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embeddings/oleObject1.bin" ContentType="application/vnd.openxmlformats-officedocument.oleObject"/>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activeX/activeX1.xml" ContentType="application/vnd.ms-office.activeX+xml"/>
  <Override PartName="/xl/activeX/activeX1.bin" ContentType="application/vnd.ms-office.activeX"/>
  <Override PartName="/xl/activeX/activeX2.xml" ContentType="application/vnd.ms-office.activeX+xml"/>
  <Override PartName="/xl/activeX/activeX2.bin" ContentType="application/vnd.ms-office.activeX"/>
  <Override PartName="/xl/activeX/activeX3.xml" ContentType="application/vnd.ms-office.activeX+xml"/>
  <Override PartName="/xl/activeX/activeX3.bin" ContentType="application/vnd.ms-office.activeX"/>
  <Override PartName="/xl/activeX/activeX4.xml" ContentType="application/vnd.ms-office.activeX+xml"/>
  <Override PartName="/xl/activeX/activeX4.bin" ContentType="application/vnd.ms-office.activeX"/>
  <Override PartName="/xl/activeX/activeX5.xml" ContentType="application/vnd.ms-office.activeX+xml"/>
  <Override PartName="/xl/activeX/activeX5.bin" ContentType="application/vnd.ms-office.activeX"/>
  <Override PartName="/xl/tables/table1.xml" ContentType="application/vnd.openxmlformats-officedocument.spreadsheetml.table+xml"/>
  <Override PartName="/xl/tables/table2.xml" ContentType="application/vnd.openxmlformats-officedocument.spreadsheetml.table+xml"/>
  <Override PartName="/xl/drawings/drawing8.xml" ContentType="application/vnd.openxmlformats-officedocument.drawing+xml"/>
  <Override PartName="/xl/drawings/drawing9.xml" ContentType="application/vnd.openxmlformats-officedocument.drawing+xml"/>
  <Override PartName="/xl/embeddings/oleObject2.bin" ContentType="application/vnd.openxmlformats-officedocument.oleObject"/>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codeName="ThisWorkbook"/>
  <mc:AlternateContent xmlns:mc="http://schemas.openxmlformats.org/markup-compatibility/2006">
    <mc:Choice Requires="x15">
      <x15ac:absPath xmlns:x15ac="http://schemas.microsoft.com/office/spreadsheetml/2010/11/ac" url="https://codosat-my.sharepoint.com/personal/ythomas_codosat_com/Documents/Escritorio/Acadamia de capacitacion/Contablidad Fiscal/"/>
    </mc:Choice>
  </mc:AlternateContent>
  <xr:revisionPtr revIDLastSave="25" documentId="8_{CFFC6F65-083C-4644-861C-D44790D50E54}" xr6:coauthVersionLast="47" xr6:coauthVersionMax="47" xr10:uidLastSave="{E1BAC6AB-9E2E-48F6-9262-0A95E4552C36}"/>
  <bookViews>
    <workbookView xWindow="-108" yWindow="-108" windowWidth="23256" windowHeight="12456" firstSheet="5" activeTab="5" xr2:uid="{42DDDF78-317E-4953-85DA-E4680C966F7E}"/>
  </bookViews>
  <sheets>
    <sheet name="1 Detalle" sheetId="15" state="hidden" r:id="rId1"/>
    <sheet name="A1 Contenido" sheetId="12" state="hidden" r:id="rId2"/>
    <sheet name="335-1 Programa" sheetId="4" state="hidden" r:id="rId3"/>
    <sheet name="335-2 Memo" sheetId="9" state="hidden" r:id="rId4"/>
    <sheet name="Check List" sheetId="50" state="hidden" r:id="rId5"/>
    <sheet name="309-2 Validacion Cruces" sheetId="35" r:id="rId6"/>
    <sheet name="IT-1" sheetId="40" r:id="rId7"/>
    <sheet name="Anexo A" sheetId="39" r:id="rId8"/>
    <sheet name="Pago a Cuentas" sheetId="53" r:id="rId9"/>
    <sheet name="Norma 8-04" sheetId="52" r:id="rId10"/>
    <sheet name="Saldo a favor" sheetId="51" r:id="rId11"/>
    <sheet name=" 608" sheetId="48" r:id="rId12"/>
    <sheet name="Imagen 608" sheetId="49" r:id="rId13"/>
    <sheet name="Imagen 606" sheetId="47" r:id="rId14"/>
    <sheet name="Detalle 606" sheetId="26" r:id="rId15"/>
    <sheet name="Detalle 607" sheetId="25" r:id="rId16"/>
    <sheet name="Imagen 607" sheetId="46" r:id="rId17"/>
    <sheet name="Detalle ITBIS adelanto Cont. " sheetId="27" r:id="rId18"/>
    <sheet name="Detalle ITBIS llevado al costo" sheetId="57" r:id="rId19"/>
    <sheet name=" Detalle 609" sheetId="54" r:id="rId20"/>
    <sheet name="Imagen 609" sheetId="55" r:id="rId21"/>
    <sheet name="Detalle ITBIS RET. 30%" sheetId="56" r:id="rId22"/>
    <sheet name="Detalle DE LOTES DE AZUL" sheetId="45" r:id="rId23"/>
    <sheet name="Detalle IR-17 (IR-6)" sheetId="28" r:id="rId24"/>
    <sheet name="A3-8 Proc Alternos (2)" sheetId="16" state="hidden" r:id="rId25"/>
    <sheet name="Imagen Importaciones Cont." sheetId="43" r:id="rId26"/>
    <sheet name="Detalle Importaciones DGII" sheetId="32" r:id="rId27"/>
    <sheet name="Detalle Ingresos Cont." sheetId="41" r:id="rId28"/>
    <sheet name="Detalle ITBIS cobrado ven Cont." sheetId="42" r:id="rId29"/>
    <sheet name="Ingresos segun terceros" sheetId="44" r:id="rId30"/>
  </sheets>
  <externalReferences>
    <externalReference r:id="rId31"/>
  </externalReferences>
  <definedNames>
    <definedName name="_xlnm._FilterDatabase" localSheetId="14" hidden="1">'Detalle 606'!$A$1:$Y$168</definedName>
    <definedName name="_xlnm._FilterDatabase" localSheetId="17" hidden="1">'Detalle ITBIS adelanto Cont. '!$A$4:$I$4</definedName>
    <definedName name="_xlnm._FilterDatabase" localSheetId="18" hidden="1">'Detalle ITBIS llevado al costo'!$A$4:$I$4</definedName>
    <definedName name="a" localSheetId="5">#REF!</definedName>
    <definedName name="a" localSheetId="14">#REF!</definedName>
    <definedName name="a" localSheetId="17">#REF!</definedName>
    <definedName name="a" localSheetId="18">#REF!</definedName>
    <definedName name="a">#REF!</definedName>
    <definedName name="Actividad_Económica" localSheetId="5">#REF!</definedName>
    <definedName name="Actividad_Económica" localSheetId="14">#REF!</definedName>
    <definedName name="Actividad_Económica" localSheetId="17">#REF!</definedName>
    <definedName name="Actividad_Económica" localSheetId="18">#REF!</definedName>
    <definedName name="Actividad_Económica">#REF!</definedName>
    <definedName name="Actividad_Economica2" localSheetId="5">#REF!</definedName>
    <definedName name="Actividad_Economica2" localSheetId="14">#REF!</definedName>
    <definedName name="Actividad_Economica2" localSheetId="17">#REF!</definedName>
    <definedName name="Actividad_Economica2" localSheetId="18">#REF!</definedName>
    <definedName name="Actividad_Economica2">#REF!</definedName>
    <definedName name="AGENCIA" localSheetId="5">#REF!</definedName>
    <definedName name="AGENCIA" localSheetId="14">#REF!</definedName>
    <definedName name="AGENCIA" localSheetId="17">#REF!</definedName>
    <definedName name="AGENCIA" localSheetId="18">#REF!</definedName>
    <definedName name="AGENCIA">#REF!</definedName>
    <definedName name="Agencia2" localSheetId="5">#REF!</definedName>
    <definedName name="Agencia2" localSheetId="14">#REF!</definedName>
    <definedName name="Agencia2" localSheetId="17">#REF!</definedName>
    <definedName name="Agencia2" localSheetId="18">#REF!</definedName>
    <definedName name="Agencia2">#REF!</definedName>
    <definedName name="Apto" localSheetId="5">#REF!</definedName>
    <definedName name="Apto" localSheetId="14">#REF!</definedName>
    <definedName name="Apto" localSheetId="17">#REF!</definedName>
    <definedName name="Apto" localSheetId="18">#REF!</definedName>
    <definedName name="Apto">#REF!</definedName>
    <definedName name="Apto_Postal" localSheetId="5">#REF!</definedName>
    <definedName name="Apto_Postal" localSheetId="14">#REF!</definedName>
    <definedName name="Apto_Postal" localSheetId="17">#REF!</definedName>
    <definedName name="Apto_Postal" localSheetId="18">#REF!</definedName>
    <definedName name="Apto_Postal">#REF!</definedName>
    <definedName name="Apto_postal2" localSheetId="5">#REF!</definedName>
    <definedName name="Apto_postal2" localSheetId="14">#REF!</definedName>
    <definedName name="Apto_postal2" localSheetId="17">#REF!</definedName>
    <definedName name="Apto_postal2" localSheetId="18">#REF!</definedName>
    <definedName name="Apto_postal2">#REF!</definedName>
    <definedName name="Apto2" localSheetId="5">#REF!</definedName>
    <definedName name="Apto2" localSheetId="14">#REF!</definedName>
    <definedName name="Apto2" localSheetId="17">#REF!</definedName>
    <definedName name="Apto2" localSheetId="18">#REF!</definedName>
    <definedName name="Apto2">#REF!</definedName>
    <definedName name="DATOS" localSheetId="5">#REF!,#REF!,#REF!,#REF!,#REF!,#REF!,#REF!,#REF!,#REF!,#REF!,#REF!,#REF!,#REF!,#REF!,#REF!,#REF!,#REF!,#REF!</definedName>
    <definedName name="DATOS" localSheetId="14">#REF!,#REF!,#REF!,#REF!,#REF!,#REF!,#REF!,#REF!,#REF!,#REF!,#REF!,#REF!,#REF!,#REF!,#REF!,#REF!,#REF!,#REF!</definedName>
    <definedName name="DATOS" localSheetId="17">#REF!,#REF!,#REF!,#REF!,#REF!,#REF!,#REF!,#REF!,#REF!,#REF!,#REF!,#REF!,#REF!,#REF!,#REF!,#REF!,#REF!,#REF!</definedName>
    <definedName name="DATOS" localSheetId="18">#REF!,#REF!,#REF!,#REF!,#REF!,#REF!,#REF!,#REF!,#REF!,#REF!,#REF!,#REF!,#REF!,#REF!,#REF!,#REF!,#REF!,#REF!</definedName>
    <definedName name="DATOS">#REF!,#REF!,#REF!,#REF!,#REF!,#REF!,#REF!,#REF!,#REF!,#REF!,#REF!,#REF!,#REF!,#REF!,#REF!,#REF!,#REF!,#REF!</definedName>
    <definedName name="DATOS2" localSheetId="5">#REF!,#REF!,#REF!,#REF!,#REF!,#REF!,#REF!,#REF!,#REF!,#REF!,#REF!,#REF!,#REF!,#REF!,#REF!,#REF!,#REF!,#REF!</definedName>
    <definedName name="DATOS2" localSheetId="14">#REF!,#REF!,#REF!,#REF!,#REF!,#REF!,#REF!,#REF!,#REF!,#REF!,#REF!,#REF!,#REF!,#REF!,#REF!,#REF!,#REF!,#REF!</definedName>
    <definedName name="DATOS2" localSheetId="17">#REF!,#REF!,#REF!,#REF!,#REF!,#REF!,#REF!,#REF!,#REF!,#REF!,#REF!,#REF!,#REF!,#REF!,#REF!,#REF!,#REF!,#REF!</definedName>
    <definedName name="DATOS2" localSheetId="18">#REF!,#REF!,#REF!,#REF!,#REF!,#REF!,#REF!,#REF!,#REF!,#REF!,#REF!,#REF!,#REF!,#REF!,#REF!,#REF!,#REF!,#REF!</definedName>
    <definedName name="DATOS2">#REF!,#REF!,#REF!,#REF!,#REF!,#REF!,#REF!,#REF!,#REF!,#REF!,#REF!,#REF!,#REF!,#REF!,#REF!,#REF!,#REF!,#REF!</definedName>
    <definedName name="datos3" localSheetId="5">#REF!,#REF!,#REF!,#REF!,#REF!,#REF!,#REF!,#REF!,#REF!,#REF!,#REF!,#REF!,#REF!,#REF!,#REF!,#REF!,#REF!,#REF!</definedName>
    <definedName name="datos3" localSheetId="14">#REF!,#REF!,#REF!,#REF!,#REF!,#REF!,#REF!,#REF!,#REF!,#REF!,#REF!,#REF!,#REF!,#REF!,#REF!,#REF!,#REF!,#REF!</definedName>
    <definedName name="datos3" localSheetId="17">#REF!,#REF!,#REF!,#REF!,#REF!,#REF!,#REF!,#REF!,#REF!,#REF!,#REF!,#REF!,#REF!,#REF!,#REF!,#REF!,#REF!,#REF!</definedName>
    <definedName name="datos3" localSheetId="18">#REF!,#REF!,#REF!,#REF!,#REF!,#REF!,#REF!,#REF!,#REF!,#REF!,#REF!,#REF!,#REF!,#REF!,#REF!,#REF!,#REF!,#REF!</definedName>
    <definedName name="datos3">#REF!,#REF!,#REF!,#REF!,#REF!,#REF!,#REF!,#REF!,#REF!,#REF!,#REF!,#REF!,#REF!,#REF!,#REF!,#REF!,#REF!,#REF!</definedName>
    <definedName name="datos4" localSheetId="5">#REF!,#REF!,#REF!,#REF!,#REF!,#REF!,#REF!,#REF!,#REF!,#REF!,#REF!,#REF!,#REF!,#REF!,#REF!,#REF!,#REF!,#REF!</definedName>
    <definedName name="datos4" localSheetId="14">#REF!,#REF!,#REF!,#REF!,#REF!,#REF!,#REF!,#REF!,#REF!,#REF!,#REF!,#REF!,#REF!,#REF!,#REF!,#REF!,#REF!,#REF!</definedName>
    <definedName name="datos4" localSheetId="17">#REF!,#REF!,#REF!,#REF!,#REF!,#REF!,#REF!,#REF!,#REF!,#REF!,#REF!,#REF!,#REF!,#REF!,#REF!,#REF!,#REF!,#REF!</definedName>
    <definedName name="datos4" localSheetId="18">#REF!,#REF!,#REF!,#REF!,#REF!,#REF!,#REF!,#REF!,#REF!,#REF!,#REF!,#REF!,#REF!,#REF!,#REF!,#REF!,#REF!,#REF!</definedName>
    <definedName name="datos4">#REF!,#REF!,#REF!,#REF!,#REF!,#REF!,#REF!,#REF!,#REF!,#REF!,#REF!,#REF!,#REF!,#REF!,#REF!,#REF!,#REF!,#REF!</definedName>
    <definedName name="datos5" localSheetId="5">#REF!,#REF!,#REF!,#REF!,#REF!,#REF!,#REF!,#REF!,#REF!,#REF!,#REF!,#REF!,#REF!,#REF!,#REF!,#REF!,#REF!,#REF!</definedName>
    <definedName name="datos5" localSheetId="14">#REF!,#REF!,#REF!,#REF!,#REF!,#REF!,#REF!,#REF!,#REF!,#REF!,#REF!,#REF!,#REF!,#REF!,#REF!,#REF!,#REF!,#REF!</definedName>
    <definedName name="datos5" localSheetId="17">#REF!,#REF!,#REF!,#REF!,#REF!,#REF!,#REF!,#REF!,#REF!,#REF!,#REF!,#REF!,#REF!,#REF!,#REF!,#REF!,#REF!,#REF!</definedName>
    <definedName name="datos5" localSheetId="18">#REF!,#REF!,#REF!,#REF!,#REF!,#REF!,#REF!,#REF!,#REF!,#REF!,#REF!,#REF!,#REF!,#REF!,#REF!,#REF!,#REF!,#REF!</definedName>
    <definedName name="datos5">#REF!,#REF!,#REF!,#REF!,#REF!,#REF!,#REF!,#REF!,#REF!,#REF!,#REF!,#REF!,#REF!,#REF!,#REF!,#REF!,#REF!,#REF!</definedName>
    <definedName name="Dirección" localSheetId="5">#REF!</definedName>
    <definedName name="Dirección" localSheetId="14">#REF!</definedName>
    <definedName name="Dirección" localSheetId="17">#REF!</definedName>
    <definedName name="Dirección" localSheetId="18">#REF!</definedName>
    <definedName name="Dirección">#REF!</definedName>
    <definedName name="direccion2" localSheetId="5">#REF!</definedName>
    <definedName name="direccion2" localSheetId="14">#REF!</definedName>
    <definedName name="direccion2" localSheetId="17">#REF!</definedName>
    <definedName name="direccion2" localSheetId="18">#REF!</definedName>
    <definedName name="direccion2">#REF!</definedName>
    <definedName name="EMail" localSheetId="5">#REF!</definedName>
    <definedName name="EMail" localSheetId="14">#REF!</definedName>
    <definedName name="EMail" localSheetId="17">#REF!</definedName>
    <definedName name="EMail" localSheetId="18">#REF!</definedName>
    <definedName name="EMail">#REF!</definedName>
    <definedName name="email2" localSheetId="5">#REF!</definedName>
    <definedName name="email2" localSheetId="14">#REF!</definedName>
    <definedName name="email2" localSheetId="17">#REF!</definedName>
    <definedName name="email2" localSheetId="18">#REF!</definedName>
    <definedName name="email2">#REF!</definedName>
    <definedName name="Fax" localSheetId="5">#REF!</definedName>
    <definedName name="Fax" localSheetId="14">#REF!</definedName>
    <definedName name="Fax" localSheetId="17">#REF!</definedName>
    <definedName name="Fax" localSheetId="18">#REF!</definedName>
    <definedName name="Fax">#REF!</definedName>
    <definedName name="Fecha" localSheetId="5">#REF!</definedName>
    <definedName name="Fecha" localSheetId="14">#REF!</definedName>
    <definedName name="Fecha" localSheetId="17">#REF!</definedName>
    <definedName name="Fecha" localSheetId="18">#REF!</definedName>
    <definedName name="Fecha">#REF!</definedName>
    <definedName name="Fecha_Ejercicio_Al" localSheetId="5">#REF!</definedName>
    <definedName name="Fecha_Ejercicio_Al" localSheetId="14">#REF!</definedName>
    <definedName name="Fecha_Ejercicio_Al" localSheetId="17">#REF!</definedName>
    <definedName name="Fecha_Ejercicio_Al" localSheetId="18">#REF!</definedName>
    <definedName name="Fecha_Ejercicio_Al">#REF!</definedName>
    <definedName name="Fecha_Ejercicio_Del" localSheetId="5">#REF!</definedName>
    <definedName name="Fecha_Ejercicio_Del" localSheetId="14">#REF!</definedName>
    <definedName name="Fecha_Ejercicio_Del" localSheetId="17">#REF!</definedName>
    <definedName name="Fecha_Ejercicio_Del" localSheetId="18">#REF!</definedName>
    <definedName name="Fecha_Ejercicio_Del">#REF!</definedName>
    <definedName name="Fecha_inicio_actividades" localSheetId="5">#REF!</definedName>
    <definedName name="Fecha_inicio_actividades" localSheetId="14">#REF!</definedName>
    <definedName name="Fecha_inicio_actividades" localSheetId="17">#REF!</definedName>
    <definedName name="Fecha_inicio_actividades" localSheetId="18">#REF!</definedName>
    <definedName name="Fecha_inicio_actividades">#REF!</definedName>
    <definedName name="Firma" localSheetId="5">#REF!</definedName>
    <definedName name="Firma" localSheetId="14">#REF!</definedName>
    <definedName name="Firma" localSheetId="17">#REF!</definedName>
    <definedName name="Firma" localSheetId="18">#REF!</definedName>
    <definedName name="Firma">#REF!</definedName>
    <definedName name="FORMULAS" localSheetId="5">#REF!,#REF!,#REF!,#REF!,#REF!,#REF!</definedName>
    <definedName name="FORMULAS" localSheetId="14">#REF!,#REF!,#REF!,#REF!,#REF!,#REF!</definedName>
    <definedName name="FORMULAS" localSheetId="17">#REF!,#REF!,#REF!,#REF!,#REF!,#REF!</definedName>
    <definedName name="FORMULAS" localSheetId="18">#REF!,#REF!,#REF!,#REF!,#REF!,#REF!</definedName>
    <definedName name="FORMULAS">#REF!,#REF!,#REF!,#REF!,#REF!,#REF!</definedName>
    <definedName name="FORMULAS2" localSheetId="5">#REF!,#REF!,#REF!,#REF!,#REF!,#REF!</definedName>
    <definedName name="FORMULAS2" localSheetId="14">#REF!,#REF!,#REF!,#REF!,#REF!,#REF!</definedName>
    <definedName name="FORMULAS2" localSheetId="17">#REF!,#REF!,#REF!,#REF!,#REF!,#REF!</definedName>
    <definedName name="FORMULAS2" localSheetId="18">#REF!,#REF!,#REF!,#REF!,#REF!,#REF!</definedName>
    <definedName name="FORMULAS2">#REF!,#REF!,#REF!,#REF!,#REF!,#REF!</definedName>
    <definedName name="FORMULAS3" localSheetId="5">#REF!,#REF!,#REF!,#REF!,#REF!,#REF!</definedName>
    <definedName name="FORMULAS3" localSheetId="14">#REF!,#REF!,#REF!,#REF!,#REF!,#REF!</definedName>
    <definedName name="FORMULAS3" localSheetId="17">#REF!,#REF!,#REF!,#REF!,#REF!,#REF!</definedName>
    <definedName name="FORMULAS3" localSheetId="18">#REF!,#REF!,#REF!,#REF!,#REF!,#REF!</definedName>
    <definedName name="FORMULAS3">#REF!,#REF!,#REF!,#REF!,#REF!,#REF!</definedName>
    <definedName name="gravados_cl">'Anexo A'!$O$80:$O$80</definedName>
    <definedName name="hoja" localSheetId="5">#REF!</definedName>
    <definedName name="hoja" localSheetId="14">#REF!</definedName>
    <definedName name="hoja" localSheetId="17">#REF!</definedName>
    <definedName name="hoja" localSheetId="18">#REF!</definedName>
    <definedName name="hoja">#REF!</definedName>
    <definedName name="Inverciones_No" localSheetId="5">#REF!</definedName>
    <definedName name="Inverciones_No" localSheetId="14">#REF!</definedName>
    <definedName name="Inverciones_No" localSheetId="17">#REF!</definedName>
    <definedName name="Inverciones_No" localSheetId="18">#REF!</definedName>
    <definedName name="Inverciones_No">#REF!</definedName>
    <definedName name="Inversiones_Si" localSheetId="5">#REF!</definedName>
    <definedName name="Inversiones_Si" localSheetId="14">#REF!</definedName>
    <definedName name="Inversiones_Si" localSheetId="17">#REF!</definedName>
    <definedName name="Inversiones_Si" localSheetId="18">#REF!</definedName>
    <definedName name="Inversiones_Si">#REF!</definedName>
    <definedName name="kkñlafdñlfdla" localSheetId="5">#REF!</definedName>
    <definedName name="kkñlafdñlfdla" localSheetId="14">#REF!</definedName>
    <definedName name="kkñlafdñlfdla" localSheetId="17">#REF!</definedName>
    <definedName name="kkñlafdñlfdla" localSheetId="18">#REF!</definedName>
    <definedName name="kkñlafdñlfdla">#REF!</definedName>
    <definedName name="klaklñdaklñdk" localSheetId="5">#REF!</definedName>
    <definedName name="klaklñdaklñdk" localSheetId="14">#REF!</definedName>
    <definedName name="klaklñdaklñdk" localSheetId="17">#REF!</definedName>
    <definedName name="klaklñdaklñdk" localSheetId="18">#REF!</definedName>
    <definedName name="klaklñdaklñdk">#REF!</definedName>
    <definedName name="klalksds" localSheetId="5">#REF!</definedName>
    <definedName name="klalksds" localSheetId="14">#REF!</definedName>
    <definedName name="klalksds" localSheetId="17">#REF!</definedName>
    <definedName name="klalksds" localSheetId="18">#REF!</definedName>
    <definedName name="klalksds">#REF!</definedName>
    <definedName name="klñadklññkldsasklñ" localSheetId="5">#REF!,#REF!,#REF!,#REF!,#REF!,#REF!</definedName>
    <definedName name="klñadklññkldsasklñ" localSheetId="14">#REF!,#REF!,#REF!,#REF!,#REF!,#REF!</definedName>
    <definedName name="klñadklññkldsasklñ" localSheetId="17">#REF!,#REF!,#REF!,#REF!,#REF!,#REF!</definedName>
    <definedName name="klñadklññkldsasklñ" localSheetId="18">#REF!,#REF!,#REF!,#REF!,#REF!,#REF!</definedName>
    <definedName name="klñadklññkldsasklñ">#REF!,#REF!,#REF!,#REF!,#REF!,#REF!</definedName>
    <definedName name="klñadklñs" localSheetId="5">#REF!</definedName>
    <definedName name="klñadklñs" localSheetId="14">#REF!</definedName>
    <definedName name="klñadklñs" localSheetId="17">#REF!</definedName>
    <definedName name="klñadklñs" localSheetId="18">#REF!</definedName>
    <definedName name="klñadklñs">#REF!</definedName>
    <definedName name="klñasld" localSheetId="5">#REF!,#REF!,#REF!,#REF!,#REF!,#REF!</definedName>
    <definedName name="klñasld" localSheetId="14">#REF!,#REF!,#REF!,#REF!,#REF!,#REF!</definedName>
    <definedName name="klñasld" localSheetId="17">#REF!,#REF!,#REF!,#REF!,#REF!,#REF!</definedName>
    <definedName name="klñasld" localSheetId="18">#REF!,#REF!,#REF!,#REF!,#REF!,#REF!</definedName>
    <definedName name="klñasld">#REF!,#REF!,#REF!,#REF!,#REF!,#REF!</definedName>
    <definedName name="klñdakkñl" localSheetId="5">#REF!</definedName>
    <definedName name="klñdakkñl" localSheetId="14">#REF!</definedName>
    <definedName name="klñdakkñl" localSheetId="17">#REF!</definedName>
    <definedName name="klñdakkñl" localSheetId="18">#REF!</definedName>
    <definedName name="klñdakkñl">#REF!</definedName>
    <definedName name="klñdasfklñsd" localSheetId="5">#REF!,#REF!,#REF!,#REF!,#REF!,#REF!</definedName>
    <definedName name="klñdasfklñsd" localSheetId="14">#REF!,#REF!,#REF!,#REF!,#REF!,#REF!</definedName>
    <definedName name="klñdasfklñsd" localSheetId="17">#REF!,#REF!,#REF!,#REF!,#REF!,#REF!</definedName>
    <definedName name="klñdasfklñsd" localSheetId="18">#REF!,#REF!,#REF!,#REF!,#REF!,#REF!</definedName>
    <definedName name="klñdasfklñsd">#REF!,#REF!,#REF!,#REF!,#REF!,#REF!</definedName>
    <definedName name="klñfañ" localSheetId="5">#REF!</definedName>
    <definedName name="klñfañ" localSheetId="14">#REF!</definedName>
    <definedName name="klñfañ" localSheetId="17">#REF!</definedName>
    <definedName name="klñfañ" localSheetId="18">#REF!</definedName>
    <definedName name="klñfañ">#REF!</definedName>
    <definedName name="klñklñasdkldsalñk" localSheetId="5">#REF!</definedName>
    <definedName name="klñklñasdkldsalñk" localSheetId="14">#REF!</definedName>
    <definedName name="klñklñasdkldsalñk" localSheetId="17">#REF!</definedName>
    <definedName name="klñklñasdkldsalñk" localSheetId="18">#REF!</definedName>
    <definedName name="klñklñasdkldsalñk">#REF!</definedName>
    <definedName name="LIQUIDACION" localSheetId="5">#REF!</definedName>
    <definedName name="LIQUIDACION" localSheetId="14">#REF!</definedName>
    <definedName name="LIQUIDACION" localSheetId="17">#REF!</definedName>
    <definedName name="LIQUIDACION" localSheetId="18">#REF!</definedName>
    <definedName name="LIQUIDACION">#REF!</definedName>
    <definedName name="NOMBRE_COMERCIAL" localSheetId="5">#REF!</definedName>
    <definedName name="NOMBRE_COMERCIAL" localSheetId="14">#REF!</definedName>
    <definedName name="NOMBRE_COMERCIAL" localSheetId="17">#REF!</definedName>
    <definedName name="NOMBRE_COMERCIAL" localSheetId="18">#REF!</definedName>
    <definedName name="NOMBRE_COMERCIAL">#REF!</definedName>
    <definedName name="Numero" localSheetId="5">#REF!</definedName>
    <definedName name="Numero" localSheetId="14">#REF!</definedName>
    <definedName name="Numero" localSheetId="17">#REF!</definedName>
    <definedName name="Numero" localSheetId="18">#REF!</definedName>
    <definedName name="Numero">#REF!</definedName>
    <definedName name="_xlnm.Print_Area" localSheetId="5">'309-2 Validacion Cruces'!$A$1:$H$5</definedName>
    <definedName name="_xlnm.Print_Area" localSheetId="2">'335-1 Programa'!$A$1:$L$65</definedName>
    <definedName name="_xlnm.Print_Area" localSheetId="3">'335-2 Memo'!$A$1:$I$24</definedName>
    <definedName name="_xlnm.Print_Area" localSheetId="1">'A1 Contenido'!$A$1:$J$22</definedName>
    <definedName name="_xlnm.Print_Area" localSheetId="7">'Anexo A'!$A$1:$Y$90</definedName>
    <definedName name="_xlnm.Print_Area" localSheetId="6">'IT-1'!$A$1:$Y$112</definedName>
    <definedName name="_xlnm.Print_Titles" localSheetId="2">'335-1 Programa'!$1:$5</definedName>
    <definedName name="_xlnm.Print_Titles" localSheetId="3">'335-2 Memo'!$1:$4</definedName>
    <definedName name="Provincia" localSheetId="5">#REF!</definedName>
    <definedName name="Provincia" localSheetId="14">#REF!</definedName>
    <definedName name="Provincia" localSheetId="17">#REF!</definedName>
    <definedName name="Provincia" localSheetId="18">#REF!</definedName>
    <definedName name="Provincia">#REF!</definedName>
    <definedName name="RAZON_SOCIAL" localSheetId="5">#REF!</definedName>
    <definedName name="RAZON_SOCIAL" localSheetId="14">#REF!</definedName>
    <definedName name="RAZON_SOCIAL" localSheetId="17">#REF!</definedName>
    <definedName name="RAZON_SOCIAL" localSheetId="18">#REF!</definedName>
    <definedName name="RAZON_SOCIAL">#REF!</definedName>
    <definedName name="RNC" localSheetId="5">#REF!</definedName>
    <definedName name="RNC" localSheetId="14">#REF!</definedName>
    <definedName name="RNC" localSheetId="17">#REF!</definedName>
    <definedName name="RNC" localSheetId="18">#REF!</definedName>
    <definedName name="RNC">#REF!</definedName>
    <definedName name="Sector_BArrio_Urb" localSheetId="5">#REF!</definedName>
    <definedName name="Sector_BArrio_Urb" localSheetId="14">#REF!</definedName>
    <definedName name="Sector_BArrio_Urb" localSheetId="17">#REF!</definedName>
    <definedName name="Sector_BArrio_Urb" localSheetId="18">#REF!</definedName>
    <definedName name="Sector_BArrio_Urb">#REF!</definedName>
    <definedName name="Siglas" localSheetId="5">#REF!</definedName>
    <definedName name="Siglas" localSheetId="14">#REF!</definedName>
    <definedName name="Siglas" localSheetId="17">#REF!</definedName>
    <definedName name="Siglas" localSheetId="18">#REF!</definedName>
    <definedName name="Siglas">#REF!</definedName>
    <definedName name="Telefono" localSheetId="5">#REF!</definedName>
    <definedName name="Telefono" localSheetId="14">#REF!</definedName>
    <definedName name="Telefono" localSheetId="17">#REF!</definedName>
    <definedName name="Telefono" localSheetId="18">#REF!</definedName>
    <definedName name="Telefono">#REF!</definedName>
    <definedName name="TiposIngresos">'[1]Herramienta Formato 607'!$AA$13:$AA$18</definedName>
  </definedNames>
  <calcPr calcId="191029"/>
  <extLst>
    <ext xmlns:x14="http://schemas.microsoft.com/office/spreadsheetml/2009/9/main" uri="{79F54976-1DA5-4618-B147-4CDE4B953A38}">
      <x14:workbookPr defaultImageDpi="330"/>
    </ex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167" i="26" l="1"/>
  <c r="J167" i="26"/>
  <c r="K167" i="26"/>
  <c r="L167" i="26"/>
  <c r="M167" i="26"/>
  <c r="N167" i="26"/>
  <c r="O167" i="26"/>
  <c r="P167" i="26"/>
  <c r="Q167" i="26"/>
  <c r="R167" i="26"/>
  <c r="T167" i="26"/>
  <c r="V167" i="26"/>
  <c r="W167" i="26"/>
  <c r="X167" i="26"/>
  <c r="D171" i="26"/>
  <c r="M26" i="25"/>
  <c r="M27" i="25"/>
  <c r="M28" i="25"/>
  <c r="M29" i="25"/>
  <c r="M30" i="25"/>
  <c r="M31" i="25"/>
  <c r="M32" i="25"/>
  <c r="M33" i="25"/>
  <c r="M34" i="25"/>
  <c r="M35" i="25"/>
  <c r="T80" i="39"/>
  <c r="D179" i="26"/>
  <c r="V67" i="40" s="1"/>
  <c r="J36" i="25"/>
  <c r="V19" i="40"/>
  <c r="K37" i="25"/>
  <c r="I36" i="25"/>
  <c r="U36" i="25"/>
  <c r="T36" i="25"/>
  <c r="V48" i="40"/>
  <c r="C48" i="25"/>
  <c r="W18" i="39" s="1"/>
  <c r="W23" i="39" s="1"/>
  <c r="C50" i="25"/>
  <c r="C49" i="25"/>
  <c r="C47" i="25"/>
  <c r="J37" i="25"/>
  <c r="F46" i="25"/>
  <c r="E46" i="25"/>
  <c r="I37" i="25"/>
  <c r="C46" i="25"/>
  <c r="G46" i="25"/>
  <c r="F50" i="25"/>
  <c r="G50" i="25"/>
  <c r="E50" i="25"/>
  <c r="E49" i="25"/>
  <c r="F48" i="25"/>
  <c r="G48" i="25"/>
  <c r="E48" i="25"/>
  <c r="F47" i="25"/>
  <c r="E47" i="25"/>
  <c r="F49" i="25"/>
  <c r="G49" i="25"/>
  <c r="G47" i="25"/>
  <c r="D50" i="25"/>
  <c r="D49" i="25"/>
  <c r="D48" i="25"/>
  <c r="D47" i="25"/>
  <c r="D46" i="25"/>
  <c r="B50" i="25"/>
  <c r="T21" i="39" s="1"/>
  <c r="B49" i="25"/>
  <c r="B48" i="25"/>
  <c r="T23" i="39" s="1"/>
  <c r="B47" i="25"/>
  <c r="B46" i="25"/>
  <c r="U37" i="25"/>
  <c r="H46" i="25" l="1"/>
  <c r="H47" i="25"/>
  <c r="C172" i="26"/>
  <c r="E172" i="26" s="1"/>
  <c r="I49" i="25"/>
  <c r="C51" i="25"/>
  <c r="C61" i="25" s="1"/>
  <c r="T18" i="39"/>
  <c r="P15" i="28" l="1"/>
  <c r="S15" i="28" s="1"/>
  <c r="W16" i="39" l="1"/>
  <c r="J42" i="25"/>
  <c r="N22" i="46" s="1"/>
  <c r="I47" i="25"/>
  <c r="I50" i="25"/>
  <c r="I46" i="25"/>
  <c r="V36" i="25"/>
  <c r="G65" i="45"/>
  <c r="W47" i="39"/>
  <c r="C54" i="25"/>
  <c r="R36" i="25"/>
  <c r="K7" i="47"/>
  <c r="O80" i="39"/>
  <c r="P80" i="39" s="1"/>
  <c r="J40" i="25"/>
  <c r="J41" i="25" s="1"/>
  <c r="F172" i="26" l="1"/>
  <c r="G9" i="57"/>
  <c r="G63" i="27"/>
  <c r="G8" i="56"/>
  <c r="H8" i="56" s="1"/>
  <c r="V46" i="40"/>
  <c r="C178" i="26" l="1"/>
  <c r="D178" i="26" s="1"/>
  <c r="V62" i="40" s="1"/>
  <c r="M172" i="26"/>
  <c r="O37" i="28" l="1"/>
  <c r="N6" i="54" l="1"/>
  <c r="E177" i="26" l="1"/>
  <c r="V66" i="40"/>
  <c r="D36" i="25"/>
  <c r="I48" i="25" l="1"/>
  <c r="C56" i="25"/>
  <c r="N21" i="46" l="1"/>
  <c r="W15" i="39"/>
  <c r="T15" i="39"/>
  <c r="H51" i="25" l="1"/>
  <c r="W31" i="39" s="1"/>
  <c r="D51" i="25"/>
  <c r="C173" i="26" l="1"/>
  <c r="C174" i="26"/>
  <c r="G177" i="26"/>
  <c r="N171" i="26"/>
  <c r="C175" i="26" l="1"/>
  <c r="K6" i="47"/>
  <c r="L6" i="47" l="1"/>
  <c r="O6" i="47" s="1"/>
  <c r="X15" i="28"/>
  <c r="P29" i="28"/>
  <c r="P30" i="28"/>
  <c r="X17" i="28"/>
  <c r="L11" i="47" l="1"/>
  <c r="K11" i="47" l="1"/>
  <c r="P26" i="28"/>
  <c r="P27" i="28"/>
  <c r="P28" i="28"/>
  <c r="S21" i="28"/>
  <c r="S22" i="28"/>
  <c r="S23" i="28"/>
  <c r="S24" i="28"/>
  <c r="S25" i="28"/>
  <c r="S26" i="28"/>
  <c r="S27" i="28"/>
  <c r="S18" i="28"/>
  <c r="S19" i="28"/>
  <c r="S20" i="28"/>
  <c r="P16" i="28" l="1"/>
  <c r="R16" i="28"/>
  <c r="T16" i="28" l="1"/>
  <c r="D14" i="35" l="1"/>
  <c r="JB85" i="39"/>
  <c r="S37" i="25"/>
  <c r="S28" i="28"/>
  <c r="S29" i="28"/>
  <c r="S30" i="28"/>
  <c r="S31" i="28"/>
  <c r="S32" i="28"/>
  <c r="S33" i="28"/>
  <c r="S34" i="28"/>
  <c r="S35" i="28"/>
  <c r="S36" i="28"/>
  <c r="L44" i="28"/>
  <c r="L43" i="28"/>
  <c r="L45" i="28"/>
  <c r="P21" i="28"/>
  <c r="P20" i="28"/>
  <c r="P23" i="28"/>
  <c r="D23" i="35" l="1"/>
  <c r="S36" i="25" l="1"/>
  <c r="K36" i="25"/>
  <c r="J43" i="25" s="1"/>
  <c r="X36" i="25"/>
  <c r="W49" i="39" l="1"/>
  <c r="D52" i="25"/>
  <c r="E176" i="26"/>
  <c r="C176" i="26"/>
  <c r="P76" i="39" s="1"/>
  <c r="P84" i="39"/>
  <c r="P17" i="28" l="1"/>
  <c r="O44" i="28" s="1"/>
  <c r="P18" i="28"/>
  <c r="P19" i="28"/>
  <c r="D13" i="35"/>
  <c r="S37" i="28" l="1"/>
  <c r="Q45" i="28" s="1"/>
  <c r="O46" i="28"/>
  <c r="Y17" i="28"/>
  <c r="I53" i="25"/>
  <c r="D8" i="35"/>
  <c r="D10" i="35"/>
  <c r="E26" i="35"/>
  <c r="C16" i="35"/>
  <c r="D12" i="35"/>
  <c r="E28" i="35"/>
  <c r="E29" i="35"/>
  <c r="E30" i="35"/>
  <c r="E20" i="35"/>
  <c r="E21" i="35"/>
  <c r="V75" i="40"/>
  <c r="C25" i="35"/>
  <c r="E25" i="35" s="1"/>
  <c r="C27" i="35"/>
  <c r="E27" i="35" s="1"/>
  <c r="W21" i="39"/>
  <c r="W20" i="39"/>
  <c r="T20" i="39"/>
  <c r="T16" i="39"/>
  <c r="D24" i="35" l="1"/>
  <c r="D17" i="35"/>
  <c r="B51" i="25"/>
  <c r="G51" i="25" l="1"/>
  <c r="F51" i="25"/>
  <c r="W29" i="39" s="1"/>
  <c r="E51" i="25"/>
  <c r="W28" i="39" s="1"/>
  <c r="G67" i="45" l="1"/>
  <c r="W30" i="39"/>
  <c r="I56" i="25"/>
  <c r="D15" i="35" l="1"/>
  <c r="N16" i="28"/>
  <c r="N17" i="28"/>
  <c r="N18" i="28"/>
  <c r="N19" i="28"/>
  <c r="N20" i="28"/>
  <c r="N21" i="28"/>
  <c r="N22" i="28"/>
  <c r="N23" i="28"/>
  <c r="N24" i="28"/>
  <c r="N25" i="28"/>
  <c r="N26" i="28"/>
  <c r="N27" i="28"/>
  <c r="J46" i="28" s="1"/>
  <c r="N28" i="28"/>
  <c r="N29" i="28"/>
  <c r="N30" i="28"/>
  <c r="N31" i="28"/>
  <c r="N32" i="28"/>
  <c r="N33" i="28"/>
  <c r="N34" i="28"/>
  <c r="N35" i="28"/>
  <c r="N36" i="28"/>
  <c r="N15" i="28"/>
  <c r="R17" i="28"/>
  <c r="R18" i="28"/>
  <c r="T18" i="28" s="1"/>
  <c r="R19" i="28"/>
  <c r="T19" i="28" s="1"/>
  <c r="R20" i="28"/>
  <c r="T20" i="28" s="1"/>
  <c r="R21" i="28"/>
  <c r="R22" i="28"/>
  <c r="R23" i="28"/>
  <c r="R24" i="28"/>
  <c r="R25" i="28"/>
  <c r="R26" i="28"/>
  <c r="T26" i="28" s="1"/>
  <c r="R27" i="28"/>
  <c r="T27" i="28" s="1"/>
  <c r="R31" i="28"/>
  <c r="R32" i="28"/>
  <c r="R33" i="28"/>
  <c r="R34" i="28"/>
  <c r="R35" i="28"/>
  <c r="R36" i="28"/>
  <c r="R15" i="28"/>
  <c r="T32" i="28" l="1"/>
  <c r="V32" i="28"/>
  <c r="T31" i="28"/>
  <c r="V31" i="28"/>
  <c r="T36" i="28"/>
  <c r="V36" i="28"/>
  <c r="V21" i="28"/>
  <c r="T21" i="28"/>
  <c r="T35" i="28"/>
  <c r="V35" i="28"/>
  <c r="T34" i="28"/>
  <c r="V34" i="28"/>
  <c r="T33" i="28"/>
  <c r="V33" i="28"/>
  <c r="V30" i="28"/>
  <c r="T30" i="28"/>
  <c r="V29" i="28"/>
  <c r="T29" i="28"/>
  <c r="V23" i="28"/>
  <c r="T23" i="28"/>
  <c r="T28" i="28"/>
  <c r="V28" i="28"/>
  <c r="V27" i="28"/>
  <c r="D11" i="35"/>
  <c r="T17" i="28"/>
  <c r="V17" i="28"/>
  <c r="W56" i="39"/>
  <c r="V16" i="28" l="1"/>
  <c r="V15" i="28"/>
  <c r="P44" i="28" s="1"/>
  <c r="M6" i="54" s="1"/>
  <c r="T15" i="28"/>
  <c r="P43" i="28" l="1"/>
  <c r="W35" i="39"/>
  <c r="W25" i="39"/>
  <c r="W38" i="39" s="1"/>
  <c r="Y36" i="28"/>
  <c r="X36" i="28"/>
  <c r="Y35" i="28"/>
  <c r="X35" i="28"/>
  <c r="Z35" i="28" s="1"/>
  <c r="Y34" i="28"/>
  <c r="X34" i="28"/>
  <c r="Y33" i="28"/>
  <c r="X33" i="28"/>
  <c r="Y32" i="28"/>
  <c r="X32" i="28"/>
  <c r="Y31" i="28"/>
  <c r="X31" i="28"/>
  <c r="Y30" i="28"/>
  <c r="X30" i="28"/>
  <c r="Y29" i="28"/>
  <c r="X29" i="28"/>
  <c r="Y28" i="28"/>
  <c r="X28" i="28"/>
  <c r="Y27" i="28"/>
  <c r="X27" i="28"/>
  <c r="X26" i="28"/>
  <c r="X25" i="28"/>
  <c r="P25" i="28"/>
  <c r="X24" i="28"/>
  <c r="P24" i="28"/>
  <c r="T24" i="28" s="1"/>
  <c r="X23" i="28"/>
  <c r="X22" i="28"/>
  <c r="P22" i="28"/>
  <c r="X21" i="28"/>
  <c r="X20" i="28"/>
  <c r="X19" i="28"/>
  <c r="X18" i="28"/>
  <c r="T25" i="28" l="1"/>
  <c r="T37" i="28" s="1"/>
  <c r="P37" i="28"/>
  <c r="O45" i="28"/>
  <c r="T22" i="28"/>
  <c r="Z27" i="28"/>
  <c r="V26" i="28"/>
  <c r="V24" i="28"/>
  <c r="V25" i="28"/>
  <c r="V22" i="28"/>
  <c r="Y26" i="28"/>
  <c r="Y22" i="28"/>
  <c r="Z22" i="28" s="1"/>
  <c r="Y23" i="28"/>
  <c r="Z23" i="28" s="1"/>
  <c r="Q43" i="28"/>
  <c r="Y21" i="28"/>
  <c r="Z21" i="28" s="1"/>
  <c r="Y24" i="28"/>
  <c r="Z24" i="28" s="1"/>
  <c r="Y25" i="28"/>
  <c r="Z25" i="28" s="1"/>
  <c r="C18" i="35"/>
  <c r="C17" i="35"/>
  <c r="E17" i="35" s="1"/>
  <c r="C8" i="35"/>
  <c r="E8" i="35" s="1"/>
  <c r="Y19" i="28"/>
  <c r="Z19" i="28" s="1"/>
  <c r="V19" i="28"/>
  <c r="Y20" i="28"/>
  <c r="Z20" i="28" s="1"/>
  <c r="V20" i="28"/>
  <c r="Y18" i="28"/>
  <c r="Z18" i="28" s="1"/>
  <c r="V18" i="28"/>
  <c r="Z28" i="28"/>
  <c r="Z36" i="28"/>
  <c r="Z34" i="28"/>
  <c r="Z29" i="28"/>
  <c r="Z30" i="28"/>
  <c r="Z33" i="28"/>
  <c r="Z31" i="28"/>
  <c r="Z32" i="28"/>
  <c r="Z26" i="28"/>
  <c r="Y16" i="28"/>
  <c r="X16" i="28"/>
  <c r="V37" i="28" l="1"/>
  <c r="P48" i="28" s="1"/>
  <c r="P45" i="28"/>
  <c r="Q48" i="28"/>
  <c r="G178" i="26" s="1"/>
  <c r="M37" i="28"/>
  <c r="R43" i="28"/>
  <c r="O42" i="28"/>
  <c r="L46" i="28"/>
  <c r="L42" i="28"/>
  <c r="R46" i="28"/>
  <c r="R45" i="28"/>
  <c r="Q42" i="28"/>
  <c r="P42" i="28"/>
  <c r="R44" i="28"/>
  <c r="O43" i="28"/>
  <c r="R42" i="28"/>
  <c r="P46" i="28"/>
  <c r="D16" i="35"/>
  <c r="E16" i="35" s="1"/>
  <c r="Y15" i="28"/>
  <c r="Z15" i="28" s="1"/>
  <c r="Z16" i="28"/>
  <c r="X37" i="28"/>
  <c r="Q52" i="28" l="1"/>
  <c r="P50" i="28"/>
  <c r="Q50" i="28"/>
  <c r="L48" i="28"/>
  <c r="O48" i="28" s="1"/>
  <c r="O50" i="28" s="1"/>
  <c r="R48" i="28"/>
  <c r="Y37" i="28"/>
  <c r="Z37" i="28" s="1"/>
  <c r="C24" i="35" l="1"/>
  <c r="E24" i="35" s="1"/>
  <c r="C23" i="35"/>
  <c r="E23" i="35" s="1"/>
  <c r="I4" i="9" l="1"/>
  <c r="I3" i="9"/>
  <c r="B95" i="40" l="1"/>
  <c r="V81" i="40"/>
  <c r="V77" i="40"/>
  <c r="V76" i="40"/>
  <c r="V74" i="40"/>
  <c r="V72" i="40"/>
  <c r="V69" i="40"/>
  <c r="V64" i="40"/>
  <c r="V73" i="40" s="1"/>
  <c r="V37" i="40"/>
  <c r="V36" i="40"/>
  <c r="V35" i="40"/>
  <c r="V34" i="40"/>
  <c r="B16" i="40"/>
  <c r="B17" i="40" s="1"/>
  <c r="B18" i="40" s="1"/>
  <c r="B19" i="40" s="1"/>
  <c r="B20" i="40" s="1"/>
  <c r="B21" i="40" s="1"/>
  <c r="B22" i="40" s="1"/>
  <c r="B23" i="40" s="1"/>
  <c r="B25" i="40" s="1"/>
  <c r="B26" i="40" s="1"/>
  <c r="B27" i="40" s="1"/>
  <c r="B28" i="40" s="1"/>
  <c r="B29" i="40" s="1"/>
  <c r="B30" i="40" s="1"/>
  <c r="B33" i="40" s="1"/>
  <c r="B34" i="40" s="1"/>
  <c r="B35" i="40" s="1"/>
  <c r="B36" i="40" s="1"/>
  <c r="B37" i="40" s="1"/>
  <c r="B38" i="40" s="1"/>
  <c r="B39" i="40" s="1"/>
  <c r="B40" i="40" s="1"/>
  <c r="B41" i="40" s="1"/>
  <c r="B42" i="40" s="1"/>
  <c r="B43" i="40" s="1"/>
  <c r="B44" i="40" s="1"/>
  <c r="B45" i="40" s="1"/>
  <c r="B46" i="40" s="1"/>
  <c r="B47" i="40" s="1"/>
  <c r="B48" i="40" s="1"/>
  <c r="B49" i="40" s="1"/>
  <c r="B50" i="40" s="1"/>
  <c r="B51" i="40" s="1"/>
  <c r="B54" i="40" s="1"/>
  <c r="B55" i="40" s="1"/>
  <c r="B56" i="40" s="1"/>
  <c r="B59" i="40" s="1"/>
  <c r="B62" i="40" s="1"/>
  <c r="B63" i="40" s="1"/>
  <c r="B64" i="40" s="1"/>
  <c r="B65" i="40" s="1"/>
  <c r="B66" i="40" s="1"/>
  <c r="B67" i="40" s="1"/>
  <c r="B68" i="40" s="1"/>
  <c r="B69" i="40" s="1"/>
  <c r="B70" i="40" s="1"/>
  <c r="B71" i="40" s="1"/>
  <c r="B72" i="40" s="1"/>
  <c r="B73" i="40" s="1"/>
  <c r="B74" i="40" s="1"/>
  <c r="B75" i="40" s="1"/>
  <c r="B76" i="40" s="1"/>
  <c r="B77" i="40" s="1"/>
  <c r="B78" i="40" s="1"/>
  <c r="B79" i="40" s="1"/>
  <c r="B80" i="40" s="1"/>
  <c r="B81" i="40" s="1"/>
  <c r="B82" i="40" s="1"/>
  <c r="B83" i="40" s="1"/>
  <c r="B84" i="40" s="1"/>
  <c r="B85" i="40" s="1"/>
  <c r="B86" i="40" s="1"/>
  <c r="B89" i="40" s="1"/>
  <c r="B90" i="40" s="1"/>
  <c r="B91" i="40" s="1"/>
  <c r="B94" i="40" s="1"/>
  <c r="B96" i="40" s="1"/>
  <c r="T82" i="39"/>
  <c r="P82" i="39"/>
  <c r="O82" i="39"/>
  <c r="W81" i="39"/>
  <c r="W80" i="39"/>
  <c r="W79" i="39"/>
  <c r="T77" i="39"/>
  <c r="P77" i="39"/>
  <c r="W75" i="39"/>
  <c r="W74" i="39"/>
  <c r="W65" i="39"/>
  <c r="T65" i="39"/>
  <c r="W66" i="39" s="1"/>
  <c r="V21" i="40" s="1"/>
  <c r="T59" i="39"/>
  <c r="W59" i="39"/>
  <c r="W53" i="39"/>
  <c r="V47" i="40" s="1"/>
  <c r="B16" i="39"/>
  <c r="B17" i="39" s="1"/>
  <c r="B18" i="39" s="1"/>
  <c r="B19" i="39" s="1"/>
  <c r="B20" i="39" s="1"/>
  <c r="B21" i="39" s="1"/>
  <c r="B22" i="39" s="1"/>
  <c r="B23" i="39" s="1"/>
  <c r="B24" i="39" s="1"/>
  <c r="B25" i="39" s="1"/>
  <c r="B28" i="39" s="1"/>
  <c r="B29" i="39" s="1"/>
  <c r="B30" i="39" s="1"/>
  <c r="B31" i="39" s="1"/>
  <c r="B32" i="39" s="1"/>
  <c r="B33" i="39" s="1"/>
  <c r="B34" i="39" s="1"/>
  <c r="B35" i="39" s="1"/>
  <c r="B38" i="39" s="1"/>
  <c r="B39" i="39" s="1"/>
  <c r="B40" i="39" s="1"/>
  <c r="B41" i="39" s="1"/>
  <c r="B42" i="39" s="1"/>
  <c r="B43" i="39" s="1"/>
  <c r="B44" i="39" s="1"/>
  <c r="B47" i="39" s="1"/>
  <c r="B48" i="39" s="1"/>
  <c r="B49" i="39" s="1"/>
  <c r="B50" i="39" s="1"/>
  <c r="B51" i="39" s="1"/>
  <c r="B52" i="39" s="1"/>
  <c r="B53" i="39" s="1"/>
  <c r="B56" i="39" s="1"/>
  <c r="B57" i="39" s="1"/>
  <c r="B58" i="39" s="1"/>
  <c r="B59" i="39" s="1"/>
  <c r="B60" i="39" s="1"/>
  <c r="B63" i="39" s="1"/>
  <c r="B64" i="39" s="1"/>
  <c r="B65" i="39" s="1"/>
  <c r="B66" i="39" s="1"/>
  <c r="B69" i="39" s="1"/>
  <c r="B70" i="39" s="1"/>
  <c r="B74" i="39" s="1"/>
  <c r="B75" i="39" s="1"/>
  <c r="B76" i="39" s="1"/>
  <c r="B77" i="39" s="1"/>
  <c r="B79" i="39" s="1"/>
  <c r="B80" i="39" s="1"/>
  <c r="B81" i="39" s="1"/>
  <c r="B82" i="39" s="1"/>
  <c r="B84" i="39" s="1"/>
  <c r="B85" i="39" s="1"/>
  <c r="B86" i="39" s="1"/>
  <c r="B87" i="39" s="1"/>
  <c r="Z5" i="39"/>
  <c r="W44" i="39" l="1"/>
  <c r="V78" i="40"/>
  <c r="V14" i="40"/>
  <c r="W60" i="39"/>
  <c r="V20" i="40" s="1"/>
  <c r="W82" i="39"/>
  <c r="E27" i="15"/>
  <c r="G13" i="16"/>
  <c r="G29" i="16"/>
  <c r="G31" i="16"/>
  <c r="G32" i="16"/>
  <c r="G36" i="16"/>
  <c r="G37" i="16"/>
  <c r="G42" i="16"/>
  <c r="G45" i="16"/>
  <c r="G56" i="16"/>
  <c r="G58" i="16"/>
  <c r="G60" i="16"/>
  <c r="G61" i="16"/>
  <c r="G65" i="16"/>
  <c r="G68" i="16"/>
  <c r="G69" i="16"/>
  <c r="G70" i="16"/>
  <c r="G81" i="16"/>
  <c r="G89" i="16"/>
  <c r="G99" i="16"/>
  <c r="G104" i="16"/>
  <c r="G106" i="16"/>
  <c r="G110" i="16"/>
  <c r="G112" i="16"/>
  <c r="G117" i="16"/>
  <c r="G119" i="16"/>
  <c r="G121" i="16"/>
  <c r="G123" i="16"/>
  <c r="G126" i="16"/>
  <c r="G129" i="16"/>
  <c r="G136" i="16"/>
  <c r="G137" i="16"/>
  <c r="G139" i="16"/>
  <c r="G142" i="16"/>
  <c r="G145" i="16"/>
  <c r="G146" i="16"/>
  <c r="G155" i="16"/>
  <c r="G157" i="16"/>
  <c r="G161" i="16"/>
  <c r="G164" i="16"/>
  <c r="G166" i="16"/>
  <c r="G168" i="16"/>
  <c r="G171" i="16"/>
  <c r="G176" i="16"/>
  <c r="G178" i="16"/>
  <c r="G179" i="16"/>
  <c r="G183" i="16"/>
  <c r="G191" i="16"/>
  <c r="G193" i="16"/>
  <c r="G194" i="16"/>
  <c r="G198" i="16"/>
  <c r="G200" i="16"/>
  <c r="G201" i="16"/>
  <c r="G206" i="16"/>
  <c r="G215" i="16"/>
  <c r="G217" i="16"/>
  <c r="G219" i="16"/>
  <c r="G224" i="16"/>
  <c r="G226" i="16"/>
  <c r="G227" i="16"/>
  <c r="G232" i="16"/>
  <c r="G234" i="16"/>
  <c r="G236" i="16"/>
  <c r="G237" i="16"/>
  <c r="F18" i="15"/>
  <c r="E18" i="15"/>
  <c r="E21" i="15" s="1"/>
  <c r="E23" i="15" s="1"/>
  <c r="E20" i="15"/>
  <c r="H20" i="15"/>
  <c r="H18" i="15"/>
  <c r="H21" i="15" s="1"/>
  <c r="H23" i="15" s="1"/>
  <c r="Z5" i="40" l="1"/>
  <c r="C9" i="35"/>
  <c r="C14" i="35"/>
  <c r="E14" i="35" s="1"/>
  <c r="C15" i="35"/>
  <c r="E15" i="35" s="1"/>
  <c r="V83" i="40"/>
  <c r="V86" i="40" s="1"/>
  <c r="V23" i="40"/>
  <c r="V25" i="40" l="1"/>
  <c r="V26" i="40" s="1"/>
  <c r="V33" i="40" s="1"/>
  <c r="W85" i="39"/>
  <c r="T86" i="39" s="1"/>
  <c r="T87" i="39" s="1"/>
  <c r="V41" i="40" s="1"/>
  <c r="V85" i="40"/>
  <c r="I47" i="46" l="1" a="1"/>
  <c r="I47" i="46" s="1"/>
  <c r="I49" i="46" s="1"/>
  <c r="V90" i="40"/>
  <c r="R52" i="28"/>
  <c r="P86" i="39"/>
  <c r="P87" i="39" s="1"/>
  <c r="V40" i="40" s="1"/>
  <c r="V38" i="40"/>
  <c r="C10" i="35"/>
  <c r="E10" i="35" s="1"/>
  <c r="C11" i="35"/>
  <c r="E11" i="35" s="1"/>
  <c r="V89" i="40"/>
  <c r="B31" i="40"/>
  <c r="C22" i="35"/>
  <c r="E22" i="35" s="1"/>
  <c r="V94" i="40" l="1"/>
  <c r="K8" i="47" s="1"/>
  <c r="L8" i="47" s="1"/>
  <c r="D18" i="35" l="1"/>
  <c r="E18" i="35" s="1"/>
  <c r="D9" i="35"/>
  <c r="E9" i="35" s="1"/>
  <c r="E31" i="35" s="1"/>
  <c r="D31" i="35" l="1"/>
  <c r="W84" i="39" l="1"/>
  <c r="K12" i="47" s="1"/>
  <c r="O86" i="39" l="1"/>
  <c r="O87" i="39" l="1"/>
  <c r="W86" i="39"/>
  <c r="V39" i="40" l="1"/>
  <c r="V42" i="40" s="1"/>
  <c r="V43" i="40" s="1"/>
  <c r="W87" i="39"/>
  <c r="K9" i="47" s="1"/>
  <c r="L9" i="47" l="1"/>
  <c r="C13" i="35"/>
  <c r="E13" i="35" s="1"/>
  <c r="C12" i="35"/>
  <c r="V44" i="40" l="1"/>
  <c r="V50" i="40"/>
  <c r="V54" i="40" s="1"/>
  <c r="E12" i="35"/>
  <c r="C31" i="35"/>
  <c r="V51" i="40" l="1"/>
  <c r="V55" i="40"/>
  <c r="V59" i="40" s="1"/>
  <c r="V96" i="40" s="1"/>
  <c r="W76" i="39" l="1"/>
  <c r="K10" i="47" s="1" a="1"/>
  <c r="K10" i="47" s="1"/>
  <c r="O77" i="39"/>
  <c r="W77" i="39" s="1"/>
  <c r="L7" i="47" l="1"/>
  <c r="L12" i="47"/>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<sst xmlns="http://schemas.openxmlformats.org/spreadsheetml/2006/main" count="1152" uniqueCount="771">
  <si>
    <t xml:space="preserve"> </t>
  </si>
  <si>
    <t>Lanco Dominicana, C. x A.</t>
  </si>
  <si>
    <t xml:space="preserve">CUENTAS POR COBRAR </t>
  </si>
  <si>
    <t>30 de Junio del 2009</t>
  </si>
  <si>
    <t>El componente Cuentas por Cobrar esta conformado de la siguiente manera:</t>
  </si>
  <si>
    <t xml:space="preserve"> Balance al </t>
  </si>
  <si>
    <t xml:space="preserve"> Balance al  </t>
  </si>
  <si>
    <t xml:space="preserve"> Cta. No. </t>
  </si>
  <si>
    <t xml:space="preserve"> Descripción </t>
  </si>
  <si>
    <t>30.06.09</t>
  </si>
  <si>
    <t>Anterior</t>
  </si>
  <si>
    <t>30.06.08</t>
  </si>
  <si>
    <t>Asuntos Pendientes</t>
  </si>
  <si>
    <t>CUENTAS A COBRAR LOCALES</t>
  </si>
  <si>
    <t>Investigar Diferencia con auxiliar y con confirmaciones recibidas</t>
  </si>
  <si>
    <t>CUENTA POR COBRAR RELACIO</t>
  </si>
  <si>
    <t>Montar confirmaciones</t>
  </si>
  <si>
    <t>AJUSTES A CUENTAS A COBRA</t>
  </si>
  <si>
    <t>Analizar esta cuenta</t>
  </si>
  <si>
    <t>PROVISION DESCUENTOS VENT</t>
  </si>
  <si>
    <t>PROVISION CUENTAS INCOBRA</t>
  </si>
  <si>
    <t>OTRAS CUENTAS A COBRAR</t>
  </si>
  <si>
    <t>Evaluar procedimientos definidos para la evaluación de créditos</t>
  </si>
  <si>
    <t>CUENTAS A COBRAR EMPLEADO</t>
  </si>
  <si>
    <t>n</t>
  </si>
  <si>
    <t>v</t>
  </si>
  <si>
    <t>Cantidad según detalle arriba expuesto</t>
  </si>
  <si>
    <t>Cantidad según Cedula Sumaria</t>
  </si>
  <si>
    <t>Diferencia (Debe ser igual a cero)</t>
  </si>
  <si>
    <t>Tomado de los estados generados al 30.6.2008</t>
  </si>
  <si>
    <t>Tomado de la balanza de comprobación al 30.6.2009</t>
  </si>
  <si>
    <t>Véase el trabajo ejecutado sobre cada una de estas cuentas en "Explicación". Ir al vínculo que presenta la partida auditada</t>
  </si>
  <si>
    <t>Conclusión</t>
  </si>
  <si>
    <t>A3</t>
  </si>
  <si>
    <t>Revisado por</t>
  </si>
  <si>
    <t>ITABO INDUSTRIAL, S.A.</t>
  </si>
  <si>
    <t>Fecha</t>
  </si>
  <si>
    <t>Contenido</t>
  </si>
  <si>
    <t xml:space="preserve">Hecho por </t>
  </si>
  <si>
    <t>MA</t>
  </si>
  <si>
    <t>30-06-2008</t>
  </si>
  <si>
    <t>Cuentas por Cobrar</t>
  </si>
  <si>
    <t xml:space="preserve">A3-1 </t>
  </si>
  <si>
    <t>Sumaria</t>
  </si>
  <si>
    <t>A3-2</t>
  </si>
  <si>
    <t>Programa</t>
  </si>
  <si>
    <t>A3-3</t>
  </si>
  <si>
    <t>Memorando de Cuentas por Cobrar</t>
  </si>
  <si>
    <t>A3-4</t>
  </si>
  <si>
    <t>Auxiliares de Cuenta por Cobrar Clientes</t>
  </si>
  <si>
    <t>A3-5</t>
  </si>
  <si>
    <t>Confirmación de Saldos con Terceros</t>
  </si>
  <si>
    <t>A3-6</t>
  </si>
  <si>
    <t>Procedimientos Alternos de Cuentas por Cobrar</t>
  </si>
  <si>
    <t>Programa Revision Itbis</t>
  </si>
  <si>
    <t>PPC-335</t>
  </si>
  <si>
    <t>Cliente:</t>
  </si>
  <si>
    <t>Período finalizado:</t>
  </si>
  <si>
    <t>RNC:</t>
  </si>
  <si>
    <t>131244922</t>
  </si>
  <si>
    <t>Impuesto:</t>
  </si>
  <si>
    <t>I T B I S</t>
  </si>
  <si>
    <t>Procedimientos / Referencia y/o Explicacion</t>
  </si>
  <si>
    <t>Referencia</t>
  </si>
  <si>
    <t>Hecho por Iniciales/Fecha</t>
  </si>
  <si>
    <t>Procedimientos Detallados</t>
  </si>
  <si>
    <t>Investigue sobre cualquier antecedentes fiscales con relación con el cumplimiento de la presentación y pago del ITBIS.</t>
  </si>
  <si>
    <t>Obtener un movimiento de cuenta contable del mes a trabajar de las siguientes Partidas: ITBIS POR PAGAR, ITBIS RETENIDO, ITBIS ADELANTADO</t>
  </si>
  <si>
    <t>Contab.</t>
  </si>
  <si>
    <t>Solicite las facturas de ingresos emitidas y un reporte de estas o realice una selección y revise lo siguiente:</t>
  </si>
  <si>
    <t>a)</t>
  </si>
  <si>
    <t>Secuencia numérica</t>
  </si>
  <si>
    <t>b)</t>
  </si>
  <si>
    <t>Los productos sujetos a ITBIS sean debidamente gravados</t>
  </si>
  <si>
    <t>c)</t>
  </si>
  <si>
    <t>Que esté trasparentando el ITBIS en la factura</t>
  </si>
  <si>
    <t>d)</t>
  </si>
  <si>
    <t>Si están debidamente registradas en contabilidad</t>
  </si>
  <si>
    <t xml:space="preserve">   e)</t>
  </si>
  <si>
    <t>Si está acorde con el decreto 254-06 Sobre NCF</t>
  </si>
  <si>
    <t>f)</t>
  </si>
  <si>
    <t>Cotejar contra el listado de facturas emitidas</t>
  </si>
  <si>
    <t>En caso de ventas exentas por exportaciones, solicite certificacion de exportador y solicite muestra de los comprobantes de embarque para verificacion.</t>
  </si>
  <si>
    <t>Seleccione una muestra de las notas de creditos realizadas y compruebe que se correspondan a ventas reales y no excedan los 30 días de haberse efectuado. Verifique que las superiores a 30 dias fueron colocadas en la casilla  37 del formulario IT-1, verifique si las devoluciones estan amparadas por Entradas de Almacen.</t>
  </si>
  <si>
    <t>Solicite el formulario 606 de manera electrónica y verifique cada factura o realice una selección de estas y verifique lo siguiente:</t>
  </si>
  <si>
    <t>Que corresponda a compras en el mismo período bajo revisión</t>
  </si>
  <si>
    <t>Que el ITBIS adelantado corresponda a bienes transferibles</t>
  </si>
  <si>
    <t>Que el ITBIS adelantado corresponda a gastos deducibles fiscalmente</t>
  </si>
  <si>
    <t>Que cumpla con el decreto 254-06 y normativa vigente.</t>
  </si>
  <si>
    <t>e)</t>
  </si>
  <si>
    <t>Que el ITBIS no esté incluido en la columna de Monto Facturado</t>
  </si>
  <si>
    <t>g)</t>
  </si>
  <si>
    <t>Verificar las retenciones presentadas en el 606 contra las retenciones registradas en el movimiento de cuenta ITBIS RETENIDO y si las mismas son correctas.</t>
  </si>
  <si>
    <t>Solicite el formulario 607 de manera electrónica y verifique que el ITBIS facturado sea el mismo que el  registrado en la cuenta ITBIS por Pagar y los ingresos sean los mismo que en la contabilidad.</t>
  </si>
  <si>
    <t>Verifique el cobro y pago  del ITBIS en casos especiales (DONACIONES, PROMOCIONES, VENTAS ACTIVOS FIJOS).</t>
  </si>
  <si>
    <t>Solicitar los pagos emitidos durante el mes y un listado de los mismos (transferencias bancarias, listado de cheques, etc.) o una selección de estos y verificar:</t>
  </si>
  <si>
    <t>Que se aplicaron las retenciones correctamente.</t>
  </si>
  <si>
    <t>Verificar Si la empresa realiza pagos en efectivos y si la misma cumple con la norma de Pagos Fehacientes.</t>
  </si>
  <si>
    <t xml:space="preserve">Compruebe que la cuenta del pasivo avance recibido de clientes fue disminuido o cerrada contra una cuenta de ingresos. </t>
  </si>
  <si>
    <t>Solicite las  importaciones del mes y verifique la fecha del recibo de pago y se incluyo adecuadamente en el IT-1.</t>
  </si>
  <si>
    <t>Analizar los ingresos exentos del Itbis, tales como ventas de bienes y servicios exentos, exportaciones, entre otros y determinar si aplica proporcionalidad en el adelanto ITBIS. (Mayoria de los casos aplica a los servicios. (Ver Con Gerente Cada Caso)</t>
  </si>
  <si>
    <t>Analizar las cuentas Otros ingresos,  para determinar si estan sujetos a Itbis, y si han sido considerados en el cálculo.</t>
  </si>
  <si>
    <t>Completar memo de observaciones y archivo de validacion de cruces segun instrucciones suministradas.</t>
  </si>
  <si>
    <t>En los Casos de que algún procedimiento no aplique, favor de explicar.</t>
  </si>
  <si>
    <t>Realizado por:</t>
  </si>
  <si>
    <t>Verificado Por:</t>
  </si>
  <si>
    <t>MEMO HALLAZGOS ITBIS</t>
  </si>
  <si>
    <t>OBJETIVO</t>
  </si>
  <si>
    <t>El objetivo de este papel de trabajo es documentar los procedimientos realizados para asegurarnos queABC, S.R.L. presenta su declaración de Impuesto sobre Transferencia de Bienes Industrializados y Servicios (ITBIS) razonablemente en todas sus aseveraciones importantes (ingresos, adelantos de ITBIS, retención de ITBIS, etc), para el periodo terminado el 28 de feb 2023</t>
  </si>
  <si>
    <t>HALLAZGOS</t>
  </si>
  <si>
    <t>RIESGOS</t>
  </si>
  <si>
    <t>RECOMENDACIONES</t>
  </si>
  <si>
    <t>Nota:</t>
  </si>
  <si>
    <t>Revisar que todos lo puntos mencionado en el chech list esten validados en la elaboración del IT-1</t>
  </si>
  <si>
    <t>Valiado (Si, N/A)</t>
  </si>
  <si>
    <t>Comentarios ( Justificar )</t>
  </si>
  <si>
    <t>Recortar desde la Oficina Virtual el Saldo a favor del mes anterior y linkear en el anexo IT-1</t>
  </si>
  <si>
    <t>Recortar desde la Oficina virtual la norma 08-04 del mes a trabajar y linkear en el Anexo A</t>
  </si>
  <si>
    <t>Linkear las Importaciones (DGII) en el Anexo A</t>
  </si>
  <si>
    <t>Linkear las retenciones por terceros en el Anexo A desde el resumen de envio 607</t>
  </si>
  <si>
    <t>Cociliar los Ingresos del Anexo A vs resumen de envios de datos 607</t>
  </si>
  <si>
    <t>Conciliar los Ingresos del (Anexo A / IT-1 ) vs Contabilidad</t>
  </si>
  <si>
    <t>Conciliar el ITBIS en venta del IT-1 vs resumen de envio de datos 607</t>
  </si>
  <si>
    <t>Conciliar el ITBIS en Venta del IT-1 vs Contabilidad</t>
  </si>
  <si>
    <t>Conciliar el ITBIS en Importaciones del Anexo A vs Contabilidad</t>
  </si>
  <si>
    <t>Conciliar ITBIS retenido del IT-1 vs resumen de envio de datos 606</t>
  </si>
  <si>
    <t>Conciliar el ITBIS adelantado del Anexo A vs resumen de envio de datos 606</t>
  </si>
  <si>
    <t>Conciliar el ITBIS adelantado del Anexo A vs contabilidad</t>
  </si>
  <si>
    <t>Conciliar la base del IR-17 (IR-6) vs la casilla 39 del IT-1</t>
  </si>
  <si>
    <t>Clasificar de manera correcta las retenciones siguientes:</t>
  </si>
  <si>
    <t>1.1 Retenciones Personas Fisicas Casilla 39 del IT-1</t>
  </si>
  <si>
    <t>1.2 Retenciones sociedades (servicios de seguridad) cailla 42 del IT-1</t>
  </si>
  <si>
    <t>1.3 Retenciones sociedades (servicios por honorarios) casilla 43 del IT-1</t>
  </si>
  <si>
    <t>1.4 Retenciones servicios (acogidos al RST) casilla 44 del IT-1</t>
  </si>
  <si>
    <t>1.5 Retenciones comprobantes de compras (Adquisión de Bienes ) casilla 47 del IT-1</t>
  </si>
  <si>
    <t xml:space="preserve">Nota: las retenciones indicada en los puntos (1.1 - 1.2 - 1.3 - 1.4 y 1.5 se validan en la </t>
  </si>
  <si>
    <t>herramienta consulta de RNC de la DGII.</t>
  </si>
  <si>
    <t>Validar las secuencias de los NCF válido para credito Fiscal (B01) de la herramienta 607</t>
  </si>
  <si>
    <t>Validar las secuencias de los NCF de Consumo (B02) de la herramienta 607</t>
  </si>
  <si>
    <t>Validar las secuencias de los NCF Nota de Credito (B04) en la herramienta 607</t>
  </si>
  <si>
    <t>Validar las secuencias de los NCF Regimen Especiales (B14) en la herramienta 607</t>
  </si>
  <si>
    <t>Validar las secuencias de los NCF Gubernamentales (B15) en la herramienta 607</t>
  </si>
  <si>
    <t>Validar las secuencias de los NCF de Exportaciones (B16) en la herramienta 607</t>
  </si>
  <si>
    <t>Validar las secuencias de los NCF de Compras (B11) en la herramienta 606</t>
  </si>
  <si>
    <t>Validar las secuencias de los NCF Gastos Menores (B13) en la herramienta 606</t>
  </si>
  <si>
    <t>Validar las secuencias de los NCF Pagos al Exterior (B17) en la herramienta 606</t>
  </si>
  <si>
    <t>Validar las secuencias de los NCF anulados en el 608 vs lo que se van a presentar</t>
  </si>
  <si>
    <t>Validar la secuencia final del mes anterior con la Inicial del mes actual de los puntos -</t>
  </si>
  <si>
    <t>mencionados del (15 - 23 ).</t>
  </si>
  <si>
    <t>Validar las Notas de Crédito a más de 30 dias; en caso de que existieran, considerar lo siguiente:</t>
  </si>
  <si>
    <t>1.1 Colocar el monto de las NC más de 30 dias en la casilla 9 del Anexo A como Ajuste Positivo.</t>
  </si>
  <si>
    <t>1.2 Colocar el monto de las NC más de 30 dias en la casilla 43 del Anexo A</t>
  </si>
  <si>
    <t>Según la Actividad económica de la empresa; validar que existieran Promociones, Muestras, Degustaciones…</t>
  </si>
  <si>
    <t>1.1 El monto que corresponde al reporte de las Promociones, Muestras, Desgustaciones deben considerarse</t>
  </si>
  <si>
    <t xml:space="preserve"> en la casilla 9 del Anexo A como Ajuste Positivo.</t>
  </si>
  <si>
    <t>Validaciones Cruces ITBIS</t>
  </si>
  <si>
    <t>Validación datos</t>
  </si>
  <si>
    <t>Datos (IT-1        / Anexo A)</t>
  </si>
  <si>
    <t>Datos (Contabilidad) (606 &amp; 607)</t>
  </si>
  <si>
    <t>Diferencia</t>
  </si>
  <si>
    <t>Comentarios</t>
  </si>
  <si>
    <t>Ingresos segun IT-1 vs ingresos en resumen de envio ( 607 )</t>
  </si>
  <si>
    <t>Ingresos segun IT-1 vs ingresos en contabilidad</t>
  </si>
  <si>
    <t>Itbis a pagar segun IT-1 vs itbis a pagar según resumen de envio ( 607 )</t>
  </si>
  <si>
    <t>Itbis a pagar segun IT-1 vs itbis a pagar segun contabilidad</t>
  </si>
  <si>
    <t>Itbis adelantado segun Anexo A vs itbis adelantado según resumen de envio ( 606 )</t>
  </si>
  <si>
    <t>Itbis adelantado segun Anexo A vs itbis adelantado segun cont.</t>
  </si>
  <si>
    <t>Pendiente de registrar proporcionalidad</t>
  </si>
  <si>
    <t>Itbis retenido segun IT-1 vs itbis según resumen de envio (606 )</t>
  </si>
  <si>
    <t>Itbis retenido segun IT-1 vs itbis retenido según contabilidad</t>
  </si>
  <si>
    <t xml:space="preserve">Base imponible honorarios itbis vs base imponible IR-17 </t>
  </si>
  <si>
    <t>Pendiente terminar</t>
  </si>
  <si>
    <t>Ingresos anexo A por tipo NCF vs Tipo de Venta</t>
  </si>
  <si>
    <t>Ingresos anexo A por tipo NCF vs Tipo de Ingreso</t>
  </si>
  <si>
    <t>ITBIS sujeto a Proporcionalidad según IT-1 Vs resumen de envio (606 )</t>
  </si>
  <si>
    <t>ITBIS sujeto a Proporcionalidad según IT-1 Vs Contabilidad</t>
  </si>
  <si>
    <t>Itbis importación según IT-1 vs Itbis importación DGII</t>
  </si>
  <si>
    <t>Itbis importación según IT-1 vs Itbis importación según contabilidad</t>
  </si>
  <si>
    <t>Pagos computables por ret. 30% Itbis IT-1 vs contabilidad</t>
  </si>
  <si>
    <t>Pagos computables por ret. 30% Itbis IT-1 vs resumen de envio de ( 607 )</t>
  </si>
  <si>
    <t>Monto de ISC según 606 vs contabilidad</t>
  </si>
  <si>
    <t>Monto de Otros Imp. según 606 vs contabilidad</t>
  </si>
  <si>
    <t>Monto de propina legal según 606 vs contabilidad</t>
  </si>
  <si>
    <t>Totales:</t>
  </si>
  <si>
    <t>CORTE DE DOCUMENTOS</t>
  </si>
  <si>
    <t xml:space="preserve">Inicial </t>
  </si>
  <si>
    <t>Final</t>
  </si>
  <si>
    <t>VALIDO PARA CREDITO FISCAL (B01)</t>
  </si>
  <si>
    <t>CONSUMIDOR FINAL (B02)</t>
  </si>
  <si>
    <t>NOTAS DE DEBITO (B03)</t>
  </si>
  <si>
    <t>NOTAS DE CREDITO (B04)</t>
  </si>
  <si>
    <t>REGISTRO UNICO DE INGRESO (B12)</t>
  </si>
  <si>
    <t>REGIMENES ESPECIALES (B14)</t>
  </si>
  <si>
    <t>GUBERNAMENTALES (B15)</t>
  </si>
  <si>
    <t>PARA EXPORTACIONES (B16)</t>
  </si>
  <si>
    <t>PARA PAGOS AL EXTERIOR (B17)</t>
  </si>
  <si>
    <t>DIRECCIÓN GENERAL DE IMPUESTOS INTERNOS</t>
  </si>
  <si>
    <t>DECLARACIÓN JURADA Y/O PAGO DEL IMPUESTO SOBRE LAS TRANSFERENCIAS DE BIENES INDUSTRIALIZADOS Y SERVICIOS (ITBIS)</t>
  </si>
  <si>
    <t>I.</t>
  </si>
  <si>
    <t>DATOS GENERALES</t>
  </si>
  <si>
    <t>RNC/CÉDULA</t>
  </si>
  <si>
    <t>RAZÓN SOCIAL/NOMBRE</t>
  </si>
  <si>
    <t>NOMBRE COMERCIAL</t>
  </si>
  <si>
    <t xml:space="preserve">CORREO ELECTRÓNICO
</t>
  </si>
  <si>
    <t>TELÉFONO</t>
  </si>
  <si>
    <r>
      <t xml:space="preserve">PERÍODO </t>
    </r>
    <r>
      <rPr>
        <sz val="8"/>
        <color indexed="8"/>
        <rFont val="Arial"/>
        <family val="2"/>
      </rPr>
      <t>(MES/AÑO)</t>
    </r>
  </si>
  <si>
    <t>FECHA LÍMITE 
DE PAGO</t>
  </si>
  <si>
    <t>TIPO DE DECLARACIÓN</t>
  </si>
  <si>
    <t>NORMAL</t>
  </si>
  <si>
    <t>II.</t>
  </si>
  <si>
    <t>INGRESOS POR OPERACIONES</t>
  </si>
  <si>
    <t>MONTO</t>
  </si>
  <si>
    <t>TOTAL DE OPERACIONES DEL PERIODO (Proviene de la casilla 11 del Anexo A)</t>
  </si>
  <si>
    <t>+</t>
  </si>
  <si>
    <t>II.A</t>
  </si>
  <si>
    <t xml:space="preserve"> NO GRAVADAS</t>
  </si>
  <si>
    <t>INGRESOS POR EXPORTACIONES DE BIENES SEGÚN Art. 342 CT</t>
  </si>
  <si>
    <t>INGRESOS POR EXPORTACIONES DE SERVICIOS SEGÚN Art. 344 CT y Art. 14 Literal j), Reglamento 293-11</t>
  </si>
  <si>
    <t>INGRESOS POR VENTAS LOCALES DE BIENES O SERVICIOS EXENTOS Art. 343 y Art. 344 CT</t>
  </si>
  <si>
    <t>INGRESOS POR VENTAS DE BIENES O SERVICIOS EXENTOS POR DESTINO</t>
  </si>
  <si>
    <t>NO SUJETAS A ITBIS POR SERVICIOS DE CONSTRUCCIÓN (Proviene de la casilla 38 del Anexo A)</t>
  </si>
  <si>
    <t>NO SUJETAS A ITBIS POR COMISIONES (Proviene de la casilla 42 del Anexo A)</t>
  </si>
  <si>
    <t>INGRESOS POR VENTAS LOCALES DE BIENES EXENTOS SEGÚN Párrafos III y IV, Art. 343 CT</t>
  </si>
  <si>
    <r>
      <t xml:space="preserve">TOTAL INGRESOS POR OPERACIONES NO GRAVADAS </t>
    </r>
    <r>
      <rPr>
        <sz val="12"/>
        <color indexed="8"/>
        <rFont val="Times New Roman"/>
        <family val="1"/>
      </rPr>
      <t>(Sumar casillas 2+3+4+5+6+7+8)</t>
    </r>
  </si>
  <si>
    <t>=</t>
  </si>
  <si>
    <t>II.B</t>
  </si>
  <si>
    <t>GRAVADAS</t>
  </si>
  <si>
    <r>
      <t xml:space="preserve">TOTAL INGRESOS POR OPERACIONES GRAVADAS </t>
    </r>
    <r>
      <rPr>
        <sz val="12"/>
        <color indexed="8"/>
        <rFont val="Times New Roman"/>
        <family val="1"/>
      </rPr>
      <t xml:space="preserve">(Restar casillas 1-9) </t>
    </r>
  </si>
  <si>
    <t xml:space="preserve">OPERACIONES GRAVADAS AL 18% </t>
  </si>
  <si>
    <t>OPERACIONES GRAVADAS AL 16%</t>
  </si>
  <si>
    <r>
      <t xml:space="preserve">OPERACIONES GRAVADAS AL 9% (Ley No. </t>
    </r>
    <r>
      <rPr>
        <u/>
        <sz val="12"/>
        <color indexed="8"/>
        <rFont val="Times New Roman"/>
        <family val="1"/>
      </rPr>
      <t>690-16</t>
    </r>
    <r>
      <rPr>
        <sz val="12"/>
        <color indexed="8"/>
        <rFont val="Times New Roman"/>
        <family val="1"/>
      </rPr>
      <t>)</t>
    </r>
  </si>
  <si>
    <r>
      <t xml:space="preserve">OPERACIONES GRAVADAS AL 8% (Ley No. </t>
    </r>
    <r>
      <rPr>
        <u/>
        <sz val="12"/>
        <color indexed="8"/>
        <rFont val="Times New Roman"/>
        <family val="1"/>
      </rPr>
      <t>690-16</t>
    </r>
    <r>
      <rPr>
        <sz val="12"/>
        <color indexed="8"/>
        <rFont val="Times New Roman"/>
        <family val="1"/>
      </rPr>
      <t>)</t>
    </r>
  </si>
  <si>
    <t>OPERACIONES GRAVADAS POR VENTAS DE ACTIVOS DEPRECIABLES (Categoría 2 y 3)</t>
  </si>
  <si>
    <t>III.</t>
  </si>
  <si>
    <t>LIQUIDACIÓN</t>
  </si>
  <si>
    <t>ITBIS COBRADO (18% de la casilla 11)</t>
  </si>
  <si>
    <t>ITBIS COBRADO (16% de la casilla 12)</t>
  </si>
  <si>
    <r>
      <t xml:space="preserve">ITBIS COBRADO (9% de la casilla 13) (Ley No. </t>
    </r>
    <r>
      <rPr>
        <u/>
        <sz val="12"/>
        <color indexed="8"/>
        <rFont val="Times New Roman"/>
        <family val="1"/>
      </rPr>
      <t>690-16</t>
    </r>
    <r>
      <rPr>
        <sz val="12"/>
        <color indexed="8"/>
        <rFont val="Times New Roman"/>
        <family val="1"/>
      </rPr>
      <t>)</t>
    </r>
  </si>
  <si>
    <r>
      <t xml:space="preserve">ITBIS COBRADO (8% de la casilla 14) (Ley No. </t>
    </r>
    <r>
      <rPr>
        <u/>
        <sz val="12"/>
        <color indexed="8"/>
        <rFont val="Times New Roman"/>
        <family val="1"/>
      </rPr>
      <t>690-16</t>
    </r>
    <r>
      <rPr>
        <sz val="12"/>
        <color indexed="8"/>
        <rFont val="Times New Roman"/>
        <family val="1"/>
      </rPr>
      <t>)</t>
    </r>
  </si>
  <si>
    <t>ITBIS COBRADO POR VENTAS DE ACTIVOS DEPRECIABLES (Categoría 2 y 3) (18% de la casilla 15)</t>
  </si>
  <si>
    <r>
      <t xml:space="preserve">TOTAL ITBIS COBRADO </t>
    </r>
    <r>
      <rPr>
        <sz val="12"/>
        <color indexed="8"/>
        <rFont val="Times New Roman"/>
        <family val="1"/>
      </rPr>
      <t>(Sumar casillas 16+17+18+19+20)</t>
    </r>
  </si>
  <si>
    <t>ITBIS PAGADO EN COMPRAS LOCALES (Proviene de la casilla 56 del Anexo A)</t>
  </si>
  <si>
    <t>ITBIS PAGADO POR SERVICIOS DEDUCIBLES (Proviene de la casilla 56 del Anexo A)</t>
  </si>
  <si>
    <t>ITBIS PAGADO EN IMPORTACIONES (Proviene de la casilla 56 del Anexo A)</t>
  </si>
  <si>
    <r>
      <t xml:space="preserve">TOTAL ITBIS DEDUCIBLE </t>
    </r>
    <r>
      <rPr>
        <sz val="12"/>
        <color indexed="8"/>
        <rFont val="Times New Roman"/>
        <family val="1"/>
      </rPr>
      <t>(Sumar casillas 22+23+24)</t>
    </r>
  </si>
  <si>
    <r>
      <t xml:space="preserve">IMPUESTO A PAGAR </t>
    </r>
    <r>
      <rPr>
        <sz val="12"/>
        <color indexed="8"/>
        <rFont val="Times New Roman"/>
        <family val="1"/>
      </rPr>
      <t>(Si el valor de las casillas 21-25 es Positivo)</t>
    </r>
  </si>
  <si>
    <r>
      <t xml:space="preserve">SALDO A FAVOR </t>
    </r>
    <r>
      <rPr>
        <sz val="12"/>
        <color indexed="8"/>
        <rFont val="Times New Roman"/>
        <family val="1"/>
      </rPr>
      <t>(Si el valor de las casillas 21-25 es Negativo)</t>
    </r>
  </si>
  <si>
    <t>SALDOS COMPENSABLES AUTORIZADOS (Otros Impuestos) Y/O REEMBOLSOS</t>
  </si>
  <si>
    <t xml:space="preserve">± </t>
  </si>
  <si>
    <t>SALDO A FAVOR ANTERIOR</t>
  </si>
  <si>
    <t>-</t>
  </si>
  <si>
    <t>TOTAL PAGOS COMPUTABLES POR RETENCIONES (Proviene de la casilla 33 del Anexo A)</t>
  </si>
  <si>
    <t>OTROS PAGOS COMPUTABLES A CUENTA</t>
  </si>
  <si>
    <t>COMPENSACIONES Y/O REEMBOLSOS AUTORIZADOS</t>
  </si>
  <si>
    <r>
      <t xml:space="preserve">DIFERENCIA A PAGAR </t>
    </r>
    <r>
      <rPr>
        <sz val="12"/>
        <color indexed="8"/>
        <rFont val="Times New Roman"/>
        <family val="1"/>
      </rPr>
      <t>(Si el valor de las casillas 26-28-29-30-31-32 es Positivo)</t>
    </r>
  </si>
  <si>
    <t>NUEVO SALDO A FAVOR (Si el valor de las casillas (26-28-29-30-31-32 es Negativo) ó (27+28+29+30+31+32))</t>
  </si>
  <si>
    <t>IV.</t>
  </si>
  <si>
    <t>PENALIDADES</t>
  </si>
  <si>
    <t>%</t>
  </si>
  <si>
    <t xml:space="preserve">RECARGOS </t>
  </si>
  <si>
    <t>INTERÉS INDEMNIZATORIO</t>
  </si>
  <si>
    <t>SANCIONES</t>
  </si>
  <si>
    <t>V.</t>
  </si>
  <si>
    <t xml:space="preserve">MONTO A PAGAR </t>
  </si>
  <si>
    <r>
      <t xml:space="preserve">TOTAL A PAGAR </t>
    </r>
    <r>
      <rPr>
        <sz val="12"/>
        <color indexed="8"/>
        <rFont val="Times New Roman"/>
        <family val="1"/>
      </rPr>
      <t>(Sumar casillas 33+35+36+37)</t>
    </r>
  </si>
  <si>
    <t>A.</t>
  </si>
  <si>
    <t>ITBIS RETENIDO / ITBIS PERCIBIDO</t>
  </si>
  <si>
    <t xml:space="preserve">SERVICIOS SUJETOS A RETENCIÓN PERSONAS FÍSICAS </t>
  </si>
  <si>
    <t>SERVICIOS SUJETOS A RETENCIÓN ENTIDADES NO LUCRATIVAS (Norma No. 01-11)</t>
  </si>
  <si>
    <t>TOTAL SERVICIOS SUJETOS A RETENCIÓN A PERSONAS FÍSICAS Y ENTIDADES NO LUCRATIVAS</t>
  </si>
  <si>
    <t>SERVICIOS SUJETOS A RETENCIÓN SOCIEDADES (Norma No. 07-09)</t>
  </si>
  <si>
    <r>
      <t xml:space="preserve">SERVICIOS SUJETOS A RETENCIÓN SOCIEDADES </t>
    </r>
    <r>
      <rPr>
        <sz val="12"/>
        <rFont val="Times New Roman"/>
        <family val="1"/>
      </rPr>
      <t>(Norma No. 0</t>
    </r>
    <r>
      <rPr>
        <u/>
        <sz val="12"/>
        <rFont val="Times New Roman"/>
        <family val="1"/>
      </rPr>
      <t>2-05</t>
    </r>
    <r>
      <rPr>
        <sz val="12"/>
        <rFont val="Times New Roman"/>
        <family val="1"/>
      </rPr>
      <t xml:space="preserve"> y 0</t>
    </r>
    <r>
      <rPr>
        <u/>
        <sz val="12"/>
        <rFont val="Times New Roman"/>
        <family val="1"/>
      </rPr>
      <t>7-07</t>
    </r>
    <r>
      <rPr>
        <sz val="12"/>
        <rFont val="Times New Roman"/>
        <family val="1"/>
      </rPr>
      <t>)</t>
    </r>
  </si>
  <si>
    <r>
      <t xml:space="preserve">BIENES O SERVICIOS SUJETOS A RETENCIÓN A CONTRIBUYENTES ACOGIDOS AL PST </t>
    </r>
    <r>
      <rPr>
        <sz val="12"/>
        <rFont val="Times New Roman"/>
        <family val="1"/>
      </rPr>
      <t>(Operaciones Gravadas al 18%)</t>
    </r>
  </si>
  <si>
    <r>
      <t>BIENES O SERVICIOS SUJETOS A RETENCIÓN A CONTRIBUYENTES ACOGIDOS AL PST</t>
    </r>
    <r>
      <rPr>
        <sz val="12"/>
        <rFont val="Times New Roman"/>
        <family val="1"/>
      </rPr>
      <t xml:space="preserve"> (Operaciones Gravadas al 16%)</t>
    </r>
  </si>
  <si>
    <t>TOTAL BIENES O SERVICIOS SUJETOS A RETENCIÓN A CONTRIBUYENTES ACOGIDOS AL PST (Sumar casillas 44+45)</t>
  </si>
  <si>
    <t>BIENES SUJETOS A RETENCIÓN DE COMPROBANTE DE COMPRAS (Operaciones Gravadas al 18%) (Norma No. 08-10 y 05-19)</t>
  </si>
  <si>
    <t>BIENES SUJETOS A RETENCIÓN DE COMPROBANTE DE COMPRAS (Operaciones Gravadas al 16%) (Norma No. 08-10 y 05-19)</t>
  </si>
  <si>
    <t>TOTAL BIENES SUJETOS A RETENCIÓN COMPROBANTES DE COMPRAS (Norma No. 05-19) (Sumar casillas 47+48)</t>
  </si>
  <si>
    <t>ITBIS POR SERVICIOS SUJETOS A RETENCIÓN PERSONAS FÍSICAS Y ENTIDADES NO LUCRATIVAS (18% de la casilla 41)</t>
  </si>
  <si>
    <t>ITBIS POR SERVICIOS SUJETOS A RETENCIÓN SOCIEDADES (18% de la casilla 42) (Norma No. 07-09)</t>
  </si>
  <si>
    <r>
      <t>ITBIS POR SERVICIOS SUJETOS A RETENCIÓN SOCIEDADES (18% de la casilla 43 por 0.30) (Norma No. 0</t>
    </r>
    <r>
      <rPr>
        <u/>
        <sz val="12"/>
        <color indexed="8"/>
        <rFont val="Times New Roman"/>
        <family val="1"/>
      </rPr>
      <t>2-05</t>
    </r>
    <r>
      <rPr>
        <sz val="12"/>
        <color indexed="8"/>
        <rFont val="Times New Roman"/>
        <family val="1"/>
      </rPr>
      <t xml:space="preserve"> y 0</t>
    </r>
    <r>
      <rPr>
        <u/>
        <sz val="12"/>
        <color indexed="8"/>
        <rFont val="Times New Roman"/>
        <family val="1"/>
      </rPr>
      <t>7-07</t>
    </r>
    <r>
      <rPr>
        <sz val="12"/>
        <color indexed="8"/>
        <rFont val="Times New Roman"/>
        <family val="1"/>
      </rPr>
      <t>)</t>
    </r>
  </si>
  <si>
    <t>ITBIS RETENIDO A CONTRIBUYENTES ACOGIDOS AL PST (18% de la casilla 44)</t>
  </si>
  <si>
    <t>ITBIS RETENIDO A CONTRIBUYENTES ACOGIDOS AL PST (16% de la casilla 45)</t>
  </si>
  <si>
    <t>TOTAL ITBIS RETENIDO A CONTRIBUYENTES ACOGIDOS AL PST (Sumar casillas 53+54)</t>
  </si>
  <si>
    <t>ITBIS POR BIENES SUJETOS A RETENCIÓN DE COMPROBANTE DE COMPRAS (18% de la casilla 47) (Norma No. 08-10 y 05-19)</t>
  </si>
  <si>
    <t>ITBIS POR BIENES SUJETOS A RETENCIÓN DE COMPROBANTE DE COMPRAS (16% de la casilla 48) (Norma No. 08-10 y 05-19)</t>
  </si>
  <si>
    <t>TOTAL POR BIENES SUJETOS A RETENCIÓN DE COMPROBANTES DE COMPRAS (Sumar casillas 56+57)</t>
  </si>
  <si>
    <t>TOTAL ITBIS PERCIBIDO EN VENTA</t>
  </si>
  <si>
    <r>
      <t xml:space="preserve">IMPUESTO A PAGAR </t>
    </r>
    <r>
      <rPr>
        <sz val="12"/>
        <rFont val="Times New Roman"/>
        <family val="1"/>
      </rPr>
      <t>(Sumar casillas 50+51+52+55+58+59)</t>
    </r>
  </si>
  <si>
    <t>PAGOS COMPUTABLES A CUENTA</t>
  </si>
  <si>
    <r>
      <t xml:space="preserve">DIFERENCIA A PAGAR </t>
    </r>
    <r>
      <rPr>
        <sz val="12"/>
        <color indexed="8"/>
        <rFont val="Times New Roman"/>
        <family val="1"/>
      </rPr>
      <t>(Si el valor de las casillas 60-61 es Positivo)</t>
    </r>
  </si>
  <si>
    <r>
      <t xml:space="preserve">NUEVO SALDO A FAVOR </t>
    </r>
    <r>
      <rPr>
        <sz val="12"/>
        <color indexed="8"/>
        <rFont val="Times New Roman"/>
        <family val="1"/>
      </rPr>
      <t>(Si el valor de las casillas 60-61 es Negativo)</t>
    </r>
  </si>
  <si>
    <t>B.</t>
  </si>
  <si>
    <t>C.</t>
  </si>
  <si>
    <r>
      <t xml:space="preserve">TOTAL A PAGAR </t>
    </r>
    <r>
      <rPr>
        <sz val="12"/>
        <color indexed="8"/>
        <rFont val="Times New Roman"/>
        <family val="1"/>
      </rPr>
      <t>(Sumar casillas 62+64+65+66)</t>
    </r>
  </si>
  <si>
    <r>
      <t xml:space="preserve">TOTAL GENERAL </t>
    </r>
    <r>
      <rPr>
        <sz val="12"/>
        <color indexed="8"/>
        <rFont val="Times New Roman"/>
        <family val="1"/>
      </rPr>
      <t>(Sumar casillas 38+67)</t>
    </r>
  </si>
  <si>
    <t>JURAMENTO</t>
  </si>
  <si>
    <t>Yo,</t>
  </si>
  <si>
    <t>en mi calidad de</t>
  </si>
  <si>
    <t xml:space="preserve">por la presente afirmo bajo juramento que los datos consignados en la presente declaración son correctos y completos </t>
  </si>
  <si>
    <t>y que no he omitido ni falseado dato alguno que la misma deba contener, siendo en consecuencia todo su contenido la fiel expresión de la verdad.</t>
  </si>
  <si>
    <t>Firma</t>
  </si>
  <si>
    <t>PARA USO DE LA DGII</t>
  </si>
  <si>
    <t>Fecha de Pago</t>
  </si>
  <si>
    <t>No. Recibo de Pago</t>
  </si>
  <si>
    <t>Fecha Límite de Pago</t>
  </si>
  <si>
    <t>Firma del Cajero</t>
  </si>
  <si>
    <t>OPERACIONES REPORTADAS EN EL 607/LIBRO DE VENTAS POR TIPO DE NCF</t>
  </si>
  <si>
    <t>CANTIDAD</t>
  </si>
  <si>
    <t>COMPROBANTES VÁLIDO PARA CRÉDITO FISCAL (01)</t>
  </si>
  <si>
    <t>COMPROBANTES DE CONSUMO  (02)</t>
  </si>
  <si>
    <t>COMPROBANTES NOTA DE DÉBITO (03)</t>
  </si>
  <si>
    <t>COMPROBANTES NOTA DE CRÉDITO (04)</t>
  </si>
  <si>
    <t>COMPROBANTES REGISTRO ÚNICO DE INGRESOS (12)</t>
  </si>
  <si>
    <t>COMPROBANTES REGISTRO REGIMENES ESPECIALES (14)</t>
  </si>
  <si>
    <t>COMPROBANTES GUBERNAMENTALES (15)</t>
  </si>
  <si>
    <t>º+</t>
  </si>
  <si>
    <t>OTRAS OPERACIONES (POSITIVAS)</t>
  </si>
  <si>
    <t>OTRAS OPERACIONES (NEGATIVAS)</t>
  </si>
  <si>
    <t>TOTAL OPERACIONES (Sumar casillas 1+2+3-4+5+6+7+8+9-10)</t>
  </si>
  <si>
    <t>OPERACIONES REPORTADAS EN EL 607/LIBRO DE VENTAS POR TIPO DE VENTA (MONTO TOTAL INCLUYENDO IMPUESTOS)</t>
  </si>
  <si>
    <t>MONTO BRUTO</t>
  </si>
  <si>
    <t>EFECTIVO</t>
  </si>
  <si>
    <t>CHEQUE / TRANSFERENCIA</t>
  </si>
  <si>
    <t>TARJETA DÉBITO / CRÉDITO</t>
  </si>
  <si>
    <t>A CRÉDITO</t>
  </si>
  <si>
    <t>BONOS O CERTIFICADO DE REGALO</t>
  </si>
  <si>
    <t>PERMUTAS</t>
  </si>
  <si>
    <t>OTRAS FORMAS DE VENTA</t>
  </si>
  <si>
    <t>TOTAL OPERACIONES POR TIPO DE VENTA (Sumar casillas 12+13+14+15+16+17+18)</t>
  </si>
  <si>
    <t>OPERACIONES REPORTADAS EN EL 607/LIBRO DE VENTAS POR TIPO DE INGRESO</t>
  </si>
  <si>
    <t>INGRESOS POR OPERACIONES (NO FINANCIEROS)</t>
  </si>
  <si>
    <t>INGRESOS FINANCIEROS</t>
  </si>
  <si>
    <t>INGRESOS EXTRAORDINARIOS</t>
  </si>
  <si>
    <t>INGRESOS POR ARRENDAMIENTOS</t>
  </si>
  <si>
    <t>INGRESOS POR VENTAS DE ACTIVOS DEPRECIABLES</t>
  </si>
  <si>
    <t>OTROS INGRESOS</t>
  </si>
  <si>
    <t>TOTAL POR TIPO DE INGRESO (Sumar casillas 20+21+22+23+24+25)</t>
  </si>
  <si>
    <t>PAGOS COMPUTABLES POR RETENCIONES/PERCEPCIÓN</t>
  </si>
  <si>
    <r>
      <t>PAGOS COMPUTABLES POR RETENCIONES (Norma No. 0</t>
    </r>
    <r>
      <rPr>
        <u/>
        <sz val="11"/>
        <color indexed="8"/>
        <rFont val="Times New Roman"/>
        <family val="1"/>
      </rPr>
      <t>8-04</t>
    </r>
    <r>
      <rPr>
        <sz val="11"/>
        <color indexed="8"/>
        <rFont val="Times New Roman"/>
        <family val="1"/>
      </rPr>
      <t>)</t>
    </r>
  </si>
  <si>
    <r>
      <t xml:space="preserve">PAGOS COMPUTABLES POR VENTAS DE PASAJES DE TRANSPORTE AÉREO (Norma No. </t>
    </r>
    <r>
      <rPr>
        <u/>
        <sz val="11"/>
        <color indexed="8"/>
        <rFont val="Times New Roman"/>
        <family val="1"/>
      </rPr>
      <t>02-05</t>
    </r>
    <r>
      <rPr>
        <sz val="11"/>
        <color indexed="8"/>
        <rFont val="Times New Roman"/>
        <family val="1"/>
      </rPr>
      <t>) (BSP-IATA)</t>
    </r>
  </si>
  <si>
    <r>
      <t>PAGOS COMPUTABLES POR OTRAS RETENCIONES (Norma No. 0</t>
    </r>
    <r>
      <rPr>
        <u/>
        <sz val="11"/>
        <color indexed="8"/>
        <rFont val="Times New Roman"/>
        <family val="1"/>
      </rPr>
      <t>2-05</t>
    </r>
    <r>
      <rPr>
        <sz val="11"/>
        <color indexed="8"/>
        <rFont val="Times New Roman"/>
        <family val="1"/>
      </rPr>
      <t>)</t>
    </r>
  </si>
  <si>
    <t>PAGOS COMPUTABLES POR VENTAS DE PAQUETES DE ALOJAMIENTO Y OCUPACIÓN</t>
  </si>
  <si>
    <t>CRÉDITO POR RETENCIÓN REALIZADA POR ENTIDADES DEL ESTADO</t>
  </si>
  <si>
    <t>PAGOS COMPUTABLES POR ITBIS PERCIBIDO</t>
  </si>
  <si>
    <t>TOTAL PAGOS COMPUTABLES POR RETENCIONES/PERCEPCIÓN (Sumar casillas 27+28+29+30+31+32)</t>
  </si>
  <si>
    <t>VI.</t>
  </si>
  <si>
    <t>OPERACIONES DE CONSTRUCTORAS</t>
  </si>
  <si>
    <t>TOTAL FACTURADO</t>
  </si>
  <si>
    <r>
      <t xml:space="preserve">DIRECCIÓN TÉCNICA (Art. 4 Norma </t>
    </r>
    <r>
      <rPr>
        <u/>
        <sz val="11"/>
        <color indexed="8"/>
        <rFont val="Times New Roman"/>
        <family val="1"/>
      </rPr>
      <t>07-07</t>
    </r>
    <r>
      <rPr>
        <sz val="11"/>
        <color indexed="8"/>
        <rFont val="Times New Roman"/>
        <family val="1"/>
      </rPr>
      <t>)</t>
    </r>
  </si>
  <si>
    <r>
      <t xml:space="preserve">CONTRATO DE ADMINISTRACIÓN (Art. 4 Párrafo I, Norma </t>
    </r>
    <r>
      <rPr>
        <u/>
        <sz val="11"/>
        <color indexed="8"/>
        <rFont val="Times New Roman"/>
        <family val="1"/>
      </rPr>
      <t>07-07</t>
    </r>
    <r>
      <rPr>
        <sz val="11"/>
        <color indexed="8"/>
        <rFont val="Times New Roman"/>
        <family val="1"/>
      </rPr>
      <t>)</t>
    </r>
  </si>
  <si>
    <t>ASESORIAS / HONORARIOS</t>
  </si>
  <si>
    <t>TOTAL OPERACIONES CONSTRUCTORAS (Total Facturado: Sumar casillas 34+35, Monto: Sumar casillas 34+35+36)</t>
  </si>
  <si>
    <t>OPERACIONES NO SUJETAS A ITBIS POR SERVICIOS DE CONSTRUCCIÓN (Restar Casilla 37 Total Facturado - Monto Sujeto a ITBIS)</t>
  </si>
  <si>
    <t>VII.</t>
  </si>
  <si>
    <t>OPERACIONES DE COMISIONISTAS</t>
  </si>
  <si>
    <t>VENTAS DE BIENES POR COMISIÓN</t>
  </si>
  <si>
    <t>VENTAS DE SERVICIOS EN NOMBRE DE TERCEROS</t>
  </si>
  <si>
    <t>TOTAL OPERACIONES COMISIONISTAS (Sumar casillas 39+40)</t>
  </si>
  <si>
    <t>OPERACIONES NO SUJETAS A ITBIS POR COMISIONES (Restar Casilla 41 Total Facturado - Monto Sujeto a ITBIS)</t>
  </si>
  <si>
    <t>VIII.</t>
  </si>
  <si>
    <t>DATOS INFORMATIVOS</t>
  </si>
  <si>
    <t>TOTAL NOTAS DE CRÉDITO EMITIDAS CON MÁS DE TREINTA (30) DÍAS DESDE LA FACTURACIÓN (Art. 338 CT)</t>
  </si>
  <si>
    <t>TOTAL FACTURAS EN COMPROBANTES FISCALES PARA REGIMENES ESPECIALES (Proviene del Formato 606)</t>
  </si>
  <si>
    <t>IX.</t>
  </si>
  <si>
    <t>ITBIS PAGADO</t>
  </si>
  <si>
    <t>COMPRAS LOCALES *</t>
  </si>
  <si>
    <t>SERVICIOS *</t>
  </si>
  <si>
    <t>IMPORTACIONES</t>
  </si>
  <si>
    <t>TOTAL</t>
  </si>
  <si>
    <t>A)</t>
  </si>
  <si>
    <t>NO DEDUCIBLE (Llevado al Costo/Gasto)</t>
  </si>
  <si>
    <t>EN OPERACIONES DE PRODUCTORES DE BIENES O SERVICIOS EXENTOS</t>
  </si>
  <si>
    <t>A INCLUIR EN ACTIVOS (CATEGORÍA I)</t>
  </si>
  <si>
    <t>OTROS ITBIS PAGADOS NO DEDUCIBLES</t>
  </si>
  <si>
    <t>TOTAL ITBIS NO DEDUCIBLE (45+46+47)</t>
  </si>
  <si>
    <t>B)</t>
  </si>
  <si>
    <t xml:space="preserve">DEDUCIBLE </t>
  </si>
  <si>
    <t>EN LA PRODUCCIÓN Y/O VENTA DE BIENES EXPORTADOS</t>
  </si>
  <si>
    <t>EN LA PRODUCCIÓN Y/O VENTA DE BIENES GRAVADOS</t>
  </si>
  <si>
    <t>EN LA PRESTACIÓN DE SERVICIOS GRAVADOS</t>
  </si>
  <si>
    <t>TOTAL ITBIS DEDUCIBLE NO SUJETO A PROPORCIONALIDAD (49+50+51)</t>
  </si>
  <si>
    <t>C)</t>
  </si>
  <si>
    <t>ITBIS SUJETO A PROPORCIONALIDAD (Art. 349 de Código Tributario)</t>
  </si>
  <si>
    <t>ITBIS SUJETO A PROPORCIONALIDAD</t>
  </si>
  <si>
    <t>COEFICIENTE DE PROPORCIONALIDAD ((((Casillas 2 + 5 + 10 del IT1)  / Casilla 1 del IT1)) * 100) Si aplica.</t>
  </si>
  <si>
    <t>ITBIS ADMITIDO POR APLICACIÓN DE PROPORCIONALIDAD (Casillas 53 * 54)</t>
  </si>
  <si>
    <t>TOTAL ITBIS DEDUCIBLE (52+55)</t>
  </si>
  <si>
    <t>Nota: * Proviene del Formato de Envío de Datos 606.</t>
  </si>
  <si>
    <t>Colocar la constancia de envio de datos 608</t>
  </si>
  <si>
    <t>No</t>
  </si>
  <si>
    <t>RNC/Cédula o Pasaporte</t>
  </si>
  <si>
    <t>Tipo Identificación</t>
  </si>
  <si>
    <t>Número Comprobante Fiscal</t>
  </si>
  <si>
    <t>Número Comprobante Fiscal Modificado</t>
  </si>
  <si>
    <t>Tipo de Ingreso</t>
  </si>
  <si>
    <t>Fecha Comprobante</t>
  </si>
  <si>
    <t>Fecha de Retención</t>
  </si>
  <si>
    <t>Monto Facturado</t>
  </si>
  <si>
    <t>ITBIS Facturado</t>
  </si>
  <si>
    <t>ITBIS Retenido por Terceros</t>
  </si>
  <si>
    <t>ITBIS Percibido</t>
  </si>
  <si>
    <t>Retención Renta por Terceros</t>
  </si>
  <si>
    <t>ISR Percibido</t>
  </si>
  <si>
    <t>Impuesto Selectivo al Consumo</t>
  </si>
  <si>
    <t>Otros Impuestos/Tasas</t>
  </si>
  <si>
    <t>Monto Propina Legal</t>
  </si>
  <si>
    <t>Efectivo</t>
  </si>
  <si>
    <t>Cheque/ Transferencia/ Depósito</t>
  </si>
  <si>
    <t>Tarjeta Débito/Crédito</t>
  </si>
  <si>
    <t>Venta a Crédito</t>
  </si>
  <si>
    <t>Bonos o Certificados de Regalo</t>
  </si>
  <si>
    <t>Permuta</t>
  </si>
  <si>
    <t>Otras Formas de Ventas</t>
  </si>
  <si>
    <t>Estatus</t>
  </si>
  <si>
    <t>Total</t>
  </si>
  <si>
    <t>Fact. Sin ITBIS</t>
  </si>
  <si>
    <t xml:space="preserve">Facturación </t>
  </si>
  <si>
    <t>ITBIS Llevado al costo</t>
  </si>
  <si>
    <t>Total Fact.</t>
  </si>
  <si>
    <t>ITBIS NO Proporcionalidad</t>
  </si>
  <si>
    <t>ITBIS Fact.</t>
  </si>
  <si>
    <t xml:space="preserve">ITBIS Ret. Por terceros </t>
  </si>
  <si>
    <t>Tipo de Comprobante</t>
  </si>
  <si>
    <t>Cantidad</t>
  </si>
  <si>
    <t>Monto</t>
  </si>
  <si>
    <t>ITBIS</t>
  </si>
  <si>
    <t>Transferencia</t>
  </si>
  <si>
    <t>Tarjeta</t>
  </si>
  <si>
    <t>Credito</t>
  </si>
  <si>
    <t>Prueba</t>
  </si>
  <si>
    <t>B01</t>
  </si>
  <si>
    <t>B02</t>
  </si>
  <si>
    <t>B04</t>
  </si>
  <si>
    <t>B14</t>
  </si>
  <si>
    <t>B15</t>
  </si>
  <si>
    <t>Totales</t>
  </si>
  <si>
    <t>ITBIS Retenido por Teceros</t>
  </si>
  <si>
    <t>Ventas Exentas</t>
  </si>
  <si>
    <t>Base Calculo de ITBIS</t>
  </si>
  <si>
    <t>Colocar el resumen de envio de datos del 607 (DGII)</t>
  </si>
  <si>
    <t>Pruebas</t>
  </si>
  <si>
    <t>FACTURADO</t>
  </si>
  <si>
    <t>ITBIS retenido por terceros</t>
  </si>
  <si>
    <t>Informaciones</t>
  </si>
  <si>
    <t>Anexo A / IT-1</t>
  </si>
  <si>
    <t>Diferencias</t>
  </si>
  <si>
    <t>Total Monto Facturado</t>
  </si>
  <si>
    <t>Nota de Credito</t>
  </si>
  <si>
    <t>ITBIS Retenido</t>
  </si>
  <si>
    <t>ITBIS por Adelantar</t>
  </si>
  <si>
    <t>Monto Retención Renta</t>
  </si>
  <si>
    <t>ITBIS Sujeto a Proporcionalidad (Art. 349)</t>
  </si>
  <si>
    <t>ITBIS Percibido en Compras</t>
  </si>
  <si>
    <t xml:space="preserve">ISR percibido en Compras </t>
  </si>
  <si>
    <t>RNC o Cédula</t>
  </si>
  <si>
    <t>Tipo Id</t>
  </si>
  <si>
    <t>Tipo Bienes y Servicios Comprados</t>
  </si>
  <si>
    <t>NCF</t>
  </si>
  <si>
    <t>NCF ó Documento Modificado</t>
  </si>
  <si>
    <t>Columna1</t>
  </si>
  <si>
    <t xml:space="preserve">Fecha Pago   </t>
  </si>
  <si>
    <t>Columna2</t>
  </si>
  <si>
    <t>Monto Facturado en Servicios</t>
  </si>
  <si>
    <t>Monto Facturado en Bienes</t>
  </si>
  <si>
    <t>ITBIS sujeto a Proporcionalidad (Art. 349)</t>
  </si>
  <si>
    <t>ITBIS llevado al Costo</t>
  </si>
  <si>
    <t>ITBIS percibido en compras</t>
  </si>
  <si>
    <t>Tipo de Retención en ISR</t>
  </si>
  <si>
    <t>ISR Percibido en compras</t>
  </si>
  <si>
    <t>Otros Impuesto/Tasas</t>
  </si>
  <si>
    <t>Forma de Pago</t>
  </si>
  <si>
    <t>ITBIS Bienes</t>
  </si>
  <si>
    <t xml:space="preserve">Prueba </t>
  </si>
  <si>
    <t>Prueba cruzada con contabilidad</t>
  </si>
  <si>
    <t>ITBIS en Servicio</t>
  </si>
  <si>
    <t xml:space="preserve">Total ITBIS </t>
  </si>
  <si>
    <t>ITBIS NO sujeto a la proporcionalidad Compras</t>
  </si>
  <si>
    <t>ITBIS NO sujeto a la proporcionalidad Servicios</t>
  </si>
  <si>
    <t>Total ITBIS NO sujeto a proporcionalidad</t>
  </si>
  <si>
    <t>itbis llevado al costo</t>
  </si>
  <si>
    <t>Retencion PJ ITBIS 30%</t>
  </si>
  <si>
    <t>Retencion PF ITBIS 100%</t>
  </si>
  <si>
    <t>Retencion RST  ITBIS 100%</t>
  </si>
  <si>
    <t>11040101 | Activo | ITBIS Adelantado</t>
  </si>
  <si>
    <t>Contab</t>
  </si>
  <si>
    <t>Numero</t>
  </si>
  <si>
    <t>Cuenta</t>
  </si>
  <si>
    <t>Concepto</t>
  </si>
  <si>
    <t>Debito</t>
  </si>
  <si>
    <t>Balance</t>
  </si>
  <si>
    <t>11040101 | Activo | ITBIS llevado al gasto</t>
  </si>
  <si>
    <t>Nombre / Razón Social</t>
  </si>
  <si>
    <t>Tipo ID Tributaria</t>
  </si>
  <si>
    <t>ID Tributaria</t>
  </si>
  <si>
    <t>País de Destino</t>
  </si>
  <si>
    <t>Tipo de Servicio Adquirido</t>
  </si>
  <si>
    <t>Detalle del Servicio Adquirido</t>
  </si>
  <si>
    <t>Parte Relacionada</t>
  </si>
  <si>
    <t>Número de Documento</t>
  </si>
  <si>
    <t>Fecha de Documento</t>
  </si>
  <si>
    <t>Fecha de Retención ISR</t>
  </si>
  <si>
    <t>Renta Presunta</t>
  </si>
  <si>
    <t>ISR Retenido</t>
  </si>
  <si>
    <t>Itbis Retenido servicios prestados (30%)</t>
  </si>
  <si>
    <t>Reporte de AZUL</t>
  </si>
  <si>
    <t>Facturado B02 cobrado en efectivo</t>
  </si>
  <si>
    <t>DIRECCION GENERAL DE IMPUESTOS INTERNOS</t>
  </si>
  <si>
    <t>IR-6</t>
  </si>
  <si>
    <t>FORMATO PARA EL CALCULO MENSUAL DE OTRAS RETENCIONES</t>
  </si>
  <si>
    <r>
      <t xml:space="preserve">Versión </t>
    </r>
    <r>
      <rPr>
        <b/>
        <sz val="9"/>
        <color indexed="10"/>
        <rFont val="Times New Roman"/>
        <family val="1"/>
      </rPr>
      <t>2015</t>
    </r>
  </si>
  <si>
    <t>HOJA</t>
  </si>
  <si>
    <t>DE</t>
  </si>
  <si>
    <t>I.  DATOS GENERALES</t>
  </si>
  <si>
    <t>AGENTE DE RETENCION</t>
  </si>
  <si>
    <t>PERIODO</t>
  </si>
  <si>
    <t>RNC/CEDULA:</t>
  </si>
  <si>
    <t>MES-AÑO</t>
  </si>
  <si>
    <t>II.  DATOS RETENCION</t>
  </si>
  <si>
    <t>FECHA</t>
  </si>
  <si>
    <t>No. CHEQUE</t>
  </si>
  <si>
    <t>NUMERO DE NCF</t>
  </si>
  <si>
    <t>NOMBRE DE LOS BENEFICIARIOS</t>
  </si>
  <si>
    <t>RNC/CEDULA DE IDENTIDAD O PASAPORTE</t>
  </si>
  <si>
    <t>DESCRIPCION TRABAJO REALIZADO</t>
  </si>
  <si>
    <t>CUENTA CONTABLE GASTO</t>
  </si>
  <si>
    <t>CODIGO CONCEPTO</t>
  </si>
  <si>
    <t>MONTO PAGADO</t>
  </si>
  <si>
    <t>BASE  RET. ITBIS</t>
  </si>
  <si>
    <t>MONTO SUJETO A RETENCION</t>
  </si>
  <si>
    <t>TASA (%)</t>
  </si>
  <si>
    <t>ITBIS RETENIDO</t>
  </si>
  <si>
    <t>ISR RETENIDO</t>
  </si>
  <si>
    <t>ITBIS RET. PERSONA JURIDICA</t>
  </si>
  <si>
    <t>IMPUESTO RETENIDO</t>
  </si>
  <si>
    <t>MES</t>
  </si>
  <si>
    <t>DIA</t>
  </si>
  <si>
    <t>CONCEPTO</t>
  </si>
  <si>
    <t>Base imponible Itbis</t>
  </si>
  <si>
    <t>Base Imponible IR-17</t>
  </si>
  <si>
    <t>TOTALES (RD$)</t>
  </si>
  <si>
    <t>RESUMEN DE RETENCIONES</t>
  </si>
  <si>
    <t>COD.</t>
  </si>
  <si>
    <t>Aplica</t>
  </si>
  <si>
    <t>ITBIS Ret.</t>
  </si>
  <si>
    <t>TASA%</t>
  </si>
  <si>
    <t>BRUTO</t>
  </si>
  <si>
    <t>BASE IMP. ISR</t>
  </si>
  <si>
    <t>ISR</t>
  </si>
  <si>
    <t>ITBIS PF</t>
  </si>
  <si>
    <t>ITBIS PJ</t>
  </si>
  <si>
    <t>ALQUILERES</t>
  </si>
  <si>
    <t>SI</t>
  </si>
  <si>
    <t>HONORARIOS POR SERVICIOS</t>
  </si>
  <si>
    <t>PREMIOS DE LOTERIA</t>
  </si>
  <si>
    <t>REMESAS</t>
  </si>
  <si>
    <t>TRANSFERENCIA TITULOS</t>
  </si>
  <si>
    <t>OTRAS RENTAS</t>
  </si>
  <si>
    <t>DIVIDENDOS</t>
  </si>
  <si>
    <t>INTERESES A PERSONAS JURIDICAS O ENTIDADES NO RESIDENTES (LEY 253-12)</t>
  </si>
  <si>
    <t>INTERESES A  PERSONAS JURIDICAS O ENTIDADES NO RESIDENTES  (LEY 57-2007 )</t>
  </si>
  <si>
    <t xml:space="preserve">INTERESES A PERSONAS FISICAS NO RESIDENTES  (Ley  253-12) </t>
  </si>
  <si>
    <t>INTERESES A PERSONAS FISICAS NO RESIDENTES  (Leyes  57-2007 y 253-12)</t>
  </si>
  <si>
    <t>RETENCION POR PAGO PROVEEDORES DEL ESTADO</t>
  </si>
  <si>
    <t>JUEGOS TELEFONICOS (Norma 08-2011)</t>
  </si>
  <si>
    <t>GANANCIA DE CAPITAL (Norma 07-2011)</t>
  </si>
  <si>
    <t>OTRAS RENTENCIONES</t>
  </si>
  <si>
    <t>INTERESES PAGADOS POR ENTIDADES FINANCIERAS A PERSONAS JURIDICAS  RESIDENTES (Norma 13-2011)</t>
  </si>
  <si>
    <t xml:space="preserve">INTERESES PAGADOS POR ENTIDADES FINANCIERAS A PERSONAS  FISICAS RESIDENTES (Ley  253-12) </t>
  </si>
  <si>
    <t xml:space="preserve"> A3-8</t>
  </si>
  <si>
    <t>JC</t>
  </si>
  <si>
    <t>PROCEDIMIENTOS ALTERNOS DE CUENTAS POR COBRAR</t>
  </si>
  <si>
    <t>28/8/2008</t>
  </si>
  <si>
    <t>HJ</t>
  </si>
  <si>
    <t>25/8/2008</t>
  </si>
  <si>
    <t>Procedimientos Alternos</t>
  </si>
  <si>
    <t>Cobros Posteriores</t>
  </si>
  <si>
    <t>Facturas Pendientes</t>
  </si>
  <si>
    <t>Balance al</t>
  </si>
  <si>
    <t>Codigo</t>
  </si>
  <si>
    <t>Clientes</t>
  </si>
  <si>
    <t>Recibo</t>
  </si>
  <si>
    <t>Documento</t>
  </si>
  <si>
    <t>Valor</t>
  </si>
  <si>
    <t>Emision</t>
  </si>
  <si>
    <t>Físico</t>
  </si>
  <si>
    <t>260025</t>
  </si>
  <si>
    <t>PINTACA Y/O JUAN CARLOS SA</t>
  </si>
  <si>
    <t>290080</t>
  </si>
  <si>
    <t>AUTO ACABADOS PAMA</t>
  </si>
  <si>
    <t>010119</t>
  </si>
  <si>
    <t>GRUPO RAMOS (AV. MELLA)</t>
  </si>
  <si>
    <t>d</t>
  </si>
  <si>
    <t>040110</t>
  </si>
  <si>
    <t>VIDRIOS Y VENTANAS DEL EST</t>
  </si>
  <si>
    <t>010172</t>
  </si>
  <si>
    <t>GRUPO RAMOS - VILLA MELLA</t>
  </si>
  <si>
    <t>180203</t>
  </si>
  <si>
    <t>NESTLE DOMINICANA S A</t>
  </si>
  <si>
    <t>190105</t>
  </si>
  <si>
    <t>FERRETERIA ESPINAL HERMANO</t>
  </si>
  <si>
    <t>070207</t>
  </si>
  <si>
    <t>P Y M AUTO PAINT</t>
  </si>
  <si>
    <t>060084</t>
  </si>
  <si>
    <t>SERVICIOS INDUSTRIALES RIE</t>
  </si>
  <si>
    <t>080033</t>
  </si>
  <si>
    <t>FERRET.Y MADE.FUENTE DE AM</t>
  </si>
  <si>
    <t>040017</t>
  </si>
  <si>
    <t>FERRETERIA CERAMICA ROSMER</t>
  </si>
  <si>
    <t>070071</t>
  </si>
  <si>
    <t>FERRETERIA MI RESERVA</t>
  </si>
  <si>
    <t>210104</t>
  </si>
  <si>
    <t>FERRET. Y BLOQUES SAN MIGU</t>
  </si>
  <si>
    <t>220003</t>
  </si>
  <si>
    <t>ANTONIO P.HACHE (ING) CXA.</t>
  </si>
  <si>
    <t>180134</t>
  </si>
  <si>
    <t>MARGARITA INTERNATIONAL,LT</t>
  </si>
  <si>
    <t>030095</t>
  </si>
  <si>
    <t>FERRETERIA LA IMAGEN, S.A</t>
  </si>
  <si>
    <t>260030</t>
  </si>
  <si>
    <t>MAT. DE CONST. FERRET. LUC</t>
  </si>
  <si>
    <t>050109</t>
  </si>
  <si>
    <t>CASA GOYO, C. POR A.</t>
  </si>
  <si>
    <t>070206</t>
  </si>
  <si>
    <t>FERRETERIA BONAO, C X A.</t>
  </si>
  <si>
    <t>170040</t>
  </si>
  <si>
    <t>LA CASA DEL TANQUE</t>
  </si>
  <si>
    <t>240018</t>
  </si>
  <si>
    <t>CENTRO FERRETERO FIDEL</t>
  </si>
  <si>
    <t>150011</t>
  </si>
  <si>
    <t>JESUS PENA GUANTE/ALCI PIN</t>
  </si>
  <si>
    <t>190003</t>
  </si>
  <si>
    <t>NELSON O MEJIA C. POR A.</t>
  </si>
  <si>
    <t>260007</t>
  </si>
  <si>
    <t>FERRETERIA SAN ANTONIO</t>
  </si>
  <si>
    <t>010170</t>
  </si>
  <si>
    <t>GRUPO RAMOS - SAN ISIDRO</t>
  </si>
  <si>
    <t xml:space="preserve"> 07/17/2009 </t>
  </si>
  <si>
    <t>080144</t>
  </si>
  <si>
    <t>INDUCA</t>
  </si>
  <si>
    <t>030036</t>
  </si>
  <si>
    <t>HDM HISPANO DOM. DEL MUEBL</t>
  </si>
  <si>
    <t>260029</t>
  </si>
  <si>
    <t>CENTRO FERRETERO LINARES</t>
  </si>
  <si>
    <t>040099</t>
  </si>
  <si>
    <t>FERRETERIA POPULAR (S.MART</t>
  </si>
  <si>
    <t>040061</t>
  </si>
  <si>
    <t>FERRETERIA ROSMERY</t>
  </si>
  <si>
    <t xml:space="preserve"> 07/03/2009</t>
  </si>
  <si>
    <t>290002</t>
  </si>
  <si>
    <t>FERRETERIA LA REGION, S.A.</t>
  </si>
  <si>
    <t>080111</t>
  </si>
  <si>
    <t>FERRETERIA OCHOA C POR A</t>
  </si>
  <si>
    <t xml:space="preserve"> 07/24/2009</t>
  </si>
  <si>
    <t>070254</t>
  </si>
  <si>
    <t>WENDY MARG. DESCHAMPS MEND</t>
  </si>
  <si>
    <t>080057</t>
  </si>
  <si>
    <t>ASES. ING. EQUIP./F.SAN MI</t>
  </si>
  <si>
    <t>110052</t>
  </si>
  <si>
    <t>PAPPATERRA RADIO MOTORS,C.</t>
  </si>
  <si>
    <t>240021</t>
  </si>
  <si>
    <t>FERRETERIA EXPRESS</t>
  </si>
  <si>
    <t>150026</t>
  </si>
  <si>
    <t>INVER. ZAHENA /COLOR SOLUT</t>
  </si>
  <si>
    <t>170240</t>
  </si>
  <si>
    <t>E &amp; M IMPORTADORES, C. POR</t>
  </si>
  <si>
    <t xml:space="preserve"> 07/06/2009</t>
  </si>
  <si>
    <t>010171</t>
  </si>
  <si>
    <t>GRUPO RAMOS- CHARLES DE GA</t>
  </si>
  <si>
    <t>030183</t>
  </si>
  <si>
    <t>PINTURA Y ACCESORIOS DEL H</t>
  </si>
  <si>
    <t xml:space="preserve"> 07/20/2009</t>
  </si>
  <si>
    <t>040018</t>
  </si>
  <si>
    <t>CENTRO FERRET. METROPOLITA</t>
  </si>
  <si>
    <t>220290</t>
  </si>
  <si>
    <t>FERRETERIA HACHE(AVE.INDEP</t>
  </si>
  <si>
    <t>050126</t>
  </si>
  <si>
    <t>FERRETERIA AMERICANA,C. PO</t>
  </si>
  <si>
    <t xml:space="preserve"> 07/30/2009</t>
  </si>
  <si>
    <t>060085</t>
  </si>
  <si>
    <t>PRODUCTOS DEL TROPICO CXA</t>
  </si>
  <si>
    <t>260014</t>
  </si>
  <si>
    <t>NUEVO COLOR S. A.</t>
  </si>
  <si>
    <t>190027</t>
  </si>
  <si>
    <t>JUANA PENA RODRIGUEZ</t>
  </si>
  <si>
    <t xml:space="preserve"> 07/10/2009</t>
  </si>
  <si>
    <t>080105</t>
  </si>
  <si>
    <t>THE COLOR FACTORY</t>
  </si>
  <si>
    <t>030133</t>
  </si>
  <si>
    <t>FERRETERIA KARIN, S. A.</t>
  </si>
  <si>
    <t xml:space="preserve"> 07/14/2009</t>
  </si>
  <si>
    <t>030022</t>
  </si>
  <si>
    <t>WILLIAM CORDONES/FERRET.WI</t>
  </si>
  <si>
    <t>190074</t>
  </si>
  <si>
    <t>PAPPATERRA A., C. POR A.</t>
  </si>
  <si>
    <t>220186</t>
  </si>
  <si>
    <t>FERRETERIA HACHE(SANTIAGO)</t>
  </si>
  <si>
    <t>010108</t>
  </si>
  <si>
    <t>GRUPO RAMOS (CHURCHILL)</t>
  </si>
  <si>
    <t>010032</t>
  </si>
  <si>
    <t>GRUPO RAMOS -LUPERON.-</t>
  </si>
  <si>
    <t>040100</t>
  </si>
  <si>
    <t>FERRETERIA POPULAR (S.ISID</t>
  </si>
  <si>
    <t>150143</t>
  </si>
  <si>
    <t>TONOS Y COLORES</t>
  </si>
  <si>
    <t>010163</t>
  </si>
  <si>
    <t>LA PINTURERIA/INVERS.LOISI</t>
  </si>
  <si>
    <t>030145</t>
  </si>
  <si>
    <t>FERRECENTRO DEL ESTE C POR</t>
  </si>
  <si>
    <t>180101</t>
  </si>
  <si>
    <t>CIELOS ACUSTICOS C POR A</t>
  </si>
  <si>
    <t>080044</t>
  </si>
  <si>
    <t>FERRETERIA SAN RAMON, C. P</t>
  </si>
  <si>
    <t>080126</t>
  </si>
  <si>
    <t>PINTURAS Y ACCESORIOS DEL</t>
  </si>
  <si>
    <t>070218</t>
  </si>
  <si>
    <t>PINTUREKA S A</t>
  </si>
  <si>
    <t>120023</t>
  </si>
  <si>
    <t>ASTUR CARIBE, S. A.</t>
  </si>
  <si>
    <t>050125</t>
  </si>
  <si>
    <t>080013</t>
  </si>
  <si>
    <t>HNOS. PAPPATERRA, C. X A.</t>
  </si>
  <si>
    <t>260005</t>
  </si>
  <si>
    <t>ING. EDGAR MARTINEZ, C. PO</t>
  </si>
  <si>
    <t>010149</t>
  </si>
  <si>
    <t>ALMACENES UNIDOS</t>
  </si>
  <si>
    <t xml:space="preserve"> 07/02/2009</t>
  </si>
  <si>
    <t>260002</t>
  </si>
  <si>
    <t>FERRETERIA FREDDY</t>
  </si>
  <si>
    <t xml:space="preserve"> 07/08/2009</t>
  </si>
  <si>
    <t>160096</t>
  </si>
  <si>
    <t>CENTRO CUESTA NACIONAL(CCN</t>
  </si>
  <si>
    <t>050005</t>
  </si>
  <si>
    <t>FERRETERIA GABINO MOLA, C</t>
  </si>
  <si>
    <t>100106</t>
  </si>
  <si>
    <t>FERRETERIA LA FUENTE, C. P</t>
  </si>
  <si>
    <t>290009</t>
  </si>
  <si>
    <t>FERRETERIA EL DETALLISTA</t>
  </si>
  <si>
    <t>070261</t>
  </si>
  <si>
    <t>FERRETERIA EL PROGRESO</t>
  </si>
  <si>
    <t>220286</t>
  </si>
  <si>
    <t>FERRETERIA HACHE(J.F.KENNE</t>
  </si>
  <si>
    <t>050107</t>
  </si>
  <si>
    <t>240103</t>
  </si>
  <si>
    <t>MERCANTIL DEL CARIBE, C. P</t>
  </si>
  <si>
    <t>020021</t>
  </si>
  <si>
    <t>FERRETERIA BELLON, C. POR</t>
  </si>
  <si>
    <t>050130</t>
  </si>
  <si>
    <t>FERRETERIA AMERICANA</t>
  </si>
  <si>
    <t>220002</t>
  </si>
  <si>
    <t>ANTONIO P. HACHE &amp; CO., C</t>
  </si>
  <si>
    <t>020008</t>
  </si>
  <si>
    <t>21020301 | Pasivo | Itbis Cobrado en Ventas</t>
  </si>
  <si>
    <t>NOMBRE</t>
  </si>
  <si>
    <t>MONTO_FACTURADO</t>
  </si>
  <si>
    <t>ITBIS_RETENIDO</t>
  </si>
  <si>
    <t>RNC_CEDULA_FUENTE</t>
  </si>
  <si>
    <t>PERIODO_ITBIS</t>
  </si>
  <si>
    <t>ITBIS_PAGADO</t>
  </si>
  <si>
    <t>PROPINA_LEGAL</t>
  </si>
  <si>
    <t>03 - TARJETA CRÉDITO/DÉBITO</t>
  </si>
  <si>
    <t>04 - COMPRA A CRÉDITO</t>
  </si>
  <si>
    <t>02 - CHEQUES/TRANSFERENCIAS/DEPÓSITO</t>
  </si>
  <si>
    <t>01 - EFECTIVO</t>
  </si>
  <si>
    <t>Número de Comprobante Fiscal</t>
  </si>
  <si>
    <t>Fecha de Comprobante</t>
  </si>
  <si>
    <t>Tipo de Anulación</t>
  </si>
  <si>
    <t>IT-1</t>
  </si>
  <si>
    <t>Enviado 607</t>
  </si>
  <si>
    <t>07 - MIXTO</t>
  </si>
  <si>
    <t>ITBIS EN IMPORTACIONES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</si>
</sst>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8" formatCode="&quot;$&quot;#,##0.00_);[Red]\(&quot;$&quot;#,##0.00\)"/>
    <numFmt numFmtId="44" formatCode="_(&quot;$&quot;* #,##0.00_);_(&quot;$&quot;* \(#,##0.00\);_(&quot;$&quot;* &quot;-&quot;??_);_(@_)"/>
    <numFmt numFmtId="43" formatCode="_(* #,##0.00_);_(* \(#,##0.00\);_(* &quot;-&quot;??_);_(@_)"/>
    <numFmt numFmtId="164" formatCode="_-* #,##0.00\ _€_-;\-* #,##0.00\ _€_-;_-* &quot;-&quot;??\ _€_-;_-@_-"/>
    <numFmt numFmtId="165" formatCode="_(* #,##0_);_(* \(#,##0\);_(* &quot;-&quot;??_);_(@_)"/>
    <numFmt numFmtId="166" formatCode="_([$€-2]* #,##0.00_);_([$€-2]* \(#,##0.00\);_([$€-2]* &quot;-&quot;??_)"/>
    <numFmt numFmtId="167" formatCode="dd/mm/yy;@"/>
    <numFmt numFmtId="168" formatCode="0.00_)"/>
    <numFmt numFmtId="169" formatCode="_(&quot;RD$&quot;* #,##0.00_);_(&quot;RD$&quot;* \(#,##0.00\);_(&quot;RD$&quot;* &quot;-&quot;??_);_(@_)"/>
    <numFmt numFmtId="170" formatCode="###\-###\-####"/>
    <numFmt numFmtId="171" formatCode="mm\-yyyy"/>
    <numFmt numFmtId="172" formatCode="_-* #,##0\ _€_-;\-* #,##0\ _€_-;_-* &quot;-&quot;??\ _€_-;_-@_-"/>
    <numFmt numFmtId="173" formatCode="0\-0\-00000\-0"/>
    <numFmt numFmtId="174" formatCode="00"/>
    <numFmt numFmtId="175" formatCode="000\-0000000\-0"/>
    <numFmt numFmtId="176" formatCode="_-[$$-1C0A]* #,##0.00_ ;_-[$$-1C0A]* \-#,##0.00\ ;_-[$$-1C0A]* &quot;-&quot;??_ ;_-@_ "/>
  </numFmts>
  <fonts count="146"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u/>
      <sz val="10"/>
      <color indexed="12"/>
      <name val="Arial"/>
      <family val="2"/>
    </font>
    <font>
      <sz val="8"/>
      <name val="Arial"/>
      <family val="2"/>
    </font>
    <font>
      <sz val="10"/>
      <name val="Arial"/>
      <family val="2"/>
    </font>
    <font>
      <b/>
      <sz val="10"/>
      <name val="Arial"/>
      <family val="2"/>
    </font>
    <font>
      <b/>
      <sz val="10"/>
      <color indexed="12"/>
      <name val="Arial"/>
      <family val="2"/>
    </font>
    <font>
      <sz val="8"/>
      <color indexed="12"/>
      <name val="Arial"/>
      <family val="2"/>
    </font>
    <font>
      <sz val="8"/>
      <name val="Times New Roman"/>
      <family val="1"/>
    </font>
    <font>
      <sz val="8"/>
      <color indexed="10"/>
      <name val="Arial"/>
      <family val="2"/>
    </font>
    <font>
      <b/>
      <sz val="8"/>
      <color indexed="10"/>
      <name val="Times New Roman"/>
      <family val="1"/>
    </font>
    <font>
      <b/>
      <sz val="8"/>
      <name val="Times New Roman"/>
      <family val="1"/>
    </font>
    <font>
      <b/>
      <sz val="8"/>
      <color indexed="12"/>
      <name val="Times New Roman"/>
      <family val="1"/>
    </font>
    <font>
      <sz val="8"/>
      <color indexed="10"/>
      <name val="Times New Roman"/>
      <family val="1"/>
    </font>
    <font>
      <b/>
      <sz val="10"/>
      <color indexed="10"/>
      <name val="Webdings"/>
      <family val="1"/>
      <charset val="2"/>
    </font>
    <font>
      <sz val="11"/>
      <color indexed="8"/>
      <name val="Calibri"/>
      <family val="2"/>
    </font>
    <font>
      <sz val="11"/>
      <color indexed="9"/>
      <name val="Calibri"/>
      <family val="2"/>
    </font>
    <font>
      <b/>
      <sz val="11"/>
      <color indexed="52"/>
      <name val="Calibri"/>
      <family val="2"/>
    </font>
    <font>
      <b/>
      <sz val="11"/>
      <color indexed="56"/>
      <name val="Calibri"/>
      <family val="2"/>
    </font>
    <font>
      <sz val="11"/>
      <color indexed="20"/>
      <name val="Calibri"/>
      <family val="2"/>
    </font>
    <font>
      <sz val="11"/>
      <color indexed="60"/>
      <name val="Calibri"/>
      <family val="2"/>
    </font>
    <font>
      <b/>
      <sz val="11"/>
      <color indexed="63"/>
      <name val="Calibri"/>
      <family val="2"/>
    </font>
    <font>
      <i/>
      <sz val="11"/>
      <color indexed="23"/>
      <name val="Calibri"/>
      <family val="2"/>
    </font>
    <font>
      <b/>
      <sz val="18"/>
      <color indexed="56"/>
      <name val="Cambria"/>
      <family val="2"/>
    </font>
    <font>
      <b/>
      <sz val="15"/>
      <color indexed="56"/>
      <name val="Calibri"/>
      <family val="2"/>
    </font>
    <font>
      <b/>
      <sz val="13"/>
      <color indexed="56"/>
      <name val="Calibri"/>
      <family val="2"/>
    </font>
    <font>
      <b/>
      <sz val="11"/>
      <color indexed="8"/>
      <name val="Calibri"/>
      <family val="2"/>
    </font>
    <font>
      <sz val="10"/>
      <color indexed="12"/>
      <name val="Arial"/>
      <family val="2"/>
    </font>
    <font>
      <sz val="10"/>
      <color indexed="10"/>
      <name val="Arial"/>
      <family val="2"/>
    </font>
    <font>
      <b/>
      <sz val="18"/>
      <name val="Arial"/>
      <family val="2"/>
    </font>
    <font>
      <b/>
      <sz val="24"/>
      <name val="Arial"/>
      <family val="2"/>
    </font>
    <font>
      <sz val="12"/>
      <name val="Arial"/>
      <family val="2"/>
    </font>
    <font>
      <sz val="10"/>
      <color indexed="8"/>
      <name val="Arial"/>
      <family val="2"/>
    </font>
    <font>
      <sz val="10"/>
      <color indexed="10"/>
      <name val="Marlett"/>
      <charset val="2"/>
    </font>
    <font>
      <sz val="8"/>
      <color indexed="10"/>
      <name val="Marlett"/>
      <charset val="2"/>
    </font>
    <font>
      <b/>
      <sz val="8"/>
      <color indexed="10"/>
      <name val="Marlett"/>
      <charset val="2"/>
    </font>
    <font>
      <b/>
      <sz val="8"/>
      <color indexed="10"/>
      <name val="Wingdings"/>
      <charset val="2"/>
    </font>
    <font>
      <b/>
      <i/>
      <sz val="12"/>
      <name val="Times New Roman"/>
      <family val="1"/>
    </font>
    <font>
      <sz val="12"/>
      <name val="Times New Roman"/>
      <family val="1"/>
    </font>
    <font>
      <sz val="12"/>
      <color indexed="10"/>
      <name val="Times New Roman"/>
      <family val="1"/>
    </font>
    <font>
      <b/>
      <sz val="8"/>
      <color indexed="10"/>
      <name val="Arial"/>
      <family val="2"/>
    </font>
    <font>
      <i/>
      <sz val="10"/>
      <color indexed="60"/>
      <name val="Arial"/>
      <family val="2"/>
    </font>
    <font>
      <b/>
      <u/>
      <sz val="10"/>
      <name val="Arial"/>
      <family val="2"/>
    </font>
    <font>
      <sz val="10"/>
      <name val="Times New Roman"/>
      <family val="1"/>
    </font>
    <font>
      <b/>
      <sz val="10"/>
      <name val="Times New Roman"/>
      <family val="1"/>
    </font>
    <font>
      <sz val="10"/>
      <color indexed="10"/>
      <name val="Times New Roman"/>
      <family val="1"/>
    </font>
    <font>
      <b/>
      <sz val="10"/>
      <color indexed="10"/>
      <name val="Times New Roman"/>
      <family val="1"/>
    </font>
    <font>
      <b/>
      <sz val="10"/>
      <color indexed="12"/>
      <name val="Times New Roman"/>
      <family val="1"/>
    </font>
    <font>
      <b/>
      <sz val="11"/>
      <color indexed="10"/>
      <name val="Calibri"/>
      <family val="2"/>
    </font>
    <font>
      <b/>
      <sz val="15"/>
      <color indexed="62"/>
      <name val="Calibri"/>
      <family val="2"/>
    </font>
    <font>
      <b/>
      <sz val="13"/>
      <color indexed="62"/>
      <name val="Calibri"/>
      <family val="2"/>
    </font>
    <font>
      <b/>
      <sz val="11"/>
      <color indexed="62"/>
      <name val="Calibri"/>
      <family val="2"/>
    </font>
    <font>
      <b/>
      <i/>
      <sz val="16"/>
      <name val="Helv"/>
    </font>
    <font>
      <b/>
      <sz val="18"/>
      <color indexed="62"/>
      <name val="Cambria"/>
      <family val="2"/>
    </font>
    <font>
      <b/>
      <sz val="12"/>
      <name val="Times New Roman"/>
      <family val="1"/>
    </font>
    <font>
      <sz val="11"/>
      <name val="Times New Roman"/>
      <family val="1"/>
    </font>
    <font>
      <b/>
      <sz val="18"/>
      <name val="Times New Roman"/>
      <family val="1"/>
    </font>
    <font>
      <b/>
      <u/>
      <sz val="11"/>
      <name val="Times New Roman"/>
      <family val="1"/>
    </font>
    <font>
      <sz val="10"/>
      <name val="Arial"/>
      <family val="2"/>
    </font>
    <font>
      <sz val="11"/>
      <color indexed="10"/>
      <name val="Times New Roman"/>
      <family val="1"/>
    </font>
    <font>
      <u/>
      <sz val="8"/>
      <color indexed="12"/>
      <name val="Times New Roman"/>
      <family val="1"/>
    </font>
    <font>
      <b/>
      <sz val="11"/>
      <color indexed="12"/>
      <name val="Times New Roman"/>
      <family val="1"/>
    </font>
    <font>
      <sz val="11"/>
      <color indexed="12"/>
      <name val="Times New Roman"/>
      <family val="1"/>
    </font>
    <font>
      <sz val="10"/>
      <name val="Courier"/>
      <family val="3"/>
    </font>
    <font>
      <sz val="11"/>
      <name val="Garamond"/>
      <family val="1"/>
    </font>
    <font>
      <b/>
      <sz val="11"/>
      <color indexed="8"/>
      <name val="Times New Roman"/>
      <family val="1"/>
    </font>
    <font>
      <sz val="11"/>
      <color indexed="8"/>
      <name val="Times New Roman"/>
      <family val="1"/>
    </font>
    <font>
      <b/>
      <sz val="8"/>
      <name val="Arial"/>
      <family val="2"/>
    </font>
    <font>
      <b/>
      <sz val="8"/>
      <color theme="1"/>
      <name val="Arial"/>
      <family val="2"/>
    </font>
    <font>
      <b/>
      <sz val="11"/>
      <name val="Times New Roman"/>
      <family val="1"/>
    </font>
    <font>
      <u/>
      <sz val="11"/>
      <color indexed="8"/>
      <name val="Times New Roman"/>
      <family val="1"/>
    </font>
    <font>
      <sz val="11"/>
      <color theme="1"/>
      <name val="Calibri"/>
      <family val="2"/>
      <scheme val="minor"/>
    </font>
    <font>
      <b/>
      <sz val="11"/>
      <color rgb="FF000000"/>
      <name val="Times New Roman"/>
      <family val="1"/>
    </font>
    <font>
      <sz val="8"/>
      <color indexed="8"/>
      <name val="Arial"/>
      <family val="2"/>
    </font>
    <font>
      <b/>
      <sz val="12"/>
      <color theme="1"/>
      <name val="Arial"/>
      <family val="2"/>
    </font>
    <font>
      <sz val="11"/>
      <name val="Arial"/>
      <family val="2"/>
    </font>
    <font>
      <b/>
      <sz val="11"/>
      <color theme="1"/>
      <name val="Times New Roman"/>
      <family val="1"/>
    </font>
    <font>
      <sz val="11"/>
      <color theme="1"/>
      <name val="Times New Roman"/>
      <family val="1"/>
    </font>
    <font>
      <sz val="8"/>
      <color theme="1"/>
      <name val="Arial"/>
      <family val="2"/>
    </font>
    <font>
      <sz val="11"/>
      <color theme="1"/>
      <name val="Arial"/>
      <family val="2"/>
    </font>
    <font>
      <b/>
      <sz val="12"/>
      <color theme="1"/>
      <name val="Times New Roman"/>
      <family val="1"/>
    </font>
    <font>
      <sz val="12"/>
      <color theme="1"/>
      <name val="Times New Roman"/>
      <family val="1"/>
    </font>
    <font>
      <b/>
      <sz val="12"/>
      <color indexed="8"/>
      <name val="Times New Roman"/>
      <family val="1"/>
    </font>
    <font>
      <sz val="12"/>
      <color indexed="8"/>
      <name val="Times New Roman"/>
      <family val="1"/>
    </font>
    <font>
      <u/>
      <sz val="12"/>
      <color indexed="8"/>
      <name val="Times New Roman"/>
      <family val="1"/>
    </font>
    <font>
      <b/>
      <sz val="8"/>
      <color rgb="FFFF0000"/>
      <name val="Arial"/>
      <family val="2"/>
    </font>
    <font>
      <sz val="12"/>
      <color theme="1"/>
      <name val="Arial"/>
      <family val="2"/>
    </font>
    <font>
      <u/>
      <sz val="12"/>
      <name val="Times New Roman"/>
      <family val="1"/>
    </font>
    <font>
      <sz val="11"/>
      <color theme="1"/>
      <name val="Cambria"/>
      <family val="1"/>
      <scheme val="major"/>
    </font>
    <font>
      <b/>
      <sz val="11"/>
      <color theme="1"/>
      <name val="Cambria"/>
      <family val="1"/>
      <scheme val="major"/>
    </font>
    <font>
      <b/>
      <sz val="11"/>
      <color theme="3"/>
      <name val="Calibri"/>
      <family val="2"/>
      <scheme val="minor"/>
    </font>
    <font>
      <b/>
      <sz val="11"/>
      <color rgb="FFFA7D00"/>
      <name val="Calibri"/>
      <family val="2"/>
      <scheme val="minor"/>
    </font>
    <font>
      <sz val="11"/>
      <color theme="0"/>
      <name val="Calibri"/>
      <family val="2"/>
      <scheme val="minor"/>
    </font>
    <font>
      <sz val="11"/>
      <color rgb="FF9C0006"/>
      <name val="Calibri"/>
      <family val="2"/>
      <scheme val="minor"/>
    </font>
    <font>
      <sz val="11"/>
      <color rgb="FF9C5700"/>
      <name val="Calibri"/>
      <family val="2"/>
      <scheme val="minor"/>
    </font>
    <font>
      <b/>
      <sz val="11"/>
      <color rgb="FF3F3F3F"/>
      <name val="Calibri"/>
      <family val="2"/>
      <scheme val="minor"/>
    </font>
    <font>
      <i/>
      <sz val="11"/>
      <color rgb="FF7F7F7F"/>
      <name val="Calibri"/>
      <family val="2"/>
      <scheme val="minor"/>
    </font>
    <font>
      <b/>
      <sz val="13"/>
      <color theme="3"/>
      <name val="Calibri"/>
      <family val="2"/>
      <scheme val="minor"/>
    </font>
    <font>
      <sz val="18"/>
      <color theme="3"/>
      <name val="Cambria"/>
      <family val="2"/>
      <scheme val="major"/>
    </font>
    <font>
      <b/>
      <sz val="11"/>
      <color theme="1"/>
      <name val="Calibri"/>
      <family val="2"/>
      <scheme val="minor"/>
    </font>
    <font>
      <b/>
      <sz val="12"/>
      <name val="Arial"/>
      <family val="2"/>
    </font>
    <font>
      <b/>
      <sz val="10.5"/>
      <color theme="1"/>
      <name val="Times New Roman"/>
      <family val="1"/>
    </font>
    <font>
      <sz val="8"/>
      <color rgb="FFFF0000"/>
      <name val="Arial"/>
      <family val="2"/>
    </font>
    <font>
      <sz val="10"/>
      <name val="Verdana"/>
      <family val="2"/>
    </font>
    <font>
      <b/>
      <sz val="10"/>
      <name val="Verdana"/>
      <family val="2"/>
    </font>
    <font>
      <b/>
      <sz val="12"/>
      <color theme="1"/>
      <name val="Cambria"/>
      <family val="1"/>
      <scheme val="major"/>
    </font>
    <font>
      <sz val="10"/>
      <color theme="9" tint="0.59999389629810485"/>
      <name val="Arial"/>
      <family val="2"/>
    </font>
    <font>
      <sz val="10"/>
      <color theme="1"/>
      <name val="Arial"/>
      <family val="2"/>
    </font>
    <font>
      <b/>
      <sz val="10"/>
      <color indexed="9"/>
      <name val="Tahoma"/>
      <family val="2"/>
    </font>
    <font>
      <sz val="10"/>
      <color indexed="12"/>
      <name val="Times New Roman"/>
      <family val="1"/>
    </font>
    <font>
      <b/>
      <sz val="24"/>
      <name val="Times New Roman"/>
      <family val="1"/>
    </font>
    <font>
      <b/>
      <sz val="14"/>
      <name val="Times New Roman"/>
      <family val="1"/>
    </font>
    <font>
      <b/>
      <sz val="22"/>
      <name val="Times New Roman"/>
      <family val="1"/>
    </font>
    <font>
      <b/>
      <sz val="9"/>
      <name val="Times New Roman"/>
      <family val="1"/>
    </font>
    <font>
      <b/>
      <sz val="9"/>
      <color indexed="10"/>
      <name val="Times New Roman"/>
      <family val="1"/>
    </font>
    <font>
      <b/>
      <sz val="10"/>
      <color indexed="18"/>
      <name val="Times New Roman"/>
      <family val="1"/>
    </font>
    <font>
      <sz val="10"/>
      <color indexed="59"/>
      <name val="Times New Roman"/>
      <family val="1"/>
    </font>
    <font>
      <b/>
      <sz val="14"/>
      <color theme="1"/>
      <name val="Times New Roman"/>
      <family val="1"/>
    </font>
    <font>
      <sz val="10"/>
      <color theme="1"/>
      <name val="Times New Roman"/>
      <family val="1"/>
    </font>
    <font>
      <b/>
      <sz val="16"/>
      <color rgb="FFFF0000"/>
      <name val="Arial"/>
      <family val="2"/>
    </font>
    <font>
      <sz val="10"/>
      <name val="Arial"/>
      <family val="2"/>
    </font>
    <font>
      <b/>
      <sz val="11"/>
      <name val="Arial"/>
      <family val="2"/>
    </font>
    <font>
      <b/>
      <sz val="9"/>
      <color indexed="9"/>
      <name val="Tahoma"/>
      <family val="2"/>
    </font>
    <font>
      <sz val="8"/>
      <name val="Arial"/>
      <family val="2"/>
    </font>
    <font>
      <b/>
      <sz val="12"/>
      <color theme="1"/>
      <name val="Calibri"/>
      <family val="2"/>
      <scheme val="minor"/>
    </font>
    <font>
      <b/>
      <sz val="12"/>
      <name val="Tahoma"/>
      <family val="2"/>
    </font>
    <font>
      <sz val="10"/>
      <color rgb="FFFF0000"/>
      <name val="Arial"/>
      <family val="2"/>
    </font>
    <font>
      <sz val="10"/>
      <name val="Arial"/>
      <family val="2"/>
    </font>
    <font>
      <sz val="11"/>
      <color rgb="FF006100"/>
      <name val="Calibri"/>
      <family val="2"/>
      <scheme val="minor"/>
    </font>
    <font>
      <sz val="11"/>
      <color rgb="FF3F3F76"/>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b/>
      <sz val="10"/>
      <color rgb="FFFF0000"/>
      <name val="Arial"/>
      <family val="2"/>
    </font>
    <font>
      <sz val="9"/>
      <name val="Times New Roman"/>
      <family val="1"/>
    </font>
    <font>
      <sz val="10"/>
      <color theme="1"/>
      <name val="Calibri"/>
      <family val="2"/>
      <scheme val="minor"/>
    </font>
    <font>
      <sz val="10"/>
      <name val="Tahoma"/>
      <family val="2"/>
    </font>
    <font>
      <b/>
      <sz val="10"/>
      <color rgb="FFFF0000"/>
      <name val="Times New Roman"/>
      <family val="1"/>
    </font>
    <font>
      <sz val="8"/>
      <name val="Arial"/>
      <family val="2"/>
    </font>
    <font>
      <sz val="8"/>
      <name val="Arial"/>
      <family val="2"/>
    </font>
    <font>
      <b/>
      <sz val="15"/>
      <color theme="3"/>
      <name val="Calibri"/>
      <family val="2"/>
      <scheme val="minor"/>
    </font>
    <font>
      <sz val="10"/>
      <name val="Arial"/>
      <family val="2"/>
    </font>
  </fonts>
  <fills count="81">
    <fill>
      <patternFill patternType="none"/>
    </fill>
    <fill>
      <patternFill patternType="gray125"/>
    </fill>
    <fill>
      <patternFill patternType="solid">
        <fgColor indexed="44"/>
      </patternFill>
    </fill>
    <fill>
      <patternFill patternType="solid">
        <fgColor indexed="29"/>
      </patternFill>
    </fill>
    <fill>
      <patternFill patternType="solid">
        <fgColor indexed="26"/>
      </patternFill>
    </fill>
    <fill>
      <patternFill patternType="solid">
        <fgColor indexed="47"/>
      </patternFill>
    </fill>
    <fill>
      <patternFill patternType="solid">
        <fgColor indexed="27"/>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43"/>
      </patternFill>
    </fill>
    <fill>
      <patternFill patternType="solid">
        <fgColor indexed="11"/>
      </patternFill>
    </fill>
    <fill>
      <patternFill patternType="solid">
        <fgColor indexed="51"/>
      </patternFill>
    </fill>
    <fill>
      <patternFill patternType="solid">
        <fgColor indexed="53"/>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56"/>
      </patternFill>
    </fill>
    <fill>
      <patternFill patternType="solid">
        <fgColor indexed="54"/>
      </patternFill>
    </fill>
    <fill>
      <patternFill patternType="solid">
        <fgColor indexed="10"/>
      </patternFill>
    </fill>
    <fill>
      <patternFill patternType="solid">
        <fgColor indexed="9"/>
      </patternFill>
    </fill>
    <fill>
      <patternFill patternType="solid">
        <fgColor indexed="22"/>
      </patternFill>
    </fill>
    <fill>
      <patternFill patternType="solid">
        <fgColor indexed="62"/>
      </patternFill>
    </fill>
    <fill>
      <patternFill patternType="solid">
        <fgColor indexed="57"/>
      </patternFill>
    </fill>
    <fill>
      <patternFill patternType="solid">
        <fgColor indexed="9"/>
        <bgColor indexed="64"/>
      </patternFill>
    </fill>
    <fill>
      <patternFill patternType="solid">
        <fgColor indexed="42"/>
        <bgColor indexed="64"/>
      </patternFill>
    </fill>
    <fill>
      <patternFill patternType="solid">
        <fgColor indexed="44"/>
        <bgColor indexed="64"/>
      </patternFill>
    </fill>
    <fill>
      <patternFill patternType="solid">
        <fgColor indexed="22"/>
        <bgColor indexed="64"/>
      </patternFill>
    </fill>
    <fill>
      <patternFill patternType="solid">
        <fgColor theme="0"/>
        <bgColor indexed="64"/>
      </patternFill>
    </fill>
    <fill>
      <patternFill patternType="solid">
        <fgColor theme="8" tint="0.79998168889431442"/>
        <bgColor indexed="64"/>
      </patternFill>
    </fill>
    <fill>
      <patternFill patternType="solid">
        <fgColor rgb="FF99CC00"/>
        <bgColor indexed="64"/>
      </patternFill>
    </fill>
    <fill>
      <patternFill patternType="solid">
        <fgColor theme="0" tint="-0.249977111117893"/>
        <bgColor indexed="64"/>
      </patternFill>
    </fill>
    <fill>
      <patternFill patternType="solid">
        <fgColor theme="4" tint="0.59999389629810485"/>
        <bgColor indexed="64"/>
      </patternFill>
    </fill>
    <fill>
      <patternFill patternType="solid">
        <fgColor rgb="FFFFFFCC"/>
      </patternFill>
    </fill>
    <fill>
      <patternFill patternType="solid">
        <fgColor theme="4" tint="0.79998168889431442"/>
        <bgColor indexed="65"/>
      </patternFill>
    </fill>
    <fill>
      <patternFill patternType="solid">
        <fgColor theme="5" tint="0.79998168889431442"/>
        <bgColor indexed="65"/>
      </patternFill>
    </fill>
    <fill>
      <patternFill patternType="solid">
        <fgColor theme="6" tint="0.79998168889431442"/>
        <bgColor indexed="65"/>
      </patternFill>
    </fill>
    <fill>
      <patternFill patternType="solid">
        <fgColor theme="7" tint="0.79998168889431442"/>
        <bgColor indexed="65"/>
      </patternFill>
    </fill>
    <fill>
      <patternFill patternType="solid">
        <fgColor theme="8" tint="0.79998168889431442"/>
        <bgColor indexed="65"/>
      </patternFill>
    </fill>
    <fill>
      <patternFill patternType="solid">
        <fgColor theme="9" tint="0.79998168889431442"/>
        <bgColor indexed="65"/>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tint="0.59999389629810485"/>
        <bgColor indexed="65"/>
      </patternFill>
    </fill>
    <fill>
      <patternFill patternType="solid">
        <fgColor theme="4" tint="0.39997558519241921"/>
        <bgColor indexed="65"/>
      </patternFill>
    </fill>
    <fill>
      <patternFill patternType="solid">
        <fgColor theme="5" tint="0.39997558519241921"/>
        <bgColor indexed="65"/>
      </patternFill>
    </fill>
    <fill>
      <patternFill patternType="solid">
        <fgColor theme="6" tint="0.39997558519241921"/>
        <bgColor indexed="65"/>
      </patternFill>
    </fill>
    <fill>
      <patternFill patternType="solid">
        <fgColor theme="7" tint="0.39997558519241921"/>
        <bgColor indexed="65"/>
      </patternFill>
    </fill>
    <fill>
      <patternFill patternType="solid">
        <fgColor theme="8" tint="0.39997558519241921"/>
        <bgColor indexed="65"/>
      </patternFill>
    </fill>
    <fill>
      <patternFill patternType="solid">
        <fgColor theme="9" tint="0.39997558519241921"/>
        <bgColor indexed="65"/>
      </patternFill>
    </fill>
    <fill>
      <patternFill patternType="solid">
        <fgColor rgb="FFF2F2F2"/>
      </patternFill>
    </fill>
    <fill>
      <patternFill patternType="solid">
        <fgColor theme="4"/>
      </patternFill>
    </fill>
    <fill>
      <patternFill patternType="solid">
        <fgColor theme="5"/>
      </patternFill>
    </fill>
    <fill>
      <patternFill patternType="solid">
        <fgColor theme="6"/>
      </patternFill>
    </fill>
    <fill>
      <patternFill patternType="solid">
        <fgColor theme="7"/>
      </patternFill>
    </fill>
    <fill>
      <patternFill patternType="solid">
        <fgColor theme="8"/>
      </patternFill>
    </fill>
    <fill>
      <patternFill patternType="solid">
        <fgColor theme="9"/>
      </patternFill>
    </fill>
    <fill>
      <patternFill patternType="solid">
        <fgColor rgb="FFFFC7CE"/>
      </patternFill>
    </fill>
    <fill>
      <patternFill patternType="solid">
        <fgColor rgb="FFFFEB9C"/>
      </patternFill>
    </fill>
    <fill>
      <patternFill patternType="solid">
        <fgColor theme="9" tint="0.59999389629810485"/>
        <bgColor indexed="64"/>
      </patternFill>
    </fill>
    <fill>
      <patternFill patternType="solid">
        <fgColor indexed="17"/>
        <bgColor indexed="64"/>
      </patternFill>
    </fill>
    <fill>
      <patternFill patternType="solid">
        <fgColor indexed="65"/>
        <bgColor indexed="64"/>
      </patternFill>
    </fill>
    <fill>
      <patternFill patternType="solid">
        <fgColor rgb="FFFFFF00"/>
        <bgColor indexed="64"/>
      </patternFill>
    </fill>
    <fill>
      <patternFill patternType="solid">
        <fgColor theme="2"/>
        <bgColor indexed="64"/>
      </patternFill>
    </fill>
    <fill>
      <patternFill patternType="solid">
        <fgColor rgb="FF008000"/>
        <bgColor indexed="64"/>
      </patternFill>
    </fill>
    <fill>
      <patternFill patternType="solid">
        <fgColor theme="6" tint="0.39997558519241921"/>
        <bgColor indexed="64"/>
      </patternFill>
    </fill>
    <fill>
      <patternFill patternType="solid">
        <fgColor rgb="FF92D050"/>
        <bgColor indexed="64"/>
      </patternFill>
    </fill>
    <fill>
      <patternFill patternType="solid">
        <fgColor theme="3" tint="0.79998168889431442"/>
        <bgColor indexed="64"/>
      </patternFill>
    </fill>
    <fill>
      <patternFill patternType="solid">
        <fgColor theme="8" tint="0.59999389629810485"/>
        <bgColor indexed="64"/>
      </patternFill>
    </fill>
    <fill>
      <patternFill patternType="solid">
        <fgColor rgb="FFC6EFCE"/>
      </patternFill>
    </fill>
    <fill>
      <patternFill patternType="solid">
        <fgColor rgb="FFFFCC99"/>
      </patternFill>
    </fill>
    <fill>
      <patternFill patternType="solid">
        <fgColor rgb="FFA5A5A5"/>
      </patternFill>
    </fill>
    <fill>
      <patternFill patternType="solid">
        <fgColor theme="4" tint="0.39997558519241921"/>
        <bgColor indexed="64"/>
      </patternFill>
    </fill>
    <fill>
      <patternFill patternType="solid">
        <fgColor indexed="55"/>
        <bgColor indexed="64"/>
      </patternFill>
    </fill>
    <fill>
      <patternFill patternType="solid">
        <fgColor theme="4" tint="0.59999389629810485"/>
        <bgColor theme="4" tint="0.59999389629810485"/>
      </patternFill>
    </fill>
    <fill>
      <patternFill patternType="solid">
        <fgColor theme="4" tint="0.79998168889431442"/>
        <bgColor theme="4" tint="0.79998168889431442"/>
      </patternFill>
    </fill>
    <fill>
      <patternFill patternType="solid">
        <fgColor theme="4" tint="0.79998168889431442"/>
        <bgColor indexed="64"/>
      </patternFill>
    </fill>
  </fills>
  <borders count="134">
    <border>
      <left/>
      <right/>
      <top/>
      <bottom/>
      <diagonal/>
    </border>
    <border>
      <left style="thin">
        <color indexed="23"/>
      </left>
      <right style="thin">
        <color indexed="23"/>
      </right>
      <top style="thin">
        <color indexed="23"/>
      </top>
      <bottom style="thin">
        <color indexed="23"/>
      </bottom>
      <diagonal/>
    </border>
    <border>
      <left/>
      <right/>
      <top/>
      <bottom style="thick">
        <color indexed="56"/>
      </bottom>
      <diagonal/>
    </border>
    <border>
      <left/>
      <right/>
      <top/>
      <bottom style="thick">
        <color indexed="27"/>
      </bottom>
      <diagonal/>
    </border>
    <border>
      <left/>
      <right/>
      <top/>
      <bottom style="medium">
        <color indexed="27"/>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auto="1"/>
      </left>
      <right style="thin">
        <color auto="1"/>
      </right>
      <top/>
      <bottom style="thin">
        <color auto="1"/>
      </bottom>
      <diagonal/>
    </border>
    <border>
      <left/>
      <right/>
      <top/>
      <bottom style="thin">
        <color auto="1"/>
      </bottom>
      <diagonal/>
    </border>
    <border>
      <left style="thin">
        <color auto="1"/>
      </left>
      <right style="thin">
        <color auto="1"/>
      </right>
      <top/>
      <bottom/>
      <diagonal/>
    </border>
    <border>
      <left/>
      <right style="thin">
        <color auto="1"/>
      </right>
      <top style="thin">
        <color auto="1"/>
      </top>
      <bottom/>
      <diagonal/>
    </border>
    <border>
      <left style="thin">
        <color auto="1"/>
      </left>
      <right/>
      <top/>
      <bottom/>
      <diagonal/>
    </border>
    <border>
      <left style="thin">
        <color auto="1"/>
      </left>
      <right/>
      <top/>
      <bottom style="thin">
        <color auto="1"/>
      </bottom>
      <diagonal/>
    </border>
    <border>
      <left/>
      <right style="thin">
        <color auto="1"/>
      </right>
      <top/>
      <bottom/>
      <diagonal/>
    </border>
    <border>
      <left/>
      <right style="thin">
        <color auto="1"/>
      </right>
      <top/>
      <bottom style="thin">
        <color auto="1"/>
      </bottom>
      <diagonal/>
    </border>
    <border>
      <left/>
      <right/>
      <top style="thin">
        <color auto="1"/>
      </top>
      <bottom/>
      <diagonal/>
    </border>
    <border>
      <left style="medium">
        <color auto="1"/>
      </left>
      <right style="hair">
        <color auto="1"/>
      </right>
      <top style="medium">
        <color auto="1"/>
      </top>
      <bottom style="hair">
        <color auto="1"/>
      </bottom>
      <diagonal/>
    </border>
    <border>
      <left style="medium">
        <color auto="1"/>
      </left>
      <right/>
      <top/>
      <bottom/>
      <diagonal/>
    </border>
    <border>
      <left/>
      <right style="medium">
        <color auto="1"/>
      </right>
      <top/>
      <bottom/>
      <diagonal/>
    </border>
    <border>
      <left style="hair">
        <color auto="1"/>
      </left>
      <right style="hair">
        <color auto="1"/>
      </right>
      <top style="medium">
        <color auto="1"/>
      </top>
      <bottom style="hair">
        <color auto="1"/>
      </bottom>
      <diagonal/>
    </border>
    <border>
      <left style="hair">
        <color auto="1"/>
      </left>
      <right/>
      <top style="medium">
        <color auto="1"/>
      </top>
      <bottom style="hair">
        <color auto="1"/>
      </bottom>
      <diagonal/>
    </border>
    <border>
      <left/>
      <right style="hair">
        <color auto="1"/>
      </right>
      <top style="medium">
        <color auto="1"/>
      </top>
      <bottom style="hair">
        <color auto="1"/>
      </bottom>
      <diagonal/>
    </border>
    <border>
      <left style="hair">
        <color auto="1"/>
      </left>
      <right style="medium">
        <color auto="1"/>
      </right>
      <top style="medium">
        <color auto="1"/>
      </top>
      <bottom style="hair">
        <color auto="1"/>
      </bottom>
      <diagonal/>
    </border>
    <border>
      <left style="medium">
        <color auto="1"/>
      </left>
      <right style="hair">
        <color auto="1"/>
      </right>
      <top style="hair">
        <color auto="1"/>
      </top>
      <bottom style="hair">
        <color auto="1"/>
      </bottom>
      <diagonal/>
    </border>
    <border>
      <left style="hair">
        <color auto="1"/>
      </left>
      <right style="hair">
        <color auto="1"/>
      </right>
      <top style="hair">
        <color auto="1"/>
      </top>
      <bottom style="hair">
        <color auto="1"/>
      </bottom>
      <diagonal/>
    </border>
    <border>
      <left style="hair">
        <color auto="1"/>
      </left>
      <right style="medium">
        <color auto="1"/>
      </right>
      <top style="hair">
        <color auto="1"/>
      </top>
      <bottom style="hair">
        <color auto="1"/>
      </bottom>
      <diagonal/>
    </border>
    <border>
      <left style="hair">
        <color auto="1"/>
      </left>
      <right/>
      <top style="hair">
        <color auto="1"/>
      </top>
      <bottom style="hair">
        <color auto="1"/>
      </bottom>
      <diagonal/>
    </border>
    <border>
      <left/>
      <right/>
      <top style="hair">
        <color auto="1"/>
      </top>
      <bottom style="hair">
        <color auto="1"/>
      </bottom>
      <diagonal/>
    </border>
    <border>
      <left/>
      <right style="hair">
        <color auto="1"/>
      </right>
      <top style="hair">
        <color auto="1"/>
      </top>
      <bottom style="hair">
        <color auto="1"/>
      </bottom>
      <diagonal/>
    </border>
    <border>
      <left/>
      <right style="medium">
        <color auto="1"/>
      </right>
      <top style="hair">
        <color auto="1"/>
      </top>
      <bottom style="hair">
        <color auto="1"/>
      </bottom>
      <diagonal/>
    </border>
    <border>
      <left style="medium">
        <color auto="1"/>
      </left>
      <right style="hair">
        <color auto="1"/>
      </right>
      <top/>
      <bottom style="hair">
        <color auto="1"/>
      </bottom>
      <diagonal/>
    </border>
    <border>
      <left/>
      <right/>
      <top/>
      <bottom style="hair">
        <color auto="1"/>
      </bottom>
      <diagonal/>
    </border>
    <border>
      <left style="hair">
        <color auto="1"/>
      </left>
      <right style="hair">
        <color auto="1"/>
      </right>
      <top/>
      <bottom style="hair">
        <color auto="1"/>
      </bottom>
      <diagonal/>
    </border>
    <border>
      <left/>
      <right style="medium">
        <color auto="1"/>
      </right>
      <top/>
      <bottom style="hair">
        <color auto="1"/>
      </bottom>
      <diagonal/>
    </border>
    <border>
      <left style="medium">
        <color auto="1"/>
      </left>
      <right style="hair">
        <color auto="1"/>
      </right>
      <top style="hair">
        <color auto="1"/>
      </top>
      <bottom/>
      <diagonal/>
    </border>
    <border>
      <left style="hair">
        <color auto="1"/>
      </left>
      <right style="hair">
        <color auto="1"/>
      </right>
      <top style="hair">
        <color auto="1"/>
      </top>
      <bottom/>
      <diagonal/>
    </border>
    <border>
      <left style="medium">
        <color auto="1"/>
      </left>
      <right style="hair">
        <color auto="1"/>
      </right>
      <top style="hair">
        <color auto="1"/>
      </top>
      <bottom style="medium">
        <color auto="1"/>
      </bottom>
      <diagonal/>
    </border>
    <border>
      <left style="hair">
        <color auto="1"/>
      </left>
      <right style="hair">
        <color auto="1"/>
      </right>
      <top style="hair">
        <color auto="1"/>
      </top>
      <bottom style="medium">
        <color auto="1"/>
      </bottom>
      <diagonal/>
    </border>
    <border>
      <left style="hair">
        <color auto="1"/>
      </left>
      <right style="medium">
        <color auto="1"/>
      </right>
      <top style="hair">
        <color auto="1"/>
      </top>
      <bottom style="medium">
        <color auto="1"/>
      </bottom>
      <diagonal/>
    </border>
    <border>
      <left style="hair">
        <color auto="1"/>
      </left>
      <right/>
      <top style="hair">
        <color auto="1"/>
      </top>
      <bottom style="medium">
        <color auto="1"/>
      </bottom>
      <diagonal/>
    </border>
    <border>
      <left/>
      <right/>
      <top style="hair">
        <color auto="1"/>
      </top>
      <bottom style="medium">
        <color auto="1"/>
      </bottom>
      <diagonal/>
    </border>
    <border>
      <left/>
      <right style="hair">
        <color auto="1"/>
      </right>
      <top style="hair">
        <color auto="1"/>
      </top>
      <bottom style="medium">
        <color auto="1"/>
      </bottom>
      <diagonal/>
    </border>
    <border>
      <left style="hair">
        <color auto="1"/>
      </left>
      <right/>
      <top style="medium">
        <color auto="1"/>
      </top>
      <bottom/>
      <diagonal/>
    </border>
    <border>
      <left/>
      <right/>
      <top style="medium">
        <color auto="1"/>
      </top>
      <bottom style="hair">
        <color auto="1"/>
      </bottom>
      <diagonal/>
    </border>
    <border>
      <left/>
      <right style="medium">
        <color auto="1"/>
      </right>
      <top style="medium">
        <color auto="1"/>
      </top>
      <bottom style="hair">
        <color auto="1"/>
      </bottom>
      <diagonal/>
    </border>
    <border>
      <left style="hair">
        <color auto="1"/>
      </left>
      <right style="hair">
        <color auto="1"/>
      </right>
      <top style="medium">
        <color auto="1"/>
      </top>
      <bottom/>
      <diagonal/>
    </border>
    <border>
      <left style="medium">
        <color auto="1"/>
      </left>
      <right/>
      <top style="hair">
        <color auto="1"/>
      </top>
      <bottom style="medium">
        <color auto="1"/>
      </bottom>
      <diagonal/>
    </border>
    <border>
      <left/>
      <right/>
      <top style="hair">
        <color auto="1"/>
      </top>
      <bottom/>
      <diagonal/>
    </border>
    <border>
      <left style="medium">
        <color auto="1"/>
      </left>
      <right style="hair">
        <color auto="1"/>
      </right>
      <top/>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hair">
        <color auto="1"/>
      </left>
      <right/>
      <top style="hair">
        <color auto="1"/>
      </top>
      <bottom/>
      <diagonal/>
    </border>
    <border>
      <left/>
      <right style="medium">
        <color auto="1"/>
      </right>
      <top style="hair">
        <color auto="1"/>
      </top>
      <bottom/>
      <diagonal/>
    </border>
    <border>
      <left/>
      <right style="medium">
        <color auto="1"/>
      </right>
      <top style="hair">
        <color auto="1"/>
      </top>
      <bottom style="medium">
        <color auto="1"/>
      </bottom>
      <diagonal/>
    </border>
    <border>
      <left style="hair">
        <color auto="1"/>
      </left>
      <right/>
      <top/>
      <bottom/>
      <diagonal/>
    </border>
    <border>
      <left/>
      <right style="hair">
        <color auto="1"/>
      </right>
      <top style="medium">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thick">
        <color theme="4" tint="0.499984740745262"/>
      </bottom>
      <diagonal/>
    </border>
    <border>
      <left/>
      <right/>
      <top/>
      <bottom style="medium">
        <color theme="4" tint="0.39997558519241921"/>
      </bottom>
      <diagonal/>
    </border>
    <border>
      <left/>
      <right/>
      <top style="thin">
        <color theme="4"/>
      </top>
      <bottom style="double">
        <color theme="4"/>
      </bottom>
      <diagonal/>
    </border>
    <border>
      <left/>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hair">
        <color indexed="64"/>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style="hair">
        <color indexed="64"/>
      </left>
      <right/>
      <top/>
      <bottom style="hair">
        <color indexed="64"/>
      </bottom>
      <diagonal/>
    </border>
    <border>
      <left/>
      <right style="hair">
        <color indexed="64"/>
      </right>
      <top/>
      <bottom style="hair">
        <color indexed="64"/>
      </bottom>
      <diagonal/>
    </border>
    <border>
      <left style="hair">
        <color indexed="64"/>
      </left>
      <right/>
      <top/>
      <bottom style="medium">
        <color indexed="64"/>
      </bottom>
      <diagonal/>
    </border>
    <border>
      <left style="medium">
        <color indexed="64"/>
      </left>
      <right/>
      <top/>
      <bottom style="medium">
        <color indexed="64"/>
      </bottom>
      <diagonal/>
    </border>
    <border>
      <left/>
      <right style="hair">
        <color indexed="64"/>
      </right>
      <top/>
      <bottom style="medium">
        <color indexed="64"/>
      </bottom>
      <diagonal/>
    </border>
    <border>
      <left style="hair">
        <color indexed="64"/>
      </left>
      <right style="hair">
        <color indexed="64"/>
      </right>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medium">
        <color auto="1"/>
      </left>
      <right/>
      <top style="medium">
        <color auto="1"/>
      </top>
      <bottom style="hair">
        <color auto="1"/>
      </bottom>
      <diagonal/>
    </border>
    <border>
      <left style="medium">
        <color auto="1"/>
      </left>
      <right/>
      <top style="hair">
        <color auto="1"/>
      </top>
      <bottom style="hair">
        <color auto="1"/>
      </bottom>
      <diagonal/>
    </border>
    <border>
      <left/>
      <right style="hair">
        <color auto="1"/>
      </right>
      <top style="hair">
        <color auto="1"/>
      </top>
      <bottom/>
      <diagonal/>
    </border>
    <border>
      <left style="medium">
        <color auto="1"/>
      </left>
      <right/>
      <top/>
      <bottom style="hair">
        <color auto="1"/>
      </bottom>
      <diagonal/>
    </border>
    <border>
      <left style="hair">
        <color auto="1"/>
      </left>
      <right style="medium">
        <color auto="1"/>
      </right>
      <top style="hair">
        <color auto="1"/>
      </top>
      <bottom/>
      <diagonal/>
    </border>
    <border>
      <left style="hair">
        <color auto="1"/>
      </left>
      <right style="medium">
        <color auto="1"/>
      </right>
      <top/>
      <bottom style="hair">
        <color auto="1"/>
      </bottom>
      <diagonal/>
    </border>
    <border>
      <left style="medium">
        <color auto="1"/>
      </left>
      <right/>
      <top style="medium">
        <color auto="1"/>
      </top>
      <bottom style="medium">
        <color auto="1"/>
      </bottom>
      <diagonal/>
    </border>
    <border>
      <left/>
      <right style="medium">
        <color auto="1"/>
      </right>
      <top style="medium">
        <color auto="1"/>
      </top>
      <bottom style="medium">
        <color auto="1"/>
      </bottom>
      <diagonal/>
    </border>
    <border>
      <left/>
      <right style="thin">
        <color auto="1"/>
      </right>
      <top/>
      <bottom style="medium">
        <color auto="1"/>
      </bottom>
      <diagonal/>
    </border>
    <border>
      <left style="thin">
        <color auto="1"/>
      </left>
      <right/>
      <top style="medium">
        <color auto="1"/>
      </top>
      <bottom style="medium">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style="hair">
        <color auto="1"/>
      </right>
      <top style="medium">
        <color auto="1"/>
      </top>
      <bottom style="medium">
        <color auto="1"/>
      </bottom>
      <diagonal/>
    </border>
    <border>
      <left style="hair">
        <color auto="1"/>
      </left>
      <right style="hair">
        <color auto="1"/>
      </right>
      <top style="medium">
        <color auto="1"/>
      </top>
      <bottom style="medium">
        <color auto="1"/>
      </bottom>
      <diagonal/>
    </border>
    <border>
      <left style="hair">
        <color auto="1"/>
      </left>
      <right style="medium">
        <color auto="1"/>
      </right>
      <top style="medium">
        <color auto="1"/>
      </top>
      <bottom style="medium">
        <color auto="1"/>
      </bottom>
      <diagonal/>
    </border>
    <border>
      <left style="medium">
        <color auto="1"/>
      </left>
      <right style="dotted">
        <color auto="1"/>
      </right>
      <top style="medium">
        <color auto="1"/>
      </top>
      <bottom style="medium">
        <color auto="1"/>
      </bottom>
      <diagonal/>
    </border>
    <border>
      <left style="dotted">
        <color auto="1"/>
      </left>
      <right style="dotted">
        <color auto="1"/>
      </right>
      <top style="medium">
        <color auto="1"/>
      </top>
      <bottom style="medium">
        <color auto="1"/>
      </bottom>
      <diagonal/>
    </border>
    <border>
      <left style="dotted">
        <color auto="1"/>
      </left>
      <right style="medium">
        <color auto="1"/>
      </right>
      <top style="medium">
        <color auto="1"/>
      </top>
      <bottom style="medium">
        <color auto="1"/>
      </bottom>
      <diagonal/>
    </border>
    <border>
      <left style="medium">
        <color auto="1"/>
      </left>
      <right style="dotted">
        <color auto="1"/>
      </right>
      <top/>
      <bottom style="dotted">
        <color auto="1"/>
      </bottom>
      <diagonal/>
    </border>
    <border>
      <left style="dotted">
        <color auto="1"/>
      </left>
      <right style="dotted">
        <color auto="1"/>
      </right>
      <top/>
      <bottom style="dotted">
        <color auto="1"/>
      </bottom>
      <diagonal/>
    </border>
    <border>
      <left style="dotted">
        <color auto="1"/>
      </left>
      <right style="medium">
        <color auto="1"/>
      </right>
      <top/>
      <bottom style="dotted">
        <color auto="1"/>
      </bottom>
      <diagonal/>
    </border>
    <border>
      <left style="medium">
        <color auto="1"/>
      </left>
      <right style="dotted">
        <color auto="1"/>
      </right>
      <top style="dotted">
        <color auto="1"/>
      </top>
      <bottom style="dotted">
        <color auto="1"/>
      </bottom>
      <diagonal/>
    </border>
    <border>
      <left style="dotted">
        <color auto="1"/>
      </left>
      <right style="dotted">
        <color auto="1"/>
      </right>
      <top style="dotted">
        <color auto="1"/>
      </top>
      <bottom style="dotted">
        <color auto="1"/>
      </bottom>
      <diagonal/>
    </border>
    <border>
      <left style="dotted">
        <color auto="1"/>
      </left>
      <right/>
      <top style="dotted">
        <color auto="1"/>
      </top>
      <bottom style="dotted">
        <color auto="1"/>
      </bottom>
      <diagonal/>
    </border>
    <border>
      <left style="dotted">
        <color auto="1"/>
      </left>
      <right style="medium">
        <color auto="1"/>
      </right>
      <top style="dotted">
        <color auto="1"/>
      </top>
      <bottom style="dotted">
        <color auto="1"/>
      </bottom>
      <diagonal/>
    </border>
    <border>
      <left style="medium">
        <color auto="1"/>
      </left>
      <right style="dotted">
        <color auto="1"/>
      </right>
      <top style="dotted">
        <color auto="1"/>
      </top>
      <bottom style="medium">
        <color auto="1"/>
      </bottom>
      <diagonal/>
    </border>
    <border>
      <left style="dotted">
        <color auto="1"/>
      </left>
      <right style="dotted">
        <color auto="1"/>
      </right>
      <top style="dotted">
        <color auto="1"/>
      </top>
      <bottom style="medium">
        <color auto="1"/>
      </bottom>
      <diagonal/>
    </border>
    <border>
      <left style="dotted">
        <color auto="1"/>
      </left>
      <right/>
      <top style="dotted">
        <color auto="1"/>
      </top>
      <bottom style="medium">
        <color auto="1"/>
      </bottom>
      <diagonal/>
    </border>
    <border>
      <left style="dotted">
        <color auto="1"/>
      </left>
      <right style="medium">
        <color auto="1"/>
      </right>
      <top style="dotted">
        <color auto="1"/>
      </top>
      <bottom style="medium">
        <color auto="1"/>
      </bottom>
      <diagonal/>
    </border>
    <border>
      <left/>
      <right/>
      <top style="thin">
        <color auto="1"/>
      </top>
      <bottom style="double">
        <color auto="1"/>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medium">
        <color indexed="64"/>
      </left>
      <right style="medium">
        <color indexed="64"/>
      </right>
      <top style="medium">
        <color indexed="64"/>
      </top>
      <bottom style="thin">
        <color indexed="64"/>
      </bottom>
      <diagonal/>
    </border>
    <border>
      <left style="thin">
        <color auto="1"/>
      </left>
      <right style="thin">
        <color auto="1"/>
      </right>
      <top style="thin">
        <color indexed="64"/>
      </top>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style="medium">
        <color indexed="64"/>
      </left>
      <right style="medium">
        <color indexed="64"/>
      </right>
      <top/>
      <bottom style="thin">
        <color indexed="64"/>
      </bottom>
      <diagonal/>
    </border>
    <border>
      <left/>
      <right/>
      <top/>
      <bottom style="thin">
        <color rgb="FF000000"/>
      </bottom>
      <diagonal/>
    </border>
    <border>
      <left/>
      <right style="thin">
        <color theme="0"/>
      </right>
      <top style="thin">
        <color theme="0"/>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style="thin">
        <color auto="1"/>
      </left>
      <right style="thin">
        <color auto="1"/>
      </right>
      <top style="thin">
        <color auto="1"/>
      </top>
      <bottom style="double">
        <color auto="1"/>
      </bottom>
      <diagonal/>
    </border>
    <border>
      <left/>
      <right/>
      <top/>
      <bottom style="thick">
        <color theme="4"/>
      </bottom>
      <diagonal/>
    </border>
  </borders>
  <cellStyleXfs count="258">
    <xf numFmtId="0" fontId="0" fillId="0" borderId="0"/>
    <xf numFmtId="0" fontId="19" fillId="2" borderId="0" applyNumberFormat="0" applyBorder="0" applyAlignment="0" applyProtection="0"/>
    <xf numFmtId="0" fontId="19" fillId="3" borderId="0" applyNumberFormat="0" applyBorder="0" applyAlignment="0" applyProtection="0"/>
    <xf numFmtId="0" fontId="19" fillId="4" borderId="0" applyNumberFormat="0" applyBorder="0" applyAlignment="0" applyProtection="0"/>
    <xf numFmtId="0" fontId="19" fillId="5" borderId="0" applyNumberFormat="0" applyBorder="0" applyAlignment="0" applyProtection="0"/>
    <xf numFmtId="0" fontId="19" fillId="6" borderId="0" applyNumberFormat="0" applyBorder="0" applyAlignment="0" applyProtection="0"/>
    <xf numFmtId="0" fontId="19" fillId="4" borderId="0" applyNumberFormat="0" applyBorder="0" applyAlignment="0" applyProtection="0"/>
    <xf numFmtId="0" fontId="19" fillId="7" borderId="0" applyNumberFormat="0" applyBorder="0" applyAlignment="0" applyProtection="0"/>
    <xf numFmtId="0" fontId="19" fillId="8" borderId="0" applyNumberFormat="0" applyBorder="0" applyAlignment="0" applyProtection="0"/>
    <xf numFmtId="0" fontId="19" fillId="9" borderId="0" applyNumberFormat="0" applyBorder="0" applyAlignment="0" applyProtection="0"/>
    <xf numFmtId="0" fontId="19" fillId="10" borderId="0" applyNumberFormat="0" applyBorder="0" applyAlignment="0" applyProtection="0"/>
    <xf numFmtId="0" fontId="19" fillId="6" borderId="0" applyNumberFormat="0" applyBorder="0" applyAlignment="0" applyProtection="0"/>
    <xf numFmtId="0" fontId="19" fillId="5" borderId="0" applyNumberFormat="0" applyBorder="0" applyAlignment="0" applyProtection="0"/>
    <xf numFmtId="0" fontId="19" fillId="6" borderId="0" applyNumberFormat="0" applyBorder="0" applyAlignment="0" applyProtection="0"/>
    <xf numFmtId="0" fontId="19" fillId="3" borderId="0" applyNumberFormat="0" applyBorder="0" applyAlignment="0" applyProtection="0"/>
    <xf numFmtId="0" fontId="19" fillId="11" borderId="0" applyNumberFormat="0" applyBorder="0" applyAlignment="0" applyProtection="0"/>
    <xf numFmtId="0" fontId="19" fillId="8" borderId="0" applyNumberFormat="0" applyBorder="0" applyAlignment="0" applyProtection="0"/>
    <xf numFmtId="0" fontId="19" fillId="6" borderId="0" applyNumberFormat="0" applyBorder="0" applyAlignment="0" applyProtection="0"/>
    <xf numFmtId="0" fontId="19" fillId="4" borderId="0" applyNumberFormat="0" applyBorder="0" applyAlignment="0" applyProtection="0"/>
    <xf numFmtId="0" fontId="19" fillId="2" borderId="0" applyNumberFormat="0" applyBorder="0" applyAlignment="0" applyProtection="0"/>
    <xf numFmtId="0" fontId="19" fillId="3" borderId="0" applyNumberFormat="0" applyBorder="0" applyAlignment="0" applyProtection="0"/>
    <xf numFmtId="0" fontId="19" fillId="12" borderId="0" applyNumberFormat="0" applyBorder="0" applyAlignment="0" applyProtection="0"/>
    <xf numFmtId="0" fontId="19" fillId="10" borderId="0" applyNumberFormat="0" applyBorder="0" applyAlignment="0" applyProtection="0"/>
    <xf numFmtId="0" fontId="19" fillId="2" borderId="0" applyNumberFormat="0" applyBorder="0" applyAlignment="0" applyProtection="0"/>
    <xf numFmtId="0" fontId="19" fillId="13" borderId="0" applyNumberFormat="0" applyBorder="0" applyAlignment="0" applyProtection="0"/>
    <xf numFmtId="0" fontId="20" fillId="6" borderId="0" applyNumberFormat="0" applyBorder="0" applyAlignment="0" applyProtection="0"/>
    <xf numFmtId="0" fontId="20" fillId="14" borderId="0" applyNumberFormat="0" applyBorder="0" applyAlignment="0" applyProtection="0"/>
    <xf numFmtId="0" fontId="20" fillId="13" borderId="0" applyNumberFormat="0" applyBorder="0" applyAlignment="0" applyProtection="0"/>
    <xf numFmtId="0" fontId="20" fillId="8" borderId="0" applyNumberFormat="0" applyBorder="0" applyAlignment="0" applyProtection="0"/>
    <xf numFmtId="0" fontId="20" fillId="6" borderId="0" applyNumberFormat="0" applyBorder="0" applyAlignment="0" applyProtection="0"/>
    <xf numFmtId="0" fontId="20" fillId="3" borderId="0" applyNumberFormat="0" applyBorder="0" applyAlignment="0" applyProtection="0"/>
    <xf numFmtId="0" fontId="20" fillId="15" borderId="0" applyNumberFormat="0" applyBorder="0" applyAlignment="0" applyProtection="0"/>
    <xf numFmtId="0" fontId="20" fillId="3" borderId="0" applyNumberFormat="0" applyBorder="0" applyAlignment="0" applyProtection="0"/>
    <xf numFmtId="0" fontId="20" fillId="12" borderId="0" applyNumberFormat="0" applyBorder="0" applyAlignment="0" applyProtection="0"/>
    <xf numFmtId="0" fontId="20" fillId="16" borderId="0" applyNumberFormat="0" applyBorder="0" applyAlignment="0" applyProtection="0"/>
    <xf numFmtId="0" fontId="20" fillId="17" borderId="0" applyNumberFormat="0" applyBorder="0" applyAlignment="0" applyProtection="0"/>
    <xf numFmtId="0" fontId="20" fillId="18" borderId="0" applyNumberFormat="0" applyBorder="0" applyAlignment="0" applyProtection="0"/>
    <xf numFmtId="0" fontId="20" fillId="19" borderId="0" applyNumberFormat="0" applyBorder="0" applyAlignment="0" applyProtection="0"/>
    <xf numFmtId="0" fontId="20" fillId="14" borderId="0" applyNumberFormat="0" applyBorder="0" applyAlignment="0" applyProtection="0"/>
    <xf numFmtId="0" fontId="20" fillId="13" borderId="0" applyNumberFormat="0" applyBorder="0" applyAlignment="0" applyProtection="0"/>
    <xf numFmtId="0" fontId="20" fillId="20" borderId="0" applyNumberFormat="0" applyBorder="0" applyAlignment="0" applyProtection="0"/>
    <xf numFmtId="0" fontId="20" fillId="17" borderId="0" applyNumberFormat="0" applyBorder="0" applyAlignment="0" applyProtection="0"/>
    <xf numFmtId="0" fontId="20" fillId="21" borderId="0" applyNumberFormat="0" applyBorder="0" applyAlignment="0" applyProtection="0"/>
    <xf numFmtId="0" fontId="23" fillId="10" borderId="0" applyNumberFormat="0" applyBorder="0" applyAlignment="0" applyProtection="0"/>
    <xf numFmtId="0" fontId="52" fillId="22" borderId="1" applyNumberFormat="0" applyAlignment="0" applyProtection="0"/>
    <xf numFmtId="0" fontId="21" fillId="23" borderId="1" applyNumberFormat="0" applyAlignment="0" applyProtection="0"/>
    <xf numFmtId="43" fontId="8" fillId="0" borderId="0" applyFont="0" applyFill="0" applyBorder="0" applyAlignment="0" applyProtection="0"/>
    <xf numFmtId="0" fontId="20" fillId="24" borderId="0" applyNumberFormat="0" applyBorder="0" applyAlignment="0" applyProtection="0"/>
    <xf numFmtId="0" fontId="20" fillId="21" borderId="0" applyNumberFormat="0" applyBorder="0" applyAlignment="0" applyProtection="0"/>
    <xf numFmtId="0" fontId="20" fillId="25" borderId="0" applyNumberFormat="0" applyBorder="0" applyAlignment="0" applyProtection="0"/>
    <xf numFmtId="0" fontId="20" fillId="16" borderId="0" applyNumberFormat="0" applyBorder="0" applyAlignment="0" applyProtection="0"/>
    <xf numFmtId="0" fontId="20" fillId="17" borderId="0" applyNumberFormat="0" applyBorder="0" applyAlignment="0" applyProtection="0"/>
    <xf numFmtId="0" fontId="20" fillId="14" borderId="0" applyNumberFormat="0" applyBorder="0" applyAlignment="0" applyProtection="0"/>
    <xf numFmtId="166" fontId="5" fillId="0" borderId="0" applyFont="0" applyFill="0" applyBorder="0" applyAlignment="0" applyProtection="0"/>
    <xf numFmtId="0" fontId="26" fillId="0" borderId="0" applyNumberFormat="0" applyFill="0" applyBorder="0" applyAlignment="0" applyProtection="0"/>
    <xf numFmtId="0" fontId="53" fillId="0" borderId="2" applyNumberFormat="0" applyFill="0" applyAlignment="0" applyProtection="0"/>
    <xf numFmtId="0" fontId="54" fillId="0" borderId="3" applyNumberFormat="0" applyFill="0" applyAlignment="0" applyProtection="0"/>
    <xf numFmtId="0" fontId="55" fillId="0" borderId="4" applyNumberFormat="0" applyFill="0" applyAlignment="0" applyProtection="0"/>
    <xf numFmtId="0" fontId="6" fillId="0" borderId="0" applyNumberFormat="0" applyFill="0" applyBorder="0" applyAlignment="0" applyProtection="0">
      <alignment vertical="top"/>
      <protection locked="0"/>
    </xf>
    <xf numFmtId="0" fontId="23" fillId="8" borderId="0" applyNumberFormat="0" applyBorder="0" applyAlignment="0" applyProtection="0"/>
    <xf numFmtId="164" fontId="5" fillId="0" borderId="0" applyFont="0" applyFill="0" applyBorder="0" applyAlignment="0" applyProtection="0"/>
    <xf numFmtId="43" fontId="5" fillId="0" borderId="0" applyFont="0" applyFill="0" applyBorder="0" applyAlignment="0" applyProtection="0"/>
    <xf numFmtId="43" fontId="62" fillId="0" borderId="0" applyFont="0" applyFill="0" applyBorder="0" applyAlignment="0" applyProtection="0"/>
    <xf numFmtId="164"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24" fillId="11" borderId="0" applyNumberFormat="0" applyBorder="0" applyAlignment="0" applyProtection="0"/>
    <xf numFmtId="168" fontId="56" fillId="0" borderId="0"/>
    <xf numFmtId="0" fontId="19" fillId="0" borderId="0"/>
    <xf numFmtId="0" fontId="19" fillId="0" borderId="0"/>
    <xf numFmtId="0" fontId="19" fillId="0" borderId="0"/>
    <xf numFmtId="0" fontId="36" fillId="0" borderId="0">
      <alignment vertical="top"/>
    </xf>
    <xf numFmtId="0" fontId="25" fillId="22" borderId="5" applyNumberFormat="0" applyAlignment="0" applyProtection="0"/>
    <xf numFmtId="9" fontId="8" fillId="0" borderId="0" applyFont="0" applyFill="0" applyBorder="0" applyAlignment="0" applyProtection="0"/>
    <xf numFmtId="9" fontId="36" fillId="0" borderId="0" applyFont="0" applyFill="0" applyBorder="0" applyAlignment="0" applyProtection="0">
      <alignment vertical="top"/>
    </xf>
    <xf numFmtId="0" fontId="25" fillId="23" borderId="5" applyNumberFormat="0" applyAlignment="0" applyProtection="0"/>
    <xf numFmtId="0" fontId="26" fillId="0" borderId="0" applyNumberFormat="0" applyFill="0" applyBorder="0" applyAlignment="0" applyProtection="0"/>
    <xf numFmtId="0" fontId="57" fillId="0" borderId="0" applyNumberFormat="0" applyFill="0" applyBorder="0" applyAlignment="0" applyProtection="0"/>
    <xf numFmtId="0" fontId="27" fillId="0" borderId="0" applyNumberFormat="0" applyFill="0" applyBorder="0" applyAlignment="0" applyProtection="0"/>
    <xf numFmtId="0" fontId="28" fillId="0" borderId="6" applyNumberFormat="0" applyFill="0" applyAlignment="0" applyProtection="0"/>
    <xf numFmtId="0" fontId="29" fillId="0" borderId="7" applyNumberFormat="0" applyFill="0" applyAlignment="0" applyProtection="0"/>
    <xf numFmtId="0" fontId="22" fillId="0" borderId="8" applyNumberFormat="0" applyFill="0" applyAlignment="0" applyProtection="0"/>
    <xf numFmtId="0" fontId="30" fillId="0" borderId="9" applyNumberFormat="0" applyFill="0" applyAlignment="0" applyProtection="0"/>
    <xf numFmtId="0" fontId="5" fillId="0" borderId="0"/>
    <xf numFmtId="43" fontId="5" fillId="0" borderId="0" applyFont="0" applyFill="0" applyBorder="0" applyAlignment="0" applyProtection="0"/>
    <xf numFmtId="0" fontId="5" fillId="0" borderId="0"/>
    <xf numFmtId="0" fontId="7" fillId="0" borderId="0"/>
    <xf numFmtId="9" fontId="7" fillId="0" borderId="0" applyFont="0" applyFill="0" applyBorder="0" applyAlignment="0" applyProtection="0"/>
    <xf numFmtId="0" fontId="67" fillId="0" borderId="0"/>
    <xf numFmtId="9" fontId="7" fillId="0" borderId="0" applyFont="0" applyFill="0" applyBorder="0" applyAlignment="0" applyProtection="0"/>
    <xf numFmtId="169" fontId="75" fillId="0" borderId="0" applyFont="0" applyFill="0" applyBorder="0" applyAlignment="0" applyProtection="0"/>
    <xf numFmtId="0" fontId="75" fillId="0" borderId="0"/>
    <xf numFmtId="43" fontId="7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36" fillId="0" borderId="0">
      <alignment vertical="top"/>
    </xf>
    <xf numFmtId="0" fontId="75" fillId="0" borderId="0"/>
    <xf numFmtId="0" fontId="7" fillId="0" borderId="0"/>
    <xf numFmtId="0" fontId="75" fillId="0" borderId="0"/>
    <xf numFmtId="0" fontId="75" fillId="0" borderId="0"/>
    <xf numFmtId="0" fontId="75" fillId="0" borderId="0"/>
    <xf numFmtId="9" fontId="5" fillId="0" borderId="0" applyFont="0" applyFill="0" applyBorder="0" applyAlignment="0" applyProtection="0"/>
    <xf numFmtId="0" fontId="7" fillId="0" borderId="0"/>
    <xf numFmtId="0" fontId="75" fillId="36" borderId="0" applyNumberFormat="0" applyBorder="0" applyAlignment="0" applyProtection="0"/>
    <xf numFmtId="0" fontId="75" fillId="37" borderId="0" applyNumberFormat="0" applyBorder="0" applyAlignment="0" applyProtection="0"/>
    <xf numFmtId="0" fontId="75" fillId="38" borderId="0" applyNumberFormat="0" applyBorder="0" applyAlignment="0" applyProtection="0"/>
    <xf numFmtId="0" fontId="75" fillId="39" borderId="0" applyNumberFormat="0" applyBorder="0" applyAlignment="0" applyProtection="0"/>
    <xf numFmtId="0" fontId="75" fillId="40" borderId="0" applyNumberFormat="0" applyBorder="0" applyAlignment="0" applyProtection="0"/>
    <xf numFmtId="0" fontId="75" fillId="41" borderId="0" applyNumberFormat="0" applyBorder="0" applyAlignment="0" applyProtection="0"/>
    <xf numFmtId="0" fontId="75" fillId="42" borderId="0" applyNumberFormat="0" applyBorder="0" applyAlignment="0" applyProtection="0"/>
    <xf numFmtId="0" fontId="75" fillId="43" borderId="0" applyNumberFormat="0" applyBorder="0" applyAlignment="0" applyProtection="0"/>
    <xf numFmtId="0" fontId="75" fillId="44" borderId="0" applyNumberFormat="0" applyBorder="0" applyAlignment="0" applyProtection="0"/>
    <xf numFmtId="0" fontId="75" fillId="45" borderId="0" applyNumberFormat="0" applyBorder="0" applyAlignment="0" applyProtection="0"/>
    <xf numFmtId="0" fontId="75" fillId="46" borderId="0" applyNumberFormat="0" applyBorder="0" applyAlignment="0" applyProtection="0"/>
    <xf numFmtId="0" fontId="75" fillId="47" borderId="0" applyNumberFormat="0" applyBorder="0" applyAlignment="0" applyProtection="0"/>
    <xf numFmtId="0" fontId="75" fillId="48" borderId="0" applyNumberFormat="0" applyBorder="0" applyAlignment="0" applyProtection="0"/>
    <xf numFmtId="0" fontId="75" fillId="49" borderId="0" applyNumberFormat="0" applyBorder="0" applyAlignment="0" applyProtection="0"/>
    <xf numFmtId="0" fontId="75" fillId="50" borderId="0" applyNumberFormat="0" applyBorder="0" applyAlignment="0" applyProtection="0"/>
    <xf numFmtId="0" fontId="75" fillId="51" borderId="0" applyNumberFormat="0" applyBorder="0" applyAlignment="0" applyProtection="0"/>
    <xf numFmtId="0" fontId="75" fillId="52" borderId="0" applyNumberFormat="0" applyBorder="0" applyAlignment="0" applyProtection="0"/>
    <xf numFmtId="0" fontId="75" fillId="53" borderId="0" applyNumberFormat="0" applyBorder="0" applyAlignment="0" applyProtection="0"/>
    <xf numFmtId="0" fontId="95" fillId="54" borderId="60" applyNumberFormat="0" applyAlignment="0" applyProtection="0"/>
    <xf numFmtId="0" fontId="96" fillId="55" borderId="0" applyNumberFormat="0" applyBorder="0" applyAlignment="0" applyProtection="0"/>
    <xf numFmtId="0" fontId="96" fillId="56" borderId="0" applyNumberFormat="0" applyBorder="0" applyAlignment="0" applyProtection="0"/>
    <xf numFmtId="0" fontId="96" fillId="57" borderId="0" applyNumberFormat="0" applyBorder="0" applyAlignment="0" applyProtection="0"/>
    <xf numFmtId="0" fontId="96" fillId="58" borderId="0" applyNumberFormat="0" applyBorder="0" applyAlignment="0" applyProtection="0"/>
    <xf numFmtId="0" fontId="96" fillId="59" borderId="0" applyNumberFormat="0" applyBorder="0" applyAlignment="0" applyProtection="0"/>
    <xf numFmtId="0" fontId="96" fillId="60" borderId="0" applyNumberFormat="0" applyBorder="0" applyAlignment="0" applyProtection="0"/>
    <xf numFmtId="0" fontId="97" fillId="61" borderId="0" applyNumberFormat="0" applyBorder="0" applyAlignment="0" applyProtection="0"/>
    <xf numFmtId="43" fontId="5" fillId="0" borderId="0" applyFont="0" applyFill="0" applyBorder="0" applyAlignment="0" applyProtection="0"/>
    <xf numFmtId="0" fontId="98" fillId="62" borderId="0" applyNumberFormat="0" applyBorder="0" applyAlignment="0" applyProtection="0"/>
    <xf numFmtId="0" fontId="75" fillId="0" borderId="0"/>
    <xf numFmtId="0" fontId="75" fillId="0" borderId="0"/>
    <xf numFmtId="0" fontId="75" fillId="0" borderId="0"/>
    <xf numFmtId="0" fontId="75" fillId="0" borderId="0"/>
    <xf numFmtId="0" fontId="75" fillId="35" borderId="61" applyNumberFormat="0" applyFont="0" applyAlignment="0" applyProtection="0"/>
    <xf numFmtId="0" fontId="99" fillId="54" borderId="62" applyNumberFormat="0" applyAlignment="0" applyProtection="0"/>
    <xf numFmtId="0" fontId="100" fillId="0" borderId="0" applyNumberFormat="0" applyFill="0" applyBorder="0" applyAlignment="0" applyProtection="0"/>
    <xf numFmtId="0" fontId="101" fillId="0" borderId="63" applyNumberFormat="0" applyFill="0" applyAlignment="0" applyProtection="0"/>
    <xf numFmtId="0" fontId="94" fillId="0" borderId="64" applyNumberFormat="0" applyFill="0" applyAlignment="0" applyProtection="0"/>
    <xf numFmtId="0" fontId="102" fillId="0" borderId="0" applyNumberFormat="0" applyFill="0" applyBorder="0" applyAlignment="0" applyProtection="0"/>
    <xf numFmtId="0" fontId="103" fillId="0" borderId="65" applyNumberFormat="0" applyFill="0" applyAlignment="0" applyProtection="0"/>
    <xf numFmtId="164" fontId="5" fillId="0" borderId="0" applyFont="0" applyFill="0" applyBorder="0" applyAlignment="0" applyProtection="0"/>
    <xf numFmtId="9" fontId="124" fillId="0" borderId="0" applyFont="0" applyFill="0" applyBorder="0" applyAlignment="0" applyProtection="0"/>
    <xf numFmtId="9" fontId="5" fillId="0" borderId="0" applyFont="0" applyFill="0" applyBorder="0" applyAlignment="0" applyProtection="0"/>
    <xf numFmtId="0" fontId="94" fillId="0" borderId="0" applyNumberFormat="0" applyFill="0" applyBorder="0" applyAlignment="0" applyProtection="0"/>
    <xf numFmtId="0" fontId="132" fillId="73" borderId="0" applyNumberFormat="0" applyBorder="0" applyAlignment="0" applyProtection="0"/>
    <xf numFmtId="0" fontId="133" fillId="74" borderId="60" applyNumberFormat="0" applyAlignment="0" applyProtection="0"/>
    <xf numFmtId="0" fontId="134" fillId="0" borderId="121" applyNumberFormat="0" applyFill="0" applyAlignment="0" applyProtection="0"/>
    <xf numFmtId="0" fontId="135" fillId="75" borderId="122" applyNumberFormat="0" applyAlignment="0" applyProtection="0"/>
    <xf numFmtId="0" fontId="136" fillId="0" borderId="0" applyNumberFormat="0" applyFill="0" applyBorder="0" applyAlignment="0" applyProtection="0"/>
    <xf numFmtId="43" fontId="131" fillId="0" borderId="0" applyFont="0" applyFill="0" applyBorder="0" applyAlignment="0" applyProtection="0"/>
    <xf numFmtId="0" fontId="4" fillId="0" borderId="0"/>
    <xf numFmtId="0" fontId="4" fillId="0" borderId="0"/>
    <xf numFmtId="0" fontId="4" fillId="0" borderId="0"/>
    <xf numFmtId="0" fontId="4" fillId="35" borderId="61" applyNumberFormat="0" applyFont="0" applyAlignment="0" applyProtection="0"/>
    <xf numFmtId="0" fontId="4" fillId="36" borderId="0" applyNumberFormat="0" applyBorder="0" applyAlignment="0" applyProtection="0"/>
    <xf numFmtId="0" fontId="4" fillId="42" borderId="0" applyNumberFormat="0" applyBorder="0" applyAlignment="0" applyProtection="0"/>
    <xf numFmtId="0" fontId="4" fillId="48" borderId="0" applyNumberFormat="0" applyBorder="0" applyAlignment="0" applyProtection="0"/>
    <xf numFmtId="0" fontId="4" fillId="37" borderId="0" applyNumberFormat="0" applyBorder="0" applyAlignment="0" applyProtection="0"/>
    <xf numFmtId="0" fontId="4" fillId="43" borderId="0" applyNumberFormat="0" applyBorder="0" applyAlignment="0" applyProtection="0"/>
    <xf numFmtId="0" fontId="4" fillId="49" borderId="0" applyNumberFormat="0" applyBorder="0" applyAlignment="0" applyProtection="0"/>
    <xf numFmtId="0" fontId="4" fillId="38" borderId="0" applyNumberFormat="0" applyBorder="0" applyAlignment="0" applyProtection="0"/>
    <xf numFmtId="0" fontId="4" fillId="44" borderId="0" applyNumberFormat="0" applyBorder="0" applyAlignment="0" applyProtection="0"/>
    <xf numFmtId="0" fontId="4" fillId="50" borderId="0" applyNumberFormat="0" applyBorder="0" applyAlignment="0" applyProtection="0"/>
    <xf numFmtId="0" fontId="4" fillId="39" borderId="0" applyNumberFormat="0" applyBorder="0" applyAlignment="0" applyProtection="0"/>
    <xf numFmtId="0" fontId="4" fillId="45" borderId="0" applyNumberFormat="0" applyBorder="0" applyAlignment="0" applyProtection="0"/>
    <xf numFmtId="0" fontId="4" fillId="51" borderId="0" applyNumberFormat="0" applyBorder="0" applyAlignment="0" applyProtection="0"/>
    <xf numFmtId="0" fontId="4" fillId="40" borderId="0" applyNumberFormat="0" applyBorder="0" applyAlignment="0" applyProtection="0"/>
    <xf numFmtId="0" fontId="4" fillId="46" borderId="0" applyNumberFormat="0" applyBorder="0" applyAlignment="0" applyProtection="0"/>
    <xf numFmtId="0" fontId="4" fillId="52" borderId="0" applyNumberFormat="0" applyBorder="0" applyAlignment="0" applyProtection="0"/>
    <xf numFmtId="0" fontId="4" fillId="41" borderId="0" applyNumberFormat="0" applyBorder="0" applyAlignment="0" applyProtection="0"/>
    <xf numFmtId="0" fontId="4" fillId="47" borderId="0" applyNumberFormat="0" applyBorder="0" applyAlignment="0" applyProtection="0"/>
    <xf numFmtId="0" fontId="4" fillId="53" borderId="0" applyNumberFormat="0" applyBorder="0" applyAlignment="0" applyProtection="0"/>
    <xf numFmtId="0" fontId="4" fillId="0" borderId="0"/>
    <xf numFmtId="0" fontId="5" fillId="0" borderId="0"/>
    <xf numFmtId="0" fontId="3" fillId="0" borderId="0"/>
    <xf numFmtId="0" fontId="3" fillId="0" borderId="0"/>
    <xf numFmtId="0" fontId="3" fillId="35" borderId="61" applyNumberFormat="0" applyFont="0" applyAlignment="0" applyProtection="0"/>
    <xf numFmtId="0" fontId="3" fillId="36" borderId="0" applyNumberFormat="0" applyBorder="0" applyAlignment="0" applyProtection="0"/>
    <xf numFmtId="0" fontId="3" fillId="42" borderId="0" applyNumberFormat="0" applyBorder="0" applyAlignment="0" applyProtection="0"/>
    <xf numFmtId="0" fontId="3" fillId="48" borderId="0" applyNumberFormat="0" applyBorder="0" applyAlignment="0" applyProtection="0"/>
    <xf numFmtId="0" fontId="3" fillId="37" borderId="0" applyNumberFormat="0" applyBorder="0" applyAlignment="0" applyProtection="0"/>
    <xf numFmtId="0" fontId="3" fillId="43" borderId="0" applyNumberFormat="0" applyBorder="0" applyAlignment="0" applyProtection="0"/>
    <xf numFmtId="0" fontId="3" fillId="49" borderId="0" applyNumberFormat="0" applyBorder="0" applyAlignment="0" applyProtection="0"/>
    <xf numFmtId="0" fontId="3" fillId="38" borderId="0" applyNumberFormat="0" applyBorder="0" applyAlignment="0" applyProtection="0"/>
    <xf numFmtId="0" fontId="3" fillId="44" borderId="0" applyNumberFormat="0" applyBorder="0" applyAlignment="0" applyProtection="0"/>
    <xf numFmtId="0" fontId="3" fillId="50" borderId="0" applyNumberFormat="0" applyBorder="0" applyAlignment="0" applyProtection="0"/>
    <xf numFmtId="0" fontId="3" fillId="0" borderId="0"/>
    <xf numFmtId="0" fontId="3" fillId="39" borderId="0" applyNumberFormat="0" applyBorder="0" applyAlignment="0" applyProtection="0"/>
    <xf numFmtId="0" fontId="3" fillId="45" borderId="0" applyNumberFormat="0" applyBorder="0" applyAlignment="0" applyProtection="0"/>
    <xf numFmtId="0" fontId="3" fillId="51" borderId="0" applyNumberFormat="0" applyBorder="0" applyAlignment="0" applyProtection="0"/>
    <xf numFmtId="0" fontId="3" fillId="40" borderId="0" applyNumberFormat="0" applyBorder="0" applyAlignment="0" applyProtection="0"/>
    <xf numFmtId="0" fontId="3" fillId="46" borderId="0" applyNumberFormat="0" applyBorder="0" applyAlignment="0" applyProtection="0"/>
    <xf numFmtId="0" fontId="3" fillId="52" borderId="0" applyNumberFormat="0" applyBorder="0" applyAlignment="0" applyProtection="0"/>
    <xf numFmtId="0" fontId="3" fillId="41" borderId="0" applyNumberFormat="0" applyBorder="0" applyAlignment="0" applyProtection="0"/>
    <xf numFmtId="0" fontId="3" fillId="47" borderId="0" applyNumberFormat="0" applyBorder="0" applyAlignment="0" applyProtection="0"/>
    <xf numFmtId="0" fontId="3" fillId="53" borderId="0" applyNumberFormat="0" applyBorder="0" applyAlignment="0" applyProtection="0"/>
    <xf numFmtId="0" fontId="2" fillId="0" borderId="0"/>
    <xf numFmtId="0" fontId="2" fillId="35" borderId="61" applyNumberFormat="0" applyFont="0" applyAlignment="0" applyProtection="0"/>
    <xf numFmtId="0" fontId="2" fillId="36" borderId="0" applyNumberFormat="0" applyBorder="0" applyAlignment="0" applyProtection="0"/>
    <xf numFmtId="0" fontId="2" fillId="42" borderId="0" applyNumberFormat="0" applyBorder="0" applyAlignment="0" applyProtection="0"/>
    <xf numFmtId="0" fontId="2" fillId="48" borderId="0" applyNumberFormat="0" applyBorder="0" applyAlignment="0" applyProtection="0"/>
    <xf numFmtId="0" fontId="2" fillId="37" borderId="0" applyNumberFormat="0" applyBorder="0" applyAlignment="0" applyProtection="0"/>
    <xf numFmtId="0" fontId="2" fillId="43" borderId="0" applyNumberFormat="0" applyBorder="0" applyAlignment="0" applyProtection="0"/>
    <xf numFmtId="0" fontId="2" fillId="49" borderId="0" applyNumberFormat="0" applyBorder="0" applyAlignment="0" applyProtection="0"/>
    <xf numFmtId="0" fontId="2" fillId="38" borderId="0" applyNumberFormat="0" applyBorder="0" applyAlignment="0" applyProtection="0"/>
    <xf numFmtId="0" fontId="2" fillId="44" borderId="0" applyNumberFormat="0" applyBorder="0" applyAlignment="0" applyProtection="0"/>
    <xf numFmtId="0" fontId="2" fillId="50" borderId="0" applyNumberFormat="0" applyBorder="0" applyAlignment="0" applyProtection="0"/>
    <xf numFmtId="0" fontId="2" fillId="39" borderId="0" applyNumberFormat="0" applyBorder="0" applyAlignment="0" applyProtection="0"/>
    <xf numFmtId="0" fontId="2" fillId="45" borderId="0" applyNumberFormat="0" applyBorder="0" applyAlignment="0" applyProtection="0"/>
    <xf numFmtId="0" fontId="2" fillId="51" borderId="0" applyNumberFormat="0" applyBorder="0" applyAlignment="0" applyProtection="0"/>
    <xf numFmtId="0" fontId="2" fillId="40" borderId="0" applyNumberFormat="0" applyBorder="0" applyAlignment="0" applyProtection="0"/>
    <xf numFmtId="0" fontId="2" fillId="46" borderId="0" applyNumberFormat="0" applyBorder="0" applyAlignment="0" applyProtection="0"/>
    <xf numFmtId="0" fontId="2" fillId="52" borderId="0" applyNumberFormat="0" applyBorder="0" applyAlignment="0" applyProtection="0"/>
    <xf numFmtId="0" fontId="2" fillId="41" borderId="0" applyNumberFormat="0" applyBorder="0" applyAlignment="0" applyProtection="0"/>
    <xf numFmtId="0" fontId="2" fillId="47" borderId="0" applyNumberFormat="0" applyBorder="0" applyAlignment="0" applyProtection="0"/>
    <xf numFmtId="0" fontId="2" fillId="53" borderId="0" applyNumberFormat="0" applyBorder="0" applyAlignment="0" applyProtection="0"/>
    <xf numFmtId="0" fontId="1" fillId="0" borderId="0"/>
    <xf numFmtId="0" fontId="102" fillId="0" borderId="0" applyNumberFormat="0" applyFill="0" applyBorder="0" applyAlignment="0" applyProtection="0"/>
    <xf numFmtId="0" fontId="144" fillId="0" borderId="133" applyNumberFormat="0" applyFill="0" applyAlignment="0" applyProtection="0"/>
    <xf numFmtId="0" fontId="101" fillId="0" borderId="63" applyNumberFormat="0" applyFill="0" applyAlignment="0" applyProtection="0"/>
    <xf numFmtId="0" fontId="94" fillId="0" borderId="64" applyNumberFormat="0" applyFill="0" applyAlignment="0" applyProtection="0"/>
    <xf numFmtId="0" fontId="97" fillId="61" borderId="0" applyNumberFormat="0" applyBorder="0" applyAlignment="0" applyProtection="0"/>
    <xf numFmtId="0" fontId="99" fillId="54" borderId="62" applyNumberFormat="0" applyAlignment="0" applyProtection="0"/>
    <xf numFmtId="0" fontId="95" fillId="54" borderId="60" applyNumberFormat="0" applyAlignment="0" applyProtection="0"/>
    <xf numFmtId="0" fontId="1" fillId="0" borderId="0"/>
    <xf numFmtId="0" fontId="1" fillId="35" borderId="61" applyNumberFormat="0" applyFont="0" applyAlignment="0" applyProtection="0"/>
    <xf numFmtId="0" fontId="100" fillId="0" borderId="0" applyNumberFormat="0" applyFill="0" applyBorder="0" applyAlignment="0" applyProtection="0"/>
    <xf numFmtId="0" fontId="96" fillId="55" borderId="0" applyNumberFormat="0" applyBorder="0" applyAlignment="0" applyProtection="0"/>
    <xf numFmtId="0" fontId="1" fillId="36" borderId="0" applyNumberFormat="0" applyBorder="0" applyAlignment="0" applyProtection="0"/>
    <xf numFmtId="0" fontId="1" fillId="42" borderId="0" applyNumberFormat="0" applyBorder="0" applyAlignment="0" applyProtection="0"/>
    <xf numFmtId="0" fontId="1" fillId="48" borderId="0" applyNumberFormat="0" applyBorder="0" applyAlignment="0" applyProtection="0"/>
    <xf numFmtId="0" fontId="96" fillId="56" borderId="0" applyNumberFormat="0" applyBorder="0" applyAlignment="0" applyProtection="0"/>
    <xf numFmtId="0" fontId="1" fillId="37" borderId="0" applyNumberFormat="0" applyBorder="0" applyAlignment="0" applyProtection="0"/>
    <xf numFmtId="0" fontId="1" fillId="43" borderId="0" applyNumberFormat="0" applyBorder="0" applyAlignment="0" applyProtection="0"/>
    <xf numFmtId="0" fontId="1" fillId="49" borderId="0" applyNumberFormat="0" applyBorder="0" applyAlignment="0" applyProtection="0"/>
    <xf numFmtId="0" fontId="96" fillId="57" borderId="0" applyNumberFormat="0" applyBorder="0" applyAlignment="0" applyProtection="0"/>
    <xf numFmtId="0" fontId="1" fillId="38" borderId="0" applyNumberFormat="0" applyBorder="0" applyAlignment="0" applyProtection="0"/>
    <xf numFmtId="0" fontId="1" fillId="44" borderId="0" applyNumberFormat="0" applyBorder="0" applyAlignment="0" applyProtection="0"/>
    <xf numFmtId="0" fontId="1" fillId="50" borderId="0" applyNumberFormat="0" applyBorder="0" applyAlignment="0" applyProtection="0"/>
    <xf numFmtId="0" fontId="96" fillId="58" borderId="0" applyNumberFormat="0" applyBorder="0" applyAlignment="0" applyProtection="0"/>
    <xf numFmtId="0" fontId="1" fillId="39" borderId="0" applyNumberFormat="0" applyBorder="0" applyAlignment="0" applyProtection="0"/>
    <xf numFmtId="0" fontId="1" fillId="45" borderId="0" applyNumberFormat="0" applyBorder="0" applyAlignment="0" applyProtection="0"/>
    <xf numFmtId="0" fontId="1" fillId="51" borderId="0" applyNumberFormat="0" applyBorder="0" applyAlignment="0" applyProtection="0"/>
    <xf numFmtId="0" fontId="96" fillId="59" borderId="0" applyNumberFormat="0" applyBorder="0" applyAlignment="0" applyProtection="0"/>
    <xf numFmtId="0" fontId="1" fillId="40" borderId="0" applyNumberFormat="0" applyBorder="0" applyAlignment="0" applyProtection="0"/>
    <xf numFmtId="0" fontId="1" fillId="46" borderId="0" applyNumberFormat="0" applyBorder="0" applyAlignment="0" applyProtection="0"/>
    <xf numFmtId="0" fontId="1" fillId="52" borderId="0" applyNumberFormat="0" applyBorder="0" applyAlignment="0" applyProtection="0"/>
    <xf numFmtId="0" fontId="96" fillId="60" borderId="0" applyNumberFormat="0" applyBorder="0" applyAlignment="0" applyProtection="0"/>
    <xf numFmtId="0" fontId="1" fillId="41" borderId="0" applyNumberFormat="0" applyBorder="0" applyAlignment="0" applyProtection="0"/>
    <xf numFmtId="0" fontId="1" fillId="47" borderId="0" applyNumberFormat="0" applyBorder="0" applyAlignment="0" applyProtection="0"/>
    <xf numFmtId="0" fontId="1" fillId="53" borderId="0" applyNumberFormat="0" applyBorder="0" applyAlignment="0" applyProtection="0"/>
    <xf numFmtId="44" fontId="145" fillId="0" borderId="0" applyFont="0" applyFill="0" applyBorder="0" applyAlignment="0" applyProtection="0"/>
  </cellStyleXfs>
  <cellXfs count="1222">
    <xf numFmtId="0" fontId="0" fillId="0" borderId="0" xfId="0"/>
    <xf numFmtId="0" fontId="5" fillId="26" borderId="0" xfId="65" applyNumberFormat="1" applyFont="1" applyFill="1" applyAlignment="1">
      <alignment horizontal="justify" vertical="justify" wrapText="1"/>
    </xf>
    <xf numFmtId="0" fontId="14" fillId="26" borderId="0" xfId="0" applyFont="1" applyFill="1" applyAlignment="1">
      <alignment horizontal="center"/>
    </xf>
    <xf numFmtId="0" fontId="15" fillId="26" borderId="0" xfId="66" applyNumberFormat="1" applyFont="1" applyFill="1" applyAlignment="1">
      <alignment horizontal="left" vertical="justify"/>
    </xf>
    <xf numFmtId="0" fontId="12" fillId="26" borderId="0" xfId="0" applyFont="1" applyFill="1" applyAlignment="1">
      <alignment wrapText="1"/>
    </xf>
    <xf numFmtId="165" fontId="12" fillId="26" borderId="0" xfId="0" applyNumberFormat="1" applyFont="1" applyFill="1" applyAlignment="1">
      <alignment wrapText="1"/>
    </xf>
    <xf numFmtId="0" fontId="14" fillId="26" borderId="0" xfId="0" applyFont="1" applyFill="1" applyAlignment="1">
      <alignment horizontal="center" wrapText="1"/>
    </xf>
    <xf numFmtId="0" fontId="12" fillId="26" borderId="0" xfId="66" applyNumberFormat="1" applyFont="1" applyFill="1" applyAlignment="1">
      <alignment horizontal="justify" vertical="justify"/>
    </xf>
    <xf numFmtId="0" fontId="12" fillId="26" borderId="0" xfId="0" applyFont="1" applyFill="1"/>
    <xf numFmtId="0" fontId="9" fillId="26" borderId="0" xfId="0" applyFont="1" applyFill="1"/>
    <xf numFmtId="0" fontId="8" fillId="26" borderId="0" xfId="0" applyFont="1" applyFill="1"/>
    <xf numFmtId="0" fontId="32" fillId="26" borderId="0" xfId="0" applyFont="1" applyFill="1"/>
    <xf numFmtId="0" fontId="9" fillId="26" borderId="0" xfId="61" applyNumberFormat="1" applyFont="1" applyFill="1" applyBorder="1" applyAlignment="1">
      <alignment vertical="justify"/>
    </xf>
    <xf numFmtId="14" fontId="9" fillId="26" borderId="0" xfId="0" applyNumberFormat="1" applyFont="1" applyFill="1"/>
    <xf numFmtId="0" fontId="34" fillId="26" borderId="0" xfId="0" applyFont="1" applyFill="1"/>
    <xf numFmtId="0" fontId="33" fillId="26" borderId="0" xfId="0" applyFont="1" applyFill="1"/>
    <xf numFmtId="0" fontId="0" fillId="26" borderId="0" xfId="0" applyFill="1"/>
    <xf numFmtId="0" fontId="35" fillId="26" borderId="0" xfId="0" applyFont="1" applyFill="1"/>
    <xf numFmtId="0" fontId="35" fillId="26" borderId="0" xfId="0" applyFont="1" applyFill="1" applyAlignment="1">
      <alignment horizontal="center"/>
    </xf>
    <xf numFmtId="0" fontId="6" fillId="26" borderId="0" xfId="58" applyFill="1" applyAlignment="1" applyProtection="1">
      <alignment horizontal="center"/>
    </xf>
    <xf numFmtId="0" fontId="8" fillId="0" borderId="0" xfId="0" applyFont="1"/>
    <xf numFmtId="0" fontId="9" fillId="26" borderId="0" xfId="64" applyNumberFormat="1" applyFont="1" applyFill="1" applyAlignment="1">
      <alignment horizontal="left" vertical="justify"/>
    </xf>
    <xf numFmtId="0" fontId="37" fillId="26" borderId="0" xfId="0" applyFont="1" applyFill="1"/>
    <xf numFmtId="0" fontId="38" fillId="26" borderId="0" xfId="0" applyFont="1" applyFill="1" applyAlignment="1">
      <alignment wrapText="1"/>
    </xf>
    <xf numFmtId="3" fontId="12" fillId="26" borderId="0" xfId="66" applyNumberFormat="1" applyFont="1" applyFill="1" applyAlignment="1">
      <alignment horizontal="justify" vertical="justify"/>
    </xf>
    <xf numFmtId="0" fontId="15" fillId="26" borderId="11" xfId="66" applyNumberFormat="1" applyFont="1" applyFill="1" applyBorder="1" applyAlignment="1">
      <alignment vertical="justify" wrapText="1"/>
    </xf>
    <xf numFmtId="3" fontId="15" fillId="0" borderId="11" xfId="66" applyNumberFormat="1" applyFont="1" applyFill="1" applyBorder="1" applyAlignment="1">
      <alignment vertical="justify" wrapText="1"/>
    </xf>
    <xf numFmtId="0" fontId="15" fillId="26" borderId="0" xfId="66" applyNumberFormat="1" applyFont="1" applyFill="1" applyAlignment="1">
      <alignment horizontal="justify" vertical="justify"/>
    </xf>
    <xf numFmtId="0" fontId="39" fillId="26" borderId="0" xfId="0" applyFont="1" applyFill="1" applyAlignment="1">
      <alignment wrapText="1"/>
    </xf>
    <xf numFmtId="0" fontId="15" fillId="26" borderId="0" xfId="0" applyFont="1" applyFill="1" applyAlignment="1">
      <alignment wrapText="1"/>
    </xf>
    <xf numFmtId="0" fontId="15" fillId="26" borderId="0" xfId="0" applyFont="1" applyFill="1"/>
    <xf numFmtId="0" fontId="15" fillId="28" borderId="12" xfId="66" applyNumberFormat="1" applyFont="1" applyFill="1" applyBorder="1" applyAlignment="1">
      <alignment horizontal="center" vertical="justify"/>
    </xf>
    <xf numFmtId="0" fontId="15" fillId="28" borderId="14" xfId="66" applyNumberFormat="1" applyFont="1" applyFill="1" applyBorder="1" applyAlignment="1">
      <alignment horizontal="center" vertical="justify"/>
    </xf>
    <xf numFmtId="3" fontId="15" fillId="28" borderId="12" xfId="66" applyNumberFormat="1" applyFont="1" applyFill="1" applyBorder="1" applyAlignment="1">
      <alignment horizontal="center" vertical="justify"/>
    </xf>
    <xf numFmtId="0" fontId="15" fillId="28" borderId="10" xfId="66" applyNumberFormat="1" applyFont="1" applyFill="1" applyBorder="1" applyAlignment="1">
      <alignment horizontal="center" vertical="justify"/>
    </xf>
    <xf numFmtId="0" fontId="15" fillId="28" borderId="15" xfId="66" applyNumberFormat="1" applyFont="1" applyFill="1" applyBorder="1" applyAlignment="1">
      <alignment horizontal="center" vertical="justify"/>
    </xf>
    <xf numFmtId="167" fontId="15" fillId="28" borderId="10" xfId="66" applyNumberFormat="1" applyFont="1" applyFill="1" applyBorder="1" applyAlignment="1">
      <alignment horizontal="center" vertical="justify"/>
    </xf>
    <xf numFmtId="0" fontId="15" fillId="28" borderId="12" xfId="0" applyFont="1" applyFill="1" applyBorder="1" applyAlignment="1">
      <alignment horizontal="center" vertical="justify"/>
    </xf>
    <xf numFmtId="4" fontId="15" fillId="28" borderId="12" xfId="0" applyNumberFormat="1" applyFont="1" applyFill="1" applyBorder="1" applyAlignment="1">
      <alignment horizontal="center" vertical="justify"/>
    </xf>
    <xf numFmtId="3" fontId="15" fillId="28" borderId="12" xfId="0" applyNumberFormat="1" applyFont="1" applyFill="1" applyBorder="1" applyAlignment="1">
      <alignment horizontal="center" vertical="justify"/>
    </xf>
    <xf numFmtId="167" fontId="15" fillId="28" borderId="12" xfId="66" applyNumberFormat="1" applyFont="1" applyFill="1" applyBorder="1" applyAlignment="1">
      <alignment horizontal="center" vertical="justify"/>
    </xf>
    <xf numFmtId="0" fontId="17" fillId="26" borderId="0" xfId="0" applyFont="1" applyFill="1" applyAlignment="1">
      <alignment horizontal="right" vertical="center" wrapText="1"/>
    </xf>
    <xf numFmtId="164" fontId="38" fillId="26" borderId="0" xfId="63" applyFont="1" applyFill="1" applyAlignment="1">
      <alignment wrapText="1"/>
    </xf>
    <xf numFmtId="0" fontId="40" fillId="26" borderId="0" xfId="58" applyFont="1" applyFill="1" applyBorder="1" applyAlignment="1" applyProtection="1"/>
    <xf numFmtId="3" fontId="38" fillId="26" borderId="0" xfId="0" applyNumberFormat="1" applyFont="1" applyFill="1" applyAlignment="1">
      <alignment wrapText="1"/>
    </xf>
    <xf numFmtId="0" fontId="17" fillId="26" borderId="0" xfId="0" applyFont="1" applyFill="1" applyAlignment="1">
      <alignment vertical="center" wrapText="1"/>
    </xf>
    <xf numFmtId="164" fontId="38" fillId="26" borderId="0" xfId="63" applyFont="1" applyFill="1" applyBorder="1" applyAlignment="1">
      <alignment wrapText="1"/>
    </xf>
    <xf numFmtId="49" fontId="12" fillId="26" borderId="0" xfId="66" applyNumberFormat="1" applyFont="1" applyFill="1" applyBorder="1" applyAlignment="1">
      <alignment horizontal="left" vertical="center" wrapText="1"/>
    </xf>
    <xf numFmtId="3" fontId="12" fillId="0" borderId="0" xfId="0" applyNumberFormat="1" applyFont="1" applyAlignment="1">
      <alignment wrapText="1"/>
    </xf>
    <xf numFmtId="4" fontId="12" fillId="26" borderId="0" xfId="0" applyNumberFormat="1" applyFont="1" applyFill="1" applyAlignment="1">
      <alignment horizontal="right" wrapText="1"/>
    </xf>
    <xf numFmtId="3" fontId="12" fillId="26" borderId="0" xfId="0" applyNumberFormat="1" applyFont="1" applyFill="1" applyAlignment="1">
      <alignment wrapText="1"/>
    </xf>
    <xf numFmtId="0" fontId="42" fillId="26" borderId="0" xfId="0" applyFont="1" applyFill="1" applyAlignment="1">
      <alignment vertical="top" wrapText="1"/>
    </xf>
    <xf numFmtId="0" fontId="42" fillId="26" borderId="11" xfId="0" applyFont="1" applyFill="1" applyBorder="1" applyAlignment="1">
      <alignment vertical="top" wrapText="1"/>
    </xf>
    <xf numFmtId="0" fontId="42" fillId="26" borderId="0" xfId="0" applyFont="1" applyFill="1" applyAlignment="1">
      <alignment vertical="top"/>
    </xf>
    <xf numFmtId="0" fontId="42" fillId="26" borderId="14" xfId="0" applyFont="1" applyFill="1" applyBorder="1" applyAlignment="1">
      <alignment horizontal="center" vertical="center"/>
    </xf>
    <xf numFmtId="0" fontId="42" fillId="26" borderId="0" xfId="0" applyFont="1" applyFill="1" applyAlignment="1">
      <alignment vertical="center"/>
    </xf>
    <xf numFmtId="0" fontId="42" fillId="26" borderId="14" xfId="0" applyFont="1" applyFill="1" applyBorder="1" applyAlignment="1">
      <alignment horizontal="center" vertical="top"/>
    </xf>
    <xf numFmtId="0" fontId="41" fillId="26" borderId="16" xfId="0" applyFont="1" applyFill="1" applyBorder="1" applyAlignment="1">
      <alignment vertical="top" wrapText="1"/>
    </xf>
    <xf numFmtId="0" fontId="43" fillId="26" borderId="12" xfId="0" applyFont="1" applyFill="1" applyBorder="1" applyAlignment="1">
      <alignment horizontal="center" vertical="top"/>
    </xf>
    <xf numFmtId="0" fontId="42" fillId="26" borderId="16" xfId="0" applyFont="1" applyFill="1" applyBorder="1" applyAlignment="1">
      <alignment vertical="top" wrapText="1"/>
    </xf>
    <xf numFmtId="14" fontId="43" fillId="26" borderId="12" xfId="0" applyNumberFormat="1" applyFont="1" applyFill="1" applyBorder="1" applyAlignment="1">
      <alignment horizontal="center" vertical="top"/>
    </xf>
    <xf numFmtId="0" fontId="42" fillId="26" borderId="15" xfId="0" applyFont="1" applyFill="1" applyBorder="1" applyAlignment="1">
      <alignment horizontal="center" vertical="top"/>
    </xf>
    <xf numFmtId="0" fontId="42" fillId="26" borderId="17" xfId="0" applyFont="1" applyFill="1" applyBorder="1" applyAlignment="1">
      <alignment vertical="top" wrapText="1"/>
    </xf>
    <xf numFmtId="0" fontId="43" fillId="26" borderId="10" xfId="0" applyFont="1" applyFill="1" applyBorder="1" applyAlignment="1">
      <alignment horizontal="center" vertical="top"/>
    </xf>
    <xf numFmtId="0" fontId="42" fillId="26" borderId="0" xfId="0" applyFont="1" applyFill="1" applyAlignment="1">
      <alignment horizontal="center" vertical="top"/>
    </xf>
    <xf numFmtId="43" fontId="8" fillId="26" borderId="0" xfId="65" applyFont="1" applyFill="1"/>
    <xf numFmtId="14" fontId="31" fillId="27" borderId="16" xfId="0" applyNumberFormat="1" applyFont="1" applyFill="1" applyBorder="1" applyAlignment="1">
      <alignment horizontal="center"/>
    </xf>
    <xf numFmtId="1" fontId="31" fillId="29" borderId="14" xfId="0" applyNumberFormat="1" applyFont="1" applyFill="1" applyBorder="1" applyAlignment="1">
      <alignment horizontal="center"/>
    </xf>
    <xf numFmtId="0" fontId="11" fillId="29" borderId="14" xfId="0" applyFont="1" applyFill="1" applyBorder="1"/>
    <xf numFmtId="165" fontId="31" fillId="29" borderId="12" xfId="65" applyNumberFormat="1" applyFont="1" applyFill="1" applyBorder="1" applyAlignment="1">
      <alignment horizontal="center"/>
    </xf>
    <xf numFmtId="0" fontId="44" fillId="0" borderId="0" xfId="0" applyFont="1" applyAlignment="1" applyProtection="1">
      <alignment horizontal="center"/>
      <protection locked="0"/>
    </xf>
    <xf numFmtId="37" fontId="0" fillId="0" borderId="0" xfId="0" applyNumberFormat="1"/>
    <xf numFmtId="39" fontId="0" fillId="0" borderId="0" xfId="0" applyNumberFormat="1"/>
    <xf numFmtId="1" fontId="31" fillId="0" borderId="14" xfId="0" applyNumberFormat="1" applyFont="1" applyBorder="1" applyAlignment="1">
      <alignment horizontal="center"/>
    </xf>
    <xf numFmtId="0" fontId="11" fillId="0" borderId="14" xfId="0" applyFont="1" applyBorder="1"/>
    <xf numFmtId="165" fontId="31" fillId="0" borderId="12" xfId="65" applyNumberFormat="1" applyFont="1" applyFill="1" applyBorder="1" applyAlignment="1">
      <alignment horizontal="center"/>
    </xf>
    <xf numFmtId="0" fontId="37" fillId="26" borderId="0" xfId="0" applyFont="1" applyFill="1" applyAlignment="1">
      <alignment horizontal="center" vertical="top"/>
    </xf>
    <xf numFmtId="165" fontId="31" fillId="27" borderId="17" xfId="65" applyNumberFormat="1" applyFont="1" applyFill="1" applyBorder="1"/>
    <xf numFmtId="0" fontId="37" fillId="26" borderId="0" xfId="0" applyFont="1" applyFill="1" applyAlignment="1">
      <alignment vertical="top"/>
    </xf>
    <xf numFmtId="165" fontId="18" fillId="0" borderId="0" xfId="58" applyNumberFormat="1" applyFont="1" applyFill="1" applyBorder="1" applyAlignment="1" applyProtection="1">
      <alignment horizontal="center"/>
    </xf>
    <xf numFmtId="0" fontId="46" fillId="26" borderId="0" xfId="0" applyFont="1" applyFill="1"/>
    <xf numFmtId="165" fontId="8" fillId="26" borderId="0" xfId="0" applyNumberFormat="1" applyFont="1" applyFill="1"/>
    <xf numFmtId="43" fontId="32" fillId="26" borderId="0" xfId="65" applyFont="1" applyFill="1"/>
    <xf numFmtId="0" fontId="11" fillId="29" borderId="0" xfId="0" applyFont="1" applyFill="1"/>
    <xf numFmtId="0" fontId="47" fillId="26" borderId="0" xfId="0" applyFont="1" applyFill="1"/>
    <xf numFmtId="0" fontId="50" fillId="26" borderId="0" xfId="0" applyFont="1" applyFill="1" applyAlignment="1">
      <alignment horizontal="center"/>
    </xf>
    <xf numFmtId="0" fontId="48" fillId="26" borderId="0" xfId="66" applyNumberFormat="1" applyFont="1" applyFill="1" applyAlignment="1">
      <alignment horizontal="left" vertical="justify"/>
    </xf>
    <xf numFmtId="0" fontId="47" fillId="26" borderId="0" xfId="0" applyFont="1" applyFill="1" applyAlignment="1">
      <alignment wrapText="1"/>
    </xf>
    <xf numFmtId="0" fontId="50" fillId="26" borderId="0" xfId="0" applyFont="1" applyFill="1" applyAlignment="1">
      <alignment wrapText="1"/>
    </xf>
    <xf numFmtId="0" fontId="59" fillId="26" borderId="0" xfId="0" applyFont="1" applyFill="1" applyAlignment="1">
      <alignment horizontal="justify" vertical="top" wrapText="1"/>
    </xf>
    <xf numFmtId="0" fontId="48" fillId="26" borderId="0" xfId="0" applyFont="1" applyFill="1"/>
    <xf numFmtId="0" fontId="48" fillId="26" borderId="0" xfId="66" applyNumberFormat="1" applyFont="1" applyFill="1" applyBorder="1" applyAlignment="1">
      <alignment vertical="justify"/>
    </xf>
    <xf numFmtId="0" fontId="47" fillId="26" borderId="0" xfId="0" applyFont="1" applyFill="1" applyAlignment="1">
      <alignment horizontal="left" wrapText="1"/>
    </xf>
    <xf numFmtId="0" fontId="51" fillId="26" borderId="0" xfId="66" applyNumberFormat="1" applyFont="1" applyFill="1" applyBorder="1" applyAlignment="1">
      <alignment vertical="justify"/>
    </xf>
    <xf numFmtId="1" fontId="51" fillId="26" borderId="0" xfId="0" applyNumberFormat="1" applyFont="1" applyFill="1" applyAlignment="1">
      <alignment vertical="top"/>
    </xf>
    <xf numFmtId="0" fontId="51" fillId="26" borderId="0" xfId="0" applyFont="1" applyFill="1"/>
    <xf numFmtId="0" fontId="48" fillId="26" borderId="0" xfId="66" applyNumberFormat="1" applyFont="1" applyFill="1" applyAlignment="1">
      <alignment horizontal="justify" vertical="justify" wrapText="1"/>
    </xf>
    <xf numFmtId="0" fontId="48" fillId="26" borderId="0" xfId="0" applyFont="1" applyFill="1" applyAlignment="1">
      <alignment horizontal="justify" vertical="justify" wrapText="1"/>
    </xf>
    <xf numFmtId="0" fontId="50" fillId="26" borderId="0" xfId="0" applyFont="1" applyFill="1" applyAlignment="1">
      <alignment vertical="top"/>
    </xf>
    <xf numFmtId="0" fontId="47" fillId="26" borderId="0" xfId="60" applyNumberFormat="1" applyFont="1" applyFill="1" applyAlignment="1">
      <alignment vertical="justify" wrapText="1"/>
    </xf>
    <xf numFmtId="0" fontId="47" fillId="26" borderId="0" xfId="0" applyFont="1" applyFill="1" applyAlignment="1">
      <alignment horizontal="justify" wrapText="1"/>
    </xf>
    <xf numFmtId="0" fontId="59" fillId="0" borderId="0" xfId="72" applyFont="1" applyAlignment="1">
      <alignment horizontal="justify" wrapText="1"/>
    </xf>
    <xf numFmtId="0" fontId="59" fillId="26" borderId="14" xfId="0" applyFont="1" applyFill="1" applyBorder="1" applyAlignment="1">
      <alignment horizontal="center" vertical="top"/>
    </xf>
    <xf numFmtId="0" fontId="59" fillId="26" borderId="16" xfId="0" applyFont="1" applyFill="1" applyBorder="1" applyAlignment="1">
      <alignment horizontal="center" vertical="top" wrapText="1"/>
    </xf>
    <xf numFmtId="0" fontId="59" fillId="26" borderId="0" xfId="0" quotePrefix="1" applyFont="1" applyFill="1" applyAlignment="1">
      <alignment vertical="top" wrapText="1"/>
    </xf>
    <xf numFmtId="0" fontId="59" fillId="26" borderId="16" xfId="0" quotePrefix="1" applyFont="1" applyFill="1" applyBorder="1" applyAlignment="1">
      <alignment vertical="top" wrapText="1"/>
    </xf>
    <xf numFmtId="0" fontId="59" fillId="26" borderId="12" xfId="0" applyFont="1" applyFill="1" applyBorder="1" applyAlignment="1">
      <alignment vertical="top"/>
    </xf>
    <xf numFmtId="0" fontId="59" fillId="26" borderId="16" xfId="0" applyFont="1" applyFill="1" applyBorder="1" applyAlignment="1">
      <alignment vertical="top" wrapText="1"/>
    </xf>
    <xf numFmtId="0" fontId="59" fillId="0" borderId="0" xfId="72" applyFont="1" applyAlignment="1">
      <alignment horizontal="left" wrapText="1"/>
    </xf>
    <xf numFmtId="0" fontId="59" fillId="26" borderId="12" xfId="0" quotePrefix="1" applyFont="1" applyFill="1" applyBorder="1" applyAlignment="1">
      <alignment vertical="top" wrapText="1"/>
    </xf>
    <xf numFmtId="0" fontId="12" fillId="26" borderId="0" xfId="0" applyFont="1" applyFill="1" applyAlignment="1">
      <alignment vertical="top"/>
    </xf>
    <xf numFmtId="0" fontId="48" fillId="31" borderId="10" xfId="0" applyFont="1" applyFill="1" applyBorder="1" applyAlignment="1">
      <alignment horizontal="justify" vertical="justify"/>
    </xf>
    <xf numFmtId="0" fontId="12" fillId="26" borderId="0" xfId="0" applyFont="1" applyFill="1" applyAlignment="1">
      <alignment horizontal="center" vertical="top"/>
    </xf>
    <xf numFmtId="0" fontId="61" fillId="26" borderId="0" xfId="0" applyFont="1" applyFill="1" applyAlignment="1">
      <alignment vertical="top"/>
    </xf>
    <xf numFmtId="0" fontId="59" fillId="26" borderId="0" xfId="0" applyFont="1" applyFill="1" applyAlignment="1">
      <alignment vertical="top"/>
    </xf>
    <xf numFmtId="0" fontId="59" fillId="0" borderId="0" xfId="72" applyFont="1" applyAlignment="1">
      <alignment horizontal="left" vertical="center" wrapText="1"/>
    </xf>
    <xf numFmtId="0" fontId="59" fillId="0" borderId="16" xfId="72" applyFont="1" applyBorder="1" applyAlignment="1">
      <alignment vertical="center" wrapText="1"/>
    </xf>
    <xf numFmtId="0" fontId="59" fillId="0" borderId="0" xfId="72" applyFont="1" applyAlignment="1">
      <alignment wrapText="1"/>
    </xf>
    <xf numFmtId="0" fontId="59" fillId="0" borderId="0" xfId="72" applyFont="1" applyAlignment="1"/>
    <xf numFmtId="0" fontId="59" fillId="26" borderId="14" xfId="0" applyFont="1" applyFill="1" applyBorder="1" applyAlignment="1">
      <alignment horizontal="right" vertical="top"/>
    </xf>
    <xf numFmtId="0" fontId="59" fillId="26" borderId="16" xfId="0" quotePrefix="1" applyFont="1" applyFill="1" applyBorder="1" applyAlignment="1">
      <alignment horizontal="center" vertical="top" wrapText="1"/>
    </xf>
    <xf numFmtId="0" fontId="42" fillId="26" borderId="0" xfId="0" applyFont="1" applyFill="1" applyAlignment="1">
      <alignment horizontal="center" vertical="center"/>
    </xf>
    <xf numFmtId="0" fontId="59" fillId="26" borderId="0" xfId="0" applyFont="1" applyFill="1" applyAlignment="1">
      <alignment horizontal="center" vertical="top"/>
    </xf>
    <xf numFmtId="0" fontId="59" fillId="26" borderId="0" xfId="0" applyFont="1" applyFill="1" applyAlignment="1">
      <alignment horizontal="right" vertical="top"/>
    </xf>
    <xf numFmtId="0" fontId="42" fillId="26" borderId="11" xfId="0" applyFont="1" applyFill="1" applyBorder="1" applyAlignment="1">
      <alignment horizontal="center" vertical="top"/>
    </xf>
    <xf numFmtId="0" fontId="68" fillId="0" borderId="11" xfId="72" applyFont="1" applyBorder="1" applyAlignment="1"/>
    <xf numFmtId="0" fontId="68" fillId="0" borderId="0" xfId="72" applyFont="1" applyAlignment="1"/>
    <xf numFmtId="0" fontId="92" fillId="34" borderId="15" xfId="94" applyFont="1" applyFill="1" applyBorder="1"/>
    <xf numFmtId="0" fontId="7" fillId="30" borderId="0" xfId="106" applyFill="1"/>
    <xf numFmtId="0" fontId="7" fillId="0" borderId="0" xfId="106"/>
    <xf numFmtId="0" fontId="35" fillId="30" borderId="0" xfId="106" applyFont="1" applyFill="1" applyAlignment="1">
      <alignment vertical="center"/>
    </xf>
    <xf numFmtId="0" fontId="7" fillId="30" borderId="0" xfId="106" applyFill="1" applyAlignment="1">
      <alignment horizontal="center"/>
    </xf>
    <xf numFmtId="0" fontId="7" fillId="30" borderId="21" xfId="106" applyFill="1" applyBorder="1"/>
    <xf numFmtId="0" fontId="7" fillId="30" borderId="21" xfId="106" applyFill="1" applyBorder="1" applyAlignment="1">
      <alignment horizontal="center" wrapText="1"/>
    </xf>
    <xf numFmtId="0" fontId="72" fillId="30" borderId="11" xfId="106" applyFont="1" applyFill="1" applyBorder="1" applyAlignment="1">
      <alignment vertical="center"/>
    </xf>
    <xf numFmtId="0" fontId="71" fillId="30" borderId="11" xfId="106" applyFont="1" applyFill="1" applyBorder="1" applyAlignment="1">
      <alignment vertical="center"/>
    </xf>
    <xf numFmtId="0" fontId="7" fillId="30" borderId="0" xfId="106" applyFill="1" applyAlignment="1">
      <alignment vertical="center"/>
    </xf>
    <xf numFmtId="43" fontId="7" fillId="30" borderId="0" xfId="106" applyNumberFormat="1" applyFill="1"/>
    <xf numFmtId="0" fontId="79" fillId="30" borderId="0" xfId="106" applyFont="1" applyFill="1"/>
    <xf numFmtId="0" fontId="82" fillId="30" borderId="0" xfId="106" applyFont="1" applyFill="1"/>
    <xf numFmtId="0" fontId="83" fillId="30" borderId="0" xfId="106" applyFont="1" applyFill="1"/>
    <xf numFmtId="0" fontId="89" fillId="30" borderId="21" xfId="106" applyFont="1" applyFill="1" applyBorder="1" applyAlignment="1">
      <alignment vertical="center" textRotation="90"/>
    </xf>
    <xf numFmtId="0" fontId="90" fillId="30" borderId="0" xfId="106" applyFont="1" applyFill="1" applyAlignment="1">
      <alignment vertical="center"/>
    </xf>
    <xf numFmtId="10" fontId="85" fillId="30" borderId="27" xfId="106" applyNumberFormat="1" applyFont="1" applyFill="1" applyBorder="1" applyAlignment="1" applyProtection="1">
      <alignment horizontal="center" vertical="center"/>
      <protection locked="0"/>
    </xf>
    <xf numFmtId="0" fontId="35" fillId="30" borderId="0" xfId="106" applyFont="1" applyFill="1"/>
    <xf numFmtId="0" fontId="90" fillId="30" borderId="0" xfId="106" applyFont="1" applyFill="1"/>
    <xf numFmtId="0" fontId="7" fillId="30" borderId="20" xfId="106" applyFill="1" applyBorder="1"/>
    <xf numFmtId="0" fontId="7" fillId="30" borderId="50" xfId="106" applyFill="1" applyBorder="1"/>
    <xf numFmtId="0" fontId="7" fillId="30" borderId="56" xfId="106" applyFill="1" applyBorder="1"/>
    <xf numFmtId="0" fontId="47" fillId="30" borderId="20" xfId="106" applyFont="1" applyFill="1" applyBorder="1" applyAlignment="1">
      <alignment vertical="center" wrapText="1"/>
    </xf>
    <xf numFmtId="0" fontId="47" fillId="30" borderId="11" xfId="106" applyFont="1" applyFill="1" applyBorder="1" applyAlignment="1" applyProtection="1">
      <alignment horizontal="center"/>
      <protection locked="0"/>
    </xf>
    <xf numFmtId="0" fontId="47" fillId="30" borderId="21" xfId="106" applyFont="1" applyFill="1" applyBorder="1"/>
    <xf numFmtId="0" fontId="104" fillId="30" borderId="0" xfId="106" applyFont="1" applyFill="1" applyAlignment="1">
      <alignment vertical="center"/>
    </xf>
    <xf numFmtId="0" fontId="76" fillId="30" borderId="0" xfId="106" applyFont="1" applyFill="1" applyAlignment="1">
      <alignment horizontal="left" vertical="center" readingOrder="1"/>
    </xf>
    <xf numFmtId="0" fontId="69" fillId="32" borderId="19" xfId="106" applyFont="1" applyFill="1" applyBorder="1" applyAlignment="1">
      <alignment horizontal="left" vertical="center"/>
    </xf>
    <xf numFmtId="0" fontId="69" fillId="32" borderId="22" xfId="106" applyFont="1" applyFill="1" applyBorder="1" applyAlignment="1">
      <alignment vertical="center"/>
    </xf>
    <xf numFmtId="0" fontId="69" fillId="32" borderId="23" xfId="106" applyFont="1" applyFill="1" applyBorder="1" applyAlignment="1">
      <alignment vertical="center"/>
    </xf>
    <xf numFmtId="0" fontId="69" fillId="32" borderId="46" xfId="106" applyFont="1" applyFill="1" applyBorder="1" applyAlignment="1">
      <alignment vertical="center"/>
    </xf>
    <xf numFmtId="0" fontId="69" fillId="32" borderId="47" xfId="106" applyFont="1" applyFill="1" applyBorder="1" applyAlignment="1">
      <alignment vertical="center"/>
    </xf>
    <xf numFmtId="0" fontId="70" fillId="30" borderId="37" xfId="106" applyFont="1" applyFill="1" applyBorder="1" applyAlignment="1">
      <alignment horizontal="center" vertical="center"/>
    </xf>
    <xf numFmtId="0" fontId="71" fillId="30" borderId="0" xfId="106" applyFont="1" applyFill="1"/>
    <xf numFmtId="0" fontId="70" fillId="30" borderId="51" xfId="106" applyFont="1" applyFill="1" applyBorder="1" applyAlignment="1">
      <alignment horizontal="center" vertical="center"/>
    </xf>
    <xf numFmtId="49" fontId="59" fillId="30" borderId="0" xfId="106" applyNumberFormat="1" applyFont="1" applyFill="1" applyAlignment="1">
      <alignment horizontal="center" vertical="center" wrapText="1"/>
    </xf>
    <xf numFmtId="0" fontId="7" fillId="30" borderId="0" xfId="106" applyFill="1" applyAlignment="1">
      <alignment horizontal="center" vertical="center"/>
    </xf>
    <xf numFmtId="0" fontId="7" fillId="30" borderId="0" xfId="106" applyFill="1" applyAlignment="1">
      <alignment horizontal="left" vertical="center" wrapText="1"/>
    </xf>
    <xf numFmtId="0" fontId="72" fillId="30" borderId="0" xfId="106" applyFont="1" applyFill="1" applyAlignment="1">
      <alignment vertical="center"/>
    </xf>
    <xf numFmtId="49" fontId="35" fillId="30" borderId="14" xfId="106" applyNumberFormat="1" applyFont="1" applyFill="1" applyBorder="1" applyAlignment="1">
      <alignment vertical="center" wrapText="1"/>
    </xf>
    <xf numFmtId="14" fontId="78" fillId="30" borderId="0" xfId="106" applyNumberFormat="1" applyFont="1" applyFill="1" applyAlignment="1">
      <alignment horizontal="center" vertical="top"/>
    </xf>
    <xf numFmtId="0" fontId="5" fillId="0" borderId="70" xfId="106" applyFont="1" applyBorder="1" applyAlignment="1" applyProtection="1">
      <alignment vertical="center"/>
      <protection locked="0"/>
    </xf>
    <xf numFmtId="0" fontId="70" fillId="30" borderId="71" xfId="106" applyFont="1" applyFill="1" applyBorder="1" applyAlignment="1">
      <alignment horizontal="center" vertical="center"/>
    </xf>
    <xf numFmtId="0" fontId="7" fillId="30" borderId="66" xfId="106" applyFill="1" applyBorder="1" applyAlignment="1">
      <alignment vertical="top"/>
    </xf>
    <xf numFmtId="0" fontId="7" fillId="30" borderId="66" xfId="106" applyFill="1" applyBorder="1" applyAlignment="1">
      <alignment vertical="center"/>
    </xf>
    <xf numFmtId="0" fontId="71" fillId="30" borderId="66" xfId="106" applyFont="1" applyFill="1" applyBorder="1" applyAlignment="1">
      <alignment vertical="center"/>
    </xf>
    <xf numFmtId="0" fontId="7" fillId="30" borderId="66" xfId="106" applyFill="1" applyBorder="1" applyAlignment="1">
      <alignment horizontal="center" vertical="center"/>
    </xf>
    <xf numFmtId="0" fontId="7" fillId="30" borderId="72" xfId="106" applyFill="1" applyBorder="1"/>
    <xf numFmtId="0" fontId="70" fillId="30" borderId="26" xfId="106" applyFont="1" applyFill="1" applyBorder="1" applyAlignment="1">
      <alignment horizontal="center" vertical="center"/>
    </xf>
    <xf numFmtId="0" fontId="70" fillId="30" borderId="29" xfId="106" applyFont="1" applyFill="1" applyBorder="1" applyAlignment="1">
      <alignment horizontal="center" vertical="center"/>
    </xf>
    <xf numFmtId="43" fontId="7" fillId="30" borderId="0" xfId="85" applyFont="1" applyFill="1"/>
    <xf numFmtId="0" fontId="70" fillId="0" borderId="26" xfId="106" applyFont="1" applyBorder="1" applyAlignment="1">
      <alignment horizontal="center" vertical="center"/>
    </xf>
    <xf numFmtId="0" fontId="70" fillId="0" borderId="29" xfId="106" applyFont="1" applyBorder="1" applyAlignment="1">
      <alignment horizontal="center" vertical="center"/>
    </xf>
    <xf numFmtId="0" fontId="69" fillId="0" borderId="39" xfId="106" applyFont="1" applyBorder="1" applyAlignment="1">
      <alignment horizontal="center" vertical="center"/>
    </xf>
    <xf numFmtId="0" fontId="69" fillId="0" borderId="42" xfId="106" applyFont="1" applyBorder="1" applyAlignment="1">
      <alignment horizontal="center" vertical="center"/>
    </xf>
    <xf numFmtId="0" fontId="70" fillId="30" borderId="0" xfId="106" applyFont="1" applyFill="1" applyAlignment="1">
      <alignment horizontal="center" vertical="center"/>
    </xf>
    <xf numFmtId="0" fontId="69" fillId="30" borderId="0" xfId="106" applyFont="1" applyFill="1" applyAlignment="1">
      <alignment vertical="center"/>
    </xf>
    <xf numFmtId="0" fontId="69" fillId="30" borderId="0" xfId="106" applyFont="1" applyFill="1" applyAlignment="1">
      <alignment horizontal="center" vertical="center"/>
    </xf>
    <xf numFmtId="43" fontId="69" fillId="30" borderId="0" xfId="85" applyFont="1" applyFill="1" applyAlignment="1" applyProtection="1">
      <alignment vertical="center"/>
      <protection hidden="1"/>
    </xf>
    <xf numFmtId="0" fontId="80" fillId="32" borderId="19" xfId="106" applyFont="1" applyFill="1" applyBorder="1" applyAlignment="1">
      <alignment horizontal="left" vertical="center"/>
    </xf>
    <xf numFmtId="0" fontId="81" fillId="30" borderId="26" xfId="106" applyFont="1" applyFill="1" applyBorder="1" applyAlignment="1">
      <alignment horizontal="center" vertical="center"/>
    </xf>
    <xf numFmtId="0" fontId="81" fillId="30" borderId="29" xfId="106" applyFont="1" applyFill="1" applyBorder="1" applyAlignment="1">
      <alignment horizontal="center" vertical="center"/>
    </xf>
    <xf numFmtId="0" fontId="80" fillId="30" borderId="39" xfId="106" applyFont="1" applyFill="1" applyBorder="1" applyAlignment="1">
      <alignment horizontal="center" vertical="center"/>
    </xf>
    <xf numFmtId="0" fontId="84" fillId="0" borderId="40" xfId="106" applyFont="1" applyBorder="1" applyAlignment="1">
      <alignment horizontal="center" vertical="center"/>
    </xf>
    <xf numFmtId="0" fontId="80" fillId="32" borderId="46" xfId="106" applyFont="1" applyFill="1" applyBorder="1" applyAlignment="1">
      <alignment vertical="center"/>
    </xf>
    <xf numFmtId="0" fontId="80" fillId="30" borderId="26" xfId="106" applyFont="1" applyFill="1" applyBorder="1" applyAlignment="1">
      <alignment horizontal="center" vertical="center"/>
    </xf>
    <xf numFmtId="0" fontId="80" fillId="30" borderId="29" xfId="106" applyFont="1" applyFill="1" applyBorder="1" applyAlignment="1">
      <alignment horizontal="center" vertical="center"/>
    </xf>
    <xf numFmtId="0" fontId="80" fillId="0" borderId="39" xfId="106" applyFont="1" applyBorder="1" applyAlignment="1">
      <alignment horizontal="center" vertical="center"/>
    </xf>
    <xf numFmtId="0" fontId="80" fillId="32" borderId="23" xfId="106" applyFont="1" applyFill="1" applyBorder="1" applyAlignment="1">
      <alignment vertical="center"/>
    </xf>
    <xf numFmtId="0" fontId="84" fillId="32" borderId="22" xfId="106" applyFont="1" applyFill="1" applyBorder="1" applyAlignment="1">
      <alignment vertical="center"/>
    </xf>
    <xf numFmtId="0" fontId="85" fillId="0" borderId="27" xfId="106" applyFont="1" applyBorder="1" applyAlignment="1">
      <alignment horizontal="center" vertical="center"/>
    </xf>
    <xf numFmtId="0" fontId="81" fillId="30" borderId="39" xfId="106" applyFont="1" applyFill="1" applyBorder="1" applyAlignment="1">
      <alignment horizontal="center" vertical="center"/>
    </xf>
    <xf numFmtId="0" fontId="80" fillId="32" borderId="33" xfId="106" applyFont="1" applyFill="1" applyBorder="1" applyAlignment="1">
      <alignment horizontal="center" vertical="center"/>
    </xf>
    <xf numFmtId="43" fontId="81" fillId="30" borderId="27" xfId="85" applyFont="1" applyFill="1" applyBorder="1" applyAlignment="1" applyProtection="1">
      <alignment horizontal="left" vertical="center"/>
      <protection locked="0"/>
    </xf>
    <xf numFmtId="0" fontId="81" fillId="30" borderId="33" xfId="106" applyFont="1" applyFill="1" applyBorder="1" applyAlignment="1">
      <alignment horizontal="center" vertical="center"/>
    </xf>
    <xf numFmtId="43" fontId="81" fillId="30" borderId="27" xfId="85" applyFont="1" applyFill="1" applyBorder="1" applyAlignment="1">
      <alignment horizontal="left" vertical="center"/>
    </xf>
    <xf numFmtId="43" fontId="80" fillId="30" borderId="27" xfId="85" applyFont="1" applyFill="1" applyBorder="1" applyAlignment="1">
      <alignment horizontal="center" vertical="center"/>
    </xf>
    <xf numFmtId="43" fontId="80" fillId="30" borderId="27" xfId="106" applyNumberFormat="1" applyFont="1" applyFill="1" applyBorder="1" applyAlignment="1">
      <alignment horizontal="left" vertical="center"/>
    </xf>
    <xf numFmtId="43" fontId="80" fillId="30" borderId="27" xfId="106" applyNumberFormat="1" applyFont="1" applyFill="1" applyBorder="1" applyAlignment="1">
      <alignment vertical="center"/>
    </xf>
    <xf numFmtId="0" fontId="80" fillId="30" borderId="53" xfId="106" applyFont="1" applyFill="1" applyBorder="1" applyAlignment="1">
      <alignment horizontal="left" vertical="center"/>
    </xf>
    <xf numFmtId="0" fontId="35" fillId="30" borderId="0" xfId="106" applyFont="1" applyFill="1" applyAlignment="1">
      <alignment horizontal="left" vertical="center"/>
    </xf>
    <xf numFmtId="0" fontId="71" fillId="30" borderId="0" xfId="106" applyFont="1" applyFill="1" applyAlignment="1">
      <alignment vertical="center"/>
    </xf>
    <xf numFmtId="0" fontId="86" fillId="32" borderId="19" xfId="106" applyFont="1" applyFill="1" applyBorder="1" applyAlignment="1">
      <alignment horizontal="left" vertical="center"/>
    </xf>
    <xf numFmtId="0" fontId="86" fillId="32" borderId="22" xfId="106" applyFont="1" applyFill="1" applyBorder="1" applyAlignment="1">
      <alignment vertical="center"/>
    </xf>
    <xf numFmtId="0" fontId="86" fillId="32" borderId="23" xfId="106" applyFont="1" applyFill="1" applyBorder="1" applyAlignment="1">
      <alignment vertical="center"/>
    </xf>
    <xf numFmtId="0" fontId="86" fillId="32" borderId="46" xfId="106" applyFont="1" applyFill="1" applyBorder="1" applyAlignment="1">
      <alignment vertical="center"/>
    </xf>
    <xf numFmtId="0" fontId="87" fillId="30" borderId="26" xfId="106" applyFont="1" applyFill="1" applyBorder="1" applyAlignment="1">
      <alignment horizontal="center" vertical="center"/>
    </xf>
    <xf numFmtId="0" fontId="87" fillId="30" borderId="27" xfId="106" applyFont="1" applyFill="1" applyBorder="1" applyAlignment="1">
      <alignment horizontal="center" vertical="center"/>
    </xf>
    <xf numFmtId="0" fontId="86" fillId="32" borderId="26" xfId="106" applyFont="1" applyFill="1" applyBorder="1" applyAlignment="1">
      <alignment horizontal="left" vertical="center"/>
    </xf>
    <xf numFmtId="0" fontId="86" fillId="32" borderId="27" xfId="106" applyFont="1" applyFill="1" applyBorder="1" applyAlignment="1">
      <alignment vertical="center"/>
    </xf>
    <xf numFmtId="0" fontId="86" fillId="32" borderId="29" xfId="106" applyFont="1" applyFill="1" applyBorder="1" applyAlignment="1">
      <alignment vertical="center"/>
    </xf>
    <xf numFmtId="0" fontId="86" fillId="32" borderId="30" xfId="106" applyFont="1" applyFill="1" applyBorder="1" applyAlignment="1">
      <alignment vertical="center"/>
    </xf>
    <xf numFmtId="0" fontId="87" fillId="30" borderId="38" xfId="106" applyFont="1" applyFill="1" applyBorder="1" applyAlignment="1">
      <alignment horizontal="center" vertical="center"/>
    </xf>
    <xf numFmtId="0" fontId="87" fillId="30" borderId="33" xfId="106" applyFont="1" applyFill="1" applyBorder="1" applyAlignment="1">
      <alignment horizontal="center" vertical="center"/>
    </xf>
    <xf numFmtId="0" fontId="87" fillId="30" borderId="35" xfId="106" applyFont="1" applyFill="1" applyBorder="1" applyAlignment="1">
      <alignment horizontal="center" vertical="center"/>
    </xf>
    <xf numFmtId="0" fontId="87" fillId="0" borderId="26" xfId="106" applyFont="1" applyBorder="1" applyAlignment="1">
      <alignment horizontal="center" vertical="center"/>
    </xf>
    <xf numFmtId="0" fontId="87" fillId="0" borderId="27" xfId="106" applyFont="1" applyBorder="1" applyAlignment="1">
      <alignment horizontal="center" vertical="center"/>
    </xf>
    <xf numFmtId="0" fontId="87" fillId="0" borderId="37" xfId="106" applyFont="1" applyBorder="1" applyAlignment="1">
      <alignment horizontal="center" vertical="center"/>
    </xf>
    <xf numFmtId="0" fontId="87" fillId="0" borderId="39" xfId="106" applyFont="1" applyBorder="1" applyAlignment="1">
      <alignment horizontal="center" vertical="center"/>
    </xf>
    <xf numFmtId="0" fontId="87" fillId="0" borderId="40" xfId="106" applyFont="1" applyBorder="1" applyAlignment="1">
      <alignment horizontal="center" vertical="center"/>
    </xf>
    <xf numFmtId="0" fontId="84" fillId="0" borderId="27" xfId="106" applyFont="1" applyBorder="1" applyAlignment="1">
      <alignment horizontal="center" vertical="center"/>
    </xf>
    <xf numFmtId="0" fontId="85" fillId="30" borderId="26" xfId="106" applyFont="1" applyFill="1" applyBorder="1" applyAlignment="1">
      <alignment horizontal="center" vertical="center"/>
    </xf>
    <xf numFmtId="0" fontId="87" fillId="30" borderId="39" xfId="106" applyFont="1" applyFill="1" applyBorder="1" applyAlignment="1">
      <alignment horizontal="center" vertical="center"/>
    </xf>
    <xf numFmtId="0" fontId="85" fillId="0" borderId="40" xfId="106" applyFont="1" applyBorder="1" applyAlignment="1">
      <alignment horizontal="center" vertical="center"/>
    </xf>
    <xf numFmtId="0" fontId="84" fillId="32" borderId="23" xfId="106" applyFont="1" applyFill="1" applyBorder="1" applyAlignment="1">
      <alignment vertical="center"/>
    </xf>
    <xf numFmtId="0" fontId="84" fillId="32" borderId="46" xfId="106" applyFont="1" applyFill="1" applyBorder="1" applyAlignment="1">
      <alignment vertical="center"/>
    </xf>
    <xf numFmtId="0" fontId="84" fillId="32" borderId="46" xfId="106" applyFont="1" applyFill="1" applyBorder="1" applyAlignment="1">
      <alignment horizontal="center" vertical="center"/>
    </xf>
    <xf numFmtId="0" fontId="87" fillId="30" borderId="49" xfId="106" applyFont="1" applyFill="1" applyBorder="1" applyAlignment="1">
      <alignment horizontal="center" vertical="center"/>
    </xf>
    <xf numFmtId="0" fontId="85" fillId="0" borderId="44" xfId="106" applyFont="1" applyBorder="1" applyAlignment="1">
      <alignment horizontal="center" vertical="center"/>
    </xf>
    <xf numFmtId="0" fontId="42" fillId="0" borderId="27" xfId="106" applyFont="1" applyBorder="1" applyAlignment="1">
      <alignment horizontal="center" vertical="center"/>
    </xf>
    <xf numFmtId="0" fontId="87" fillId="0" borderId="35" xfId="106" applyFont="1" applyBorder="1" applyAlignment="1">
      <alignment horizontal="center" vertical="center"/>
    </xf>
    <xf numFmtId="0" fontId="42" fillId="0" borderId="40" xfId="106" applyFont="1" applyBorder="1" applyAlignment="1">
      <alignment horizontal="center" vertical="center"/>
    </xf>
    <xf numFmtId="0" fontId="58" fillId="32" borderId="19" xfId="106" applyFont="1" applyFill="1" applyBorder="1" applyAlignment="1">
      <alignment horizontal="left" vertical="center"/>
    </xf>
    <xf numFmtId="0" fontId="42" fillId="30" borderId="26" xfId="106" applyFont="1" applyFill="1" applyBorder="1" applyAlignment="1">
      <alignment horizontal="center" vertical="center"/>
    </xf>
    <xf numFmtId="0" fontId="87" fillId="30" borderId="31" xfId="106" applyFont="1" applyFill="1" applyBorder="1" applyAlignment="1">
      <alignment horizontal="center" vertical="center"/>
    </xf>
    <xf numFmtId="0" fontId="42" fillId="30" borderId="39" xfId="106" applyFont="1" applyFill="1" applyBorder="1" applyAlignment="1">
      <alignment horizontal="center" vertical="center"/>
    </xf>
    <xf numFmtId="0" fontId="87" fillId="30" borderId="40" xfId="106" applyFont="1" applyFill="1" applyBorder="1" applyAlignment="1">
      <alignment horizontal="center" vertical="center"/>
    </xf>
    <xf numFmtId="0" fontId="86" fillId="32" borderId="46" xfId="106" applyFont="1" applyFill="1" applyBorder="1" applyAlignment="1">
      <alignment horizontal="left" vertical="center"/>
    </xf>
    <xf numFmtId="0" fontId="73" fillId="32" borderId="19" xfId="106" applyFont="1" applyFill="1" applyBorder="1" applyAlignment="1">
      <alignment horizontal="left" vertical="center"/>
    </xf>
    <xf numFmtId="0" fontId="47" fillId="30" borderId="0" xfId="106" applyFont="1" applyFill="1"/>
    <xf numFmtId="0" fontId="47" fillId="30" borderId="20" xfId="106" applyFont="1" applyFill="1" applyBorder="1" applyAlignment="1">
      <alignment vertical="center"/>
    </xf>
    <xf numFmtId="0" fontId="48" fillId="30" borderId="0" xfId="89" applyFont="1" applyFill="1" applyAlignment="1">
      <alignment vertical="center" wrapText="1"/>
    </xf>
    <xf numFmtId="0" fontId="47" fillId="30" borderId="0" xfId="106" applyFont="1" applyFill="1" applyAlignment="1">
      <alignment vertical="center"/>
    </xf>
    <xf numFmtId="0" fontId="7" fillId="30" borderId="77" xfId="106" applyFill="1" applyBorder="1"/>
    <xf numFmtId="0" fontId="7" fillId="30" borderId="66" xfId="106" applyFill="1" applyBorder="1"/>
    <xf numFmtId="0" fontId="7" fillId="30" borderId="34" xfId="106" applyFill="1" applyBorder="1"/>
    <xf numFmtId="0" fontId="7" fillId="30" borderId="36" xfId="106" applyFill="1" applyBorder="1"/>
    <xf numFmtId="0" fontId="92" fillId="0" borderId="67" xfId="94" applyFont="1" applyBorder="1"/>
    <xf numFmtId="43" fontId="92" fillId="0" borderId="70" xfId="94" applyNumberFormat="1" applyFont="1" applyBorder="1"/>
    <xf numFmtId="43" fontId="92" fillId="34" borderId="70" xfId="94" applyNumberFormat="1" applyFont="1" applyFill="1" applyBorder="1"/>
    <xf numFmtId="43" fontId="93" fillId="0" borderId="70" xfId="94" applyNumberFormat="1" applyFont="1" applyBorder="1"/>
    <xf numFmtId="0" fontId="107" fillId="30" borderId="0" xfId="84" applyFont="1" applyFill="1"/>
    <xf numFmtId="40" fontId="107" fillId="30" borderId="0" xfId="84" applyNumberFormat="1" applyFont="1" applyFill="1" applyAlignment="1">
      <alignment horizontal="center"/>
    </xf>
    <xf numFmtId="0" fontId="108" fillId="30" borderId="0" xfId="84" applyFont="1" applyFill="1"/>
    <xf numFmtId="0" fontId="109" fillId="33" borderId="70" xfId="94" applyFont="1" applyFill="1" applyBorder="1" applyAlignment="1">
      <alignment horizontal="center" vertical="center" wrapText="1"/>
    </xf>
    <xf numFmtId="43" fontId="92" fillId="34" borderId="70" xfId="95" applyFont="1" applyFill="1" applyBorder="1"/>
    <xf numFmtId="43" fontId="92" fillId="0" borderId="70" xfId="95" applyFont="1" applyBorder="1"/>
    <xf numFmtId="43" fontId="92" fillId="0" borderId="70" xfId="95" applyFont="1" applyFill="1" applyBorder="1"/>
    <xf numFmtId="43" fontId="109" fillId="33" borderId="70" xfId="95" applyFont="1" applyFill="1" applyBorder="1" applyAlignment="1">
      <alignment horizontal="center" vertical="center" wrapText="1"/>
    </xf>
    <xf numFmtId="43" fontId="93" fillId="0" borderId="70" xfId="95" applyFont="1" applyBorder="1"/>
    <xf numFmtId="0" fontId="92" fillId="0" borderId="15" xfId="94" applyFont="1" applyBorder="1"/>
    <xf numFmtId="0" fontId="63" fillId="26" borderId="12" xfId="0" applyFont="1" applyFill="1" applyBorder="1" applyAlignment="1">
      <alignment horizontal="center" vertical="center"/>
    </xf>
    <xf numFmtId="0" fontId="59" fillId="26" borderId="16" xfId="0" applyFont="1" applyFill="1" applyBorder="1" applyAlignment="1">
      <alignment horizontal="center" vertical="center" wrapText="1"/>
    </xf>
    <xf numFmtId="164" fontId="0" fillId="0" borderId="0" xfId="60" applyFont="1"/>
    <xf numFmtId="0" fontId="9" fillId="0" borderId="0" xfId="0" applyFont="1" applyAlignment="1">
      <alignment horizontal="center"/>
    </xf>
    <xf numFmtId="172" fontId="9" fillId="0" borderId="0" xfId="60" applyNumberFormat="1" applyFont="1" applyAlignment="1">
      <alignment horizontal="center"/>
    </xf>
    <xf numFmtId="0" fontId="5" fillId="0" borderId="0" xfId="0" applyFont="1"/>
    <xf numFmtId="0" fontId="0" fillId="0" borderId="0" xfId="0" applyAlignment="1">
      <alignment horizontal="center" vertical="center"/>
    </xf>
    <xf numFmtId="0" fontId="0" fillId="0" borderId="70" xfId="0" applyBorder="1"/>
    <xf numFmtId="0" fontId="9" fillId="0" borderId="0" xfId="0" applyFont="1" applyAlignment="1">
      <alignment horizontal="center" vertical="center"/>
    </xf>
    <xf numFmtId="0" fontId="5" fillId="0" borderId="70" xfId="0" applyFont="1" applyBorder="1" applyAlignment="1">
      <alignment horizontal="center" vertical="center"/>
    </xf>
    <xf numFmtId="164" fontId="5" fillId="0" borderId="70" xfId="60" applyFont="1" applyBorder="1" applyAlignment="1">
      <alignment horizontal="center" vertical="center"/>
    </xf>
    <xf numFmtId="0" fontId="0" fillId="0" borderId="70" xfId="0" applyBorder="1" applyAlignment="1">
      <alignment horizontal="center" vertical="center"/>
    </xf>
    <xf numFmtId="164" fontId="0" fillId="0" borderId="70" xfId="60" applyFont="1" applyBorder="1" applyAlignment="1">
      <alignment horizontal="center" vertical="center"/>
    </xf>
    <xf numFmtId="164" fontId="0" fillId="0" borderId="70" xfId="60" applyFont="1" applyFill="1" applyBorder="1" applyAlignment="1">
      <alignment horizontal="center" vertical="center"/>
    </xf>
    <xf numFmtId="0" fontId="110" fillId="63" borderId="80" xfId="0" applyFont="1" applyFill="1" applyBorder="1"/>
    <xf numFmtId="0" fontId="110" fillId="63" borderId="82" xfId="0" applyFont="1" applyFill="1" applyBorder="1"/>
    <xf numFmtId="0" fontId="110" fillId="63" borderId="81" xfId="0" applyFont="1" applyFill="1" applyBorder="1"/>
    <xf numFmtId="0" fontId="111" fillId="0" borderId="70" xfId="0" applyFont="1" applyBorder="1" applyAlignment="1">
      <alignment horizontal="center" vertical="center"/>
    </xf>
    <xf numFmtId="0" fontId="110" fillId="0" borderId="70" xfId="0" applyFont="1" applyBorder="1"/>
    <xf numFmtId="164" fontId="0" fillId="66" borderId="0" xfId="60" applyFont="1" applyFill="1"/>
    <xf numFmtId="0" fontId="113" fillId="30" borderId="0" xfId="0" applyFont="1" applyFill="1"/>
    <xf numFmtId="0" fontId="113" fillId="26" borderId="0" xfId="0" applyFont="1" applyFill="1"/>
    <xf numFmtId="0" fontId="114" fillId="30" borderId="0" xfId="0" applyFont="1" applyFill="1" applyAlignment="1">
      <alignment vertical="top" wrapText="1"/>
    </xf>
    <xf numFmtId="0" fontId="47" fillId="30" borderId="0" xfId="0" applyFont="1" applyFill="1" applyAlignment="1">
      <alignment wrapText="1"/>
    </xf>
    <xf numFmtId="0" fontId="115" fillId="30" borderId="0" xfId="0" applyFont="1" applyFill="1" applyAlignment="1">
      <alignment horizontal="left" vertical="center"/>
    </xf>
    <xf numFmtId="0" fontId="51" fillId="30" borderId="0" xfId="0" applyFont="1" applyFill="1" applyAlignment="1">
      <alignment horizontal="center"/>
    </xf>
    <xf numFmtId="0" fontId="51" fillId="30" borderId="0" xfId="0" applyFont="1" applyFill="1"/>
    <xf numFmtId="173" fontId="113" fillId="30" borderId="0" xfId="0" applyNumberFormat="1" applyFont="1" applyFill="1"/>
    <xf numFmtId="0" fontId="117" fillId="30" borderId="0" xfId="0" applyFont="1" applyFill="1" applyAlignment="1">
      <alignment horizontal="right"/>
    </xf>
    <xf numFmtId="0" fontId="47" fillId="26" borderId="0" xfId="0" applyFont="1" applyFill="1" applyAlignment="1">
      <alignment vertical="center"/>
    </xf>
    <xf numFmtId="0" fontId="47" fillId="26" borderId="0" xfId="0" applyFont="1" applyFill="1" applyAlignment="1" applyProtection="1">
      <alignment horizontal="center" vertical="center"/>
      <protection locked="0"/>
    </xf>
    <xf numFmtId="0" fontId="47" fillId="30" borderId="20" xfId="0" applyFont="1" applyFill="1" applyBorder="1" applyAlignment="1">
      <alignment horizontal="left"/>
    </xf>
    <xf numFmtId="0" fontId="47" fillId="30" borderId="0" xfId="0" applyFont="1" applyFill="1" applyAlignment="1">
      <alignment horizontal="left"/>
    </xf>
    <xf numFmtId="0" fontId="113" fillId="30" borderId="0" xfId="0" applyFont="1" applyFill="1" applyAlignment="1">
      <alignment horizontal="center"/>
    </xf>
    <xf numFmtId="0" fontId="113" fillId="0" borderId="0" xfId="0" applyFont="1" applyAlignment="1">
      <alignment horizontal="center"/>
    </xf>
    <xf numFmtId="0" fontId="119" fillId="30" borderId="0" xfId="0" applyFont="1" applyFill="1" applyAlignment="1">
      <alignment horizontal="center"/>
    </xf>
    <xf numFmtId="0" fontId="119" fillId="30" borderId="21" xfId="0" applyFont="1" applyFill="1" applyBorder="1" applyAlignment="1">
      <alignment horizontal="center"/>
    </xf>
    <xf numFmtId="0" fontId="47" fillId="30" borderId="26" xfId="0" applyFont="1" applyFill="1" applyBorder="1" applyAlignment="1">
      <alignment horizontal="center" vertical="center"/>
    </xf>
    <xf numFmtId="0" fontId="47" fillId="30" borderId="27" xfId="0" applyFont="1" applyFill="1" applyBorder="1" applyAlignment="1">
      <alignment horizontal="center" vertical="center"/>
    </xf>
    <xf numFmtId="0" fontId="9" fillId="66" borderId="18" xfId="84" applyFont="1" applyFill="1" applyBorder="1" applyAlignment="1">
      <alignment horizontal="center" wrapText="1"/>
    </xf>
    <xf numFmtId="0" fontId="9" fillId="66" borderId="13" xfId="84" applyFont="1" applyFill="1" applyBorder="1"/>
    <xf numFmtId="174" fontId="120" fillId="0" borderId="26" xfId="0" applyNumberFormat="1" applyFont="1" applyBorder="1" applyAlignment="1" applyProtection="1">
      <alignment horizontal="center" vertical="center"/>
      <protection locked="0"/>
    </xf>
    <xf numFmtId="174" fontId="120" fillId="0" borderId="27" xfId="0" applyNumberFormat="1" applyFont="1" applyBorder="1" applyAlignment="1" applyProtection="1">
      <alignment horizontal="center" vertical="center"/>
      <protection locked="0"/>
    </xf>
    <xf numFmtId="174" fontId="120" fillId="0" borderId="29" xfId="0" applyNumberFormat="1" applyFont="1" applyBorder="1" applyAlignment="1" applyProtection="1">
      <alignment horizontal="center" vertical="center"/>
      <protection locked="0"/>
    </xf>
    <xf numFmtId="175" fontId="120" fillId="0" borderId="27" xfId="0" applyNumberFormat="1" applyFont="1" applyBorder="1" applyAlignment="1" applyProtection="1">
      <alignment horizontal="center" vertical="center"/>
      <protection locked="0"/>
    </xf>
    <xf numFmtId="0" fontId="120" fillId="0" borderId="27" xfId="0" applyFont="1" applyBorder="1" applyAlignment="1" applyProtection="1">
      <alignment horizontal="left" vertical="center"/>
      <protection locked="0"/>
    </xf>
    <xf numFmtId="0" fontId="120" fillId="63" borderId="27" xfId="0" applyFont="1" applyFill="1" applyBorder="1" applyAlignment="1" applyProtection="1">
      <alignment horizontal="center" vertical="center"/>
      <protection locked="0"/>
    </xf>
    <xf numFmtId="43" fontId="120" fillId="63" borderId="27" xfId="0" applyNumberFormat="1" applyFont="1" applyFill="1" applyBorder="1" applyAlignment="1" applyProtection="1">
      <alignment horizontal="center" vertical="center"/>
      <protection locked="0"/>
    </xf>
    <xf numFmtId="43" fontId="120" fillId="0" borderId="27" xfId="85" applyFont="1" applyFill="1" applyBorder="1" applyAlignment="1" applyProtection="1">
      <alignment horizontal="center" vertical="center"/>
      <protection locked="0"/>
    </xf>
    <xf numFmtId="43" fontId="120" fillId="0" borderId="29" xfId="85" applyFont="1" applyFill="1" applyBorder="1" applyAlignment="1" applyProtection="1">
      <alignment horizontal="center" vertical="center"/>
      <protection locked="0"/>
    </xf>
    <xf numFmtId="43" fontId="120" fillId="0" borderId="28" xfId="85" applyFont="1" applyFill="1" applyBorder="1" applyAlignment="1">
      <alignment vertical="center"/>
    </xf>
    <xf numFmtId="43" fontId="5" fillId="66" borderId="14" xfId="84" applyNumberFormat="1" applyFill="1" applyBorder="1"/>
    <xf numFmtId="43" fontId="5" fillId="66" borderId="0" xfId="84" applyNumberFormat="1" applyFill="1"/>
    <xf numFmtId="43" fontId="5" fillId="66" borderId="16" xfId="84" applyNumberFormat="1" applyFill="1" applyBorder="1"/>
    <xf numFmtId="43" fontId="5" fillId="66" borderId="15" xfId="84" applyNumberFormat="1" applyFill="1" applyBorder="1"/>
    <xf numFmtId="43" fontId="5" fillId="66" borderId="11" xfId="84" applyNumberFormat="1" applyFill="1" applyBorder="1"/>
    <xf numFmtId="43" fontId="5" fillId="66" borderId="17" xfId="84" applyNumberFormat="1" applyFill="1" applyBorder="1"/>
    <xf numFmtId="0" fontId="113" fillId="26" borderId="77" xfId="0" applyFont="1" applyFill="1" applyBorder="1"/>
    <xf numFmtId="0" fontId="113" fillId="26" borderId="66" xfId="0" applyFont="1" applyFill="1" applyBorder="1"/>
    <xf numFmtId="43" fontId="48" fillId="30" borderId="66" xfId="0" applyNumberFormat="1" applyFont="1" applyFill="1" applyBorder="1" applyAlignment="1">
      <alignment horizontal="center" vertical="center"/>
    </xf>
    <xf numFmtId="43" fontId="113" fillId="0" borderId="91" xfId="85" applyFont="1" applyFill="1" applyBorder="1" applyAlignment="1">
      <alignment horizontal="center" vertical="center"/>
    </xf>
    <xf numFmtId="43" fontId="113" fillId="67" borderId="94" xfId="85" applyFont="1" applyFill="1" applyBorder="1" applyAlignment="1">
      <alignment vertical="center"/>
    </xf>
    <xf numFmtId="43" fontId="113" fillId="67" borderId="92" xfId="85" applyFont="1" applyFill="1" applyBorder="1" applyAlignment="1">
      <alignment vertical="center"/>
    </xf>
    <xf numFmtId="43" fontId="113" fillId="0" borderId="95" xfId="85" applyFont="1" applyFill="1" applyBorder="1" applyAlignment="1">
      <alignment vertical="center"/>
    </xf>
    <xf numFmtId="43" fontId="0" fillId="0" borderId="0" xfId="0" applyNumberFormat="1"/>
    <xf numFmtId="43" fontId="113" fillId="26" borderId="0" xfId="0" applyNumberFormat="1" applyFont="1" applyFill="1"/>
    <xf numFmtId="43" fontId="113" fillId="26" borderId="0" xfId="0" applyNumberFormat="1" applyFont="1" applyFill="1" applyAlignment="1">
      <alignment horizontal="center"/>
    </xf>
    <xf numFmtId="0" fontId="113" fillId="26" borderId="0" xfId="0" applyFont="1" applyFill="1" applyAlignment="1">
      <alignment horizontal="center"/>
    </xf>
    <xf numFmtId="0" fontId="58" fillId="30" borderId="96" xfId="0" applyFont="1" applyFill="1" applyBorder="1" applyAlignment="1">
      <alignment horizontal="center" vertical="center"/>
    </xf>
    <xf numFmtId="0" fontId="58" fillId="30" borderId="98" xfId="0" applyFont="1" applyFill="1" applyBorder="1" applyAlignment="1">
      <alignment horizontal="center" vertical="center" wrapText="1"/>
    </xf>
    <xf numFmtId="0" fontId="58" fillId="30" borderId="99" xfId="0" applyFont="1" applyFill="1" applyBorder="1" applyAlignment="1">
      <alignment horizontal="center" vertical="center"/>
    </xf>
    <xf numFmtId="0" fontId="58" fillId="30" borderId="100" xfId="0" applyFont="1" applyFill="1" applyBorder="1" applyAlignment="1">
      <alignment horizontal="center" vertical="center" shrinkToFit="1"/>
    </xf>
    <xf numFmtId="0" fontId="58" fillId="30" borderId="100" xfId="0" applyFont="1" applyFill="1" applyBorder="1" applyAlignment="1">
      <alignment horizontal="center" vertical="center" wrapText="1"/>
    </xf>
    <xf numFmtId="0" fontId="58" fillId="30" borderId="101" xfId="0" applyFont="1" applyFill="1" applyBorder="1" applyAlignment="1">
      <alignment horizontal="center" vertical="center" wrapText="1"/>
    </xf>
    <xf numFmtId="0" fontId="47" fillId="30" borderId="33" xfId="0" applyFont="1" applyFill="1" applyBorder="1" applyAlignment="1">
      <alignment horizontal="center" vertical="center" wrapText="1"/>
    </xf>
    <xf numFmtId="9" fontId="47" fillId="30" borderId="88" xfId="0" applyNumberFormat="1" applyFont="1" applyFill="1" applyBorder="1" applyAlignment="1">
      <alignment horizontal="center" vertical="center" wrapText="1"/>
    </xf>
    <xf numFmtId="0" fontId="47" fillId="30" borderId="33" xfId="0" applyFont="1" applyFill="1" applyBorder="1" applyAlignment="1">
      <alignment horizontal="center" vertical="center"/>
    </xf>
    <xf numFmtId="9" fontId="122" fillId="30" borderId="88" xfId="0" applyNumberFormat="1" applyFont="1" applyFill="1" applyBorder="1" applyAlignment="1">
      <alignment horizontal="center" vertical="center"/>
    </xf>
    <xf numFmtId="0" fontId="47" fillId="30" borderId="102" xfId="0" applyFont="1" applyFill="1" applyBorder="1" applyAlignment="1">
      <alignment horizontal="center" vertical="center" wrapText="1"/>
    </xf>
    <xf numFmtId="0" fontId="47" fillId="30" borderId="103" xfId="0" applyFont="1" applyFill="1" applyBorder="1" applyAlignment="1">
      <alignment vertical="center"/>
    </xf>
    <xf numFmtId="9" fontId="47" fillId="30" borderId="103" xfId="0" applyNumberFormat="1" applyFont="1" applyFill="1" applyBorder="1" applyAlignment="1">
      <alignment horizontal="center" vertical="center" wrapText="1"/>
    </xf>
    <xf numFmtId="43" fontId="47" fillId="30" borderId="103" xfId="85" applyFont="1" applyFill="1" applyBorder="1" applyAlignment="1">
      <alignment vertical="center"/>
    </xf>
    <xf numFmtId="43" fontId="47" fillId="30" borderId="104" xfId="85" applyFont="1" applyFill="1" applyBorder="1" applyAlignment="1">
      <alignment horizontal="center" vertical="center" wrapText="1"/>
    </xf>
    <xf numFmtId="0" fontId="48" fillId="30" borderId="0" xfId="0" applyFont="1" applyFill="1" applyAlignment="1">
      <alignment vertical="center" wrapText="1"/>
    </xf>
    <xf numFmtId="9" fontId="47" fillId="30" borderId="28" xfId="0" applyNumberFormat="1" applyFont="1" applyFill="1" applyBorder="1" applyAlignment="1">
      <alignment horizontal="center" vertical="center"/>
    </xf>
    <xf numFmtId="9" fontId="47" fillId="0" borderId="28" xfId="0" applyNumberFormat="1" applyFont="1" applyBorder="1" applyAlignment="1">
      <alignment horizontal="center" vertical="center"/>
    </xf>
    <xf numFmtId="0" fontId="47" fillId="30" borderId="105" xfId="0" applyFont="1" applyFill="1" applyBorder="1" applyAlignment="1">
      <alignment horizontal="center" vertical="center"/>
    </xf>
    <xf numFmtId="0" fontId="47" fillId="30" borderId="106" xfId="0" applyFont="1" applyFill="1" applyBorder="1" applyAlignment="1">
      <alignment vertical="center"/>
    </xf>
    <xf numFmtId="9" fontId="47" fillId="30" borderId="106" xfId="0" applyNumberFormat="1" applyFont="1" applyFill="1" applyBorder="1" applyAlignment="1">
      <alignment horizontal="center" vertical="center"/>
    </xf>
    <xf numFmtId="43" fontId="47" fillId="30" borderId="106" xfId="85" applyFont="1" applyFill="1" applyBorder="1" applyAlignment="1">
      <alignment vertical="center"/>
    </xf>
    <xf numFmtId="43" fontId="47" fillId="30" borderId="107" xfId="85" applyFont="1" applyFill="1" applyBorder="1" applyAlignment="1">
      <alignment vertical="center"/>
    </xf>
    <xf numFmtId="43" fontId="47" fillId="30" borderId="108" xfId="85" applyFont="1" applyFill="1" applyBorder="1" applyAlignment="1">
      <alignment horizontal="center" vertical="center"/>
    </xf>
    <xf numFmtId="0" fontId="47" fillId="30" borderId="26" xfId="0" applyFont="1" applyFill="1" applyBorder="1" applyAlignment="1">
      <alignment horizontal="center" vertical="center" wrapText="1"/>
    </xf>
    <xf numFmtId="0" fontId="47" fillId="30" borderId="106" xfId="0" applyFont="1" applyFill="1" applyBorder="1" applyAlignment="1">
      <alignment horizontal="left" vertical="center"/>
    </xf>
    <xf numFmtId="9" fontId="122" fillId="30" borderId="106" xfId="0" applyNumberFormat="1" applyFont="1" applyFill="1" applyBorder="1" applyAlignment="1">
      <alignment horizontal="center" vertical="center"/>
    </xf>
    <xf numFmtId="43" fontId="48" fillId="30" borderId="107" xfId="85" applyFont="1" applyFill="1" applyBorder="1" applyAlignment="1">
      <alignment vertical="center" wrapText="1"/>
    </xf>
    <xf numFmtId="43" fontId="48" fillId="30" borderId="108" xfId="85" applyFont="1" applyFill="1" applyBorder="1" applyAlignment="1">
      <alignment vertical="center" wrapText="1"/>
    </xf>
    <xf numFmtId="0" fontId="47" fillId="30" borderId="105" xfId="0" applyFont="1" applyFill="1" applyBorder="1" applyAlignment="1">
      <alignment horizontal="center" vertical="center" wrapText="1"/>
    </xf>
    <xf numFmtId="43" fontId="47" fillId="30" borderId="107" xfId="85" applyFont="1" applyFill="1" applyBorder="1" applyAlignment="1">
      <alignment vertical="center" wrapText="1"/>
    </xf>
    <xf numFmtId="0" fontId="47" fillId="30" borderId="109" xfId="0" applyFont="1" applyFill="1" applyBorder="1" applyAlignment="1">
      <alignment horizontal="center" vertical="center"/>
    </xf>
    <xf numFmtId="9" fontId="47" fillId="30" borderId="110" xfId="0" applyNumberFormat="1" applyFont="1" applyFill="1" applyBorder="1" applyAlignment="1">
      <alignment horizontal="center" vertical="center"/>
    </xf>
    <xf numFmtId="43" fontId="113" fillId="30" borderId="110" xfId="85" applyFont="1" applyFill="1" applyBorder="1"/>
    <xf numFmtId="43" fontId="113" fillId="30" borderId="111" xfId="85" applyFont="1" applyFill="1" applyBorder="1"/>
    <xf numFmtId="43" fontId="113" fillId="30" borderId="112" xfId="85" applyFont="1" applyFill="1" applyBorder="1"/>
    <xf numFmtId="43" fontId="113" fillId="30" borderId="113" xfId="0" applyNumberFormat="1" applyFont="1" applyFill="1" applyBorder="1"/>
    <xf numFmtId="0" fontId="47" fillId="30" borderId="39" xfId="0" applyFont="1" applyFill="1" applyBorder="1" applyAlignment="1">
      <alignment horizontal="center" vertical="center"/>
    </xf>
    <xf numFmtId="9" fontId="47" fillId="30" borderId="41" xfId="0" applyNumberFormat="1" applyFont="1" applyFill="1" applyBorder="1" applyAlignment="1">
      <alignment horizontal="center" vertical="center"/>
    </xf>
    <xf numFmtId="0" fontId="47" fillId="30" borderId="39" xfId="0" applyFont="1" applyFill="1" applyBorder="1" applyAlignment="1">
      <alignment horizontal="center" vertical="center" wrapText="1"/>
    </xf>
    <xf numFmtId="0" fontId="113" fillId="30" borderId="0" xfId="0" applyFont="1" applyFill="1" applyAlignment="1">
      <alignment vertical="center"/>
    </xf>
    <xf numFmtId="164" fontId="123" fillId="0" borderId="114" xfId="60" applyFont="1" applyBorder="1"/>
    <xf numFmtId="0" fontId="9" fillId="0" borderId="0" xfId="0" applyFont="1"/>
    <xf numFmtId="164" fontId="0" fillId="0" borderId="0" xfId="0" applyNumberFormat="1"/>
    <xf numFmtId="0" fontId="47" fillId="63" borderId="38" xfId="0" applyFont="1" applyFill="1" applyBorder="1" applyAlignment="1">
      <alignment horizontal="center" vertical="center" wrapText="1"/>
    </xf>
    <xf numFmtId="0" fontId="47" fillId="63" borderId="35" xfId="0" applyFont="1" applyFill="1" applyBorder="1" applyAlignment="1">
      <alignment horizontal="center" vertical="center" wrapText="1"/>
    </xf>
    <xf numFmtId="164" fontId="104" fillId="0" borderId="0" xfId="60" applyFont="1"/>
    <xf numFmtId="0" fontId="0" fillId="63" borderId="0" xfId="0" applyFill="1"/>
    <xf numFmtId="49" fontId="126" fillId="64" borderId="70" xfId="0" applyNumberFormat="1" applyFont="1" applyFill="1" applyBorder="1" applyAlignment="1">
      <alignment horizontal="center" vertical="center" wrapText="1"/>
    </xf>
    <xf numFmtId="0" fontId="126" fillId="64" borderId="70" xfId="0" applyFont="1" applyFill="1" applyBorder="1" applyAlignment="1">
      <alignment horizontal="center" vertical="center" wrapText="1"/>
    </xf>
    <xf numFmtId="0" fontId="126" fillId="68" borderId="70" xfId="0" applyFont="1" applyFill="1" applyBorder="1" applyAlignment="1">
      <alignment horizontal="center" vertical="center" wrapText="1"/>
    </xf>
    <xf numFmtId="4" fontId="0" fillId="0" borderId="70" xfId="0" applyNumberFormat="1" applyBorder="1"/>
    <xf numFmtId="0" fontId="9" fillId="0" borderId="70" xfId="0" applyFont="1" applyBorder="1"/>
    <xf numFmtId="4" fontId="9" fillId="63" borderId="70" xfId="0" applyNumberFormat="1" applyFont="1" applyFill="1" applyBorder="1"/>
    <xf numFmtId="49" fontId="126" fillId="64" borderId="69" xfId="0" applyNumberFormat="1" applyFont="1" applyFill="1" applyBorder="1" applyAlignment="1">
      <alignment horizontal="center" vertical="center" wrapText="1"/>
    </xf>
    <xf numFmtId="49" fontId="5" fillId="65" borderId="69" xfId="0" applyNumberFormat="1" applyFont="1" applyFill="1" applyBorder="1" applyProtection="1">
      <protection locked="0"/>
    </xf>
    <xf numFmtId="49" fontId="5" fillId="65" borderId="70" xfId="0" applyNumberFormat="1" applyFont="1" applyFill="1" applyBorder="1" applyProtection="1">
      <protection locked="0"/>
    </xf>
    <xf numFmtId="49" fontId="0" fillId="65" borderId="69" xfId="0" applyNumberFormat="1" applyFill="1" applyBorder="1" applyProtection="1">
      <protection locked="0"/>
    </xf>
    <xf numFmtId="49" fontId="47" fillId="65" borderId="69" xfId="0" applyNumberFormat="1" applyFont="1" applyFill="1" applyBorder="1" applyProtection="1">
      <protection locked="0"/>
    </xf>
    <xf numFmtId="4" fontId="0" fillId="65" borderId="70" xfId="0" applyNumberFormat="1" applyFill="1" applyBorder="1" applyProtection="1">
      <protection locked="0"/>
    </xf>
    <xf numFmtId="4" fontId="9" fillId="66" borderId="0" xfId="0" applyNumberFormat="1" applyFont="1" applyFill="1"/>
    <xf numFmtId="0" fontId="9" fillId="66" borderId="70" xfId="0" applyFont="1" applyFill="1" applyBorder="1"/>
    <xf numFmtId="9" fontId="120" fillId="0" borderId="27" xfId="147" applyFont="1" applyFill="1" applyBorder="1" applyAlignment="1" applyProtection="1">
      <alignment vertical="center"/>
      <protection locked="0"/>
    </xf>
    <xf numFmtId="0" fontId="47" fillId="30" borderId="27" xfId="0" applyFont="1" applyFill="1" applyBorder="1" applyAlignment="1">
      <alignment vertical="center" wrapText="1"/>
    </xf>
    <xf numFmtId="0" fontId="47" fillId="30" borderId="27" xfId="0" applyFont="1" applyFill="1" applyBorder="1" applyAlignment="1">
      <alignment vertical="center"/>
    </xf>
    <xf numFmtId="0" fontId="47" fillId="30" borderId="40" xfId="0" applyFont="1" applyFill="1" applyBorder="1" applyAlignment="1">
      <alignment vertical="center" wrapText="1"/>
    </xf>
    <xf numFmtId="0" fontId="58" fillId="30" borderId="97" xfId="0" applyFont="1" applyFill="1" applyBorder="1" applyAlignment="1">
      <alignment vertical="center" shrinkToFit="1"/>
    </xf>
    <xf numFmtId="0" fontId="47" fillId="30" borderId="35" xfId="0" applyFont="1" applyFill="1" applyBorder="1" applyAlignment="1">
      <alignment vertical="center"/>
    </xf>
    <xf numFmtId="0" fontId="47" fillId="30" borderId="29" xfId="0" applyFont="1" applyFill="1" applyBorder="1" applyAlignment="1">
      <alignment vertical="center"/>
    </xf>
    <xf numFmtId="0" fontId="47" fillId="30" borderId="30" xfId="0" applyFont="1" applyFill="1" applyBorder="1" applyAlignment="1">
      <alignment vertical="center"/>
    </xf>
    <xf numFmtId="0" fontId="120" fillId="0" borderId="27" xfId="0" applyFont="1" applyBorder="1" applyAlignment="1" applyProtection="1">
      <alignment horizontal="center" vertical="center"/>
      <protection locked="0"/>
    </xf>
    <xf numFmtId="9" fontId="0" fillId="0" borderId="0" xfId="0" applyNumberFormat="1"/>
    <xf numFmtId="9" fontId="47" fillId="30" borderId="31" xfId="0" applyNumberFormat="1" applyFont="1" applyFill="1" applyBorder="1" applyAlignment="1">
      <alignment vertical="center"/>
    </xf>
    <xf numFmtId="0" fontId="79" fillId="0" borderId="0" xfId="0" applyFont="1"/>
    <xf numFmtId="164" fontId="9" fillId="66" borderId="0" xfId="60" applyFont="1" applyFill="1"/>
    <xf numFmtId="0" fontId="0" fillId="70" borderId="0" xfId="0" applyFill="1"/>
    <xf numFmtId="0" fontId="9" fillId="70" borderId="0" xfId="0" applyFont="1" applyFill="1" applyAlignment="1">
      <alignment horizontal="left"/>
    </xf>
    <xf numFmtId="0" fontId="9" fillId="70" borderId="0" xfId="0" applyFont="1" applyFill="1"/>
    <xf numFmtId="0" fontId="9" fillId="71" borderId="115" xfId="0" applyFont="1" applyFill="1" applyBorder="1"/>
    <xf numFmtId="0" fontId="9" fillId="71" borderId="94" xfId="0" applyFont="1" applyFill="1" applyBorder="1"/>
    <xf numFmtId="0" fontId="9" fillId="71" borderId="92" xfId="0" applyFont="1" applyFill="1" applyBorder="1"/>
    <xf numFmtId="0" fontId="9" fillId="71" borderId="114" xfId="0" applyFont="1" applyFill="1" applyBorder="1" applyAlignment="1">
      <alignment horizontal="center"/>
    </xf>
    <xf numFmtId="0" fontId="5" fillId="0" borderId="10" xfId="0" applyFont="1" applyBorder="1"/>
    <xf numFmtId="0" fontId="0" fillId="0" borderId="10" xfId="0" applyBorder="1"/>
    <xf numFmtId="4" fontId="0" fillId="0" borderId="10" xfId="0" applyNumberFormat="1" applyBorder="1"/>
    <xf numFmtId="4" fontId="0" fillId="0" borderId="116" xfId="0" applyNumberFormat="1" applyBorder="1" applyAlignment="1">
      <alignment horizontal="center"/>
    </xf>
    <xf numFmtId="0" fontId="5" fillId="0" borderId="70" xfId="0" applyFont="1" applyBorder="1"/>
    <xf numFmtId="164" fontId="9" fillId="66" borderId="70" xfId="60" applyFont="1" applyFill="1" applyBorder="1"/>
    <xf numFmtId="0" fontId="0" fillId="0" borderId="67" xfId="0" applyBorder="1"/>
    <xf numFmtId="0" fontId="0" fillId="0" borderId="116" xfId="0" applyBorder="1" applyAlignment="1">
      <alignment horizontal="center"/>
    </xf>
    <xf numFmtId="9" fontId="0" fillId="0" borderId="116" xfId="148" applyFont="1" applyBorder="1" applyAlignment="1">
      <alignment horizontal="center"/>
    </xf>
    <xf numFmtId="164" fontId="0" fillId="0" borderId="70" xfId="60" applyFont="1" applyBorder="1"/>
    <xf numFmtId="9" fontId="0" fillId="0" borderId="117" xfId="148" applyFont="1" applyBorder="1" applyAlignment="1">
      <alignment horizontal="center"/>
    </xf>
    <xf numFmtId="4" fontId="0" fillId="63" borderId="0" xfId="0" applyNumberFormat="1" applyFill="1"/>
    <xf numFmtId="4" fontId="9" fillId="0" borderId="0" xfId="0" applyNumberFormat="1" applyFont="1"/>
    <xf numFmtId="0" fontId="9" fillId="71" borderId="53" xfId="0" applyFont="1" applyFill="1" applyBorder="1"/>
    <xf numFmtId="164" fontId="0" fillId="0" borderId="21" xfId="60" applyFont="1" applyBorder="1"/>
    <xf numFmtId="0" fontId="9" fillId="71" borderId="66" xfId="0" applyFont="1" applyFill="1" applyBorder="1"/>
    <xf numFmtId="0" fontId="9" fillId="71" borderId="52" xfId="0" applyFont="1" applyFill="1" applyBorder="1"/>
    <xf numFmtId="0" fontId="9" fillId="71" borderId="20" xfId="0" applyFont="1" applyFill="1" applyBorder="1"/>
    <xf numFmtId="0" fontId="9" fillId="71" borderId="77" xfId="0" applyFont="1" applyFill="1" applyBorder="1"/>
    <xf numFmtId="9" fontId="9" fillId="0" borderId="0" xfId="147" applyFont="1"/>
    <xf numFmtId="43" fontId="7" fillId="0" borderId="0" xfId="106" applyNumberFormat="1"/>
    <xf numFmtId="164" fontId="9" fillId="0" borderId="70" xfId="60" applyFont="1" applyBorder="1"/>
    <xf numFmtId="164" fontId="7" fillId="0" borderId="0" xfId="60" applyFont="1"/>
    <xf numFmtId="2" fontId="0" fillId="0" borderId="0" xfId="0" applyNumberFormat="1"/>
    <xf numFmtId="0" fontId="112" fillId="64" borderId="10" xfId="0" applyFont="1" applyFill="1" applyBorder="1" applyAlignment="1">
      <alignment horizontal="center" vertical="center" wrapText="1"/>
    </xf>
    <xf numFmtId="0" fontId="112" fillId="64" borderId="15" xfId="0" applyFont="1" applyFill="1" applyBorder="1" applyAlignment="1">
      <alignment horizontal="center" vertical="center" wrapText="1"/>
    </xf>
    <xf numFmtId="0" fontId="112" fillId="64" borderId="17" xfId="0" applyFont="1" applyFill="1" applyBorder="1" applyAlignment="1">
      <alignment horizontal="center" vertical="center" wrapText="1"/>
    </xf>
    <xf numFmtId="43" fontId="128" fillId="0" borderId="119" xfId="0" applyNumberFormat="1" applyFont="1" applyBorder="1" applyAlignment="1">
      <alignment wrapText="1"/>
    </xf>
    <xf numFmtId="0" fontId="9" fillId="71" borderId="0" xfId="0" applyFont="1" applyFill="1"/>
    <xf numFmtId="0" fontId="9" fillId="66" borderId="20" xfId="0" applyFont="1" applyFill="1" applyBorder="1"/>
    <xf numFmtId="0" fontId="9" fillId="66" borderId="0" xfId="0" applyFont="1" applyFill="1"/>
    <xf numFmtId="164" fontId="0" fillId="0" borderId="0" xfId="60" applyFont="1" applyBorder="1"/>
    <xf numFmtId="164" fontId="5" fillId="0" borderId="54" xfId="60" applyFont="1" applyBorder="1"/>
    <xf numFmtId="164" fontId="9" fillId="66" borderId="21" xfId="60" applyFont="1" applyFill="1" applyBorder="1"/>
    <xf numFmtId="0" fontId="0" fillId="0" borderId="0" xfId="0" applyAlignment="1">
      <alignment horizontal="left"/>
    </xf>
    <xf numFmtId="43" fontId="0" fillId="0" borderId="0" xfId="0" applyNumberFormat="1" applyAlignment="1">
      <alignment horizontal="left"/>
    </xf>
    <xf numFmtId="0" fontId="0" fillId="0" borderId="118" xfId="0" applyBorder="1" applyAlignment="1">
      <alignment wrapText="1"/>
    </xf>
    <xf numFmtId="164" fontId="125" fillId="66" borderId="114" xfId="60" applyFont="1" applyFill="1" applyBorder="1"/>
    <xf numFmtId="164" fontId="0" fillId="0" borderId="118" xfId="60" applyFont="1" applyBorder="1" applyAlignment="1">
      <alignment wrapText="1"/>
    </xf>
    <xf numFmtId="0" fontId="126" fillId="68" borderId="12" xfId="0" applyFont="1" applyFill="1" applyBorder="1" applyAlignment="1">
      <alignment horizontal="center" vertical="center" wrapText="1"/>
    </xf>
    <xf numFmtId="49" fontId="126" fillId="64" borderId="10" xfId="0" applyNumberFormat="1" applyFont="1" applyFill="1" applyBorder="1" applyAlignment="1">
      <alignment horizontal="center" vertical="center" wrapText="1"/>
    </xf>
    <xf numFmtId="0" fontId="126" fillId="64" borderId="10" xfId="0" applyFont="1" applyFill="1" applyBorder="1" applyAlignment="1">
      <alignment horizontal="center" vertical="center" wrapText="1"/>
    </xf>
    <xf numFmtId="2" fontId="126" fillId="64" borderId="10" xfId="0" applyNumberFormat="1" applyFont="1" applyFill="1" applyBorder="1" applyAlignment="1">
      <alignment horizontal="center" vertical="center" wrapText="1"/>
    </xf>
    <xf numFmtId="164" fontId="9" fillId="70" borderId="0" xfId="60" applyFont="1" applyFill="1" applyAlignment="1">
      <alignment horizontal="left"/>
    </xf>
    <xf numFmtId="164" fontId="130" fillId="66" borderId="114" xfId="60" applyFont="1" applyFill="1" applyBorder="1"/>
    <xf numFmtId="164" fontId="9" fillId="69" borderId="0" xfId="60" applyFont="1" applyFill="1"/>
    <xf numFmtId="164" fontId="0" fillId="70" borderId="0" xfId="60" applyFont="1" applyFill="1"/>
    <xf numFmtId="164" fontId="9" fillId="0" borderId="67" xfId="60" applyFont="1" applyBorder="1"/>
    <xf numFmtId="164" fontId="9" fillId="70" borderId="67" xfId="60" applyFont="1" applyFill="1" applyBorder="1"/>
    <xf numFmtId="164" fontId="0" fillId="66" borderId="72" xfId="0" applyNumberFormat="1" applyFill="1" applyBorder="1"/>
    <xf numFmtId="0" fontId="9" fillId="0" borderId="114" xfId="0" applyFont="1" applyBorder="1"/>
    <xf numFmtId="164" fontId="129" fillId="27" borderId="116" xfId="0" applyNumberFormat="1" applyFont="1" applyFill="1" applyBorder="1" applyAlignment="1">
      <alignment horizontal="center"/>
    </xf>
    <xf numFmtId="164" fontId="104" fillId="0" borderId="120" xfId="0" applyNumberFormat="1" applyFont="1" applyBorder="1" applyAlignment="1">
      <alignment wrapText="1"/>
    </xf>
    <xf numFmtId="4" fontId="5" fillId="65" borderId="70" xfId="95" applyNumberFormat="1" applyFont="1" applyFill="1" applyBorder="1" applyAlignment="1" applyProtection="1">
      <protection locked="0"/>
    </xf>
    <xf numFmtId="4" fontId="0" fillId="65" borderId="70" xfId="95" applyNumberFormat="1" applyFont="1" applyFill="1" applyBorder="1" applyAlignment="1" applyProtection="1">
      <protection locked="0"/>
    </xf>
    <xf numFmtId="0" fontId="4" fillId="0" borderId="118" xfId="156" applyBorder="1" applyAlignment="1">
      <alignment wrapText="1"/>
    </xf>
    <xf numFmtId="164" fontId="79" fillId="0" borderId="0" xfId="60" applyFont="1"/>
    <xf numFmtId="164" fontId="9" fillId="70" borderId="0" xfId="60" applyFont="1" applyFill="1" applyAlignment="1">
      <alignment horizontal="right"/>
    </xf>
    <xf numFmtId="43" fontId="113" fillId="30" borderId="0" xfId="0" applyNumberFormat="1" applyFont="1" applyFill="1"/>
    <xf numFmtId="164" fontId="130" fillId="66" borderId="114" xfId="60" applyFont="1" applyFill="1" applyBorder="1" applyAlignment="1">
      <alignment horizontal="right"/>
    </xf>
    <xf numFmtId="164" fontId="0" fillId="0" borderId="0" xfId="60" applyFont="1" applyAlignment="1">
      <alignment horizontal="right"/>
    </xf>
    <xf numFmtId="164" fontId="130" fillId="66" borderId="0" xfId="0" applyNumberFormat="1" applyFont="1" applyFill="1"/>
    <xf numFmtId="164" fontId="137" fillId="0" borderId="0" xfId="60" applyFont="1"/>
    <xf numFmtId="0" fontId="3" fillId="0" borderId="118" xfId="192" applyBorder="1" applyAlignment="1">
      <alignment wrapText="1"/>
    </xf>
    <xf numFmtId="43" fontId="0" fillId="66" borderId="21" xfId="60" applyNumberFormat="1" applyFont="1" applyFill="1" applyBorder="1"/>
    <xf numFmtId="49" fontId="47" fillId="65" borderId="12" xfId="0" applyNumberFormat="1" applyFont="1" applyFill="1" applyBorder="1" applyAlignment="1" applyProtection="1">
      <alignment horizontal="left"/>
      <protection locked="0"/>
    </xf>
    <xf numFmtId="0" fontId="0" fillId="65" borderId="12" xfId="0" applyFill="1" applyBorder="1" applyProtection="1">
      <protection locked="0"/>
    </xf>
    <xf numFmtId="0" fontId="47" fillId="65" borderId="12" xfId="0" applyFont="1" applyFill="1" applyBorder="1" applyAlignment="1" applyProtection="1">
      <alignment horizontal="center"/>
      <protection locked="0"/>
    </xf>
    <xf numFmtId="0" fontId="0" fillId="65" borderId="16" xfId="0" applyFill="1" applyBorder="1" applyProtection="1">
      <protection locked="0"/>
    </xf>
    <xf numFmtId="0" fontId="0" fillId="65" borderId="0" xfId="0" applyFill="1" applyProtection="1">
      <protection locked="0"/>
    </xf>
    <xf numFmtId="164" fontId="9" fillId="0" borderId="0" xfId="60" applyFont="1"/>
    <xf numFmtId="164" fontId="137" fillId="0" borderId="0" xfId="60" applyFont="1" applyFill="1"/>
    <xf numFmtId="49" fontId="0" fillId="65" borderId="70" xfId="95" applyNumberFormat="1" applyFont="1" applyFill="1" applyBorder="1" applyAlignment="1" applyProtection="1">
      <protection locked="0"/>
    </xf>
    <xf numFmtId="0" fontId="137" fillId="0" borderId="0" xfId="0" applyFont="1"/>
    <xf numFmtId="0" fontId="139" fillId="0" borderId="118" xfId="0" applyFont="1" applyBorder="1" applyAlignment="1">
      <alignment wrapText="1"/>
    </xf>
    <xf numFmtId="4" fontId="0" fillId="0" borderId="0" xfId="0" applyNumberFormat="1"/>
    <xf numFmtId="4" fontId="0" fillId="0" borderId="72" xfId="0" applyNumberFormat="1" applyBorder="1"/>
    <xf numFmtId="43" fontId="47" fillId="30" borderId="110" xfId="0" applyNumberFormat="1" applyFont="1" applyFill="1" applyBorder="1" applyAlignment="1">
      <alignment horizontal="left" vertical="center"/>
    </xf>
    <xf numFmtId="0" fontId="104" fillId="0" borderId="120" xfId="0" applyFont="1" applyBorder="1" applyAlignment="1">
      <alignment wrapText="1"/>
    </xf>
    <xf numFmtId="4" fontId="0" fillId="65" borderId="12" xfId="0" applyNumberFormat="1" applyFill="1" applyBorder="1" applyProtection="1">
      <protection locked="0"/>
    </xf>
    <xf numFmtId="49" fontId="5" fillId="65" borderId="70" xfId="95" applyNumberFormat="1" applyFont="1" applyFill="1" applyBorder="1" applyAlignment="1" applyProtection="1">
      <protection locked="0"/>
    </xf>
    <xf numFmtId="49" fontId="141" fillId="65" borderId="0" xfId="0" applyNumberFormat="1" applyFont="1" applyFill="1" applyProtection="1">
      <protection locked="0"/>
    </xf>
    <xf numFmtId="4" fontId="137" fillId="66" borderId="0" xfId="0" applyNumberFormat="1" applyFont="1" applyFill="1"/>
    <xf numFmtId="4" fontId="5" fillId="65" borderId="14" xfId="95" applyNumberFormat="1" applyFill="1" applyBorder="1" applyProtection="1">
      <protection locked="0"/>
    </xf>
    <xf numFmtId="4" fontId="5" fillId="65" borderId="12" xfId="95" applyNumberFormat="1" applyFont="1" applyFill="1" applyBorder="1" applyProtection="1">
      <protection locked="0"/>
    </xf>
    <xf numFmtId="4" fontId="5" fillId="65" borderId="0" xfId="95" applyNumberFormat="1" applyFill="1" applyProtection="1">
      <protection locked="0"/>
    </xf>
    <xf numFmtId="4" fontId="5" fillId="65" borderId="12" xfId="95" applyNumberFormat="1" applyFill="1" applyBorder="1" applyProtection="1">
      <protection locked="0"/>
    </xf>
    <xf numFmtId="0" fontId="128" fillId="0" borderId="119" xfId="0" applyFont="1" applyBorder="1" applyAlignment="1">
      <alignment wrapText="1"/>
    </xf>
    <xf numFmtId="0" fontId="130" fillId="0" borderId="0" xfId="0" applyFont="1"/>
    <xf numFmtId="4" fontId="130" fillId="0" borderId="0" xfId="0" applyNumberFormat="1" applyFont="1"/>
    <xf numFmtId="164" fontId="5" fillId="0" borderId="0" xfId="60" applyFont="1"/>
    <xf numFmtId="0" fontId="130" fillId="0" borderId="0" xfId="0" applyFont="1" applyAlignment="1">
      <alignment horizontal="left"/>
    </xf>
    <xf numFmtId="43" fontId="130" fillId="0" borderId="0" xfId="0" applyNumberFormat="1" applyFont="1" applyAlignment="1">
      <alignment horizontal="left"/>
    </xf>
    <xf numFmtId="49" fontId="0" fillId="65" borderId="70" xfId="0" applyNumberFormat="1" applyFill="1" applyBorder="1" applyAlignment="1" applyProtection="1">
      <alignment vertical="center"/>
      <protection locked="0"/>
    </xf>
    <xf numFmtId="0" fontId="0" fillId="65" borderId="70" xfId="0" applyFill="1" applyBorder="1" applyAlignment="1" applyProtection="1">
      <alignment vertical="center"/>
      <protection locked="0"/>
    </xf>
    <xf numFmtId="4" fontId="0" fillId="65" borderId="70" xfId="0" applyNumberFormat="1" applyFill="1" applyBorder="1" applyAlignment="1" applyProtection="1">
      <alignment vertical="center"/>
      <protection locked="0"/>
    </xf>
    <xf numFmtId="2" fontId="0" fillId="65" borderId="70" xfId="0" applyNumberFormat="1" applyFill="1" applyBorder="1" applyAlignment="1" applyProtection="1">
      <alignment vertical="center"/>
      <protection locked="0"/>
    </xf>
    <xf numFmtId="49" fontId="47" fillId="65" borderId="70" xfId="0" applyNumberFormat="1" applyFont="1" applyFill="1" applyBorder="1" applyAlignment="1" applyProtection="1">
      <alignment horizontal="center"/>
      <protection locked="0"/>
    </xf>
    <xf numFmtId="49" fontId="49" fillId="27" borderId="14" xfId="0" applyNumberFormat="1" applyFont="1" applyFill="1" applyBorder="1" applyAlignment="1">
      <alignment wrapText="1"/>
    </xf>
    <xf numFmtId="0" fontId="140" fillId="0" borderId="123" xfId="0" applyFont="1" applyBorder="1" applyAlignment="1">
      <alignment horizontal="center"/>
    </xf>
    <xf numFmtId="49" fontId="0" fillId="65" borderId="17" xfId="0" applyNumberFormat="1" applyFill="1" applyBorder="1" applyAlignment="1" applyProtection="1">
      <alignment vertical="center"/>
      <protection locked="0"/>
    </xf>
    <xf numFmtId="49" fontId="49" fillId="66" borderId="125" xfId="0" applyNumberFormat="1" applyFont="1" applyFill="1" applyBorder="1" applyAlignment="1">
      <alignment vertical="center" wrapText="1"/>
    </xf>
    <xf numFmtId="0" fontId="49" fillId="66" borderId="126" xfId="0" applyFont="1" applyFill="1" applyBorder="1" applyAlignment="1">
      <alignment vertical="center" wrapText="1"/>
    </xf>
    <xf numFmtId="0" fontId="49" fillId="77" borderId="126" xfId="0" applyFont="1" applyFill="1" applyBorder="1" applyAlignment="1">
      <alignment vertical="center" wrapText="1"/>
    </xf>
    <xf numFmtId="0" fontId="0" fillId="65" borderId="10" xfId="0" applyFill="1" applyBorder="1" applyAlignment="1" applyProtection="1">
      <alignment horizontal="center" vertical="center"/>
      <protection locked="0"/>
    </xf>
    <xf numFmtId="0" fontId="111" fillId="78" borderId="129" xfId="0" applyFont="1" applyFill="1" applyBorder="1"/>
    <xf numFmtId="14" fontId="111" fillId="78" borderId="130" xfId="0" applyNumberFormat="1" applyFont="1" applyFill="1" applyBorder="1"/>
    <xf numFmtId="20" fontId="111" fillId="78" borderId="130" xfId="0" applyNumberFormat="1" applyFont="1" applyFill="1" applyBorder="1"/>
    <xf numFmtId="0" fontId="111" fillId="78" borderId="130" xfId="0" applyFont="1" applyFill="1" applyBorder="1"/>
    <xf numFmtId="43" fontId="111" fillId="78" borderId="130" xfId="95" applyFont="1" applyFill="1" applyBorder="1"/>
    <xf numFmtId="43" fontId="111" fillId="78" borderId="131" xfId="95" applyFont="1" applyFill="1" applyBorder="1"/>
    <xf numFmtId="0" fontId="111" fillId="79" borderId="129" xfId="0" applyFont="1" applyFill="1" applyBorder="1"/>
    <xf numFmtId="14" fontId="111" fillId="79" borderId="130" xfId="0" applyNumberFormat="1" applyFont="1" applyFill="1" applyBorder="1"/>
    <xf numFmtId="20" fontId="111" fillId="79" borderId="130" xfId="0" applyNumberFormat="1" applyFont="1" applyFill="1" applyBorder="1"/>
    <xf numFmtId="0" fontId="111" fillId="79" borderId="130" xfId="0" applyFont="1" applyFill="1" applyBorder="1"/>
    <xf numFmtId="43" fontId="111" fillId="79" borderId="130" xfId="95" applyFont="1" applyFill="1" applyBorder="1"/>
    <xf numFmtId="43" fontId="111" fillId="79" borderId="131" xfId="95" applyFont="1" applyFill="1" applyBorder="1"/>
    <xf numFmtId="43" fontId="9" fillId="66" borderId="0" xfId="0" applyNumberFormat="1" applyFont="1" applyFill="1"/>
    <xf numFmtId="43" fontId="137" fillId="0" borderId="0" xfId="0" applyNumberFormat="1" applyFont="1"/>
    <xf numFmtId="0" fontId="140" fillId="66" borderId="127" xfId="0" applyFont="1" applyFill="1" applyBorder="1" applyAlignment="1">
      <alignment horizontal="center"/>
    </xf>
    <xf numFmtId="0" fontId="0" fillId="66" borderId="0" xfId="0" applyFill="1"/>
    <xf numFmtId="49" fontId="0" fillId="65" borderId="0" xfId="0" applyNumberFormat="1" applyFill="1" applyProtection="1">
      <protection locked="0"/>
    </xf>
    <xf numFmtId="0" fontId="138" fillId="65" borderId="12" xfId="0" applyFont="1" applyFill="1" applyBorder="1" applyProtection="1">
      <protection locked="0"/>
    </xf>
    <xf numFmtId="4" fontId="0" fillId="65" borderId="16" xfId="0" applyNumberFormat="1" applyFill="1" applyBorder="1" applyProtection="1">
      <protection locked="0"/>
    </xf>
    <xf numFmtId="0" fontId="47" fillId="65" borderId="14" xfId="0" applyFont="1" applyFill="1" applyBorder="1" applyAlignment="1" applyProtection="1">
      <alignment horizontal="center"/>
      <protection locked="0"/>
    </xf>
    <xf numFmtId="0" fontId="5" fillId="65" borderId="14" xfId="0" applyFont="1" applyFill="1" applyBorder="1" applyProtection="1">
      <protection locked="0"/>
    </xf>
    <xf numFmtId="49" fontId="49" fillId="27" borderId="0" xfId="0" applyNumberFormat="1" applyFont="1" applyFill="1" applyAlignment="1">
      <alignment wrapText="1"/>
    </xf>
    <xf numFmtId="164" fontId="140" fillId="0" borderId="123" xfId="0" applyNumberFormat="1" applyFont="1" applyBorder="1" applyAlignment="1">
      <alignment horizontal="center"/>
    </xf>
    <xf numFmtId="49" fontId="129" fillId="0" borderId="116" xfId="0" applyNumberFormat="1" applyFont="1" applyBorder="1" applyAlignment="1" applyProtection="1">
      <alignment horizontal="center"/>
      <protection locked="0"/>
    </xf>
    <xf numFmtId="49" fontId="129" fillId="0" borderId="127" xfId="0" applyNumberFormat="1" applyFont="1" applyBorder="1" applyAlignment="1" applyProtection="1">
      <alignment horizontal="center"/>
      <protection locked="0"/>
    </xf>
    <xf numFmtId="49" fontId="104" fillId="65" borderId="16" xfId="0" applyNumberFormat="1" applyFont="1" applyFill="1" applyBorder="1" applyAlignment="1" applyProtection="1">
      <alignment vertical="center"/>
      <protection locked="0"/>
    </xf>
    <xf numFmtId="49" fontId="104" fillId="65" borderId="17" xfId="0" applyNumberFormat="1" applyFont="1" applyFill="1" applyBorder="1" applyAlignment="1" applyProtection="1">
      <alignment vertical="center"/>
      <protection locked="0"/>
    </xf>
    <xf numFmtId="49" fontId="104" fillId="77" borderId="12" xfId="0" applyNumberFormat="1" applyFont="1" applyFill="1" applyBorder="1" applyAlignment="1" applyProtection="1">
      <alignment vertical="center"/>
      <protection locked="0"/>
    </xf>
    <xf numFmtId="49" fontId="104" fillId="77" borderId="10" xfId="0" applyNumberFormat="1" applyFont="1" applyFill="1" applyBorder="1" applyAlignment="1" applyProtection="1">
      <alignment vertical="center"/>
      <protection locked="0"/>
    </xf>
    <xf numFmtId="49" fontId="104" fillId="65" borderId="70" xfId="0" applyNumberFormat="1" applyFont="1" applyFill="1" applyBorder="1" applyAlignment="1" applyProtection="1">
      <alignment vertical="center"/>
      <protection locked="0"/>
    </xf>
    <xf numFmtId="164" fontId="104" fillId="65" borderId="70" xfId="0" applyNumberFormat="1" applyFont="1" applyFill="1" applyBorder="1" applyAlignment="1" applyProtection="1">
      <alignment vertical="center"/>
      <protection locked="0"/>
    </xf>
    <xf numFmtId="4" fontId="104" fillId="65" borderId="70" xfId="60" applyNumberFormat="1" applyFont="1" applyFill="1" applyBorder="1" applyAlignment="1" applyProtection="1">
      <alignment vertical="center"/>
      <protection locked="0"/>
    </xf>
    <xf numFmtId="4" fontId="104" fillId="65" borderId="70" xfId="60" applyNumberFormat="1" applyFont="1" applyFill="1" applyBorder="1" applyAlignment="1" applyProtection="1">
      <alignment horizontal="right" vertical="center"/>
      <protection locked="0"/>
    </xf>
    <xf numFmtId="4" fontId="104" fillId="65" borderId="70" xfId="0" applyNumberFormat="1" applyFont="1" applyFill="1" applyBorder="1" applyAlignment="1" applyProtection="1">
      <alignment vertical="center"/>
      <protection locked="0"/>
    </xf>
    <xf numFmtId="2" fontId="104" fillId="65" borderId="70" xfId="0" applyNumberFormat="1" applyFont="1" applyFill="1" applyBorder="1" applyAlignment="1" applyProtection="1">
      <alignment vertical="center"/>
      <protection locked="0"/>
    </xf>
    <xf numFmtId="4" fontId="111" fillId="78" borderId="130" xfId="0" applyNumberFormat="1" applyFont="1" applyFill="1" applyBorder="1"/>
    <xf numFmtId="4" fontId="111" fillId="78" borderId="130" xfId="95" applyNumberFormat="1" applyFont="1" applyFill="1" applyBorder="1"/>
    <xf numFmtId="0" fontId="111" fillId="80" borderId="130" xfId="0" applyFont="1" applyFill="1" applyBorder="1"/>
    <xf numFmtId="4" fontId="111" fillId="78" borderId="131" xfId="95" applyNumberFormat="1" applyFont="1" applyFill="1" applyBorder="1"/>
    <xf numFmtId="4" fontId="111" fillId="79" borderId="130" xfId="0" applyNumberFormat="1" applyFont="1" applyFill="1" applyBorder="1"/>
    <xf numFmtId="4" fontId="111" fillId="79" borderId="130" xfId="95" applyNumberFormat="1" applyFont="1" applyFill="1" applyBorder="1"/>
    <xf numFmtId="8" fontId="5" fillId="80" borderId="130" xfId="0" applyNumberFormat="1" applyFont="1" applyFill="1" applyBorder="1"/>
    <xf numFmtId="4" fontId="111" fillId="79" borderId="131" xfId="95" applyNumberFormat="1" applyFont="1" applyFill="1" applyBorder="1"/>
    <xf numFmtId="43" fontId="111" fillId="80" borderId="130" xfId="95" applyFont="1" applyFill="1" applyBorder="1"/>
    <xf numFmtId="0" fontId="111" fillId="79" borderId="130" xfId="95" applyNumberFormat="1" applyFont="1" applyFill="1" applyBorder="1"/>
    <xf numFmtId="43" fontId="5" fillId="26" borderId="0" xfId="65" applyFont="1" applyFill="1"/>
    <xf numFmtId="0" fontId="5" fillId="26" borderId="0" xfId="0" applyFont="1" applyFill="1"/>
    <xf numFmtId="0" fontId="5" fillId="0" borderId="0" xfId="0" applyFont="1" applyAlignment="1">
      <alignment horizontal="justify" vertical="justify" wrapText="1"/>
    </xf>
    <xf numFmtId="0" fontId="5" fillId="27" borderId="80" xfId="0" applyFont="1" applyFill="1" applyBorder="1" applyAlignment="1">
      <alignment horizontal="center"/>
    </xf>
    <xf numFmtId="0" fontId="5" fillId="27" borderId="80" xfId="0" applyFont="1" applyFill="1" applyBorder="1"/>
    <xf numFmtId="0" fontId="5" fillId="27" borderId="81" xfId="0" applyFont="1" applyFill="1" applyBorder="1"/>
    <xf numFmtId="0" fontId="5" fillId="27" borderId="81" xfId="0" applyFont="1" applyFill="1" applyBorder="1" applyAlignment="1">
      <alignment horizontal="center"/>
    </xf>
    <xf numFmtId="0" fontId="5" fillId="27" borderId="124" xfId="0" applyFont="1" applyFill="1" applyBorder="1" applyAlignment="1">
      <alignment horizontal="center"/>
    </xf>
    <xf numFmtId="0" fontId="5" fillId="27" borderId="124" xfId="0" applyFont="1" applyFill="1" applyBorder="1"/>
    <xf numFmtId="0" fontId="5" fillId="27" borderId="14" xfId="0" applyFont="1" applyFill="1" applyBorder="1" applyAlignment="1">
      <alignment horizontal="center"/>
    </xf>
    <xf numFmtId="0" fontId="5" fillId="27" borderId="14" xfId="0" applyFont="1" applyFill="1" applyBorder="1"/>
    <xf numFmtId="0" fontId="5" fillId="27" borderId="16" xfId="0" applyFont="1" applyFill="1" applyBorder="1"/>
    <xf numFmtId="14" fontId="5" fillId="27" borderId="16" xfId="0" applyNumberFormat="1" applyFont="1" applyFill="1" applyBorder="1" applyAlignment="1">
      <alignment horizontal="center"/>
    </xf>
    <xf numFmtId="0" fontId="5" fillId="27" borderId="10" xfId="0" applyFont="1" applyFill="1" applyBorder="1"/>
    <xf numFmtId="0" fontId="5" fillId="26" borderId="80" xfId="0" applyFont="1" applyFill="1" applyBorder="1" applyAlignment="1">
      <alignment horizontal="center"/>
    </xf>
    <xf numFmtId="165" fontId="31" fillId="26" borderId="124" xfId="65" applyNumberFormat="1" applyFont="1" applyFill="1" applyBorder="1" applyAlignment="1">
      <alignment horizontal="center"/>
    </xf>
    <xf numFmtId="0" fontId="31" fillId="29" borderId="12" xfId="58" applyFont="1" applyFill="1" applyBorder="1" applyAlignment="1" applyProtection="1">
      <alignment horizontal="center" vertical="top"/>
    </xf>
    <xf numFmtId="43" fontId="5" fillId="0" borderId="0" xfId="65" applyFont="1" applyFill="1"/>
    <xf numFmtId="0" fontId="31" fillId="0" borderId="12" xfId="58" applyFont="1" applyFill="1" applyBorder="1" applyAlignment="1" applyProtection="1">
      <alignment horizontal="center" vertical="top"/>
    </xf>
    <xf numFmtId="165" fontId="31" fillId="27" borderId="132" xfId="65" applyNumberFormat="1" applyFont="1" applyFill="1" applyBorder="1" applyAlignment="1">
      <alignment horizontal="left"/>
    </xf>
    <xf numFmtId="165" fontId="31" fillId="27" borderId="70" xfId="65" applyNumberFormat="1" applyFont="1" applyFill="1" applyBorder="1" applyAlignment="1">
      <alignment horizontal="left"/>
    </xf>
    <xf numFmtId="165" fontId="32" fillId="27" borderId="70" xfId="65" applyNumberFormat="1" applyFont="1" applyFill="1" applyBorder="1" applyAlignment="1">
      <alignment horizontal="center"/>
    </xf>
    <xf numFmtId="0" fontId="5" fillId="26" borderId="82" xfId="65" applyNumberFormat="1" applyFont="1" applyFill="1" applyBorder="1" applyAlignment="1">
      <alignment vertical="justify" wrapText="1"/>
    </xf>
    <xf numFmtId="0" fontId="5" fillId="0" borderId="82" xfId="0" applyFont="1" applyBorder="1" applyAlignment="1">
      <alignment vertical="justify" wrapText="1"/>
    </xf>
    <xf numFmtId="0" fontId="45" fillId="26" borderId="80" xfId="65" applyNumberFormat="1" applyFont="1" applyFill="1" applyBorder="1" applyAlignment="1">
      <alignment horizontal="left" vertical="justify" wrapText="1"/>
    </xf>
    <xf numFmtId="0" fontId="45" fillId="26" borderId="82" xfId="65" applyNumberFormat="1" applyFont="1" applyFill="1" applyBorder="1" applyAlignment="1">
      <alignment horizontal="left" vertical="justify" wrapText="1"/>
    </xf>
    <xf numFmtId="0" fontId="45" fillId="26" borderId="81" xfId="65" applyNumberFormat="1" applyFont="1" applyFill="1" applyBorder="1" applyAlignment="1">
      <alignment horizontal="left" vertical="justify" wrapText="1"/>
    </xf>
    <xf numFmtId="14" fontId="31" fillId="27" borderId="69" xfId="65" applyNumberFormat="1" applyFont="1" applyFill="1" applyBorder="1" applyAlignment="1">
      <alignment horizontal="center" vertical="justify" wrapText="1"/>
    </xf>
    <xf numFmtId="14" fontId="31" fillId="27" borderId="70" xfId="65" applyNumberFormat="1" applyFont="1" applyFill="1" applyBorder="1" applyAlignment="1">
      <alignment horizontal="center" vertical="justify" wrapText="1"/>
    </xf>
    <xf numFmtId="165" fontId="31" fillId="27" borderId="82" xfId="65" applyNumberFormat="1" applyFont="1" applyFill="1" applyBorder="1"/>
    <xf numFmtId="165" fontId="31" fillId="27" borderId="124" xfId="65" applyNumberFormat="1" applyFont="1" applyFill="1" applyBorder="1"/>
    <xf numFmtId="165" fontId="32" fillId="27" borderId="124" xfId="65" applyNumberFormat="1" applyFont="1" applyFill="1" applyBorder="1" applyAlignment="1">
      <alignment horizontal="center"/>
    </xf>
    <xf numFmtId="165" fontId="31" fillId="27" borderId="68" xfId="65" applyNumberFormat="1" applyFont="1" applyFill="1" applyBorder="1"/>
    <xf numFmtId="165" fontId="31" fillId="27" borderId="70" xfId="65" applyNumberFormat="1" applyFont="1" applyFill="1" applyBorder="1"/>
    <xf numFmtId="165" fontId="6" fillId="27" borderId="70" xfId="58" applyNumberFormat="1" applyFill="1" applyBorder="1" applyAlignment="1" applyProtection="1"/>
    <xf numFmtId="165" fontId="5" fillId="26" borderId="0" xfId="0" applyNumberFormat="1" applyFont="1" applyFill="1"/>
    <xf numFmtId="0" fontId="5" fillId="27" borderId="124" xfId="0" applyFont="1" applyFill="1" applyBorder="1" applyAlignment="1">
      <alignment horizontal="justify" vertical="justify"/>
    </xf>
    <xf numFmtId="0" fontId="32" fillId="26" borderId="70" xfId="0" applyFont="1" applyFill="1" applyBorder="1" applyAlignment="1">
      <alignment horizontal="justify" vertical="justify"/>
    </xf>
    <xf numFmtId="0" fontId="5" fillId="27" borderId="10" xfId="0" applyFont="1" applyFill="1" applyBorder="1" applyAlignment="1">
      <alignment horizontal="justify" vertical="justify"/>
    </xf>
    <xf numFmtId="14" fontId="32" fillId="26" borderId="70" xfId="0" applyNumberFormat="1" applyFont="1" applyFill="1" applyBorder="1" applyAlignment="1">
      <alignment horizontal="justify"/>
    </xf>
    <xf numFmtId="0" fontId="48" fillId="31" borderId="124" xfId="0" applyFont="1" applyFill="1" applyBorder="1" applyAlignment="1">
      <alignment horizontal="justify" vertical="justify"/>
    </xf>
    <xf numFmtId="0" fontId="49" fillId="26" borderId="70" xfId="0" applyFont="1" applyFill="1" applyBorder="1" applyAlignment="1">
      <alignment horizontal="justify" vertical="justify"/>
    </xf>
    <xf numFmtId="14" fontId="49" fillId="26" borderId="70" xfId="0" applyNumberFormat="1" applyFont="1" applyFill="1" applyBorder="1" applyAlignment="1">
      <alignment horizontal="justify"/>
    </xf>
    <xf numFmtId="14" fontId="49" fillId="26" borderId="70" xfId="0" applyNumberFormat="1" applyFont="1" applyFill="1" applyBorder="1" applyAlignment="1">
      <alignment horizontal="left" vertical="top"/>
    </xf>
    <xf numFmtId="0" fontId="58" fillId="31" borderId="81" xfId="0" applyFont="1" applyFill="1" applyBorder="1" applyAlignment="1">
      <alignment horizontal="center" vertical="center"/>
    </xf>
    <xf numFmtId="0" fontId="58" fillId="31" borderId="124" xfId="0" applyFont="1" applyFill="1" applyBorder="1" applyAlignment="1">
      <alignment horizontal="center" vertical="top" wrapText="1"/>
    </xf>
    <xf numFmtId="0" fontId="42" fillId="26" borderId="124" xfId="0" applyFont="1" applyFill="1" applyBorder="1" applyAlignment="1">
      <alignment horizontal="center" vertical="top" wrapText="1"/>
    </xf>
    <xf numFmtId="0" fontId="9" fillId="66" borderId="80" xfId="84" applyFont="1" applyFill="1" applyBorder="1" applyAlignment="1">
      <alignment horizontal="center" wrapText="1"/>
    </xf>
    <xf numFmtId="43" fontId="5" fillId="26" borderId="0" xfId="64" applyFont="1" applyFill="1"/>
    <xf numFmtId="0" fontId="7" fillId="27" borderId="124" xfId="0" applyFont="1" applyFill="1" applyBorder="1" applyAlignment="1">
      <alignment horizontal="justify" vertical="justify"/>
    </xf>
    <xf numFmtId="0" fontId="13" fillId="26" borderId="70" xfId="0" applyFont="1" applyFill="1" applyBorder="1" applyAlignment="1">
      <alignment horizontal="justify" vertical="justify"/>
    </xf>
    <xf numFmtId="0" fontId="7" fillId="27" borderId="10" xfId="0" applyFont="1" applyFill="1" applyBorder="1" applyAlignment="1">
      <alignment horizontal="justify" vertical="justify"/>
    </xf>
    <xf numFmtId="14" fontId="13" fillId="26" borderId="70" xfId="0" applyNumberFormat="1" applyFont="1" applyFill="1" applyBorder="1" applyAlignment="1">
      <alignment horizontal="justify" vertical="justify"/>
    </xf>
    <xf numFmtId="0" fontId="15" fillId="28" borderId="124" xfId="66" applyNumberFormat="1" applyFont="1" applyFill="1" applyBorder="1" applyAlignment="1">
      <alignment horizontal="center" vertical="justify"/>
    </xf>
    <xf numFmtId="3" fontId="15" fillId="28" borderId="124" xfId="66" applyNumberFormat="1" applyFont="1" applyFill="1" applyBorder="1" applyAlignment="1">
      <alignment horizontal="center" vertical="justify"/>
    </xf>
    <xf numFmtId="0" fontId="15" fillId="28" borderId="124" xfId="0" applyFont="1" applyFill="1" applyBorder="1" applyAlignment="1">
      <alignment horizontal="center" vertical="justify"/>
    </xf>
    <xf numFmtId="4" fontId="15" fillId="28" borderId="124" xfId="0" applyNumberFormat="1" applyFont="1" applyFill="1" applyBorder="1" applyAlignment="1">
      <alignment horizontal="right" vertical="justify"/>
    </xf>
    <xf numFmtId="3" fontId="15" fillId="28" borderId="124" xfId="0" applyNumberFormat="1" applyFont="1" applyFill="1" applyBorder="1" applyAlignment="1">
      <alignment horizontal="center" vertical="justify"/>
    </xf>
    <xf numFmtId="49" fontId="12" fillId="26" borderId="70" xfId="66" applyNumberFormat="1" applyFont="1" applyFill="1" applyBorder="1" applyAlignment="1">
      <alignment horizontal="left" vertical="center" wrapText="1"/>
    </xf>
    <xf numFmtId="3" fontId="16" fillId="0" borderId="70" xfId="66" applyNumberFormat="1" applyFont="1" applyFill="1" applyBorder="1" applyAlignment="1">
      <alignment vertical="center" wrapText="1"/>
    </xf>
    <xf numFmtId="0" fontId="12" fillId="26" borderId="70" xfId="66" applyNumberFormat="1" applyFont="1" applyFill="1" applyBorder="1" applyAlignment="1">
      <alignment horizontal="center" vertical="justify"/>
    </xf>
    <xf numFmtId="14" fontId="12" fillId="26" borderId="70" xfId="66" applyNumberFormat="1" applyFont="1" applyFill="1" applyBorder="1" applyAlignment="1">
      <alignment horizontal="center" vertical="justify"/>
    </xf>
    <xf numFmtId="4" fontId="12" fillId="26" borderId="70" xfId="66" applyNumberFormat="1" applyFont="1" applyFill="1" applyBorder="1" applyAlignment="1">
      <alignment horizontal="right"/>
    </xf>
    <xf numFmtId="3" fontId="12" fillId="26" borderId="70" xfId="66" applyNumberFormat="1" applyFont="1" applyFill="1" applyBorder="1" applyAlignment="1">
      <alignment horizontal="justify" vertical="justify"/>
    </xf>
    <xf numFmtId="3" fontId="12" fillId="0" borderId="70" xfId="63" applyNumberFormat="1" applyFont="1" applyFill="1" applyBorder="1" applyAlignment="1">
      <alignment horizontal="right" vertical="justify"/>
    </xf>
    <xf numFmtId="4" fontId="12" fillId="26" borderId="70" xfId="66" applyNumberFormat="1" applyFont="1" applyFill="1" applyBorder="1" applyAlignment="1">
      <alignment horizontal="right" vertical="center"/>
    </xf>
    <xf numFmtId="4" fontId="12" fillId="26" borderId="70" xfId="0" applyNumberFormat="1" applyFont="1" applyFill="1" applyBorder="1" applyAlignment="1">
      <alignment horizontal="right"/>
    </xf>
    <xf numFmtId="3" fontId="16" fillId="26" borderId="70" xfId="0" applyNumberFormat="1" applyFont="1" applyFill="1" applyBorder="1" applyAlignment="1">
      <alignment horizontal="right"/>
    </xf>
    <xf numFmtId="4" fontId="15" fillId="26" borderId="70" xfId="0" applyNumberFormat="1" applyFont="1" applyFill="1" applyBorder="1" applyAlignment="1">
      <alignment horizontal="right"/>
    </xf>
    <xf numFmtId="0" fontId="12" fillId="26" borderId="70" xfId="0" applyFont="1" applyFill="1" applyBorder="1" applyAlignment="1">
      <alignment horizontal="center"/>
    </xf>
    <xf numFmtId="14" fontId="12" fillId="26" borderId="70" xfId="0" applyNumberFormat="1" applyFont="1" applyFill="1" applyBorder="1" applyAlignment="1">
      <alignment horizontal="center"/>
    </xf>
    <xf numFmtId="3" fontId="12" fillId="26" borderId="70" xfId="66" applyNumberFormat="1" applyFont="1" applyFill="1" applyBorder="1" applyAlignment="1">
      <alignment horizontal="center"/>
    </xf>
    <xf numFmtId="3" fontId="12" fillId="0" borderId="70" xfId="63" applyNumberFormat="1" applyFont="1" applyFill="1" applyBorder="1" applyAlignment="1">
      <alignment horizontal="right"/>
    </xf>
    <xf numFmtId="3" fontId="15" fillId="26" borderId="70" xfId="66" applyNumberFormat="1" applyFont="1" applyFill="1" applyBorder="1" applyAlignment="1">
      <alignment horizontal="center"/>
    </xf>
    <xf numFmtId="3" fontId="12" fillId="26" borderId="70" xfId="66" applyNumberFormat="1" applyFont="1" applyFill="1" applyBorder="1" applyAlignment="1">
      <alignment horizontal="right"/>
    </xf>
    <xf numFmtId="4" fontId="12" fillId="26" borderId="70" xfId="0" applyNumberFormat="1" applyFont="1" applyFill="1" applyBorder="1" applyAlignment="1">
      <alignment horizontal="right" wrapText="1"/>
    </xf>
    <xf numFmtId="0" fontId="12" fillId="26" borderId="70" xfId="0" applyFont="1" applyFill="1" applyBorder="1" applyAlignment="1">
      <alignment wrapText="1"/>
    </xf>
    <xf numFmtId="3" fontId="12" fillId="26" borderId="70" xfId="0" applyNumberFormat="1" applyFont="1" applyFill="1" applyBorder="1" applyAlignment="1">
      <alignment wrapText="1"/>
    </xf>
    <xf numFmtId="49" fontId="0" fillId="65" borderId="0" xfId="0" applyNumberFormat="1" applyFill="1" applyAlignment="1" applyProtection="1">
      <alignment vertical="center"/>
      <protection locked="0"/>
    </xf>
    <xf numFmtId="0" fontId="0" fillId="65" borderId="16" xfId="0" applyFill="1" applyBorder="1" applyAlignment="1" applyProtection="1">
      <alignment horizontal="center" vertical="center"/>
      <protection locked="0"/>
    </xf>
    <xf numFmtId="0" fontId="0" fillId="65" borderId="12" xfId="0" applyFill="1" applyBorder="1" applyAlignment="1" applyProtection="1">
      <alignment vertical="center"/>
      <protection locked="0"/>
    </xf>
    <xf numFmtId="0" fontId="49" fillId="77" borderId="0" xfId="0" applyFont="1" applyFill="1" applyAlignment="1">
      <alignment vertical="center" wrapText="1"/>
    </xf>
    <xf numFmtId="0" fontId="5" fillId="65" borderId="0" xfId="0" applyFont="1" applyFill="1" applyProtection="1">
      <protection locked="0"/>
    </xf>
    <xf numFmtId="49" fontId="0" fillId="0" borderId="0" xfId="0" applyNumberFormat="1"/>
    <xf numFmtId="176" fontId="0" fillId="67" borderId="0" xfId="0" applyNumberFormat="1" applyFill="1"/>
    <xf numFmtId="176" fontId="0" fillId="0" borderId="0" xfId="0" applyNumberFormat="1"/>
    <xf numFmtId="164" fontId="111" fillId="79" borderId="130" xfId="60" applyFont="1" applyFill="1" applyBorder="1"/>
    <xf numFmtId="164" fontId="111" fillId="78" borderId="130" xfId="60" applyFont="1" applyFill="1" applyBorder="1"/>
    <xf numFmtId="0" fontId="111" fillId="79" borderId="129" xfId="60" applyNumberFormat="1" applyFont="1" applyFill="1" applyBorder="1"/>
    <xf numFmtId="0" fontId="111" fillId="78" borderId="129" xfId="60" applyNumberFormat="1" applyFont="1" applyFill="1" applyBorder="1"/>
    <xf numFmtId="164" fontId="111" fillId="79" borderId="130" xfId="60" applyFont="1" applyFill="1" applyBorder="1" applyAlignment="1">
      <alignment horizontal="right"/>
    </xf>
    <xf numFmtId="164" fontId="111" fillId="78" borderId="130" xfId="60" applyFont="1" applyFill="1" applyBorder="1" applyAlignment="1">
      <alignment horizontal="right"/>
    </xf>
    <xf numFmtId="0" fontId="111" fillId="79" borderId="130" xfId="60" applyNumberFormat="1" applyFont="1" applyFill="1" applyBorder="1"/>
    <xf numFmtId="0" fontId="111" fillId="78" borderId="130" xfId="60" applyNumberFormat="1" applyFont="1" applyFill="1" applyBorder="1"/>
    <xf numFmtId="4" fontId="5" fillId="65" borderId="12" xfId="85" applyNumberFormat="1" applyFont="1" applyFill="1" applyBorder="1" applyProtection="1">
      <protection locked="0"/>
    </xf>
    <xf numFmtId="164" fontId="0" fillId="65" borderId="70" xfId="60" applyFont="1" applyFill="1" applyBorder="1" applyAlignment="1" applyProtection="1">
      <alignment vertical="center"/>
      <protection locked="0"/>
    </xf>
    <xf numFmtId="172" fontId="0" fillId="66" borderId="116" xfId="0" applyNumberFormat="1" applyFill="1" applyBorder="1"/>
    <xf numFmtId="164" fontId="0" fillId="66" borderId="116" xfId="60" applyFont="1" applyFill="1" applyBorder="1"/>
    <xf numFmtId="44" fontId="0" fillId="65" borderId="0" xfId="257" applyFont="1" applyFill="1" applyProtection="1">
      <protection locked="0"/>
    </xf>
    <xf numFmtId="44" fontId="5" fillId="65" borderId="0" xfId="257" quotePrefix="1" applyFont="1" applyFill="1" applyProtection="1">
      <protection locked="0"/>
    </xf>
    <xf numFmtId="8" fontId="0" fillId="0" borderId="0" xfId="0" applyNumberFormat="1"/>
    <xf numFmtId="49" fontId="0" fillId="65" borderId="14" xfId="0" applyNumberFormat="1" applyFill="1" applyBorder="1" applyProtection="1">
      <protection locked="0"/>
    </xf>
    <xf numFmtId="0" fontId="138" fillId="65" borderId="14" xfId="0" applyFont="1" applyFill="1" applyBorder="1" applyProtection="1">
      <protection locked="0"/>
    </xf>
    <xf numFmtId="0" fontId="5" fillId="65" borderId="12" xfId="0" applyFont="1" applyFill="1" applyBorder="1" applyProtection="1">
      <protection locked="0"/>
    </xf>
    <xf numFmtId="0" fontId="0" fillId="65" borderId="14" xfId="0" applyFill="1" applyBorder="1" applyProtection="1">
      <protection locked="0"/>
    </xf>
    <xf numFmtId="4" fontId="0" fillId="65" borderId="14" xfId="0" applyNumberFormat="1" applyFill="1" applyBorder="1" applyProtection="1">
      <protection locked="0"/>
    </xf>
    <xf numFmtId="4" fontId="5" fillId="65" borderId="14" xfId="60" applyNumberFormat="1" applyFill="1" applyBorder="1" applyProtection="1">
      <protection locked="0"/>
    </xf>
    <xf numFmtId="4" fontId="0" fillId="65" borderId="124" xfId="0" applyNumberFormat="1" applyFill="1" applyBorder="1" applyProtection="1">
      <protection locked="0"/>
    </xf>
    <xf numFmtId="4" fontId="5" fillId="65" borderId="12" xfId="60" applyNumberFormat="1" applyFont="1" applyFill="1" applyBorder="1" applyProtection="1">
      <protection locked="0"/>
    </xf>
    <xf numFmtId="49" fontId="47" fillId="65" borderId="14" xfId="0" applyNumberFormat="1" applyFont="1" applyFill="1" applyBorder="1" applyAlignment="1" applyProtection="1">
      <alignment horizontal="left"/>
      <protection locked="0"/>
    </xf>
    <xf numFmtId="4" fontId="5" fillId="65" borderId="0" xfId="60" applyNumberFormat="1" applyFill="1" applyProtection="1">
      <protection locked="0"/>
    </xf>
    <xf numFmtId="4" fontId="5" fillId="65" borderId="12" xfId="60" applyNumberFormat="1" applyFill="1" applyBorder="1" applyProtection="1">
      <protection locked="0"/>
    </xf>
    <xf numFmtId="49" fontId="5" fillId="65" borderId="17" xfId="0" applyNumberFormat="1" applyFont="1" applyFill="1" applyBorder="1" applyAlignment="1" applyProtection="1">
      <alignment vertical="center"/>
      <protection locked="0"/>
    </xf>
    <xf numFmtId="0" fontId="5" fillId="65" borderId="70" xfId="0" applyFont="1" applyFill="1" applyBorder="1" applyAlignment="1" applyProtection="1">
      <alignment vertical="center"/>
      <protection locked="0"/>
    </xf>
    <xf numFmtId="49" fontId="35" fillId="30" borderId="67" xfId="106" applyNumberFormat="1" applyFont="1" applyFill="1" applyBorder="1" applyAlignment="1" applyProtection="1">
      <alignment horizontal="left" vertical="center" wrapText="1"/>
      <protection locked="0"/>
    </xf>
    <xf numFmtId="49" fontId="35" fillId="30" borderId="68" xfId="106" applyNumberFormat="1" applyFont="1" applyFill="1" applyBorder="1" applyAlignment="1" applyProtection="1">
      <alignment horizontal="left" vertical="center" wrapText="1"/>
      <protection locked="0"/>
    </xf>
    <xf numFmtId="49" fontId="35" fillId="30" borderId="69" xfId="106" applyNumberFormat="1" applyFont="1" applyFill="1" applyBorder="1" applyAlignment="1" applyProtection="1">
      <alignment horizontal="left" vertical="center" wrapText="1"/>
      <protection locked="0"/>
    </xf>
    <xf numFmtId="170" fontId="35" fillId="30" borderId="67" xfId="106" applyNumberFormat="1" applyFont="1" applyFill="1" applyBorder="1" applyAlignment="1" applyProtection="1">
      <alignment horizontal="left" vertical="center" wrapText="1"/>
      <protection locked="0"/>
    </xf>
    <xf numFmtId="170" fontId="35" fillId="30" borderId="69" xfId="106" applyNumberFormat="1" applyFont="1" applyFill="1" applyBorder="1" applyAlignment="1" applyProtection="1">
      <alignment horizontal="left" vertical="center" wrapText="1"/>
      <protection locked="0"/>
    </xf>
    <xf numFmtId="171" fontId="35" fillId="30" borderId="67" xfId="106" applyNumberFormat="1" applyFont="1" applyFill="1" applyBorder="1" applyAlignment="1" applyProtection="1">
      <alignment horizontal="center" vertical="center" wrapText="1"/>
      <protection locked="0"/>
    </xf>
    <xf numFmtId="171" fontId="35" fillId="30" borderId="69" xfId="106" applyNumberFormat="1" applyFont="1" applyFill="1" applyBorder="1" applyAlignment="1" applyProtection="1">
      <alignment horizontal="center" vertical="center" wrapText="1"/>
      <protection locked="0"/>
    </xf>
    <xf numFmtId="14" fontId="78" fillId="30" borderId="70" xfId="106" applyNumberFormat="1" applyFont="1" applyFill="1" applyBorder="1" applyAlignment="1" applyProtection="1">
      <alignment horizontal="center" vertical="top"/>
      <protection locked="0"/>
    </xf>
    <xf numFmtId="0" fontId="5" fillId="30" borderId="70" xfId="106" applyFont="1" applyFill="1" applyBorder="1" applyAlignment="1" applyProtection="1">
      <alignment horizontal="center" vertical="center"/>
      <protection locked="0"/>
    </xf>
    <xf numFmtId="49" fontId="86" fillId="32" borderId="53" xfId="106" applyNumberFormat="1" applyFont="1" applyFill="1" applyBorder="1" applyAlignment="1">
      <alignment horizontal="center" vertical="center"/>
    </xf>
    <xf numFmtId="49" fontId="86" fillId="32" borderId="54" xfId="106" applyNumberFormat="1" applyFont="1" applyFill="1" applyBorder="1" applyAlignment="1">
      <alignment horizontal="center" vertical="center"/>
    </xf>
    <xf numFmtId="0" fontId="9" fillId="30" borderId="66" xfId="106" applyFont="1" applyFill="1" applyBorder="1" applyAlignment="1">
      <alignment horizontal="center" vertical="center"/>
    </xf>
    <xf numFmtId="0" fontId="71" fillId="30" borderId="55" xfId="106" applyFont="1" applyFill="1" applyBorder="1" applyAlignment="1">
      <alignment horizontal="right"/>
    </xf>
    <xf numFmtId="0" fontId="71" fillId="30" borderId="50" xfId="106" applyFont="1" applyFill="1" applyBorder="1" applyAlignment="1">
      <alignment horizontal="right"/>
    </xf>
    <xf numFmtId="49" fontId="35" fillId="30" borderId="67" xfId="60" applyNumberFormat="1" applyFont="1" applyFill="1" applyBorder="1" applyAlignment="1" applyProtection="1">
      <alignment horizontal="center" vertical="center" wrapText="1"/>
      <protection locked="0"/>
    </xf>
    <xf numFmtId="49" fontId="35" fillId="30" borderId="68" xfId="60" applyNumberFormat="1" applyFont="1" applyFill="1" applyBorder="1" applyAlignment="1" applyProtection="1">
      <alignment horizontal="center" vertical="center" wrapText="1"/>
      <protection locked="0"/>
    </xf>
    <xf numFmtId="49" fontId="35" fillId="30" borderId="69" xfId="60" applyNumberFormat="1" applyFont="1" applyFill="1" applyBorder="1" applyAlignment="1" applyProtection="1">
      <alignment horizontal="center" vertical="center" wrapText="1"/>
      <protection locked="0"/>
    </xf>
    <xf numFmtId="49" fontId="35" fillId="30" borderId="67" xfId="106" applyNumberFormat="1" applyFont="1" applyFill="1" applyBorder="1" applyAlignment="1" applyProtection="1">
      <alignment horizontal="left" vertical="center"/>
      <protection locked="0"/>
    </xf>
    <xf numFmtId="49" fontId="35" fillId="30" borderId="68" xfId="106" applyNumberFormat="1" applyFont="1" applyFill="1" applyBorder="1" applyAlignment="1" applyProtection="1">
      <alignment horizontal="left" vertical="center"/>
      <protection locked="0"/>
    </xf>
    <xf numFmtId="49" fontId="35" fillId="30" borderId="69" xfId="106" applyNumberFormat="1" applyFont="1" applyFill="1" applyBorder="1" applyAlignment="1" applyProtection="1">
      <alignment horizontal="left" vertical="center"/>
      <protection locked="0"/>
    </xf>
    <xf numFmtId="0" fontId="71" fillId="30" borderId="0" xfId="106" applyFont="1" applyFill="1" applyAlignment="1">
      <alignment horizontal="left" vertical="top" wrapText="1"/>
    </xf>
    <xf numFmtId="0" fontId="71" fillId="30" borderId="11" xfId="106" applyFont="1" applyFill="1" applyBorder="1" applyAlignment="1">
      <alignment horizontal="left" vertical="top" wrapText="1"/>
    </xf>
    <xf numFmtId="0" fontId="87" fillId="30" borderId="29" xfId="106" applyFont="1" applyFill="1" applyBorder="1" applyAlignment="1">
      <alignment horizontal="left" vertical="center"/>
    </xf>
    <xf numFmtId="0" fontId="87" fillId="30" borderId="30" xfId="106" applyFont="1" applyFill="1" applyBorder="1" applyAlignment="1">
      <alignment horizontal="left" vertical="center"/>
    </xf>
    <xf numFmtId="0" fontId="87" fillId="30" borderId="31" xfId="106" applyFont="1" applyFill="1" applyBorder="1" applyAlignment="1">
      <alignment horizontal="left" vertical="center"/>
    </xf>
    <xf numFmtId="43" fontId="87" fillId="30" borderId="29" xfId="85" applyFont="1" applyFill="1" applyBorder="1" applyAlignment="1" applyProtection="1">
      <alignment vertical="center"/>
      <protection locked="0"/>
    </xf>
    <xf numFmtId="43" fontId="87" fillId="30" borderId="30" xfId="85" applyFont="1" applyFill="1" applyBorder="1" applyAlignment="1" applyProtection="1">
      <alignment vertical="center"/>
      <protection locked="0"/>
    </xf>
    <xf numFmtId="43" fontId="87" fillId="30" borderId="32" xfId="85" applyFont="1" applyFill="1" applyBorder="1" applyAlignment="1" applyProtection="1">
      <alignment vertical="center"/>
      <protection locked="0"/>
    </xf>
    <xf numFmtId="0" fontId="85" fillId="30" borderId="29" xfId="106" applyFont="1" applyFill="1" applyBorder="1" applyAlignment="1">
      <alignment horizontal="left" vertical="center"/>
    </xf>
    <xf numFmtId="0" fontId="85" fillId="30" borderId="30" xfId="106" applyFont="1" applyFill="1" applyBorder="1" applyAlignment="1">
      <alignment horizontal="left" vertical="center"/>
    </xf>
    <xf numFmtId="0" fontId="85" fillId="30" borderId="31" xfId="106" applyFont="1" applyFill="1" applyBorder="1" applyAlignment="1">
      <alignment horizontal="left" vertical="center"/>
    </xf>
    <xf numFmtId="0" fontId="42" fillId="30" borderId="29" xfId="106" applyFont="1" applyFill="1" applyBorder="1" applyAlignment="1">
      <alignment horizontal="left" vertical="center" wrapText="1"/>
    </xf>
    <xf numFmtId="0" fontId="42" fillId="30" borderId="30" xfId="106" applyFont="1" applyFill="1" applyBorder="1" applyAlignment="1">
      <alignment horizontal="left" vertical="center" wrapText="1"/>
    </xf>
    <xf numFmtId="0" fontId="42" fillId="30" borderId="31" xfId="106" applyFont="1" applyFill="1" applyBorder="1" applyAlignment="1">
      <alignment horizontal="left" vertical="center" wrapText="1"/>
    </xf>
    <xf numFmtId="43" fontId="87" fillId="30" borderId="29" xfId="85" applyFont="1" applyFill="1" applyBorder="1" applyAlignment="1">
      <alignment vertical="center"/>
    </xf>
    <xf numFmtId="43" fontId="87" fillId="30" borderId="30" xfId="85" applyFont="1" applyFill="1" applyBorder="1" applyAlignment="1">
      <alignment vertical="center"/>
    </xf>
    <xf numFmtId="43" fontId="87" fillId="30" borderId="32" xfId="85" applyFont="1" applyFill="1" applyBorder="1" applyAlignment="1">
      <alignment vertical="center"/>
    </xf>
    <xf numFmtId="43" fontId="58" fillId="30" borderId="27" xfId="85" applyFont="1" applyFill="1" applyBorder="1" applyAlignment="1">
      <alignment horizontal="center" vertical="center"/>
    </xf>
    <xf numFmtId="43" fontId="58" fillId="30" borderId="29" xfId="85" applyFont="1" applyFill="1" applyBorder="1" applyAlignment="1">
      <alignment horizontal="center" vertical="center"/>
    </xf>
    <xf numFmtId="43" fontId="58" fillId="30" borderId="28" xfId="85" applyFont="1" applyFill="1" applyBorder="1" applyAlignment="1">
      <alignment horizontal="center" vertical="center"/>
    </xf>
    <xf numFmtId="0" fontId="86" fillId="32" borderId="30" xfId="106" applyFont="1" applyFill="1" applyBorder="1" applyAlignment="1">
      <alignment horizontal="center" vertical="center"/>
    </xf>
    <xf numFmtId="0" fontId="86" fillId="32" borderId="32" xfId="106" applyFont="1" applyFill="1" applyBorder="1" applyAlignment="1">
      <alignment horizontal="center" vertical="center"/>
    </xf>
    <xf numFmtId="0" fontId="42" fillId="30" borderId="29" xfId="106" applyFont="1" applyFill="1" applyBorder="1" applyAlignment="1">
      <alignment horizontal="left" vertical="center"/>
    </xf>
    <xf numFmtId="0" fontId="42" fillId="30" borderId="30" xfId="106" applyFont="1" applyFill="1" applyBorder="1" applyAlignment="1">
      <alignment horizontal="left" vertical="center"/>
    </xf>
    <xf numFmtId="0" fontId="42" fillId="30" borderId="31" xfId="106" applyFont="1" applyFill="1" applyBorder="1" applyAlignment="1">
      <alignment horizontal="left" vertical="center"/>
    </xf>
    <xf numFmtId="0" fontId="86" fillId="32" borderId="0" xfId="106" applyFont="1" applyFill="1" applyAlignment="1">
      <alignment horizontal="center" vertical="center"/>
    </xf>
    <xf numFmtId="0" fontId="86" fillId="32" borderId="21" xfId="106" applyFont="1" applyFill="1" applyBorder="1" applyAlignment="1">
      <alignment horizontal="center" vertical="center"/>
    </xf>
    <xf numFmtId="0" fontId="86" fillId="30" borderId="29" xfId="106" applyFont="1" applyFill="1" applyBorder="1" applyAlignment="1">
      <alignment horizontal="left" vertical="center"/>
    </xf>
    <xf numFmtId="0" fontId="86" fillId="30" borderId="30" xfId="106" applyFont="1" applyFill="1" applyBorder="1" applyAlignment="1">
      <alignment horizontal="left" vertical="center"/>
    </xf>
    <xf numFmtId="0" fontId="86" fillId="30" borderId="31" xfId="106" applyFont="1" applyFill="1" applyBorder="1" applyAlignment="1">
      <alignment horizontal="left" vertical="center"/>
    </xf>
    <xf numFmtId="43" fontId="86" fillId="30" borderId="29" xfId="85" applyFont="1" applyFill="1" applyBorder="1" applyAlignment="1" applyProtection="1">
      <alignment vertical="center"/>
      <protection hidden="1"/>
    </xf>
    <xf numFmtId="43" fontId="86" fillId="30" borderId="30" xfId="85" applyFont="1" applyFill="1" applyBorder="1" applyAlignment="1" applyProtection="1">
      <alignment vertical="center"/>
      <protection hidden="1"/>
    </xf>
    <xf numFmtId="43" fontId="86" fillId="30" borderId="32" xfId="85" applyFont="1" applyFill="1" applyBorder="1" applyAlignment="1" applyProtection="1">
      <alignment vertical="center"/>
      <protection hidden="1"/>
    </xf>
    <xf numFmtId="43" fontId="87" fillId="30" borderId="58" xfId="85" applyFont="1" applyFill="1" applyBorder="1" applyAlignment="1" applyProtection="1">
      <alignment vertical="center"/>
      <protection locked="0"/>
    </xf>
    <xf numFmtId="43" fontId="87" fillId="30" borderId="0" xfId="85" applyFont="1" applyFill="1" applyAlignment="1" applyProtection="1">
      <alignment vertical="center"/>
      <protection locked="0"/>
    </xf>
    <xf numFmtId="43" fontId="87" fillId="30" borderId="21" xfId="85" applyFont="1" applyFill="1" applyBorder="1" applyAlignment="1" applyProtection="1">
      <alignment vertical="center"/>
      <protection locked="0"/>
    </xf>
    <xf numFmtId="0" fontId="85" fillId="30" borderId="29" xfId="106" applyFont="1" applyFill="1" applyBorder="1" applyAlignment="1">
      <alignment horizontal="left" vertical="center" wrapText="1"/>
    </xf>
    <xf numFmtId="0" fontId="85" fillId="30" borderId="30" xfId="106" applyFont="1" applyFill="1" applyBorder="1" applyAlignment="1">
      <alignment horizontal="left" vertical="center" wrapText="1"/>
    </xf>
    <xf numFmtId="0" fontId="85" fillId="30" borderId="31" xfId="106" applyFont="1" applyFill="1" applyBorder="1" applyAlignment="1">
      <alignment horizontal="left" vertical="center" wrapText="1"/>
    </xf>
    <xf numFmtId="0" fontId="84" fillId="30" borderId="29" xfId="106" applyFont="1" applyFill="1" applyBorder="1" applyAlignment="1">
      <alignment vertical="center"/>
    </xf>
    <xf numFmtId="0" fontId="84" fillId="30" borderId="30" xfId="106" applyFont="1" applyFill="1" applyBorder="1" applyAlignment="1">
      <alignment vertical="center"/>
    </xf>
    <xf numFmtId="0" fontId="84" fillId="30" borderId="31" xfId="106" applyFont="1" applyFill="1" applyBorder="1" applyAlignment="1">
      <alignment vertical="center"/>
    </xf>
    <xf numFmtId="43" fontId="86" fillId="0" borderId="29" xfId="85" applyFont="1" applyBorder="1" applyAlignment="1" applyProtection="1">
      <alignment vertical="center"/>
      <protection hidden="1"/>
    </xf>
    <xf numFmtId="43" fontId="86" fillId="0" borderId="30" xfId="85" applyFont="1" applyBorder="1" applyAlignment="1" applyProtection="1">
      <alignment vertical="center"/>
      <protection hidden="1"/>
    </xf>
    <xf numFmtId="43" fontId="86" fillId="0" borderId="32" xfId="85" applyFont="1" applyBorder="1" applyAlignment="1" applyProtection="1">
      <alignment vertical="center"/>
      <protection hidden="1"/>
    </xf>
    <xf numFmtId="0" fontId="42" fillId="30" borderId="66" xfId="106" applyFont="1" applyFill="1" applyBorder="1" applyAlignment="1" applyProtection="1">
      <alignment horizontal="left" vertical="center"/>
      <protection hidden="1"/>
    </xf>
    <xf numFmtId="43" fontId="42" fillId="30" borderId="27" xfId="85" applyFont="1" applyFill="1" applyBorder="1" applyAlignment="1" applyProtection="1">
      <alignment vertical="center"/>
      <protection hidden="1"/>
    </xf>
    <xf numFmtId="43" fontId="42" fillId="30" borderId="29" xfId="85" applyFont="1" applyFill="1" applyBorder="1" applyAlignment="1" applyProtection="1">
      <alignment vertical="center"/>
      <protection hidden="1"/>
    </xf>
    <xf numFmtId="43" fontId="42" fillId="30" borderId="28" xfId="85" applyFont="1" applyFill="1" applyBorder="1" applyAlignment="1" applyProtection="1">
      <alignment vertical="center"/>
      <protection hidden="1"/>
    </xf>
    <xf numFmtId="43" fontId="87" fillId="0" borderId="27" xfId="85" applyFont="1" applyBorder="1" applyAlignment="1" applyProtection="1">
      <alignment vertical="center"/>
      <protection hidden="1"/>
    </xf>
    <xf numFmtId="43" fontId="87" fillId="0" borderId="29" xfId="85" applyFont="1" applyBorder="1" applyAlignment="1" applyProtection="1">
      <alignment vertical="center"/>
      <protection hidden="1"/>
    </xf>
    <xf numFmtId="43" fontId="87" fillId="0" borderId="28" xfId="85" applyFont="1" applyBorder="1" applyAlignment="1" applyProtection="1">
      <alignment vertical="center"/>
      <protection hidden="1"/>
    </xf>
    <xf numFmtId="0" fontId="87" fillId="30" borderId="42" xfId="106" applyFont="1" applyFill="1" applyBorder="1" applyAlignment="1">
      <alignment horizontal="left" vertical="center" wrapText="1"/>
    </xf>
    <xf numFmtId="0" fontId="87" fillId="30" borderId="43" xfId="106" applyFont="1" applyFill="1" applyBorder="1" applyAlignment="1">
      <alignment horizontal="left" vertical="center" wrapText="1"/>
    </xf>
    <xf numFmtId="0" fontId="87" fillId="30" borderId="44" xfId="106" applyFont="1" applyFill="1" applyBorder="1" applyAlignment="1">
      <alignment horizontal="left" vertical="center" wrapText="1"/>
    </xf>
    <xf numFmtId="43" fontId="87" fillId="30" borderId="42" xfId="85" applyFont="1" applyFill="1" applyBorder="1" applyAlignment="1" applyProtection="1">
      <alignment vertical="center"/>
      <protection locked="0"/>
    </xf>
    <xf numFmtId="43" fontId="87" fillId="30" borderId="43" xfId="85" applyFont="1" applyFill="1" applyBorder="1" applyAlignment="1" applyProtection="1">
      <alignment vertical="center"/>
      <protection locked="0"/>
    </xf>
    <xf numFmtId="43" fontId="87" fillId="30" borderId="57" xfId="85" applyFont="1" applyFill="1" applyBorder="1" applyAlignment="1" applyProtection="1">
      <alignment vertical="center"/>
      <protection locked="0"/>
    </xf>
    <xf numFmtId="0" fontId="84" fillId="30" borderId="29" xfId="106" applyFont="1" applyFill="1" applyBorder="1" applyAlignment="1">
      <alignment horizontal="left" vertical="center"/>
    </xf>
    <xf numFmtId="0" fontId="84" fillId="30" borderId="30" xfId="106" applyFont="1" applyFill="1" applyBorder="1" applyAlignment="1">
      <alignment horizontal="left" vertical="center"/>
    </xf>
    <xf numFmtId="0" fontId="84" fillId="30" borderId="31" xfId="106" applyFont="1" applyFill="1" applyBorder="1" applyAlignment="1">
      <alignment horizontal="left" vertical="center"/>
    </xf>
    <xf numFmtId="43" fontId="86" fillId="0" borderId="27" xfId="85" applyFont="1" applyBorder="1" applyAlignment="1" applyProtection="1">
      <alignment vertical="center"/>
      <protection hidden="1"/>
    </xf>
    <xf numFmtId="43" fontId="86" fillId="0" borderId="28" xfId="85" applyFont="1" applyBorder="1" applyAlignment="1" applyProtection="1">
      <alignment vertical="center"/>
      <protection hidden="1"/>
    </xf>
    <xf numFmtId="43" fontId="87" fillId="0" borderId="27" xfId="85" applyFont="1" applyBorder="1" applyAlignment="1">
      <alignment vertical="center"/>
    </xf>
    <xf numFmtId="43" fontId="87" fillId="0" borderId="29" xfId="85" applyFont="1" applyBorder="1" applyAlignment="1">
      <alignment vertical="center"/>
    </xf>
    <xf numFmtId="43" fontId="87" fillId="0" borderId="28" xfId="85" applyFont="1" applyBorder="1" applyAlignment="1">
      <alignment vertical="center"/>
    </xf>
    <xf numFmtId="43" fontId="84" fillId="0" borderId="27" xfId="85" applyFont="1" applyBorder="1" applyAlignment="1" applyProtection="1">
      <alignment vertical="center"/>
      <protection hidden="1"/>
    </xf>
    <xf numFmtId="43" fontId="84" fillId="0" borderId="29" xfId="85" applyFont="1" applyBorder="1" applyAlignment="1" applyProtection="1">
      <alignment vertical="center"/>
      <protection hidden="1"/>
    </xf>
    <xf numFmtId="43" fontId="84" fillId="0" borderId="28" xfId="85" applyFont="1" applyBorder="1" applyAlignment="1" applyProtection="1">
      <alignment vertical="center"/>
      <protection hidden="1"/>
    </xf>
    <xf numFmtId="0" fontId="84" fillId="30" borderId="29" xfId="106" applyFont="1" applyFill="1" applyBorder="1" applyAlignment="1">
      <alignment horizontal="left" vertical="center" wrapText="1"/>
    </xf>
    <xf numFmtId="0" fontId="84" fillId="30" borderId="30" xfId="106" applyFont="1" applyFill="1" applyBorder="1" applyAlignment="1">
      <alignment horizontal="left" vertical="center" wrapText="1"/>
    </xf>
    <xf numFmtId="0" fontId="84" fillId="30" borderId="31" xfId="106" applyFont="1" applyFill="1" applyBorder="1" applyAlignment="1">
      <alignment horizontal="left" vertical="center" wrapText="1"/>
    </xf>
    <xf numFmtId="43" fontId="84" fillId="0" borderId="27" xfId="85" applyFont="1" applyBorder="1" applyAlignment="1" applyProtection="1">
      <alignment vertical="center"/>
      <protection locked="0"/>
    </xf>
    <xf numFmtId="43" fontId="84" fillId="0" borderId="29" xfId="85" applyFont="1" applyBorder="1" applyAlignment="1" applyProtection="1">
      <alignment vertical="center"/>
      <protection locked="0"/>
    </xf>
    <xf numFmtId="43" fontId="84" fillId="0" borderId="28" xfId="85" applyFont="1" applyBorder="1" applyAlignment="1" applyProtection="1">
      <alignment vertical="center"/>
      <protection locked="0"/>
    </xf>
    <xf numFmtId="43" fontId="85" fillId="0" borderId="27" xfId="85" applyFont="1" applyBorder="1" applyAlignment="1" applyProtection="1">
      <alignment vertical="center"/>
      <protection locked="0"/>
    </xf>
    <xf numFmtId="43" fontId="85" fillId="0" borderId="29" xfId="85" applyFont="1" applyBorder="1" applyAlignment="1" applyProtection="1">
      <alignment vertical="center"/>
      <protection locked="0"/>
    </xf>
    <xf numFmtId="43" fontId="85" fillId="0" borderId="28" xfId="85" applyFont="1" applyBorder="1" applyAlignment="1" applyProtection="1">
      <alignment vertical="center"/>
      <protection locked="0"/>
    </xf>
    <xf numFmtId="0" fontId="84" fillId="30" borderId="42" xfId="106" applyFont="1" applyFill="1" applyBorder="1" applyAlignment="1">
      <alignment horizontal="left" vertical="center" wrapText="1"/>
    </xf>
    <xf numFmtId="0" fontId="84" fillId="30" borderId="43" xfId="106" applyFont="1" applyFill="1" applyBorder="1" applyAlignment="1">
      <alignment horizontal="left" vertical="center" wrapText="1"/>
    </xf>
    <xf numFmtId="0" fontId="84" fillId="30" borderId="44" xfId="106" applyFont="1" applyFill="1" applyBorder="1" applyAlignment="1">
      <alignment horizontal="left" vertical="center" wrapText="1"/>
    </xf>
    <xf numFmtId="43" fontId="84" fillId="0" borderId="40" xfId="85" applyFont="1" applyBorder="1" applyAlignment="1" applyProtection="1">
      <alignment vertical="center"/>
      <protection hidden="1"/>
    </xf>
    <xf numFmtId="43" fontId="84" fillId="0" borderId="42" xfId="85" applyFont="1" applyBorder="1" applyAlignment="1" applyProtection="1">
      <alignment vertical="center"/>
      <protection hidden="1"/>
    </xf>
    <xf numFmtId="43" fontId="84" fillId="0" borderId="41" xfId="85" applyFont="1" applyBorder="1" applyAlignment="1" applyProtection="1">
      <alignment vertical="center"/>
      <protection hidden="1"/>
    </xf>
    <xf numFmtId="0" fontId="84" fillId="32" borderId="53" xfId="106" applyFont="1" applyFill="1" applyBorder="1" applyAlignment="1">
      <alignment horizontal="center" vertical="center"/>
    </xf>
    <xf numFmtId="0" fontId="84" fillId="32" borderId="54" xfId="106" applyFont="1" applyFill="1" applyBorder="1" applyAlignment="1">
      <alignment horizontal="center" vertical="center"/>
    </xf>
    <xf numFmtId="0" fontId="85" fillId="30" borderId="29" xfId="106" applyFont="1" applyFill="1" applyBorder="1" applyAlignment="1">
      <alignment vertical="center"/>
    </xf>
    <xf numFmtId="0" fontId="85" fillId="30" borderId="30" xfId="106" applyFont="1" applyFill="1" applyBorder="1" applyAlignment="1">
      <alignment vertical="center"/>
    </xf>
    <xf numFmtId="0" fontId="85" fillId="30" borderId="31" xfId="106" applyFont="1" applyFill="1" applyBorder="1" applyAlignment="1">
      <alignment vertical="center"/>
    </xf>
    <xf numFmtId="43" fontId="85" fillId="0" borderId="27" xfId="85" applyFont="1" applyBorder="1" applyAlignment="1">
      <alignment vertical="center"/>
    </xf>
    <xf numFmtId="43" fontId="85" fillId="0" borderId="29" xfId="85" applyFont="1" applyBorder="1" applyAlignment="1">
      <alignment vertical="center"/>
    </xf>
    <xf numFmtId="43" fontId="85" fillId="0" borderId="28" xfId="85" applyFont="1" applyBorder="1" applyAlignment="1">
      <alignment vertical="center"/>
    </xf>
    <xf numFmtId="49" fontId="85" fillId="30" borderId="29" xfId="106" applyNumberFormat="1" applyFont="1" applyFill="1" applyBorder="1" applyAlignment="1">
      <alignment horizontal="left" vertical="center"/>
    </xf>
    <xf numFmtId="49" fontId="85" fillId="30" borderId="30" xfId="106" applyNumberFormat="1" applyFont="1" applyFill="1" applyBorder="1" applyAlignment="1">
      <alignment horizontal="left" vertical="center"/>
    </xf>
    <xf numFmtId="49" fontId="85" fillId="30" borderId="31" xfId="106" applyNumberFormat="1" applyFont="1" applyFill="1" applyBorder="1" applyAlignment="1">
      <alignment horizontal="left" vertical="center"/>
    </xf>
    <xf numFmtId="43" fontId="85" fillId="0" borderId="30" xfId="85" applyFont="1" applyBorder="1" applyAlignment="1">
      <alignment vertical="center"/>
    </xf>
    <xf numFmtId="43" fontId="85" fillId="0" borderId="32" xfId="85" applyFont="1" applyBorder="1" applyAlignment="1">
      <alignment vertical="center"/>
    </xf>
    <xf numFmtId="0" fontId="86" fillId="32" borderId="53" xfId="106" applyFont="1" applyFill="1" applyBorder="1" applyAlignment="1">
      <alignment horizontal="center" vertical="center"/>
    </xf>
    <xf numFmtId="0" fontId="86" fillId="32" borderId="54" xfId="106" applyFont="1" applyFill="1" applyBorder="1" applyAlignment="1">
      <alignment horizontal="center" vertical="center"/>
    </xf>
    <xf numFmtId="0" fontId="42" fillId="30" borderId="29" xfId="106" applyFont="1" applyFill="1" applyBorder="1" applyAlignment="1">
      <alignment vertical="center"/>
    </xf>
    <xf numFmtId="0" fontId="42" fillId="30" borderId="30" xfId="106" applyFont="1" applyFill="1" applyBorder="1" applyAlignment="1">
      <alignment vertical="center"/>
    </xf>
    <xf numFmtId="0" fontId="42" fillId="30" borderId="31" xfId="106" applyFont="1" applyFill="1" applyBorder="1" applyAlignment="1">
      <alignment vertical="center"/>
    </xf>
    <xf numFmtId="43" fontId="87" fillId="0" borderId="27" xfId="85" applyFont="1" applyFill="1" applyBorder="1" applyAlignment="1" applyProtection="1">
      <alignment vertical="center"/>
      <protection locked="0"/>
    </xf>
    <xf numFmtId="43" fontId="87" fillId="0" borderId="29" xfId="85" applyFont="1" applyFill="1" applyBorder="1" applyAlignment="1" applyProtection="1">
      <alignment vertical="center"/>
      <protection locked="0"/>
    </xf>
    <xf numFmtId="43" fontId="87" fillId="0" borderId="28" xfId="85" applyFont="1" applyFill="1" applyBorder="1" applyAlignment="1" applyProtection="1">
      <alignment vertical="center"/>
      <protection locked="0"/>
    </xf>
    <xf numFmtId="0" fontId="42" fillId="0" borderId="29" xfId="106" applyFont="1" applyBorder="1" applyAlignment="1">
      <alignment vertical="center"/>
    </xf>
    <xf numFmtId="0" fontId="42" fillId="0" borderId="30" xfId="106" applyFont="1" applyBorder="1" applyAlignment="1">
      <alignment vertical="center"/>
    </xf>
    <xf numFmtId="0" fontId="42" fillId="0" borderId="31" xfId="106" applyFont="1" applyBorder="1" applyAlignment="1">
      <alignment vertical="center"/>
    </xf>
    <xf numFmtId="43" fontId="87" fillId="30" borderId="27" xfId="85" applyFont="1" applyFill="1" applyBorder="1" applyAlignment="1" applyProtection="1">
      <alignment vertical="center"/>
      <protection locked="0"/>
    </xf>
    <xf numFmtId="43" fontId="87" fillId="30" borderId="28" xfId="85" applyFont="1" applyFill="1" applyBorder="1" applyAlignment="1" applyProtection="1">
      <alignment vertical="center"/>
      <protection locked="0"/>
    </xf>
    <xf numFmtId="0" fontId="86" fillId="30" borderId="29" xfId="106" applyFont="1" applyFill="1" applyBorder="1" applyAlignment="1">
      <alignment vertical="center" wrapText="1"/>
    </xf>
    <xf numFmtId="0" fontId="86" fillId="30" borderId="30" xfId="106" applyFont="1" applyFill="1" applyBorder="1" applyAlignment="1">
      <alignment vertical="center" wrapText="1"/>
    </xf>
    <xf numFmtId="0" fontId="86" fillId="30" borderId="31" xfId="106" applyFont="1" applyFill="1" applyBorder="1" applyAlignment="1">
      <alignment vertical="center" wrapText="1"/>
    </xf>
    <xf numFmtId="43" fontId="86" fillId="30" borderId="27" xfId="85" applyFont="1" applyFill="1" applyBorder="1" applyAlignment="1">
      <alignment vertical="center"/>
    </xf>
    <xf numFmtId="43" fontId="86" fillId="30" borderId="29" xfId="85" applyFont="1" applyFill="1" applyBorder="1" applyAlignment="1">
      <alignment vertical="center"/>
    </xf>
    <xf numFmtId="43" fontId="86" fillId="30" borderId="28" xfId="85" applyFont="1" applyFill="1" applyBorder="1" applyAlignment="1">
      <alignment vertical="center"/>
    </xf>
    <xf numFmtId="0" fontId="85" fillId="30" borderId="42" xfId="106" applyFont="1" applyFill="1" applyBorder="1" applyAlignment="1">
      <alignment horizontal="left" vertical="center"/>
    </xf>
    <xf numFmtId="0" fontId="85" fillId="30" borderId="43" xfId="106" applyFont="1" applyFill="1" applyBorder="1" applyAlignment="1">
      <alignment horizontal="left" vertical="center"/>
    </xf>
    <xf numFmtId="0" fontId="85" fillId="30" borderId="44" xfId="106" applyFont="1" applyFill="1" applyBorder="1" applyAlignment="1">
      <alignment horizontal="left" vertical="center"/>
    </xf>
    <xf numFmtId="43" fontId="85" fillId="0" borderId="40" xfId="85" applyFont="1" applyBorder="1" applyAlignment="1" applyProtection="1">
      <alignment vertical="center"/>
      <protection locked="0"/>
    </xf>
    <xf numFmtId="43" fontId="85" fillId="0" borderId="42" xfId="85" applyFont="1" applyBorder="1" applyAlignment="1" applyProtection="1">
      <alignment vertical="center"/>
      <protection locked="0"/>
    </xf>
    <xf numFmtId="43" fontId="85" fillId="0" borderId="41" xfId="85" applyFont="1" applyBorder="1" applyAlignment="1" applyProtection="1">
      <alignment vertical="center"/>
      <protection locked="0"/>
    </xf>
    <xf numFmtId="0" fontId="84" fillId="30" borderId="42" xfId="106" applyFont="1" applyFill="1" applyBorder="1" applyAlignment="1">
      <alignment horizontal="left" vertical="center"/>
    </xf>
    <xf numFmtId="0" fontId="84" fillId="30" borderId="43" xfId="106" applyFont="1" applyFill="1" applyBorder="1" applyAlignment="1">
      <alignment horizontal="left" vertical="center"/>
    </xf>
    <xf numFmtId="0" fontId="84" fillId="30" borderId="44" xfId="106" applyFont="1" applyFill="1" applyBorder="1" applyAlignment="1">
      <alignment horizontal="left" vertical="center"/>
    </xf>
    <xf numFmtId="43" fontId="84" fillId="0" borderId="76" xfId="85" applyFont="1" applyBorder="1" applyAlignment="1" applyProtection="1">
      <alignment horizontal="center" vertical="center"/>
      <protection hidden="1"/>
    </xf>
    <xf numFmtId="43" fontId="84" fillId="0" borderId="66" xfId="85" applyFont="1" applyBorder="1" applyAlignment="1" applyProtection="1">
      <alignment horizontal="center" vertical="center"/>
      <protection hidden="1"/>
    </xf>
    <xf numFmtId="43" fontId="84" fillId="0" borderId="72" xfId="85" applyFont="1" applyBorder="1" applyAlignment="1" applyProtection="1">
      <alignment horizontal="center" vertical="center"/>
      <protection hidden="1"/>
    </xf>
    <xf numFmtId="0" fontId="87" fillId="30" borderId="29" xfId="106" applyFont="1" applyFill="1" applyBorder="1" applyAlignment="1">
      <alignment vertical="center" wrapText="1"/>
    </xf>
    <xf numFmtId="0" fontId="87" fillId="30" borderId="30" xfId="106" applyFont="1" applyFill="1" applyBorder="1" applyAlignment="1">
      <alignment vertical="center" wrapText="1"/>
    </xf>
    <xf numFmtId="0" fontId="87" fillId="30" borderId="31" xfId="106" applyFont="1" applyFill="1" applyBorder="1" applyAlignment="1">
      <alignment vertical="center" wrapText="1"/>
    </xf>
    <xf numFmtId="0" fontId="87" fillId="0" borderId="29" xfId="106" applyFont="1" applyBorder="1" applyAlignment="1">
      <alignment vertical="center" wrapText="1"/>
    </xf>
    <xf numFmtId="0" fontId="87" fillId="0" borderId="30" xfId="106" applyFont="1" applyBorder="1" applyAlignment="1">
      <alignment vertical="center" wrapText="1"/>
    </xf>
    <xf numFmtId="0" fontId="87" fillId="0" borderId="31" xfId="106" applyFont="1" applyBorder="1" applyAlignment="1">
      <alignment vertical="center" wrapText="1"/>
    </xf>
    <xf numFmtId="43" fontId="87" fillId="0" borderId="27" xfId="85" applyFont="1" applyBorder="1" applyAlignment="1" applyProtection="1">
      <alignment vertical="center"/>
      <protection locked="0"/>
    </xf>
    <xf numFmtId="43" fontId="87" fillId="0" borderId="29" xfId="85" applyFont="1" applyBorder="1" applyAlignment="1" applyProtection="1">
      <alignment vertical="center"/>
      <protection locked="0"/>
    </xf>
    <xf numFmtId="43" fontId="87" fillId="0" borderId="28" xfId="85" applyFont="1" applyBorder="1" applyAlignment="1" applyProtection="1">
      <alignment vertical="center"/>
      <protection locked="0"/>
    </xf>
    <xf numFmtId="0" fontId="87" fillId="0" borderId="29" xfId="106" applyFont="1" applyBorder="1" applyAlignment="1">
      <alignment vertical="center"/>
    </xf>
    <xf numFmtId="0" fontId="87" fillId="0" borderId="30" xfId="106" applyFont="1" applyBorder="1" applyAlignment="1">
      <alignment vertical="center"/>
    </xf>
    <xf numFmtId="0" fontId="87" fillId="0" borderId="31" xfId="106" applyFont="1" applyBorder="1" applyAlignment="1">
      <alignment vertical="center"/>
    </xf>
    <xf numFmtId="0" fontId="87" fillId="30" borderId="29" xfId="106" applyFont="1" applyFill="1" applyBorder="1" applyAlignment="1">
      <alignment vertical="center"/>
    </xf>
    <xf numFmtId="0" fontId="87" fillId="30" borderId="30" xfId="106" applyFont="1" applyFill="1" applyBorder="1" applyAlignment="1">
      <alignment vertical="center"/>
    </xf>
    <xf numFmtId="0" fontId="87" fillId="30" borderId="31" xfId="106" applyFont="1" applyFill="1" applyBorder="1" applyAlignment="1">
      <alignment vertical="center"/>
    </xf>
    <xf numFmtId="0" fontId="85" fillId="0" borderId="29" xfId="106" applyFont="1" applyBorder="1" applyAlignment="1">
      <alignment vertical="center"/>
    </xf>
    <xf numFmtId="0" fontId="85" fillId="0" borderId="30" xfId="106" applyFont="1" applyBorder="1" applyAlignment="1">
      <alignment vertical="center"/>
    </xf>
    <xf numFmtId="0" fontId="85" fillId="0" borderId="31" xfId="106" applyFont="1" applyBorder="1" applyAlignment="1">
      <alignment vertical="center"/>
    </xf>
    <xf numFmtId="43" fontId="87" fillId="30" borderId="27" xfId="85" applyFont="1" applyFill="1" applyBorder="1" applyAlignment="1">
      <alignment vertical="center"/>
    </xf>
    <xf numFmtId="43" fontId="87" fillId="30" borderId="28" xfId="85" applyFont="1" applyFill="1" applyBorder="1" applyAlignment="1">
      <alignment vertical="center"/>
    </xf>
    <xf numFmtId="0" fontId="85" fillId="30" borderId="29" xfId="106" applyFont="1" applyFill="1" applyBorder="1" applyAlignment="1">
      <alignment vertical="center" wrapText="1"/>
    </xf>
    <xf numFmtId="0" fontId="85" fillId="30" borderId="30" xfId="106" applyFont="1" applyFill="1" applyBorder="1" applyAlignment="1">
      <alignment vertical="center" wrapText="1"/>
    </xf>
    <xf numFmtId="0" fontId="85" fillId="30" borderId="31" xfId="106" applyFont="1" applyFill="1" applyBorder="1" applyAlignment="1">
      <alignment vertical="center" wrapText="1"/>
    </xf>
    <xf numFmtId="0" fontId="86" fillId="0" borderId="29" xfId="106" applyFont="1" applyBorder="1" applyAlignment="1">
      <alignment vertical="center" wrapText="1"/>
    </xf>
    <xf numFmtId="0" fontId="86" fillId="0" borderId="30" xfId="106" applyFont="1" applyBorder="1" applyAlignment="1">
      <alignment vertical="center" wrapText="1"/>
    </xf>
    <xf numFmtId="0" fontId="86" fillId="0" borderId="31" xfId="106" applyFont="1" applyBorder="1" applyAlignment="1">
      <alignment vertical="center" wrapText="1"/>
    </xf>
    <xf numFmtId="43" fontId="86" fillId="0" borderId="27" xfId="85" applyFont="1" applyBorder="1" applyAlignment="1">
      <alignment vertical="center"/>
    </xf>
    <xf numFmtId="43" fontId="86" fillId="0" borderId="29" xfId="85" applyFont="1" applyBorder="1" applyAlignment="1">
      <alignment vertical="center"/>
    </xf>
    <xf numFmtId="43" fontId="86" fillId="0" borderId="28" xfId="85" applyFont="1" applyBorder="1" applyAlignment="1">
      <alignment vertical="center"/>
    </xf>
    <xf numFmtId="0" fontId="85" fillId="0" borderId="29" xfId="106" applyFont="1" applyBorder="1" applyAlignment="1">
      <alignment vertical="center" wrapText="1"/>
    </xf>
    <xf numFmtId="0" fontId="85" fillId="0" borderId="30" xfId="106" applyFont="1" applyBorder="1" applyAlignment="1">
      <alignment vertical="center" wrapText="1"/>
    </xf>
    <xf numFmtId="0" fontId="85" fillId="0" borderId="31" xfId="106" applyFont="1" applyBorder="1" applyAlignment="1">
      <alignment vertical="center" wrapText="1"/>
    </xf>
    <xf numFmtId="0" fontId="84" fillId="0" borderId="29" xfId="106" applyFont="1" applyBorder="1" applyAlignment="1">
      <alignment vertical="center"/>
    </xf>
    <xf numFmtId="0" fontId="84" fillId="0" borderId="30" xfId="106" applyFont="1" applyBorder="1" applyAlignment="1">
      <alignment vertical="center"/>
    </xf>
    <xf numFmtId="0" fontId="84" fillId="0" borderId="31" xfId="106" applyFont="1" applyBorder="1" applyAlignment="1">
      <alignment vertical="center"/>
    </xf>
    <xf numFmtId="43" fontId="86" fillId="30" borderId="27" xfId="85" applyFont="1" applyFill="1" applyBorder="1" applyAlignment="1" applyProtection="1">
      <alignment vertical="center"/>
      <protection locked="0"/>
    </xf>
    <xf numFmtId="43" fontId="86" fillId="30" borderId="29" xfId="85" applyFont="1" applyFill="1" applyBorder="1" applyAlignment="1" applyProtection="1">
      <alignment vertical="center"/>
      <protection locked="0"/>
    </xf>
    <xf numFmtId="43" fontId="86" fillId="30" borderId="28" xfId="85" applyFont="1" applyFill="1" applyBorder="1" applyAlignment="1" applyProtection="1">
      <alignment vertical="center"/>
      <protection locked="0"/>
    </xf>
    <xf numFmtId="0" fontId="85" fillId="0" borderId="29" xfId="106" applyFont="1" applyBorder="1" applyAlignment="1">
      <alignment horizontal="left" vertical="center" wrapText="1"/>
    </xf>
    <xf numFmtId="0" fontId="85" fillId="0" borderId="30" xfId="106" applyFont="1" applyBorder="1" applyAlignment="1">
      <alignment horizontal="left" vertical="center" wrapText="1"/>
    </xf>
    <xf numFmtId="0" fontId="85" fillId="0" borderId="31" xfId="106" applyFont="1" applyBorder="1" applyAlignment="1">
      <alignment horizontal="left" vertical="center" wrapText="1"/>
    </xf>
    <xf numFmtId="0" fontId="84" fillId="30" borderId="42" xfId="106" applyFont="1" applyFill="1" applyBorder="1" applyAlignment="1">
      <alignment vertical="center"/>
    </xf>
    <xf numFmtId="0" fontId="84" fillId="30" borderId="43" xfId="106" applyFont="1" applyFill="1" applyBorder="1" applyAlignment="1">
      <alignment vertical="center"/>
    </xf>
    <xf numFmtId="0" fontId="84" fillId="30" borderId="44" xfId="106" applyFont="1" applyFill="1" applyBorder="1" applyAlignment="1">
      <alignment vertical="center"/>
    </xf>
    <xf numFmtId="43" fontId="86" fillId="30" borderId="40" xfId="85" applyFont="1" applyFill="1" applyBorder="1" applyAlignment="1">
      <alignment vertical="center"/>
    </xf>
    <xf numFmtId="43" fontId="86" fillId="30" borderId="42" xfId="85" applyFont="1" applyFill="1" applyBorder="1" applyAlignment="1">
      <alignment vertical="center"/>
    </xf>
    <xf numFmtId="43" fontId="86" fillId="30" borderId="41" xfId="85" applyFont="1" applyFill="1" applyBorder="1" applyAlignment="1">
      <alignment vertical="center"/>
    </xf>
    <xf numFmtId="0" fontId="58" fillId="32" borderId="53" xfId="106" applyFont="1" applyFill="1" applyBorder="1" applyAlignment="1">
      <alignment horizontal="center" vertical="center"/>
    </xf>
    <xf numFmtId="0" fontId="58" fillId="32" borderId="54" xfId="106" applyFont="1" applyFill="1" applyBorder="1" applyAlignment="1">
      <alignment horizontal="center" vertical="center"/>
    </xf>
    <xf numFmtId="0" fontId="58" fillId="30" borderId="29" xfId="106" applyFont="1" applyFill="1" applyBorder="1" applyAlignment="1">
      <alignment vertical="center"/>
    </xf>
    <xf numFmtId="0" fontId="58" fillId="30" borderId="30" xfId="106" applyFont="1" applyFill="1" applyBorder="1" applyAlignment="1">
      <alignment vertical="center"/>
    </xf>
    <xf numFmtId="0" fontId="58" fillId="30" borderId="31" xfId="106" applyFont="1" applyFill="1" applyBorder="1" applyAlignment="1">
      <alignment vertical="center"/>
    </xf>
    <xf numFmtId="0" fontId="106" fillId="30" borderId="73" xfId="106" applyFont="1" applyFill="1" applyBorder="1" applyAlignment="1">
      <alignment horizontal="left" vertical="center"/>
    </xf>
    <xf numFmtId="0" fontId="59" fillId="32" borderId="52" xfId="106" applyFont="1" applyFill="1" applyBorder="1" applyAlignment="1">
      <alignment horizontal="center" vertical="center"/>
    </xf>
    <xf numFmtId="0" fontId="59" fillId="32" borderId="77" xfId="106" applyFont="1" applyFill="1" applyBorder="1" applyAlignment="1">
      <alignment horizontal="center" vertical="center"/>
    </xf>
    <xf numFmtId="0" fontId="84" fillId="32" borderId="45" xfId="106" applyFont="1" applyFill="1" applyBorder="1" applyAlignment="1">
      <alignment horizontal="left" vertical="center"/>
    </xf>
    <xf numFmtId="0" fontId="84" fillId="32" borderId="53" xfId="106" applyFont="1" applyFill="1" applyBorder="1" applyAlignment="1">
      <alignment horizontal="left" vertical="center"/>
    </xf>
    <xf numFmtId="0" fontId="84" fillId="32" borderId="59" xfId="106" applyFont="1" applyFill="1" applyBorder="1" applyAlignment="1">
      <alignment horizontal="left" vertical="center"/>
    </xf>
    <xf numFmtId="0" fontId="84" fillId="32" borderId="76" xfId="106" applyFont="1" applyFill="1" applyBorder="1" applyAlignment="1">
      <alignment horizontal="left" vertical="center"/>
    </xf>
    <xf numFmtId="0" fontId="84" fillId="32" borderId="66" xfId="106" applyFont="1" applyFill="1" applyBorder="1" applyAlignment="1">
      <alignment horizontal="left" vertical="center"/>
    </xf>
    <xf numFmtId="0" fontId="84" fillId="32" borderId="78" xfId="106" applyFont="1" applyFill="1" applyBorder="1" applyAlignment="1">
      <alignment horizontal="left" vertical="center"/>
    </xf>
    <xf numFmtId="0" fontId="70" fillId="32" borderId="48" xfId="106" applyFont="1" applyFill="1" applyBorder="1" applyAlignment="1">
      <alignment horizontal="center" vertical="center"/>
    </xf>
    <xf numFmtId="0" fontId="70" fillId="32" borderId="79" xfId="106" applyFont="1" applyFill="1" applyBorder="1" applyAlignment="1">
      <alignment horizontal="center" vertical="center"/>
    </xf>
    <xf numFmtId="43" fontId="86" fillId="32" borderId="45" xfId="85" applyFont="1" applyFill="1" applyBorder="1" applyAlignment="1" applyProtection="1">
      <alignment horizontal="center" vertical="center"/>
      <protection hidden="1"/>
    </xf>
    <xf numFmtId="43" fontId="86" fillId="32" borderId="53" xfId="85" applyFont="1" applyFill="1" applyBorder="1" applyAlignment="1" applyProtection="1">
      <alignment horizontal="center" vertical="center"/>
      <protection hidden="1"/>
    </xf>
    <xf numFmtId="43" fontId="86" fillId="32" borderId="54" xfId="85" applyFont="1" applyFill="1" applyBorder="1" applyAlignment="1" applyProtection="1">
      <alignment horizontal="center" vertical="center"/>
      <protection hidden="1"/>
    </xf>
    <xf numFmtId="43" fontId="86" fillId="32" borderId="76" xfId="85" applyFont="1" applyFill="1" applyBorder="1" applyAlignment="1" applyProtection="1">
      <alignment horizontal="center" vertical="center"/>
      <protection hidden="1"/>
    </xf>
    <xf numFmtId="43" fontId="86" fillId="32" borderId="66" xfId="85" applyFont="1" applyFill="1" applyBorder="1" applyAlignment="1" applyProtection="1">
      <alignment horizontal="center" vertical="center"/>
      <protection hidden="1"/>
    </xf>
    <xf numFmtId="43" fontId="86" fillId="32" borderId="72" xfId="85" applyFont="1" applyFill="1" applyBorder="1" applyAlignment="1" applyProtection="1">
      <alignment horizontal="center" vertical="center"/>
      <protection hidden="1"/>
    </xf>
    <xf numFmtId="0" fontId="47" fillId="30" borderId="11" xfId="106" applyFont="1" applyFill="1" applyBorder="1" applyAlignment="1" applyProtection="1">
      <alignment horizontal="center" vertical="center" wrapText="1"/>
      <protection locked="0"/>
    </xf>
    <xf numFmtId="0" fontId="47" fillId="30" borderId="0" xfId="106" applyFont="1" applyFill="1" applyAlignment="1">
      <alignment horizontal="center"/>
    </xf>
    <xf numFmtId="43" fontId="87" fillId="30" borderId="40" xfId="85" applyFont="1" applyFill="1" applyBorder="1" applyAlignment="1">
      <alignment vertical="center"/>
    </xf>
    <xf numFmtId="43" fontId="87" fillId="30" borderId="42" xfId="85" applyFont="1" applyFill="1" applyBorder="1" applyAlignment="1">
      <alignment vertical="center"/>
    </xf>
    <xf numFmtId="43" fontId="87" fillId="30" borderId="41" xfId="85" applyFont="1" applyFill="1" applyBorder="1" applyAlignment="1">
      <alignment vertical="center"/>
    </xf>
    <xf numFmtId="0" fontId="84" fillId="32" borderId="22" xfId="106" applyFont="1" applyFill="1" applyBorder="1" applyAlignment="1">
      <alignment horizontal="left" vertical="center"/>
    </xf>
    <xf numFmtId="0" fontId="84" fillId="32" borderId="23" xfId="106" applyFont="1" applyFill="1" applyBorder="1" applyAlignment="1">
      <alignment horizontal="left" vertical="center"/>
    </xf>
    <xf numFmtId="43" fontId="86" fillId="0" borderId="40" xfId="85" applyFont="1" applyBorder="1" applyAlignment="1" applyProtection="1">
      <alignment vertical="center"/>
      <protection hidden="1"/>
    </xf>
    <xf numFmtId="43" fontId="86" fillId="0" borderId="42" xfId="85" applyFont="1" applyBorder="1" applyAlignment="1" applyProtection="1">
      <alignment vertical="center"/>
      <protection hidden="1"/>
    </xf>
    <xf numFmtId="43" fontId="86" fillId="0" borderId="41" xfId="85" applyFont="1" applyBorder="1" applyAlignment="1" applyProtection="1">
      <alignment vertical="center"/>
      <protection hidden="1"/>
    </xf>
    <xf numFmtId="0" fontId="7" fillId="30" borderId="29" xfId="106" applyFill="1" applyBorder="1" applyAlignment="1">
      <alignment horizontal="center"/>
    </xf>
    <xf numFmtId="0" fontId="7" fillId="30" borderId="30" xfId="106" applyFill="1" applyBorder="1" applyAlignment="1">
      <alignment horizontal="center"/>
    </xf>
    <xf numFmtId="0" fontId="7" fillId="30" borderId="31" xfId="106" applyFill="1" applyBorder="1" applyAlignment="1">
      <alignment horizontal="center"/>
    </xf>
    <xf numFmtId="0" fontId="7" fillId="30" borderId="43" xfId="106" applyFill="1" applyBorder="1" applyAlignment="1">
      <alignment horizontal="center"/>
    </xf>
    <xf numFmtId="0" fontId="7" fillId="30" borderId="57" xfId="106" applyFill="1" applyBorder="1" applyAlignment="1">
      <alignment horizontal="center"/>
    </xf>
    <xf numFmtId="14" fontId="73" fillId="30" borderId="34" xfId="106" applyNumberFormat="1" applyFont="1" applyFill="1" applyBorder="1" applyAlignment="1" applyProtection="1">
      <alignment horizontal="center" vertical="center" wrapText="1"/>
      <protection locked="0"/>
    </xf>
    <xf numFmtId="0" fontId="73" fillId="30" borderId="34" xfId="106" applyFont="1" applyFill="1" applyBorder="1" applyAlignment="1" applyProtection="1">
      <alignment horizontal="center" vertical="center" wrapText="1"/>
      <protection locked="0"/>
    </xf>
    <xf numFmtId="0" fontId="73" fillId="30" borderId="34" xfId="106" applyFont="1" applyFill="1" applyBorder="1" applyAlignment="1">
      <alignment vertical="center" wrapText="1"/>
    </xf>
    <xf numFmtId="0" fontId="47" fillId="30" borderId="43" xfId="106" applyFont="1" applyFill="1" applyBorder="1" applyAlignment="1">
      <alignment horizontal="center" vertical="center"/>
    </xf>
    <xf numFmtId="0" fontId="47" fillId="30" borderId="0" xfId="106" applyFont="1" applyFill="1" applyAlignment="1">
      <alignment horizontal="center" vertical="top"/>
    </xf>
    <xf numFmtId="0" fontId="7" fillId="30" borderId="0" xfId="106" applyFill="1" applyAlignment="1">
      <alignment horizontal="center" vertical="center"/>
    </xf>
    <xf numFmtId="14" fontId="10" fillId="26" borderId="0" xfId="65" applyNumberFormat="1" applyFont="1" applyFill="1" applyAlignment="1">
      <alignment horizontal="left" vertical="justify"/>
    </xf>
    <xf numFmtId="0" fontId="10" fillId="26" borderId="0" xfId="65" applyNumberFormat="1" applyFont="1" applyFill="1" applyAlignment="1">
      <alignment horizontal="left" vertical="justify"/>
    </xf>
    <xf numFmtId="0" fontId="5" fillId="26" borderId="0" xfId="0" applyFont="1" applyFill="1" applyAlignment="1">
      <alignment horizontal="center"/>
    </xf>
    <xf numFmtId="0" fontId="9" fillId="26" borderId="0" xfId="65" applyNumberFormat="1" applyFont="1" applyFill="1" applyAlignment="1">
      <alignment horizontal="left" vertical="justify"/>
    </xf>
    <xf numFmtId="0" fontId="11" fillId="0" borderId="15" xfId="0" applyFont="1" applyBorder="1" applyAlignment="1">
      <alignment horizontal="center"/>
    </xf>
    <xf numFmtId="0" fontId="11" fillId="0" borderId="17" xfId="0" applyFont="1" applyBorder="1" applyAlignment="1">
      <alignment horizontal="center"/>
    </xf>
    <xf numFmtId="0" fontId="5" fillId="26" borderId="0" xfId="65" applyNumberFormat="1" applyFont="1" applyFill="1" applyAlignment="1">
      <alignment horizontal="justify" vertical="justify" wrapText="1"/>
    </xf>
    <xf numFmtId="0" fontId="5" fillId="0" borderId="0" xfId="0" applyFont="1" applyAlignment="1">
      <alignment horizontal="justify" vertical="justify" wrapText="1"/>
    </xf>
    <xf numFmtId="43" fontId="7" fillId="26" borderId="80" xfId="65" applyFont="1" applyFill="1" applyBorder="1" applyAlignment="1">
      <alignment horizontal="left"/>
    </xf>
    <xf numFmtId="43" fontId="7" fillId="26" borderId="82" xfId="65" applyFont="1" applyFill="1" applyBorder="1" applyAlignment="1">
      <alignment horizontal="left"/>
    </xf>
    <xf numFmtId="0" fontId="5" fillId="26" borderId="0" xfId="0" applyFont="1" applyFill="1" applyAlignment="1">
      <alignment horizontal="justify"/>
    </xf>
    <xf numFmtId="0" fontId="32" fillId="26" borderId="0" xfId="65" applyNumberFormat="1" applyFont="1" applyFill="1" applyAlignment="1">
      <alignment horizontal="justify" vertical="justify" wrapText="1"/>
    </xf>
    <xf numFmtId="0" fontId="32" fillId="0" borderId="0" xfId="0" applyFont="1" applyAlignment="1">
      <alignment horizontal="justify" vertical="justify" wrapText="1"/>
    </xf>
    <xf numFmtId="43" fontId="5" fillId="26" borderId="14" xfId="65" applyFont="1" applyFill="1" applyBorder="1" applyAlignment="1">
      <alignment horizontal="left"/>
    </xf>
    <xf numFmtId="43" fontId="5" fillId="26" borderId="0" xfId="65" applyFont="1" applyFill="1" applyBorder="1" applyAlignment="1">
      <alignment horizontal="left"/>
    </xf>
    <xf numFmtId="43" fontId="5" fillId="26" borderId="16" xfId="65" applyFont="1" applyFill="1" applyBorder="1" applyAlignment="1">
      <alignment horizontal="left"/>
    </xf>
    <xf numFmtId="43" fontId="5" fillId="26" borderId="15" xfId="65" applyFont="1" applyFill="1" applyBorder="1" applyAlignment="1">
      <alignment horizontal="left"/>
    </xf>
    <xf numFmtId="43" fontId="5" fillId="26" borderId="11" xfId="65" applyFont="1" applyFill="1" applyBorder="1" applyAlignment="1">
      <alignment horizontal="left"/>
    </xf>
    <xf numFmtId="43" fontId="5" fillId="26" borderId="17" xfId="65" applyFont="1" applyFill="1" applyBorder="1" applyAlignment="1">
      <alignment horizontal="left"/>
    </xf>
    <xf numFmtId="39" fontId="33" fillId="26" borderId="124" xfId="0" applyNumberFormat="1" applyFont="1" applyFill="1" applyBorder="1" applyAlignment="1" applyProtection="1">
      <alignment horizontal="center" vertical="center" wrapText="1"/>
      <protection locked="0"/>
    </xf>
    <xf numFmtId="39" fontId="33" fillId="26" borderId="12" xfId="0" applyNumberFormat="1" applyFont="1" applyFill="1" applyBorder="1" applyAlignment="1" applyProtection="1">
      <alignment horizontal="center" vertical="center" wrapText="1"/>
      <protection locked="0"/>
    </xf>
    <xf numFmtId="39" fontId="33" fillId="26" borderId="10" xfId="0" applyNumberFormat="1" applyFont="1" applyFill="1" applyBorder="1" applyAlignment="1" applyProtection="1">
      <alignment horizontal="center" vertical="center" wrapText="1"/>
      <protection locked="0"/>
    </xf>
    <xf numFmtId="0" fontId="9" fillId="26" borderId="0" xfId="61" applyNumberFormat="1" applyFont="1" applyFill="1" applyBorder="1" applyAlignment="1">
      <alignment horizontal="left" vertical="justify"/>
    </xf>
    <xf numFmtId="0" fontId="9" fillId="26" borderId="16" xfId="61" applyNumberFormat="1" applyFont="1" applyFill="1" applyBorder="1" applyAlignment="1">
      <alignment horizontal="left" vertical="justify"/>
    </xf>
    <xf numFmtId="14" fontId="10" fillId="26" borderId="0" xfId="61" applyNumberFormat="1" applyFont="1" applyFill="1" applyBorder="1" applyAlignment="1">
      <alignment horizontal="left" vertical="justify"/>
    </xf>
    <xf numFmtId="14" fontId="10" fillId="26" borderId="16" xfId="61" applyNumberFormat="1" applyFont="1" applyFill="1" applyBorder="1" applyAlignment="1">
      <alignment horizontal="left" vertical="justify"/>
    </xf>
    <xf numFmtId="0" fontId="59" fillId="26" borderId="0" xfId="0" applyFont="1" applyFill="1" applyAlignment="1">
      <alignment horizontal="justify" vertical="top" wrapText="1"/>
    </xf>
    <xf numFmtId="0" fontId="68" fillId="0" borderId="82" xfId="72" applyFont="1" applyBorder="1" applyAlignment="1">
      <alignment horizontal="center"/>
    </xf>
    <xf numFmtId="0" fontId="41" fillId="26" borderId="0" xfId="0" applyFont="1" applyFill="1" applyAlignment="1">
      <alignment horizontal="justify" vertical="top" wrapText="1"/>
    </xf>
    <xf numFmtId="0" fontId="59" fillId="0" borderId="0" xfId="72" applyFont="1" applyAlignment="1">
      <alignment horizontal="left" vertical="center" wrapText="1"/>
    </xf>
    <xf numFmtId="0" fontId="59" fillId="30" borderId="0" xfId="72" applyFont="1" applyFill="1" applyAlignment="1">
      <alignment horizontal="justify" wrapText="1"/>
    </xf>
    <xf numFmtId="0" fontId="65" fillId="26" borderId="0" xfId="0" applyFont="1" applyFill="1" applyAlignment="1">
      <alignment horizontal="left" vertical="top" wrapText="1"/>
    </xf>
    <xf numFmtId="0" fontId="64" fillId="0" borderId="0" xfId="58" applyFont="1" applyFill="1" applyBorder="1" applyAlignment="1" applyProtection="1">
      <alignment horizontal="right" vertical="top"/>
    </xf>
    <xf numFmtId="39" fontId="60" fillId="26" borderId="70" xfId="0" applyNumberFormat="1" applyFont="1" applyFill="1" applyBorder="1" applyAlignment="1" applyProtection="1">
      <alignment horizontal="center" vertical="center" wrapText="1"/>
      <protection locked="0"/>
    </xf>
    <xf numFmtId="0" fontId="59" fillId="26" borderId="0" xfId="0" applyFont="1" applyFill="1" applyAlignment="1">
      <alignment horizontal="left" vertical="top"/>
    </xf>
    <xf numFmtId="14" fontId="66" fillId="26" borderId="0" xfId="0" applyNumberFormat="1" applyFont="1" applyFill="1" applyAlignment="1">
      <alignment horizontal="left" vertical="top" wrapText="1"/>
    </xf>
    <xf numFmtId="0" fontId="66" fillId="26" borderId="0" xfId="0" applyFont="1" applyFill="1" applyAlignment="1">
      <alignment horizontal="left" vertical="top" wrapText="1"/>
    </xf>
    <xf numFmtId="49" fontId="66" fillId="26" borderId="0" xfId="0" applyNumberFormat="1" applyFont="1" applyFill="1" applyAlignment="1">
      <alignment horizontal="left" vertical="top" wrapText="1"/>
    </xf>
    <xf numFmtId="0" fontId="48" fillId="31" borderId="124" xfId="0" applyFont="1" applyFill="1" applyBorder="1" applyAlignment="1">
      <alignment horizontal="center" vertical="center"/>
    </xf>
    <xf numFmtId="0" fontId="48" fillId="31" borderId="12" xfId="0" applyFont="1" applyFill="1" applyBorder="1" applyAlignment="1">
      <alignment horizontal="center" vertical="center"/>
    </xf>
    <xf numFmtId="0" fontId="49" fillId="26" borderId="124" xfId="0" applyFont="1" applyFill="1" applyBorder="1" applyAlignment="1">
      <alignment horizontal="left" vertical="center"/>
    </xf>
    <xf numFmtId="0" fontId="49" fillId="26" borderId="10" xfId="0" applyFont="1" applyFill="1" applyBorder="1" applyAlignment="1">
      <alignment horizontal="left" vertical="center"/>
    </xf>
    <xf numFmtId="0" fontId="58" fillId="31" borderId="67" xfId="0" applyFont="1" applyFill="1" applyBorder="1" applyAlignment="1">
      <alignment horizontal="center" vertical="center"/>
    </xf>
    <xf numFmtId="0" fontId="58" fillId="31" borderId="68" xfId="0" applyFont="1" applyFill="1" applyBorder="1" applyAlignment="1">
      <alignment horizontal="center" vertical="center"/>
    </xf>
    <xf numFmtId="0" fontId="58" fillId="31" borderId="69" xfId="0" applyFont="1" applyFill="1" applyBorder="1" applyAlignment="1">
      <alignment horizontal="center" vertical="center"/>
    </xf>
    <xf numFmtId="0" fontId="47" fillId="26" borderId="0" xfId="0" applyFont="1" applyFill="1" applyAlignment="1">
      <alignment horizontal="justify" vertical="justify" wrapText="1"/>
    </xf>
    <xf numFmtId="0" fontId="47" fillId="0" borderId="0" xfId="0" applyFont="1" applyAlignment="1">
      <alignment horizontal="justify" vertical="justify" wrapText="1"/>
    </xf>
    <xf numFmtId="0" fontId="48" fillId="26" borderId="0" xfId="66" applyNumberFormat="1" applyFont="1" applyFill="1" applyAlignment="1">
      <alignment horizontal="justify" vertical="justify" wrapText="1"/>
    </xf>
    <xf numFmtId="0" fontId="48" fillId="0" borderId="0" xfId="0" applyFont="1" applyAlignment="1">
      <alignment horizontal="justify" vertical="justify" wrapText="1"/>
    </xf>
    <xf numFmtId="0" fontId="48" fillId="26" borderId="0" xfId="66" applyNumberFormat="1" applyFont="1" applyFill="1" applyBorder="1" applyAlignment="1">
      <alignment horizontal="center" vertical="justify"/>
    </xf>
    <xf numFmtId="0" fontId="48" fillId="26" borderId="16" xfId="66" applyNumberFormat="1" applyFont="1" applyFill="1" applyBorder="1" applyAlignment="1">
      <alignment horizontal="center" vertical="justify"/>
    </xf>
    <xf numFmtId="0" fontId="51" fillId="26" borderId="0" xfId="66" applyNumberFormat="1" applyFont="1" applyFill="1" applyBorder="1" applyAlignment="1">
      <alignment horizontal="center" vertical="justify"/>
    </xf>
    <xf numFmtId="0" fontId="51" fillId="26" borderId="16" xfId="66" applyNumberFormat="1" applyFont="1" applyFill="1" applyBorder="1" applyAlignment="1">
      <alignment horizontal="center" vertical="justify"/>
    </xf>
    <xf numFmtId="14" fontId="51" fillId="26" borderId="0" xfId="66" applyNumberFormat="1" applyFont="1" applyFill="1" applyBorder="1" applyAlignment="1">
      <alignment horizontal="center" vertical="justify"/>
    </xf>
    <xf numFmtId="14" fontId="51" fillId="26" borderId="16" xfId="66" applyNumberFormat="1" applyFont="1" applyFill="1" applyBorder="1" applyAlignment="1">
      <alignment horizontal="center" vertical="justify"/>
    </xf>
    <xf numFmtId="0" fontId="47" fillId="26" borderId="0" xfId="60" applyNumberFormat="1" applyFont="1" applyFill="1" applyAlignment="1">
      <alignment horizontal="justify" vertical="distributed" wrapText="1"/>
    </xf>
    <xf numFmtId="0" fontId="0" fillId="63" borderId="67" xfId="0" applyFill="1" applyBorder="1" applyAlignment="1">
      <alignment horizontal="center" vertical="center" wrapText="1"/>
    </xf>
    <xf numFmtId="0" fontId="0" fillId="63" borderId="68" xfId="0" applyFill="1" applyBorder="1" applyAlignment="1">
      <alignment horizontal="center" vertical="center" wrapText="1"/>
    </xf>
    <xf numFmtId="0" fontId="0" fillId="63" borderId="69" xfId="0" applyFill="1" applyBorder="1" applyAlignment="1">
      <alignment horizontal="center" vertical="center" wrapText="1"/>
    </xf>
    <xf numFmtId="0" fontId="0" fillId="63" borderId="80" xfId="0" applyFill="1" applyBorder="1" applyAlignment="1">
      <alignment horizontal="center"/>
    </xf>
    <xf numFmtId="0" fontId="0" fillId="63" borderId="82" xfId="0" applyFill="1" applyBorder="1" applyAlignment="1">
      <alignment horizontal="center"/>
    </xf>
    <xf numFmtId="0" fontId="0" fillId="63" borderId="81" xfId="0" applyFill="1" applyBorder="1" applyAlignment="1">
      <alignment horizontal="center"/>
    </xf>
    <xf numFmtId="0" fontId="0" fillId="63" borderId="15" xfId="0" applyFill="1" applyBorder="1" applyAlignment="1">
      <alignment horizontal="center"/>
    </xf>
    <xf numFmtId="0" fontId="0" fillId="63" borderId="11" xfId="0" applyFill="1" applyBorder="1" applyAlignment="1">
      <alignment horizontal="center"/>
    </xf>
    <xf numFmtId="0" fontId="0" fillId="63" borderId="17" xfId="0" applyFill="1" applyBorder="1" applyAlignment="1">
      <alignment horizontal="center"/>
    </xf>
    <xf numFmtId="0" fontId="110" fillId="63" borderId="67" xfId="0" applyFont="1" applyFill="1" applyBorder="1" applyAlignment="1">
      <alignment horizontal="center" vertical="center"/>
    </xf>
    <xf numFmtId="0" fontId="110" fillId="63" borderId="68" xfId="0" applyFont="1" applyFill="1" applyBorder="1" applyAlignment="1">
      <alignment horizontal="center" vertical="center"/>
    </xf>
    <xf numFmtId="0" fontId="110" fillId="63" borderId="69" xfId="0" applyFont="1" applyFill="1" applyBorder="1" applyAlignment="1">
      <alignment horizontal="center" vertical="center"/>
    </xf>
    <xf numFmtId="0" fontId="108" fillId="30" borderId="0" xfId="84" applyFont="1" applyFill="1" applyAlignment="1">
      <alignment horizontal="center" wrapText="1"/>
    </xf>
    <xf numFmtId="0" fontId="108" fillId="30" borderId="0" xfId="84" applyFont="1" applyFill="1" applyAlignment="1">
      <alignment horizontal="center"/>
    </xf>
    <xf numFmtId="14" fontId="108" fillId="30" borderId="0" xfId="84" applyNumberFormat="1" applyFont="1" applyFill="1" applyAlignment="1">
      <alignment horizontal="center"/>
    </xf>
    <xf numFmtId="170" fontId="35" fillId="30" borderId="68" xfId="106" applyNumberFormat="1" applyFont="1" applyFill="1" applyBorder="1" applyAlignment="1" applyProtection="1">
      <alignment horizontal="left" vertical="center" wrapText="1"/>
      <protection locked="0"/>
    </xf>
    <xf numFmtId="0" fontId="69" fillId="32" borderId="23" xfId="106" applyFont="1" applyFill="1" applyBorder="1" applyAlignment="1">
      <alignment horizontal="left" vertical="center"/>
    </xf>
    <xf numFmtId="0" fontId="69" fillId="32" borderId="46" xfId="106" applyFont="1" applyFill="1" applyBorder="1" applyAlignment="1">
      <alignment horizontal="left" vertical="center"/>
    </xf>
    <xf numFmtId="0" fontId="69" fillId="32" borderId="46" xfId="106" applyFont="1" applyFill="1" applyBorder="1" applyAlignment="1">
      <alignment horizontal="center" vertical="center"/>
    </xf>
    <xf numFmtId="0" fontId="59" fillId="30" borderId="29" xfId="106" applyFont="1" applyFill="1" applyBorder="1" applyAlignment="1">
      <alignment vertical="center"/>
    </xf>
    <xf numFmtId="0" fontId="59" fillId="30" borderId="30" xfId="106" applyFont="1" applyFill="1" applyBorder="1" applyAlignment="1">
      <alignment vertical="center"/>
    </xf>
    <xf numFmtId="0" fontId="59" fillId="30" borderId="31" xfId="106" applyFont="1" applyFill="1" applyBorder="1" applyAlignment="1">
      <alignment vertical="center"/>
    </xf>
    <xf numFmtId="1" fontId="70" fillId="30" borderId="29" xfId="106" applyNumberFormat="1" applyFont="1" applyFill="1" applyBorder="1" applyAlignment="1" applyProtection="1">
      <alignment horizontal="center" vertical="center"/>
      <protection locked="0"/>
    </xf>
    <xf numFmtId="1" fontId="70" fillId="30" borderId="31" xfId="106" applyNumberFormat="1" applyFont="1" applyFill="1" applyBorder="1" applyAlignment="1" applyProtection="1">
      <alignment horizontal="center" vertical="center"/>
      <protection locked="0"/>
    </xf>
    <xf numFmtId="43" fontId="69" fillId="0" borderId="27" xfId="85" applyFont="1" applyBorder="1" applyAlignment="1" applyProtection="1">
      <alignment vertical="center"/>
      <protection locked="0"/>
    </xf>
    <xf numFmtId="43" fontId="69" fillId="0" borderId="28" xfId="85" applyFont="1" applyBorder="1" applyAlignment="1" applyProtection="1">
      <alignment vertical="center"/>
      <protection locked="0"/>
    </xf>
    <xf numFmtId="0" fontId="69" fillId="32" borderId="22" xfId="106" applyFont="1" applyFill="1" applyBorder="1" applyAlignment="1">
      <alignment horizontal="center" vertical="center"/>
    </xf>
    <xf numFmtId="0" fontId="69" fillId="32" borderId="25" xfId="106" applyFont="1" applyFill="1" applyBorder="1" applyAlignment="1">
      <alignment horizontal="center" vertical="center"/>
    </xf>
    <xf numFmtId="0" fontId="59" fillId="0" borderId="29" xfId="106" applyFont="1" applyBorder="1" applyAlignment="1">
      <alignment vertical="center"/>
    </xf>
    <xf numFmtId="0" fontId="59" fillId="0" borderId="30" xfId="106" applyFont="1" applyBorder="1" applyAlignment="1">
      <alignment vertical="center"/>
    </xf>
    <xf numFmtId="0" fontId="59" fillId="0" borderId="31" xfId="106" applyFont="1" applyBorder="1" applyAlignment="1">
      <alignment vertical="center"/>
    </xf>
    <xf numFmtId="1" fontId="70" fillId="0" borderId="29" xfId="106" applyNumberFormat="1" applyFont="1" applyBorder="1" applyAlignment="1" applyProtection="1">
      <alignment horizontal="center" vertical="center"/>
      <protection locked="0"/>
    </xf>
    <xf numFmtId="1" fontId="70" fillId="0" borderId="31" xfId="106" applyNumberFormat="1" applyFont="1" applyBorder="1" applyAlignment="1" applyProtection="1">
      <alignment horizontal="center" vertical="center"/>
      <protection locked="0"/>
    </xf>
    <xf numFmtId="0" fontId="73" fillId="0" borderId="42" xfId="106" applyFont="1" applyBorder="1" applyAlignment="1">
      <alignment horizontal="left" vertical="center"/>
    </xf>
    <xf numFmtId="0" fontId="73" fillId="0" borderId="43" xfId="106" applyFont="1" applyBorder="1" applyAlignment="1">
      <alignment horizontal="left" vertical="center"/>
    </xf>
    <xf numFmtId="0" fontId="73" fillId="0" borderId="44" xfId="106" applyFont="1" applyBorder="1" applyAlignment="1">
      <alignment horizontal="left" vertical="center"/>
    </xf>
    <xf numFmtId="43" fontId="69" fillId="0" borderId="40" xfId="85" applyFont="1" applyBorder="1" applyAlignment="1" applyProtection="1">
      <alignment vertical="center"/>
      <protection hidden="1"/>
    </xf>
    <xf numFmtId="43" fontId="69" fillId="0" borderId="41" xfId="85" applyFont="1" applyBorder="1" applyAlignment="1" applyProtection="1">
      <alignment vertical="center"/>
      <protection hidden="1"/>
    </xf>
    <xf numFmtId="0" fontId="69" fillId="32" borderId="23" xfId="106" applyFont="1" applyFill="1" applyBorder="1" applyAlignment="1">
      <alignment vertical="center"/>
    </xf>
    <xf numFmtId="0" fontId="69" fillId="32" borderId="46" xfId="106" applyFont="1" applyFill="1" applyBorder="1" applyAlignment="1">
      <alignment vertical="center"/>
    </xf>
    <xf numFmtId="0" fontId="70" fillId="30" borderId="29" xfId="106" applyFont="1" applyFill="1" applyBorder="1" applyAlignment="1">
      <alignment vertical="center"/>
    </xf>
    <xf numFmtId="0" fontId="70" fillId="30" borderId="30" xfId="106" applyFont="1" applyFill="1" applyBorder="1" applyAlignment="1">
      <alignment vertical="center"/>
    </xf>
    <xf numFmtId="0" fontId="70" fillId="30" borderId="31" xfId="106" applyFont="1" applyFill="1" applyBorder="1" applyAlignment="1">
      <alignment vertical="center"/>
    </xf>
    <xf numFmtId="0" fontId="70" fillId="30" borderId="29" xfId="106" applyFont="1" applyFill="1" applyBorder="1" applyAlignment="1">
      <alignment horizontal="left" vertical="center"/>
    </xf>
    <xf numFmtId="0" fontId="70" fillId="30" borderId="30" xfId="106" applyFont="1" applyFill="1" applyBorder="1" applyAlignment="1">
      <alignment horizontal="left" vertical="center"/>
    </xf>
    <xf numFmtId="0" fontId="69" fillId="0" borderId="42" xfId="106" applyFont="1" applyBorder="1" applyAlignment="1">
      <alignment vertical="center"/>
    </xf>
    <xf numFmtId="0" fontId="69" fillId="0" borderId="43" xfId="106" applyFont="1" applyBorder="1" applyAlignment="1">
      <alignment vertical="center"/>
    </xf>
    <xf numFmtId="0" fontId="69" fillId="0" borderId="44" xfId="106" applyFont="1" applyBorder="1" applyAlignment="1">
      <alignment vertical="center"/>
    </xf>
    <xf numFmtId="0" fontId="80" fillId="32" borderId="23" xfId="106" applyFont="1" applyFill="1" applyBorder="1" applyAlignment="1">
      <alignment horizontal="left" vertical="center"/>
    </xf>
    <xf numFmtId="0" fontId="80" fillId="32" borderId="46" xfId="106" applyFont="1" applyFill="1" applyBorder="1" applyAlignment="1">
      <alignment horizontal="left" vertical="center"/>
    </xf>
    <xf numFmtId="49" fontId="81" fillId="30" borderId="29" xfId="106" applyNumberFormat="1" applyFont="1" applyFill="1" applyBorder="1" applyAlignment="1">
      <alignment horizontal="left" vertical="center"/>
    </xf>
    <xf numFmtId="49" fontId="81" fillId="30" borderId="30" xfId="106" applyNumberFormat="1" applyFont="1" applyFill="1" applyBorder="1" applyAlignment="1">
      <alignment horizontal="left" vertical="center"/>
    </xf>
    <xf numFmtId="49" fontId="81" fillId="30" borderId="31" xfId="106" applyNumberFormat="1" applyFont="1" applyFill="1" applyBorder="1" applyAlignment="1">
      <alignment horizontal="left" vertical="center"/>
    </xf>
    <xf numFmtId="43" fontId="80" fillId="0" borderId="27" xfId="85" applyFont="1" applyBorder="1" applyAlignment="1" applyProtection="1">
      <alignment vertical="center"/>
      <protection locked="0"/>
    </xf>
    <xf numFmtId="43" fontId="80" fillId="0" borderId="28" xfId="85" applyFont="1" applyBorder="1" applyAlignment="1" applyProtection="1">
      <alignment vertical="center"/>
      <protection locked="0"/>
    </xf>
    <xf numFmtId="0" fontId="80" fillId="30" borderId="42" xfId="106" applyFont="1" applyFill="1" applyBorder="1" applyAlignment="1">
      <alignment horizontal="left" vertical="center"/>
    </xf>
    <xf numFmtId="0" fontId="80" fillId="30" borderId="43" xfId="106" applyFont="1" applyFill="1" applyBorder="1" applyAlignment="1">
      <alignment horizontal="left" vertical="center"/>
    </xf>
    <xf numFmtId="0" fontId="80" fillId="30" borderId="44" xfId="106" applyFont="1" applyFill="1" applyBorder="1" applyAlignment="1">
      <alignment horizontal="left" vertical="center"/>
    </xf>
    <xf numFmtId="43" fontId="80" fillId="0" borderId="42" xfId="85" applyFont="1" applyBorder="1" applyAlignment="1" applyProtection="1">
      <alignment vertical="center"/>
      <protection hidden="1"/>
    </xf>
    <xf numFmtId="43" fontId="80" fillId="0" borderId="57" xfId="85" applyFont="1" applyBorder="1" applyAlignment="1" applyProtection="1">
      <alignment vertical="center"/>
      <protection hidden="1"/>
    </xf>
    <xf numFmtId="0" fontId="80" fillId="32" borderId="46" xfId="106" applyFont="1" applyFill="1" applyBorder="1" applyAlignment="1">
      <alignment horizontal="center" vertical="center"/>
    </xf>
    <xf numFmtId="0" fontId="81" fillId="30" borderId="29" xfId="106" applyFont="1" applyFill="1" applyBorder="1" applyAlignment="1">
      <alignment horizontal="left" vertical="center"/>
    </xf>
    <xf numFmtId="0" fontId="81" fillId="30" borderId="30" xfId="106" applyFont="1" applyFill="1" applyBorder="1" applyAlignment="1">
      <alignment horizontal="left" vertical="center"/>
    </xf>
    <xf numFmtId="0" fontId="81" fillId="30" borderId="31" xfId="106" applyFont="1" applyFill="1" applyBorder="1" applyAlignment="1">
      <alignment horizontal="left" vertical="center"/>
    </xf>
    <xf numFmtId="43" fontId="69" fillId="0" borderId="29" xfId="85" applyFont="1" applyBorder="1" applyAlignment="1" applyProtection="1">
      <alignment vertical="center"/>
      <protection locked="0"/>
    </xf>
    <xf numFmtId="43" fontId="69" fillId="0" borderId="32" xfId="85" applyFont="1" applyBorder="1" applyAlignment="1" applyProtection="1">
      <alignment vertical="center"/>
      <protection locked="0"/>
    </xf>
    <xf numFmtId="0" fontId="80" fillId="30" borderId="29" xfId="106" applyFont="1" applyFill="1" applyBorder="1" applyAlignment="1">
      <alignment horizontal="left" vertical="center"/>
    </xf>
    <xf numFmtId="0" fontId="80" fillId="30" borderId="30" xfId="106" applyFont="1" applyFill="1" applyBorder="1" applyAlignment="1">
      <alignment horizontal="left" vertical="center"/>
    </xf>
    <xf numFmtId="0" fontId="80" fillId="30" borderId="31" xfId="106" applyFont="1" applyFill="1" applyBorder="1" applyAlignment="1">
      <alignment horizontal="left" vertical="center"/>
    </xf>
    <xf numFmtId="43" fontId="80" fillId="0" borderId="29" xfId="85" applyFont="1" applyBorder="1" applyAlignment="1">
      <alignment vertical="center"/>
    </xf>
    <xf numFmtId="43" fontId="80" fillId="0" borderId="31" xfId="85" applyFont="1" applyBorder="1" applyAlignment="1">
      <alignment vertical="center"/>
    </xf>
    <xf numFmtId="43" fontId="69" fillId="0" borderId="29" xfId="85" applyFont="1" applyBorder="1" applyAlignment="1" applyProtection="1">
      <alignment vertical="center"/>
      <protection hidden="1"/>
    </xf>
    <xf numFmtId="43" fontId="69" fillId="0" borderId="32" xfId="85" applyFont="1" applyBorder="1" applyAlignment="1" applyProtection="1">
      <alignment vertical="center"/>
      <protection hidden="1"/>
    </xf>
    <xf numFmtId="0" fontId="73" fillId="30" borderId="42" xfId="106" applyFont="1" applyFill="1" applyBorder="1" applyAlignment="1">
      <alignment horizontal="left" vertical="center"/>
    </xf>
    <xf numFmtId="0" fontId="73" fillId="30" borderId="43" xfId="106" applyFont="1" applyFill="1" applyBorder="1" applyAlignment="1">
      <alignment horizontal="left" vertical="center"/>
    </xf>
    <xf numFmtId="0" fontId="73" fillId="30" borderId="44" xfId="106" applyFont="1" applyFill="1" applyBorder="1" applyAlignment="1">
      <alignment horizontal="left" vertical="center"/>
    </xf>
    <xf numFmtId="43" fontId="81" fillId="30" borderId="29" xfId="85" applyFont="1" applyFill="1" applyBorder="1" applyAlignment="1" applyProtection="1">
      <alignment vertical="center"/>
      <protection locked="0"/>
    </xf>
    <xf numFmtId="43" fontId="81" fillId="30" borderId="31" xfId="85" applyFont="1" applyFill="1" applyBorder="1" applyAlignment="1" applyProtection="1">
      <alignment vertical="center"/>
      <protection locked="0"/>
    </xf>
    <xf numFmtId="43" fontId="81" fillId="0" borderId="29" xfId="85" applyFont="1" applyBorder="1" applyAlignment="1" applyProtection="1">
      <alignment vertical="center"/>
      <protection locked="0"/>
    </xf>
    <xf numFmtId="43" fontId="81" fillId="0" borderId="31" xfId="85" applyFont="1" applyBorder="1" applyAlignment="1" applyProtection="1">
      <alignment vertical="center"/>
      <protection locked="0"/>
    </xf>
    <xf numFmtId="0" fontId="83" fillId="30" borderId="73" xfId="106" applyFont="1" applyFill="1" applyBorder="1" applyAlignment="1">
      <alignment horizontal="center"/>
    </xf>
    <xf numFmtId="0" fontId="69" fillId="32" borderId="23" xfId="106" applyFont="1" applyFill="1" applyBorder="1" applyAlignment="1">
      <alignment horizontal="center" vertical="center"/>
    </xf>
    <xf numFmtId="0" fontId="69" fillId="32" borderId="47" xfId="106" applyFont="1" applyFill="1" applyBorder="1" applyAlignment="1">
      <alignment horizontal="center" vertical="center"/>
    </xf>
    <xf numFmtId="0" fontId="81" fillId="30" borderId="42" xfId="106" applyFont="1" applyFill="1" applyBorder="1" applyAlignment="1">
      <alignment horizontal="left" vertical="center"/>
    </xf>
    <xf numFmtId="0" fontId="81" fillId="30" borderId="43" xfId="106" applyFont="1" applyFill="1" applyBorder="1" applyAlignment="1">
      <alignment horizontal="left" vertical="center"/>
    </xf>
    <xf numFmtId="0" fontId="81" fillId="30" borderId="44" xfId="106" applyFont="1" applyFill="1" applyBorder="1" applyAlignment="1">
      <alignment horizontal="left" vertical="center"/>
    </xf>
    <xf numFmtId="43" fontId="80" fillId="0" borderId="42" xfId="85" applyFont="1" applyBorder="1" applyAlignment="1" applyProtection="1">
      <alignment vertical="center"/>
      <protection locked="0"/>
    </xf>
    <xf numFmtId="43" fontId="80" fillId="0" borderId="57" xfId="85" applyFont="1" applyBorder="1" applyAlignment="1" applyProtection="1">
      <alignment vertical="center"/>
      <protection locked="0"/>
    </xf>
    <xf numFmtId="0" fontId="80" fillId="32" borderId="23" xfId="106" applyFont="1" applyFill="1" applyBorder="1" applyAlignment="1">
      <alignment vertical="center"/>
    </xf>
    <xf numFmtId="0" fontId="80" fillId="32" borderId="46" xfId="106" applyFont="1" applyFill="1" applyBorder="1" applyAlignment="1">
      <alignment vertical="center"/>
    </xf>
    <xf numFmtId="0" fontId="80" fillId="32" borderId="24" xfId="106" applyFont="1" applyFill="1" applyBorder="1" applyAlignment="1">
      <alignment vertical="center"/>
    </xf>
    <xf numFmtId="0" fontId="80" fillId="32" borderId="48" xfId="106" applyFont="1" applyFill="1" applyBorder="1" applyAlignment="1">
      <alignment horizontal="center" vertical="center"/>
    </xf>
    <xf numFmtId="0" fontId="80" fillId="32" borderId="35" xfId="106" applyFont="1" applyFill="1" applyBorder="1" applyAlignment="1">
      <alignment horizontal="center" vertical="center"/>
    </xf>
    <xf numFmtId="0" fontId="80" fillId="32" borderId="45" xfId="106" applyFont="1" applyFill="1" applyBorder="1" applyAlignment="1">
      <alignment horizontal="center" vertical="center"/>
    </xf>
    <xf numFmtId="0" fontId="80" fillId="32" borderId="53" xfId="106" applyFont="1" applyFill="1" applyBorder="1" applyAlignment="1">
      <alignment horizontal="center" vertical="center"/>
    </xf>
    <xf numFmtId="0" fontId="80" fillId="32" borderId="59" xfId="106" applyFont="1" applyFill="1" applyBorder="1" applyAlignment="1">
      <alignment horizontal="center" vertical="center"/>
    </xf>
    <xf numFmtId="0" fontId="80" fillId="32" borderId="74" xfId="106" applyFont="1" applyFill="1" applyBorder="1" applyAlignment="1">
      <alignment horizontal="center" vertical="center"/>
    </xf>
    <xf numFmtId="0" fontId="80" fillId="32" borderId="34" xfId="106" applyFont="1" applyFill="1" applyBorder="1" applyAlignment="1">
      <alignment horizontal="center" vertical="center"/>
    </xf>
    <xf numFmtId="0" fontId="80" fillId="32" borderId="75" xfId="106" applyFont="1" applyFill="1" applyBorder="1" applyAlignment="1">
      <alignment horizontal="center" vertical="center"/>
    </xf>
    <xf numFmtId="0" fontId="69" fillId="32" borderId="53" xfId="106" applyFont="1" applyFill="1" applyBorder="1" applyAlignment="1">
      <alignment horizontal="center" vertical="center"/>
    </xf>
    <xf numFmtId="0" fontId="69" fillId="32" borderId="54" xfId="106" applyFont="1" applyFill="1" applyBorder="1" applyAlignment="1">
      <alignment horizontal="center" vertical="center"/>
    </xf>
    <xf numFmtId="0" fontId="69" fillId="32" borderId="34" xfId="106" applyFont="1" applyFill="1" applyBorder="1" applyAlignment="1">
      <alignment horizontal="center" vertical="center"/>
    </xf>
    <xf numFmtId="0" fontId="69" fillId="32" borderId="36" xfId="106" applyFont="1" applyFill="1" applyBorder="1" applyAlignment="1">
      <alignment horizontal="center" vertical="center"/>
    </xf>
    <xf numFmtId="0" fontId="80" fillId="32" borderId="29" xfId="106" applyFont="1" applyFill="1" applyBorder="1" applyAlignment="1">
      <alignment vertical="center"/>
    </xf>
    <xf numFmtId="0" fontId="80" fillId="32" borderId="30" xfId="106" applyFont="1" applyFill="1" applyBorder="1" applyAlignment="1">
      <alignment vertical="center"/>
    </xf>
    <xf numFmtId="0" fontId="80" fillId="32" borderId="31" xfId="106" applyFont="1" applyFill="1" applyBorder="1" applyAlignment="1">
      <alignment vertical="center"/>
    </xf>
    <xf numFmtId="43" fontId="69" fillId="0" borderId="42" xfId="85" applyFont="1" applyBorder="1" applyAlignment="1" applyProtection="1">
      <alignment vertical="center"/>
      <protection hidden="1"/>
    </xf>
    <xf numFmtId="43" fontId="69" fillId="0" borderId="57" xfId="85" applyFont="1" applyBorder="1" applyAlignment="1" applyProtection="1">
      <alignment vertical="center"/>
      <protection hidden="1"/>
    </xf>
    <xf numFmtId="0" fontId="80" fillId="32" borderId="24" xfId="106" applyFont="1" applyFill="1" applyBorder="1" applyAlignment="1">
      <alignment horizontal="left" vertical="center"/>
    </xf>
    <xf numFmtId="0" fontId="84" fillId="32" borderId="22" xfId="106" applyFont="1" applyFill="1" applyBorder="1" applyAlignment="1">
      <alignment horizontal="center" vertical="center"/>
    </xf>
    <xf numFmtId="0" fontId="84" fillId="32" borderId="25" xfId="106" applyFont="1" applyFill="1" applyBorder="1" applyAlignment="1">
      <alignment horizontal="center" vertical="center"/>
    </xf>
    <xf numFmtId="0" fontId="81" fillId="30" borderId="27" xfId="106" applyFont="1" applyFill="1" applyBorder="1" applyAlignment="1">
      <alignment horizontal="left" vertical="center"/>
    </xf>
    <xf numFmtId="43" fontId="85" fillId="30" borderId="27" xfId="85" applyFont="1" applyFill="1" applyBorder="1" applyAlignment="1" applyProtection="1">
      <alignment horizontal="center" vertical="center"/>
      <protection locked="0"/>
    </xf>
    <xf numFmtId="43" fontId="85" fillId="30" borderId="28" xfId="85" applyFont="1" applyFill="1" applyBorder="1" applyAlignment="1" applyProtection="1">
      <alignment horizontal="center" vertical="center"/>
      <protection locked="0"/>
    </xf>
    <xf numFmtId="43" fontId="81" fillId="30" borderId="27" xfId="85" applyFont="1" applyFill="1" applyBorder="1" applyAlignment="1" applyProtection="1">
      <alignment horizontal="left" vertical="center"/>
      <protection locked="0"/>
    </xf>
    <xf numFmtId="43" fontId="81" fillId="30" borderId="30" xfId="85" applyFont="1" applyFill="1" applyBorder="1" applyAlignment="1" applyProtection="1">
      <alignment horizontal="left" vertical="center"/>
      <protection locked="0"/>
    </xf>
    <xf numFmtId="43" fontId="81" fillId="30" borderId="31" xfId="85" applyFont="1" applyFill="1" applyBorder="1" applyAlignment="1" applyProtection="1">
      <alignment horizontal="left" vertical="center"/>
      <protection locked="0"/>
    </xf>
    <xf numFmtId="43" fontId="69" fillId="30" borderId="29" xfId="85" applyFont="1" applyFill="1" applyBorder="1" applyAlignment="1">
      <alignment horizontal="center" vertical="center"/>
    </xf>
    <xf numFmtId="43" fontId="69" fillId="30" borderId="32" xfId="85" applyFont="1" applyFill="1" applyBorder="1" applyAlignment="1">
      <alignment horizontal="center" vertical="center"/>
    </xf>
    <xf numFmtId="43" fontId="81" fillId="30" borderId="29" xfId="85" applyFont="1" applyFill="1" applyBorder="1" applyAlignment="1">
      <alignment horizontal="center" vertical="center"/>
    </xf>
    <xf numFmtId="43" fontId="81" fillId="30" borderId="30" xfId="85" applyFont="1" applyFill="1" applyBorder="1" applyAlignment="1">
      <alignment horizontal="center" vertical="center"/>
    </xf>
    <xf numFmtId="43" fontId="81" fillId="30" borderId="31" xfId="85" applyFont="1" applyFill="1" applyBorder="1" applyAlignment="1">
      <alignment horizontal="center" vertical="center"/>
    </xf>
    <xf numFmtId="43" fontId="81" fillId="30" borderId="30" xfId="85" applyFont="1" applyFill="1" applyBorder="1" applyAlignment="1">
      <alignment horizontal="left" vertical="center"/>
    </xf>
    <xf numFmtId="43" fontId="81" fillId="30" borderId="31" xfId="85" applyFont="1" applyFill="1" applyBorder="1" applyAlignment="1">
      <alignment horizontal="left" vertical="center"/>
    </xf>
    <xf numFmtId="0" fontId="81" fillId="30" borderId="29" xfId="106" applyFont="1" applyFill="1" applyBorder="1" applyAlignment="1">
      <alignment vertical="center"/>
    </xf>
    <xf numFmtId="0" fontId="81" fillId="30" borderId="30" xfId="106" applyFont="1" applyFill="1" applyBorder="1" applyAlignment="1">
      <alignment vertical="center"/>
    </xf>
    <xf numFmtId="0" fontId="81" fillId="30" borderId="31" xfId="106" applyFont="1" applyFill="1" applyBorder="1" applyAlignment="1">
      <alignment vertical="center"/>
    </xf>
    <xf numFmtId="43" fontId="81" fillId="30" borderId="29" xfId="85" applyFont="1" applyFill="1" applyBorder="1" applyAlignment="1" applyProtection="1">
      <alignment horizontal="left" vertical="center"/>
      <protection locked="0"/>
    </xf>
    <xf numFmtId="0" fontId="105" fillId="30" borderId="29" xfId="106" applyFont="1" applyFill="1" applyBorder="1" applyAlignment="1">
      <alignment horizontal="left" vertical="center"/>
    </xf>
    <xf numFmtId="0" fontId="105" fillId="30" borderId="30" xfId="106" applyFont="1" applyFill="1" applyBorder="1" applyAlignment="1">
      <alignment horizontal="left" vertical="center"/>
    </xf>
    <xf numFmtId="0" fontId="105" fillId="30" borderId="31" xfId="106" applyFont="1" applyFill="1" applyBorder="1" applyAlignment="1">
      <alignment horizontal="left" vertical="center"/>
    </xf>
    <xf numFmtId="43" fontId="80" fillId="30" borderId="27" xfId="85" applyFont="1" applyFill="1" applyBorder="1" applyAlignment="1">
      <alignment horizontal="center" vertical="center"/>
    </xf>
    <xf numFmtId="43" fontId="80" fillId="30" borderId="29" xfId="85" applyFont="1" applyFill="1" applyBorder="1" applyAlignment="1">
      <alignment horizontal="center" vertical="center"/>
    </xf>
    <xf numFmtId="43" fontId="80" fillId="30" borderId="30" xfId="85" applyFont="1" applyFill="1" applyBorder="1" applyAlignment="1">
      <alignment horizontal="center" vertical="center"/>
    </xf>
    <xf numFmtId="43" fontId="80" fillId="30" borderId="31" xfId="85" applyFont="1" applyFill="1" applyBorder="1" applyAlignment="1">
      <alignment horizontal="center" vertical="center"/>
    </xf>
    <xf numFmtId="0" fontId="80" fillId="32" borderId="32" xfId="106" applyFont="1" applyFill="1" applyBorder="1" applyAlignment="1">
      <alignment vertical="center"/>
    </xf>
    <xf numFmtId="43" fontId="80" fillId="30" borderId="29" xfId="106" applyNumberFormat="1" applyFont="1" applyFill="1" applyBorder="1" applyAlignment="1">
      <alignment horizontal="left" vertical="center"/>
    </xf>
    <xf numFmtId="43" fontId="80" fillId="30" borderId="30" xfId="106" applyNumberFormat="1" applyFont="1" applyFill="1" applyBorder="1" applyAlignment="1">
      <alignment horizontal="left" vertical="center"/>
    </xf>
    <xf numFmtId="43" fontId="80" fillId="30" borderId="31" xfId="106" applyNumberFormat="1" applyFont="1" applyFill="1" applyBorder="1" applyAlignment="1">
      <alignment horizontal="left" vertical="center"/>
    </xf>
    <xf numFmtId="43" fontId="69" fillId="30" borderId="29" xfId="106" applyNumberFormat="1" applyFont="1" applyFill="1" applyBorder="1" applyAlignment="1">
      <alignment horizontal="center" vertical="center"/>
    </xf>
    <xf numFmtId="43" fontId="69" fillId="30" borderId="32" xfId="106" applyNumberFormat="1" applyFont="1" applyFill="1" applyBorder="1" applyAlignment="1">
      <alignment horizontal="center" vertical="center"/>
    </xf>
    <xf numFmtId="0" fontId="73" fillId="30" borderId="42" xfId="106" applyFont="1" applyFill="1" applyBorder="1" applyAlignment="1">
      <alignment vertical="center"/>
    </xf>
    <xf numFmtId="0" fontId="73" fillId="30" borderId="43" xfId="106" applyFont="1" applyFill="1" applyBorder="1" applyAlignment="1">
      <alignment vertical="center"/>
    </xf>
    <xf numFmtId="0" fontId="73" fillId="30" borderId="44" xfId="106" applyFont="1" applyFill="1" applyBorder="1" applyAlignment="1">
      <alignment vertical="center"/>
    </xf>
    <xf numFmtId="43" fontId="80" fillId="30" borderId="42" xfId="106" applyNumberFormat="1" applyFont="1" applyFill="1" applyBorder="1" applyAlignment="1">
      <alignment vertical="center"/>
    </xf>
    <xf numFmtId="43" fontId="80" fillId="30" borderId="43" xfId="106" applyNumberFormat="1" applyFont="1" applyFill="1" applyBorder="1" applyAlignment="1">
      <alignment vertical="center"/>
    </xf>
    <xf numFmtId="43" fontId="80" fillId="30" borderId="44" xfId="106" applyNumberFormat="1" applyFont="1" applyFill="1" applyBorder="1" applyAlignment="1">
      <alignment vertical="center"/>
    </xf>
    <xf numFmtId="0" fontId="80" fillId="30" borderId="29" xfId="106" applyFont="1" applyFill="1" applyBorder="1" applyAlignment="1">
      <alignment vertical="center"/>
    </xf>
    <xf numFmtId="0" fontId="80" fillId="30" borderId="30" xfId="106" applyFont="1" applyFill="1" applyBorder="1" applyAlignment="1">
      <alignment vertical="center"/>
    </xf>
    <xf numFmtId="0" fontId="80" fillId="30" borderId="31" xfId="106" applyFont="1" applyFill="1" applyBorder="1" applyAlignment="1">
      <alignment vertical="center"/>
    </xf>
    <xf numFmtId="10" fontId="69" fillId="30" borderId="29" xfId="90" applyNumberFormat="1" applyFont="1" applyFill="1" applyBorder="1" applyAlignment="1">
      <alignment horizontal="center" vertical="center"/>
    </xf>
    <xf numFmtId="10" fontId="69" fillId="30" borderId="32" xfId="90" applyNumberFormat="1" applyFont="1" applyFill="1" applyBorder="1" applyAlignment="1">
      <alignment horizontal="center" vertical="center"/>
    </xf>
    <xf numFmtId="49" fontId="0" fillId="65" borderId="70" xfId="0" applyNumberFormat="1" applyFill="1" applyBorder="1" applyAlignment="1" applyProtection="1">
      <alignment horizontal="center"/>
      <protection locked="0"/>
    </xf>
    <xf numFmtId="49" fontId="0" fillId="65" borderId="70" xfId="0" applyNumberFormat="1" applyFill="1" applyBorder="1" applyAlignment="1" applyProtection="1">
      <alignment horizontal="left"/>
      <protection locked="0"/>
    </xf>
    <xf numFmtId="49" fontId="5" fillId="65" borderId="70" xfId="0" applyNumberFormat="1" applyFont="1" applyFill="1" applyBorder="1" applyAlignment="1" applyProtection="1">
      <alignment horizontal="center"/>
      <protection locked="0"/>
    </xf>
    <xf numFmtId="49" fontId="126" fillId="64" borderId="70" xfId="0" applyNumberFormat="1" applyFont="1" applyFill="1" applyBorder="1" applyAlignment="1">
      <alignment horizontal="center" vertical="center" wrapText="1"/>
    </xf>
    <xf numFmtId="0" fontId="126" fillId="64" borderId="70" xfId="0" applyFont="1" applyFill="1" applyBorder="1" applyAlignment="1">
      <alignment horizontal="center" vertical="center" wrapText="1"/>
    </xf>
    <xf numFmtId="49" fontId="5" fillId="65" borderId="67" xfId="0" applyNumberFormat="1" applyFont="1" applyFill="1" applyBorder="1" applyAlignment="1" applyProtection="1">
      <alignment horizontal="left"/>
      <protection locked="0"/>
    </xf>
    <xf numFmtId="49" fontId="0" fillId="65" borderId="69" xfId="0" applyNumberFormat="1" applyFill="1" applyBorder="1" applyAlignment="1" applyProtection="1">
      <alignment horizontal="left"/>
      <protection locked="0"/>
    </xf>
    <xf numFmtId="0" fontId="9" fillId="72" borderId="52" xfId="0" applyFont="1" applyFill="1" applyBorder="1" applyAlignment="1">
      <alignment horizontal="center" vertical="center"/>
    </xf>
    <xf numFmtId="0" fontId="9" fillId="72" borderId="53" xfId="0" applyFont="1" applyFill="1" applyBorder="1" applyAlignment="1">
      <alignment horizontal="center" vertical="center"/>
    </xf>
    <xf numFmtId="0" fontId="9" fillId="72" borderId="54" xfId="0" applyFont="1" applyFill="1" applyBorder="1" applyAlignment="1">
      <alignment horizontal="center" vertical="center"/>
    </xf>
    <xf numFmtId="0" fontId="9" fillId="72" borderId="77" xfId="0" applyFont="1" applyFill="1" applyBorder="1" applyAlignment="1">
      <alignment horizontal="center" vertical="center"/>
    </xf>
    <xf numFmtId="0" fontId="9" fillId="72" borderId="66" xfId="0" applyFont="1" applyFill="1" applyBorder="1" applyAlignment="1">
      <alignment horizontal="center" vertical="center"/>
    </xf>
    <xf numFmtId="0" fontId="9" fillId="72" borderId="72" xfId="0" applyFont="1" applyFill="1" applyBorder="1" applyAlignment="1">
      <alignment horizontal="center" vertical="center"/>
    </xf>
    <xf numFmtId="49" fontId="126" fillId="64" borderId="67" xfId="0" applyNumberFormat="1" applyFont="1" applyFill="1" applyBorder="1" applyAlignment="1">
      <alignment horizontal="center" vertical="center" wrapText="1"/>
    </xf>
    <xf numFmtId="49" fontId="126" fillId="64" borderId="69" xfId="0" applyNumberFormat="1" applyFont="1" applyFill="1" applyBorder="1" applyAlignment="1">
      <alignment horizontal="center" vertical="center" wrapText="1"/>
    </xf>
    <xf numFmtId="49" fontId="5" fillId="65" borderId="67" xfId="0" applyNumberFormat="1" applyFont="1" applyFill="1" applyBorder="1" applyProtection="1">
      <protection locked="0"/>
    </xf>
    <xf numFmtId="49" fontId="5" fillId="65" borderId="69" xfId="0" applyNumberFormat="1" applyFont="1" applyFill="1" applyBorder="1" applyProtection="1">
      <protection locked="0"/>
    </xf>
    <xf numFmtId="49" fontId="0" fillId="65" borderId="69" xfId="0" applyNumberFormat="1" applyFill="1" applyBorder="1" applyProtection="1">
      <protection locked="0"/>
    </xf>
    <xf numFmtId="0" fontId="9" fillId="76" borderId="0" xfId="0" applyFont="1" applyFill="1" applyAlignment="1">
      <alignment horizontal="center"/>
    </xf>
    <xf numFmtId="0" fontId="125" fillId="69" borderId="128" xfId="0" applyFont="1" applyFill="1" applyBorder="1" applyAlignment="1">
      <alignment horizontal="center"/>
    </xf>
    <xf numFmtId="0" fontId="121" fillId="30" borderId="89" xfId="0" applyFont="1" applyFill="1" applyBorder="1" applyAlignment="1">
      <alignment horizontal="center"/>
    </xf>
    <xf numFmtId="0" fontId="121" fillId="30" borderId="73" xfId="0" applyFont="1" applyFill="1" applyBorder="1" applyAlignment="1">
      <alignment horizontal="center"/>
    </xf>
    <xf numFmtId="0" fontId="121" fillId="30" borderId="90" xfId="0" applyFont="1" applyFill="1" applyBorder="1" applyAlignment="1">
      <alignment horizontal="center"/>
    </xf>
    <xf numFmtId="175" fontId="120" fillId="0" borderId="29" xfId="0" applyNumberFormat="1" applyFont="1" applyBorder="1" applyAlignment="1" applyProtection="1">
      <alignment horizontal="center" vertical="center"/>
      <protection locked="0"/>
    </xf>
    <xf numFmtId="175" fontId="120" fillId="0" borderId="30" xfId="0" applyNumberFormat="1" applyFont="1" applyBorder="1" applyAlignment="1" applyProtection="1">
      <alignment horizontal="center" vertical="center"/>
      <protection locked="0"/>
    </xf>
    <xf numFmtId="175" fontId="120" fillId="0" borderId="31" xfId="0" applyNumberFormat="1" applyFont="1" applyBorder="1" applyAlignment="1" applyProtection="1">
      <alignment horizontal="center" vertical="center"/>
      <protection locked="0"/>
    </xf>
    <xf numFmtId="0" fontId="120" fillId="0" borderId="29" xfId="0" applyFont="1" applyBorder="1" applyAlignment="1" applyProtection="1">
      <alignment horizontal="center" vertical="center"/>
      <protection locked="0"/>
    </xf>
    <xf numFmtId="0" fontId="120" fillId="0" borderId="31" xfId="0" applyFont="1" applyBorder="1" applyAlignment="1" applyProtection="1">
      <alignment horizontal="center" vertical="center"/>
      <protection locked="0"/>
    </xf>
    <xf numFmtId="43" fontId="120" fillId="0" borderId="29" xfId="85" applyFont="1" applyFill="1" applyBorder="1" applyAlignment="1" applyProtection="1">
      <alignment horizontal="center" vertical="center"/>
      <protection locked="0"/>
    </xf>
    <xf numFmtId="43" fontId="120" fillId="0" borderId="31" xfId="85" applyFont="1" applyFill="1" applyBorder="1" applyAlignment="1" applyProtection="1">
      <alignment horizontal="center" vertical="center"/>
      <protection locked="0"/>
    </xf>
    <xf numFmtId="0" fontId="48" fillId="30" borderId="89" xfId="0" applyFont="1" applyFill="1" applyBorder="1" applyAlignment="1">
      <alignment horizontal="center" vertical="center"/>
    </xf>
    <xf numFmtId="0" fontId="48" fillId="30" borderId="90" xfId="0" applyFont="1" applyFill="1" applyBorder="1" applyAlignment="1">
      <alignment horizontal="center" vertical="center"/>
    </xf>
    <xf numFmtId="43" fontId="113" fillId="0" borderId="92" xfId="85" applyFont="1" applyFill="1" applyBorder="1" applyAlignment="1">
      <alignment horizontal="center" vertical="center"/>
    </xf>
    <xf numFmtId="43" fontId="113" fillId="0" borderId="93" xfId="85" applyFont="1" applyFill="1" applyBorder="1" applyAlignment="1">
      <alignment horizontal="center" vertical="center"/>
    </xf>
    <xf numFmtId="43" fontId="113" fillId="26" borderId="0" xfId="0" applyNumberFormat="1" applyFont="1" applyFill="1" applyAlignment="1">
      <alignment horizontal="center"/>
    </xf>
    <xf numFmtId="0" fontId="113" fillId="26" borderId="0" xfId="0" applyFont="1" applyFill="1" applyAlignment="1">
      <alignment horizontal="center"/>
    </xf>
    <xf numFmtId="43" fontId="120" fillId="0" borderId="27" xfId="85" applyFont="1" applyFill="1" applyBorder="1" applyAlignment="1" applyProtection="1">
      <alignment horizontal="center" vertical="center"/>
      <protection locked="0"/>
    </xf>
    <xf numFmtId="0" fontId="47" fillId="30" borderId="27" xfId="0" applyFont="1" applyFill="1" applyBorder="1" applyAlignment="1">
      <alignment horizontal="center" vertical="center" wrapText="1"/>
    </xf>
    <xf numFmtId="0" fontId="47" fillId="30" borderId="27" xfId="0" applyFont="1" applyFill="1" applyBorder="1" applyAlignment="1">
      <alignment horizontal="center" vertical="center"/>
    </xf>
    <xf numFmtId="0" fontId="117" fillId="32" borderId="86" xfId="0" applyFont="1" applyFill="1" applyBorder="1" applyAlignment="1">
      <alignment horizontal="left" vertical="center"/>
    </xf>
    <xf numFmtId="0" fontId="117" fillId="32" borderId="34" xfId="0" applyFont="1" applyFill="1" applyBorder="1" applyAlignment="1">
      <alignment horizontal="left" vertical="center"/>
    </xf>
    <xf numFmtId="0" fontId="117" fillId="32" borderId="36" xfId="0" applyFont="1" applyFill="1" applyBorder="1" applyAlignment="1">
      <alignment horizontal="left" vertical="center"/>
    </xf>
    <xf numFmtId="0" fontId="47" fillId="30" borderId="26" xfId="0" applyFont="1" applyFill="1" applyBorder="1" applyAlignment="1">
      <alignment horizontal="center" vertical="center"/>
    </xf>
    <xf numFmtId="0" fontId="47" fillId="30" borderId="55" xfId="0" applyFont="1" applyFill="1" applyBorder="1" applyAlignment="1">
      <alignment horizontal="center" vertical="center" wrapText="1"/>
    </xf>
    <xf numFmtId="0" fontId="47" fillId="30" borderId="74" xfId="0" applyFont="1" applyFill="1" applyBorder="1" applyAlignment="1">
      <alignment horizontal="center" vertical="center" wrapText="1"/>
    </xf>
    <xf numFmtId="0" fontId="47" fillId="30" borderId="50" xfId="0" applyFont="1" applyFill="1" applyBorder="1" applyAlignment="1">
      <alignment horizontal="center" vertical="center" wrapText="1"/>
    </xf>
    <xf numFmtId="0" fontId="47" fillId="30" borderId="85" xfId="0" applyFont="1" applyFill="1" applyBorder="1" applyAlignment="1">
      <alignment horizontal="center" vertical="center" wrapText="1"/>
    </xf>
    <xf numFmtId="0" fontId="47" fillId="30" borderId="34" xfId="0" applyFont="1" applyFill="1" applyBorder="1" applyAlignment="1">
      <alignment horizontal="center" vertical="center" wrapText="1"/>
    </xf>
    <xf numFmtId="0" fontId="47" fillId="30" borderId="75" xfId="0" applyFont="1" applyFill="1" applyBorder="1" applyAlignment="1">
      <alignment horizontal="center" vertical="center" wrapText="1"/>
    </xf>
    <xf numFmtId="0" fontId="47" fillId="63" borderId="27" xfId="0" applyFont="1" applyFill="1" applyBorder="1" applyAlignment="1">
      <alignment horizontal="center" vertical="center" wrapText="1"/>
    </xf>
    <xf numFmtId="0" fontId="47" fillId="63" borderId="27" xfId="0" applyFont="1" applyFill="1" applyBorder="1" applyAlignment="1">
      <alignment horizontal="center" vertical="center"/>
    </xf>
    <xf numFmtId="0" fontId="47" fillId="63" borderId="38" xfId="0" applyFont="1" applyFill="1" applyBorder="1" applyAlignment="1">
      <alignment horizontal="center" vertical="center" wrapText="1"/>
    </xf>
    <xf numFmtId="0" fontId="47" fillId="63" borderId="35" xfId="0" applyFont="1" applyFill="1" applyBorder="1" applyAlignment="1">
      <alignment horizontal="center" vertical="center" wrapText="1"/>
    </xf>
    <xf numFmtId="0" fontId="47" fillId="30" borderId="87" xfId="0" applyFont="1" applyFill="1" applyBorder="1" applyAlignment="1">
      <alignment horizontal="center" vertical="center" wrapText="1"/>
    </xf>
    <xf numFmtId="0" fontId="47" fillId="30" borderId="88" xfId="0" applyFont="1" applyFill="1" applyBorder="1" applyAlignment="1">
      <alignment horizontal="center" vertical="center" wrapText="1"/>
    </xf>
    <xf numFmtId="0" fontId="47" fillId="30" borderId="84" xfId="0" applyFont="1" applyFill="1" applyBorder="1" applyAlignment="1">
      <alignment horizontal="left" vertical="center"/>
    </xf>
    <xf numFmtId="0" fontId="47" fillId="30" borderId="30" xfId="0" applyFont="1" applyFill="1" applyBorder="1" applyAlignment="1">
      <alignment horizontal="left" vertical="center"/>
    </xf>
    <xf numFmtId="0" fontId="47" fillId="30" borderId="31" xfId="0" applyFont="1" applyFill="1" applyBorder="1" applyAlignment="1">
      <alignment horizontal="left" vertical="center"/>
    </xf>
    <xf numFmtId="0" fontId="117" fillId="30" borderId="27" xfId="0" applyFont="1" applyFill="1" applyBorder="1" applyAlignment="1" applyProtection="1">
      <alignment horizontal="center" vertical="center"/>
      <protection locked="0"/>
    </xf>
    <xf numFmtId="0" fontId="47" fillId="30" borderId="55" xfId="0" applyFont="1" applyFill="1" applyBorder="1" applyAlignment="1">
      <alignment horizontal="center" vertical="center"/>
    </xf>
    <xf numFmtId="0" fontId="47" fillId="30" borderId="85" xfId="0" applyFont="1" applyFill="1" applyBorder="1" applyAlignment="1">
      <alignment horizontal="center" vertical="center"/>
    </xf>
    <xf numFmtId="0" fontId="117" fillId="30" borderId="29" xfId="0" applyFont="1" applyFill="1" applyBorder="1" applyAlignment="1" applyProtection="1">
      <alignment horizontal="center" vertical="center"/>
      <protection locked="0"/>
    </xf>
    <xf numFmtId="0" fontId="117" fillId="30" borderId="28" xfId="0" applyFont="1" applyFill="1" applyBorder="1" applyAlignment="1" applyProtection="1">
      <alignment horizontal="center" vertical="center"/>
      <protection locked="0"/>
    </xf>
    <xf numFmtId="0" fontId="113" fillId="26" borderId="27" xfId="0" applyFont="1" applyFill="1" applyBorder="1" applyAlignment="1" applyProtection="1">
      <alignment horizontal="center" vertical="center"/>
      <protection locked="0"/>
    </xf>
    <xf numFmtId="0" fontId="47" fillId="30" borderId="74" xfId="0" applyFont="1" applyFill="1" applyBorder="1" applyAlignment="1">
      <alignment horizontal="center" vertical="center"/>
    </xf>
    <xf numFmtId="0" fontId="47" fillId="30" borderId="75" xfId="0" applyFont="1" applyFill="1" applyBorder="1" applyAlignment="1">
      <alignment horizontal="center" vertical="center"/>
    </xf>
    <xf numFmtId="0" fontId="117" fillId="32" borderId="83" xfId="0" applyFont="1" applyFill="1" applyBorder="1" applyAlignment="1">
      <alignment horizontal="left" vertical="center"/>
    </xf>
    <xf numFmtId="0" fontId="117" fillId="32" borderId="46" xfId="0" applyFont="1" applyFill="1" applyBorder="1" applyAlignment="1">
      <alignment horizontal="left" vertical="center"/>
    </xf>
    <xf numFmtId="0" fontId="117" fillId="32" borderId="47" xfId="0" applyFont="1" applyFill="1" applyBorder="1" applyAlignment="1">
      <alignment horizontal="left" vertical="center"/>
    </xf>
    <xf numFmtId="0" fontId="115" fillId="30" borderId="0" xfId="0" applyFont="1" applyFill="1" applyAlignment="1">
      <alignment horizontal="left" vertical="center"/>
    </xf>
    <xf numFmtId="0" fontId="116" fillId="26" borderId="0" xfId="0" applyFont="1" applyFill="1" applyAlignment="1">
      <alignment horizontal="center" vertical="center"/>
    </xf>
    <xf numFmtId="0" fontId="73" fillId="30" borderId="0" xfId="0" applyFont="1" applyFill="1" applyAlignment="1">
      <alignment vertical="center"/>
    </xf>
    <xf numFmtId="0" fontId="117" fillId="66" borderId="0" xfId="0" applyFont="1" applyFill="1" applyAlignment="1">
      <alignment horizontal="right" vertical="center"/>
    </xf>
    <xf numFmtId="0" fontId="47" fillId="26" borderId="11" xfId="0" applyFont="1" applyFill="1" applyBorder="1" applyAlignment="1" applyProtection="1">
      <alignment horizontal="center" vertical="center"/>
      <protection locked="0"/>
    </xf>
    <xf numFmtId="165" fontId="15" fillId="28" borderId="67" xfId="0" applyNumberFormat="1" applyFont="1" applyFill="1" applyBorder="1" applyAlignment="1">
      <alignment horizontal="center" wrapText="1"/>
    </xf>
    <xf numFmtId="165" fontId="15" fillId="28" borderId="68" xfId="0" applyNumberFormat="1" applyFont="1" applyFill="1" applyBorder="1" applyAlignment="1">
      <alignment horizontal="center" wrapText="1"/>
    </xf>
    <xf numFmtId="165" fontId="15" fillId="28" borderId="69" xfId="0" applyNumberFormat="1" applyFont="1" applyFill="1" applyBorder="1" applyAlignment="1">
      <alignment horizontal="center" wrapText="1"/>
    </xf>
    <xf numFmtId="0" fontId="15" fillId="28" borderId="67" xfId="0" applyFont="1" applyFill="1" applyBorder="1" applyAlignment="1">
      <alignment horizontal="center" wrapText="1"/>
    </xf>
    <xf numFmtId="0" fontId="15" fillId="28" borderId="68" xfId="0" applyFont="1" applyFill="1" applyBorder="1" applyAlignment="1">
      <alignment horizontal="center" wrapText="1"/>
    </xf>
    <xf numFmtId="0" fontId="15" fillId="28" borderId="69" xfId="0" applyFont="1" applyFill="1" applyBorder="1" applyAlignment="1">
      <alignment horizontal="center" wrapText="1"/>
    </xf>
    <xf numFmtId="3" fontId="15" fillId="28" borderId="124" xfId="0" applyNumberFormat="1" applyFont="1" applyFill="1" applyBorder="1" applyAlignment="1">
      <alignment horizontal="center"/>
    </xf>
    <xf numFmtId="3" fontId="15" fillId="28" borderId="12" xfId="0" applyNumberFormat="1" applyFont="1" applyFill="1" applyBorder="1" applyAlignment="1">
      <alignment horizontal="center"/>
    </xf>
    <xf numFmtId="0" fontId="15" fillId="26" borderId="0" xfId="66" applyNumberFormat="1" applyFont="1" applyFill="1" applyBorder="1" applyAlignment="1">
      <alignment vertical="justify"/>
    </xf>
    <xf numFmtId="14" fontId="16" fillId="26" borderId="0" xfId="66" applyNumberFormat="1" applyFont="1" applyFill="1" applyAlignment="1">
      <alignment horizontal="left" vertical="justify"/>
    </xf>
    <xf numFmtId="43" fontId="16" fillId="26" borderId="0" xfId="66" applyFont="1" applyFill="1" applyAlignment="1">
      <alignment horizontal="left" vertical="justify"/>
    </xf>
    <xf numFmtId="43" fontId="16" fillId="26" borderId="16" xfId="66" applyFont="1" applyFill="1" applyBorder="1" applyAlignment="1">
      <alignment horizontal="left" vertical="justify"/>
    </xf>
    <xf numFmtId="39" fontId="33" fillId="26" borderId="124" xfId="0" applyNumberFormat="1" applyFont="1" applyFill="1" applyBorder="1" applyAlignment="1" applyProtection="1">
      <alignment horizontal="left" vertical="center" wrapText="1"/>
      <protection locked="0"/>
    </xf>
    <xf numFmtId="39" fontId="33" fillId="26" borderId="12" xfId="0" applyNumberFormat="1" applyFont="1" applyFill="1" applyBorder="1" applyAlignment="1" applyProtection="1">
      <alignment horizontal="left" vertical="center" wrapText="1"/>
      <protection locked="0"/>
    </xf>
    <xf numFmtId="39" fontId="33" fillId="26" borderId="10" xfId="0" applyNumberFormat="1" applyFont="1" applyFill="1" applyBorder="1" applyAlignment="1" applyProtection="1">
      <alignment horizontal="left" vertical="center" wrapText="1"/>
      <protection locked="0"/>
    </xf>
    <xf numFmtId="0" fontId="12" fillId="26" borderId="0" xfId="66" applyNumberFormat="1" applyFont="1" applyFill="1" applyAlignment="1">
      <alignment horizontal="justify" vertical="justify" wrapText="1"/>
    </xf>
    <xf numFmtId="0" fontId="12" fillId="0" borderId="0" xfId="0" applyFont="1" applyAlignment="1">
      <alignment horizontal="justify" vertical="justify" wrapText="1"/>
    </xf>
    <xf numFmtId="0" fontId="15" fillId="28" borderId="67" xfId="0" applyFont="1" applyFill="1" applyBorder="1" applyAlignment="1">
      <alignment horizontal="center" vertical="justify"/>
    </xf>
    <xf numFmtId="0" fontId="15" fillId="28" borderId="68" xfId="0" applyFont="1" applyFill="1" applyBorder="1" applyAlignment="1">
      <alignment horizontal="center" vertical="justify"/>
    </xf>
    <xf numFmtId="0" fontId="15" fillId="28" borderId="69" xfId="0" applyFont="1" applyFill="1" applyBorder="1" applyAlignment="1">
      <alignment horizontal="center" vertical="justify"/>
    </xf>
  </cellXfs>
  <cellStyles count="258">
    <cellStyle name="20% - Accent1" xfId="1" xr:uid="{00000000-0005-0000-0000-000000000000}"/>
    <cellStyle name="20% - Accent1 2" xfId="234" xr:uid="{133D0CAC-C894-4FBD-8297-E3175A46DB92}"/>
    <cellStyle name="20% - Accent2" xfId="2" xr:uid="{00000000-0005-0000-0000-000001000000}"/>
    <cellStyle name="20% - Accent2 2" xfId="238" xr:uid="{3AAF6957-69A5-4CAE-996C-B161214BE827}"/>
    <cellStyle name="20% - Accent3" xfId="3" xr:uid="{00000000-0005-0000-0000-000002000000}"/>
    <cellStyle name="20% - Accent3 2" xfId="242" xr:uid="{AB32BB55-5A72-46E6-AF47-877CBFF26B41}"/>
    <cellStyle name="20% - Accent4" xfId="4" xr:uid="{00000000-0005-0000-0000-000003000000}"/>
    <cellStyle name="20% - Accent4 2" xfId="246" xr:uid="{DE66DE65-41A5-4F0D-9F0D-18E6C8EDD899}"/>
    <cellStyle name="20% - Accent5" xfId="5" xr:uid="{00000000-0005-0000-0000-000004000000}"/>
    <cellStyle name="20% - Accent5 2" xfId="250" xr:uid="{7511843D-49A4-4F6F-9895-88E07801088A}"/>
    <cellStyle name="20% - Accent6" xfId="6" xr:uid="{00000000-0005-0000-0000-000005000000}"/>
    <cellStyle name="20% - Accent6 2" xfId="254" xr:uid="{87AB0658-772C-44E0-B591-5433B668C099}"/>
    <cellStyle name="20% - Énfasis1" xfId="7" xr:uid="{00000000-0005-0000-0000-000006000000}"/>
    <cellStyle name="20% - Énfasis1 2" xfId="107" xr:uid="{00000000-0005-0000-0000-000007000000}"/>
    <cellStyle name="20% - Énfasis1 3" xfId="160" xr:uid="{2AA7C5DE-C194-4E36-B07D-08CFBFC8E346}"/>
    <cellStyle name="20% - Énfasis1 4" xfId="183" xr:uid="{613D2896-4D0D-49AB-B4C2-F8B7C004A981}"/>
    <cellStyle name="20% - Énfasis1 5" xfId="204" xr:uid="{8B276042-12BC-4F9B-8E6B-63A22C0FEE97}"/>
    <cellStyle name="20% - Énfasis2" xfId="8" xr:uid="{00000000-0005-0000-0000-000008000000}"/>
    <cellStyle name="20% - Énfasis2 2" xfId="108" xr:uid="{00000000-0005-0000-0000-000009000000}"/>
    <cellStyle name="20% - Énfasis2 3" xfId="163" xr:uid="{853C451B-4A69-4805-A1B2-8F7EC79AE6C1}"/>
    <cellStyle name="20% - Énfasis2 4" xfId="186" xr:uid="{A184D55D-828B-439E-9C73-4E3636A1FFED}"/>
    <cellStyle name="20% - Énfasis2 5" xfId="207" xr:uid="{2C6320D0-E783-4076-B88D-CC5B419CDE72}"/>
    <cellStyle name="20% - Énfasis3" xfId="9" xr:uid="{00000000-0005-0000-0000-00000A000000}"/>
    <cellStyle name="20% - Énfasis3 2" xfId="109" xr:uid="{00000000-0005-0000-0000-00000B000000}"/>
    <cellStyle name="20% - Énfasis3 3" xfId="166" xr:uid="{7D4B6E38-8667-4476-9882-45D255EE51CB}"/>
    <cellStyle name="20% - Énfasis3 4" xfId="189" xr:uid="{3200F6F0-E293-418C-A966-695993B09E29}"/>
    <cellStyle name="20% - Énfasis3 5" xfId="210" xr:uid="{49A8A5BB-F136-487A-90DC-71D1E668AFF2}"/>
    <cellStyle name="20% - Énfasis4" xfId="10" xr:uid="{00000000-0005-0000-0000-00000C000000}"/>
    <cellStyle name="20% - Énfasis4 2" xfId="110" xr:uid="{00000000-0005-0000-0000-00000D000000}"/>
    <cellStyle name="20% - Énfasis4 3" xfId="169" xr:uid="{D54BE07F-9E1D-46A9-B5BE-9B484F7D9736}"/>
    <cellStyle name="20% - Énfasis4 4" xfId="193" xr:uid="{A475170B-63F2-4DB2-BD4B-F441169BDE2C}"/>
    <cellStyle name="20% - Énfasis4 5" xfId="213" xr:uid="{2361B718-28FC-4BB4-8D23-D5DDBC76E868}"/>
    <cellStyle name="20% - Énfasis5" xfId="11" xr:uid="{00000000-0005-0000-0000-00000E000000}"/>
    <cellStyle name="20% - Énfasis5 2" xfId="111" xr:uid="{00000000-0005-0000-0000-00000F000000}"/>
    <cellStyle name="20% - Énfasis5 3" xfId="172" xr:uid="{4A5A29AA-0359-4AD9-BE19-14666266C84C}"/>
    <cellStyle name="20% - Énfasis5 4" xfId="196" xr:uid="{6CDB8187-73C4-4FEC-8EC1-DEAA6AACA35C}"/>
    <cellStyle name="20% - Énfasis5 5" xfId="216" xr:uid="{36F8E16B-3012-420A-85E5-0CBE0EC85E5E}"/>
    <cellStyle name="20% - Énfasis6" xfId="12" xr:uid="{00000000-0005-0000-0000-000010000000}"/>
    <cellStyle name="20% - Énfasis6 2" xfId="112" xr:uid="{00000000-0005-0000-0000-000011000000}"/>
    <cellStyle name="20% - Énfasis6 3" xfId="175" xr:uid="{036C21A4-E550-4725-8DAC-35AE8F60FC52}"/>
    <cellStyle name="20% - Énfasis6 4" xfId="199" xr:uid="{33E7954B-8DB4-4A14-BD5A-513953A4C7E2}"/>
    <cellStyle name="20% - Énfasis6 5" xfId="219" xr:uid="{245714D5-2771-4F70-A5DA-2C8ABC7FA9D5}"/>
    <cellStyle name="40% - Accent1" xfId="13" xr:uid="{00000000-0005-0000-0000-000012000000}"/>
    <cellStyle name="40% - Accent1 2" xfId="235" xr:uid="{15A4C757-C4F5-4F3C-835A-86D391A7F5C1}"/>
    <cellStyle name="40% - Accent2" xfId="14" xr:uid="{00000000-0005-0000-0000-000013000000}"/>
    <cellStyle name="40% - Accent2 2" xfId="239" xr:uid="{07383CE8-0651-4F22-9580-4391421F5BA5}"/>
    <cellStyle name="40% - Accent3" xfId="15" xr:uid="{00000000-0005-0000-0000-000014000000}"/>
    <cellStyle name="40% - Accent3 2" xfId="243" xr:uid="{6DEC5C58-7643-47A9-A31C-548F938338D4}"/>
    <cellStyle name="40% - Accent4" xfId="16" xr:uid="{00000000-0005-0000-0000-000015000000}"/>
    <cellStyle name="40% - Accent4 2" xfId="247" xr:uid="{8EA87D33-A04C-42DE-8E5E-0C38E6635C44}"/>
    <cellStyle name="40% - Accent5" xfId="17" xr:uid="{00000000-0005-0000-0000-000016000000}"/>
    <cellStyle name="40% - Accent5 2" xfId="251" xr:uid="{D1B99419-9B02-4AAD-B4D6-1B3AE6944E9F}"/>
    <cellStyle name="40% - Accent6" xfId="18" xr:uid="{00000000-0005-0000-0000-000017000000}"/>
    <cellStyle name="40% - Accent6 2" xfId="255" xr:uid="{0B42A159-B644-44A0-9D55-34FB3E68169D}"/>
    <cellStyle name="40% - Énfasis1" xfId="19" xr:uid="{00000000-0005-0000-0000-000018000000}"/>
    <cellStyle name="40% - Énfasis1 2" xfId="113" xr:uid="{00000000-0005-0000-0000-000019000000}"/>
    <cellStyle name="40% - Énfasis1 3" xfId="161" xr:uid="{29CA56A4-8097-42BB-BA98-690BE622C8FB}"/>
    <cellStyle name="40% - Énfasis1 4" xfId="184" xr:uid="{DF2D9B0B-FC1E-4C02-8B3A-01D0919397A4}"/>
    <cellStyle name="40% - Énfasis1 5" xfId="205" xr:uid="{CB2F225D-486F-41D2-B328-A627403A7498}"/>
    <cellStyle name="40% - Énfasis2" xfId="20" xr:uid="{00000000-0005-0000-0000-00001A000000}"/>
    <cellStyle name="40% - Énfasis2 2" xfId="114" xr:uid="{00000000-0005-0000-0000-00001B000000}"/>
    <cellStyle name="40% - Énfasis2 3" xfId="164" xr:uid="{D161AC2A-5137-437E-8D4F-B8B248709EBC}"/>
    <cellStyle name="40% - Énfasis2 4" xfId="187" xr:uid="{1DEC0394-8295-41CF-B8DF-6AD6EDAFF585}"/>
    <cellStyle name="40% - Énfasis2 5" xfId="208" xr:uid="{6F1DF369-BCCE-4805-85BE-C7D1073C40FB}"/>
    <cellStyle name="40% - Énfasis3" xfId="21" xr:uid="{00000000-0005-0000-0000-00001C000000}"/>
    <cellStyle name="40% - Énfasis3 2" xfId="115" xr:uid="{00000000-0005-0000-0000-00001D000000}"/>
    <cellStyle name="40% - Énfasis3 3" xfId="167" xr:uid="{66F9A731-CFB4-4B60-8CA9-246EFB419600}"/>
    <cellStyle name="40% - Énfasis3 4" xfId="190" xr:uid="{EE4AD8D6-B8E9-43E0-B427-4DE689D05A50}"/>
    <cellStyle name="40% - Énfasis3 5" xfId="211" xr:uid="{6AA6E390-F87E-49A8-B181-36AC658FF011}"/>
    <cellStyle name="40% - Énfasis4" xfId="22" xr:uid="{00000000-0005-0000-0000-00001E000000}"/>
    <cellStyle name="40% - Énfasis4 2" xfId="116" xr:uid="{00000000-0005-0000-0000-00001F000000}"/>
    <cellStyle name="40% - Énfasis4 3" xfId="170" xr:uid="{358F2423-3FA4-43C2-AFE0-B8AB73035478}"/>
    <cellStyle name="40% - Énfasis4 4" xfId="194" xr:uid="{632B54C9-75F7-4A90-BF10-D7DB6C9B7AD4}"/>
    <cellStyle name="40% - Énfasis4 5" xfId="214" xr:uid="{3EDBADD6-92D9-4D88-8488-0512674A8378}"/>
    <cellStyle name="40% - Énfasis5" xfId="23" xr:uid="{00000000-0005-0000-0000-000020000000}"/>
    <cellStyle name="40% - Énfasis5 2" xfId="117" xr:uid="{00000000-0005-0000-0000-000021000000}"/>
    <cellStyle name="40% - Énfasis5 3" xfId="173" xr:uid="{956C0433-B252-46E0-A876-C5AE5C52A68C}"/>
    <cellStyle name="40% - Énfasis5 4" xfId="197" xr:uid="{641CBEB8-5D8B-4322-A9E8-F6A45D40A67F}"/>
    <cellStyle name="40% - Énfasis5 5" xfId="217" xr:uid="{A6384979-4FC9-48F9-B662-847B5A042FEC}"/>
    <cellStyle name="40% - Énfasis6" xfId="24" xr:uid="{00000000-0005-0000-0000-000022000000}"/>
    <cellStyle name="40% - Énfasis6 2" xfId="118" xr:uid="{00000000-0005-0000-0000-000023000000}"/>
    <cellStyle name="40% - Énfasis6 3" xfId="176" xr:uid="{A70FB153-4548-4979-8F70-5DA5E2F00F48}"/>
    <cellStyle name="40% - Énfasis6 4" xfId="200" xr:uid="{F0247F84-A443-4178-B21C-D081A1388208}"/>
    <cellStyle name="40% - Énfasis6 5" xfId="220" xr:uid="{67C72D87-1F00-4909-BA8C-6E2DBD3857F4}"/>
    <cellStyle name="60% - Accent1" xfId="25" xr:uid="{00000000-0005-0000-0000-000024000000}"/>
    <cellStyle name="60% - Accent1 2" xfId="236" xr:uid="{F8478F10-B337-43B5-A9AC-75C1553BB15F}"/>
    <cellStyle name="60% - Accent2" xfId="26" xr:uid="{00000000-0005-0000-0000-000025000000}"/>
    <cellStyle name="60% - Accent2 2" xfId="240" xr:uid="{01B14273-3646-4EEE-A596-801E8049F3EB}"/>
    <cellStyle name="60% - Accent3" xfId="27" xr:uid="{00000000-0005-0000-0000-000026000000}"/>
    <cellStyle name="60% - Accent3 2" xfId="244" xr:uid="{FF44A1F7-6296-4977-85BF-BFC31637D3FB}"/>
    <cellStyle name="60% - Accent4" xfId="28" xr:uid="{00000000-0005-0000-0000-000027000000}"/>
    <cellStyle name="60% - Accent4 2" xfId="248" xr:uid="{C0B91A88-A1DF-4C1A-89FF-4A5399C193B0}"/>
    <cellStyle name="60% - Accent5" xfId="29" xr:uid="{00000000-0005-0000-0000-000028000000}"/>
    <cellStyle name="60% - Accent5 2" xfId="252" xr:uid="{68DB3DBA-C0A7-4A97-AF5C-4B89CCC577D1}"/>
    <cellStyle name="60% - Accent6" xfId="30" xr:uid="{00000000-0005-0000-0000-000029000000}"/>
    <cellStyle name="60% - Accent6 2" xfId="256" xr:uid="{000A8EEB-36AE-4BFF-84FE-625FBB2636E1}"/>
    <cellStyle name="60% - Énfasis1" xfId="31" xr:uid="{00000000-0005-0000-0000-00002A000000}"/>
    <cellStyle name="60% - Énfasis1 2" xfId="119" xr:uid="{00000000-0005-0000-0000-00002B000000}"/>
    <cellStyle name="60% - Énfasis1 3" xfId="162" xr:uid="{B3C1CD2A-A75A-4EFA-B378-567F460EBA25}"/>
    <cellStyle name="60% - Énfasis1 4" xfId="185" xr:uid="{37125399-2A40-4926-A73C-DA73114CCF80}"/>
    <cellStyle name="60% - Énfasis1 5" xfId="206" xr:uid="{CDA8ECA1-4931-48B9-B85C-C4160E494D7F}"/>
    <cellStyle name="60% - Énfasis2" xfId="32" xr:uid="{00000000-0005-0000-0000-00002C000000}"/>
    <cellStyle name="60% - Énfasis2 2" xfId="120" xr:uid="{00000000-0005-0000-0000-00002D000000}"/>
    <cellStyle name="60% - Énfasis2 3" xfId="165" xr:uid="{B7357EB2-E185-4AF6-8DE8-017CC5550A0F}"/>
    <cellStyle name="60% - Énfasis2 4" xfId="188" xr:uid="{55E4F0C1-5917-4CFF-8C93-13B990A8C176}"/>
    <cellStyle name="60% - Énfasis2 5" xfId="209" xr:uid="{AB1DBC9E-A385-4B04-87E5-F91144A06884}"/>
    <cellStyle name="60% - Énfasis3" xfId="33" xr:uid="{00000000-0005-0000-0000-00002E000000}"/>
    <cellStyle name="60% - Énfasis3 2" xfId="121" xr:uid="{00000000-0005-0000-0000-00002F000000}"/>
    <cellStyle name="60% - Énfasis3 3" xfId="168" xr:uid="{1C4DAD61-C356-4932-BACD-86A1200120E0}"/>
    <cellStyle name="60% - Énfasis3 4" xfId="191" xr:uid="{A2491A4F-C356-4849-916C-56BBC2E8BEF4}"/>
    <cellStyle name="60% - Énfasis3 5" xfId="212" xr:uid="{4009603C-8D37-4D85-B4AD-00924221E754}"/>
    <cellStyle name="60% - Énfasis4" xfId="34" xr:uid="{00000000-0005-0000-0000-000030000000}"/>
    <cellStyle name="60% - Énfasis4 2" xfId="122" xr:uid="{00000000-0005-0000-0000-000031000000}"/>
    <cellStyle name="60% - Énfasis4 3" xfId="171" xr:uid="{CF68B206-9640-41C9-88BF-441F95885F72}"/>
    <cellStyle name="60% - Énfasis4 4" xfId="195" xr:uid="{695DBA23-A979-4D5B-8A63-0773795D8EAF}"/>
    <cellStyle name="60% - Énfasis4 5" xfId="215" xr:uid="{BFA800D7-1401-439E-A501-5BEB4916FBF5}"/>
    <cellStyle name="60% - Énfasis5" xfId="35" xr:uid="{00000000-0005-0000-0000-000032000000}"/>
    <cellStyle name="60% - Énfasis5 2" xfId="123" xr:uid="{00000000-0005-0000-0000-000033000000}"/>
    <cellStyle name="60% - Énfasis5 3" xfId="174" xr:uid="{4DDF731A-950C-4F89-B21D-4C4AB97AC74E}"/>
    <cellStyle name="60% - Énfasis5 4" xfId="198" xr:uid="{59762120-6478-4C5B-AC4E-6C3564A4FC47}"/>
    <cellStyle name="60% - Énfasis5 5" xfId="218" xr:uid="{E5638AF7-930C-40DD-95AE-8DA2117DD345}"/>
    <cellStyle name="60% - Énfasis6" xfId="36" xr:uid="{00000000-0005-0000-0000-000034000000}"/>
    <cellStyle name="60% - Énfasis6 2" xfId="124" xr:uid="{00000000-0005-0000-0000-000035000000}"/>
    <cellStyle name="60% - Énfasis6 3" xfId="177" xr:uid="{65DC96CA-0F4C-4EA8-ACE7-8795884871B8}"/>
    <cellStyle name="60% - Énfasis6 4" xfId="201" xr:uid="{BBDBDBD5-DE56-430E-8C35-B4F4C12B8408}"/>
    <cellStyle name="60% - Énfasis6 5" xfId="221" xr:uid="{54EF2225-7457-4D11-BFA0-246BA225FE12}"/>
    <cellStyle name="Accent1" xfId="37" xr:uid="{00000000-0005-0000-0000-000036000000}"/>
    <cellStyle name="Accent1 2" xfId="233" xr:uid="{FEAFE63B-5F35-40AC-8B0B-85F84EF8D3DE}"/>
    <cellStyle name="Accent2" xfId="38" xr:uid="{00000000-0005-0000-0000-000037000000}"/>
    <cellStyle name="Accent2 2" xfId="237" xr:uid="{1B1169A6-7A58-4DB8-9C8B-075F2F0DF853}"/>
    <cellStyle name="Accent3" xfId="39" xr:uid="{00000000-0005-0000-0000-000038000000}"/>
    <cellStyle name="Accent3 2" xfId="241" xr:uid="{C730AE9B-3C09-439A-A70F-C7D8BD80D903}"/>
    <cellStyle name="Accent4" xfId="40" xr:uid="{00000000-0005-0000-0000-000039000000}"/>
    <cellStyle name="Accent4 2" xfId="245" xr:uid="{F65C6CDA-F547-4C18-9968-322B5EC11461}"/>
    <cellStyle name="Accent5" xfId="41" xr:uid="{00000000-0005-0000-0000-00003A000000}"/>
    <cellStyle name="Accent5 2" xfId="249" xr:uid="{3D5D6CFC-C2A1-496E-B108-B4241E7C9917}"/>
    <cellStyle name="Accent6" xfId="42" xr:uid="{00000000-0005-0000-0000-00003B000000}"/>
    <cellStyle name="Accent6 2" xfId="253" xr:uid="{C17BBCB4-1A8F-4D1F-AB7E-3DE570691481}"/>
    <cellStyle name="Bad" xfId="43" xr:uid="{00000000-0005-0000-0000-00003C000000}"/>
    <cellStyle name="Bad 2" xfId="227" xr:uid="{6DDAADD3-865D-4ABB-AF20-58180FF94B58}"/>
    <cellStyle name="Calculation" xfId="44" xr:uid="{00000000-0005-0000-0000-00003D000000}"/>
    <cellStyle name="Calculation 2" xfId="229" xr:uid="{94C0B6ED-C652-42DA-A297-E762151F53CB}"/>
    <cellStyle name="Cálculo" xfId="45" xr:uid="{00000000-0005-0000-0000-00003E000000}"/>
    <cellStyle name="Cálculo 2" xfId="125" xr:uid="{00000000-0005-0000-0000-00003F000000}"/>
    <cellStyle name="Check Cell" xfId="153" builtinId="23" customBuiltin="1"/>
    <cellStyle name="Comma" xfId="60" builtinId="3"/>
    <cellStyle name="Comma 2" xfId="46" xr:uid="{00000000-0005-0000-0000-000040000000}"/>
    <cellStyle name="Comma 2 2" xfId="85" xr:uid="{00000000-0005-0000-0000-000041000000}"/>
    <cellStyle name="Comma 3" xfId="93" xr:uid="{00000000-0005-0000-0000-000042000000}"/>
    <cellStyle name="Comma 4" xfId="146" xr:uid="{00000000-0005-0000-0000-000043000000}"/>
    <cellStyle name="Currency" xfId="257" builtinId="4"/>
    <cellStyle name="Currency 2" xfId="91" xr:uid="{00000000-0005-0000-0000-000044000000}"/>
    <cellStyle name="Énfasis1" xfId="47" xr:uid="{00000000-0005-0000-0000-000045000000}"/>
    <cellStyle name="Énfasis1 2" xfId="126" xr:uid="{00000000-0005-0000-0000-000046000000}"/>
    <cellStyle name="Énfasis2" xfId="48" xr:uid="{00000000-0005-0000-0000-000047000000}"/>
    <cellStyle name="Énfasis2 2" xfId="127" xr:uid="{00000000-0005-0000-0000-000048000000}"/>
    <cellStyle name="Énfasis3" xfId="49" xr:uid="{00000000-0005-0000-0000-000049000000}"/>
    <cellStyle name="Énfasis3 2" xfId="128" xr:uid="{00000000-0005-0000-0000-00004A000000}"/>
    <cellStyle name="Énfasis4" xfId="50" xr:uid="{00000000-0005-0000-0000-00004B000000}"/>
    <cellStyle name="Énfasis4 2" xfId="129" xr:uid="{00000000-0005-0000-0000-00004C000000}"/>
    <cellStyle name="Énfasis5" xfId="51" xr:uid="{00000000-0005-0000-0000-00004D000000}"/>
    <cellStyle name="Énfasis5 2" xfId="130" xr:uid="{00000000-0005-0000-0000-00004E000000}"/>
    <cellStyle name="Énfasis6" xfId="52" xr:uid="{00000000-0005-0000-0000-00004F000000}"/>
    <cellStyle name="Énfasis6 2" xfId="131" xr:uid="{00000000-0005-0000-0000-000050000000}"/>
    <cellStyle name="Euro" xfId="53" xr:uid="{00000000-0005-0000-0000-000051000000}"/>
    <cellStyle name="Explanatory Text" xfId="54" xr:uid="{00000000-0005-0000-0000-000052000000}"/>
    <cellStyle name="Explanatory Text 2" xfId="232" xr:uid="{5D485D0C-070F-46FE-8EE7-5B49B2D11217}"/>
    <cellStyle name="Good" xfId="150" builtinId="26" customBuiltin="1"/>
    <cellStyle name="Heading 1" xfId="55" builtinId="16" customBuiltin="1"/>
    <cellStyle name="Heading 1 2" xfId="224" xr:uid="{CFA03C01-AB86-44EE-A725-7EFEF899DFCD}"/>
    <cellStyle name="Heading 2" xfId="56" xr:uid="{00000000-0005-0000-0000-000054000000}"/>
    <cellStyle name="Heading 2 2" xfId="225" xr:uid="{A4BAE5E6-BEB5-4B02-B4E4-71A2B27811F5}"/>
    <cellStyle name="Heading 3" xfId="57" xr:uid="{00000000-0005-0000-0000-000055000000}"/>
    <cellStyle name="Heading 3 2" xfId="226" xr:uid="{546B04AD-9C94-4EDE-AC15-E400FB354477}"/>
    <cellStyle name="Heading 4" xfId="149" builtinId="19" customBuiltin="1"/>
    <cellStyle name="Hyperlink" xfId="58" builtinId="8"/>
    <cellStyle name="Incorrecto" xfId="59" xr:uid="{00000000-0005-0000-0000-000057000000}"/>
    <cellStyle name="Incorrecto 2" xfId="132" xr:uid="{00000000-0005-0000-0000-000058000000}"/>
    <cellStyle name="Input" xfId="151" builtinId="20" customBuiltin="1"/>
    <cellStyle name="Linked Cell" xfId="152" builtinId="24" customBuiltin="1"/>
    <cellStyle name="Millares 10" xfId="95" xr:uid="{00000000-0005-0000-0000-00005A000000}"/>
    <cellStyle name="Millares 2" xfId="61" xr:uid="{00000000-0005-0000-0000-00005B000000}"/>
    <cellStyle name="Millares 3" xfId="62" xr:uid="{00000000-0005-0000-0000-00005C000000}"/>
    <cellStyle name="Millares 4" xfId="133" xr:uid="{00000000-0005-0000-0000-00005D000000}"/>
    <cellStyle name="Millares 5" xfId="155" xr:uid="{889BA473-885C-48A9-BB16-4C97EA2AC101}"/>
    <cellStyle name="Millares_Modelo de TC A2 Cuentas por Cobrar" xfId="63" xr:uid="{00000000-0005-0000-0000-00005E000000}"/>
    <cellStyle name="Millares_P Alterno CxC RD$ LANCO" xfId="64" xr:uid="{00000000-0005-0000-0000-00005F000000}"/>
    <cellStyle name="Millares_TC A2 Cuentas por Cobrar LD" xfId="65" xr:uid="{00000000-0005-0000-0000-000060000000}"/>
    <cellStyle name="Millares_TC A3 Cuentas por Cobrar" xfId="66" xr:uid="{00000000-0005-0000-0000-000061000000}"/>
    <cellStyle name="Neutral" xfId="67" builtinId="28" customBuiltin="1"/>
    <cellStyle name="Neutral 2" xfId="134" xr:uid="{00000000-0005-0000-0000-000063000000}"/>
    <cellStyle name="Normal" xfId="0" builtinId="0"/>
    <cellStyle name="Normal - Style1" xfId="68" xr:uid="{00000000-0005-0000-0000-000065000000}"/>
    <cellStyle name="Normal 10" xfId="135" xr:uid="{00000000-0005-0000-0000-000066000000}"/>
    <cellStyle name="Normal 11" xfId="84" xr:uid="{00000000-0005-0000-0000-000067000000}"/>
    <cellStyle name="Normal 11 2 6" xfId="86" xr:uid="{00000000-0005-0000-0000-000068000000}"/>
    <cellStyle name="Normal 12" xfId="136" xr:uid="{00000000-0005-0000-0000-000069000000}"/>
    <cellStyle name="Normal 13" xfId="137" xr:uid="{00000000-0005-0000-0000-00006A000000}"/>
    <cellStyle name="Normal 14" xfId="138" xr:uid="{00000000-0005-0000-0000-00006B000000}"/>
    <cellStyle name="Normal 15" xfId="106" xr:uid="{00000000-0005-0000-0000-00006C000000}"/>
    <cellStyle name="Normal 16" xfId="156" xr:uid="{23DFFA70-1CAC-4180-BB9B-ECC820C5BA7B}"/>
    <cellStyle name="Normal 17" xfId="69" xr:uid="{00000000-0005-0000-0000-00006D000000}"/>
    <cellStyle name="Normal 18" xfId="70" xr:uid="{00000000-0005-0000-0000-00006E000000}"/>
    <cellStyle name="Normal 19" xfId="71" xr:uid="{00000000-0005-0000-0000-00006F000000}"/>
    <cellStyle name="Normal 2" xfId="72" xr:uid="{00000000-0005-0000-0000-000070000000}"/>
    <cellStyle name="Normal 2 2" xfId="96" xr:uid="{00000000-0005-0000-0000-000071000000}"/>
    <cellStyle name="Normal 2 3" xfId="97" xr:uid="{00000000-0005-0000-0000-000072000000}"/>
    <cellStyle name="Normal 2 4" xfId="98" xr:uid="{00000000-0005-0000-0000-000073000000}"/>
    <cellStyle name="Normal 2 5" xfId="99" xr:uid="{00000000-0005-0000-0000-000074000000}"/>
    <cellStyle name="Normal 20" xfId="158" xr:uid="{FC3D5958-82B3-48CB-A8D2-A98D24DF0B61}"/>
    <cellStyle name="Normal 204" xfId="94" xr:uid="{00000000-0005-0000-0000-000075000000}"/>
    <cellStyle name="Normal 21" xfId="178" xr:uid="{2F911EDC-55A9-4F22-9C8B-F2922713918D}"/>
    <cellStyle name="Normal 22" xfId="157" xr:uid="{8E90D562-C650-4C08-8AC0-2465068557B9}"/>
    <cellStyle name="Normal 23" xfId="179" xr:uid="{B0D2CED8-E93D-46FF-A6F3-0D30ABB10844}"/>
    <cellStyle name="Normal 24" xfId="180" xr:uid="{15980497-1B77-4735-A228-0AB2E815100C}"/>
    <cellStyle name="Normal 25" xfId="181" xr:uid="{19D55974-16BB-4D37-A543-BD2E431D9789}"/>
    <cellStyle name="Normal 26" xfId="192" xr:uid="{72404D45-3A12-42B8-BE1C-8729978F2A90}"/>
    <cellStyle name="Normal 27" xfId="202" xr:uid="{56F458E6-CE56-439F-8D3D-EF0BECC3D8D3}"/>
    <cellStyle name="Normal 28" xfId="222" xr:uid="{87C2C563-8543-424B-86AC-28AC03E15853}"/>
    <cellStyle name="Normal 29" xfId="230" xr:uid="{D5A1849F-1C99-485F-B494-8C571CB6FB38}"/>
    <cellStyle name="Normal 3" xfId="92" xr:uid="{00000000-0005-0000-0000-000076000000}"/>
    <cellStyle name="Normal 4" xfId="100" xr:uid="{00000000-0005-0000-0000-000077000000}"/>
    <cellStyle name="Normal 5" xfId="87" xr:uid="{00000000-0005-0000-0000-000078000000}"/>
    <cellStyle name="Normal 6" xfId="101" xr:uid="{00000000-0005-0000-0000-000079000000}"/>
    <cellStyle name="Normal 7" xfId="102" xr:uid="{00000000-0005-0000-0000-00007A000000}"/>
    <cellStyle name="Normal 8" xfId="103" xr:uid="{00000000-0005-0000-0000-00007B000000}"/>
    <cellStyle name="Normal 9" xfId="104" xr:uid="{00000000-0005-0000-0000-00007C000000}"/>
    <cellStyle name="Normal_IR-2 BACKUP 2" xfId="89" xr:uid="{00000000-0005-0000-0000-00007D000000}"/>
    <cellStyle name="Notas 2" xfId="139" xr:uid="{00000000-0005-0000-0000-00007E000000}"/>
    <cellStyle name="Notas 3" xfId="159" xr:uid="{9E6B8773-FC25-45D2-9670-DC00606DFBF7}"/>
    <cellStyle name="Notas 4" xfId="182" xr:uid="{4F700DB5-E72F-4CAE-AEC6-80AA19E6D745}"/>
    <cellStyle name="Notas 5" xfId="203" xr:uid="{5F68F1D1-09A3-4251-B0AC-806EDC53CED7}"/>
    <cellStyle name="Note 2" xfId="231" xr:uid="{6BB23ACD-40C8-4F4E-87B6-CC267D4D4B3C}"/>
    <cellStyle name="Output" xfId="73" xr:uid="{00000000-0005-0000-0000-00007F000000}"/>
    <cellStyle name="Output 2" xfId="228" xr:uid="{11438954-C77F-4F38-A43F-1340AA65EC82}"/>
    <cellStyle name="Percent" xfId="147" builtinId="5"/>
    <cellStyle name="Percent 2" xfId="74" xr:uid="{00000000-0005-0000-0000-000080000000}"/>
    <cellStyle name="Percent 3" xfId="90" xr:uid="{00000000-0005-0000-0000-000081000000}"/>
    <cellStyle name="Percent 4" xfId="148" xr:uid="{2FA3B3BD-0C3A-41F4-A904-753971A32764}"/>
    <cellStyle name="Porcentaje 2" xfId="105" xr:uid="{00000000-0005-0000-0000-000082000000}"/>
    <cellStyle name="Porcentaje 3" xfId="88" xr:uid="{00000000-0005-0000-0000-000083000000}"/>
    <cellStyle name="Porcentual 2" xfId="75" xr:uid="{00000000-0005-0000-0000-000084000000}"/>
    <cellStyle name="Salida" xfId="76" xr:uid="{00000000-0005-0000-0000-000085000000}"/>
    <cellStyle name="Salida 2" xfId="140" xr:uid="{00000000-0005-0000-0000-000086000000}"/>
    <cellStyle name="Texto explicativo" xfId="77" xr:uid="{00000000-0005-0000-0000-000087000000}"/>
    <cellStyle name="Texto explicativo 2" xfId="141" xr:uid="{00000000-0005-0000-0000-000088000000}"/>
    <cellStyle name="Title" xfId="78" xr:uid="{00000000-0005-0000-0000-000089000000}"/>
    <cellStyle name="Title 2" xfId="223" xr:uid="{05AF36AF-CD1D-402F-BDB6-57B7BF5CE9DA}"/>
    <cellStyle name="Título" xfId="79" xr:uid="{00000000-0005-0000-0000-00008A000000}"/>
    <cellStyle name="Título 1" xfId="80" xr:uid="{00000000-0005-0000-0000-00008B000000}"/>
    <cellStyle name="Título 2" xfId="81" xr:uid="{00000000-0005-0000-0000-00008C000000}"/>
    <cellStyle name="Título 2 2" xfId="142" xr:uid="{00000000-0005-0000-0000-00008D000000}"/>
    <cellStyle name="Título 3" xfId="82" xr:uid="{00000000-0005-0000-0000-00008E000000}"/>
    <cellStyle name="Título 3 2" xfId="143" xr:uid="{00000000-0005-0000-0000-00008F000000}"/>
    <cellStyle name="Título 4" xfId="144" xr:uid="{00000000-0005-0000-0000-000090000000}"/>
    <cellStyle name="Total" xfId="83" builtinId="25" customBuiltin="1"/>
    <cellStyle name="Total 2" xfId="145" xr:uid="{00000000-0005-0000-0000-000092000000}"/>
    <cellStyle name="Warning Text" xfId="154" builtinId="11" customBuiltin="1"/>
  </cellStyles>
  <dxfs count="109">
    <dxf>
      <font>
        <b/>
        <i val="0"/>
        <strike val="0"/>
        <condense val="0"/>
        <extend val="0"/>
        <outline val="0"/>
        <shadow val="0"/>
        <u val="none"/>
        <vertAlign val="baseline"/>
        <sz val="12"/>
        <color auto="1"/>
        <name val="Arial"/>
        <family val="2"/>
        <scheme val="none"/>
      </font>
      <numFmt numFmtId="164" formatCode="_-* #,##0.00\ _€_-;\-* #,##0.00\ _€_-;_-* &quot;-&quot;??\ _€_-;_-@_-"/>
      <alignment horizontal="general" vertical="bottom" textRotation="0" wrapText="1" indent="0" justifyLastLine="0" shrinkToFit="0" readingOrder="0"/>
      <border diagonalUp="0" diagonalDown="0" outline="0">
        <left style="thin">
          <color rgb="FF000000"/>
        </left>
        <right style="thin">
          <color rgb="FF000000"/>
        </right>
        <top/>
        <bottom/>
      </border>
    </dxf>
    <dxf>
      <font>
        <b/>
        <i val="0"/>
        <strike val="0"/>
        <condense val="0"/>
        <extend val="0"/>
        <outline val="0"/>
        <shadow val="0"/>
        <u val="none"/>
        <vertAlign val="baseline"/>
        <sz val="12"/>
        <color auto="1"/>
        <name val="Arial"/>
        <family val="2"/>
        <scheme val="none"/>
      </font>
      <numFmt numFmtId="164" formatCode="_-* #,##0.00\ _€_-;\-* #,##0.00\ _€_-;_-* &quot;-&quot;??\ _€_-;_-@_-"/>
      <alignment horizontal="general" vertical="bottom" textRotation="0" wrapText="1" indent="0" justifyLastLine="0" shrinkToFit="0" readingOrder="0"/>
      <border diagonalUp="0" diagonalDown="0" outline="0">
        <left style="thin">
          <color rgb="FF000000"/>
        </left>
        <right style="thin">
          <color rgb="FF000000"/>
        </right>
        <top/>
        <bottom/>
      </border>
    </dxf>
    <dxf>
      <font>
        <b/>
        <i val="0"/>
        <strike val="0"/>
        <condense val="0"/>
        <extend val="0"/>
        <outline val="0"/>
        <shadow val="0"/>
        <u val="none"/>
        <vertAlign val="baseline"/>
        <sz val="12"/>
        <color auto="1"/>
        <name val="Arial"/>
        <family val="2"/>
        <scheme val="none"/>
      </font>
      <numFmt numFmtId="164" formatCode="_-* #,##0.00\ _€_-;\-* #,##0.00\ _€_-;_-* &quot;-&quot;??\ _€_-;_-@_-"/>
      <alignment horizontal="general" vertical="bottom" textRotation="0" wrapText="1" indent="0" justifyLastLine="0" shrinkToFit="0" readingOrder="0"/>
      <border diagonalUp="0" diagonalDown="0" outline="0">
        <left style="thin">
          <color rgb="FF000000"/>
        </left>
        <right style="thin">
          <color rgb="FF000000"/>
        </right>
        <top/>
        <bottom/>
      </border>
    </dxf>
    <dxf>
      <font>
        <b/>
        <i val="0"/>
        <strike val="0"/>
        <condense val="0"/>
        <extend val="0"/>
        <outline val="0"/>
        <shadow val="0"/>
        <u val="none"/>
        <vertAlign val="baseline"/>
        <sz val="12"/>
        <color auto="1"/>
        <name val="Arial"/>
        <family val="2"/>
        <scheme val="none"/>
      </font>
      <numFmt numFmtId="164" formatCode="_-* #,##0.00\ _€_-;\-* #,##0.00\ _€_-;_-* &quot;-&quot;??\ _€_-;_-@_-"/>
      <alignment horizontal="general" vertical="bottom" textRotation="0" wrapText="1" indent="0" justifyLastLine="0" shrinkToFit="0" readingOrder="0"/>
      <border diagonalUp="0" diagonalDown="0" outline="0">
        <left style="thin">
          <color rgb="FF000000"/>
        </left>
        <right style="thin">
          <color rgb="FF000000"/>
        </right>
        <top/>
        <bottom/>
      </border>
    </dxf>
    <dxf>
      <font>
        <b/>
        <i val="0"/>
        <strike val="0"/>
        <condense val="0"/>
        <extend val="0"/>
        <outline val="0"/>
        <shadow val="0"/>
        <u val="none"/>
        <vertAlign val="baseline"/>
        <sz val="12"/>
        <color auto="1"/>
        <name val="Arial"/>
        <family val="2"/>
        <scheme val="none"/>
      </font>
      <numFmt numFmtId="164" formatCode="_-* #,##0.00\ _€_-;\-* #,##0.00\ _€_-;_-* &quot;-&quot;??\ _€_-;_-@_-"/>
      <alignment horizontal="general" vertical="bottom" textRotation="0" wrapText="1" indent="0" justifyLastLine="0" shrinkToFit="0" readingOrder="0"/>
      <border diagonalUp="0" diagonalDown="0" outline="0">
        <left style="thin">
          <color rgb="FF000000"/>
        </left>
        <right style="thin">
          <color rgb="FF000000"/>
        </right>
        <top/>
        <bottom/>
      </border>
    </dxf>
    <dxf>
      <font>
        <b/>
        <i val="0"/>
        <strike val="0"/>
        <condense val="0"/>
        <extend val="0"/>
        <outline val="0"/>
        <shadow val="0"/>
        <u val="none"/>
        <vertAlign val="baseline"/>
        <sz val="12"/>
        <color auto="1"/>
        <name val="Arial"/>
        <family val="2"/>
        <scheme val="none"/>
      </font>
      <numFmt numFmtId="164" formatCode="_-* #,##0.00\ _€_-;\-* #,##0.00\ _€_-;_-* &quot;-&quot;??\ _€_-;_-@_-"/>
      <alignment horizontal="general" vertical="bottom" textRotation="0" wrapText="1" indent="0" justifyLastLine="0" shrinkToFit="0" readingOrder="0"/>
      <border diagonalUp="0" diagonalDown="0" outline="0">
        <left style="thin">
          <color rgb="FF000000"/>
        </left>
        <right style="thin">
          <color rgb="FF000000"/>
        </right>
        <top/>
        <bottom/>
      </border>
    </dxf>
    <dxf>
      <font>
        <b/>
        <i val="0"/>
        <strike val="0"/>
        <condense val="0"/>
        <extend val="0"/>
        <outline val="0"/>
        <shadow val="0"/>
        <u val="none"/>
        <vertAlign val="baseline"/>
        <sz val="12"/>
        <color auto="1"/>
        <name val="Arial"/>
        <family val="2"/>
        <scheme val="none"/>
      </font>
      <numFmt numFmtId="164" formatCode="_-* #,##0.00\ _€_-;\-* #,##0.00\ _€_-;_-* &quot;-&quot;??\ _€_-;_-@_-"/>
      <alignment horizontal="general" vertical="bottom" textRotation="0" wrapText="1" indent="0" justifyLastLine="0" shrinkToFit="0" readingOrder="0"/>
      <border diagonalUp="0" diagonalDown="0" outline="0">
        <left style="thin">
          <color rgb="FF000000"/>
        </left>
        <right style="thin">
          <color rgb="FF000000"/>
        </right>
        <top/>
        <bottom/>
      </border>
    </dxf>
    <dxf>
      <font>
        <b/>
        <i val="0"/>
        <strike val="0"/>
        <condense val="0"/>
        <extend val="0"/>
        <outline val="0"/>
        <shadow val="0"/>
        <u val="none"/>
        <vertAlign val="baseline"/>
        <sz val="12"/>
        <color auto="1"/>
        <name val="Arial"/>
        <family val="2"/>
        <scheme val="none"/>
      </font>
      <numFmt numFmtId="164" formatCode="_-* #,##0.00\ _€_-;\-* #,##0.00\ _€_-;_-* &quot;-&quot;??\ _€_-;_-@_-"/>
      <alignment horizontal="general" vertical="bottom" textRotation="0" wrapText="1" indent="0" justifyLastLine="0" shrinkToFit="0" readingOrder="0"/>
      <border diagonalUp="0" diagonalDown="0" outline="0">
        <left style="thin">
          <color rgb="FF000000"/>
        </left>
        <right style="thin">
          <color rgb="FF000000"/>
        </right>
        <top/>
        <bottom/>
      </border>
    </dxf>
    <dxf>
      <font>
        <b/>
        <i val="0"/>
        <strike val="0"/>
        <condense val="0"/>
        <extend val="0"/>
        <outline val="0"/>
        <shadow val="0"/>
        <u val="none"/>
        <vertAlign val="baseline"/>
        <sz val="12"/>
        <color auto="1"/>
        <name val="Arial"/>
        <family val="2"/>
        <scheme val="none"/>
      </font>
      <numFmt numFmtId="164" formatCode="_-* #,##0.00\ _€_-;\-* #,##0.00\ _€_-;_-* &quot;-&quot;??\ _€_-;_-@_-"/>
      <alignment horizontal="general" vertical="bottom" textRotation="0" wrapText="1" indent="0" justifyLastLine="0" shrinkToFit="0" readingOrder="0"/>
      <border diagonalUp="0" diagonalDown="0" outline="0">
        <left style="thin">
          <color rgb="FF000000"/>
        </left>
        <right style="thin">
          <color rgb="FF000000"/>
        </right>
        <top/>
        <bottom/>
      </border>
    </dxf>
    <dxf>
      <font>
        <b/>
        <i val="0"/>
        <strike val="0"/>
        <condense val="0"/>
        <extend val="0"/>
        <outline val="0"/>
        <shadow val="0"/>
        <u val="none"/>
        <vertAlign val="baseline"/>
        <sz val="12"/>
        <color auto="1"/>
        <name val="Arial"/>
        <family val="2"/>
        <scheme val="none"/>
      </font>
      <numFmt numFmtId="164" formatCode="_-* #,##0.00\ _€_-;\-* #,##0.00\ _€_-;_-* &quot;-&quot;??\ _€_-;_-@_-"/>
      <alignment horizontal="general" vertical="bottom" textRotation="0" wrapText="1" indent="0" justifyLastLine="0" shrinkToFit="0" readingOrder="0"/>
      <border diagonalUp="0" diagonalDown="0" outline="0">
        <left style="thin">
          <color rgb="FF000000"/>
        </left>
        <right style="thin">
          <color rgb="FF000000"/>
        </right>
        <top/>
        <bottom/>
      </border>
    </dxf>
    <dxf>
      <font>
        <b/>
        <i val="0"/>
        <strike val="0"/>
        <condense val="0"/>
        <extend val="0"/>
        <outline val="0"/>
        <shadow val="0"/>
        <u val="none"/>
        <vertAlign val="baseline"/>
        <sz val="12"/>
        <color auto="1"/>
        <name val="Arial"/>
        <family val="2"/>
        <scheme val="none"/>
      </font>
      <numFmt numFmtId="164" formatCode="_-* #,##0.00\ _€_-;\-* #,##0.00\ _€_-;_-* &quot;-&quot;??\ _€_-;_-@_-"/>
      <alignment horizontal="general" vertical="bottom" textRotation="0" wrapText="1" indent="0" justifyLastLine="0" shrinkToFit="0" readingOrder="0"/>
      <border diagonalUp="0" diagonalDown="0" outline="0">
        <left style="thin">
          <color rgb="FF000000"/>
        </left>
        <right style="thin">
          <color rgb="FF000000"/>
        </right>
        <top/>
        <bottom/>
      </border>
    </dxf>
    <dxf>
      <font>
        <b/>
        <i val="0"/>
        <strike val="0"/>
        <condense val="0"/>
        <extend val="0"/>
        <outline val="0"/>
        <shadow val="0"/>
        <u val="none"/>
        <vertAlign val="baseline"/>
        <sz val="12"/>
        <color auto="1"/>
        <name val="Arial"/>
        <family val="2"/>
        <scheme val="none"/>
      </font>
      <numFmt numFmtId="164" formatCode="_-* #,##0.00\ _€_-;\-* #,##0.00\ _€_-;_-* &quot;-&quot;??\ _€_-;_-@_-"/>
      <alignment horizontal="general" vertical="bottom" textRotation="0" wrapText="1" indent="0" justifyLastLine="0" shrinkToFit="0" readingOrder="0"/>
      <border diagonalUp="0" diagonalDown="0" outline="0">
        <left style="thin">
          <color rgb="FF000000"/>
        </left>
        <right style="thin">
          <color rgb="FF000000"/>
        </right>
        <top/>
        <bottom/>
      </border>
    </dxf>
    <dxf>
      <font>
        <b/>
        <i val="0"/>
        <strike val="0"/>
        <condense val="0"/>
        <extend val="0"/>
        <outline val="0"/>
        <shadow val="0"/>
        <u val="none"/>
        <vertAlign val="baseline"/>
        <sz val="12"/>
        <color auto="1"/>
        <name val="Arial"/>
        <family val="2"/>
        <scheme val="none"/>
      </font>
      <numFmt numFmtId="164" formatCode="_-* #,##0.00\ _€_-;\-* #,##0.00\ _€_-;_-* &quot;-&quot;??\ _€_-;_-@_-"/>
      <alignment horizontal="general" vertical="bottom" textRotation="0" wrapText="1" indent="0" justifyLastLine="0" shrinkToFit="0" readingOrder="0"/>
      <border diagonalUp="0" diagonalDown="0" outline="0">
        <left style="thin">
          <color rgb="FF000000"/>
        </left>
        <right style="thin">
          <color rgb="FF000000"/>
        </right>
        <top/>
        <bottom/>
      </border>
    </dxf>
    <dxf>
      <font>
        <b/>
        <i val="0"/>
        <strike val="0"/>
        <condense val="0"/>
        <extend val="0"/>
        <outline val="0"/>
        <shadow val="0"/>
        <u val="none"/>
        <vertAlign val="baseline"/>
        <sz val="12"/>
        <color auto="1"/>
        <name val="Arial"/>
        <family val="2"/>
        <scheme val="none"/>
      </font>
      <numFmt numFmtId="164" formatCode="_-* #,##0.00\ _€_-;\-* #,##0.00\ _€_-;_-* &quot;-&quot;??\ _€_-;_-@_-"/>
      <alignment horizontal="general" vertical="bottom" textRotation="0" wrapText="1" indent="0" justifyLastLine="0" shrinkToFit="0" readingOrder="0"/>
      <border diagonalUp="0" diagonalDown="0" outline="0">
        <left style="thin">
          <color rgb="FF000000"/>
        </left>
        <right style="thin">
          <color rgb="FF000000"/>
        </right>
        <top/>
        <bottom/>
      </border>
    </dxf>
    <dxf>
      <font>
        <b/>
        <i val="0"/>
        <strike val="0"/>
        <condense val="0"/>
        <extend val="0"/>
        <outline val="0"/>
        <shadow val="0"/>
        <u val="none"/>
        <vertAlign val="baseline"/>
        <sz val="12"/>
        <color auto="1"/>
        <name val="Arial"/>
        <family val="2"/>
        <scheme val="none"/>
      </font>
      <numFmt numFmtId="164" formatCode="_-* #,##0.00\ _€_-;\-* #,##0.00\ _€_-;_-* &quot;-&quot;??\ _€_-;_-@_-"/>
      <alignment horizontal="general" vertical="bottom" textRotation="0" wrapText="1" indent="0" justifyLastLine="0" shrinkToFit="0" readingOrder="0"/>
      <border diagonalUp="0" diagonalDown="0" outline="0">
        <left style="thin">
          <color rgb="FF000000"/>
        </left>
        <right style="thin">
          <color rgb="FF000000"/>
        </right>
        <top/>
        <bottom/>
      </border>
    </dxf>
    <dxf>
      <font>
        <b/>
        <i val="0"/>
        <strike val="0"/>
        <condense val="0"/>
        <extend val="0"/>
        <outline val="0"/>
        <shadow val="0"/>
        <u val="none"/>
        <vertAlign val="baseline"/>
        <sz val="12"/>
        <color auto="1"/>
        <name val="Arial"/>
        <family val="2"/>
        <scheme val="none"/>
      </font>
      <numFmt numFmtId="164" formatCode="_-* #,##0.00\ _€_-;\-* #,##0.00\ _€_-;_-* &quot;-&quot;??\ _€_-;_-@_-"/>
      <alignment horizontal="general" vertical="bottom" textRotation="0" wrapText="1" indent="0" justifyLastLine="0" shrinkToFit="0" readingOrder="0"/>
      <border diagonalUp="0" diagonalDown="0" outline="0">
        <left style="thin">
          <color rgb="FF000000"/>
        </left>
        <right style="thin">
          <color rgb="FF000000"/>
        </right>
        <top/>
        <bottom/>
      </border>
    </dxf>
    <dxf>
      <font>
        <b/>
        <i val="0"/>
        <strike val="0"/>
        <condense val="0"/>
        <extend val="0"/>
        <outline val="0"/>
        <shadow val="0"/>
        <u val="none"/>
        <vertAlign val="baseline"/>
        <sz val="12"/>
        <color auto="1"/>
        <name val="Arial"/>
        <family val="2"/>
        <scheme val="none"/>
      </font>
      <numFmt numFmtId="164" formatCode="_-* #,##0.00\ _€_-;\-* #,##0.00\ _€_-;_-* &quot;-&quot;??\ _€_-;_-@_-"/>
      <alignment horizontal="general" vertical="bottom" textRotation="0" wrapText="1" indent="0" justifyLastLine="0" shrinkToFit="0" readingOrder="0"/>
      <border diagonalUp="0" diagonalDown="0" outline="0">
        <left style="thin">
          <color rgb="FF000000"/>
        </left>
        <right style="thin">
          <color rgb="FF000000"/>
        </right>
        <top/>
        <bottom/>
      </border>
    </dxf>
    <dxf>
      <font>
        <b/>
        <i val="0"/>
        <strike val="0"/>
        <condense val="0"/>
        <extend val="0"/>
        <outline val="0"/>
        <shadow val="0"/>
        <u val="none"/>
        <vertAlign val="baseline"/>
        <sz val="12"/>
        <color auto="1"/>
        <name val="Arial"/>
        <family val="2"/>
        <scheme val="none"/>
      </font>
      <numFmt numFmtId="164" formatCode="_-* #,##0.00\ _€_-;\-* #,##0.00\ _€_-;_-* &quot;-&quot;??\ _€_-;_-@_-"/>
      <alignment horizontal="general" vertical="bottom" textRotation="0" wrapText="1" indent="0" justifyLastLine="0" shrinkToFit="0" readingOrder="0"/>
      <border diagonalUp="0" diagonalDown="0" outline="0">
        <left style="thin">
          <color rgb="FF000000"/>
        </left>
        <right style="thin">
          <color rgb="FF000000"/>
        </right>
        <top/>
        <bottom/>
      </border>
    </dxf>
    <dxf>
      <font>
        <b/>
        <i val="0"/>
        <strike val="0"/>
        <condense val="0"/>
        <extend val="0"/>
        <outline val="0"/>
        <shadow val="0"/>
        <u val="none"/>
        <vertAlign val="baseline"/>
        <sz val="12"/>
        <color auto="1"/>
        <name val="Arial"/>
        <family val="2"/>
        <scheme val="none"/>
      </font>
      <numFmt numFmtId="164" formatCode="_-* #,##0.00\ _€_-;\-* #,##0.00\ _€_-;_-* &quot;-&quot;??\ _€_-;_-@_-"/>
      <alignment horizontal="general" vertical="bottom" textRotation="0" wrapText="1" indent="0" justifyLastLine="0" shrinkToFit="0" readingOrder="0"/>
      <border diagonalUp="0" diagonalDown="0" outline="0">
        <left style="thin">
          <color rgb="FF000000"/>
        </left>
        <right style="thin">
          <color rgb="FF000000"/>
        </right>
        <top/>
        <bottom/>
      </border>
    </dxf>
    <dxf>
      <font>
        <b/>
        <i val="0"/>
        <strike val="0"/>
        <condense val="0"/>
        <extend val="0"/>
        <outline val="0"/>
        <shadow val="0"/>
        <u val="none"/>
        <vertAlign val="baseline"/>
        <sz val="12"/>
        <color auto="1"/>
        <name val="Arial"/>
        <family val="2"/>
        <scheme val="none"/>
      </font>
      <numFmt numFmtId="164" formatCode="_-* #,##0.00\ _€_-;\-* #,##0.00\ _€_-;_-* &quot;-&quot;??\ _€_-;_-@_-"/>
      <alignment horizontal="general" vertical="bottom" textRotation="0" wrapText="1" indent="0" justifyLastLine="0" shrinkToFit="0" readingOrder="0"/>
      <border diagonalUp="0" diagonalDown="0" outline="0">
        <left style="thin">
          <color rgb="FF000000"/>
        </left>
        <right style="thin">
          <color rgb="FF000000"/>
        </right>
        <top/>
        <bottom/>
      </border>
    </dxf>
    <dxf>
      <font>
        <b/>
        <i val="0"/>
        <strike val="0"/>
        <condense val="0"/>
        <extend val="0"/>
        <outline val="0"/>
        <shadow val="0"/>
        <u val="none"/>
        <vertAlign val="baseline"/>
        <sz val="12"/>
        <color auto="1"/>
        <name val="Arial"/>
        <family val="2"/>
        <scheme val="none"/>
      </font>
      <alignment horizontal="general" vertical="bottom" textRotation="0" wrapText="1" indent="0" justifyLastLine="0" shrinkToFit="0" readingOrder="0"/>
      <border diagonalUp="0" diagonalDown="0" outline="0">
        <left style="thin">
          <color rgb="FF000000"/>
        </left>
        <right style="thin">
          <color rgb="FF000000"/>
        </right>
        <top/>
        <bottom/>
      </border>
    </dxf>
    <dxf>
      <font>
        <b/>
        <i val="0"/>
        <strike val="0"/>
        <condense val="0"/>
        <extend val="0"/>
        <outline val="0"/>
        <shadow val="0"/>
        <u val="none"/>
        <vertAlign val="baseline"/>
        <sz val="12"/>
        <color auto="1"/>
        <name val="Arial"/>
        <family val="2"/>
        <scheme val="none"/>
      </font>
      <numFmt numFmtId="164" formatCode="_-* #,##0.00\ _€_-;\-* #,##0.00\ _€_-;_-* &quot;-&quot;??\ _€_-;_-@_-"/>
      <alignment horizontal="general" vertical="bottom" textRotation="0" wrapText="1" indent="0" justifyLastLine="0" shrinkToFit="0" readingOrder="0"/>
      <border diagonalUp="0" diagonalDown="0" outline="0">
        <left style="thin">
          <color rgb="FF000000"/>
        </left>
        <right style="thin">
          <color rgb="FF000000"/>
        </right>
        <top/>
        <bottom/>
      </border>
    </dxf>
    <dxf>
      <font>
        <b/>
        <i val="0"/>
        <strike val="0"/>
        <condense val="0"/>
        <extend val="0"/>
        <outline val="0"/>
        <shadow val="0"/>
        <u val="none"/>
        <vertAlign val="baseline"/>
        <sz val="12"/>
        <color auto="1"/>
        <name val="Arial"/>
        <family val="2"/>
        <scheme val="none"/>
      </font>
      <numFmt numFmtId="164" formatCode="_-* #,##0.00\ _€_-;\-* #,##0.00\ _€_-;_-* &quot;-&quot;??\ _€_-;_-@_-"/>
      <alignment horizontal="general" vertical="bottom" textRotation="0" wrapText="1" indent="0" justifyLastLine="0" shrinkToFit="0" readingOrder="0"/>
      <border diagonalUp="0" diagonalDown="0" outline="0">
        <left style="thin">
          <color rgb="FF000000"/>
        </left>
        <right style="thin">
          <color rgb="FF000000"/>
        </right>
        <top/>
        <bottom/>
      </border>
    </dxf>
    <dxf>
      <font>
        <b/>
        <i val="0"/>
        <strike val="0"/>
        <condense val="0"/>
        <extend val="0"/>
        <outline val="0"/>
        <shadow val="0"/>
        <u val="none"/>
        <vertAlign val="baseline"/>
        <sz val="12"/>
        <color auto="1"/>
        <name val="Tahoma"/>
        <family val="2"/>
        <scheme val="none"/>
      </font>
      <numFmt numFmtId="164" formatCode="_-* #,##0.00\ _€_-;\-* #,##0.00\ _€_-;_-* &quot;-&quot;??\ _€_-;_-@_-"/>
      <fill>
        <patternFill patternType="solid">
          <fgColor indexed="64"/>
          <bgColor indexed="42"/>
        </patternFill>
      </fill>
      <alignment horizontal="center" vertical="bottom" textRotation="0" wrapText="0" indent="0" justifyLastLine="0" shrinkToFit="0" readingOrder="0"/>
      <border diagonalUp="0" diagonalDown="0" outline="0">
        <left style="medium">
          <color indexed="64"/>
        </left>
        <right style="medium">
          <color indexed="64"/>
        </right>
        <top/>
        <bottom/>
      </border>
    </dxf>
    <dxf>
      <font>
        <b/>
        <i val="0"/>
        <strike val="0"/>
        <condense val="0"/>
        <extend val="0"/>
        <outline val="0"/>
        <shadow val="0"/>
        <u val="none"/>
        <vertAlign val="baseline"/>
        <sz val="12"/>
        <color theme="1"/>
        <name val="Calibri"/>
        <family val="2"/>
        <scheme val="minor"/>
      </font>
      <numFmt numFmtId="35" formatCode="_(* #,##0.00_);_(* \(#,##0.00\);_(* &quot;-&quot;??_);_(@_)"/>
      <alignment horizontal="general" vertical="bottom" textRotation="0" wrapText="1" indent="0" justifyLastLine="0" shrinkToFit="0" readingOrder="0"/>
      <border diagonalUp="0" diagonalDown="0" outline="0">
        <left style="thin">
          <color rgb="FF000000"/>
        </left>
        <right style="thin">
          <color rgb="FF000000"/>
        </right>
        <top style="thin">
          <color rgb="FF000000"/>
        </top>
        <bottom/>
      </border>
    </dxf>
    <dxf>
      <font>
        <b/>
        <i val="0"/>
        <strike val="0"/>
        <condense val="0"/>
        <extend val="0"/>
        <outline val="0"/>
        <shadow val="0"/>
        <u val="none"/>
        <vertAlign val="baseline"/>
        <sz val="12"/>
        <color theme="1"/>
        <name val="Calibri"/>
        <family val="2"/>
        <scheme val="minor"/>
      </font>
      <numFmt numFmtId="35" formatCode="_(* #,##0.00_);_(* \(#,##0.00\);_(* &quot;-&quot;??_);_(@_)"/>
      <alignment horizontal="general" vertical="bottom" textRotation="0" wrapText="1" indent="0" justifyLastLine="0" shrinkToFit="0" readingOrder="0"/>
      <border diagonalUp="0" diagonalDown="0" outline="0">
        <left style="thin">
          <color rgb="FF000000"/>
        </left>
        <right style="thin">
          <color rgb="FF000000"/>
        </right>
        <top style="thin">
          <color rgb="FF000000"/>
        </top>
        <bottom/>
      </border>
    </dxf>
    <dxf>
      <font>
        <b/>
        <i val="0"/>
        <strike val="0"/>
        <condense val="0"/>
        <extend val="0"/>
        <outline val="0"/>
        <shadow val="0"/>
        <u val="none"/>
        <vertAlign val="baseline"/>
        <sz val="12"/>
        <color theme="1"/>
        <name val="Calibri"/>
        <family val="2"/>
        <scheme val="minor"/>
      </font>
      <numFmt numFmtId="35" formatCode="_(* #,##0.00_);_(* \(#,##0.00\);_(* &quot;-&quot;??_);_(@_)"/>
      <alignment horizontal="general" vertical="bottom" textRotation="0" wrapText="1" indent="0" justifyLastLine="0" shrinkToFit="0" readingOrder="0"/>
      <border diagonalUp="0" diagonalDown="0" outline="0">
        <left style="thin">
          <color rgb="FF000000"/>
        </left>
        <right style="thin">
          <color rgb="FF000000"/>
        </right>
        <top style="thin">
          <color rgb="FF000000"/>
        </top>
        <bottom/>
      </border>
    </dxf>
    <dxf>
      <font>
        <b/>
        <i val="0"/>
        <strike val="0"/>
        <condense val="0"/>
        <extend val="0"/>
        <outline val="0"/>
        <shadow val="0"/>
        <u val="none"/>
        <vertAlign val="baseline"/>
        <sz val="12"/>
        <color theme="1"/>
        <name val="Calibri"/>
        <family val="2"/>
        <scheme val="minor"/>
      </font>
      <numFmt numFmtId="35" formatCode="_(* #,##0.00_);_(* \(#,##0.00\);_(* &quot;-&quot;??_);_(@_)"/>
      <alignment horizontal="general" vertical="bottom" textRotation="0" wrapText="1" indent="0" justifyLastLine="0" shrinkToFit="0" readingOrder="0"/>
      <border diagonalUp="0" diagonalDown="0" outline="0">
        <left style="thin">
          <color rgb="FF000000"/>
        </left>
        <right style="thin">
          <color rgb="FF000000"/>
        </right>
        <top style="thin">
          <color rgb="FF000000"/>
        </top>
        <bottom/>
      </border>
    </dxf>
    <dxf>
      <font>
        <b/>
        <i val="0"/>
        <strike val="0"/>
        <condense val="0"/>
        <extend val="0"/>
        <outline val="0"/>
        <shadow val="0"/>
        <u val="none"/>
        <vertAlign val="baseline"/>
        <sz val="12"/>
        <color theme="1"/>
        <name val="Calibri"/>
        <family val="2"/>
        <scheme val="minor"/>
      </font>
      <numFmt numFmtId="35" formatCode="_(* #,##0.00_);_(* \(#,##0.00\);_(* &quot;-&quot;??_);_(@_)"/>
      <alignment horizontal="general" vertical="bottom" textRotation="0" wrapText="1" indent="0" justifyLastLine="0" shrinkToFit="0" readingOrder="0"/>
      <border diagonalUp="0" diagonalDown="0" outline="0">
        <left style="thin">
          <color rgb="FF000000"/>
        </left>
        <right style="thin">
          <color rgb="FF000000"/>
        </right>
        <top style="thin">
          <color rgb="FF000000"/>
        </top>
        <bottom/>
      </border>
    </dxf>
    <dxf>
      <font>
        <b/>
        <i val="0"/>
        <strike val="0"/>
        <condense val="0"/>
        <extend val="0"/>
        <outline val="0"/>
        <shadow val="0"/>
        <u val="none"/>
        <vertAlign val="baseline"/>
        <sz val="12"/>
        <color theme="1"/>
        <name val="Calibri"/>
        <family val="2"/>
        <scheme val="minor"/>
      </font>
      <numFmt numFmtId="35" formatCode="_(* #,##0.00_);_(* \(#,##0.00\);_(* &quot;-&quot;??_);_(@_)"/>
      <alignment horizontal="general" vertical="bottom" textRotation="0" wrapText="1" indent="0" justifyLastLine="0" shrinkToFit="0" readingOrder="0"/>
      <border diagonalUp="0" diagonalDown="0" outline="0">
        <left style="thin">
          <color rgb="FF000000"/>
        </left>
        <right style="thin">
          <color rgb="FF000000"/>
        </right>
        <top style="thin">
          <color rgb="FF000000"/>
        </top>
        <bottom/>
      </border>
    </dxf>
    <dxf>
      <font>
        <b/>
        <i val="0"/>
        <strike val="0"/>
        <condense val="0"/>
        <extend val="0"/>
        <outline val="0"/>
        <shadow val="0"/>
        <u val="none"/>
        <vertAlign val="baseline"/>
        <sz val="12"/>
        <color theme="1"/>
        <name val="Calibri"/>
        <family val="2"/>
        <scheme val="minor"/>
      </font>
      <numFmt numFmtId="35" formatCode="_(* #,##0.00_);_(* \(#,##0.00\);_(* &quot;-&quot;??_);_(@_)"/>
      <alignment horizontal="general" vertical="bottom" textRotation="0" wrapText="1" indent="0" justifyLastLine="0" shrinkToFit="0" readingOrder="0"/>
      <border diagonalUp="0" diagonalDown="0" outline="0">
        <left style="thin">
          <color rgb="FF000000"/>
        </left>
        <right style="thin">
          <color rgb="FF000000"/>
        </right>
        <top style="thin">
          <color rgb="FF000000"/>
        </top>
        <bottom/>
      </border>
    </dxf>
    <dxf>
      <font>
        <b/>
        <i val="0"/>
        <strike val="0"/>
        <condense val="0"/>
        <extend val="0"/>
        <outline val="0"/>
        <shadow val="0"/>
        <u val="none"/>
        <vertAlign val="baseline"/>
        <sz val="12"/>
        <color theme="1"/>
        <name val="Calibri"/>
        <family val="2"/>
        <scheme val="minor"/>
      </font>
      <numFmt numFmtId="35" formatCode="_(* #,##0.00_);_(* \(#,##0.00\);_(* &quot;-&quot;??_);_(@_)"/>
      <alignment horizontal="general" vertical="bottom" textRotation="0" wrapText="1" indent="0" justifyLastLine="0" shrinkToFit="0" readingOrder="0"/>
      <border diagonalUp="0" diagonalDown="0" outline="0">
        <left style="thin">
          <color rgb="FF000000"/>
        </left>
        <right style="thin">
          <color rgb="FF000000"/>
        </right>
        <top style="thin">
          <color rgb="FF000000"/>
        </top>
        <bottom/>
      </border>
    </dxf>
    <dxf>
      <font>
        <b/>
        <i val="0"/>
        <strike val="0"/>
        <condense val="0"/>
        <extend val="0"/>
        <outline val="0"/>
        <shadow val="0"/>
        <u val="none"/>
        <vertAlign val="baseline"/>
        <sz val="12"/>
        <color theme="1"/>
        <name val="Calibri"/>
        <family val="2"/>
        <scheme val="minor"/>
      </font>
      <numFmt numFmtId="35" formatCode="_(* #,##0.00_);_(* \(#,##0.00\);_(* &quot;-&quot;??_);_(@_)"/>
      <alignment horizontal="general" vertical="bottom" textRotation="0" wrapText="1" indent="0" justifyLastLine="0" shrinkToFit="0" readingOrder="0"/>
      <border diagonalUp="0" diagonalDown="0" outline="0">
        <left style="thin">
          <color rgb="FF000000"/>
        </left>
        <right style="thin">
          <color rgb="FF000000"/>
        </right>
        <top style="thin">
          <color rgb="FF000000"/>
        </top>
        <bottom/>
      </border>
    </dxf>
    <dxf>
      <font>
        <b/>
        <i val="0"/>
        <strike val="0"/>
        <condense val="0"/>
        <extend val="0"/>
        <outline val="0"/>
        <shadow val="0"/>
        <u val="none"/>
        <vertAlign val="baseline"/>
        <sz val="12"/>
        <color theme="1"/>
        <name val="Calibri"/>
        <family val="2"/>
        <scheme val="minor"/>
      </font>
      <numFmt numFmtId="35" formatCode="_(* #,##0.00_);_(* \(#,##0.00\);_(* &quot;-&quot;??_);_(@_)"/>
      <alignment horizontal="general" vertical="bottom" textRotation="0" wrapText="1" indent="0" justifyLastLine="0" shrinkToFit="0" readingOrder="0"/>
      <border diagonalUp="0" diagonalDown="0" outline="0">
        <left style="thin">
          <color rgb="FF000000"/>
        </left>
        <right style="thin">
          <color rgb="FF000000"/>
        </right>
        <top style="thin">
          <color rgb="FF000000"/>
        </top>
        <bottom/>
      </border>
    </dxf>
    <dxf>
      <font>
        <b/>
        <i val="0"/>
        <strike val="0"/>
        <condense val="0"/>
        <extend val="0"/>
        <outline val="0"/>
        <shadow val="0"/>
        <u val="none"/>
        <vertAlign val="baseline"/>
        <sz val="12"/>
        <color theme="1"/>
        <name val="Calibri"/>
        <family val="2"/>
        <scheme val="minor"/>
      </font>
      <numFmt numFmtId="35" formatCode="_(* #,##0.00_);_(* \(#,##0.00\);_(* &quot;-&quot;??_);_(@_)"/>
      <alignment horizontal="general" vertical="bottom" textRotation="0" wrapText="1" indent="0" justifyLastLine="0" shrinkToFit="0" readingOrder="0"/>
      <border diagonalUp="0" diagonalDown="0" outline="0">
        <left style="thin">
          <color rgb="FF000000"/>
        </left>
        <right style="thin">
          <color rgb="FF000000"/>
        </right>
        <top style="thin">
          <color rgb="FF000000"/>
        </top>
        <bottom/>
      </border>
    </dxf>
    <dxf>
      <font>
        <b/>
        <i val="0"/>
        <strike val="0"/>
        <condense val="0"/>
        <extend val="0"/>
        <outline val="0"/>
        <shadow val="0"/>
        <u val="none"/>
        <vertAlign val="baseline"/>
        <sz val="12"/>
        <color theme="1"/>
        <name val="Calibri"/>
        <family val="2"/>
        <scheme val="minor"/>
      </font>
      <numFmt numFmtId="35" formatCode="_(* #,##0.00_);_(* \(#,##0.00\);_(* &quot;-&quot;??_);_(@_)"/>
      <alignment horizontal="general" vertical="bottom" textRotation="0" wrapText="1" indent="0" justifyLastLine="0" shrinkToFit="0" readingOrder="0"/>
      <border diagonalUp="0" diagonalDown="0" outline="0">
        <left style="thin">
          <color rgb="FF000000"/>
        </left>
        <right style="thin">
          <color rgb="FF000000"/>
        </right>
        <top style="thin">
          <color rgb="FF000000"/>
        </top>
        <bottom/>
      </border>
    </dxf>
    <dxf>
      <font>
        <b/>
        <i val="0"/>
        <strike val="0"/>
        <condense val="0"/>
        <extend val="0"/>
        <outline val="0"/>
        <shadow val="0"/>
        <u val="none"/>
        <vertAlign val="baseline"/>
        <sz val="12"/>
        <color theme="1"/>
        <name val="Calibri"/>
        <family val="2"/>
        <scheme val="minor"/>
      </font>
      <numFmt numFmtId="35" formatCode="_(* #,##0.00_);_(* \(#,##0.00\);_(* &quot;-&quot;??_);_(@_)"/>
      <alignment horizontal="general" vertical="bottom" textRotation="0" wrapText="1" indent="0" justifyLastLine="0" shrinkToFit="0" readingOrder="0"/>
      <border diagonalUp="0" diagonalDown="0" outline="0">
        <left style="thin">
          <color rgb="FF000000"/>
        </left>
        <right style="thin">
          <color rgb="FF000000"/>
        </right>
        <top style="thin">
          <color rgb="FF000000"/>
        </top>
        <bottom/>
      </border>
    </dxf>
    <dxf>
      <font>
        <b/>
        <i val="0"/>
        <strike val="0"/>
        <condense val="0"/>
        <extend val="0"/>
        <outline val="0"/>
        <shadow val="0"/>
        <u val="none"/>
        <vertAlign val="baseline"/>
        <sz val="12"/>
        <color theme="1"/>
        <name val="Calibri"/>
        <family val="2"/>
        <scheme val="minor"/>
      </font>
      <numFmt numFmtId="35" formatCode="_(* #,##0.00_);_(* \(#,##0.00\);_(* &quot;-&quot;??_);_(@_)"/>
      <alignment horizontal="general" vertical="bottom" textRotation="0" wrapText="1" indent="0" justifyLastLine="0" shrinkToFit="0" readingOrder="0"/>
      <border diagonalUp="0" diagonalDown="0" outline="0">
        <left style="thin">
          <color rgb="FF000000"/>
        </left>
        <right style="thin">
          <color rgb="FF000000"/>
        </right>
        <top style="thin">
          <color rgb="FF000000"/>
        </top>
        <bottom/>
      </border>
    </dxf>
    <dxf>
      <font>
        <b/>
        <i val="0"/>
        <strike val="0"/>
        <condense val="0"/>
        <extend val="0"/>
        <outline val="0"/>
        <shadow val="0"/>
        <u val="none"/>
        <vertAlign val="baseline"/>
        <sz val="12"/>
        <color theme="1"/>
        <name val="Calibri"/>
        <family val="2"/>
        <scheme val="minor"/>
      </font>
      <numFmt numFmtId="35" formatCode="_(* #,##0.00_);_(* \(#,##0.00\);_(* &quot;-&quot;??_);_(@_)"/>
      <alignment horizontal="general" vertical="bottom" textRotation="0" wrapText="1" indent="0" justifyLastLine="0" shrinkToFit="0" readingOrder="0"/>
      <border diagonalUp="0" diagonalDown="0" outline="0">
        <left style="thin">
          <color rgb="FF000000"/>
        </left>
        <right style="thin">
          <color rgb="FF000000"/>
        </right>
        <top style="thin">
          <color rgb="FF000000"/>
        </top>
        <bottom/>
      </border>
    </dxf>
    <dxf>
      <font>
        <b/>
        <i val="0"/>
        <strike val="0"/>
        <condense val="0"/>
        <extend val="0"/>
        <outline val="0"/>
        <shadow val="0"/>
        <u val="none"/>
        <vertAlign val="baseline"/>
        <sz val="12"/>
        <color theme="1"/>
        <name val="Calibri"/>
        <family val="2"/>
        <scheme val="minor"/>
      </font>
      <numFmt numFmtId="35" formatCode="_(* #,##0.00_);_(* \(#,##0.00\);_(* &quot;-&quot;??_);_(@_)"/>
      <alignment horizontal="general" vertical="bottom" textRotation="0" wrapText="1" indent="0" justifyLastLine="0" shrinkToFit="0" readingOrder="0"/>
      <border diagonalUp="0" diagonalDown="0" outline="0">
        <left style="thin">
          <color rgb="FF000000"/>
        </left>
        <right style="thin">
          <color rgb="FF000000"/>
        </right>
        <top style="thin">
          <color rgb="FF000000"/>
        </top>
        <bottom/>
      </border>
    </dxf>
    <dxf>
      <font>
        <b/>
        <i val="0"/>
        <strike val="0"/>
        <condense val="0"/>
        <extend val="0"/>
        <outline val="0"/>
        <shadow val="0"/>
        <u val="none"/>
        <vertAlign val="baseline"/>
        <sz val="12"/>
        <color theme="1"/>
        <name val="Calibri"/>
        <family val="2"/>
        <scheme val="minor"/>
      </font>
      <numFmt numFmtId="35" formatCode="_(* #,##0.00_);_(* \(#,##0.00\);_(* &quot;-&quot;??_);_(@_)"/>
      <alignment horizontal="general" vertical="bottom" textRotation="0" wrapText="1" indent="0" justifyLastLine="0" shrinkToFit="0" readingOrder="0"/>
      <border diagonalUp="0" diagonalDown="0" outline="0">
        <left style="thin">
          <color rgb="FF000000"/>
        </left>
        <right style="thin">
          <color rgb="FF000000"/>
        </right>
        <top style="thin">
          <color rgb="FF000000"/>
        </top>
        <bottom/>
      </border>
    </dxf>
    <dxf>
      <font>
        <b/>
        <i val="0"/>
        <strike val="0"/>
        <condense val="0"/>
        <extend val="0"/>
        <outline val="0"/>
        <shadow val="0"/>
        <u val="none"/>
        <vertAlign val="baseline"/>
        <sz val="12"/>
        <color theme="1"/>
        <name val="Calibri"/>
        <family val="2"/>
        <scheme val="minor"/>
      </font>
      <numFmt numFmtId="35" formatCode="_(* #,##0.00_);_(* \(#,##0.00\);_(* &quot;-&quot;??_);_(@_)"/>
      <alignment horizontal="general" vertical="bottom" textRotation="0" wrapText="1" indent="0" justifyLastLine="0" shrinkToFit="0" readingOrder="0"/>
      <border diagonalUp="0" diagonalDown="0" outline="0">
        <left style="thin">
          <color rgb="FF000000"/>
        </left>
        <right style="thin">
          <color rgb="FF000000"/>
        </right>
        <top style="thin">
          <color rgb="FF000000"/>
        </top>
        <bottom/>
      </border>
    </dxf>
    <dxf>
      <font>
        <b/>
        <i val="0"/>
        <strike val="0"/>
        <condense val="0"/>
        <extend val="0"/>
        <outline val="0"/>
        <shadow val="0"/>
        <u val="none"/>
        <vertAlign val="baseline"/>
        <sz val="12"/>
        <color theme="1"/>
        <name val="Calibri"/>
        <family val="2"/>
        <scheme val="minor"/>
      </font>
      <numFmt numFmtId="35" formatCode="_(* #,##0.00_);_(* \(#,##0.00\);_(* &quot;-&quot;??_);_(@_)"/>
      <alignment horizontal="general" vertical="bottom" textRotation="0" wrapText="1" indent="0" justifyLastLine="0" shrinkToFit="0" readingOrder="0"/>
      <border diagonalUp="0" diagonalDown="0" outline="0">
        <left style="thin">
          <color rgb="FF000000"/>
        </left>
        <right style="thin">
          <color rgb="FF000000"/>
        </right>
        <top style="thin">
          <color rgb="FF000000"/>
        </top>
        <bottom/>
      </border>
    </dxf>
    <dxf>
      <font>
        <b/>
        <i val="0"/>
        <strike val="0"/>
        <condense val="0"/>
        <extend val="0"/>
        <outline val="0"/>
        <shadow val="0"/>
        <u val="none"/>
        <vertAlign val="baseline"/>
        <sz val="12"/>
        <color theme="1"/>
        <name val="Calibri"/>
        <family val="2"/>
        <scheme val="minor"/>
      </font>
      <numFmt numFmtId="35" formatCode="_(* #,##0.00_);_(* \(#,##0.00\);_(* &quot;-&quot;??_);_(@_)"/>
      <alignment horizontal="general" vertical="bottom" textRotation="0" wrapText="1" indent="0" justifyLastLine="0" shrinkToFit="0" readingOrder="0"/>
      <border diagonalUp="0" diagonalDown="0" outline="0">
        <left style="thin">
          <color rgb="FF000000"/>
        </left>
        <right style="thin">
          <color rgb="FF000000"/>
        </right>
        <top style="thin">
          <color rgb="FF000000"/>
        </top>
        <bottom/>
      </border>
    </dxf>
    <dxf>
      <font>
        <b/>
        <i val="0"/>
        <strike val="0"/>
        <condense val="0"/>
        <extend val="0"/>
        <outline val="0"/>
        <shadow val="0"/>
        <u val="none"/>
        <vertAlign val="baseline"/>
        <sz val="12"/>
        <color theme="1"/>
        <name val="Calibri"/>
        <family val="2"/>
        <scheme val="minor"/>
      </font>
      <numFmt numFmtId="35" formatCode="_(* #,##0.00_);_(* \(#,##0.00\);_(* &quot;-&quot;??_);_(@_)"/>
      <alignment horizontal="general" vertical="bottom" textRotation="0" wrapText="1" indent="0" justifyLastLine="0" shrinkToFit="0" readingOrder="0"/>
      <border diagonalUp="0" diagonalDown="0" outline="0">
        <left style="thin">
          <color rgb="FF000000"/>
        </left>
        <right style="thin">
          <color rgb="FF000000"/>
        </right>
        <top style="thin">
          <color rgb="FF000000"/>
        </top>
        <bottom/>
      </border>
    </dxf>
    <dxf>
      <font>
        <b/>
        <i val="0"/>
        <strike val="0"/>
        <condense val="0"/>
        <extend val="0"/>
        <outline val="0"/>
        <shadow val="0"/>
        <u val="none"/>
        <vertAlign val="baseline"/>
        <sz val="12"/>
        <color theme="1"/>
        <name val="Calibri"/>
        <family val="2"/>
        <scheme val="minor"/>
      </font>
      <numFmt numFmtId="35" formatCode="_(* #,##0.00_);_(* \(#,##0.00\);_(* &quot;-&quot;??_);_(@_)"/>
      <alignment horizontal="general" vertical="bottom" textRotation="0" wrapText="1" indent="0" justifyLastLine="0" shrinkToFit="0" readingOrder="0"/>
      <border diagonalUp="0" diagonalDown="0" outline="0">
        <left style="thin">
          <color rgb="FF000000"/>
        </left>
        <right style="thin">
          <color rgb="FF000000"/>
        </right>
        <top style="thin">
          <color rgb="FF000000"/>
        </top>
        <bottom/>
      </border>
    </dxf>
    <dxf>
      <font>
        <b/>
        <i val="0"/>
        <strike val="0"/>
        <condense val="0"/>
        <extend val="0"/>
        <outline val="0"/>
        <shadow val="0"/>
        <u val="none"/>
        <vertAlign val="baseline"/>
        <sz val="12"/>
        <color theme="1"/>
        <name val="Calibri"/>
        <family val="2"/>
        <scheme val="minor"/>
      </font>
      <numFmt numFmtId="35" formatCode="_(* #,##0.00_);_(* \(#,##0.00\);_(* &quot;-&quot;??_);_(@_)"/>
      <alignment horizontal="general" vertical="bottom" textRotation="0" wrapText="1" indent="0" justifyLastLine="0" shrinkToFit="0" readingOrder="0"/>
      <border diagonalUp="0" diagonalDown="0" outline="0">
        <left style="thin">
          <color rgb="FF000000"/>
        </left>
        <right style="thin">
          <color rgb="FF000000"/>
        </right>
        <top style="thin">
          <color rgb="FF000000"/>
        </top>
        <bottom/>
      </border>
    </dxf>
    <dxf>
      <font>
        <b/>
        <i val="0"/>
        <strike val="0"/>
        <condense val="0"/>
        <extend val="0"/>
        <outline val="0"/>
        <shadow val="0"/>
        <u val="none"/>
        <vertAlign val="baseline"/>
        <sz val="12"/>
        <color theme="1"/>
        <name val="Calibri"/>
        <family val="2"/>
        <scheme val="minor"/>
      </font>
      <alignment horizontal="general" vertical="bottom" textRotation="0" wrapText="1" indent="0" justifyLastLine="0" shrinkToFit="0" readingOrder="0"/>
      <border diagonalUp="0" diagonalDown="0" outline="0">
        <left style="thin">
          <color rgb="FF000000"/>
        </left>
        <right style="thin">
          <color rgb="FF000000"/>
        </right>
        <top style="thin">
          <color rgb="FF000000"/>
        </top>
        <bottom/>
      </border>
    </dxf>
    <dxf>
      <font>
        <b/>
        <i val="0"/>
        <strike val="0"/>
        <condense val="0"/>
        <extend val="0"/>
        <outline val="0"/>
        <shadow val="0"/>
        <u val="none"/>
        <vertAlign val="baseline"/>
        <sz val="12"/>
        <color theme="1"/>
        <name val="Calibri"/>
        <family val="2"/>
        <scheme val="minor"/>
      </font>
      <numFmt numFmtId="35" formatCode="_(* #,##0.00_);_(* \(#,##0.00\);_(* &quot;-&quot;??_);_(@_)"/>
      <alignment horizontal="general" vertical="bottom" textRotation="0" wrapText="1" indent="0" justifyLastLine="0" shrinkToFit="0" readingOrder="0"/>
      <border diagonalUp="0" diagonalDown="0" outline="0">
        <left style="thin">
          <color rgb="FF000000"/>
        </left>
        <right style="thin">
          <color rgb="FF000000"/>
        </right>
        <top style="thin">
          <color rgb="FF000000"/>
        </top>
        <bottom/>
      </border>
    </dxf>
    <dxf>
      <font>
        <color rgb="FFFF0000"/>
      </font>
    </dxf>
    <dxf>
      <numFmt numFmtId="4" formatCode="#,##0.00"/>
      <fill>
        <patternFill patternType="solid">
          <fgColor indexed="64"/>
          <bgColor indexed="65"/>
        </patternFill>
      </fill>
      <alignment horizontal="general"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numFmt numFmtId="4" formatCode="#,##0.00"/>
      <fill>
        <patternFill patternType="solid">
          <fgColor indexed="64"/>
          <bgColor indexed="65"/>
        </patternFill>
      </fill>
      <alignment horizontal="general"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numFmt numFmtId="4" formatCode="#,##0.00"/>
      <fill>
        <patternFill patternType="solid">
          <fgColor indexed="64"/>
          <bgColor indexed="65"/>
        </patternFill>
      </fill>
      <alignment horizontal="general"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numFmt numFmtId="2" formatCode="0.00"/>
      <fill>
        <patternFill patternType="solid">
          <fgColor indexed="64"/>
          <bgColor indexed="65"/>
        </patternFill>
      </fill>
      <alignment horizontal="general"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numFmt numFmtId="4" formatCode="#,##0.00"/>
      <fill>
        <patternFill patternType="solid">
          <fgColor indexed="64"/>
          <bgColor indexed="65"/>
        </patternFill>
      </fill>
      <alignment horizontal="general"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numFmt numFmtId="4" formatCode="#,##0.00"/>
      <fill>
        <patternFill patternType="solid">
          <fgColor indexed="64"/>
          <bgColor indexed="65"/>
        </patternFill>
      </fill>
      <alignment horizontal="general"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numFmt numFmtId="4" formatCode="#,##0.00"/>
      <fill>
        <patternFill patternType="solid">
          <fgColor indexed="64"/>
          <bgColor indexed="65"/>
        </patternFill>
      </fill>
      <alignment horizontal="general"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numFmt numFmtId="4" formatCode="#,##0.00"/>
      <fill>
        <patternFill patternType="solid">
          <fgColor indexed="64"/>
          <bgColor indexed="65"/>
        </patternFill>
      </fill>
      <alignment horizontal="general"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numFmt numFmtId="4" formatCode="#,##0.00"/>
      <fill>
        <patternFill patternType="solid">
          <fgColor indexed="64"/>
          <bgColor indexed="65"/>
        </patternFill>
      </fill>
      <alignment horizontal="general"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numFmt numFmtId="4" formatCode="#,##0.00"/>
      <fill>
        <patternFill patternType="solid">
          <fgColor indexed="64"/>
          <bgColor indexed="65"/>
        </patternFill>
      </fill>
      <alignment horizontal="general"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numFmt numFmtId="4" formatCode="#,##0.00"/>
      <fill>
        <patternFill patternType="solid">
          <fgColor indexed="64"/>
          <bgColor indexed="65"/>
        </patternFill>
      </fill>
      <alignment horizontal="general"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numFmt numFmtId="4" formatCode="#,##0.00"/>
      <fill>
        <patternFill patternType="solid">
          <fgColor indexed="64"/>
          <bgColor indexed="65"/>
        </patternFill>
      </fill>
      <alignment horizontal="general"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numFmt numFmtId="4" formatCode="#,##0.00"/>
      <fill>
        <patternFill patternType="solid">
          <fgColor indexed="64"/>
          <bgColor indexed="65"/>
        </patternFill>
      </fill>
      <alignment horizontal="general"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numFmt numFmtId="4" formatCode="#,##0.00"/>
      <fill>
        <patternFill patternType="solid">
          <fgColor indexed="64"/>
          <bgColor indexed="65"/>
        </patternFill>
      </fill>
      <alignment horizontal="righ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numFmt numFmtId="4" formatCode="#,##0.00"/>
      <fill>
        <patternFill patternType="solid">
          <fgColor indexed="64"/>
          <bgColor indexed="65"/>
        </patternFill>
      </fill>
      <alignment horizontal="general"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numFmt numFmtId="4" formatCode="#,##0.00"/>
      <fill>
        <patternFill patternType="solid">
          <fgColor indexed="64"/>
          <bgColor indexed="65"/>
        </patternFill>
      </fill>
      <alignment horizontal="general"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ill>
        <patternFill patternType="solid">
          <fgColor indexed="64"/>
          <bgColor indexed="65"/>
        </patternFill>
      </fill>
      <alignment horizontal="general"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ill>
        <patternFill patternType="solid">
          <fgColor indexed="64"/>
          <bgColor indexed="65"/>
        </patternFill>
      </fill>
      <alignment horizontal="general"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numFmt numFmtId="30" formatCode="@"/>
      <fill>
        <patternFill patternType="solid">
          <fgColor indexed="64"/>
          <bgColor indexed="65"/>
        </patternFill>
      </fill>
      <alignment horizontal="general"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numFmt numFmtId="30" formatCode="@"/>
      <fill>
        <patternFill patternType="solid">
          <fgColor indexed="64"/>
          <bgColor indexed="65"/>
        </patternFill>
      </fill>
      <alignment horizontal="general"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numFmt numFmtId="30" formatCode="@"/>
      <fill>
        <patternFill patternType="solid">
          <fgColor indexed="64"/>
          <bgColor indexed="55"/>
        </patternFill>
      </fill>
      <alignment horizontal="general" vertical="center" textRotation="0" wrapText="0" indent="0" justifyLastLine="0" shrinkToFit="0" readingOrder="0"/>
      <border diagonalUp="0" diagonalDown="0">
        <left style="thin">
          <color auto="1"/>
        </left>
        <right style="thin">
          <color auto="1"/>
        </right>
        <top/>
        <bottom style="thin">
          <color auto="1"/>
        </bottom>
        <vertical/>
        <horizontal/>
      </border>
      <protection locked="0" hidden="0"/>
    </dxf>
    <dxf>
      <numFmt numFmtId="30" formatCode="@"/>
      <fill>
        <patternFill patternType="solid">
          <fgColor indexed="64"/>
          <bgColor indexed="65"/>
        </patternFill>
      </fill>
      <alignment horizontal="general" vertical="center" textRotation="0" wrapText="0" indent="0" justifyLastLine="0" shrinkToFit="0" readingOrder="0"/>
      <border diagonalUp="0" diagonalDown="0">
        <left/>
        <right style="thin">
          <color auto="1"/>
        </right>
        <top/>
        <bottom style="thin">
          <color auto="1"/>
        </bottom>
        <vertical/>
        <horizontal/>
      </border>
      <protection locked="0" hidden="0"/>
    </dxf>
    <dxf>
      <font>
        <name val="Tahoma"/>
        <family val="2"/>
      </font>
      <numFmt numFmtId="30" formatCode="@"/>
      <fill>
        <patternFill patternType="none">
          <fgColor indexed="64"/>
          <bgColor indexed="65"/>
        </patternFill>
      </fill>
      <alignment horizontal="center" vertical="bottom" textRotation="0" wrapText="0" indent="0" justifyLastLine="0" shrinkToFit="0" readingOrder="0"/>
      <border diagonalUp="0" diagonalDown="0">
        <left style="medium">
          <color indexed="64"/>
        </left>
        <right style="medium">
          <color indexed="64"/>
        </right>
        <top style="medium">
          <color indexed="64"/>
        </top>
        <bottom style="thin">
          <color indexed="64"/>
        </bottom>
        <vertical/>
        <horizontal/>
      </border>
      <protection locked="0" hidden="0"/>
    </dxf>
    <dxf>
      <font>
        <b val="0"/>
        <i val="0"/>
        <strike val="0"/>
        <condense val="0"/>
        <extend val="0"/>
        <outline val="0"/>
        <shadow val="0"/>
        <u val="none"/>
        <vertAlign val="baseline"/>
        <sz val="10"/>
        <color auto="1"/>
        <name val="Tahoma"/>
        <family val="2"/>
        <scheme val="none"/>
      </font>
      <fill>
        <patternFill patternType="none">
          <fgColor indexed="64"/>
          <bgColor auto="1"/>
        </patternFill>
      </fill>
      <alignment horizontal="center" vertical="bottom" textRotation="0" wrapText="0" indent="0" justifyLastLine="0" shrinkToFit="0" readingOrder="0"/>
      <border diagonalUp="0" diagonalDown="0" outline="0">
        <left style="medium">
          <color indexed="64"/>
        </left>
        <right style="medium">
          <color indexed="64"/>
        </right>
        <top style="medium">
          <color indexed="64"/>
        </top>
        <bottom style="thin">
          <color indexed="64"/>
        </bottom>
      </border>
    </dxf>
    <dxf>
      <font>
        <b/>
        <strike val="0"/>
        <outline val="0"/>
        <shadow val="0"/>
        <u val="none"/>
        <vertAlign val="baseline"/>
        <sz val="12"/>
        <color auto="1"/>
      </font>
    </dxf>
    <dxf>
      <border outline="0">
        <top style="thin">
          <color indexed="64"/>
        </top>
      </border>
    </dxf>
    <dxf>
      <fill>
        <patternFill patternType="solid">
          <fgColor indexed="64"/>
          <bgColor indexed="65"/>
        </patternFill>
      </fill>
      <alignment horizontal="general" vertical="center" textRotation="0" wrapText="0" indent="0" justifyLastLine="0" shrinkToFit="0" readingOrder="0"/>
      <protection locked="0" hidden="0"/>
    </dxf>
    <dxf>
      <font>
        <b/>
        <i val="0"/>
        <strike val="0"/>
        <condense val="0"/>
        <extend val="0"/>
        <outline val="0"/>
        <shadow val="0"/>
        <u val="none"/>
        <vertAlign val="baseline"/>
        <sz val="9"/>
        <color indexed="9"/>
        <name val="Tahoma"/>
        <family val="2"/>
        <scheme val="none"/>
      </font>
      <numFmt numFmtId="2" formatCode="0.00"/>
      <fill>
        <patternFill patternType="solid">
          <fgColor indexed="64"/>
          <bgColor indexed="17"/>
        </patternFill>
      </fill>
      <alignment horizontal="center"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0"/>
        <color theme="1"/>
        <name val="Calibri"/>
        <family val="2"/>
        <scheme val="minor"/>
      </font>
      <numFmt numFmtId="4" formatCode="#,##0.00"/>
      <fill>
        <patternFill patternType="solid">
          <fgColor indexed="64"/>
          <bgColor indexed="65"/>
        </patternFill>
      </fill>
      <alignment horizontal="general" vertical="bottom" textRotation="0" wrapText="1" indent="0" justifyLastLine="0" shrinkToFit="0" readingOrder="0"/>
      <border diagonalUp="0" diagonalDown="0">
        <left style="thin">
          <color auto="1"/>
        </left>
        <right style="thin">
          <color auto="1"/>
        </right>
        <top/>
        <bottom/>
        <vertical/>
        <horizontal/>
      </border>
      <protection locked="0" hidden="0"/>
    </dxf>
    <dxf>
      <font>
        <b val="0"/>
        <i val="0"/>
        <strike val="0"/>
        <condense val="0"/>
        <extend val="0"/>
        <outline val="0"/>
        <shadow val="0"/>
        <u val="none"/>
        <vertAlign val="baseline"/>
        <sz val="10"/>
        <color theme="1"/>
        <name val="Calibri"/>
        <family val="2"/>
        <scheme val="minor"/>
      </font>
      <numFmt numFmtId="4" formatCode="#,##0.00"/>
      <fill>
        <patternFill patternType="solid">
          <fgColor indexed="64"/>
          <bgColor indexed="65"/>
        </patternFill>
      </fill>
      <alignment horizontal="general" vertical="bottom" textRotation="0" wrapText="1" indent="0" justifyLastLine="0" shrinkToFit="0" readingOrder="0"/>
      <border diagonalUp="0" diagonalDown="0">
        <left style="thin">
          <color auto="1"/>
        </left>
        <right style="thin">
          <color auto="1"/>
        </right>
        <top/>
        <bottom/>
        <vertical/>
        <horizontal/>
      </border>
      <protection locked="0" hidden="0"/>
    </dxf>
    <dxf>
      <font>
        <b val="0"/>
        <i val="0"/>
        <strike val="0"/>
        <condense val="0"/>
        <extend val="0"/>
        <outline val="0"/>
        <shadow val="0"/>
        <u val="none"/>
        <vertAlign val="baseline"/>
        <sz val="10"/>
        <color theme="1"/>
        <name val="Calibri"/>
        <family val="2"/>
        <scheme val="minor"/>
      </font>
      <numFmt numFmtId="4" formatCode="#,##0.00"/>
      <fill>
        <patternFill patternType="solid">
          <fgColor indexed="64"/>
          <bgColor indexed="65"/>
        </patternFill>
      </fill>
      <alignment horizontal="general" vertical="bottom" textRotation="0" wrapText="1" indent="0" justifyLastLine="0" shrinkToFit="0" readingOrder="0"/>
      <border diagonalUp="0" diagonalDown="0">
        <left style="thin">
          <color auto="1"/>
        </left>
        <right style="thin">
          <color auto="1"/>
        </right>
        <top/>
        <bottom/>
        <vertical/>
        <horizontal/>
      </border>
      <protection locked="0" hidden="0"/>
    </dxf>
    <dxf>
      <font>
        <b val="0"/>
        <i val="0"/>
        <strike val="0"/>
        <condense val="0"/>
        <extend val="0"/>
        <outline val="0"/>
        <shadow val="0"/>
        <u val="none"/>
        <vertAlign val="baseline"/>
        <sz val="10"/>
        <color theme="1"/>
        <name val="Calibri"/>
        <family val="2"/>
        <scheme val="minor"/>
      </font>
      <numFmt numFmtId="4" formatCode="#,##0.00"/>
      <fill>
        <patternFill patternType="solid">
          <fgColor indexed="64"/>
          <bgColor indexed="65"/>
        </patternFill>
      </fill>
      <alignment horizontal="general" vertical="bottom" textRotation="0" wrapText="1" indent="0" justifyLastLine="0" shrinkToFit="0" readingOrder="0"/>
      <border diagonalUp="0" diagonalDown="0">
        <left style="thin">
          <color auto="1"/>
        </left>
        <right style="thin">
          <color auto="1"/>
        </right>
        <top/>
        <bottom/>
        <vertical/>
        <horizontal/>
      </border>
      <protection locked="0" hidden="0"/>
    </dxf>
    <dxf>
      <font>
        <b val="0"/>
        <i val="0"/>
        <strike val="0"/>
        <condense val="0"/>
        <extend val="0"/>
        <outline val="0"/>
        <shadow val="0"/>
        <u val="none"/>
        <vertAlign val="baseline"/>
        <sz val="10"/>
        <color theme="1"/>
        <name val="Calibri"/>
        <family val="2"/>
        <scheme val="minor"/>
      </font>
      <numFmt numFmtId="4" formatCode="#,##0.00"/>
      <fill>
        <patternFill patternType="solid">
          <fgColor indexed="64"/>
          <bgColor indexed="65"/>
        </patternFill>
      </fill>
      <alignment horizontal="general" vertical="bottom" textRotation="0" wrapText="1" indent="0" justifyLastLine="0" shrinkToFit="0" readingOrder="0"/>
      <border diagonalUp="0" diagonalDown="0">
        <left style="thin">
          <color auto="1"/>
        </left>
        <right style="thin">
          <color auto="1"/>
        </right>
        <top/>
        <bottom/>
        <vertical/>
        <horizontal/>
      </border>
      <protection locked="0" hidden="0"/>
    </dxf>
    <dxf>
      <font>
        <b val="0"/>
        <i val="0"/>
        <strike val="0"/>
        <condense val="0"/>
        <extend val="0"/>
        <outline val="0"/>
        <shadow val="0"/>
        <u val="none"/>
        <vertAlign val="baseline"/>
        <sz val="10"/>
        <color theme="1"/>
        <name val="Calibri"/>
        <family val="2"/>
        <scheme val="minor"/>
      </font>
      <numFmt numFmtId="4" formatCode="#,##0.00"/>
      <fill>
        <patternFill patternType="solid">
          <fgColor indexed="64"/>
          <bgColor indexed="65"/>
        </patternFill>
      </fill>
      <alignment horizontal="general" vertical="bottom" textRotation="0" wrapText="1" indent="0" justifyLastLine="0" shrinkToFit="0" readingOrder="0"/>
      <border diagonalUp="0" diagonalDown="0">
        <left style="thin">
          <color auto="1"/>
        </left>
        <right style="thin">
          <color auto="1"/>
        </right>
        <top/>
        <bottom/>
        <vertical/>
        <horizontal/>
      </border>
      <protection locked="0" hidden="0"/>
    </dxf>
    <dxf>
      <font>
        <b val="0"/>
        <i val="0"/>
        <strike val="0"/>
        <condense val="0"/>
        <extend val="0"/>
        <outline val="0"/>
        <shadow val="0"/>
        <u val="none"/>
        <vertAlign val="baseline"/>
        <sz val="10"/>
        <color theme="1"/>
        <name val="Calibri"/>
        <family val="2"/>
        <scheme val="minor"/>
      </font>
      <numFmt numFmtId="4" formatCode="#,##0.00"/>
      <fill>
        <patternFill patternType="solid">
          <fgColor indexed="64"/>
          <bgColor indexed="65"/>
        </patternFill>
      </fill>
      <alignment horizontal="general" vertical="bottom" textRotation="0" wrapText="1" indent="0" justifyLastLine="0" shrinkToFit="0" readingOrder="0"/>
      <border diagonalUp="0" diagonalDown="0">
        <left style="thin">
          <color auto="1"/>
        </left>
        <right/>
        <top/>
        <bottom/>
        <vertical/>
        <horizontal/>
      </border>
      <protection locked="0" hidden="0"/>
    </dxf>
    <dxf>
      <font>
        <b val="0"/>
        <i val="0"/>
        <strike val="0"/>
        <condense val="0"/>
        <extend val="0"/>
        <outline val="0"/>
        <shadow val="0"/>
        <u val="none"/>
        <vertAlign val="baseline"/>
        <sz val="10"/>
        <color theme="1"/>
        <name val="Calibri"/>
        <family val="2"/>
        <scheme val="minor"/>
      </font>
      <numFmt numFmtId="4" formatCode="#,##0.00"/>
      <fill>
        <patternFill patternType="solid">
          <fgColor indexed="64"/>
          <bgColor indexed="65"/>
        </patternFill>
      </fill>
      <alignment horizontal="general" vertical="bottom" textRotation="0" wrapText="1" indent="0" justifyLastLine="0" shrinkToFit="0" readingOrder="0"/>
      <border diagonalUp="0" diagonalDown="0">
        <left style="thin">
          <color auto="1"/>
        </left>
        <right style="thin">
          <color auto="1"/>
        </right>
        <top/>
        <bottom/>
        <vertical/>
        <horizontal/>
      </border>
      <protection locked="0" hidden="0"/>
    </dxf>
    <dxf>
      <font>
        <b val="0"/>
        <i val="0"/>
        <strike val="0"/>
        <condense val="0"/>
        <extend val="0"/>
        <outline val="0"/>
        <shadow val="0"/>
        <u val="none"/>
        <vertAlign val="baseline"/>
        <sz val="10"/>
        <color theme="1"/>
        <name val="Calibri"/>
        <family val="2"/>
        <scheme val="minor"/>
      </font>
      <numFmt numFmtId="4" formatCode="#,##0.00"/>
      <fill>
        <patternFill patternType="solid">
          <fgColor indexed="64"/>
          <bgColor indexed="65"/>
        </patternFill>
      </fill>
      <alignment horizontal="general" vertical="bottom" textRotation="0" wrapText="1" indent="0" justifyLastLine="0" shrinkToFit="0" readingOrder="0"/>
      <border diagonalUp="0" diagonalDown="0">
        <left style="thin">
          <color auto="1"/>
        </left>
        <right style="thin">
          <color auto="1"/>
        </right>
        <top/>
        <bottom/>
        <vertical/>
        <horizontal/>
      </border>
      <protection locked="0" hidden="0"/>
    </dxf>
    <dxf>
      <font>
        <b val="0"/>
        <i val="0"/>
        <strike val="0"/>
        <condense val="0"/>
        <extend val="0"/>
        <outline val="0"/>
        <shadow val="0"/>
        <u val="none"/>
        <vertAlign val="baseline"/>
        <sz val="10"/>
        <color theme="1"/>
        <name val="Calibri"/>
        <family val="2"/>
        <scheme val="minor"/>
      </font>
      <numFmt numFmtId="4" formatCode="#,##0.00"/>
      <fill>
        <patternFill patternType="solid">
          <fgColor indexed="64"/>
          <bgColor indexed="65"/>
        </patternFill>
      </fill>
      <alignment horizontal="general" vertical="bottom" textRotation="0" wrapText="1" indent="0" justifyLastLine="0" shrinkToFit="0" readingOrder="0"/>
      <border diagonalUp="0" diagonalDown="0">
        <left style="thin">
          <color auto="1"/>
        </left>
        <right style="thin">
          <color auto="1"/>
        </right>
        <top/>
        <bottom/>
        <vertical/>
        <horizontal/>
      </border>
      <protection locked="0" hidden="0"/>
    </dxf>
    <dxf>
      <font>
        <b val="0"/>
        <i val="0"/>
        <strike val="0"/>
        <condense val="0"/>
        <extend val="0"/>
        <outline val="0"/>
        <shadow val="0"/>
        <u val="none"/>
        <vertAlign val="baseline"/>
        <sz val="10"/>
        <color theme="1"/>
        <name val="Calibri"/>
        <family val="2"/>
        <scheme val="minor"/>
      </font>
      <numFmt numFmtId="4" formatCode="#,##0.00"/>
      <fill>
        <patternFill patternType="solid">
          <fgColor indexed="64"/>
          <bgColor indexed="65"/>
        </patternFill>
      </fill>
      <alignment horizontal="general" vertical="bottom" textRotation="0" wrapText="1" indent="0" justifyLastLine="0" shrinkToFit="0" readingOrder="0"/>
      <border diagonalUp="0" diagonalDown="0">
        <left style="thin">
          <color auto="1"/>
        </left>
        <right style="thin">
          <color auto="1"/>
        </right>
        <top/>
        <bottom/>
        <vertical/>
        <horizontal/>
      </border>
      <protection locked="0" hidden="0"/>
    </dxf>
    <dxf>
      <font>
        <b val="0"/>
        <i val="0"/>
        <strike val="0"/>
        <condense val="0"/>
        <extend val="0"/>
        <outline val="0"/>
        <shadow val="0"/>
        <u val="none"/>
        <vertAlign val="baseline"/>
        <sz val="10"/>
        <color theme="1"/>
        <name val="Calibri"/>
        <family val="2"/>
        <scheme val="minor"/>
      </font>
      <numFmt numFmtId="4" formatCode="#,##0.00"/>
      <fill>
        <patternFill patternType="solid">
          <fgColor indexed="64"/>
          <bgColor indexed="65"/>
        </patternFill>
      </fill>
      <alignment horizontal="general" vertical="bottom" textRotation="0" wrapText="1" indent="0" justifyLastLine="0" shrinkToFit="0" readingOrder="0"/>
      <border diagonalUp="0" diagonalDown="0">
        <left style="thin">
          <color auto="1"/>
        </left>
        <right/>
        <top/>
        <bottom/>
        <vertical/>
        <horizontal/>
      </border>
      <protection locked="0" hidden="0"/>
    </dxf>
    <dxf>
      <font>
        <b val="0"/>
        <i val="0"/>
        <strike val="0"/>
        <condense val="0"/>
        <extend val="0"/>
        <outline val="0"/>
        <shadow val="0"/>
        <u val="none"/>
        <vertAlign val="baseline"/>
        <sz val="10"/>
        <color theme="1"/>
        <name val="Calibri"/>
        <family val="2"/>
        <scheme val="minor"/>
      </font>
      <numFmt numFmtId="4" formatCode="#,##0.00"/>
      <fill>
        <patternFill patternType="solid">
          <fgColor indexed="64"/>
          <bgColor indexed="65"/>
        </patternFill>
      </fill>
      <alignment horizontal="general" vertical="bottom" textRotation="0" wrapText="1" indent="0" justifyLastLine="0" shrinkToFit="0" readingOrder="0"/>
      <border diagonalUp="0" diagonalDown="0">
        <left style="thin">
          <color auto="1"/>
        </left>
        <right style="thin">
          <color auto="1"/>
        </right>
        <top/>
        <bottom/>
        <vertical/>
        <horizontal/>
      </border>
      <protection locked="0" hidden="0"/>
    </dxf>
    <dxf>
      <font>
        <b val="0"/>
        <i val="0"/>
        <strike val="0"/>
        <condense val="0"/>
        <extend val="0"/>
        <outline val="0"/>
        <shadow val="0"/>
        <u val="none"/>
        <vertAlign val="baseline"/>
        <sz val="10"/>
        <color theme="1"/>
        <name val="Calibri"/>
        <family val="2"/>
        <scheme val="minor"/>
      </font>
      <numFmt numFmtId="4" formatCode="#,##0.00"/>
      <fill>
        <patternFill patternType="solid">
          <fgColor indexed="64"/>
          <bgColor indexed="65"/>
        </patternFill>
      </fill>
      <alignment horizontal="general" vertical="bottom" textRotation="0" wrapText="1" indent="0" justifyLastLine="0" shrinkToFit="0" readingOrder="0"/>
      <border diagonalUp="0" diagonalDown="0" outline="0">
        <left style="thin">
          <color rgb="FF000000"/>
        </left>
        <right style="thin">
          <color rgb="FF000000"/>
        </right>
        <top style="thin">
          <color rgb="FF000000"/>
        </top>
        <bottom style="thin">
          <color rgb="FF000000"/>
        </bottom>
      </border>
      <protection locked="0" hidden="0"/>
    </dxf>
    <dxf>
      <font>
        <b val="0"/>
        <i val="0"/>
        <strike val="0"/>
        <condense val="0"/>
        <extend val="0"/>
        <outline val="0"/>
        <shadow val="0"/>
        <u val="none"/>
        <vertAlign val="baseline"/>
        <sz val="10"/>
        <color theme="1"/>
        <name val="Calibri"/>
        <family val="2"/>
        <scheme val="minor"/>
      </font>
      <numFmt numFmtId="4" formatCode="#,##0.00"/>
      <fill>
        <patternFill patternType="solid">
          <fgColor indexed="64"/>
          <bgColor indexed="65"/>
        </patternFill>
      </fill>
      <alignment horizontal="general" vertical="bottom" textRotation="0" wrapText="1" indent="0" justifyLastLine="0" shrinkToFit="0" readingOrder="0"/>
      <border diagonalUp="0" diagonalDown="0">
        <left/>
        <right style="thin">
          <color auto="1"/>
        </right>
        <top/>
        <bottom/>
        <vertical/>
        <horizontal/>
      </border>
      <protection locked="0" hidden="0"/>
    </dxf>
    <dxf>
      <font>
        <b val="0"/>
        <i val="0"/>
        <strike val="0"/>
        <condense val="0"/>
        <extend val="0"/>
        <outline val="0"/>
        <shadow val="0"/>
        <u val="none"/>
        <vertAlign val="baseline"/>
        <sz val="10"/>
        <color theme="1"/>
        <name val="Calibri"/>
        <family val="2"/>
        <scheme val="minor"/>
      </font>
      <numFmt numFmtId="4" formatCode="#,##0.00"/>
      <fill>
        <patternFill patternType="solid">
          <fgColor indexed="64"/>
          <bgColor indexed="65"/>
        </patternFill>
      </fill>
      <alignment horizontal="general" vertical="bottom" textRotation="0" wrapText="1" indent="0" justifyLastLine="0" shrinkToFit="0" readingOrder="0"/>
      <border diagonalUp="0" diagonalDown="0">
        <left/>
        <right style="thin">
          <color auto="1"/>
        </right>
        <top/>
        <bottom/>
        <vertical/>
        <horizontal/>
      </border>
      <protection locked="0" hidden="0"/>
    </dxf>
    <dxf>
      <font>
        <b val="0"/>
        <i val="0"/>
        <strike val="0"/>
        <condense val="0"/>
        <extend val="0"/>
        <outline val="0"/>
        <shadow val="0"/>
        <u val="none"/>
        <vertAlign val="baseline"/>
        <sz val="10"/>
        <color theme="1"/>
        <name val="Calibri"/>
        <family val="2"/>
        <scheme val="minor"/>
      </font>
      <fill>
        <patternFill patternType="solid">
          <fgColor indexed="64"/>
          <bgColor indexed="65"/>
        </patternFill>
      </fill>
      <alignment horizontal="general" vertical="bottom" textRotation="0" wrapText="1" indent="0" justifyLastLine="0" shrinkToFit="0" readingOrder="0"/>
      <border diagonalUp="0" diagonalDown="0">
        <left/>
        <right style="thin">
          <color auto="1"/>
        </right>
        <top/>
        <bottom/>
        <vertical/>
        <horizontal/>
      </border>
      <protection locked="0" hidden="0"/>
    </dxf>
    <dxf>
      <font>
        <b val="0"/>
        <i val="0"/>
        <strike val="0"/>
        <condense val="0"/>
        <extend val="0"/>
        <outline val="0"/>
        <shadow val="0"/>
        <u val="none"/>
        <vertAlign val="baseline"/>
        <sz val="10"/>
        <color theme="1"/>
        <name val="Times New Roman"/>
        <family val="1"/>
        <scheme val="minor"/>
      </font>
      <numFmt numFmtId="30" formatCode="@"/>
      <fill>
        <patternFill patternType="solid">
          <fgColor indexed="64"/>
          <bgColor indexed="65"/>
        </patternFill>
      </fill>
      <alignment horizontal="left" vertical="bottom" textRotation="0" wrapText="0" indent="0" justifyLastLine="0" shrinkToFit="0" readingOrder="0"/>
      <border diagonalUp="0" diagonalDown="0">
        <left style="thin">
          <color auto="1"/>
        </left>
        <right style="thin">
          <color auto="1"/>
        </right>
        <top/>
        <bottom/>
        <vertical/>
        <horizontal/>
      </border>
      <protection locked="0" hidden="0"/>
    </dxf>
    <dxf>
      <font>
        <b val="0"/>
        <i val="0"/>
        <strike val="0"/>
        <condense val="0"/>
        <extend val="0"/>
        <outline val="0"/>
        <shadow val="0"/>
        <u val="none"/>
        <vertAlign val="baseline"/>
        <sz val="10"/>
        <color theme="1"/>
        <name val="Calibri"/>
        <family val="2"/>
        <scheme val="minor"/>
      </font>
      <fill>
        <patternFill patternType="solid">
          <fgColor indexed="64"/>
          <bgColor indexed="65"/>
        </patternFill>
      </fill>
      <alignment horizontal="general" vertical="bottom" textRotation="0" wrapText="1" indent="0" justifyLastLine="0" shrinkToFit="0" readingOrder="0"/>
      <border diagonalUp="0" diagonalDown="0" outline="0">
        <left style="thin">
          <color rgb="FF000000"/>
        </left>
        <right style="thin">
          <color rgb="FF000000"/>
        </right>
        <top style="thin">
          <color rgb="FF000000"/>
        </top>
        <bottom style="thin">
          <color rgb="FF000000"/>
        </bottom>
      </border>
      <protection locked="0" hidden="0"/>
    </dxf>
    <dxf>
      <font>
        <b val="0"/>
        <i val="0"/>
        <strike val="0"/>
        <condense val="0"/>
        <extend val="0"/>
        <outline val="0"/>
        <shadow val="0"/>
        <u val="none"/>
        <vertAlign val="baseline"/>
        <sz val="10"/>
        <color theme="1"/>
        <name val="Times New Roman"/>
        <family val="1"/>
        <scheme val="minor"/>
      </font>
      <numFmt numFmtId="30" formatCode="@"/>
      <fill>
        <patternFill patternType="solid">
          <fgColor indexed="64"/>
          <bgColor indexed="65"/>
        </patternFill>
      </fill>
      <alignment horizontal="left" vertical="bottom" textRotation="0" wrapText="0" indent="0" justifyLastLine="0" shrinkToFit="0" readingOrder="0"/>
      <border diagonalUp="0" diagonalDown="0">
        <left style="thin">
          <color auto="1"/>
        </left>
        <right style="thin">
          <color auto="1"/>
        </right>
        <top/>
        <bottom/>
        <vertical/>
        <horizontal/>
      </border>
      <protection locked="0" hidden="0"/>
    </dxf>
    <dxf>
      <font>
        <b val="0"/>
        <i val="0"/>
        <strike val="0"/>
        <condense val="0"/>
        <extend val="0"/>
        <outline val="0"/>
        <shadow val="0"/>
        <u val="none"/>
        <vertAlign val="baseline"/>
        <sz val="10"/>
        <color theme="1"/>
        <name val="Calibri"/>
        <family val="2"/>
        <scheme val="minor"/>
      </font>
      <fill>
        <patternFill patternType="solid">
          <fgColor indexed="64"/>
          <bgColor indexed="65"/>
        </patternFill>
      </fill>
      <alignment horizontal="general" vertical="bottom" textRotation="0" wrapText="1" indent="0" justifyLastLine="0" shrinkToFit="0" readingOrder="0"/>
      <border diagonalUp="0" diagonalDown="0">
        <left style="thin">
          <color auto="1"/>
        </left>
        <right style="thin">
          <color auto="1"/>
        </right>
        <top/>
        <bottom/>
        <vertical/>
        <horizontal/>
      </border>
      <protection locked="0" hidden="0"/>
    </dxf>
    <dxf>
      <font>
        <b val="0"/>
        <i val="0"/>
        <strike val="0"/>
        <condense val="0"/>
        <extend val="0"/>
        <outline val="0"/>
        <shadow val="0"/>
        <u val="none"/>
        <vertAlign val="baseline"/>
        <sz val="10"/>
        <color theme="1"/>
        <name val="Calibri"/>
        <family val="2"/>
        <scheme val="minor"/>
      </font>
      <fill>
        <patternFill patternType="solid">
          <fgColor indexed="64"/>
          <bgColor indexed="65"/>
        </patternFill>
      </fill>
      <alignment horizontal="general" vertical="bottom" textRotation="0" wrapText="1" indent="0" justifyLastLine="0" shrinkToFit="0" readingOrder="0"/>
      <border diagonalUp="0" diagonalDown="0" outline="0">
        <left style="thin">
          <color rgb="FF000000"/>
        </left>
        <right style="thin">
          <color rgb="FF000000"/>
        </right>
        <top style="thin">
          <color rgb="FF000000"/>
        </top>
        <bottom style="thin">
          <color rgb="FF000000"/>
        </bottom>
      </border>
      <protection locked="0" hidden="0"/>
    </dxf>
    <dxf>
      <font>
        <b val="0"/>
        <i val="0"/>
        <strike val="0"/>
        <condense val="0"/>
        <extend val="0"/>
        <outline val="0"/>
        <shadow val="0"/>
        <u val="none"/>
        <vertAlign val="baseline"/>
        <sz val="9"/>
        <color theme="1"/>
        <name val="Times New Roman"/>
        <family val="1"/>
        <scheme val="minor"/>
      </font>
      <fill>
        <patternFill patternType="solid">
          <fgColor indexed="64"/>
          <bgColor indexed="65"/>
        </patternFill>
      </fill>
      <alignment horizontal="general" vertical="bottom" textRotation="0" wrapText="1" indent="0" justifyLastLine="0" shrinkToFit="0" readingOrder="0"/>
      <border diagonalUp="0" diagonalDown="0">
        <left style="thin">
          <color auto="1"/>
        </left>
        <right style="thin">
          <color auto="1"/>
        </right>
        <top/>
        <bottom/>
        <vertical/>
        <horizontal/>
      </border>
      <protection locked="0" hidden="0"/>
    </dxf>
    <dxf>
      <font>
        <b val="0"/>
        <i val="0"/>
        <strike val="0"/>
        <condense val="0"/>
        <extend val="0"/>
        <outline val="0"/>
        <shadow val="0"/>
        <u val="none"/>
        <vertAlign val="baseline"/>
        <sz val="10"/>
        <color theme="1"/>
        <name val="Times New Roman"/>
        <family val="1"/>
        <scheme val="minor"/>
      </font>
      <fill>
        <patternFill patternType="solid">
          <fgColor indexed="64"/>
          <bgColor indexed="65"/>
        </patternFill>
      </fill>
      <alignment horizontal="center" vertical="bottom" textRotation="0" wrapText="0" indent="0" justifyLastLine="0" shrinkToFit="0" readingOrder="0"/>
      <border diagonalUp="0" diagonalDown="0">
        <left style="thin">
          <color auto="1"/>
        </left>
        <right style="thin">
          <color auto="1"/>
        </right>
        <top/>
        <bottom/>
        <vertical/>
        <horizontal/>
      </border>
      <protection locked="0" hidden="0"/>
    </dxf>
    <dxf>
      <font>
        <b val="0"/>
        <i val="0"/>
        <strike val="0"/>
        <condense val="0"/>
        <extend val="0"/>
        <outline val="0"/>
        <shadow val="0"/>
        <u val="none"/>
        <vertAlign val="baseline"/>
        <sz val="10"/>
        <color theme="1"/>
        <name val="Calibri"/>
        <family val="2"/>
        <scheme val="minor"/>
      </font>
      <numFmt numFmtId="30" formatCode="@"/>
      <fill>
        <patternFill patternType="solid">
          <fgColor indexed="64"/>
          <bgColor indexed="65"/>
        </patternFill>
      </fill>
      <alignment horizontal="general" vertical="bottom" textRotation="0" wrapText="1" indent="0" justifyLastLine="0" shrinkToFit="0" readingOrder="0"/>
      <border diagonalUp="0" diagonalDown="0" outline="0">
        <left style="thin">
          <color rgb="FF000000"/>
        </left>
        <right style="thin">
          <color rgb="FF000000"/>
        </right>
        <top style="thin">
          <color rgb="FF000000"/>
        </top>
        <bottom style="thin">
          <color rgb="FF000000"/>
        </bottom>
      </border>
      <protection locked="0" hidden="0"/>
    </dxf>
    <dxf>
      <border outline="0">
        <top style="thin">
          <color rgb="FF000000"/>
        </top>
      </border>
    </dxf>
    <dxf>
      <font>
        <b/>
        <strike val="0"/>
        <outline val="0"/>
        <shadow val="0"/>
        <u val="none"/>
        <vertAlign val="baseline"/>
        <sz val="12"/>
      </font>
      <numFmt numFmtId="35" formatCode="_(* #,##0.00_);_(* \(#,##0.00\);_(* &quot;-&quot;??_);_(@_)"/>
    </dxf>
    <dxf>
      <border outline="0">
        <top style="thin">
          <color indexed="64"/>
        </top>
        <bottom style="thin">
          <color rgb="FF000000"/>
        </bottom>
      </border>
    </dxf>
    <dxf>
      <font>
        <b val="0"/>
        <i val="0"/>
        <strike val="0"/>
        <condense val="0"/>
        <extend val="0"/>
        <outline val="0"/>
        <shadow val="0"/>
        <u val="none"/>
        <vertAlign val="baseline"/>
        <sz val="10"/>
        <color theme="1"/>
        <name val="Calibri"/>
        <family val="2"/>
        <scheme val="minor"/>
      </font>
      <fill>
        <patternFill patternType="solid">
          <fgColor indexed="64"/>
          <bgColor indexed="65"/>
        </patternFill>
      </fill>
      <alignment horizontal="general" vertical="bottom" textRotation="0" wrapText="1" indent="0" justifyLastLine="0" shrinkToFit="0" readingOrder="0"/>
      <protection locked="0" hidden="0"/>
    </dxf>
    <dxf>
      <border outline="0">
        <bottom style="thin">
          <color auto="1"/>
        </bottom>
      </border>
    </dxf>
    <dxf>
      <font>
        <b/>
        <i val="0"/>
        <strike val="0"/>
        <condense val="0"/>
        <extend val="0"/>
        <outline val="0"/>
        <shadow val="0"/>
        <u val="none"/>
        <vertAlign val="baseline"/>
        <sz val="10"/>
        <color indexed="9"/>
        <name val="Tahoma"/>
        <family val="2"/>
        <scheme val="none"/>
      </font>
      <fill>
        <patternFill patternType="solid">
          <fgColor indexed="64"/>
          <bgColor indexed="17"/>
        </patternFill>
      </fill>
      <alignment horizontal="center" vertical="center" textRotation="0" wrapText="1" indent="0" justifyLastLine="0" shrinkToFit="0" readingOrder="0"/>
      <border diagonalUp="0" diagonalDown="0" outline="0">
        <left style="thin">
          <color auto="1"/>
        </left>
        <right style="thin">
          <color auto="1"/>
        </right>
        <top/>
        <bottom/>
      </border>
    </dxf>
  </dxfs>
  <tableStyles count="0" defaultTableStyle="TableStyleMedium9" defaultPivotStyle="PivotStyleLight16"/>
  <colors>
    <mruColors>
      <color rgb="FFDFFB7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customXml" Target="../customXml/item3.xml"/><Relationship Id="rId21" Type="http://schemas.openxmlformats.org/officeDocument/2006/relationships/worksheet" Target="worksheets/sheet21.xml"/><Relationship Id="rId34"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tyles" Target="styles.xml"/><Relationship Id="rId38"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theme" Target="theme/theme1.xml"/><Relationship Id="rId37" Type="http://schemas.openxmlformats.org/officeDocument/2006/relationships/customXml" Target="../customXml/item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sheetMetadata" Target="metadata.xml"/><Relationship Id="rId8" Type="http://schemas.openxmlformats.org/officeDocument/2006/relationships/worksheet" Target="worksheets/sheet8.xml"/><Relationship Id="rId3" Type="http://schemas.openxmlformats.org/officeDocument/2006/relationships/worksheet" Target="worksheets/sheet3.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_rels/activeX2.xml.rels><?xml version="1.0" encoding="UTF-8" standalone="yes"?>
<Relationships xmlns="http://schemas.openxmlformats.org/package/2006/relationships"><Relationship Id="rId1" Type="http://schemas.microsoft.com/office/2006/relationships/activeXControlBinary" Target="activeX2.bin"/></Relationships>
</file>

<file path=xl/activeX/_rels/activeX3.xml.rels><?xml version="1.0" encoding="UTF-8" standalone="yes"?>
<Relationships xmlns="http://schemas.openxmlformats.org/package/2006/relationships"><Relationship Id="rId1" Type="http://schemas.microsoft.com/office/2006/relationships/activeXControlBinary" Target="activeX3.bin"/></Relationships>
</file>

<file path=xl/activeX/_rels/activeX4.xml.rels><?xml version="1.0" encoding="UTF-8" standalone="yes"?>
<Relationships xmlns="http://schemas.openxmlformats.org/package/2006/relationships"><Relationship Id="rId1" Type="http://schemas.microsoft.com/office/2006/relationships/activeXControlBinary" Target="activeX4.bin"/></Relationships>
</file>

<file path=xl/activeX/_rels/activeX5.xml.rels><?xml version="1.0" encoding="UTF-8" standalone="yes"?>
<Relationships xmlns="http://schemas.openxmlformats.org/package/2006/relationships"><Relationship Id="rId1" Type="http://schemas.microsoft.com/office/2006/relationships/activeXControlBinary" Target="activeX5.bin"/></Relationships>
</file>

<file path=xl/activeX/activeX1.xml><?xml version="1.0" encoding="utf-8"?>
<ax:ocx xmlns:ax="http://schemas.microsoft.com/office/2006/activeX" xmlns:r="http://schemas.openxmlformats.org/officeDocument/2006/relationships" ax:classid="{4C599241-6926-101B-9992-00000B65C6F9}" ax:persistence="persistStreamInit" r:id="rId1"/>
</file>

<file path=xl/activeX/activeX2.xml><?xml version="1.0" encoding="utf-8"?>
<ax:ocx xmlns:ax="http://schemas.microsoft.com/office/2006/activeX" xmlns:r="http://schemas.openxmlformats.org/officeDocument/2006/relationships" ax:classid="{4C599241-6926-101B-9992-00000B65C6F9}" ax:persistence="persistStreamInit" r:id="rId1"/>
</file>

<file path=xl/activeX/activeX3.xml><?xml version="1.0" encoding="utf-8"?>
<ax:ocx xmlns:ax="http://schemas.microsoft.com/office/2006/activeX" xmlns:r="http://schemas.openxmlformats.org/officeDocument/2006/relationships" ax:classid="{978C9E23-D4B0-11CE-BF2D-00AA003F40D0}" ax:persistence="persistStreamInit" r:id="rId1"/>
</file>

<file path=xl/activeX/activeX4.xml><?xml version="1.0" encoding="utf-8"?>
<ax:ocx xmlns:ax="http://schemas.microsoft.com/office/2006/activeX" xmlns:r="http://schemas.openxmlformats.org/officeDocument/2006/relationships" ax:classid="{978C9E23-D4B0-11CE-BF2D-00AA003F40D0}" ax:persistence="persistStreamInit" r:id="rId1"/>
</file>

<file path=xl/activeX/activeX5.xml><?xml version="1.0" encoding="utf-8"?>
<ax:ocx xmlns:ax="http://schemas.microsoft.com/office/2006/activeX" xmlns:r="http://schemas.openxmlformats.org/officeDocument/2006/relationships" ax:classid="{978C9E23-D4B0-11CE-BF2D-00AA003F40D0}" ax:persistence="persistStreamInit" r:id="rId1"/>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4.png"/></Relationships>
</file>

<file path=xl/drawings/_rels/drawing6.xml.rels><?xml version="1.0" encoding="UTF-8" standalone="yes"?>
<Relationships xmlns="http://schemas.openxmlformats.org/package/2006/relationships"><Relationship Id="rId3" Type="http://schemas.openxmlformats.org/officeDocument/2006/relationships/image" Target="../media/image7.emf"/><Relationship Id="rId2" Type="http://schemas.openxmlformats.org/officeDocument/2006/relationships/image" Target="../media/image6.emf"/><Relationship Id="rId1" Type="http://schemas.openxmlformats.org/officeDocument/2006/relationships/image" Target="../media/image5.emf"/><Relationship Id="rId5" Type="http://schemas.openxmlformats.org/officeDocument/2006/relationships/image" Target="../media/image9.emf"/><Relationship Id="rId4" Type="http://schemas.openxmlformats.org/officeDocument/2006/relationships/image" Target="../media/image8.emf"/></Relationships>
</file>

<file path=xl/drawings/_rels/drawing7.xml.rels><?xml version="1.0" encoding="UTF-8" standalone="yes"?>
<Relationships xmlns="http://schemas.openxmlformats.org/package/2006/relationships"><Relationship Id="rId3" Type="http://schemas.openxmlformats.org/officeDocument/2006/relationships/image" Target="../media/image17.emf"/><Relationship Id="rId2" Type="http://schemas.openxmlformats.org/officeDocument/2006/relationships/image" Target="../media/image16.emf"/><Relationship Id="rId1" Type="http://schemas.openxmlformats.org/officeDocument/2006/relationships/image" Target="../media/image15.emf"/><Relationship Id="rId5" Type="http://schemas.openxmlformats.org/officeDocument/2006/relationships/image" Target="../media/image19.emf"/><Relationship Id="rId4" Type="http://schemas.openxmlformats.org/officeDocument/2006/relationships/image" Target="../media/image18.emf"/></Relationships>
</file>

<file path=xl/drawings/_rels/drawing8.xml.rels><?xml version="1.0" encoding="UTF-8" standalone="yes"?>
<Relationships xmlns="http://schemas.openxmlformats.org/package/2006/relationships"><Relationship Id="rId1" Type="http://schemas.openxmlformats.org/officeDocument/2006/relationships/image" Target="../media/image20.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2.vml.rels><?xml version="1.0" encoding="UTF-8" standalone="yes"?>
<Relationships xmlns="http://schemas.openxmlformats.org/package/2006/relationships"><Relationship Id="rId3" Type="http://schemas.openxmlformats.org/officeDocument/2006/relationships/image" Target="../media/image12.emf"/><Relationship Id="rId2" Type="http://schemas.openxmlformats.org/officeDocument/2006/relationships/image" Target="../media/image11.emf"/><Relationship Id="rId1" Type="http://schemas.openxmlformats.org/officeDocument/2006/relationships/image" Target="../media/image10.emf"/><Relationship Id="rId5" Type="http://schemas.openxmlformats.org/officeDocument/2006/relationships/image" Target="../media/image14.emf"/><Relationship Id="rId4" Type="http://schemas.openxmlformats.org/officeDocument/2006/relationships/image" Target="../media/image13.emf"/></Relationships>
</file>

<file path=xl/drawings/_rels/vmlDrawing3.v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0</xdr:col>
          <xdr:colOff>152400</xdr:colOff>
          <xdr:row>0</xdr:row>
          <xdr:rowOff>68580</xdr:rowOff>
        </xdr:from>
        <xdr:to>
          <xdr:col>2</xdr:col>
          <xdr:colOff>487680</xdr:colOff>
          <xdr:row>3</xdr:row>
          <xdr:rowOff>76200</xdr:rowOff>
        </xdr:to>
        <xdr:sp macro="" textlink="">
          <xdr:nvSpPr>
            <xdr:cNvPr id="11265" name="Object 1" hidden="1">
              <a:extLst>
                <a:ext uri="{63B3BB69-23CF-44E3-9099-C40C66FF867C}">
                  <a14:compatExt spid="_x0000_s11265"/>
                </a:ext>
                <a:ext uri="{FF2B5EF4-FFF2-40B4-BE49-F238E27FC236}">
                  <a16:creationId xmlns:a16="http://schemas.microsoft.com/office/drawing/2014/main" id="{00000000-0008-0000-0000-0000012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0</xdr:col>
      <xdr:colOff>85725</xdr:colOff>
      <xdr:row>0</xdr:row>
      <xdr:rowOff>152400</xdr:rowOff>
    </xdr:from>
    <xdr:to>
      <xdr:col>1</xdr:col>
      <xdr:colOff>581025</xdr:colOff>
      <xdr:row>3</xdr:row>
      <xdr:rowOff>28575</xdr:rowOff>
    </xdr:to>
    <xdr:pic>
      <xdr:nvPicPr>
        <xdr:cNvPr id="8212" name="Picture 1">
          <a:extLst>
            <a:ext uri="{FF2B5EF4-FFF2-40B4-BE49-F238E27FC236}">
              <a16:creationId xmlns:a16="http://schemas.microsoft.com/office/drawing/2014/main" id="{00000000-0008-0000-0100-0000142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85725" y="152400"/>
          <a:ext cx="1104900" cy="36195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a="http://schemas.openxmlformats.org/drawingml/2006/main">
  <xdr:twoCellAnchor>
    <xdr:from>
      <xdr:col>4</xdr:col>
      <xdr:colOff>38100</xdr:colOff>
      <xdr:row>2</xdr:row>
      <xdr:rowOff>0</xdr:rowOff>
    </xdr:from>
    <xdr:to>
      <xdr:col>21</xdr:col>
      <xdr:colOff>736600</xdr:colOff>
      <xdr:row>2</xdr:row>
      <xdr:rowOff>12700</xdr:rowOff>
    </xdr:to>
    <xdr:sp macro="" textlink="">
      <xdr:nvSpPr>
        <xdr:cNvPr id="2" name="Line 5">
          <a:extLst>
            <a:ext uri="{FF2B5EF4-FFF2-40B4-BE49-F238E27FC236}">
              <a16:creationId xmlns:a16="http://schemas.microsoft.com/office/drawing/2014/main" id="{00000000-0008-0000-0600-000002000000}"/>
            </a:ext>
          </a:extLst>
        </xdr:cNvPr>
        <xdr:cNvSpPr>
          <a:spLocks noChangeShapeType="1"/>
        </xdr:cNvSpPr>
      </xdr:nvSpPr>
      <xdr:spPr bwMode="auto">
        <a:xfrm>
          <a:off x="977900" y="254000"/>
          <a:ext cx="9779000" cy="12700"/>
        </a:xfrm>
        <a:prstGeom prst="line">
          <a:avLst/>
        </a:prstGeom>
        <a:noFill/>
        <a:ln w="12700">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21</xdr:col>
      <xdr:colOff>539694</xdr:colOff>
      <xdr:row>2</xdr:row>
      <xdr:rowOff>49763</xdr:rowOff>
    </xdr:from>
    <xdr:to>
      <xdr:col>23</xdr:col>
      <xdr:colOff>95609</xdr:colOff>
      <xdr:row>4</xdr:row>
      <xdr:rowOff>54122</xdr:rowOff>
    </xdr:to>
    <xdr:sp macro="" textlink="">
      <xdr:nvSpPr>
        <xdr:cNvPr id="3" name="TextBox 2">
          <a:extLst>
            <a:ext uri="{FF2B5EF4-FFF2-40B4-BE49-F238E27FC236}">
              <a16:creationId xmlns:a16="http://schemas.microsoft.com/office/drawing/2014/main" id="{00000000-0008-0000-0600-000003000000}"/>
            </a:ext>
          </a:extLst>
        </xdr:cNvPr>
        <xdr:cNvSpPr txBox="1"/>
      </xdr:nvSpPr>
      <xdr:spPr>
        <a:xfrm>
          <a:off x="9243163" y="311701"/>
          <a:ext cx="1341852" cy="58776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DO" sz="1200" b="1"/>
            <a:t>IT-1</a:t>
          </a:r>
        </a:p>
        <a:p>
          <a:pPr algn="ctr"/>
          <a:r>
            <a:rPr lang="es-DO" sz="1200" b="1"/>
            <a:t>Versión</a:t>
          </a:r>
          <a:r>
            <a:rPr lang="es-DO" sz="1200" b="1" baseline="0"/>
            <a:t> 2019 - Abril</a:t>
          </a:r>
          <a:endParaRPr lang="es-DO" sz="1200" b="1"/>
        </a:p>
      </xdr:txBody>
    </xdr:sp>
    <xdr:clientData/>
  </xdr:twoCellAnchor>
  <xdr:twoCellAnchor editAs="oneCell">
    <xdr:from>
      <xdr:col>1</xdr:col>
      <xdr:colOff>114300</xdr:colOff>
      <xdr:row>0</xdr:row>
      <xdr:rowOff>0</xdr:rowOff>
    </xdr:from>
    <xdr:to>
      <xdr:col>3</xdr:col>
      <xdr:colOff>152400</xdr:colOff>
      <xdr:row>3</xdr:row>
      <xdr:rowOff>316230</xdr:rowOff>
    </xdr:to>
    <xdr:pic>
      <xdr:nvPicPr>
        <xdr:cNvPr id="4" name="Picture 4">
          <a:extLst>
            <a:ext uri="{FF2B5EF4-FFF2-40B4-BE49-F238E27FC236}">
              <a16:creationId xmlns:a16="http://schemas.microsoft.com/office/drawing/2014/main" id="{00000000-0008-0000-0600-000004000000}"/>
            </a:ext>
          </a:extLst>
        </xdr:cNvPr>
        <xdr:cNvPicPr>
          <a:picLocks noChangeAspect="1" noChangeArrowheads="1"/>
        </xdr:cNvPicPr>
      </xdr:nvPicPr>
      <xdr:blipFill>
        <a:blip xmlns:r="http://schemas.openxmlformats.org/officeDocument/2006/relationships" r:embed="rId1" cstate="hqprint">
          <a:extLst>
            <a:ext uri="{28A0092B-C50C-407E-A947-70E740481C1C}">
              <a14:useLocalDpi xmlns:a14="http://schemas.microsoft.com/office/drawing/2010/main" val="0"/>
            </a:ext>
          </a:extLst>
        </a:blip>
        <a:srcRect/>
        <a:stretch>
          <a:fillRect/>
        </a:stretch>
      </xdr:blipFill>
      <xdr:spPr bwMode="auto">
        <a:xfrm>
          <a:off x="215900" y="0"/>
          <a:ext cx="609600" cy="749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4</xdr:col>
      <xdr:colOff>38100</xdr:colOff>
      <xdr:row>2</xdr:row>
      <xdr:rowOff>0</xdr:rowOff>
    </xdr:from>
    <xdr:to>
      <xdr:col>22</xdr:col>
      <xdr:colOff>736600</xdr:colOff>
      <xdr:row>2</xdr:row>
      <xdr:rowOff>12700</xdr:rowOff>
    </xdr:to>
    <xdr:sp macro="" textlink="">
      <xdr:nvSpPr>
        <xdr:cNvPr id="2" name="Line 5">
          <a:extLst>
            <a:ext uri="{FF2B5EF4-FFF2-40B4-BE49-F238E27FC236}">
              <a16:creationId xmlns:a16="http://schemas.microsoft.com/office/drawing/2014/main" id="{00000000-0008-0000-0700-000002000000}"/>
            </a:ext>
          </a:extLst>
        </xdr:cNvPr>
        <xdr:cNvSpPr>
          <a:spLocks noChangeShapeType="1"/>
        </xdr:cNvSpPr>
      </xdr:nvSpPr>
      <xdr:spPr bwMode="auto">
        <a:xfrm>
          <a:off x="965200" y="254000"/>
          <a:ext cx="10693400" cy="12700"/>
        </a:xfrm>
        <a:prstGeom prst="line">
          <a:avLst/>
        </a:prstGeom>
        <a:noFill/>
        <a:ln w="12700">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22</xdr:col>
      <xdr:colOff>807262</xdr:colOff>
      <xdr:row>1</xdr:row>
      <xdr:rowOff>70719</xdr:rowOff>
    </xdr:from>
    <xdr:to>
      <xdr:col>24</xdr:col>
      <xdr:colOff>55818</xdr:colOff>
      <xdr:row>4</xdr:row>
      <xdr:rowOff>3429</xdr:rowOff>
    </xdr:to>
    <xdr:sp macro="" textlink="">
      <xdr:nvSpPr>
        <xdr:cNvPr id="3" name="TextBox 2">
          <a:extLst>
            <a:ext uri="{FF2B5EF4-FFF2-40B4-BE49-F238E27FC236}">
              <a16:creationId xmlns:a16="http://schemas.microsoft.com/office/drawing/2014/main" id="{00000000-0008-0000-0700-000003000000}"/>
            </a:ext>
          </a:extLst>
        </xdr:cNvPr>
        <xdr:cNvSpPr txBox="1"/>
      </xdr:nvSpPr>
      <xdr:spPr>
        <a:xfrm>
          <a:off x="11729262" y="121519"/>
          <a:ext cx="1039256" cy="72011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DO" sz="1200" b="1"/>
            <a:t>IT-1</a:t>
          </a:r>
        </a:p>
        <a:p>
          <a:pPr algn="ctr"/>
          <a:r>
            <a:rPr lang="es-DO" sz="1200" b="1"/>
            <a:t>Anexo A</a:t>
          </a:r>
        </a:p>
        <a:p>
          <a:pPr algn="ctr"/>
          <a:r>
            <a:rPr lang="es-DO" sz="1200" b="1"/>
            <a:t>Versión</a:t>
          </a:r>
          <a:r>
            <a:rPr lang="es-DO" sz="1200" b="1" baseline="0"/>
            <a:t> 2019</a:t>
          </a:r>
          <a:endParaRPr lang="es-DO" sz="1200" b="1"/>
        </a:p>
      </xdr:txBody>
    </xdr:sp>
    <xdr:clientData/>
  </xdr:twoCellAnchor>
  <xdr:twoCellAnchor editAs="oneCell">
    <xdr:from>
      <xdr:col>1</xdr:col>
      <xdr:colOff>165100</xdr:colOff>
      <xdr:row>0</xdr:row>
      <xdr:rowOff>0</xdr:rowOff>
    </xdr:from>
    <xdr:to>
      <xdr:col>3</xdr:col>
      <xdr:colOff>225425</xdr:colOff>
      <xdr:row>3</xdr:row>
      <xdr:rowOff>320675</xdr:rowOff>
    </xdr:to>
    <xdr:pic>
      <xdr:nvPicPr>
        <xdr:cNvPr id="4" name="Picture 4">
          <a:extLst>
            <a:ext uri="{FF2B5EF4-FFF2-40B4-BE49-F238E27FC236}">
              <a16:creationId xmlns:a16="http://schemas.microsoft.com/office/drawing/2014/main" id="{00000000-0008-0000-0700-000004000000}"/>
            </a:ext>
          </a:extLst>
        </xdr:cNvPr>
        <xdr:cNvPicPr>
          <a:picLocks noChangeAspect="1" noChangeArrowheads="1"/>
        </xdr:cNvPicPr>
      </xdr:nvPicPr>
      <xdr:blipFill>
        <a:blip xmlns:r="http://schemas.openxmlformats.org/officeDocument/2006/relationships" r:embed="rId1" cstate="hqprint">
          <a:extLst>
            <a:ext uri="{28A0092B-C50C-407E-A947-70E740481C1C}">
              <a14:useLocalDpi xmlns:a14="http://schemas.microsoft.com/office/drawing/2010/main" val="0"/>
            </a:ext>
          </a:extLst>
        </a:blip>
        <a:srcRect/>
        <a:stretch>
          <a:fillRect/>
        </a:stretch>
      </xdr:blipFill>
      <xdr:spPr bwMode="auto">
        <a:xfrm>
          <a:off x="266700" y="0"/>
          <a:ext cx="609600" cy="749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10</xdr:col>
      <xdr:colOff>743324</xdr:colOff>
      <xdr:row>12</xdr:row>
      <xdr:rowOff>88341</xdr:rowOff>
    </xdr:from>
    <xdr:to>
      <xdr:col>12</xdr:col>
      <xdr:colOff>0</xdr:colOff>
      <xdr:row>14</xdr:row>
      <xdr:rowOff>157631</xdr:rowOff>
    </xdr:to>
    <xdr:sp macro="" textlink="">
      <xdr:nvSpPr>
        <xdr:cNvPr id="3" name="Rectángulo 2">
          <a:extLst>
            <a:ext uri="{FF2B5EF4-FFF2-40B4-BE49-F238E27FC236}">
              <a16:creationId xmlns:a16="http://schemas.microsoft.com/office/drawing/2014/main" id="{00000000-0008-0000-0A00-000003000000}"/>
            </a:ext>
          </a:extLst>
        </xdr:cNvPr>
        <xdr:cNvSpPr/>
      </xdr:nvSpPr>
      <xdr:spPr>
        <a:xfrm>
          <a:off x="8363324" y="2031441"/>
          <a:ext cx="1409326" cy="431240"/>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s-ES" sz="1100"/>
            <a:t>154</a:t>
          </a:r>
        </a:p>
      </xdr:txBody>
    </xdr:sp>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396240</xdr:colOff>
      <xdr:row>2</xdr:row>
      <xdr:rowOff>68580</xdr:rowOff>
    </xdr:from>
    <xdr:to>
      <xdr:col>10</xdr:col>
      <xdr:colOff>38100</xdr:colOff>
      <xdr:row>8</xdr:row>
      <xdr:rowOff>133350</xdr:rowOff>
    </xdr:to>
    <xdr:sp macro="" textlink="">
      <xdr:nvSpPr>
        <xdr:cNvPr id="2" name="PctInicio" hidden="1">
          <a:extLst>
            <a:ext uri="{63B3BB69-23CF-44E3-9099-C40C66FF867C}">
              <a14:compatExt xmlns:a14="http://schemas.microsoft.com/office/drawing/2010/main" spid="_x0000_s36865"/>
            </a:ext>
            <a:ext uri="{FF2B5EF4-FFF2-40B4-BE49-F238E27FC236}">
              <a16:creationId xmlns:a16="http://schemas.microsoft.com/office/drawing/2014/main" id="{00000000-0008-0000-0B00-000002000000}"/>
            </a:ext>
          </a:extLst>
        </xdr:cNvPr>
        <xdr:cNvSpPr/>
      </xdr:nvSpPr>
      <xdr:spPr bwMode="auto">
        <a:xfrm>
          <a:off x="0" y="0"/>
          <a:ext cx="0" cy="0"/>
        </a:xfrm>
        <a:prstGeom prst="rect">
          <a:avLst/>
        </a:prstGeom>
        <a:noFill/>
        <a:ln>
          <a:noFill/>
        </a:ln>
        <a:effectLst>
          <a:outerShdw dist="35921" dir="2700000" algn="ctr" rotWithShape="0">
            <a:srgbClr val="000000"/>
          </a:outerShdw>
        </a:effectLst>
        <a:extLst>
          <a:ext uri="{91240B29-F687-4F45-9708-019B960494DF}">
            <a14:hiddenLine xmlns:a14="http://schemas.microsoft.com/office/drawing/2010/main" w="1">
              <a:noFill/>
              <a:miter lim="800000"/>
              <a:headEnd/>
              <a:tailEnd/>
            </a14:hiddenLine>
          </a:ext>
          <a:ext uri="{53640926-AAD7-44D8-BBD7-CCE9431645EC}">
            <a14:shadowObscured xmlns:a14="http://schemas.microsoft.com/office/drawing/2010/main" val="1"/>
          </a:ext>
        </a:extLst>
      </xdr:spPr>
    </xdr:sp>
    <xdr:clientData/>
  </xdr:twoCellAnchor>
  <xdr:twoCellAnchor editAs="oneCell">
    <xdr:from>
      <xdr:col>3</xdr:col>
      <xdr:colOff>434340</xdr:colOff>
      <xdr:row>3</xdr:row>
      <xdr:rowOff>30480</xdr:rowOff>
    </xdr:from>
    <xdr:to>
      <xdr:col>4</xdr:col>
      <xdr:colOff>361950</xdr:colOff>
      <xdr:row>7</xdr:row>
      <xdr:rowOff>57150</xdr:rowOff>
    </xdr:to>
    <xdr:sp macro="" textlink="">
      <xdr:nvSpPr>
        <xdr:cNvPr id="3" name="ImgLogo" hidden="1">
          <a:extLst>
            <a:ext uri="{63B3BB69-23CF-44E3-9099-C40C66FF867C}">
              <a14:compatExt xmlns:a14="http://schemas.microsoft.com/office/drawing/2010/main" spid="_x0000_s36866"/>
            </a:ext>
            <a:ext uri="{FF2B5EF4-FFF2-40B4-BE49-F238E27FC236}">
              <a16:creationId xmlns:a16="http://schemas.microsoft.com/office/drawing/2014/main" id="{00000000-0008-0000-0B00-00000300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twoCellAnchor>
  <xdr:twoCellAnchor editAs="oneCell">
    <xdr:from>
      <xdr:col>3</xdr:col>
      <xdr:colOff>1173480</xdr:colOff>
      <xdr:row>3</xdr:row>
      <xdr:rowOff>76200</xdr:rowOff>
    </xdr:from>
    <xdr:to>
      <xdr:col>9</xdr:col>
      <xdr:colOff>352425</xdr:colOff>
      <xdr:row>4</xdr:row>
      <xdr:rowOff>123825</xdr:rowOff>
    </xdr:to>
    <xdr:sp macro="" textlink="">
      <xdr:nvSpPr>
        <xdr:cNvPr id="4" name="Label1" hidden="1">
          <a:extLst>
            <a:ext uri="{63B3BB69-23CF-44E3-9099-C40C66FF867C}">
              <a14:compatExt xmlns:a14="http://schemas.microsoft.com/office/drawing/2010/main" spid="_x0000_s36867"/>
            </a:ext>
            <a:ext uri="{FF2B5EF4-FFF2-40B4-BE49-F238E27FC236}">
              <a16:creationId xmlns:a16="http://schemas.microsoft.com/office/drawing/2014/main" id="{00000000-0008-0000-0B00-00000400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twoCellAnchor>
  <xdr:twoCellAnchor editAs="oneCell">
    <xdr:from>
      <xdr:col>4</xdr:col>
      <xdr:colOff>327660</xdr:colOff>
      <xdr:row>4</xdr:row>
      <xdr:rowOff>160020</xdr:rowOff>
    </xdr:from>
    <xdr:to>
      <xdr:col>7</xdr:col>
      <xdr:colOff>447675</xdr:colOff>
      <xdr:row>6</xdr:row>
      <xdr:rowOff>19050</xdr:rowOff>
    </xdr:to>
    <xdr:sp macro="" textlink="">
      <xdr:nvSpPr>
        <xdr:cNvPr id="5" name="Label2" hidden="1">
          <a:extLst>
            <a:ext uri="{63B3BB69-23CF-44E3-9099-C40C66FF867C}">
              <a14:compatExt xmlns:a14="http://schemas.microsoft.com/office/drawing/2010/main" spid="_x0000_s36868"/>
            </a:ext>
            <a:ext uri="{FF2B5EF4-FFF2-40B4-BE49-F238E27FC236}">
              <a16:creationId xmlns:a16="http://schemas.microsoft.com/office/drawing/2014/main" id="{00000000-0008-0000-0B00-00000500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twoCellAnchor>
  <xdr:twoCellAnchor editAs="oneCell">
    <xdr:from>
      <xdr:col>4</xdr:col>
      <xdr:colOff>38100</xdr:colOff>
      <xdr:row>6</xdr:row>
      <xdr:rowOff>144780</xdr:rowOff>
    </xdr:from>
    <xdr:to>
      <xdr:col>7</xdr:col>
      <xdr:colOff>718185</xdr:colOff>
      <xdr:row>8</xdr:row>
      <xdr:rowOff>9525</xdr:rowOff>
    </xdr:to>
    <xdr:sp macro="" textlink="">
      <xdr:nvSpPr>
        <xdr:cNvPr id="6" name="Label3" hidden="1">
          <a:extLst>
            <a:ext uri="{63B3BB69-23CF-44E3-9099-C40C66FF867C}">
              <a14:compatExt xmlns:a14="http://schemas.microsoft.com/office/drawing/2010/main" spid="_x0000_s36869"/>
            </a:ext>
            <a:ext uri="{FF2B5EF4-FFF2-40B4-BE49-F238E27FC236}">
              <a16:creationId xmlns:a16="http://schemas.microsoft.com/office/drawing/2014/main" id="{00000000-0008-0000-0B00-00000600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twoCellAnchor>
  <xdr:twoCellAnchor editAs="oneCell">
    <xdr:from>
      <xdr:col>3</xdr:col>
      <xdr:colOff>396240</xdr:colOff>
      <xdr:row>2</xdr:row>
      <xdr:rowOff>68580</xdr:rowOff>
    </xdr:from>
    <xdr:to>
      <xdr:col>10</xdr:col>
      <xdr:colOff>38100</xdr:colOff>
      <xdr:row>8</xdr:row>
      <xdr:rowOff>137160</xdr:rowOff>
    </xdr:to>
    <xdr:pic>
      <xdr:nvPicPr>
        <xdr:cNvPr id="36865" name="PctInicio" hidden="1">
          <a:extLst>
            <a:ext uri="{FF2B5EF4-FFF2-40B4-BE49-F238E27FC236}">
              <a16:creationId xmlns:a16="http://schemas.microsoft.com/office/drawing/2014/main" id="{00000000-0008-0000-0B00-000001900000}"/>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50820" y="403860"/>
          <a:ext cx="5440680" cy="1074420"/>
        </a:xfrm>
        <a:prstGeom prst="rect">
          <a:avLst/>
        </a:prstGeom>
        <a:noFill/>
        <a:ln>
          <a:noFill/>
        </a:ln>
        <a:effectLst>
          <a:outerShdw dist="35921" dir="2700000" algn="ctr" rotWithShape="0">
            <a:srgbClr val="000000"/>
          </a:outerShdw>
        </a:effectLst>
        <a:extLst>
          <a:ext uri="{91240B29-F687-4F45-9708-019B960494DF}">
            <a14:hiddenLine xmlns:a14="http://schemas.microsoft.com/office/drawing/2010/main" w="1">
              <a:noFill/>
              <a:miter lim="800000"/>
              <a:headEnd/>
              <a:tailEnd/>
            </a14:hiddenLine>
          </a:ext>
          <a:ext uri="{53640926-AAD7-44D8-BBD7-CCE9431645EC}">
            <a14:shadowObscured xmlns:a14="http://schemas.microsoft.com/office/drawing/2010/main" val="1"/>
          </a:ext>
        </a:extLst>
      </xdr:spPr>
    </xdr:pic>
    <xdr:clientData/>
  </xdr:twoCellAnchor>
  <xdr:twoCellAnchor editAs="oneCell">
    <xdr:from>
      <xdr:col>3</xdr:col>
      <xdr:colOff>434340</xdr:colOff>
      <xdr:row>3</xdr:row>
      <xdr:rowOff>30480</xdr:rowOff>
    </xdr:from>
    <xdr:to>
      <xdr:col>4</xdr:col>
      <xdr:colOff>365760</xdr:colOff>
      <xdr:row>7</xdr:row>
      <xdr:rowOff>60960</xdr:rowOff>
    </xdr:to>
    <xdr:pic>
      <xdr:nvPicPr>
        <xdr:cNvPr id="36866" name="ImgLogo" hidden="1">
          <a:extLst>
            <a:ext uri="{FF2B5EF4-FFF2-40B4-BE49-F238E27FC236}">
              <a16:creationId xmlns:a16="http://schemas.microsoft.com/office/drawing/2014/main" id="{00000000-0008-0000-0B00-000002900000}"/>
            </a:ext>
          </a:extLst>
        </xdr:cNvPr>
        <xdr:cNvPicPr preferRelativeResize="0">
          <a:picLocks noChangeArrowheads="1" noChangeShapeType="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788920" y="533400"/>
          <a:ext cx="716280" cy="701040"/>
        </a:xfrm>
        <a:prstGeom prst="rect">
          <a:avLst/>
        </a:prstGeom>
        <a:noFill/>
        <a:ln>
          <a:noFill/>
        </a:ln>
        <a:extLst>
          <a:ext uri="{91240B29-F687-4F45-9708-019B960494DF}">
            <a14:hiddenLine xmlns:a14="http://schemas.microsoft.com/office/drawing/2010/main" w="9525">
              <a:noFill/>
              <a:miter lim="800000"/>
              <a:headEnd/>
              <a:tailEnd/>
            </a14:hiddenLine>
          </a:ext>
        </a:extLst>
      </xdr:spPr>
    </xdr:pic>
    <xdr:clientData/>
  </xdr:twoCellAnchor>
  <xdr:twoCellAnchor editAs="oneCell">
    <xdr:from>
      <xdr:col>3</xdr:col>
      <xdr:colOff>1173480</xdr:colOff>
      <xdr:row>3</xdr:row>
      <xdr:rowOff>76200</xdr:rowOff>
    </xdr:from>
    <xdr:to>
      <xdr:col>9</xdr:col>
      <xdr:colOff>350520</xdr:colOff>
      <xdr:row>4</xdr:row>
      <xdr:rowOff>121920</xdr:rowOff>
    </xdr:to>
    <xdr:pic>
      <xdr:nvPicPr>
        <xdr:cNvPr id="36867" name="Label1" hidden="1">
          <a:extLst>
            <a:ext uri="{FF2B5EF4-FFF2-40B4-BE49-F238E27FC236}">
              <a16:creationId xmlns:a16="http://schemas.microsoft.com/office/drawing/2014/main" id="{00000000-0008-0000-0B00-000003900000}"/>
            </a:ext>
          </a:extLst>
        </xdr:cNvPr>
        <xdr:cNvPicPr preferRelativeResize="0">
          <a:picLocks noChangeArrowheads="1" noChangeShapeType="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3139440" y="579120"/>
          <a:ext cx="4579620" cy="213360"/>
        </a:xfrm>
        <a:prstGeom prst="rect">
          <a:avLst/>
        </a:prstGeom>
        <a:noFill/>
        <a:ln>
          <a:noFill/>
        </a:ln>
        <a:extLst>
          <a:ext uri="{91240B29-F687-4F45-9708-019B960494DF}">
            <a14:hiddenLine xmlns:a14="http://schemas.microsoft.com/office/drawing/2010/main" w="9525">
              <a:noFill/>
              <a:miter lim="800000"/>
              <a:headEnd/>
              <a:tailEnd/>
            </a14:hiddenLine>
          </a:ext>
        </a:extLst>
      </xdr:spPr>
    </xdr:pic>
    <xdr:clientData/>
  </xdr:twoCellAnchor>
  <xdr:twoCellAnchor editAs="oneCell">
    <xdr:from>
      <xdr:col>4</xdr:col>
      <xdr:colOff>327660</xdr:colOff>
      <xdr:row>4</xdr:row>
      <xdr:rowOff>160020</xdr:rowOff>
    </xdr:from>
    <xdr:to>
      <xdr:col>7</xdr:col>
      <xdr:colOff>449580</xdr:colOff>
      <xdr:row>6</xdr:row>
      <xdr:rowOff>22860</xdr:rowOff>
    </xdr:to>
    <xdr:pic>
      <xdr:nvPicPr>
        <xdr:cNvPr id="36868" name="Label2" hidden="1">
          <a:extLst>
            <a:ext uri="{FF2B5EF4-FFF2-40B4-BE49-F238E27FC236}">
              <a16:creationId xmlns:a16="http://schemas.microsoft.com/office/drawing/2014/main" id="{00000000-0008-0000-0B00-000004900000}"/>
            </a:ext>
          </a:extLst>
        </xdr:cNvPr>
        <xdr:cNvPicPr preferRelativeResize="0">
          <a:picLocks noChangeArrowheads="1" noChangeShapeType="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3467100" y="830580"/>
          <a:ext cx="2781300" cy="198120"/>
        </a:xfrm>
        <a:prstGeom prst="rect">
          <a:avLst/>
        </a:prstGeom>
        <a:noFill/>
        <a:ln>
          <a:noFill/>
        </a:ln>
        <a:extLst>
          <a:ext uri="{91240B29-F687-4F45-9708-019B960494DF}">
            <a14:hiddenLine xmlns:a14="http://schemas.microsoft.com/office/drawing/2010/main" w="9525">
              <a:noFill/>
              <a:miter lim="800000"/>
              <a:headEnd/>
              <a:tailEnd/>
            </a14:hiddenLine>
          </a:ext>
        </a:extLst>
      </xdr:spPr>
    </xdr:pic>
    <xdr:clientData/>
  </xdr:twoCellAnchor>
  <xdr:twoCellAnchor editAs="oneCell">
    <xdr:from>
      <xdr:col>4</xdr:col>
      <xdr:colOff>38100</xdr:colOff>
      <xdr:row>6</xdr:row>
      <xdr:rowOff>144780</xdr:rowOff>
    </xdr:from>
    <xdr:to>
      <xdr:col>7</xdr:col>
      <xdr:colOff>716280</xdr:colOff>
      <xdr:row>8</xdr:row>
      <xdr:rowOff>7620</xdr:rowOff>
    </xdr:to>
    <xdr:pic>
      <xdr:nvPicPr>
        <xdr:cNvPr id="36869" name="Label3" hidden="1">
          <a:extLst>
            <a:ext uri="{FF2B5EF4-FFF2-40B4-BE49-F238E27FC236}">
              <a16:creationId xmlns:a16="http://schemas.microsoft.com/office/drawing/2014/main" id="{00000000-0008-0000-0B00-000005900000}"/>
            </a:ext>
          </a:extLst>
        </xdr:cNvPr>
        <xdr:cNvPicPr preferRelativeResize="0">
          <a:picLocks noChangeArrowheads="1" noChangeShapeType="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3177540" y="1150620"/>
          <a:ext cx="3337560" cy="198120"/>
        </a:xfrm>
        <a:prstGeom prst="rect">
          <a:avLst/>
        </a:prstGeom>
        <a:noFill/>
        <a:ln>
          <a:noFill/>
        </a:ln>
        <a:extLst>
          <a:ext uri="{91240B29-F687-4F45-9708-019B960494DF}">
            <a14:hiddenLine xmlns:a14="http://schemas.microsoft.com/office/drawing/2010/main" w="9525">
              <a:no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0</xdr:colOff>
          <xdr:row>168</xdr:row>
          <xdr:rowOff>0</xdr:rowOff>
        </xdr:from>
        <xdr:to>
          <xdr:col>5</xdr:col>
          <xdr:colOff>975360</xdr:colOff>
          <xdr:row>173</xdr:row>
          <xdr:rowOff>129540</xdr:rowOff>
        </xdr:to>
        <xdr:sp macro="" textlink="">
          <xdr:nvSpPr>
            <xdr:cNvPr id="30721" name="Image1" hidden="1">
              <a:extLst>
                <a:ext uri="{63B3BB69-23CF-44E3-9099-C40C66FF867C}">
                  <a14:compatExt spid="_x0000_s30721"/>
                </a:ext>
                <a:ext uri="{FF2B5EF4-FFF2-40B4-BE49-F238E27FC236}">
                  <a16:creationId xmlns:a16="http://schemas.microsoft.com/office/drawing/2014/main" id="{00000000-0008-0000-0E00-000001780000}"/>
                </a:ext>
              </a:extLst>
            </xdr:cNvPr>
            <xdr:cNvSpPr/>
          </xdr:nvSpPr>
          <xdr:spPr bwMode="auto">
            <a:xfrm>
              <a:off x="0" y="0"/>
              <a:ext cx="0" cy="0"/>
            </a:xfrm>
            <a:prstGeom prst="rect">
              <a:avLst/>
            </a:prstGeom>
            <a:noFill/>
            <a:ln>
              <a:noFill/>
            </a:ln>
            <a:effectLst>
              <a:outerShdw dist="35921" dir="2700000" algn="ctr" rotWithShape="0">
                <a:srgbClr val="000000"/>
              </a:outerShdw>
            </a:effectLst>
            <a:extLst>
              <a:ext uri="{91240B29-F687-4F45-9708-019B960494DF}">
                <a14:hiddenLine w="1">
                  <a:noFill/>
                  <a:miter lim="800000"/>
                  <a:headEnd/>
                  <a:tailEnd/>
                </a14:hiddenLine>
              </a:ext>
              <a:ext uri="{53640926-AAD7-44D8-BBD7-CCE9431645EC}">
                <a14:shadowObscured val="1"/>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168</xdr:row>
          <xdr:rowOff>0</xdr:rowOff>
        </xdr:from>
        <xdr:to>
          <xdr:col>3</xdr:col>
          <xdr:colOff>716280</xdr:colOff>
          <xdr:row>171</xdr:row>
          <xdr:rowOff>144780</xdr:rowOff>
        </xdr:to>
        <xdr:sp macro="" textlink="">
          <xdr:nvSpPr>
            <xdr:cNvPr id="30722" name="Image2" hidden="1">
              <a:extLst>
                <a:ext uri="{63B3BB69-23CF-44E3-9099-C40C66FF867C}">
                  <a14:compatExt spid="_x0000_s30722"/>
                </a:ext>
                <a:ext uri="{FF2B5EF4-FFF2-40B4-BE49-F238E27FC236}">
                  <a16:creationId xmlns:a16="http://schemas.microsoft.com/office/drawing/2014/main" id="{00000000-0008-0000-0E00-000002780000}"/>
                </a:ext>
              </a:extLst>
            </xdr:cNvPr>
            <xdr:cNvSpPr/>
          </xdr:nvSpPr>
          <xdr:spPr bwMode="auto">
            <a:xfrm>
              <a:off x="0" y="0"/>
              <a:ext cx="0" cy="0"/>
            </a:xfrm>
            <a:prstGeom prst="rect">
              <a:avLst/>
            </a:prstGeom>
            <a:noFill/>
            <a:ln>
              <a:noFill/>
            </a:ln>
            <a:effectLst/>
            <a:extLst>
              <a:ext uri="{91240B29-F687-4F45-9708-019B960494DF}">
                <a14:hiddenLine w="1">
                  <a:noFill/>
                  <a:miter lim="800000"/>
                  <a:headEnd/>
                  <a:tailEnd/>
                </a14:hiddenLine>
              </a:ext>
              <a:ext uri="{AF507438-7753-43E0-B8FC-AC1667EBCBE1}">
                <a14:hiddenEffects>
                  <a:effectLst>
                    <a:outerShdw dist="35921" dir="2700000" algn="ctr" rotWithShape="0">
                      <a:srgbClr val="000000"/>
                    </a:outerShdw>
                  </a:effectLst>
                </a14:hiddenEffects>
              </a:ext>
              <a:ext uri="{53640926-AAD7-44D8-BBD7-CCE9431645EC}">
                <a14:shadowObscured val="1"/>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168</xdr:row>
          <xdr:rowOff>0</xdr:rowOff>
        </xdr:from>
        <xdr:to>
          <xdr:col>5</xdr:col>
          <xdr:colOff>160020</xdr:colOff>
          <xdr:row>169</xdr:row>
          <xdr:rowOff>60960</xdr:rowOff>
        </xdr:to>
        <xdr:sp macro="" textlink="">
          <xdr:nvSpPr>
            <xdr:cNvPr id="30723" name="Label1" hidden="1">
              <a:extLst>
                <a:ext uri="{63B3BB69-23CF-44E3-9099-C40C66FF867C}">
                  <a14:compatExt spid="_x0000_s30723"/>
                </a:ext>
                <a:ext uri="{FF2B5EF4-FFF2-40B4-BE49-F238E27FC236}">
                  <a16:creationId xmlns:a16="http://schemas.microsoft.com/office/drawing/2014/main" id="{00000000-0008-0000-0E00-0000037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168</xdr:row>
          <xdr:rowOff>0</xdr:rowOff>
        </xdr:from>
        <xdr:to>
          <xdr:col>5</xdr:col>
          <xdr:colOff>160020</xdr:colOff>
          <xdr:row>169</xdr:row>
          <xdr:rowOff>60960</xdr:rowOff>
        </xdr:to>
        <xdr:sp macro="" textlink="">
          <xdr:nvSpPr>
            <xdr:cNvPr id="30724" name="Label2" hidden="1">
              <a:extLst>
                <a:ext uri="{63B3BB69-23CF-44E3-9099-C40C66FF867C}">
                  <a14:compatExt spid="_x0000_s30724"/>
                </a:ext>
                <a:ext uri="{FF2B5EF4-FFF2-40B4-BE49-F238E27FC236}">
                  <a16:creationId xmlns:a16="http://schemas.microsoft.com/office/drawing/2014/main" id="{00000000-0008-0000-0E00-0000047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168</xdr:row>
          <xdr:rowOff>0</xdr:rowOff>
        </xdr:from>
        <xdr:to>
          <xdr:col>5</xdr:col>
          <xdr:colOff>114300</xdr:colOff>
          <xdr:row>169</xdr:row>
          <xdr:rowOff>83820</xdr:rowOff>
        </xdr:to>
        <xdr:sp macro="" textlink="">
          <xdr:nvSpPr>
            <xdr:cNvPr id="30725" name="Label3" hidden="1">
              <a:extLst>
                <a:ext uri="{63B3BB69-23CF-44E3-9099-C40C66FF867C}">
                  <a14:compatExt spid="_x0000_s30725"/>
                </a:ext>
                <a:ext uri="{FF2B5EF4-FFF2-40B4-BE49-F238E27FC236}">
                  <a16:creationId xmlns:a16="http://schemas.microsoft.com/office/drawing/2014/main" id="{00000000-0008-0000-0E00-0000057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twoCellAnchor editAs="oneCell">
    <xdr:from>
      <xdr:col>2</xdr:col>
      <xdr:colOff>1775460</xdr:colOff>
      <xdr:row>2</xdr:row>
      <xdr:rowOff>38100</xdr:rowOff>
    </xdr:from>
    <xdr:to>
      <xdr:col>5</xdr:col>
      <xdr:colOff>68580</xdr:colOff>
      <xdr:row>5</xdr:row>
      <xdr:rowOff>186055</xdr:rowOff>
    </xdr:to>
    <xdr:sp macro="" textlink="">
      <xdr:nvSpPr>
        <xdr:cNvPr id="2" name="PctInicio" hidden="1">
          <a:extLst>
            <a:ext uri="{63B3BB69-23CF-44E3-9099-C40C66FF867C}">
              <a14:compatExt xmlns:a14="http://schemas.microsoft.com/office/drawing/2010/main" spid="_x0000_s30726"/>
            </a:ext>
            <a:ext uri="{FF2B5EF4-FFF2-40B4-BE49-F238E27FC236}">
              <a16:creationId xmlns:a16="http://schemas.microsoft.com/office/drawing/2014/main" id="{00000000-0008-0000-1000-000002000000}"/>
            </a:ext>
          </a:extLst>
        </xdr:cNvPr>
        <xdr:cNvSpPr/>
      </xdr:nvSpPr>
      <xdr:spPr bwMode="auto">
        <a:xfrm>
          <a:off x="0" y="0"/>
          <a:ext cx="0" cy="0"/>
        </a:xfrm>
        <a:prstGeom prst="rect">
          <a:avLst/>
        </a:prstGeom>
        <a:noFill/>
        <a:ln>
          <a:noFill/>
        </a:ln>
        <a:effectLst>
          <a:outerShdw dist="35921" dir="2700000" algn="ctr" rotWithShape="0">
            <a:srgbClr val="000000"/>
          </a:outerShdw>
        </a:effectLst>
        <a:extLst>
          <a:ext uri="{91240B29-F687-4F45-9708-019B960494DF}">
            <a14:hiddenLine xmlns:a14="http://schemas.microsoft.com/office/drawing/2010/main" w="1">
              <a:noFill/>
              <a:miter lim="800000"/>
              <a:headEnd/>
              <a:tailEnd/>
            </a14:hiddenLine>
          </a:ext>
          <a:ext uri="{53640926-AAD7-44D8-BBD7-CCE9431645EC}">
            <a14:shadowObscured xmlns:a14="http://schemas.microsoft.com/office/drawing/2010/main" val="1"/>
          </a:ext>
        </a:extLst>
      </xdr:spPr>
    </xdr:sp>
    <xdr:clientData/>
  </xdr:twoCellAnchor>
  <xdr:twoCellAnchor editAs="oneCell">
    <xdr:from>
      <xdr:col>2</xdr:col>
      <xdr:colOff>1844040</xdr:colOff>
      <xdr:row>3</xdr:row>
      <xdr:rowOff>30480</xdr:rowOff>
    </xdr:from>
    <xdr:to>
      <xdr:col>2</xdr:col>
      <xdr:colOff>2583180</xdr:colOff>
      <xdr:row>5</xdr:row>
      <xdr:rowOff>144780</xdr:rowOff>
    </xdr:to>
    <xdr:sp macro="" textlink="">
      <xdr:nvSpPr>
        <xdr:cNvPr id="3" name="ImgLogo" hidden="1">
          <a:extLst>
            <a:ext uri="{63B3BB69-23CF-44E3-9099-C40C66FF867C}">
              <a14:compatExt xmlns:a14="http://schemas.microsoft.com/office/drawing/2010/main" spid="_x0000_s30727"/>
            </a:ext>
            <a:ext uri="{FF2B5EF4-FFF2-40B4-BE49-F238E27FC236}">
              <a16:creationId xmlns:a16="http://schemas.microsoft.com/office/drawing/2014/main" id="{00000000-0008-0000-1000-000003000000}"/>
            </a:ext>
          </a:extLst>
        </xdr:cNvPr>
        <xdr:cNvSpPr/>
      </xdr:nvSpPr>
      <xdr:spPr bwMode="auto">
        <a:xfrm>
          <a:off x="0" y="0"/>
          <a:ext cx="0" cy="0"/>
        </a:xfrm>
        <a:prstGeom prst="rect">
          <a:avLst/>
        </a:prstGeom>
        <a:noFill/>
        <a:ln>
          <a:noFill/>
        </a:ln>
        <a:effectLst/>
        <a:extLst>
          <a:ext uri="{91240B29-F687-4F45-9708-019B960494DF}">
            <a14:hiddenLine xmlns:a14="http://schemas.microsoft.com/office/drawing/2010/main" w="1">
              <a:noFill/>
              <a:miter lim="800000"/>
              <a:headEnd/>
              <a:tailEnd/>
            </a14:hiddenLine>
          </a:ex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oneCell">
    <xdr:from>
      <xdr:col>2</xdr:col>
      <xdr:colOff>2514600</xdr:colOff>
      <xdr:row>3</xdr:row>
      <xdr:rowOff>30480</xdr:rowOff>
    </xdr:from>
    <xdr:to>
      <xdr:col>5</xdr:col>
      <xdr:colOff>0</xdr:colOff>
      <xdr:row>4</xdr:row>
      <xdr:rowOff>0</xdr:rowOff>
    </xdr:to>
    <xdr:sp macro="" textlink="">
      <xdr:nvSpPr>
        <xdr:cNvPr id="4" name="Picture 8" hidden="1">
          <a:extLst>
            <a:ext uri="{63B3BB69-23CF-44E3-9099-C40C66FF867C}">
              <a14:compatExt xmlns:a14="http://schemas.microsoft.com/office/drawing/2010/main" spid="_x0000_s30728"/>
            </a:ext>
            <a:ext uri="{FF2B5EF4-FFF2-40B4-BE49-F238E27FC236}">
              <a16:creationId xmlns:a16="http://schemas.microsoft.com/office/drawing/2014/main" id="{00000000-0008-0000-1000-00000400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twoCellAnchor>
  <xdr:twoCellAnchor editAs="oneCell">
    <xdr:from>
      <xdr:col>2</xdr:col>
      <xdr:colOff>2537460</xdr:colOff>
      <xdr:row>4</xdr:row>
      <xdr:rowOff>68580</xdr:rowOff>
    </xdr:from>
    <xdr:to>
      <xdr:col>5</xdr:col>
      <xdr:colOff>0</xdr:colOff>
      <xdr:row>5</xdr:row>
      <xdr:rowOff>5080</xdr:rowOff>
    </xdr:to>
    <xdr:sp macro="" textlink="">
      <xdr:nvSpPr>
        <xdr:cNvPr id="5" name="Picture 9" hidden="1">
          <a:extLst>
            <a:ext uri="{63B3BB69-23CF-44E3-9099-C40C66FF867C}">
              <a14:compatExt xmlns:a14="http://schemas.microsoft.com/office/drawing/2010/main" spid="_x0000_s30729"/>
            </a:ext>
            <a:ext uri="{FF2B5EF4-FFF2-40B4-BE49-F238E27FC236}">
              <a16:creationId xmlns:a16="http://schemas.microsoft.com/office/drawing/2014/main" id="{00000000-0008-0000-1000-00000500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twoCellAnchor>
  <xdr:twoCellAnchor editAs="oneCell">
    <xdr:from>
      <xdr:col>2</xdr:col>
      <xdr:colOff>2552700</xdr:colOff>
      <xdr:row>6</xdr:row>
      <xdr:rowOff>68580</xdr:rowOff>
    </xdr:from>
    <xdr:to>
      <xdr:col>5</xdr:col>
      <xdr:colOff>0</xdr:colOff>
      <xdr:row>7</xdr:row>
      <xdr:rowOff>43180</xdr:rowOff>
    </xdr:to>
    <xdr:sp macro="" textlink="">
      <xdr:nvSpPr>
        <xdr:cNvPr id="6" name="Picture 10" hidden="1">
          <a:extLst>
            <a:ext uri="{63B3BB69-23CF-44E3-9099-C40C66FF867C}">
              <a14:compatExt xmlns:a14="http://schemas.microsoft.com/office/drawing/2010/main" spid="_x0000_s30730"/>
            </a:ext>
            <a:ext uri="{FF2B5EF4-FFF2-40B4-BE49-F238E27FC236}">
              <a16:creationId xmlns:a16="http://schemas.microsoft.com/office/drawing/2014/main" id="{00000000-0008-0000-1000-00000600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twoCellAnchor>
  <xdr:twoCellAnchor editAs="oneCell">
    <xdr:from>
      <xdr:col>2</xdr:col>
      <xdr:colOff>1775460</xdr:colOff>
      <xdr:row>2</xdr:row>
      <xdr:rowOff>38100</xdr:rowOff>
    </xdr:from>
    <xdr:to>
      <xdr:col>5</xdr:col>
      <xdr:colOff>68580</xdr:colOff>
      <xdr:row>5</xdr:row>
      <xdr:rowOff>186055</xdr:rowOff>
    </xdr:to>
    <xdr:pic>
      <xdr:nvPicPr>
        <xdr:cNvPr id="30726" name="PctInicio" hidden="1">
          <a:extLst>
            <a:ext uri="{FF2B5EF4-FFF2-40B4-BE49-F238E27FC236}">
              <a16:creationId xmlns:a16="http://schemas.microsoft.com/office/drawing/2014/main" id="{00000000-0008-0000-1000-000006780000}"/>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52060" y="617220"/>
          <a:ext cx="4625340" cy="1013460"/>
        </a:xfrm>
        <a:prstGeom prst="rect">
          <a:avLst/>
        </a:prstGeom>
        <a:noFill/>
        <a:ln>
          <a:noFill/>
        </a:ln>
        <a:effectLst>
          <a:outerShdw dist="35921" dir="2700000" algn="ctr" rotWithShape="0">
            <a:srgbClr val="000000"/>
          </a:outerShdw>
        </a:effectLst>
        <a:extLst>
          <a:ext uri="{91240B29-F687-4F45-9708-019B960494DF}">
            <a14:hiddenLine xmlns:a14="http://schemas.microsoft.com/office/drawing/2010/main" w="1">
              <a:noFill/>
              <a:miter lim="800000"/>
              <a:headEnd/>
              <a:tailEnd/>
            </a14:hiddenLine>
          </a:ext>
          <a:ext uri="{53640926-AAD7-44D8-BBD7-CCE9431645EC}">
            <a14:shadowObscured xmlns:a14="http://schemas.microsoft.com/office/drawing/2010/main" val="1"/>
          </a:ext>
        </a:extLst>
      </xdr:spPr>
    </xdr:pic>
    <xdr:clientData/>
  </xdr:twoCellAnchor>
  <xdr:twoCellAnchor editAs="oneCell">
    <xdr:from>
      <xdr:col>2</xdr:col>
      <xdr:colOff>1844040</xdr:colOff>
      <xdr:row>3</xdr:row>
      <xdr:rowOff>30480</xdr:rowOff>
    </xdr:from>
    <xdr:to>
      <xdr:col>2</xdr:col>
      <xdr:colOff>2583180</xdr:colOff>
      <xdr:row>5</xdr:row>
      <xdr:rowOff>144780</xdr:rowOff>
    </xdr:to>
    <xdr:pic>
      <xdr:nvPicPr>
        <xdr:cNvPr id="30727" name="ImgLogo" hidden="1">
          <a:extLst>
            <a:ext uri="{FF2B5EF4-FFF2-40B4-BE49-F238E27FC236}">
              <a16:creationId xmlns:a16="http://schemas.microsoft.com/office/drawing/2014/main" id="{00000000-0008-0000-1000-000007780000}"/>
            </a:ext>
          </a:extLst>
        </xdr:cNvPr>
        <xdr:cNvPicPr preferRelativeResize="0">
          <a:picLocks noChangeArrowheads="1" noChangeShapeType="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120640" y="899160"/>
          <a:ext cx="731520" cy="685800"/>
        </a:xfrm>
        <a:prstGeom prst="rect">
          <a:avLst/>
        </a:prstGeom>
        <a:noFill/>
        <a:ln>
          <a:noFill/>
        </a:ln>
        <a:effectLst/>
        <a:extLst>
          <a:ext uri="{91240B29-F687-4F45-9708-019B960494DF}">
            <a14:hiddenLine xmlns:a14="http://schemas.microsoft.com/office/drawing/2010/main" w="1">
              <a:noFill/>
              <a:miter lim="800000"/>
              <a:headEnd/>
              <a:tailEnd/>
            </a14:hiddenLine>
          </a:ex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pic>
    <xdr:clientData/>
  </xdr:twoCellAnchor>
  <xdr:twoCellAnchor editAs="oneCell">
    <xdr:from>
      <xdr:col>2</xdr:col>
      <xdr:colOff>2514600</xdr:colOff>
      <xdr:row>3</xdr:row>
      <xdr:rowOff>30480</xdr:rowOff>
    </xdr:from>
    <xdr:to>
      <xdr:col>5</xdr:col>
      <xdr:colOff>0</xdr:colOff>
      <xdr:row>4</xdr:row>
      <xdr:rowOff>0</xdr:rowOff>
    </xdr:to>
    <xdr:pic>
      <xdr:nvPicPr>
        <xdr:cNvPr id="30728" name="Picture 8" hidden="1">
          <a:extLst>
            <a:ext uri="{FF2B5EF4-FFF2-40B4-BE49-F238E27FC236}">
              <a16:creationId xmlns:a16="http://schemas.microsoft.com/office/drawing/2014/main" id="{00000000-0008-0000-1000-000008780000}"/>
            </a:ext>
          </a:extLst>
        </xdr:cNvPr>
        <xdr:cNvPicPr preferRelativeResize="0">
          <a:picLocks noChangeArrowheads="1" noChangeShapeType="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5791200" y="899160"/>
          <a:ext cx="3787140" cy="243840"/>
        </a:xfrm>
        <a:prstGeom prst="rect">
          <a:avLst/>
        </a:prstGeom>
        <a:noFill/>
        <a:ln>
          <a:noFill/>
        </a:ln>
        <a:extLst>
          <a:ext uri="{91240B29-F687-4F45-9708-019B960494DF}">
            <a14:hiddenLine xmlns:a14="http://schemas.microsoft.com/office/drawing/2010/main" w="9525">
              <a:noFill/>
              <a:miter lim="800000"/>
              <a:headEnd/>
              <a:tailEnd/>
            </a14:hiddenLine>
          </a:ext>
        </a:extLst>
      </xdr:spPr>
    </xdr:pic>
    <xdr:clientData/>
  </xdr:twoCellAnchor>
  <xdr:twoCellAnchor editAs="oneCell">
    <xdr:from>
      <xdr:col>2</xdr:col>
      <xdr:colOff>2537460</xdr:colOff>
      <xdr:row>4</xdr:row>
      <xdr:rowOff>68580</xdr:rowOff>
    </xdr:from>
    <xdr:to>
      <xdr:col>5</xdr:col>
      <xdr:colOff>0</xdr:colOff>
      <xdr:row>5</xdr:row>
      <xdr:rowOff>5080</xdr:rowOff>
    </xdr:to>
    <xdr:pic>
      <xdr:nvPicPr>
        <xdr:cNvPr id="30729" name="Picture 9" hidden="1">
          <a:extLst>
            <a:ext uri="{FF2B5EF4-FFF2-40B4-BE49-F238E27FC236}">
              <a16:creationId xmlns:a16="http://schemas.microsoft.com/office/drawing/2014/main" id="{00000000-0008-0000-1000-000009780000}"/>
            </a:ext>
          </a:extLst>
        </xdr:cNvPr>
        <xdr:cNvPicPr preferRelativeResize="0">
          <a:picLocks noChangeArrowheads="1" noChangeShapeType="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5814060" y="1226820"/>
          <a:ext cx="3787140" cy="243840"/>
        </a:xfrm>
        <a:prstGeom prst="rect">
          <a:avLst/>
        </a:prstGeom>
        <a:noFill/>
        <a:ln>
          <a:noFill/>
        </a:ln>
        <a:extLst>
          <a:ext uri="{91240B29-F687-4F45-9708-019B960494DF}">
            <a14:hiddenLine xmlns:a14="http://schemas.microsoft.com/office/drawing/2010/main" w="9525">
              <a:noFill/>
              <a:miter lim="800000"/>
              <a:headEnd/>
              <a:tailEnd/>
            </a14:hiddenLine>
          </a:ext>
        </a:extLst>
      </xdr:spPr>
    </xdr:pic>
    <xdr:clientData/>
  </xdr:twoCellAnchor>
  <xdr:twoCellAnchor editAs="oneCell">
    <xdr:from>
      <xdr:col>2</xdr:col>
      <xdr:colOff>2552700</xdr:colOff>
      <xdr:row>6</xdr:row>
      <xdr:rowOff>68580</xdr:rowOff>
    </xdr:from>
    <xdr:to>
      <xdr:col>5</xdr:col>
      <xdr:colOff>0</xdr:colOff>
      <xdr:row>7</xdr:row>
      <xdr:rowOff>43180</xdr:rowOff>
    </xdr:to>
    <xdr:pic>
      <xdr:nvPicPr>
        <xdr:cNvPr id="30730" name="Picture 10" hidden="1">
          <a:extLst>
            <a:ext uri="{FF2B5EF4-FFF2-40B4-BE49-F238E27FC236}">
              <a16:creationId xmlns:a16="http://schemas.microsoft.com/office/drawing/2014/main" id="{00000000-0008-0000-1000-00000A780000}"/>
            </a:ext>
          </a:extLst>
        </xdr:cNvPr>
        <xdr:cNvPicPr preferRelativeResize="0">
          <a:picLocks noChangeArrowheads="1" noChangeShapeType="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5829300" y="1805940"/>
          <a:ext cx="374142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11</xdr:col>
      <xdr:colOff>76200</xdr:colOff>
      <xdr:row>36</xdr:row>
      <xdr:rowOff>139700</xdr:rowOff>
    </xdr:from>
    <xdr:to>
      <xdr:col>11</xdr:col>
      <xdr:colOff>825500</xdr:colOff>
      <xdr:row>36</xdr:row>
      <xdr:rowOff>139700</xdr:rowOff>
    </xdr:to>
    <xdr:sp macro="" textlink="">
      <xdr:nvSpPr>
        <xdr:cNvPr id="2" name="Line 1">
          <a:extLst>
            <a:ext uri="{FF2B5EF4-FFF2-40B4-BE49-F238E27FC236}">
              <a16:creationId xmlns:a16="http://schemas.microsoft.com/office/drawing/2014/main" id="{00000000-0008-0000-1700-000002000000}"/>
            </a:ext>
          </a:extLst>
        </xdr:cNvPr>
        <xdr:cNvSpPr>
          <a:spLocks noChangeShapeType="1"/>
        </xdr:cNvSpPr>
      </xdr:nvSpPr>
      <xdr:spPr bwMode="auto">
        <a:xfrm>
          <a:off x="10496550" y="7207250"/>
          <a:ext cx="692150" cy="0"/>
        </a:xfrm>
        <a:prstGeom prst="line">
          <a:avLst/>
        </a:prstGeom>
        <a:noFill/>
        <a:ln w="25400">
          <a:solidFill>
            <a:srgbClr val="000000"/>
          </a:solidFill>
          <a:round/>
          <a:headEnd/>
          <a:tailEnd type="triangle" w="med" len="med"/>
        </a:ln>
        <a:extLst>
          <a:ext uri="{909E8E84-426E-40DD-AFC4-6F175D3DCCD1}">
            <a14:hiddenFill xmlns:a14="http://schemas.microsoft.com/office/drawing/2010/main">
              <a:noFill/>
            </a14:hiddenFill>
          </a:ext>
        </a:extLst>
      </xdr:spPr>
      <xdr:txBody>
        <a:bodyPr rtlCol="0"/>
        <a:lstStyle/>
        <a:p>
          <a:pPr algn="ctr"/>
          <a:endParaRPr lang="en-US"/>
        </a:p>
      </xdr:txBody>
    </xdr:sp>
    <xdr:clientData/>
  </xdr:twoCellAnchor>
  <xdr:twoCellAnchor>
    <xdr:from>
      <xdr:col>2</xdr:col>
      <xdr:colOff>50800</xdr:colOff>
      <xdr:row>0</xdr:row>
      <xdr:rowOff>152400</xdr:rowOff>
    </xdr:from>
    <xdr:to>
      <xdr:col>2</xdr:col>
      <xdr:colOff>63500</xdr:colOff>
      <xdr:row>4</xdr:row>
      <xdr:rowOff>50800</xdr:rowOff>
    </xdr:to>
    <xdr:sp macro="" textlink="">
      <xdr:nvSpPr>
        <xdr:cNvPr id="3" name="Line 8">
          <a:extLst>
            <a:ext uri="{FF2B5EF4-FFF2-40B4-BE49-F238E27FC236}">
              <a16:creationId xmlns:a16="http://schemas.microsoft.com/office/drawing/2014/main" id="{00000000-0008-0000-1700-000003000000}"/>
            </a:ext>
          </a:extLst>
        </xdr:cNvPr>
        <xdr:cNvSpPr>
          <a:spLocks noChangeShapeType="1"/>
        </xdr:cNvSpPr>
      </xdr:nvSpPr>
      <xdr:spPr bwMode="auto">
        <a:xfrm>
          <a:off x="1593850" y="152400"/>
          <a:ext cx="12700" cy="1203325"/>
        </a:xfrm>
        <a:prstGeom prst="line">
          <a:avLst/>
        </a:prstGeom>
        <a:noFill/>
        <a:ln w="38100" cmpd="dbl">
          <a:solidFill>
            <a:srgbClr val="000000"/>
          </a:solidFill>
          <a:round/>
          <a:headEnd/>
          <a:tailEnd/>
        </a:ln>
        <a:extLst>
          <a:ext uri="{909E8E84-426E-40DD-AFC4-6F175D3DCCD1}">
            <a14:hiddenFill xmlns:a14="http://schemas.microsoft.com/office/drawing/2010/main">
              <a:noFill/>
            </a14:hiddenFill>
          </a:ext>
        </a:extLst>
      </xdr:spPr>
      <xdr:txBody>
        <a:bodyPr rtlCol="0"/>
        <a:lstStyle/>
        <a:p>
          <a:pPr algn="ctr"/>
          <a:endParaRPr lang="en-US"/>
        </a:p>
      </xdr:txBody>
    </xdr:sp>
    <xdr:clientData/>
  </xdr:twoCellAnchor>
  <xdr:twoCellAnchor editAs="oneCell">
    <xdr:from>
      <xdr:col>0</xdr:col>
      <xdr:colOff>98424</xdr:colOff>
      <xdr:row>0</xdr:row>
      <xdr:rowOff>69850</xdr:rowOff>
    </xdr:from>
    <xdr:to>
      <xdr:col>1</xdr:col>
      <xdr:colOff>917574</xdr:colOff>
      <xdr:row>3</xdr:row>
      <xdr:rowOff>269875</xdr:rowOff>
    </xdr:to>
    <xdr:pic>
      <xdr:nvPicPr>
        <xdr:cNvPr id="4" name="Picture 5">
          <a:extLst>
            <a:ext uri="{FF2B5EF4-FFF2-40B4-BE49-F238E27FC236}">
              <a16:creationId xmlns:a16="http://schemas.microsoft.com/office/drawing/2014/main" id="{00000000-0008-0000-17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424" y="69850"/>
          <a:ext cx="133985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50800</xdr:colOff>
      <xdr:row>3</xdr:row>
      <xdr:rowOff>12700</xdr:rowOff>
    </xdr:from>
    <xdr:to>
      <xdr:col>6</xdr:col>
      <xdr:colOff>2781300</xdr:colOff>
      <xdr:row>3</xdr:row>
      <xdr:rowOff>38100</xdr:rowOff>
    </xdr:to>
    <xdr:sp macro="" textlink="">
      <xdr:nvSpPr>
        <xdr:cNvPr id="5" name="Line 104">
          <a:extLst>
            <a:ext uri="{FF2B5EF4-FFF2-40B4-BE49-F238E27FC236}">
              <a16:creationId xmlns:a16="http://schemas.microsoft.com/office/drawing/2014/main" id="{00000000-0008-0000-1700-000005000000}"/>
            </a:ext>
          </a:extLst>
        </xdr:cNvPr>
        <xdr:cNvSpPr>
          <a:spLocks noChangeShapeType="1"/>
        </xdr:cNvSpPr>
      </xdr:nvSpPr>
      <xdr:spPr bwMode="auto">
        <a:xfrm>
          <a:off x="1593850" y="936625"/>
          <a:ext cx="3921125" cy="25400"/>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txBody>
        <a:bodyPr rtlCol="0"/>
        <a:lstStyle/>
        <a:p>
          <a:pPr algn="ctr"/>
          <a:endParaRPr lang="en-US"/>
        </a:p>
      </xdr:txBody>
    </xdr:sp>
    <xdr:clientData/>
  </xdr:twoCellAnchor>
</xdr:wsDr>
</file>

<file path=xl/drawings/drawing9.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xdr:col>
          <xdr:colOff>30480</xdr:colOff>
          <xdr:row>1</xdr:row>
          <xdr:rowOff>0</xdr:rowOff>
        </xdr:from>
        <xdr:to>
          <xdr:col>2</xdr:col>
          <xdr:colOff>1028700</xdr:colOff>
          <xdr:row>3</xdr:row>
          <xdr:rowOff>144780</xdr:rowOff>
        </xdr:to>
        <xdr:sp macro="" textlink="">
          <xdr:nvSpPr>
            <xdr:cNvPr id="13313" name="Object 1" hidden="1">
              <a:extLst>
                <a:ext uri="{63B3BB69-23CF-44E3-9099-C40C66FF867C}">
                  <a14:compatExt spid="_x0000_s13313"/>
                </a:ext>
                <a:ext uri="{FF2B5EF4-FFF2-40B4-BE49-F238E27FC236}">
                  <a16:creationId xmlns:a16="http://schemas.microsoft.com/office/drawing/2014/main" id="{00000000-0008-0000-1800-0000013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gbfinancialconsulting.sharepoint.com/Users/rsuazo/Desktop/Formato%20envio%2060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erramienta Formato 607"/>
      <sheetName val="UtilitarioP"/>
    </sheetNames>
    <sheetDataSet>
      <sheetData sheetId="0">
        <row r="13">
          <cell r="AA13" t="str">
            <v>01 - Ingresos por Operaciones (No Financieros)</v>
          </cell>
        </row>
        <row r="14">
          <cell r="AA14" t="str">
            <v>02 - Ingresos Financieros</v>
          </cell>
        </row>
        <row r="15">
          <cell r="AA15" t="str">
            <v>03 - Ingresos Extraordinarios</v>
          </cell>
        </row>
        <row r="16">
          <cell r="AA16" t="str">
            <v>04 - Ingresos por Arrendamientos</v>
          </cell>
        </row>
        <row r="17">
          <cell r="AA17" t="str">
            <v xml:space="preserve">05 - Ingresos por Venta de Activo Depreciable </v>
          </cell>
        </row>
        <row r="18">
          <cell r="AA18" t="str">
            <v>06 - Otros Ingresos</v>
          </cell>
        </row>
      </sheetData>
      <sheetData sheetId="1" refreshError="1"/>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CE602197-FD45-44C3-BD50-EF3B2C7458AE}" name="Tabla1" displayName="Tabla1" ref="A1:Y167" totalsRowCount="1" headerRowDxfId="108" dataDxfId="106" totalsRowDxfId="104" headerRowBorderDxfId="107" tableBorderDxfId="105" totalsRowBorderDxfId="103" dataCellStyle="Millares 10">
  <autoFilter ref="A1:Y166" xr:uid="{CE602197-FD45-44C3-BD50-EF3B2C7458AE}"/>
  <tableColumns count="25">
    <tableColumn id="1" xr3:uid="{FBD2F49B-F653-4EBB-BD9B-84CE10C77F53}" name="RNC o Cédula" totalsRowLabel="Total" dataDxfId="102" totalsRowDxfId="48"/>
    <tableColumn id="2" xr3:uid="{D6D6D2F0-971F-4C56-BAAE-2D4BDADDA91D}" name="Tipo Id" totalsRowFunction="count" dataDxfId="101" totalsRowDxfId="47"/>
    <tableColumn id="3" xr3:uid="{CC69F4C9-ABB0-4F01-8350-1B42FA4028A1}" name="Tipo Bienes y Servicios Comprados" dataDxfId="100" totalsRowDxfId="46"/>
    <tableColumn id="4" xr3:uid="{B2C0BB60-1F66-4F6E-A40D-703E7F173CA3}" name="NCF" dataDxfId="99" totalsRowDxfId="45"/>
    <tableColumn id="5" xr3:uid="{3D7FC002-7EE9-47FF-AAB7-7C179B382ACB}" name="NCF ó Documento Modificado" dataDxfId="98" totalsRowDxfId="44"/>
    <tableColumn id="6" xr3:uid="{B266139D-1B12-4909-A551-6EDDB8E664EA}" name="Fecha Comprobante" dataDxfId="97" totalsRowDxfId="43"/>
    <tableColumn id="7" xr3:uid="{069A5DB8-7A93-42C7-AF5E-8C0061E081E3}" name="Columna1" dataDxfId="96" totalsRowDxfId="42"/>
    <tableColumn id="8" xr3:uid="{DAF641D6-8177-4928-A64D-7629447BCC99}" name="Fecha Pago   " dataDxfId="95" totalsRowDxfId="41"/>
    <tableColumn id="9" xr3:uid="{4682870F-11F9-40F6-BDA6-1B484F5F4A45}" name="Columna2" dataDxfId="94" totalsRowDxfId="40"/>
    <tableColumn id="10" xr3:uid="{8E2444A8-FC0B-4126-9BEF-2521F65E13CE}" name="Monto Facturado en Servicios" totalsRowFunction="sum" dataDxfId="93" totalsRowDxfId="39"/>
    <tableColumn id="11" xr3:uid="{4040FA83-414B-4468-97C1-12AB0A820B57}" name="Monto Facturado en Bienes" totalsRowFunction="sum" dataDxfId="92" totalsRowDxfId="38"/>
    <tableColumn id="12" xr3:uid="{FFB09865-B67E-4B5E-9ED5-1437CA4A9093}" name="Total Monto Facturado" totalsRowFunction="sum" dataDxfId="91" totalsRowDxfId="37" dataCellStyle="Millares 10"/>
    <tableColumn id="13" xr3:uid="{0BB619CD-D85F-4ADE-A894-9476DDD8F97D}" name="ITBIS Facturado" totalsRowFunction="sum" dataDxfId="90" totalsRowDxfId="36" dataCellStyle="Millares 10"/>
    <tableColumn id="14" xr3:uid="{61611F57-32BB-44C2-A106-027082C344C9}" name="ITBIS Retenido" totalsRowFunction="sum" dataDxfId="89" totalsRowDxfId="35" dataCellStyle="Millares 10"/>
    <tableColumn id="15" xr3:uid="{F011553C-60A1-4A99-8032-EB035247A2A6}" name="ITBIS sujeto a Proporcionalidad (Art. 349)" totalsRowFunction="sum" dataDxfId="88" totalsRowDxfId="34" dataCellStyle="Millares 10"/>
    <tableColumn id="16" xr3:uid="{4AC03EEB-3F34-429C-AB36-921F46AFE86E}" name="ITBIS llevado al Costo" totalsRowFunction="sum" dataDxfId="87" totalsRowDxfId="33" dataCellStyle="Millares 10"/>
    <tableColumn id="17" xr3:uid="{C67212CA-E8B6-4644-AFB2-35FE6D67495D}" name="ITBIS por Adelantar" totalsRowFunction="sum" dataDxfId="86" totalsRowDxfId="32" dataCellStyle="Millares 10"/>
    <tableColumn id="18" xr3:uid="{25FF7F19-37ED-4466-818D-F6CBF25BBB4E}" name="ITBIS percibido en compras" totalsRowFunction="sum" dataDxfId="85" totalsRowDxfId="31" dataCellStyle="Millares 10"/>
    <tableColumn id="19" xr3:uid="{E1273F19-D137-4580-9E65-8E54A40BE162}" name="Tipo de Retención en ISR" dataDxfId="84" totalsRowDxfId="30" dataCellStyle="Millares 10"/>
    <tableColumn id="20" xr3:uid="{825B74D2-0DD9-4403-98C0-9BE4D6DA7692}" name="Monto Retención Renta" totalsRowFunction="sum" dataDxfId="83" totalsRowDxfId="29" dataCellStyle="Millares 10"/>
    <tableColumn id="21" xr3:uid="{D1C88FCE-11CC-480E-8FA4-54A4B86C4CD6}" name="ISR Percibido en compras" dataDxfId="82" totalsRowDxfId="28" dataCellStyle="Millares 10"/>
    <tableColumn id="22" xr3:uid="{64565C07-512E-49CC-8F35-86271034F833}" name="Impuesto Selectivo al Consumo" totalsRowFunction="sum" dataDxfId="81" totalsRowDxfId="27" dataCellStyle="Millares 10"/>
    <tableColumn id="23" xr3:uid="{16F09C66-56D0-4F2F-B73D-8056B000DDA0}" name="Otros Impuesto/Tasas" totalsRowFunction="sum" dataDxfId="80" totalsRowDxfId="26" dataCellStyle="Millares 10"/>
    <tableColumn id="24" xr3:uid="{35944B6C-68C8-4E49-961F-AEC43B67C7BE}" name="Monto Propina Legal" totalsRowFunction="sum" dataDxfId="79" totalsRowDxfId="25" dataCellStyle="Millares 10"/>
    <tableColumn id="25" xr3:uid="{A94AF812-C0EF-432C-B5EB-6AA9103EABBE}" name="Forma de Pago" dataDxfId="78" totalsRowDxfId="24" dataCellStyle="Millares 10"/>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3ADEDDD7-961E-4C86-AC01-AC0135A7840F}" name="Tabla4" displayName="Tabla4" ref="A1:X36" totalsRowCount="1" headerRowDxfId="77" dataDxfId="76" totalsRowDxfId="74" tableBorderDxfId="75">
  <autoFilter ref="A1:X35" xr:uid="{3ADEDDD7-961E-4C86-AC01-AC0135A7840F}"/>
  <tableColumns count="24">
    <tableColumn id="1" xr3:uid="{69427ED3-6FB1-48D8-801F-B86FC58E0CB0}" name="No" totalsRowLabel="Total" dataDxfId="73" totalsRowDxfId="23"/>
    <tableColumn id="2" xr3:uid="{15E12EDF-8A90-4028-AE09-16F4303E8292}" name="RNC/Cédula o Pasaporte" dataDxfId="72" totalsRowDxfId="22"/>
    <tableColumn id="3" xr3:uid="{290467E6-2A3E-4BDD-B3EA-B2518A0288D5}" name="Tipo Identificación" dataDxfId="71" totalsRowDxfId="21"/>
    <tableColumn id="4" xr3:uid="{9CBE82D3-1ACF-4367-A917-A24322A090A9}" name="Número Comprobante Fiscal" totalsRowFunction="count" dataDxfId="70" totalsRowDxfId="20"/>
    <tableColumn id="5" xr3:uid="{26D7A894-A9D2-4555-945F-06C13491BF05}" name="Número Comprobante Fiscal Modificado" dataDxfId="69" totalsRowDxfId="19"/>
    <tableColumn id="6" xr3:uid="{C8B1B5D4-D8CF-451E-8F47-0DE289616987}" name="Tipo de Ingreso" dataDxfId="68" totalsRowDxfId="18"/>
    <tableColumn id="7" xr3:uid="{8D5D0A11-BF90-4DEB-9FB2-06FE34B3E37E}" name="Fecha Comprobante" dataDxfId="67" totalsRowDxfId="17"/>
    <tableColumn id="8" xr3:uid="{A86320C1-E531-4E59-9E71-144863929FB2}" name="Fecha de Retención" dataDxfId="66" totalsRowDxfId="16"/>
    <tableColumn id="9" xr3:uid="{86D53F21-C3D7-47EB-84A1-D58004C561EA}" name="Monto Facturado" totalsRowFunction="sum" dataDxfId="65" totalsRowDxfId="15"/>
    <tableColumn id="10" xr3:uid="{8A7F2C66-D122-40A2-9238-FC4ADE7E6DFD}" name="ITBIS Facturado" totalsRowFunction="sum" dataDxfId="64" totalsRowDxfId="14"/>
    <tableColumn id="11" xr3:uid="{4D2E5410-C413-4B8D-93E2-69A6844D9150}" name="ITBIS Retenido por Terceros" totalsRowFunction="sum" dataDxfId="63" totalsRowDxfId="13"/>
    <tableColumn id="12" xr3:uid="{2675C768-144B-44DE-B2A0-50FDA33D464F}" name="ITBIS Percibido" dataDxfId="62" totalsRowDxfId="12"/>
    <tableColumn id="13" xr3:uid="{F6DA1876-71A6-4251-ADA2-D2E64BB32734}" name="Retención Renta por Terceros" dataDxfId="61" totalsRowDxfId="11">
      <calculatedColumnFormula>+Tabla4[[#This Row],[ITBIS Facturado]]/Tabla4[[#This Row],[Monto Facturado]]</calculatedColumnFormula>
    </tableColumn>
    <tableColumn id="14" xr3:uid="{A6A4D984-2637-4F7F-8C54-9FA0A5D97AFC}" name="ISR Percibido" dataDxfId="60" totalsRowDxfId="10"/>
    <tableColumn id="15" xr3:uid="{1E7992B0-A7C7-4D32-B45E-C993208CE201}" name="Impuesto Selectivo al Consumo" dataDxfId="59" totalsRowDxfId="9"/>
    <tableColumn id="16" xr3:uid="{07319B91-4BC1-4631-A51A-3A979EC037A5}" name="Otros Impuestos/Tasas" dataDxfId="58" totalsRowDxfId="8"/>
    <tableColumn id="17" xr3:uid="{820C999A-E826-42F4-9B97-50DB4F13ED27}" name="Monto Propina Legal" dataDxfId="57" totalsRowDxfId="7"/>
    <tableColumn id="18" xr3:uid="{2DB6300F-A45D-4910-851C-84E804C5886C}" name="Efectivo" totalsRowFunction="sum" dataDxfId="56" totalsRowDxfId="6"/>
    <tableColumn id="19" xr3:uid="{8B2ACAA2-8F59-48AA-9F8B-0CA1A8FDA2A0}" name="Cheque/ Transferencia/ Depósito" totalsRowFunction="sum" dataDxfId="55" totalsRowDxfId="5"/>
    <tableColumn id="20" xr3:uid="{F6F52944-1527-49F1-9FD2-F8F6BB2E91E1}" name="Tarjeta Débito/Crédito" totalsRowFunction="sum" dataDxfId="54" totalsRowDxfId="4"/>
    <tableColumn id="21" xr3:uid="{3391EC6F-42A3-452F-A916-ECBB8DD080F7}" name="Venta a Crédito" totalsRowFunction="sum" dataDxfId="53" totalsRowDxfId="3"/>
    <tableColumn id="22" xr3:uid="{1423ACD6-1E32-4194-8537-757BDD0C8A2D}" name="Bonos o Certificados de Regalo" totalsRowFunction="sum" dataDxfId="52" totalsRowDxfId="2"/>
    <tableColumn id="23" xr3:uid="{65233003-A119-4BFC-B42D-F3DEE8C8DC54}" name="Permuta" dataDxfId="51" totalsRowDxfId="1"/>
    <tableColumn id="24" xr3:uid="{69A8C263-0B0F-4B87-87FB-5FE31C1D05AB}" name="Otras Formas de Ventas" totalsRowFunction="sum" dataDxfId="50" totalsRowDxfId="0"/>
  </tableColumns>
  <tableStyleInfo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image" Target="../media/image1.png"/><Relationship Id="rId4" Type="http://schemas.openxmlformats.org/officeDocument/2006/relationships/oleObject" Target="../embeddings/oleObject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9.bin"/></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5.xml.rels><?xml version="1.0" encoding="UTF-8" standalone="yes"?>
<Relationships xmlns="http://schemas.openxmlformats.org/package/2006/relationships"><Relationship Id="rId8" Type="http://schemas.openxmlformats.org/officeDocument/2006/relationships/control" Target="../activeX/activeX3.xml"/><Relationship Id="rId13" Type="http://schemas.openxmlformats.org/officeDocument/2006/relationships/image" Target="../media/image14.emf"/><Relationship Id="rId3" Type="http://schemas.openxmlformats.org/officeDocument/2006/relationships/vmlDrawing" Target="../drawings/vmlDrawing2.vml"/><Relationship Id="rId7" Type="http://schemas.openxmlformats.org/officeDocument/2006/relationships/image" Target="../media/image11.emf"/><Relationship Id="rId12" Type="http://schemas.openxmlformats.org/officeDocument/2006/relationships/control" Target="../activeX/activeX5.xml"/><Relationship Id="rId2" Type="http://schemas.openxmlformats.org/officeDocument/2006/relationships/drawing" Target="../drawings/drawing7.xml"/><Relationship Id="rId1" Type="http://schemas.openxmlformats.org/officeDocument/2006/relationships/printerSettings" Target="../printerSettings/printerSettings11.bin"/><Relationship Id="rId6" Type="http://schemas.openxmlformats.org/officeDocument/2006/relationships/control" Target="../activeX/activeX2.xml"/><Relationship Id="rId11" Type="http://schemas.openxmlformats.org/officeDocument/2006/relationships/image" Target="../media/image13.emf"/><Relationship Id="rId5" Type="http://schemas.openxmlformats.org/officeDocument/2006/relationships/image" Target="../media/image10.emf"/><Relationship Id="rId10" Type="http://schemas.openxmlformats.org/officeDocument/2006/relationships/control" Target="../activeX/activeX4.xml"/><Relationship Id="rId4" Type="http://schemas.openxmlformats.org/officeDocument/2006/relationships/control" Target="../activeX/activeX1.xml"/><Relationship Id="rId9" Type="http://schemas.openxmlformats.org/officeDocument/2006/relationships/image" Target="../media/image12.emf"/><Relationship Id="rId14" Type="http://schemas.openxmlformats.org/officeDocument/2006/relationships/table" Target="../tables/table1.xml"/></Relationships>
</file>

<file path=xl/worksheets/_rels/sheet16.xml.rels><?xml version="1.0" encoding="UTF-8" standalone="yes"?>
<Relationships xmlns="http://schemas.openxmlformats.org/package/2006/relationships"><Relationship Id="rId1" Type="http://schemas.openxmlformats.org/officeDocument/2006/relationships/table" Target="../tables/table2.xml"/></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24.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25.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9.xml"/><Relationship Id="rId1" Type="http://schemas.openxmlformats.org/officeDocument/2006/relationships/printerSettings" Target="../printerSettings/printerSettings14.bin"/><Relationship Id="rId5" Type="http://schemas.openxmlformats.org/officeDocument/2006/relationships/image" Target="../media/image1.png"/><Relationship Id="rId4" Type="http://schemas.openxmlformats.org/officeDocument/2006/relationships/oleObject" Target="../embeddings/oleObject2.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M117"/>
  <sheetViews>
    <sheetView workbookViewId="0">
      <selection sqref="A1:C1"/>
    </sheetView>
  </sheetViews>
  <sheetFormatPr defaultColWidth="9.109375" defaultRowHeight="13.2" x14ac:dyDescent="0.25"/>
  <cols>
    <col min="1" max="1" width="3.6640625" style="10" customWidth="1"/>
    <col min="2" max="2" width="11.44140625" style="10" customWidth="1"/>
    <col min="3" max="4" width="14.6640625" style="10" customWidth="1"/>
    <col min="5" max="6" width="14.6640625" style="81" customWidth="1"/>
    <col min="7" max="7" width="6.33203125" style="81" customWidth="1"/>
    <col min="8" max="8" width="14.6640625" style="81" customWidth="1"/>
    <col min="9" max="9" width="55.88671875" style="65" bestFit="1" customWidth="1"/>
    <col min="10" max="16384" width="9.109375" style="10"/>
  </cols>
  <sheetData>
    <row r="1" spans="1:13" x14ac:dyDescent="0.25">
      <c r="A1" s="922"/>
      <c r="B1" s="922"/>
      <c r="C1" s="922"/>
      <c r="D1" s="923" t="s">
        <v>0</v>
      </c>
      <c r="E1" s="923"/>
      <c r="F1" s="923"/>
      <c r="G1" s="923"/>
      <c r="H1" s="923"/>
      <c r="I1" s="568"/>
      <c r="J1" s="569"/>
      <c r="K1" s="569"/>
      <c r="L1" s="569"/>
      <c r="M1" s="569"/>
    </row>
    <row r="2" spans="1:13" ht="15" customHeight="1" x14ac:dyDescent="0.25">
      <c r="A2" s="922"/>
      <c r="B2" s="922"/>
      <c r="C2" s="922"/>
      <c r="D2" s="923" t="s">
        <v>1</v>
      </c>
      <c r="E2" s="923"/>
      <c r="F2" s="923"/>
      <c r="G2" s="923"/>
      <c r="H2" s="923"/>
      <c r="I2" s="568"/>
      <c r="J2" s="569"/>
      <c r="K2" s="569"/>
      <c r="L2" s="569"/>
      <c r="M2" s="569"/>
    </row>
    <row r="3" spans="1:13" x14ac:dyDescent="0.25">
      <c r="A3" s="922"/>
      <c r="B3" s="922"/>
      <c r="C3" s="922"/>
      <c r="D3" s="923" t="s">
        <v>2</v>
      </c>
      <c r="E3" s="923"/>
      <c r="F3" s="923"/>
      <c r="G3" s="923"/>
      <c r="H3" s="923"/>
      <c r="I3" s="568"/>
      <c r="J3" s="569"/>
      <c r="K3" s="569"/>
      <c r="L3" s="569"/>
      <c r="M3" s="569"/>
    </row>
    <row r="4" spans="1:13" x14ac:dyDescent="0.25">
      <c r="A4" s="922"/>
      <c r="B4" s="922"/>
      <c r="C4" s="922"/>
      <c r="D4" s="920" t="s">
        <v>3</v>
      </c>
      <c r="E4" s="921"/>
      <c r="F4" s="921"/>
      <c r="G4" s="921"/>
      <c r="H4" s="921"/>
      <c r="I4" s="568"/>
      <c r="J4" s="569"/>
      <c r="K4" s="569"/>
      <c r="L4" s="569"/>
      <c r="M4" s="569"/>
    </row>
    <row r="5" spans="1:13" x14ac:dyDescent="0.25">
      <c r="A5" s="569"/>
      <c r="B5" s="926"/>
      <c r="C5" s="927"/>
      <c r="D5" s="927"/>
      <c r="E5" s="927"/>
      <c r="F5" s="927"/>
      <c r="G5" s="927"/>
      <c r="H5" s="927"/>
      <c r="I5" s="568"/>
      <c r="J5" s="569"/>
      <c r="K5" s="569"/>
      <c r="L5" s="569"/>
      <c r="M5" s="569"/>
    </row>
    <row r="6" spans="1:13" ht="17.25" customHeight="1" x14ac:dyDescent="0.25">
      <c r="A6" s="569"/>
      <c r="B6" s="926" t="s">
        <v>4</v>
      </c>
      <c r="C6" s="927"/>
      <c r="D6" s="927"/>
      <c r="E6" s="927"/>
      <c r="F6" s="927"/>
      <c r="G6" s="927"/>
      <c r="H6" s="927"/>
      <c r="I6" s="568"/>
      <c r="J6" s="569"/>
      <c r="K6" s="569"/>
      <c r="L6" s="569"/>
      <c r="M6" s="569"/>
    </row>
    <row r="7" spans="1:13" x14ac:dyDescent="0.25">
      <c r="A7" s="569"/>
      <c r="B7" s="926"/>
      <c r="C7" s="927"/>
      <c r="D7" s="927"/>
      <c r="E7" s="927"/>
      <c r="F7" s="927"/>
      <c r="G7" s="927"/>
      <c r="H7" s="927"/>
      <c r="I7" s="568"/>
      <c r="J7" s="569"/>
      <c r="K7" s="569"/>
      <c r="L7" s="569"/>
      <c r="M7" s="569"/>
    </row>
    <row r="8" spans="1:13" x14ac:dyDescent="0.25">
      <c r="A8" s="569"/>
      <c r="B8" s="571"/>
      <c r="C8" s="572"/>
      <c r="D8" s="573"/>
      <c r="E8" s="574" t="s">
        <v>5</v>
      </c>
      <c r="F8" s="574"/>
      <c r="G8" s="574"/>
      <c r="H8" s="575" t="s">
        <v>6</v>
      </c>
      <c r="I8" s="576"/>
      <c r="J8" s="569"/>
      <c r="K8" s="569"/>
      <c r="L8" s="569"/>
      <c r="M8" s="569"/>
    </row>
    <row r="9" spans="1:13" x14ac:dyDescent="0.25">
      <c r="A9" s="569"/>
      <c r="B9" s="577" t="s">
        <v>7</v>
      </c>
      <c r="C9" s="578" t="s">
        <v>8</v>
      </c>
      <c r="D9" s="579"/>
      <c r="E9" s="580" t="s">
        <v>9</v>
      </c>
      <c r="F9" s="580" t="s">
        <v>10</v>
      </c>
      <c r="G9" s="66"/>
      <c r="H9" s="580" t="s">
        <v>11</v>
      </c>
      <c r="I9" s="581" t="s">
        <v>12</v>
      </c>
      <c r="J9" s="569"/>
      <c r="K9" s="569"/>
      <c r="L9" s="569"/>
      <c r="M9" s="569"/>
    </row>
    <row r="10" spans="1:13" x14ac:dyDescent="0.25">
      <c r="A10" s="569"/>
      <c r="B10" s="582"/>
      <c r="C10" s="928"/>
      <c r="D10" s="929"/>
      <c r="E10" s="583"/>
      <c r="F10" s="583"/>
      <c r="G10" s="583"/>
      <c r="H10" s="583"/>
      <c r="I10" s="568"/>
      <c r="J10" s="569"/>
      <c r="K10" s="569"/>
      <c r="L10" s="569"/>
      <c r="M10" s="569"/>
    </row>
    <row r="11" spans="1:13" s="20" customFormat="1" x14ac:dyDescent="0.25">
      <c r="A11" s="273"/>
      <c r="B11" s="67">
        <v>1200</v>
      </c>
      <c r="C11" s="68" t="s">
        <v>13</v>
      </c>
      <c r="D11" s="83"/>
      <c r="E11" s="69">
        <v>94177681</v>
      </c>
      <c r="F11" s="69">
        <v>94213870</v>
      </c>
      <c r="G11" s="584">
        <v>1</v>
      </c>
      <c r="H11" s="69">
        <v>80664412</v>
      </c>
      <c r="I11" s="585" t="s">
        <v>14</v>
      </c>
      <c r="J11"/>
      <c r="K11"/>
      <c r="L11" s="70"/>
      <c r="M11" s="71"/>
    </row>
    <row r="12" spans="1:13" s="20" customFormat="1" x14ac:dyDescent="0.25">
      <c r="A12" s="273"/>
      <c r="B12" s="67">
        <v>1201</v>
      </c>
      <c r="C12" s="68" t="s">
        <v>15</v>
      </c>
      <c r="D12" s="83"/>
      <c r="E12" s="69">
        <v>444710</v>
      </c>
      <c r="F12" s="69">
        <v>3172466</v>
      </c>
      <c r="G12" s="584">
        <v>2</v>
      </c>
      <c r="H12" s="69">
        <v>1783775</v>
      </c>
      <c r="I12" s="585" t="s">
        <v>16</v>
      </c>
      <c r="J12"/>
      <c r="K12"/>
      <c r="L12" s="70"/>
      <c r="M12" s="71"/>
    </row>
    <row r="13" spans="1:13" s="20" customFormat="1" x14ac:dyDescent="0.25">
      <c r="A13" s="273"/>
      <c r="B13" s="67">
        <v>1205</v>
      </c>
      <c r="C13" s="68" t="s">
        <v>17</v>
      </c>
      <c r="D13" s="68"/>
      <c r="E13" s="69">
        <v>-3348347</v>
      </c>
      <c r="F13" s="69">
        <v>-1503266</v>
      </c>
      <c r="G13" s="584">
        <v>3</v>
      </c>
      <c r="H13" s="69">
        <v>-1235662</v>
      </c>
      <c r="I13" s="585" t="s">
        <v>18</v>
      </c>
      <c r="J13"/>
      <c r="K13"/>
      <c r="L13" s="70"/>
      <c r="M13" s="71"/>
    </row>
    <row r="14" spans="1:13" s="20" customFormat="1" x14ac:dyDescent="0.25">
      <c r="A14" s="273"/>
      <c r="B14" s="67">
        <v>1211</v>
      </c>
      <c r="C14" s="68" t="s">
        <v>19</v>
      </c>
      <c r="D14" s="68"/>
      <c r="E14" s="69">
        <v>-2012367</v>
      </c>
      <c r="F14" s="69">
        <v>-2012367</v>
      </c>
      <c r="G14" s="584">
        <v>4</v>
      </c>
      <c r="H14" s="69">
        <v>-1796140</v>
      </c>
      <c r="I14" s="585" t="s">
        <v>18</v>
      </c>
      <c r="J14"/>
      <c r="K14"/>
      <c r="L14" s="70"/>
      <c r="M14" s="72"/>
    </row>
    <row r="15" spans="1:13" s="20" customFormat="1" x14ac:dyDescent="0.25">
      <c r="A15" s="273"/>
      <c r="B15" s="67">
        <v>1212</v>
      </c>
      <c r="C15" s="68" t="s">
        <v>20</v>
      </c>
      <c r="D15" s="68"/>
      <c r="E15" s="69">
        <v>-7506112</v>
      </c>
      <c r="F15" s="69">
        <v>-6648988</v>
      </c>
      <c r="G15" s="584">
        <v>5</v>
      </c>
      <c r="H15" s="69">
        <v>-312005</v>
      </c>
      <c r="I15" s="585" t="s">
        <v>18</v>
      </c>
      <c r="J15"/>
      <c r="K15"/>
      <c r="L15" s="70"/>
      <c r="M15" s="71"/>
    </row>
    <row r="16" spans="1:13" s="20" customFormat="1" x14ac:dyDescent="0.25">
      <c r="A16" s="273"/>
      <c r="B16" s="73">
        <v>1300</v>
      </c>
      <c r="C16" s="74" t="s">
        <v>21</v>
      </c>
      <c r="D16" s="74"/>
      <c r="E16" s="75">
        <v>0</v>
      </c>
      <c r="F16" s="75">
        <v>300983</v>
      </c>
      <c r="G16" s="586">
        <v>6</v>
      </c>
      <c r="H16" s="75">
        <v>363026</v>
      </c>
      <c r="I16" s="585" t="s">
        <v>22</v>
      </c>
      <c r="J16" s="273"/>
      <c r="K16" s="273"/>
      <c r="L16" s="273"/>
      <c r="M16" s="273"/>
    </row>
    <row r="17" spans="1:9" s="20" customFormat="1" x14ac:dyDescent="0.25">
      <c r="A17" s="273"/>
      <c r="B17" s="73">
        <v>1310</v>
      </c>
      <c r="C17" s="74" t="s">
        <v>23</v>
      </c>
      <c r="D17" s="74"/>
      <c r="E17" s="75">
        <v>1672215</v>
      </c>
      <c r="F17" s="75">
        <v>1671871</v>
      </c>
      <c r="G17" s="586">
        <v>7</v>
      </c>
      <c r="H17" s="75">
        <v>436636</v>
      </c>
      <c r="I17" s="585"/>
    </row>
    <row r="18" spans="1:9" ht="13.8" thickBot="1" x14ac:dyDescent="0.3">
      <c r="A18" s="569"/>
      <c r="B18" s="73"/>
      <c r="C18" s="924"/>
      <c r="D18" s="925"/>
      <c r="E18" s="587">
        <f>SUM(E11:E17)</f>
        <v>83427780</v>
      </c>
      <c r="F18" s="588">
        <f>SUM(F11:F17)</f>
        <v>89194569</v>
      </c>
      <c r="G18" s="589"/>
      <c r="H18" s="587">
        <f>SUM(H11:H17)</f>
        <v>79904042</v>
      </c>
      <c r="I18" s="568"/>
    </row>
    <row r="19" spans="1:9" ht="13.8" thickTop="1" x14ac:dyDescent="0.25">
      <c r="A19" s="569"/>
      <c r="B19" s="590"/>
      <c r="C19" s="591"/>
      <c r="D19" s="591"/>
      <c r="E19" s="76" t="s">
        <v>24</v>
      </c>
      <c r="F19" s="76"/>
      <c r="G19" s="591"/>
      <c r="H19" s="76" t="s">
        <v>25</v>
      </c>
      <c r="I19" s="568"/>
    </row>
    <row r="20" spans="1:9" x14ac:dyDescent="0.25">
      <c r="A20" s="569"/>
      <c r="B20" s="592"/>
      <c r="C20" s="593"/>
      <c r="D20" s="594"/>
      <c r="E20" s="595" t="str">
        <f>+E9</f>
        <v>30.06.09</v>
      </c>
      <c r="F20" s="595"/>
      <c r="G20" s="595"/>
      <c r="H20" s="596" t="str">
        <f>+H9</f>
        <v>30.06.08</v>
      </c>
      <c r="I20" s="568"/>
    </row>
    <row r="21" spans="1:9" x14ac:dyDescent="0.25">
      <c r="A21" s="569"/>
      <c r="B21" s="933" t="s">
        <v>26</v>
      </c>
      <c r="C21" s="934"/>
      <c r="D21" s="935"/>
      <c r="E21" s="597">
        <f>+E18</f>
        <v>83427780</v>
      </c>
      <c r="F21" s="598"/>
      <c r="G21" s="599"/>
      <c r="H21" s="598">
        <f>+H18</f>
        <v>79904042</v>
      </c>
      <c r="I21" s="568"/>
    </row>
    <row r="22" spans="1:9" x14ac:dyDescent="0.25">
      <c r="A22" s="569"/>
      <c r="B22" s="933" t="s">
        <v>27</v>
      </c>
      <c r="C22" s="934"/>
      <c r="D22" s="935"/>
      <c r="E22" s="600">
        <v>90348041</v>
      </c>
      <c r="F22" s="601"/>
      <c r="G22" s="602"/>
      <c r="H22" s="601">
        <v>79904042</v>
      </c>
      <c r="I22" s="568"/>
    </row>
    <row r="23" spans="1:9" x14ac:dyDescent="0.25">
      <c r="A23" s="569"/>
      <c r="B23" s="936" t="s">
        <v>28</v>
      </c>
      <c r="C23" s="937"/>
      <c r="D23" s="938"/>
      <c r="E23" s="77">
        <f>+E21-E22</f>
        <v>-6920261</v>
      </c>
      <c r="F23" s="77"/>
      <c r="G23" s="77"/>
      <c r="H23" s="77">
        <f>+H21-H22</f>
        <v>0</v>
      </c>
      <c r="I23" s="568"/>
    </row>
    <row r="24" spans="1:9" x14ac:dyDescent="0.25">
      <c r="A24" s="569"/>
      <c r="B24" s="926"/>
      <c r="C24" s="927"/>
      <c r="D24" s="927"/>
      <c r="E24" s="927"/>
      <c r="F24" s="927"/>
      <c r="G24" s="927"/>
      <c r="H24" s="927"/>
      <c r="I24" s="568"/>
    </row>
    <row r="25" spans="1:9" x14ac:dyDescent="0.25">
      <c r="A25" s="78" t="s">
        <v>25</v>
      </c>
      <c r="B25" s="926" t="s">
        <v>29</v>
      </c>
      <c r="C25" s="926"/>
      <c r="D25" s="926"/>
      <c r="E25" s="926"/>
      <c r="F25" s="926"/>
      <c r="G25" s="926"/>
      <c r="H25" s="926"/>
      <c r="I25" s="568"/>
    </row>
    <row r="26" spans="1:9" x14ac:dyDescent="0.25">
      <c r="A26" s="78" t="s">
        <v>24</v>
      </c>
      <c r="B26" s="926" t="s">
        <v>30</v>
      </c>
      <c r="C26" s="926"/>
      <c r="D26" s="926"/>
      <c r="E26" s="926"/>
      <c r="F26" s="926"/>
      <c r="G26" s="926"/>
      <c r="H26" s="926"/>
      <c r="I26" s="568"/>
    </row>
    <row r="27" spans="1:9" ht="15.75" customHeight="1" x14ac:dyDescent="0.35">
      <c r="A27" s="79"/>
      <c r="B27" s="1"/>
      <c r="C27" s="1"/>
      <c r="D27" s="1"/>
      <c r="E27" s="1">
        <f>E11*0.04</f>
        <v>3767107.24</v>
      </c>
      <c r="F27" s="1"/>
      <c r="G27" s="1"/>
      <c r="H27" s="1"/>
      <c r="I27" s="568"/>
    </row>
    <row r="28" spans="1:9" x14ac:dyDescent="0.25">
      <c r="A28" s="78"/>
      <c r="B28" s="1"/>
      <c r="C28" s="1"/>
      <c r="D28" s="1"/>
      <c r="E28" s="1"/>
      <c r="F28" s="1"/>
      <c r="G28" s="1"/>
      <c r="H28" s="1"/>
      <c r="I28" s="568"/>
    </row>
    <row r="29" spans="1:9" x14ac:dyDescent="0.25">
      <c r="A29" s="569"/>
      <c r="B29" s="926" t="s">
        <v>31</v>
      </c>
      <c r="C29" s="927"/>
      <c r="D29" s="927"/>
      <c r="E29" s="927"/>
      <c r="F29" s="927"/>
      <c r="G29" s="927"/>
      <c r="H29" s="927"/>
      <c r="I29" s="568"/>
    </row>
    <row r="30" spans="1:9" x14ac:dyDescent="0.25">
      <c r="A30" s="569"/>
      <c r="B30" s="1"/>
      <c r="C30" s="570"/>
      <c r="D30" s="570"/>
      <c r="E30" s="570"/>
      <c r="F30" s="570"/>
      <c r="G30" s="570"/>
      <c r="H30" s="570"/>
      <c r="I30" s="568"/>
    </row>
    <row r="31" spans="1:9" x14ac:dyDescent="0.25">
      <c r="A31" s="569"/>
      <c r="B31" s="80" t="s">
        <v>32</v>
      </c>
      <c r="C31" s="569"/>
      <c r="D31" s="569"/>
      <c r="E31" s="603"/>
      <c r="F31" s="603"/>
      <c r="G31" s="603"/>
      <c r="H31" s="603"/>
      <c r="I31" s="568"/>
    </row>
    <row r="32" spans="1:9" ht="28.5" customHeight="1" x14ac:dyDescent="0.25">
      <c r="A32" s="569"/>
      <c r="B32" s="930"/>
      <c r="C32" s="930"/>
      <c r="D32" s="930"/>
      <c r="E32" s="930"/>
      <c r="F32" s="930"/>
      <c r="G32" s="930"/>
      <c r="H32" s="930"/>
      <c r="I32" s="568"/>
    </row>
    <row r="35" spans="2:9" s="11" customFormat="1" x14ac:dyDescent="0.25">
      <c r="B35" s="931"/>
      <c r="C35" s="932"/>
      <c r="D35" s="932"/>
      <c r="E35" s="932"/>
      <c r="F35" s="932"/>
      <c r="G35" s="932"/>
      <c r="H35" s="932"/>
      <c r="I35" s="82"/>
    </row>
    <row r="36" spans="2:9" s="11" customFormat="1" x14ac:dyDescent="0.25">
      <c r="B36" s="931"/>
      <c r="C36" s="932"/>
      <c r="D36" s="932"/>
      <c r="E36" s="932"/>
      <c r="F36" s="932"/>
      <c r="G36" s="932"/>
      <c r="H36" s="932"/>
      <c r="I36" s="82"/>
    </row>
    <row r="37" spans="2:9" s="11" customFormat="1" x14ac:dyDescent="0.25">
      <c r="B37" s="931"/>
      <c r="C37" s="932"/>
      <c r="D37" s="932"/>
      <c r="E37" s="932"/>
      <c r="F37" s="932"/>
      <c r="G37" s="932"/>
      <c r="H37" s="932"/>
      <c r="I37" s="82"/>
    </row>
    <row r="38" spans="2:9" s="11" customFormat="1" x14ac:dyDescent="0.25">
      <c r="B38" s="931"/>
      <c r="C38" s="932"/>
      <c r="D38" s="932"/>
      <c r="E38" s="932"/>
      <c r="F38" s="932"/>
      <c r="G38" s="932"/>
      <c r="H38" s="932"/>
      <c r="I38" s="82"/>
    </row>
    <row r="39" spans="2:9" s="11" customFormat="1" x14ac:dyDescent="0.25">
      <c r="B39" s="931"/>
      <c r="C39" s="932"/>
      <c r="D39" s="932"/>
      <c r="E39" s="932"/>
      <c r="F39" s="932"/>
      <c r="G39" s="932"/>
      <c r="H39" s="932"/>
      <c r="I39" s="82"/>
    </row>
    <row r="40" spans="2:9" s="11" customFormat="1" x14ac:dyDescent="0.25">
      <c r="B40" s="931"/>
      <c r="C40" s="932"/>
      <c r="D40" s="932"/>
      <c r="E40" s="932"/>
      <c r="F40" s="932"/>
      <c r="G40" s="932"/>
      <c r="H40" s="932"/>
      <c r="I40" s="82"/>
    </row>
    <row r="41" spans="2:9" s="11" customFormat="1" x14ac:dyDescent="0.25">
      <c r="B41" s="931"/>
      <c r="C41" s="932"/>
      <c r="D41" s="932"/>
      <c r="E41" s="932"/>
      <c r="F41" s="932"/>
      <c r="G41" s="932"/>
      <c r="H41" s="932"/>
      <c r="I41" s="82"/>
    </row>
    <row r="42" spans="2:9" s="11" customFormat="1" x14ac:dyDescent="0.25">
      <c r="B42" s="931"/>
      <c r="C42" s="932"/>
      <c r="D42" s="932"/>
      <c r="E42" s="932"/>
      <c r="F42" s="932"/>
      <c r="G42" s="932"/>
      <c r="H42" s="932"/>
      <c r="I42" s="82"/>
    </row>
    <row r="43" spans="2:9" s="11" customFormat="1" x14ac:dyDescent="0.25">
      <c r="B43" s="931"/>
      <c r="C43" s="932"/>
      <c r="D43" s="932"/>
      <c r="E43" s="932"/>
      <c r="F43" s="932"/>
      <c r="G43" s="932"/>
      <c r="H43" s="932"/>
      <c r="I43" s="82"/>
    </row>
    <row r="44" spans="2:9" s="11" customFormat="1" x14ac:dyDescent="0.25">
      <c r="B44" s="931"/>
      <c r="C44" s="932"/>
      <c r="D44" s="932"/>
      <c r="E44" s="932"/>
      <c r="F44" s="932"/>
      <c r="G44" s="932"/>
      <c r="H44" s="932"/>
      <c r="I44" s="82"/>
    </row>
    <row r="45" spans="2:9" x14ac:dyDescent="0.25">
      <c r="B45" s="926"/>
      <c r="C45" s="927"/>
      <c r="D45" s="927"/>
      <c r="E45" s="927"/>
      <c r="F45" s="927"/>
      <c r="G45" s="927"/>
      <c r="H45" s="927"/>
      <c r="I45" s="568"/>
    </row>
    <row r="46" spans="2:9" x14ac:dyDescent="0.25">
      <c r="B46" s="926"/>
      <c r="C46" s="927"/>
      <c r="D46" s="927"/>
      <c r="E46" s="927"/>
      <c r="F46" s="927"/>
      <c r="G46" s="927"/>
      <c r="H46" s="927"/>
      <c r="I46" s="568"/>
    </row>
    <row r="47" spans="2:9" x14ac:dyDescent="0.25">
      <c r="B47" s="926"/>
      <c r="C47" s="927"/>
      <c r="D47" s="927"/>
      <c r="E47" s="927"/>
      <c r="F47" s="927"/>
      <c r="G47" s="927"/>
      <c r="H47" s="927"/>
      <c r="I47" s="568"/>
    </row>
    <row r="48" spans="2:9" x14ac:dyDescent="0.25">
      <c r="B48" s="926"/>
      <c r="C48" s="927"/>
      <c r="D48" s="927"/>
      <c r="E48" s="927"/>
      <c r="F48" s="927"/>
      <c r="G48" s="927"/>
      <c r="H48" s="927"/>
      <c r="I48" s="568"/>
    </row>
    <row r="49" spans="2:8" x14ac:dyDescent="0.25">
      <c r="B49" s="926"/>
      <c r="C49" s="927"/>
      <c r="D49" s="927"/>
      <c r="E49" s="927"/>
      <c r="F49" s="927"/>
      <c r="G49" s="927"/>
      <c r="H49" s="927"/>
    </row>
    <row r="50" spans="2:8" x14ac:dyDescent="0.25">
      <c r="B50" s="926"/>
      <c r="C50" s="927"/>
      <c r="D50" s="927"/>
      <c r="E50" s="927"/>
      <c r="F50" s="927"/>
      <c r="G50" s="927"/>
      <c r="H50" s="927"/>
    </row>
    <row r="51" spans="2:8" x14ac:dyDescent="0.25">
      <c r="B51" s="926"/>
      <c r="C51" s="927"/>
      <c r="D51" s="927"/>
      <c r="E51" s="927"/>
      <c r="F51" s="927"/>
      <c r="G51" s="927"/>
      <c r="H51" s="927"/>
    </row>
    <row r="52" spans="2:8" x14ac:dyDescent="0.25">
      <c r="B52" s="926"/>
      <c r="C52" s="927"/>
      <c r="D52" s="927"/>
      <c r="E52" s="927"/>
      <c r="F52" s="927"/>
      <c r="G52" s="927"/>
      <c r="H52" s="927"/>
    </row>
    <row r="53" spans="2:8" x14ac:dyDescent="0.25">
      <c r="B53" s="926"/>
      <c r="C53" s="927"/>
      <c r="D53" s="927"/>
      <c r="E53" s="927"/>
      <c r="F53" s="927"/>
      <c r="G53" s="927"/>
      <c r="H53" s="927"/>
    </row>
    <row r="54" spans="2:8" x14ac:dyDescent="0.25">
      <c r="B54" s="926"/>
      <c r="C54" s="927"/>
      <c r="D54" s="927"/>
      <c r="E54" s="927"/>
      <c r="F54" s="927"/>
      <c r="G54" s="927"/>
      <c r="H54" s="927"/>
    </row>
    <row r="55" spans="2:8" x14ac:dyDescent="0.25">
      <c r="B55" s="926"/>
      <c r="C55" s="927"/>
      <c r="D55" s="927"/>
      <c r="E55" s="927"/>
      <c r="F55" s="927"/>
      <c r="G55" s="927"/>
      <c r="H55" s="927"/>
    </row>
    <row r="56" spans="2:8" x14ac:dyDescent="0.25">
      <c r="B56" s="926"/>
      <c r="C56" s="927"/>
      <c r="D56" s="927"/>
      <c r="E56" s="927"/>
      <c r="F56" s="927"/>
      <c r="G56" s="927"/>
      <c r="H56" s="927"/>
    </row>
    <row r="57" spans="2:8" x14ac:dyDescent="0.25">
      <c r="B57" s="926"/>
      <c r="C57" s="927"/>
      <c r="D57" s="927"/>
      <c r="E57" s="927"/>
      <c r="F57" s="927"/>
      <c r="G57" s="927"/>
      <c r="H57" s="927"/>
    </row>
    <row r="58" spans="2:8" x14ac:dyDescent="0.25">
      <c r="B58" s="926"/>
      <c r="C58" s="927"/>
      <c r="D58" s="927"/>
      <c r="E58" s="927"/>
      <c r="F58" s="927"/>
      <c r="G58" s="927"/>
      <c r="H58" s="927"/>
    </row>
    <row r="59" spans="2:8" x14ac:dyDescent="0.25">
      <c r="B59" s="926"/>
      <c r="C59" s="927"/>
      <c r="D59" s="927"/>
      <c r="E59" s="927"/>
      <c r="F59" s="927"/>
      <c r="G59" s="927"/>
      <c r="H59" s="927"/>
    </row>
    <row r="60" spans="2:8" x14ac:dyDescent="0.25">
      <c r="B60" s="926"/>
      <c r="C60" s="927"/>
      <c r="D60" s="927"/>
      <c r="E60" s="927"/>
      <c r="F60" s="927"/>
      <c r="G60" s="927"/>
      <c r="H60" s="927"/>
    </row>
    <row r="61" spans="2:8" x14ac:dyDescent="0.25">
      <c r="B61" s="926"/>
      <c r="C61" s="927"/>
      <c r="D61" s="927"/>
      <c r="E61" s="927"/>
      <c r="F61" s="927"/>
      <c r="G61" s="927"/>
      <c r="H61" s="927"/>
    </row>
    <row r="62" spans="2:8" x14ac:dyDescent="0.25">
      <c r="B62" s="926"/>
      <c r="C62" s="927"/>
      <c r="D62" s="927"/>
      <c r="E62" s="927"/>
      <c r="F62" s="927"/>
      <c r="G62" s="927"/>
      <c r="H62" s="927"/>
    </row>
    <row r="63" spans="2:8" x14ac:dyDescent="0.25">
      <c r="B63" s="926"/>
      <c r="C63" s="927"/>
      <c r="D63" s="927"/>
      <c r="E63" s="927"/>
      <c r="F63" s="927"/>
      <c r="G63" s="927"/>
      <c r="H63" s="927"/>
    </row>
    <row r="64" spans="2:8" x14ac:dyDescent="0.25">
      <c r="B64" s="926"/>
      <c r="C64" s="927"/>
      <c r="D64" s="927"/>
      <c r="E64" s="927"/>
      <c r="F64" s="927"/>
      <c r="G64" s="927"/>
      <c r="H64" s="927"/>
    </row>
    <row r="65" spans="2:8" x14ac:dyDescent="0.25">
      <c r="B65" s="926"/>
      <c r="C65" s="927"/>
      <c r="D65" s="927"/>
      <c r="E65" s="927"/>
      <c r="F65" s="927"/>
      <c r="G65" s="927"/>
      <c r="H65" s="927"/>
    </row>
    <row r="66" spans="2:8" x14ac:dyDescent="0.25">
      <c r="B66" s="926"/>
      <c r="C66" s="927"/>
      <c r="D66" s="927"/>
      <c r="E66" s="927"/>
      <c r="F66" s="927"/>
      <c r="G66" s="927"/>
      <c r="H66" s="927"/>
    </row>
    <row r="67" spans="2:8" x14ac:dyDescent="0.25">
      <c r="B67" s="926"/>
      <c r="C67" s="927"/>
      <c r="D67" s="927"/>
      <c r="E67" s="927"/>
      <c r="F67" s="927"/>
      <c r="G67" s="927"/>
      <c r="H67" s="927"/>
    </row>
    <row r="68" spans="2:8" x14ac:dyDescent="0.25">
      <c r="B68" s="926"/>
      <c r="C68" s="927"/>
      <c r="D68" s="927"/>
      <c r="E68" s="927"/>
      <c r="F68" s="927"/>
      <c r="G68" s="927"/>
      <c r="H68" s="927"/>
    </row>
    <row r="69" spans="2:8" x14ac:dyDescent="0.25">
      <c r="B69" s="926"/>
      <c r="C69" s="927"/>
      <c r="D69" s="927"/>
      <c r="E69" s="927"/>
      <c r="F69" s="927"/>
      <c r="G69" s="927"/>
      <c r="H69" s="927"/>
    </row>
    <row r="70" spans="2:8" x14ac:dyDescent="0.25">
      <c r="B70" s="926"/>
      <c r="C70" s="927"/>
      <c r="D70" s="927"/>
      <c r="E70" s="927"/>
      <c r="F70" s="927"/>
      <c r="G70" s="927"/>
      <c r="H70" s="927"/>
    </row>
    <row r="71" spans="2:8" x14ac:dyDescent="0.25">
      <c r="B71" s="926"/>
      <c r="C71" s="927"/>
      <c r="D71" s="927"/>
      <c r="E71" s="927"/>
      <c r="F71" s="927"/>
      <c r="G71" s="927"/>
      <c r="H71" s="927"/>
    </row>
    <row r="72" spans="2:8" x14ac:dyDescent="0.25">
      <c r="B72" s="926"/>
      <c r="C72" s="927"/>
      <c r="D72" s="927"/>
      <c r="E72" s="927"/>
      <c r="F72" s="927"/>
      <c r="G72" s="927"/>
      <c r="H72" s="927"/>
    </row>
    <row r="73" spans="2:8" x14ac:dyDescent="0.25">
      <c r="B73" s="926"/>
      <c r="C73" s="927"/>
      <c r="D73" s="927"/>
      <c r="E73" s="927"/>
      <c r="F73" s="927"/>
      <c r="G73" s="927"/>
      <c r="H73" s="927"/>
    </row>
    <row r="74" spans="2:8" x14ac:dyDescent="0.25">
      <c r="B74" s="926"/>
      <c r="C74" s="927"/>
      <c r="D74" s="927"/>
      <c r="E74" s="927"/>
      <c r="F74" s="927"/>
      <c r="G74" s="927"/>
      <c r="H74" s="927"/>
    </row>
    <row r="75" spans="2:8" x14ac:dyDescent="0.25">
      <c r="B75" s="926"/>
      <c r="C75" s="927"/>
      <c r="D75" s="927"/>
      <c r="E75" s="927"/>
      <c r="F75" s="927"/>
      <c r="G75" s="927"/>
      <c r="H75" s="927"/>
    </row>
    <row r="76" spans="2:8" x14ac:dyDescent="0.25">
      <c r="B76" s="926"/>
      <c r="C76" s="927"/>
      <c r="D76" s="927"/>
      <c r="E76" s="927"/>
      <c r="F76" s="927"/>
      <c r="G76" s="927"/>
      <c r="H76" s="927"/>
    </row>
    <row r="77" spans="2:8" x14ac:dyDescent="0.25">
      <c r="B77" s="926"/>
      <c r="C77" s="927"/>
      <c r="D77" s="927"/>
      <c r="E77" s="927"/>
      <c r="F77" s="927"/>
      <c r="G77" s="927"/>
      <c r="H77" s="927"/>
    </row>
    <row r="78" spans="2:8" x14ac:dyDescent="0.25">
      <c r="B78" s="926"/>
      <c r="C78" s="927"/>
      <c r="D78" s="927"/>
      <c r="E78" s="927"/>
      <c r="F78" s="927"/>
      <c r="G78" s="927"/>
      <c r="H78" s="927"/>
    </row>
    <row r="79" spans="2:8" x14ac:dyDescent="0.25">
      <c r="B79" s="926"/>
      <c r="C79" s="927"/>
      <c r="D79" s="927"/>
      <c r="E79" s="927"/>
      <c r="F79" s="927"/>
      <c r="G79" s="927"/>
      <c r="H79" s="927"/>
    </row>
    <row r="80" spans="2:8" x14ac:dyDescent="0.25">
      <c r="B80" s="926"/>
      <c r="C80" s="927"/>
      <c r="D80" s="927"/>
      <c r="E80" s="927"/>
      <c r="F80" s="927"/>
      <c r="G80" s="927"/>
      <c r="H80" s="927"/>
    </row>
    <row r="81" spans="2:8" x14ac:dyDescent="0.25">
      <c r="B81" s="926"/>
      <c r="C81" s="927"/>
      <c r="D81" s="927"/>
      <c r="E81" s="927"/>
      <c r="F81" s="927"/>
      <c r="G81" s="927"/>
      <c r="H81" s="927"/>
    </row>
    <row r="82" spans="2:8" x14ac:dyDescent="0.25">
      <c r="B82" s="926"/>
      <c r="C82" s="927"/>
      <c r="D82" s="927"/>
      <c r="E82" s="927"/>
      <c r="F82" s="927"/>
      <c r="G82" s="927"/>
      <c r="H82" s="927"/>
    </row>
    <row r="83" spans="2:8" x14ac:dyDescent="0.25">
      <c r="B83" s="926"/>
      <c r="C83" s="927"/>
      <c r="D83" s="927"/>
      <c r="E83" s="927"/>
      <c r="F83" s="927"/>
      <c r="G83" s="927"/>
      <c r="H83" s="927"/>
    </row>
    <row r="84" spans="2:8" x14ac:dyDescent="0.25">
      <c r="B84" s="926"/>
      <c r="C84" s="927"/>
      <c r="D84" s="927"/>
      <c r="E84" s="927"/>
      <c r="F84" s="927"/>
      <c r="G84" s="927"/>
      <c r="H84" s="927"/>
    </row>
    <row r="85" spans="2:8" x14ac:dyDescent="0.25">
      <c r="B85" s="926"/>
      <c r="C85" s="927"/>
      <c r="D85" s="927"/>
      <c r="E85" s="927"/>
      <c r="F85" s="927"/>
      <c r="G85" s="927"/>
      <c r="H85" s="927"/>
    </row>
    <row r="86" spans="2:8" x14ac:dyDescent="0.25">
      <c r="B86" s="926"/>
      <c r="C86" s="927"/>
      <c r="D86" s="927"/>
      <c r="E86" s="927"/>
      <c r="F86" s="927"/>
      <c r="G86" s="927"/>
      <c r="H86" s="927"/>
    </row>
    <row r="87" spans="2:8" x14ac:dyDescent="0.25">
      <c r="B87" s="926"/>
      <c r="C87" s="927"/>
      <c r="D87" s="927"/>
      <c r="E87" s="927"/>
      <c r="F87" s="927"/>
      <c r="G87" s="927"/>
      <c r="H87" s="927"/>
    </row>
    <row r="88" spans="2:8" x14ac:dyDescent="0.25">
      <c r="B88" s="926"/>
      <c r="C88" s="927"/>
      <c r="D88" s="927"/>
      <c r="E88" s="927"/>
      <c r="F88" s="927"/>
      <c r="G88" s="927"/>
      <c r="H88" s="927"/>
    </row>
    <row r="89" spans="2:8" x14ac:dyDescent="0.25">
      <c r="B89" s="926"/>
      <c r="C89" s="927"/>
      <c r="D89" s="927"/>
      <c r="E89" s="927"/>
      <c r="F89" s="927"/>
      <c r="G89" s="927"/>
      <c r="H89" s="927"/>
    </row>
    <row r="90" spans="2:8" x14ac:dyDescent="0.25">
      <c r="B90" s="926"/>
      <c r="C90" s="927"/>
      <c r="D90" s="927"/>
      <c r="E90" s="927"/>
      <c r="F90" s="927"/>
      <c r="G90" s="927"/>
      <c r="H90" s="927"/>
    </row>
    <row r="91" spans="2:8" x14ac:dyDescent="0.25">
      <c r="B91" s="926"/>
      <c r="C91" s="927"/>
      <c r="D91" s="927"/>
      <c r="E91" s="927"/>
      <c r="F91" s="927"/>
      <c r="G91" s="927"/>
      <c r="H91" s="927"/>
    </row>
    <row r="92" spans="2:8" x14ac:dyDescent="0.25">
      <c r="B92" s="926"/>
      <c r="C92" s="927"/>
      <c r="D92" s="927"/>
      <c r="E92" s="927"/>
      <c r="F92" s="927"/>
      <c r="G92" s="927"/>
      <c r="H92" s="927"/>
    </row>
    <row r="93" spans="2:8" x14ac:dyDescent="0.25">
      <c r="B93" s="926"/>
      <c r="C93" s="927"/>
      <c r="D93" s="927"/>
      <c r="E93" s="927"/>
      <c r="F93" s="927"/>
      <c r="G93" s="927"/>
      <c r="H93" s="927"/>
    </row>
    <row r="94" spans="2:8" x14ac:dyDescent="0.25">
      <c r="B94" s="926"/>
      <c r="C94" s="927"/>
      <c r="D94" s="927"/>
      <c r="E94" s="927"/>
      <c r="F94" s="927"/>
      <c r="G94" s="927"/>
      <c r="H94" s="927"/>
    </row>
    <row r="95" spans="2:8" x14ac:dyDescent="0.25">
      <c r="B95" s="926"/>
      <c r="C95" s="927"/>
      <c r="D95" s="927"/>
      <c r="E95" s="927"/>
      <c r="F95" s="927"/>
      <c r="G95" s="927"/>
      <c r="H95" s="927"/>
    </row>
    <row r="96" spans="2:8" x14ac:dyDescent="0.25">
      <c r="B96" s="926"/>
      <c r="C96" s="927"/>
      <c r="D96" s="927"/>
      <c r="E96" s="927"/>
      <c r="F96" s="927"/>
      <c r="G96" s="927"/>
      <c r="H96" s="927"/>
    </row>
    <row r="97" spans="2:8" x14ac:dyDescent="0.25">
      <c r="B97" s="926"/>
      <c r="C97" s="927"/>
      <c r="D97" s="927"/>
      <c r="E97" s="927"/>
      <c r="F97" s="927"/>
      <c r="G97" s="927"/>
      <c r="H97" s="927"/>
    </row>
    <row r="98" spans="2:8" x14ac:dyDescent="0.25">
      <c r="B98" s="926"/>
      <c r="C98" s="927"/>
      <c r="D98" s="927"/>
      <c r="E98" s="927"/>
      <c r="F98" s="927"/>
      <c r="G98" s="927"/>
      <c r="H98" s="927"/>
    </row>
    <row r="99" spans="2:8" x14ac:dyDescent="0.25">
      <c r="B99" s="926"/>
      <c r="C99" s="927"/>
      <c r="D99" s="927"/>
      <c r="E99" s="927"/>
      <c r="F99" s="927"/>
      <c r="G99" s="927"/>
      <c r="H99" s="927"/>
    </row>
    <row r="100" spans="2:8" x14ac:dyDescent="0.25">
      <c r="B100" s="926"/>
      <c r="C100" s="927"/>
      <c r="D100" s="927"/>
      <c r="E100" s="927"/>
      <c r="F100" s="927"/>
      <c r="G100" s="927"/>
      <c r="H100" s="927"/>
    </row>
    <row r="101" spans="2:8" x14ac:dyDescent="0.25">
      <c r="B101" s="926"/>
      <c r="C101" s="927"/>
      <c r="D101" s="927"/>
      <c r="E101" s="927"/>
      <c r="F101" s="927"/>
      <c r="G101" s="927"/>
      <c r="H101" s="927"/>
    </row>
    <row r="102" spans="2:8" x14ac:dyDescent="0.25">
      <c r="B102" s="926"/>
      <c r="C102" s="927"/>
      <c r="D102" s="927"/>
      <c r="E102" s="927"/>
      <c r="F102" s="927"/>
      <c r="G102" s="927"/>
      <c r="H102" s="927"/>
    </row>
    <row r="103" spans="2:8" x14ac:dyDescent="0.25">
      <c r="B103" s="926"/>
      <c r="C103" s="927"/>
      <c r="D103" s="927"/>
      <c r="E103" s="927"/>
      <c r="F103" s="927"/>
      <c r="G103" s="927"/>
      <c r="H103" s="927"/>
    </row>
    <row r="104" spans="2:8" x14ac:dyDescent="0.25">
      <c r="B104" s="926"/>
      <c r="C104" s="927"/>
      <c r="D104" s="927"/>
      <c r="E104" s="927"/>
      <c r="F104" s="927"/>
      <c r="G104" s="927"/>
      <c r="H104" s="927"/>
    </row>
    <row r="105" spans="2:8" x14ac:dyDescent="0.25">
      <c r="B105" s="926"/>
      <c r="C105" s="927"/>
      <c r="D105" s="927"/>
      <c r="E105" s="927"/>
      <c r="F105" s="927"/>
      <c r="G105" s="927"/>
      <c r="H105" s="927"/>
    </row>
    <row r="106" spans="2:8" x14ac:dyDescent="0.25">
      <c r="B106" s="926"/>
      <c r="C106" s="927"/>
      <c r="D106" s="927"/>
      <c r="E106" s="927"/>
      <c r="F106" s="927"/>
      <c r="G106" s="927"/>
      <c r="H106" s="927"/>
    </row>
    <row r="107" spans="2:8" x14ac:dyDescent="0.25">
      <c r="B107" s="926"/>
      <c r="C107" s="927"/>
      <c r="D107" s="927"/>
      <c r="E107" s="927"/>
      <c r="F107" s="927"/>
      <c r="G107" s="927"/>
      <c r="H107" s="927"/>
    </row>
    <row r="108" spans="2:8" x14ac:dyDescent="0.25">
      <c r="B108" s="926"/>
      <c r="C108" s="927"/>
      <c r="D108" s="927"/>
      <c r="E108" s="927"/>
      <c r="F108" s="927"/>
      <c r="G108" s="927"/>
      <c r="H108" s="927"/>
    </row>
    <row r="109" spans="2:8" x14ac:dyDescent="0.25">
      <c r="B109" s="926"/>
      <c r="C109" s="927"/>
      <c r="D109" s="927"/>
      <c r="E109" s="927"/>
      <c r="F109" s="927"/>
      <c r="G109" s="927"/>
      <c r="H109" s="927"/>
    </row>
    <row r="110" spans="2:8" x14ac:dyDescent="0.25">
      <c r="B110" s="926"/>
      <c r="C110" s="927"/>
      <c r="D110" s="927"/>
      <c r="E110" s="927"/>
      <c r="F110" s="927"/>
      <c r="G110" s="927"/>
      <c r="H110" s="927"/>
    </row>
    <row r="111" spans="2:8" x14ac:dyDescent="0.25">
      <c r="B111" s="926"/>
      <c r="C111" s="927"/>
      <c r="D111" s="927"/>
      <c r="E111" s="927"/>
      <c r="F111" s="927"/>
      <c r="G111" s="927"/>
      <c r="H111" s="927"/>
    </row>
    <row r="112" spans="2:8" x14ac:dyDescent="0.25">
      <c r="B112" s="926"/>
      <c r="C112" s="927"/>
      <c r="D112" s="927"/>
      <c r="E112" s="927"/>
      <c r="F112" s="927"/>
      <c r="G112" s="927"/>
      <c r="H112" s="927"/>
    </row>
    <row r="113" spans="2:8" x14ac:dyDescent="0.25">
      <c r="B113" s="926"/>
      <c r="C113" s="927"/>
      <c r="D113" s="927"/>
      <c r="E113" s="927"/>
      <c r="F113" s="927"/>
      <c r="G113" s="927"/>
      <c r="H113" s="927"/>
    </row>
    <row r="114" spans="2:8" x14ac:dyDescent="0.25">
      <c r="B114" s="926"/>
      <c r="C114" s="927"/>
      <c r="D114" s="927"/>
      <c r="E114" s="927"/>
      <c r="F114" s="927"/>
      <c r="G114" s="927"/>
      <c r="H114" s="927"/>
    </row>
    <row r="115" spans="2:8" x14ac:dyDescent="0.25">
      <c r="B115" s="926"/>
      <c r="C115" s="927"/>
      <c r="D115" s="927"/>
      <c r="E115" s="927"/>
      <c r="F115" s="927"/>
      <c r="G115" s="927"/>
      <c r="H115" s="927"/>
    </row>
    <row r="116" spans="2:8" x14ac:dyDescent="0.25">
      <c r="B116" s="926"/>
      <c r="C116" s="927"/>
      <c r="D116" s="927"/>
      <c r="E116" s="927"/>
      <c r="F116" s="927"/>
      <c r="G116" s="927"/>
      <c r="H116" s="927"/>
    </row>
    <row r="117" spans="2:8" x14ac:dyDescent="0.25">
      <c r="B117" s="926"/>
      <c r="C117" s="927"/>
      <c r="D117" s="927"/>
      <c r="E117" s="927"/>
      <c r="F117" s="927"/>
      <c r="G117" s="927"/>
      <c r="H117" s="927"/>
    </row>
  </sheetData>
  <mergeCells count="104">
    <mergeCell ref="B112:H112"/>
    <mergeCell ref="B105:H105"/>
    <mergeCell ref="B106:H106"/>
    <mergeCell ref="B107:H107"/>
    <mergeCell ref="B108:H108"/>
    <mergeCell ref="B109:H109"/>
    <mergeCell ref="B110:H110"/>
    <mergeCell ref="B111:H111"/>
    <mergeCell ref="B117:H117"/>
    <mergeCell ref="B113:H113"/>
    <mergeCell ref="B114:H114"/>
    <mergeCell ref="B115:H115"/>
    <mergeCell ref="B116:H116"/>
    <mergeCell ref="B100:H100"/>
    <mergeCell ref="B101:H101"/>
    <mergeCell ref="B94:H94"/>
    <mergeCell ref="B95:H95"/>
    <mergeCell ref="B96:H96"/>
    <mergeCell ref="B97:H97"/>
    <mergeCell ref="B102:H102"/>
    <mergeCell ref="B103:H103"/>
    <mergeCell ref="B104:H104"/>
    <mergeCell ref="B91:H91"/>
    <mergeCell ref="B92:H92"/>
    <mergeCell ref="B93:H93"/>
    <mergeCell ref="B86:H86"/>
    <mergeCell ref="B87:H87"/>
    <mergeCell ref="B88:H88"/>
    <mergeCell ref="B89:H89"/>
    <mergeCell ref="B98:H98"/>
    <mergeCell ref="B99:H99"/>
    <mergeCell ref="B82:H82"/>
    <mergeCell ref="B83:H83"/>
    <mergeCell ref="B84:H84"/>
    <mergeCell ref="B85:H85"/>
    <mergeCell ref="B78:H78"/>
    <mergeCell ref="B79:H79"/>
    <mergeCell ref="B80:H80"/>
    <mergeCell ref="B81:H81"/>
    <mergeCell ref="B90:H90"/>
    <mergeCell ref="B69:H69"/>
    <mergeCell ref="B62:H62"/>
    <mergeCell ref="B63:H63"/>
    <mergeCell ref="B64:H64"/>
    <mergeCell ref="B65:H65"/>
    <mergeCell ref="B74:H74"/>
    <mergeCell ref="B75:H75"/>
    <mergeCell ref="B76:H76"/>
    <mergeCell ref="B77:H77"/>
    <mergeCell ref="B70:H70"/>
    <mergeCell ref="B71:H71"/>
    <mergeCell ref="B72:H72"/>
    <mergeCell ref="B73:H73"/>
    <mergeCell ref="B60:H60"/>
    <mergeCell ref="B61:H61"/>
    <mergeCell ref="B54:H54"/>
    <mergeCell ref="B55:H55"/>
    <mergeCell ref="B56:H56"/>
    <mergeCell ref="B57:H57"/>
    <mergeCell ref="B66:H66"/>
    <mergeCell ref="B67:H67"/>
    <mergeCell ref="B68:H68"/>
    <mergeCell ref="B51:H51"/>
    <mergeCell ref="B52:H52"/>
    <mergeCell ref="B53:H53"/>
    <mergeCell ref="B46:H46"/>
    <mergeCell ref="B47:H47"/>
    <mergeCell ref="B48:H48"/>
    <mergeCell ref="B49:H49"/>
    <mergeCell ref="B58:H58"/>
    <mergeCell ref="B59:H59"/>
    <mergeCell ref="B42:H42"/>
    <mergeCell ref="B43:H43"/>
    <mergeCell ref="B44:H44"/>
    <mergeCell ref="B45:H45"/>
    <mergeCell ref="B38:H38"/>
    <mergeCell ref="B39:H39"/>
    <mergeCell ref="B40:H40"/>
    <mergeCell ref="B41:H41"/>
    <mergeCell ref="B50:H50"/>
    <mergeCell ref="B32:H32"/>
    <mergeCell ref="B6:H6"/>
    <mergeCell ref="B35:H35"/>
    <mergeCell ref="B36:H36"/>
    <mergeCell ref="B37:H37"/>
    <mergeCell ref="B21:D21"/>
    <mergeCell ref="B22:D22"/>
    <mergeCell ref="B25:H25"/>
    <mergeCell ref="B26:H26"/>
    <mergeCell ref="B29:H29"/>
    <mergeCell ref="B23:D23"/>
    <mergeCell ref="B24:H24"/>
    <mergeCell ref="D4:H4"/>
    <mergeCell ref="A4:C4"/>
    <mergeCell ref="D1:H1"/>
    <mergeCell ref="A1:C1"/>
    <mergeCell ref="A2:C2"/>
    <mergeCell ref="A3:C3"/>
    <mergeCell ref="D2:H2"/>
    <mergeCell ref="D3:H3"/>
    <mergeCell ref="C18:D18"/>
    <mergeCell ref="B5:H5"/>
    <mergeCell ref="B7:H7"/>
    <mergeCell ref="C10:D10"/>
  </mergeCells>
  <phoneticPr fontId="7" type="noConversion"/>
  <pageMargins left="0.75" right="0.75" top="1" bottom="1" header="0.5" footer="0.5"/>
  <pageSetup orientation="portrait" horizontalDpi="200" verticalDpi="200" r:id="rId1"/>
  <headerFooter alignWithMargins="0"/>
  <drawing r:id="rId2"/>
  <legacyDrawing r:id="rId3"/>
  <oleObjects>
    <mc:AlternateContent xmlns:mc="http://schemas.openxmlformats.org/markup-compatibility/2006">
      <mc:Choice Requires="x14">
        <oleObject progId="MSPhotoEd.3" shapeId="11265" r:id="rId4">
          <objectPr defaultSize="0" autoPict="0" r:id="rId5">
            <anchor moveWithCells="1" sizeWithCells="1">
              <from>
                <xdr:col>0</xdr:col>
                <xdr:colOff>152400</xdr:colOff>
                <xdr:row>0</xdr:row>
                <xdr:rowOff>68580</xdr:rowOff>
              </from>
              <to>
                <xdr:col>2</xdr:col>
                <xdr:colOff>487680</xdr:colOff>
                <xdr:row>3</xdr:row>
                <xdr:rowOff>76200</xdr:rowOff>
              </to>
            </anchor>
          </objectPr>
        </oleObject>
      </mc:Choice>
      <mc:Fallback>
        <oleObject progId="MSPhotoEd.3" shapeId="11265" r:id="rId4"/>
      </mc:Fallback>
    </mc:AlternateContent>
  </oleObjec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oja2"/>
  <dimension ref="A1:J22"/>
  <sheetViews>
    <sheetView workbookViewId="0"/>
  </sheetViews>
  <sheetFormatPr defaultColWidth="9.109375" defaultRowHeight="13.2" x14ac:dyDescent="0.25"/>
  <cols>
    <col min="1" max="2" width="9.109375" style="16"/>
    <col min="3" max="3" width="2.44140625" style="16" customWidth="1"/>
    <col min="4" max="8" width="9.109375" style="16"/>
    <col min="9" max="9" width="12.109375" style="16" customWidth="1"/>
    <col min="10" max="10" width="10.44140625" style="16" customWidth="1"/>
    <col min="11" max="16384" width="9.109375" style="16"/>
  </cols>
  <sheetData>
    <row r="1" spans="1:10" s="10" customFormat="1" x14ac:dyDescent="0.25">
      <c r="A1" s="569"/>
      <c r="B1" s="11"/>
      <c r="C1" s="569"/>
      <c r="D1" s="569"/>
      <c r="E1" s="12"/>
      <c r="F1" s="12"/>
      <c r="G1" s="12"/>
      <c r="H1" s="939" t="s">
        <v>33</v>
      </c>
      <c r="I1" s="604" t="s">
        <v>34</v>
      </c>
      <c r="J1" s="605"/>
    </row>
    <row r="2" spans="1:10" s="10" customFormat="1" ht="12.75" customHeight="1" x14ac:dyDescent="0.25">
      <c r="A2" s="569"/>
      <c r="B2" s="11"/>
      <c r="C2" s="9"/>
      <c r="D2" s="942" t="s">
        <v>35</v>
      </c>
      <c r="E2" s="942"/>
      <c r="F2" s="942"/>
      <c r="G2" s="943"/>
      <c r="H2" s="940"/>
      <c r="I2" s="606" t="s">
        <v>36</v>
      </c>
      <c r="J2" s="607"/>
    </row>
    <row r="3" spans="1:10" s="10" customFormat="1" ht="12.75" customHeight="1" x14ac:dyDescent="0.25">
      <c r="A3" s="569"/>
      <c r="B3" s="11"/>
      <c r="C3" s="9"/>
      <c r="D3" s="942" t="s">
        <v>37</v>
      </c>
      <c r="E3" s="942"/>
      <c r="F3" s="942"/>
      <c r="G3" s="943"/>
      <c r="H3" s="940"/>
      <c r="I3" s="604" t="s">
        <v>38</v>
      </c>
      <c r="J3" s="605" t="s">
        <v>39</v>
      </c>
    </row>
    <row r="4" spans="1:10" s="10" customFormat="1" x14ac:dyDescent="0.25">
      <c r="A4" s="569"/>
      <c r="B4" s="11"/>
      <c r="C4" s="13"/>
      <c r="D4" s="944" t="s">
        <v>40</v>
      </c>
      <c r="E4" s="944"/>
      <c r="F4" s="944"/>
      <c r="G4" s="945"/>
      <c r="H4" s="941"/>
      <c r="I4" s="606" t="s">
        <v>36</v>
      </c>
      <c r="J4" s="607">
        <v>40021</v>
      </c>
    </row>
    <row r="9" spans="1:10" ht="30" x14ac:dyDescent="0.5">
      <c r="A9" s="14" t="s">
        <v>33</v>
      </c>
      <c r="B9" s="15" t="s">
        <v>41</v>
      </c>
    </row>
    <row r="12" spans="1:10" ht="15" x14ac:dyDescent="0.25">
      <c r="A12" s="19" t="s">
        <v>42</v>
      </c>
      <c r="B12" s="17" t="s">
        <v>43</v>
      </c>
    </row>
    <row r="13" spans="1:10" ht="15" x14ac:dyDescent="0.25">
      <c r="A13" s="18"/>
      <c r="B13" s="17"/>
    </row>
    <row r="14" spans="1:10" ht="15" x14ac:dyDescent="0.25">
      <c r="A14" s="19" t="s">
        <v>44</v>
      </c>
      <c r="B14" s="17" t="s">
        <v>45</v>
      </c>
    </row>
    <row r="15" spans="1:10" ht="15" x14ac:dyDescent="0.25">
      <c r="A15" s="18"/>
      <c r="B15" s="17"/>
    </row>
    <row r="16" spans="1:10" ht="15" x14ac:dyDescent="0.25">
      <c r="A16" s="19" t="s">
        <v>46</v>
      </c>
      <c r="B16" s="17" t="s">
        <v>47</v>
      </c>
    </row>
    <row r="17" spans="1:2" ht="15" x14ac:dyDescent="0.25">
      <c r="A17" s="18"/>
      <c r="B17" s="17"/>
    </row>
    <row r="18" spans="1:2" ht="15" x14ac:dyDescent="0.25">
      <c r="A18" s="19" t="s">
        <v>48</v>
      </c>
      <c r="B18" s="17" t="s">
        <v>49</v>
      </c>
    </row>
    <row r="19" spans="1:2" ht="15" x14ac:dyDescent="0.25">
      <c r="A19" s="18"/>
      <c r="B19" s="17"/>
    </row>
    <row r="20" spans="1:2" ht="15" x14ac:dyDescent="0.25">
      <c r="A20" s="19" t="s">
        <v>50</v>
      </c>
      <c r="B20" s="17" t="s">
        <v>51</v>
      </c>
    </row>
    <row r="21" spans="1:2" ht="15" x14ac:dyDescent="0.25">
      <c r="A21" s="18"/>
      <c r="B21" s="17"/>
    </row>
    <row r="22" spans="1:2" ht="15" x14ac:dyDescent="0.25">
      <c r="A22" s="19" t="s">
        <v>52</v>
      </c>
      <c r="B22" s="17" t="s">
        <v>53</v>
      </c>
    </row>
  </sheetData>
  <mergeCells count="4">
    <mergeCell ref="H1:H4"/>
    <mergeCell ref="D2:G2"/>
    <mergeCell ref="D4:G4"/>
    <mergeCell ref="D3:G3"/>
  </mergeCells>
  <phoneticPr fontId="0" type="noConversion"/>
  <hyperlinks>
    <hyperlink ref="A12" location="'A1-1'!A1" display="A1-1 " xr:uid="{00000000-0004-0000-0100-000000000000}"/>
    <hyperlink ref="A14" location="'A1-2'!A1" display="A1-2" xr:uid="{00000000-0004-0000-0100-000001000000}"/>
    <hyperlink ref="A16" location="'A1-3'!A1" display="A1-3" xr:uid="{00000000-0004-0000-0100-000002000000}"/>
    <hyperlink ref="A18" location="'A1-4'!A1" display="A1-4" xr:uid="{00000000-0004-0000-0100-000003000000}"/>
    <hyperlink ref="A20" location="'A1-5'!A1" display="A1-5" xr:uid="{00000000-0004-0000-0100-000004000000}"/>
  </hyperlinks>
  <pageMargins left="0.75" right="0.75" top="0.56999999999999995" bottom="1" header="0.5" footer="0.5"/>
  <pageSetup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Hoja3"/>
  <dimension ref="B1:L98"/>
  <sheetViews>
    <sheetView workbookViewId="0"/>
  </sheetViews>
  <sheetFormatPr defaultColWidth="9.109375" defaultRowHeight="10.199999999999999" x14ac:dyDescent="0.25"/>
  <cols>
    <col min="1" max="1" width="1.88671875" style="110" customWidth="1"/>
    <col min="2" max="2" width="5" style="110" customWidth="1"/>
    <col min="3" max="3" width="2.33203125" style="110" customWidth="1"/>
    <col min="4" max="5" width="12.44140625" style="110" customWidth="1"/>
    <col min="6" max="6" width="8.88671875" style="110" customWidth="1"/>
    <col min="7" max="7" width="6.44140625" style="110" customWidth="1"/>
    <col min="8" max="8" width="6.109375" style="110" customWidth="1"/>
    <col min="9" max="9" width="10.109375" style="110" customWidth="1"/>
    <col min="10" max="10" width="2.44140625" style="110" customWidth="1"/>
    <col min="11" max="11" width="11.33203125" style="110" customWidth="1"/>
    <col min="12" max="12" width="15.44140625" style="112" customWidth="1"/>
    <col min="13" max="16384" width="9.109375" style="110"/>
  </cols>
  <sheetData>
    <row r="1" spans="2:12" ht="18" customHeight="1" x14ac:dyDescent="0.25">
      <c r="B1" s="113" t="s">
        <v>54</v>
      </c>
      <c r="C1" s="113"/>
      <c r="D1" s="114"/>
      <c r="E1" s="114"/>
      <c r="F1" s="114"/>
      <c r="G1" s="114"/>
      <c r="H1" s="114"/>
      <c r="I1" s="953" t="s">
        <v>55</v>
      </c>
      <c r="J1" s="953"/>
      <c r="K1" s="608" t="s">
        <v>34</v>
      </c>
      <c r="L1" s="609"/>
    </row>
    <row r="2" spans="2:12" ht="18.75" customHeight="1" x14ac:dyDescent="0.25">
      <c r="B2" s="114" t="s">
        <v>56</v>
      </c>
      <c r="C2" s="114"/>
      <c r="D2" s="114"/>
      <c r="E2" s="951"/>
      <c r="F2" s="951"/>
      <c r="G2" s="951"/>
      <c r="H2" s="114"/>
      <c r="I2" s="953"/>
      <c r="J2" s="953"/>
      <c r="K2" s="111" t="s">
        <v>36</v>
      </c>
      <c r="L2" s="610"/>
    </row>
    <row r="3" spans="2:12" ht="18.75" customHeight="1" x14ac:dyDescent="0.25">
      <c r="B3" s="114" t="s">
        <v>57</v>
      </c>
      <c r="C3" s="114"/>
      <c r="D3" s="114"/>
      <c r="E3" s="955">
        <v>45064</v>
      </c>
      <c r="F3" s="956"/>
      <c r="G3" s="956"/>
      <c r="H3" s="114"/>
      <c r="I3" s="953"/>
      <c r="J3" s="953"/>
      <c r="K3" s="958" t="s">
        <v>38</v>
      </c>
      <c r="L3" s="960"/>
    </row>
    <row r="4" spans="2:12" ht="18.75" customHeight="1" x14ac:dyDescent="0.25">
      <c r="B4" s="114" t="s">
        <v>58</v>
      </c>
      <c r="C4" s="114"/>
      <c r="D4" s="114"/>
      <c r="E4" s="957" t="s">
        <v>59</v>
      </c>
      <c r="F4" s="957"/>
      <c r="G4" s="957"/>
      <c r="H4" s="114"/>
      <c r="I4" s="953"/>
      <c r="J4" s="953"/>
      <c r="K4" s="959"/>
      <c r="L4" s="961"/>
    </row>
    <row r="5" spans="2:12" ht="13.8" x14ac:dyDescent="0.25">
      <c r="B5" s="114" t="s">
        <v>60</v>
      </c>
      <c r="C5" s="114"/>
      <c r="D5" s="114"/>
      <c r="E5" s="954" t="s">
        <v>61</v>
      </c>
      <c r="F5" s="954"/>
      <c r="G5" s="954"/>
      <c r="H5" s="954"/>
      <c r="I5" s="953"/>
      <c r="J5" s="953"/>
      <c r="K5" s="111" t="s">
        <v>36</v>
      </c>
      <c r="L5" s="611"/>
    </row>
    <row r="6" spans="2:12" ht="14.25" customHeight="1" x14ac:dyDescent="0.25">
      <c r="H6" s="952"/>
      <c r="I6" s="952"/>
      <c r="J6" s="952"/>
      <c r="K6" s="952"/>
      <c r="L6" s="952"/>
    </row>
    <row r="8" spans="2:12" s="53" customFormat="1" ht="35.25" customHeight="1" x14ac:dyDescent="0.25">
      <c r="B8" s="962" t="s">
        <v>62</v>
      </c>
      <c r="C8" s="963"/>
      <c r="D8" s="963"/>
      <c r="E8" s="963"/>
      <c r="F8" s="963"/>
      <c r="G8" s="963"/>
      <c r="H8" s="963"/>
      <c r="I8" s="963"/>
      <c r="J8" s="964"/>
      <c r="K8" s="612" t="s">
        <v>63</v>
      </c>
      <c r="L8" s="613" t="s">
        <v>64</v>
      </c>
    </row>
    <row r="9" spans="2:12" s="53" customFormat="1" ht="15.6" x14ac:dyDescent="0.25">
      <c r="B9" s="54"/>
      <c r="C9" s="121"/>
      <c r="D9" s="55"/>
      <c r="E9" s="55"/>
      <c r="F9" s="55"/>
      <c r="G9" s="55"/>
      <c r="H9" s="55"/>
      <c r="I9" s="55"/>
      <c r="J9" s="55"/>
      <c r="K9" s="614"/>
      <c r="L9" s="614"/>
    </row>
    <row r="10" spans="2:12" s="53" customFormat="1" ht="16.2" x14ac:dyDescent="0.25">
      <c r="B10" s="56"/>
      <c r="C10" s="64"/>
      <c r="D10" s="948" t="s">
        <v>65</v>
      </c>
      <c r="E10" s="948"/>
      <c r="F10" s="948"/>
      <c r="G10" s="948"/>
      <c r="H10" s="948"/>
      <c r="I10" s="948"/>
      <c r="J10" s="57"/>
      <c r="K10" s="57"/>
      <c r="L10" s="58"/>
    </row>
    <row r="11" spans="2:12" s="53" customFormat="1" ht="15.6" x14ac:dyDescent="0.25">
      <c r="B11" s="56"/>
      <c r="C11" s="64"/>
      <c r="D11" s="51"/>
      <c r="E11" s="51"/>
      <c r="F11" s="51"/>
      <c r="G11" s="51"/>
      <c r="H11" s="51"/>
      <c r="I11" s="51"/>
      <c r="J11" s="59"/>
      <c r="K11" s="59"/>
      <c r="L11" s="60"/>
    </row>
    <row r="12" spans="2:12" s="53" customFormat="1" ht="33" customHeight="1" x14ac:dyDescent="0.25">
      <c r="B12" s="102">
        <v>1</v>
      </c>
      <c r="C12" s="122"/>
      <c r="D12" s="946" t="s">
        <v>66</v>
      </c>
      <c r="E12" s="946"/>
      <c r="F12" s="946"/>
      <c r="G12" s="946"/>
      <c r="H12" s="946"/>
      <c r="I12" s="946"/>
      <c r="J12" s="107"/>
      <c r="K12" s="103"/>
      <c r="L12" s="268"/>
    </row>
    <row r="13" spans="2:12" s="53" customFormat="1" ht="15.6" x14ac:dyDescent="0.25">
      <c r="B13" s="102"/>
      <c r="C13" s="122"/>
      <c r="D13" s="104"/>
      <c r="E13" s="104"/>
      <c r="F13" s="104"/>
      <c r="G13" s="104"/>
      <c r="H13" s="104"/>
      <c r="I13" s="104"/>
      <c r="J13" s="105"/>
      <c r="K13" s="105"/>
      <c r="L13" s="106"/>
    </row>
    <row r="14" spans="2:12" s="53" customFormat="1" ht="50.25" customHeight="1" x14ac:dyDescent="0.25">
      <c r="B14" s="102">
        <v>2</v>
      </c>
      <c r="C14" s="122"/>
      <c r="D14" s="946" t="s">
        <v>67</v>
      </c>
      <c r="E14" s="946"/>
      <c r="F14" s="946"/>
      <c r="G14" s="946"/>
      <c r="H14" s="946"/>
      <c r="I14" s="946"/>
      <c r="J14" s="107"/>
      <c r="K14" s="269" t="s">
        <v>68</v>
      </c>
      <c r="L14" s="268"/>
    </row>
    <row r="15" spans="2:12" s="53" customFormat="1" ht="15.6" x14ac:dyDescent="0.25">
      <c r="B15" s="102"/>
      <c r="C15" s="122"/>
      <c r="D15" s="104"/>
      <c r="E15" s="104"/>
      <c r="F15" s="104"/>
      <c r="G15" s="104"/>
      <c r="H15" s="104"/>
      <c r="I15" s="104"/>
      <c r="J15" s="105"/>
      <c r="K15" s="105"/>
      <c r="L15" s="106"/>
    </row>
    <row r="16" spans="2:12" s="53" customFormat="1" ht="29.25" customHeight="1" x14ac:dyDescent="0.25">
      <c r="B16" s="102">
        <v>3</v>
      </c>
      <c r="C16" s="122"/>
      <c r="D16" s="946" t="s">
        <v>69</v>
      </c>
      <c r="E16" s="946"/>
      <c r="F16" s="946"/>
      <c r="G16" s="946"/>
      <c r="H16" s="946"/>
      <c r="I16" s="946"/>
      <c r="J16" s="89"/>
      <c r="K16" s="109"/>
      <c r="L16" s="106"/>
    </row>
    <row r="17" spans="2:12" s="53" customFormat="1" ht="15.6" x14ac:dyDescent="0.25">
      <c r="B17" s="102"/>
      <c r="C17" s="122"/>
      <c r="D17" s="104"/>
      <c r="E17" s="104"/>
      <c r="F17" s="104"/>
      <c r="G17" s="104"/>
      <c r="H17" s="104"/>
      <c r="I17" s="104"/>
      <c r="J17" s="105"/>
      <c r="K17" s="105"/>
      <c r="L17" s="106"/>
    </row>
    <row r="18" spans="2:12" s="53" customFormat="1" ht="15.6" x14ac:dyDescent="0.25">
      <c r="B18" s="119"/>
      <c r="C18" s="123" t="s">
        <v>70</v>
      </c>
      <c r="D18" s="118" t="s">
        <v>71</v>
      </c>
      <c r="E18" s="117"/>
      <c r="F18" s="117"/>
      <c r="G18" s="117"/>
      <c r="H18" s="117"/>
      <c r="I18" s="117"/>
      <c r="J18" s="105"/>
      <c r="K18" s="105"/>
      <c r="L18" s="106"/>
    </row>
    <row r="19" spans="2:12" s="53" customFormat="1" ht="15.6" x14ac:dyDescent="0.25">
      <c r="B19" s="119"/>
      <c r="C19" s="123" t="s">
        <v>72</v>
      </c>
      <c r="D19" s="118" t="s">
        <v>73</v>
      </c>
      <c r="E19" s="117"/>
      <c r="F19" s="117"/>
      <c r="G19" s="117"/>
      <c r="H19" s="117"/>
      <c r="I19" s="117"/>
      <c r="J19" s="105"/>
      <c r="K19" s="105"/>
      <c r="L19" s="106"/>
    </row>
    <row r="20" spans="2:12" s="53" customFormat="1" ht="15.6" x14ac:dyDescent="0.25">
      <c r="B20" s="119"/>
      <c r="C20" s="123" t="s">
        <v>74</v>
      </c>
      <c r="D20" s="118" t="s">
        <v>75</v>
      </c>
      <c r="E20" s="117"/>
      <c r="F20" s="117"/>
      <c r="G20" s="117"/>
      <c r="H20" s="117"/>
      <c r="I20" s="117"/>
      <c r="J20" s="105"/>
      <c r="K20" s="105"/>
      <c r="L20" s="106"/>
    </row>
    <row r="21" spans="2:12" s="53" customFormat="1" ht="15.6" x14ac:dyDescent="0.25">
      <c r="B21" s="119"/>
      <c r="C21" s="123" t="s">
        <v>76</v>
      </c>
      <c r="D21" s="118" t="s">
        <v>77</v>
      </c>
      <c r="E21" s="117"/>
      <c r="F21" s="117"/>
      <c r="G21" s="117"/>
      <c r="H21" s="117"/>
      <c r="I21" s="117"/>
      <c r="J21" s="105"/>
      <c r="K21" s="105"/>
      <c r="L21" s="106"/>
    </row>
    <row r="22" spans="2:12" s="53" customFormat="1" ht="15.6" x14ac:dyDescent="0.25">
      <c r="B22" s="119"/>
      <c r="C22" s="123" t="s">
        <v>78</v>
      </c>
      <c r="D22" s="118" t="s">
        <v>79</v>
      </c>
      <c r="E22" s="117"/>
      <c r="F22" s="117"/>
      <c r="G22" s="117"/>
      <c r="H22" s="117"/>
      <c r="I22" s="117"/>
      <c r="J22" s="105"/>
      <c r="K22" s="105"/>
      <c r="L22" s="106"/>
    </row>
    <row r="23" spans="2:12" s="53" customFormat="1" ht="15.6" x14ac:dyDescent="0.25">
      <c r="B23" s="119"/>
      <c r="C23" s="123" t="s">
        <v>80</v>
      </c>
      <c r="D23" s="118" t="s">
        <v>81</v>
      </c>
      <c r="E23" s="117"/>
      <c r="F23" s="117"/>
      <c r="G23" s="117"/>
      <c r="H23" s="117"/>
      <c r="I23" s="108"/>
      <c r="J23" s="105"/>
      <c r="K23" s="105"/>
      <c r="L23" s="106"/>
    </row>
    <row r="24" spans="2:12" s="53" customFormat="1" ht="15.6" x14ac:dyDescent="0.25">
      <c r="B24" s="102"/>
      <c r="C24" s="122"/>
      <c r="D24" s="104"/>
      <c r="E24" s="104"/>
      <c r="F24" s="104"/>
      <c r="G24" s="104"/>
      <c r="H24" s="104"/>
      <c r="I24" s="104"/>
      <c r="J24" s="104"/>
      <c r="K24" s="109"/>
      <c r="L24" s="106"/>
    </row>
    <row r="25" spans="2:12" s="53" customFormat="1" ht="45" customHeight="1" x14ac:dyDescent="0.25">
      <c r="B25" s="102">
        <v>4</v>
      </c>
      <c r="C25" s="122"/>
      <c r="D25" s="946" t="s">
        <v>82</v>
      </c>
      <c r="E25" s="946"/>
      <c r="F25" s="946"/>
      <c r="G25" s="946"/>
      <c r="H25" s="946"/>
      <c r="I25" s="946"/>
      <c r="J25" s="104"/>
      <c r="K25" s="109"/>
      <c r="L25" s="106"/>
    </row>
    <row r="26" spans="2:12" s="53" customFormat="1" ht="15.6" x14ac:dyDescent="0.25">
      <c r="B26" s="102"/>
      <c r="C26" s="122"/>
      <c r="D26" s="104"/>
      <c r="E26" s="104"/>
      <c r="F26" s="104"/>
      <c r="G26" s="104"/>
      <c r="H26" s="104"/>
      <c r="I26" s="104"/>
      <c r="J26" s="104"/>
      <c r="K26" s="109"/>
      <c r="L26" s="106"/>
    </row>
    <row r="27" spans="2:12" s="53" customFormat="1" ht="91.5" customHeight="1" x14ac:dyDescent="0.25">
      <c r="B27" s="102">
        <v>5</v>
      </c>
      <c r="C27" s="122"/>
      <c r="D27" s="946" t="s">
        <v>83</v>
      </c>
      <c r="E27" s="946"/>
      <c r="F27" s="946"/>
      <c r="G27" s="946"/>
      <c r="H27" s="946"/>
      <c r="I27" s="946"/>
      <c r="J27" s="89"/>
      <c r="K27" s="109"/>
      <c r="L27" s="106"/>
    </row>
    <row r="28" spans="2:12" s="53" customFormat="1" ht="15.6" x14ac:dyDescent="0.25">
      <c r="B28" s="102"/>
      <c r="C28" s="122"/>
      <c r="D28" s="104"/>
      <c r="E28" s="104"/>
      <c r="F28" s="104"/>
      <c r="G28" s="104"/>
      <c r="H28" s="104"/>
      <c r="I28" s="104"/>
      <c r="J28" s="104"/>
      <c r="K28" s="109"/>
      <c r="L28" s="106"/>
    </row>
    <row r="29" spans="2:12" s="53" customFormat="1" ht="15.6" x14ac:dyDescent="0.25">
      <c r="B29" s="102">
        <v>6</v>
      </c>
      <c r="C29" s="122"/>
      <c r="D29" s="949" t="s">
        <v>84</v>
      </c>
      <c r="E29" s="949"/>
      <c r="F29" s="949"/>
      <c r="G29" s="949"/>
      <c r="H29" s="949"/>
      <c r="I29" s="949"/>
      <c r="J29" s="105"/>
      <c r="K29" s="120">
        <v>606</v>
      </c>
      <c r="L29" s="106"/>
    </row>
    <row r="30" spans="2:12" s="53" customFormat="1" ht="15.6" x14ac:dyDescent="0.25">
      <c r="B30" s="102"/>
      <c r="C30" s="122"/>
      <c r="D30" s="949"/>
      <c r="E30" s="949"/>
      <c r="F30" s="949"/>
      <c r="G30" s="949"/>
      <c r="H30" s="949"/>
      <c r="I30" s="949"/>
      <c r="J30" s="105"/>
      <c r="K30" s="105"/>
      <c r="L30" s="106"/>
    </row>
    <row r="31" spans="2:12" s="53" customFormat="1" ht="15.6" x14ac:dyDescent="0.25">
      <c r="B31" s="102"/>
      <c r="C31" s="122"/>
      <c r="D31" s="115"/>
      <c r="E31" s="115"/>
      <c r="F31" s="115"/>
      <c r="G31" s="115"/>
      <c r="H31" s="115"/>
      <c r="I31" s="115"/>
      <c r="J31" s="105"/>
      <c r="K31" s="105"/>
      <c r="L31" s="106"/>
    </row>
    <row r="32" spans="2:12" s="53" customFormat="1" ht="15.75" customHeight="1" x14ac:dyDescent="0.25">
      <c r="B32" s="119"/>
      <c r="C32" s="123" t="s">
        <v>70</v>
      </c>
      <c r="D32" s="118" t="s">
        <v>85</v>
      </c>
      <c r="E32" s="117"/>
      <c r="F32" s="117"/>
      <c r="G32" s="117"/>
      <c r="H32" s="117"/>
      <c r="I32" s="117"/>
      <c r="J32" s="105"/>
      <c r="K32" s="105"/>
      <c r="L32" s="106"/>
    </row>
    <row r="33" spans="2:12" s="53" customFormat="1" ht="15.75" customHeight="1" x14ac:dyDescent="0.25">
      <c r="B33" s="119"/>
      <c r="C33" s="123" t="s">
        <v>72</v>
      </c>
      <c r="D33" s="118" t="s">
        <v>86</v>
      </c>
      <c r="E33" s="117"/>
      <c r="F33" s="117"/>
      <c r="G33" s="117"/>
      <c r="H33" s="117"/>
      <c r="I33" s="117"/>
      <c r="J33" s="105"/>
      <c r="K33" s="105"/>
      <c r="L33" s="106"/>
    </row>
    <row r="34" spans="2:12" s="53" customFormat="1" ht="15.75" customHeight="1" x14ac:dyDescent="0.25">
      <c r="B34" s="119"/>
      <c r="C34" s="123" t="s">
        <v>74</v>
      </c>
      <c r="D34" s="118" t="s">
        <v>87</v>
      </c>
      <c r="E34" s="117"/>
      <c r="F34" s="117"/>
      <c r="G34" s="117"/>
      <c r="H34" s="117"/>
      <c r="I34" s="117"/>
      <c r="J34" s="105"/>
      <c r="K34" s="105"/>
      <c r="L34" s="106"/>
    </row>
    <row r="35" spans="2:12" s="53" customFormat="1" ht="15.75" customHeight="1" x14ac:dyDescent="0.25">
      <c r="B35" s="119"/>
      <c r="C35" s="123" t="s">
        <v>76</v>
      </c>
      <c r="D35" s="118" t="s">
        <v>88</v>
      </c>
      <c r="E35" s="117"/>
      <c r="F35" s="117"/>
      <c r="G35" s="117"/>
      <c r="H35" s="117"/>
      <c r="I35" s="117"/>
      <c r="J35" s="105"/>
      <c r="K35" s="105"/>
      <c r="L35" s="106"/>
    </row>
    <row r="36" spans="2:12" s="53" customFormat="1" ht="15.75" customHeight="1" x14ac:dyDescent="0.25">
      <c r="B36" s="119"/>
      <c r="C36" s="123" t="s">
        <v>89</v>
      </c>
      <c r="D36" s="118" t="s">
        <v>90</v>
      </c>
      <c r="E36" s="117"/>
      <c r="F36" s="117"/>
      <c r="G36" s="117"/>
      <c r="H36" s="117"/>
      <c r="I36" s="117"/>
      <c r="J36" s="105"/>
      <c r="K36" s="105"/>
      <c r="L36" s="106"/>
    </row>
    <row r="37" spans="2:12" s="53" customFormat="1" ht="45.75" customHeight="1" x14ac:dyDescent="0.25">
      <c r="B37" s="119"/>
      <c r="C37" s="123" t="s">
        <v>91</v>
      </c>
      <c r="D37" s="950" t="s">
        <v>92</v>
      </c>
      <c r="E37" s="950"/>
      <c r="F37" s="950"/>
      <c r="G37" s="950"/>
      <c r="H37" s="950"/>
      <c r="I37" s="950"/>
      <c r="J37" s="105"/>
      <c r="K37" s="120"/>
      <c r="L37" s="106"/>
    </row>
    <row r="38" spans="2:12" s="53" customFormat="1" ht="15.6" x14ac:dyDescent="0.25">
      <c r="B38" s="102"/>
      <c r="C38" s="122"/>
      <c r="D38" s="104"/>
      <c r="E38" s="104"/>
      <c r="F38" s="104"/>
      <c r="G38" s="104"/>
      <c r="H38" s="104"/>
      <c r="I38" s="104"/>
      <c r="J38" s="105"/>
      <c r="K38" s="105"/>
      <c r="L38" s="106"/>
    </row>
    <row r="39" spans="2:12" s="53" customFormat="1" ht="63" customHeight="1" x14ac:dyDescent="0.25">
      <c r="B39" s="102">
        <v>7</v>
      </c>
      <c r="C39" s="122"/>
      <c r="D39" s="946" t="s">
        <v>93</v>
      </c>
      <c r="E39" s="946"/>
      <c r="F39" s="946"/>
      <c r="G39" s="946"/>
      <c r="H39" s="946"/>
      <c r="I39" s="946"/>
      <c r="J39" s="116"/>
      <c r="K39" s="120">
        <v>607</v>
      </c>
      <c r="L39" s="106"/>
    </row>
    <row r="40" spans="2:12" s="53" customFormat="1" ht="15.6" x14ac:dyDescent="0.25">
      <c r="B40" s="102"/>
      <c r="C40" s="122"/>
      <c r="D40" s="104"/>
      <c r="E40" s="104"/>
      <c r="F40" s="104"/>
      <c r="G40" s="104"/>
      <c r="H40" s="104"/>
      <c r="I40" s="104"/>
      <c r="J40" s="105"/>
      <c r="K40" s="105"/>
      <c r="L40" s="106"/>
    </row>
    <row r="41" spans="2:12" s="53" customFormat="1" ht="47.25" customHeight="1" x14ac:dyDescent="0.25">
      <c r="B41" s="102">
        <v>8</v>
      </c>
      <c r="C41" s="122"/>
      <c r="D41" s="946" t="s">
        <v>94</v>
      </c>
      <c r="E41" s="946"/>
      <c r="F41" s="946"/>
      <c r="G41" s="946"/>
      <c r="H41" s="946"/>
      <c r="I41" s="946"/>
      <c r="J41" s="105"/>
      <c r="K41" s="105"/>
      <c r="L41" s="106"/>
    </row>
    <row r="42" spans="2:12" s="53" customFormat="1" ht="15.6" x14ac:dyDescent="0.25">
      <c r="B42" s="102"/>
      <c r="C42" s="122"/>
      <c r="D42" s="104"/>
      <c r="E42" s="104"/>
      <c r="F42" s="104"/>
      <c r="G42" s="104"/>
      <c r="H42" s="104"/>
      <c r="I42" s="104"/>
      <c r="J42" s="105"/>
      <c r="K42" s="105"/>
      <c r="L42" s="106"/>
    </row>
    <row r="43" spans="2:12" s="53" customFormat="1" ht="45" customHeight="1" x14ac:dyDescent="0.25">
      <c r="B43" s="102">
        <v>9</v>
      </c>
      <c r="C43" s="122"/>
      <c r="D43" s="946" t="s">
        <v>95</v>
      </c>
      <c r="E43" s="946"/>
      <c r="F43" s="946"/>
      <c r="G43" s="946"/>
      <c r="H43" s="946"/>
      <c r="I43" s="946"/>
      <c r="J43" s="105"/>
      <c r="K43" s="105"/>
      <c r="L43" s="106"/>
    </row>
    <row r="44" spans="2:12" s="53" customFormat="1" ht="15.6" x14ac:dyDescent="0.25">
      <c r="B44" s="102"/>
      <c r="C44" s="122"/>
      <c r="D44" s="101"/>
      <c r="E44" s="101"/>
      <c r="F44" s="101"/>
      <c r="G44" s="101"/>
      <c r="H44" s="101"/>
      <c r="I44" s="101"/>
      <c r="J44" s="105"/>
      <c r="K44" s="105"/>
      <c r="L44" s="106"/>
    </row>
    <row r="45" spans="2:12" s="53" customFormat="1" ht="15.75" customHeight="1" x14ac:dyDescent="0.25">
      <c r="B45" s="119"/>
      <c r="C45" s="123" t="s">
        <v>70</v>
      </c>
      <c r="D45" s="118" t="s">
        <v>96</v>
      </c>
      <c r="E45" s="117"/>
      <c r="F45" s="117"/>
      <c r="G45" s="117"/>
      <c r="H45" s="117"/>
      <c r="I45" s="117"/>
      <c r="J45" s="105"/>
      <c r="K45" s="105"/>
      <c r="L45" s="106"/>
    </row>
    <row r="46" spans="2:12" s="53" customFormat="1" ht="30" customHeight="1" x14ac:dyDescent="0.25">
      <c r="B46" s="119"/>
      <c r="C46" s="123" t="s">
        <v>72</v>
      </c>
      <c r="D46" s="950" t="s">
        <v>97</v>
      </c>
      <c r="E46" s="950"/>
      <c r="F46" s="950"/>
      <c r="G46" s="950"/>
      <c r="H46" s="950"/>
      <c r="I46" s="950"/>
      <c r="J46" s="105"/>
      <c r="K46" s="105"/>
      <c r="L46" s="106"/>
    </row>
    <row r="47" spans="2:12" s="53" customFormat="1" ht="15.6" x14ac:dyDescent="0.25">
      <c r="B47" s="102"/>
      <c r="C47" s="122"/>
      <c r="D47" s="101"/>
      <c r="E47" s="101"/>
      <c r="F47" s="101"/>
      <c r="G47" s="101"/>
      <c r="H47" s="101"/>
      <c r="I47" s="101"/>
      <c r="J47" s="105"/>
      <c r="K47" s="105"/>
      <c r="L47" s="106"/>
    </row>
    <row r="48" spans="2:12" s="53" customFormat="1" ht="33" customHeight="1" x14ac:dyDescent="0.25">
      <c r="B48" s="102">
        <v>10</v>
      </c>
      <c r="C48" s="122"/>
      <c r="D48" s="946" t="s">
        <v>98</v>
      </c>
      <c r="E48" s="946"/>
      <c r="F48" s="946"/>
      <c r="G48" s="946"/>
      <c r="H48" s="946"/>
      <c r="I48" s="946"/>
      <c r="J48" s="105"/>
      <c r="K48" s="105"/>
      <c r="L48" s="106"/>
    </row>
    <row r="49" spans="2:12" s="53" customFormat="1" ht="15.6" x14ac:dyDescent="0.25">
      <c r="B49" s="102"/>
      <c r="C49" s="122"/>
      <c r="D49" s="101"/>
      <c r="E49" s="101"/>
      <c r="F49" s="101"/>
      <c r="G49" s="101"/>
      <c r="H49" s="101"/>
      <c r="I49" s="101"/>
      <c r="J49" s="105"/>
      <c r="K49" s="105"/>
      <c r="L49" s="106"/>
    </row>
    <row r="50" spans="2:12" s="53" customFormat="1" ht="29.25" customHeight="1" x14ac:dyDescent="0.25">
      <c r="B50" s="102">
        <v>11</v>
      </c>
      <c r="C50" s="122"/>
      <c r="D50" s="946" t="s">
        <v>99</v>
      </c>
      <c r="E50" s="946"/>
      <c r="F50" s="946"/>
      <c r="G50" s="946"/>
      <c r="H50" s="946"/>
      <c r="I50" s="946"/>
      <c r="J50" s="105"/>
      <c r="K50" s="105"/>
      <c r="L50" s="106"/>
    </row>
    <row r="51" spans="2:12" s="53" customFormat="1" ht="15.6" x14ac:dyDescent="0.25">
      <c r="B51" s="102"/>
      <c r="C51" s="122"/>
      <c r="D51" s="104"/>
      <c r="E51" s="104"/>
      <c r="F51" s="104"/>
      <c r="G51" s="104"/>
      <c r="H51" s="104"/>
      <c r="I51" s="104"/>
      <c r="J51" s="105"/>
      <c r="K51" s="105"/>
      <c r="L51" s="106"/>
    </row>
    <row r="52" spans="2:12" s="53" customFormat="1" ht="61.5" customHeight="1" x14ac:dyDescent="0.25">
      <c r="B52" s="102">
        <v>12</v>
      </c>
      <c r="C52" s="122"/>
      <c r="D52" s="946" t="s">
        <v>100</v>
      </c>
      <c r="E52" s="946"/>
      <c r="F52" s="946"/>
      <c r="G52" s="946"/>
      <c r="H52" s="946"/>
      <c r="I52" s="946"/>
      <c r="J52" s="105"/>
      <c r="K52" s="105"/>
      <c r="L52" s="106"/>
    </row>
    <row r="53" spans="2:12" s="53" customFormat="1" ht="15.6" x14ac:dyDescent="0.25">
      <c r="B53" s="102"/>
      <c r="C53" s="122"/>
      <c r="D53" s="104"/>
      <c r="E53" s="104"/>
      <c r="F53" s="104"/>
      <c r="G53" s="104"/>
      <c r="H53" s="104"/>
      <c r="I53" s="104"/>
      <c r="J53" s="105"/>
      <c r="K53" s="105"/>
      <c r="L53" s="106"/>
    </row>
    <row r="54" spans="2:12" s="53" customFormat="1" ht="30.75" customHeight="1" x14ac:dyDescent="0.25">
      <c r="B54" s="102">
        <v>13</v>
      </c>
      <c r="C54" s="122"/>
      <c r="D54" s="946" t="s">
        <v>101</v>
      </c>
      <c r="E54" s="946"/>
      <c r="F54" s="946"/>
      <c r="G54" s="946"/>
      <c r="H54" s="946"/>
      <c r="I54" s="946"/>
      <c r="J54" s="105"/>
      <c r="K54" s="105"/>
      <c r="L54" s="106"/>
    </row>
    <row r="55" spans="2:12" s="53" customFormat="1" ht="15.6" x14ac:dyDescent="0.25">
      <c r="B55" s="102"/>
      <c r="C55" s="122"/>
      <c r="D55" s="104"/>
      <c r="E55" s="104"/>
      <c r="F55" s="104"/>
      <c r="G55" s="104"/>
      <c r="H55" s="104"/>
      <c r="I55" s="104"/>
      <c r="J55" s="105"/>
      <c r="K55" s="105"/>
      <c r="L55" s="106"/>
    </row>
    <row r="56" spans="2:12" s="53" customFormat="1" ht="32.25" customHeight="1" x14ac:dyDescent="0.25">
      <c r="B56" s="102">
        <v>14</v>
      </c>
      <c r="C56" s="122"/>
      <c r="D56" s="946" t="s">
        <v>102</v>
      </c>
      <c r="E56" s="946"/>
      <c r="F56" s="946"/>
      <c r="G56" s="946"/>
      <c r="H56" s="946"/>
      <c r="I56" s="946"/>
      <c r="J56" s="105"/>
      <c r="K56" s="105"/>
      <c r="L56" s="106"/>
    </row>
    <row r="57" spans="2:12" s="53" customFormat="1" ht="15.6" x14ac:dyDescent="0.25">
      <c r="B57" s="102"/>
      <c r="C57" s="122"/>
      <c r="D57" s="104"/>
      <c r="E57" s="104"/>
      <c r="F57" s="104"/>
      <c r="G57" s="104"/>
      <c r="H57" s="104"/>
      <c r="I57" s="104"/>
      <c r="J57" s="105"/>
      <c r="K57" s="105"/>
      <c r="L57" s="106"/>
    </row>
    <row r="58" spans="2:12" s="53" customFormat="1" ht="30.75" customHeight="1" x14ac:dyDescent="0.25">
      <c r="B58" s="102"/>
      <c r="C58" s="122"/>
      <c r="D58" s="946" t="s">
        <v>103</v>
      </c>
      <c r="E58" s="946"/>
      <c r="F58" s="946"/>
      <c r="G58" s="946"/>
      <c r="H58" s="946"/>
      <c r="I58" s="946"/>
      <c r="J58" s="105"/>
      <c r="K58" s="105"/>
      <c r="L58" s="106"/>
    </row>
    <row r="59" spans="2:12" s="53" customFormat="1" ht="15.6" x14ac:dyDescent="0.25">
      <c r="B59" s="102"/>
      <c r="C59" s="122"/>
      <c r="D59" s="104"/>
      <c r="E59" s="104"/>
      <c r="F59" s="104"/>
      <c r="G59" s="104"/>
      <c r="H59" s="104"/>
      <c r="I59" s="104"/>
      <c r="J59" s="105"/>
      <c r="K59" s="105"/>
      <c r="L59" s="106"/>
    </row>
    <row r="60" spans="2:12" s="53" customFormat="1" ht="15.6" x14ac:dyDescent="0.25">
      <c r="B60" s="102"/>
      <c r="C60" s="122"/>
      <c r="D60" s="104"/>
      <c r="E60" s="104"/>
      <c r="F60" s="104"/>
      <c r="G60" s="104"/>
      <c r="H60" s="104"/>
      <c r="I60" s="104"/>
      <c r="J60" s="105"/>
      <c r="K60" s="105"/>
      <c r="L60" s="106"/>
    </row>
    <row r="61" spans="2:12" s="53" customFormat="1" ht="15.6" x14ac:dyDescent="0.25">
      <c r="B61" s="102"/>
      <c r="C61" s="122"/>
      <c r="D61" s="104"/>
      <c r="E61" s="104"/>
      <c r="F61" s="104"/>
      <c r="G61" s="104"/>
      <c r="H61" s="104"/>
      <c r="I61" s="104"/>
      <c r="J61" s="105"/>
      <c r="K61" s="105"/>
      <c r="L61" s="106"/>
    </row>
    <row r="62" spans="2:12" s="53" customFormat="1" ht="15.6" x14ac:dyDescent="0.3">
      <c r="B62" s="102"/>
      <c r="C62" s="122"/>
      <c r="D62" s="125"/>
      <c r="E62" s="125"/>
      <c r="F62" s="126"/>
      <c r="G62" s="126"/>
      <c r="H62" s="125"/>
      <c r="I62" s="125"/>
      <c r="J62" s="105"/>
      <c r="K62" s="105"/>
      <c r="L62" s="106"/>
    </row>
    <row r="63" spans="2:12" s="53" customFormat="1" ht="15.6" x14ac:dyDescent="0.3">
      <c r="B63" s="102"/>
      <c r="C63" s="122"/>
      <c r="D63" s="947" t="s">
        <v>104</v>
      </c>
      <c r="E63" s="947"/>
      <c r="F63" s="126"/>
      <c r="G63" s="126"/>
      <c r="H63" s="947" t="s">
        <v>105</v>
      </c>
      <c r="I63" s="947"/>
      <c r="J63" s="105"/>
      <c r="K63" s="105"/>
      <c r="L63" s="106"/>
    </row>
    <row r="64" spans="2:12" s="53" customFormat="1" ht="15.6" x14ac:dyDescent="0.25">
      <c r="B64" s="102"/>
      <c r="C64" s="122"/>
      <c r="D64" s="104"/>
      <c r="E64" s="104"/>
      <c r="F64" s="104"/>
      <c r="G64" s="104"/>
      <c r="H64" s="104"/>
      <c r="I64" s="104"/>
      <c r="J64" s="105"/>
      <c r="K64" s="105"/>
      <c r="L64" s="106"/>
    </row>
    <row r="65" spans="2:12" s="53" customFormat="1" ht="15.6" x14ac:dyDescent="0.25">
      <c r="B65" s="61"/>
      <c r="C65" s="124"/>
      <c r="D65" s="52"/>
      <c r="E65" s="52"/>
      <c r="F65" s="52"/>
      <c r="G65" s="52"/>
      <c r="H65" s="52"/>
      <c r="I65" s="52"/>
      <c r="J65" s="62"/>
      <c r="K65" s="62"/>
      <c r="L65" s="63"/>
    </row>
    <row r="66" spans="2:12" s="53" customFormat="1" ht="15.6" x14ac:dyDescent="0.25"/>
    <row r="67" spans="2:12" s="53" customFormat="1" ht="15.6" x14ac:dyDescent="0.25"/>
    <row r="68" spans="2:12" s="53" customFormat="1" ht="15.6" x14ac:dyDescent="0.25"/>
    <row r="69" spans="2:12" s="53" customFormat="1" ht="15.6" x14ac:dyDescent="0.25"/>
    <row r="70" spans="2:12" s="53" customFormat="1" ht="15.6" x14ac:dyDescent="0.25">
      <c r="L70" s="64"/>
    </row>
    <row r="71" spans="2:12" s="53" customFormat="1" ht="15.6" x14ac:dyDescent="0.25">
      <c r="L71" s="64"/>
    </row>
    <row r="72" spans="2:12" s="53" customFormat="1" ht="15.6" x14ac:dyDescent="0.25">
      <c r="L72" s="64"/>
    </row>
    <row r="73" spans="2:12" s="53" customFormat="1" ht="15.6" x14ac:dyDescent="0.25">
      <c r="L73" s="64"/>
    </row>
    <row r="74" spans="2:12" s="53" customFormat="1" ht="15.6" x14ac:dyDescent="0.25">
      <c r="L74" s="64"/>
    </row>
    <row r="75" spans="2:12" s="53" customFormat="1" ht="15.6" x14ac:dyDescent="0.25">
      <c r="L75" s="64"/>
    </row>
    <row r="76" spans="2:12" s="53" customFormat="1" ht="15.6" x14ac:dyDescent="0.25">
      <c r="L76" s="64"/>
    </row>
    <row r="77" spans="2:12" s="53" customFormat="1" ht="15.6" x14ac:dyDescent="0.25">
      <c r="L77" s="64"/>
    </row>
    <row r="78" spans="2:12" s="53" customFormat="1" ht="15.6" x14ac:dyDescent="0.25">
      <c r="L78" s="64"/>
    </row>
    <row r="79" spans="2:12" s="53" customFormat="1" ht="15.6" x14ac:dyDescent="0.25">
      <c r="L79" s="64"/>
    </row>
    <row r="80" spans="2:12" s="53" customFormat="1" ht="15.6" x14ac:dyDescent="0.25">
      <c r="L80" s="64"/>
    </row>
    <row r="81" spans="12:12" s="53" customFormat="1" ht="15.6" x14ac:dyDescent="0.25">
      <c r="L81" s="64"/>
    </row>
    <row r="82" spans="12:12" s="53" customFormat="1" ht="15.6" x14ac:dyDescent="0.25">
      <c r="L82" s="64"/>
    </row>
    <row r="83" spans="12:12" s="53" customFormat="1" ht="15.6" x14ac:dyDescent="0.25">
      <c r="L83" s="64"/>
    </row>
    <row r="84" spans="12:12" s="53" customFormat="1" ht="15.6" x14ac:dyDescent="0.25">
      <c r="L84" s="64"/>
    </row>
    <row r="85" spans="12:12" s="53" customFormat="1" ht="15.6" x14ac:dyDescent="0.25">
      <c r="L85" s="64"/>
    </row>
    <row r="86" spans="12:12" s="53" customFormat="1" ht="15.6" x14ac:dyDescent="0.25">
      <c r="L86" s="64"/>
    </row>
    <row r="87" spans="12:12" s="53" customFormat="1" ht="15.6" x14ac:dyDescent="0.25">
      <c r="L87" s="64"/>
    </row>
    <row r="88" spans="12:12" s="53" customFormat="1" ht="15.6" x14ac:dyDescent="0.25">
      <c r="L88" s="64"/>
    </row>
    <row r="89" spans="12:12" s="53" customFormat="1" ht="15.6" x14ac:dyDescent="0.25">
      <c r="L89" s="64"/>
    </row>
    <row r="90" spans="12:12" s="53" customFormat="1" ht="15.6" x14ac:dyDescent="0.25">
      <c r="L90" s="64"/>
    </row>
    <row r="91" spans="12:12" s="53" customFormat="1" ht="15.6" x14ac:dyDescent="0.25">
      <c r="L91" s="64"/>
    </row>
    <row r="92" spans="12:12" s="53" customFormat="1" ht="15.6" x14ac:dyDescent="0.25">
      <c r="L92" s="64"/>
    </row>
    <row r="93" spans="12:12" s="53" customFormat="1" ht="15.6" x14ac:dyDescent="0.25">
      <c r="L93" s="64"/>
    </row>
    <row r="94" spans="12:12" s="53" customFormat="1" ht="15.6" x14ac:dyDescent="0.25">
      <c r="L94" s="64"/>
    </row>
    <row r="95" spans="12:12" s="53" customFormat="1" ht="15.6" x14ac:dyDescent="0.25">
      <c r="L95" s="64"/>
    </row>
    <row r="96" spans="12:12" s="53" customFormat="1" ht="15.6" x14ac:dyDescent="0.25">
      <c r="L96" s="64"/>
    </row>
    <row r="97" spans="12:12" s="53" customFormat="1" ht="15.6" x14ac:dyDescent="0.25">
      <c r="L97" s="64"/>
    </row>
    <row r="98" spans="12:12" s="53" customFormat="1" ht="15.6" x14ac:dyDescent="0.25">
      <c r="L98" s="64"/>
    </row>
  </sheetData>
  <mergeCells count="29">
    <mergeCell ref="B8:J8"/>
    <mergeCell ref="D12:I12"/>
    <mergeCell ref="D14:I14"/>
    <mergeCell ref="D16:I16"/>
    <mergeCell ref="D27:I27"/>
    <mergeCell ref="E2:G2"/>
    <mergeCell ref="H6:L6"/>
    <mergeCell ref="I1:J5"/>
    <mergeCell ref="E5:H5"/>
    <mergeCell ref="E3:G3"/>
    <mergeCell ref="E4:G4"/>
    <mergeCell ref="K3:K4"/>
    <mergeCell ref="L3:L4"/>
    <mergeCell ref="D56:I56"/>
    <mergeCell ref="D63:E63"/>
    <mergeCell ref="H63:I63"/>
    <mergeCell ref="D10:I10"/>
    <mergeCell ref="D29:I30"/>
    <mergeCell ref="D37:I37"/>
    <mergeCell ref="D46:I46"/>
    <mergeCell ref="D25:I25"/>
    <mergeCell ref="D58:I58"/>
    <mergeCell ref="D48:I48"/>
    <mergeCell ref="D50:I50"/>
    <mergeCell ref="D52:I52"/>
    <mergeCell ref="D39:I39"/>
    <mergeCell ref="D54:I54"/>
    <mergeCell ref="D41:I41"/>
    <mergeCell ref="D43:I43"/>
  </mergeCells>
  <phoneticPr fontId="7" type="noConversion"/>
  <printOptions horizontalCentered="1"/>
  <pageMargins left="0.19685039370078741" right="0.19685039370078741" top="0.98425196850393704" bottom="0.98425196850393704" header="0.51181102362204722" footer="0.51181102362204722"/>
  <pageSetup orientation="portrait"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Hoja4"/>
  <dimension ref="A1:K23"/>
  <sheetViews>
    <sheetView workbookViewId="0"/>
  </sheetViews>
  <sheetFormatPr defaultColWidth="11.44140625" defaultRowHeight="13.2" x14ac:dyDescent="0.25"/>
  <cols>
    <col min="1" max="1" width="2.6640625" style="84" customWidth="1"/>
    <col min="2" max="2" width="20.88671875" style="84" bestFit="1" customWidth="1"/>
    <col min="3" max="3" width="16.109375" style="84" customWidth="1"/>
    <col min="4" max="4" width="12.88671875" style="84" bestFit="1" customWidth="1"/>
    <col min="5" max="5" width="14.6640625" style="84" customWidth="1"/>
    <col min="6" max="6" width="12" style="84" bestFit="1" customWidth="1"/>
    <col min="7" max="7" width="3.6640625" style="84" customWidth="1"/>
    <col min="8" max="8" width="10.109375" style="84" customWidth="1"/>
    <col min="9" max="9" width="10.109375" style="84" bestFit="1" customWidth="1"/>
    <col min="10" max="16384" width="11.44140625" style="84"/>
  </cols>
  <sheetData>
    <row r="1" spans="1:11" s="87" customFormat="1" ht="12.75" customHeight="1" x14ac:dyDescent="0.25">
      <c r="A1" s="93"/>
      <c r="B1" s="93"/>
      <c r="C1" s="971"/>
      <c r="D1" s="971"/>
      <c r="E1" s="972"/>
      <c r="F1" s="953" t="s">
        <v>55</v>
      </c>
      <c r="G1" s="953"/>
      <c r="H1" s="608" t="s">
        <v>34</v>
      </c>
      <c r="I1" s="609"/>
      <c r="J1" s="91"/>
    </row>
    <row r="2" spans="1:11" s="87" customFormat="1" ht="12.75" customHeight="1" x14ac:dyDescent="0.25">
      <c r="A2" s="91"/>
      <c r="B2" s="91"/>
      <c r="C2" s="969" t="s">
        <v>106</v>
      </c>
      <c r="D2" s="969"/>
      <c r="E2" s="970"/>
      <c r="F2" s="953"/>
      <c r="G2" s="953"/>
      <c r="H2" s="111" t="s">
        <v>36</v>
      </c>
      <c r="I2" s="610"/>
      <c r="J2" s="91"/>
    </row>
    <row r="3" spans="1:11" s="87" customFormat="1" ht="12.75" customHeight="1" x14ac:dyDescent="0.25">
      <c r="A3" s="93"/>
      <c r="B3" s="93"/>
      <c r="C3" s="973">
        <v>45064</v>
      </c>
      <c r="D3" s="973"/>
      <c r="E3" s="974"/>
      <c r="F3" s="953"/>
      <c r="G3" s="953"/>
      <c r="H3" s="608" t="s">
        <v>38</v>
      </c>
      <c r="I3" s="609">
        <f>+'335-1 Programa'!L3</f>
        <v>0</v>
      </c>
      <c r="J3" s="91"/>
    </row>
    <row r="4" spans="1:11" s="87" customFormat="1" ht="12.75" customHeight="1" x14ac:dyDescent="0.25">
      <c r="A4" s="85"/>
      <c r="B4" s="85"/>
      <c r="C4" s="86"/>
      <c r="D4" s="86"/>
      <c r="E4" s="86"/>
      <c r="F4" s="953"/>
      <c r="G4" s="953"/>
      <c r="H4" s="111" t="s">
        <v>36</v>
      </c>
      <c r="I4" s="611">
        <f>+'335-1 Programa'!L5</f>
        <v>0</v>
      </c>
    </row>
    <row r="5" spans="1:11" x14ac:dyDescent="0.25">
      <c r="A5" s="94"/>
      <c r="C5" s="95"/>
    </row>
    <row r="6" spans="1:11" s="87" customFormat="1" ht="12.75" customHeight="1" x14ac:dyDescent="0.25">
      <c r="A6" s="84"/>
      <c r="B6" s="967" t="s">
        <v>107</v>
      </c>
      <c r="C6" s="968"/>
      <c r="D6" s="968"/>
      <c r="E6" s="968"/>
      <c r="F6" s="968"/>
      <c r="G6" s="968"/>
      <c r="H6" s="968"/>
      <c r="I6" s="968"/>
      <c r="K6" s="88"/>
    </row>
    <row r="7" spans="1:11" s="87" customFormat="1" ht="6" customHeight="1" x14ac:dyDescent="0.25">
      <c r="A7" s="84"/>
      <c r="B7" s="96"/>
      <c r="C7" s="97"/>
      <c r="D7" s="97"/>
      <c r="E7" s="97"/>
      <c r="F7" s="97"/>
      <c r="G7" s="97"/>
      <c r="H7" s="97"/>
      <c r="I7" s="97"/>
      <c r="K7" s="88"/>
    </row>
    <row r="8" spans="1:11" s="87" customFormat="1" ht="39" customHeight="1" x14ac:dyDescent="0.25">
      <c r="A8" s="84"/>
      <c r="B8" s="975" t="s">
        <v>108</v>
      </c>
      <c r="C8" s="975"/>
      <c r="D8" s="975"/>
      <c r="E8" s="975"/>
      <c r="F8" s="975"/>
      <c r="G8" s="975"/>
      <c r="H8" s="975"/>
      <c r="I8" s="975"/>
      <c r="K8" s="88"/>
    </row>
    <row r="9" spans="1:11" x14ac:dyDescent="0.25">
      <c r="B9" s="975"/>
      <c r="C9" s="975"/>
      <c r="D9" s="975"/>
      <c r="E9" s="975"/>
      <c r="F9" s="975"/>
      <c r="G9" s="975"/>
      <c r="H9" s="975"/>
      <c r="I9" s="975"/>
    </row>
    <row r="10" spans="1:11" s="87" customFormat="1" x14ac:dyDescent="0.25">
      <c r="A10" s="98"/>
      <c r="B10" s="90" t="s">
        <v>109</v>
      </c>
      <c r="C10" s="99"/>
      <c r="D10" s="99"/>
      <c r="E10" s="99"/>
      <c r="F10" s="99"/>
      <c r="G10" s="99"/>
      <c r="H10" s="99"/>
      <c r="I10" s="99"/>
      <c r="K10" s="88"/>
    </row>
    <row r="11" spans="1:11" s="87" customFormat="1" x14ac:dyDescent="0.25">
      <c r="A11" s="98"/>
      <c r="B11" s="90"/>
      <c r="C11" s="99"/>
      <c r="D11" s="99"/>
      <c r="E11" s="99"/>
      <c r="F11" s="99"/>
      <c r="G11" s="99"/>
      <c r="H11" s="99"/>
      <c r="I11" s="99"/>
      <c r="K11" s="88"/>
    </row>
    <row r="12" spans="1:11" s="87" customFormat="1" x14ac:dyDescent="0.25">
      <c r="A12" s="84">
        <v>1</v>
      </c>
      <c r="B12" s="90"/>
      <c r="C12" s="99"/>
      <c r="D12" s="99"/>
      <c r="E12" s="99"/>
      <c r="F12" s="99"/>
      <c r="G12" s="99"/>
      <c r="H12" s="99"/>
      <c r="I12" s="99"/>
      <c r="K12" s="88"/>
    </row>
    <row r="13" spans="1:11" x14ac:dyDescent="0.25">
      <c r="B13" s="100"/>
      <c r="C13" s="100"/>
      <c r="D13" s="100"/>
      <c r="E13" s="100"/>
      <c r="F13" s="100"/>
      <c r="G13" s="100"/>
      <c r="H13" s="100"/>
    </row>
    <row r="14" spans="1:11" x14ac:dyDescent="0.25">
      <c r="B14" s="100"/>
      <c r="C14" s="100"/>
      <c r="D14" s="100"/>
      <c r="E14" s="100"/>
      <c r="F14" s="100"/>
      <c r="G14" s="100"/>
      <c r="H14" s="100"/>
    </row>
    <row r="15" spans="1:11" x14ac:dyDescent="0.25">
      <c r="B15" s="90" t="s">
        <v>110</v>
      </c>
      <c r="C15" s="100"/>
      <c r="D15" s="100"/>
      <c r="E15" s="100"/>
      <c r="F15" s="100"/>
      <c r="G15" s="100"/>
      <c r="H15" s="100"/>
    </row>
    <row r="16" spans="1:11" x14ac:dyDescent="0.25">
      <c r="B16" s="90"/>
      <c r="C16" s="100"/>
      <c r="D16" s="100"/>
      <c r="E16" s="100"/>
      <c r="F16" s="100"/>
      <c r="G16" s="100"/>
      <c r="H16" s="100"/>
    </row>
    <row r="17" spans="1:9" x14ac:dyDescent="0.25">
      <c r="A17" s="84">
        <v>1</v>
      </c>
      <c r="B17" s="90"/>
      <c r="C17" s="100"/>
      <c r="D17" s="100"/>
      <c r="E17" s="100"/>
      <c r="F17" s="100"/>
      <c r="G17" s="100"/>
      <c r="H17" s="100"/>
    </row>
    <row r="18" spans="1:9" x14ac:dyDescent="0.25">
      <c r="B18" s="90"/>
      <c r="C18" s="100"/>
      <c r="D18" s="100"/>
      <c r="E18" s="100"/>
      <c r="F18" s="100"/>
      <c r="G18" s="100"/>
      <c r="H18" s="100"/>
    </row>
    <row r="19" spans="1:9" x14ac:dyDescent="0.25">
      <c r="B19" s="92"/>
      <c r="C19" s="92"/>
      <c r="D19" s="92"/>
      <c r="E19" s="92"/>
      <c r="F19" s="92"/>
      <c r="G19" s="92"/>
      <c r="H19" s="92"/>
    </row>
    <row r="20" spans="1:9" x14ac:dyDescent="0.25">
      <c r="B20" s="90" t="s">
        <v>111</v>
      </c>
      <c r="C20" s="100"/>
      <c r="D20" s="100"/>
      <c r="E20" s="100"/>
      <c r="F20" s="100"/>
      <c r="G20" s="100"/>
      <c r="H20" s="100"/>
    </row>
    <row r="21" spans="1:9" x14ac:dyDescent="0.25">
      <c r="B21" s="90"/>
      <c r="C21" s="100"/>
      <c r="D21" s="100"/>
      <c r="E21" s="100"/>
      <c r="F21" s="100"/>
      <c r="G21" s="100"/>
      <c r="H21" s="100"/>
    </row>
    <row r="22" spans="1:9" x14ac:dyDescent="0.25">
      <c r="A22" s="84">
        <v>1</v>
      </c>
      <c r="B22" s="965"/>
      <c r="C22" s="965"/>
      <c r="D22" s="965"/>
      <c r="E22" s="965"/>
      <c r="F22" s="965"/>
      <c r="G22" s="965"/>
      <c r="H22" s="965"/>
      <c r="I22" s="965"/>
    </row>
    <row r="23" spans="1:9" x14ac:dyDescent="0.25">
      <c r="B23" s="966"/>
      <c r="C23" s="966"/>
      <c r="D23" s="966"/>
      <c r="E23" s="966"/>
      <c r="F23" s="966"/>
      <c r="G23" s="966"/>
      <c r="H23" s="966"/>
      <c r="I23" s="966"/>
    </row>
  </sheetData>
  <mergeCells count="7">
    <mergeCell ref="B22:I23"/>
    <mergeCell ref="F1:G4"/>
    <mergeCell ref="B6:I6"/>
    <mergeCell ref="C2:E2"/>
    <mergeCell ref="C1:E1"/>
    <mergeCell ref="C3:E3"/>
    <mergeCell ref="B8:I9"/>
  </mergeCells>
  <phoneticPr fontId="7" type="noConversion"/>
  <pageMargins left="0.75" right="0.91" top="0.6" bottom="0.48" header="0" footer="0"/>
  <pageSetup scale="82"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Hoja21">
    <tabColor rgb="FFC00000"/>
  </sheetPr>
  <dimension ref="A1:E45"/>
  <sheetViews>
    <sheetView workbookViewId="0"/>
  </sheetViews>
  <sheetFormatPr defaultColWidth="11.44140625" defaultRowHeight="13.2" x14ac:dyDescent="0.25"/>
  <cols>
    <col min="1" max="1" width="5.109375" style="274" customWidth="1"/>
    <col min="2" max="2" width="90" customWidth="1"/>
    <col min="3" max="3" width="22.6640625" customWidth="1"/>
    <col min="4" max="4" width="12.109375" bestFit="1" customWidth="1"/>
    <col min="5" max="5" width="40.5546875" customWidth="1"/>
  </cols>
  <sheetData>
    <row r="1" spans="1:5" x14ac:dyDescent="0.25">
      <c r="A1" s="273" t="s">
        <v>112</v>
      </c>
    </row>
    <row r="2" spans="1:5" x14ac:dyDescent="0.25">
      <c r="A2" s="273" t="s">
        <v>113</v>
      </c>
    </row>
    <row r="3" spans="1:5" x14ac:dyDescent="0.25">
      <c r="A3"/>
    </row>
    <row r="4" spans="1:5" x14ac:dyDescent="0.25">
      <c r="A4"/>
    </row>
    <row r="5" spans="1:5" x14ac:dyDescent="0.25">
      <c r="A5"/>
      <c r="C5" s="276" t="s">
        <v>114</v>
      </c>
      <c r="D5" s="276"/>
      <c r="E5" s="276" t="s">
        <v>115</v>
      </c>
    </row>
    <row r="6" spans="1:5" x14ac:dyDescent="0.25">
      <c r="A6" s="274">
        <v>1</v>
      </c>
      <c r="B6" s="273" t="s">
        <v>116</v>
      </c>
      <c r="C6" s="277"/>
      <c r="D6" s="278"/>
      <c r="E6" s="275"/>
    </row>
    <row r="7" spans="1:5" x14ac:dyDescent="0.25">
      <c r="A7" s="274">
        <v>2</v>
      </c>
      <c r="B7" s="273" t="s">
        <v>117</v>
      </c>
      <c r="C7" s="279"/>
      <c r="D7" s="280"/>
      <c r="E7" s="275"/>
    </row>
    <row r="8" spans="1:5" x14ac:dyDescent="0.25">
      <c r="A8" s="274">
        <v>3</v>
      </c>
      <c r="B8" s="273" t="s">
        <v>118</v>
      </c>
      <c r="C8" s="279"/>
      <c r="D8" s="280"/>
      <c r="E8" s="275"/>
    </row>
    <row r="9" spans="1:5" x14ac:dyDescent="0.25">
      <c r="A9" s="274">
        <v>4</v>
      </c>
      <c r="B9" s="273" t="s">
        <v>119</v>
      </c>
      <c r="C9" s="279"/>
      <c r="D9" s="280"/>
      <c r="E9" s="275"/>
    </row>
    <row r="10" spans="1:5" x14ac:dyDescent="0.25">
      <c r="A10" s="274">
        <v>5</v>
      </c>
      <c r="B10" s="273" t="s">
        <v>120</v>
      </c>
      <c r="C10" s="279"/>
      <c r="D10" s="280"/>
      <c r="E10" s="275"/>
    </row>
    <row r="11" spans="1:5" x14ac:dyDescent="0.25">
      <c r="A11" s="274">
        <v>6</v>
      </c>
      <c r="B11" s="273" t="s">
        <v>121</v>
      </c>
      <c r="C11" s="279"/>
      <c r="D11" s="280"/>
      <c r="E11" s="275"/>
    </row>
    <row r="12" spans="1:5" x14ac:dyDescent="0.25">
      <c r="A12" s="274">
        <v>7</v>
      </c>
      <c r="B12" s="273" t="s">
        <v>122</v>
      </c>
      <c r="C12" s="279"/>
      <c r="D12" s="280"/>
      <c r="E12" s="275"/>
    </row>
    <row r="13" spans="1:5" x14ac:dyDescent="0.25">
      <c r="A13" s="274">
        <v>8</v>
      </c>
      <c r="B13" s="273" t="s">
        <v>123</v>
      </c>
      <c r="C13" s="279"/>
      <c r="D13" s="280"/>
      <c r="E13" s="275"/>
    </row>
    <row r="14" spans="1:5" x14ac:dyDescent="0.25">
      <c r="A14" s="274">
        <v>9</v>
      </c>
      <c r="B14" s="273" t="s">
        <v>124</v>
      </c>
      <c r="C14" s="277"/>
      <c r="D14" s="278"/>
      <c r="E14" s="275"/>
    </row>
    <row r="15" spans="1:5" x14ac:dyDescent="0.25">
      <c r="A15" s="274">
        <v>10</v>
      </c>
      <c r="B15" s="273" t="s">
        <v>125</v>
      </c>
      <c r="C15" s="279"/>
      <c r="D15" s="280"/>
      <c r="E15" s="275"/>
    </row>
    <row r="16" spans="1:5" x14ac:dyDescent="0.25">
      <c r="A16" s="274">
        <v>11</v>
      </c>
      <c r="B16" s="273" t="s">
        <v>126</v>
      </c>
      <c r="C16" s="279"/>
      <c r="D16" s="280"/>
      <c r="E16" s="275"/>
    </row>
    <row r="17" spans="1:5" x14ac:dyDescent="0.25">
      <c r="A17" s="274">
        <v>12</v>
      </c>
      <c r="B17" s="273" t="s">
        <v>127</v>
      </c>
      <c r="C17" s="279"/>
      <c r="D17" s="280"/>
      <c r="E17" s="275"/>
    </row>
    <row r="18" spans="1:5" x14ac:dyDescent="0.25">
      <c r="A18" s="274">
        <v>13</v>
      </c>
      <c r="B18" s="273" t="s">
        <v>128</v>
      </c>
      <c r="C18" s="279"/>
      <c r="D18" s="280"/>
      <c r="E18" s="275"/>
    </row>
    <row r="19" spans="1:5" x14ac:dyDescent="0.25">
      <c r="A19" s="274">
        <v>14</v>
      </c>
      <c r="B19" s="273" t="s">
        <v>129</v>
      </c>
      <c r="C19" s="976"/>
      <c r="D19" s="977"/>
      <c r="E19" s="978"/>
    </row>
    <row r="20" spans="1:5" x14ac:dyDescent="0.25">
      <c r="B20" s="273" t="s">
        <v>130</v>
      </c>
      <c r="C20" s="279"/>
      <c r="D20" s="280"/>
      <c r="E20" s="275"/>
    </row>
    <row r="21" spans="1:5" x14ac:dyDescent="0.25">
      <c r="B21" s="273" t="s">
        <v>131</v>
      </c>
      <c r="C21" s="279"/>
      <c r="D21" s="280"/>
      <c r="E21" s="275"/>
    </row>
    <row r="22" spans="1:5" x14ac:dyDescent="0.25">
      <c r="B22" s="273" t="s">
        <v>132</v>
      </c>
      <c r="C22" s="279"/>
      <c r="D22" s="280"/>
      <c r="E22" s="275"/>
    </row>
    <row r="23" spans="1:5" x14ac:dyDescent="0.25">
      <c r="B23" s="273" t="s">
        <v>133</v>
      </c>
      <c r="C23" s="279"/>
      <c r="D23" s="280"/>
      <c r="E23" s="275"/>
    </row>
    <row r="24" spans="1:5" x14ac:dyDescent="0.25">
      <c r="B24" s="273" t="s">
        <v>134</v>
      </c>
      <c r="C24" s="279"/>
      <c r="D24" s="280"/>
      <c r="E24" s="275"/>
    </row>
    <row r="25" spans="1:5" x14ac:dyDescent="0.25">
      <c r="B25" s="273" t="s">
        <v>135</v>
      </c>
      <c r="C25" s="979"/>
      <c r="D25" s="980"/>
      <c r="E25" s="981"/>
    </row>
    <row r="26" spans="1:5" x14ac:dyDescent="0.25">
      <c r="B26" s="273" t="s">
        <v>136</v>
      </c>
      <c r="C26" s="982"/>
      <c r="D26" s="983"/>
      <c r="E26" s="984"/>
    </row>
    <row r="27" spans="1:5" x14ac:dyDescent="0.25">
      <c r="A27" s="274">
        <v>15</v>
      </c>
      <c r="B27" s="273" t="s">
        <v>137</v>
      </c>
      <c r="C27" s="279"/>
      <c r="D27" s="280"/>
      <c r="E27" s="275"/>
    </row>
    <row r="28" spans="1:5" x14ac:dyDescent="0.25">
      <c r="A28" s="274">
        <v>16</v>
      </c>
      <c r="B28" s="273" t="s">
        <v>138</v>
      </c>
      <c r="C28" s="279"/>
      <c r="D28" s="280"/>
      <c r="E28" s="275"/>
    </row>
    <row r="29" spans="1:5" x14ac:dyDescent="0.25">
      <c r="A29" s="274">
        <v>17</v>
      </c>
      <c r="B29" s="273" t="s">
        <v>139</v>
      </c>
      <c r="C29" s="279"/>
      <c r="D29" s="280"/>
      <c r="E29" s="275"/>
    </row>
    <row r="30" spans="1:5" x14ac:dyDescent="0.25">
      <c r="A30" s="274">
        <v>18</v>
      </c>
      <c r="B30" s="273" t="s">
        <v>140</v>
      </c>
      <c r="C30" s="279"/>
      <c r="D30" s="280"/>
      <c r="E30" s="275"/>
    </row>
    <row r="31" spans="1:5" x14ac:dyDescent="0.25">
      <c r="A31" s="274">
        <v>19</v>
      </c>
      <c r="B31" s="273" t="s">
        <v>141</v>
      </c>
      <c r="C31" s="279"/>
      <c r="D31" s="280"/>
      <c r="E31" s="275"/>
    </row>
    <row r="32" spans="1:5" x14ac:dyDescent="0.25">
      <c r="A32" s="274">
        <v>20</v>
      </c>
      <c r="B32" s="273" t="s">
        <v>142</v>
      </c>
      <c r="C32" s="279"/>
      <c r="D32" s="280"/>
      <c r="E32" s="275"/>
    </row>
    <row r="33" spans="1:5" x14ac:dyDescent="0.25">
      <c r="A33" s="274">
        <v>21</v>
      </c>
      <c r="B33" s="273" t="s">
        <v>143</v>
      </c>
      <c r="C33" s="279"/>
      <c r="D33" s="280"/>
      <c r="E33" s="275"/>
    </row>
    <row r="34" spans="1:5" x14ac:dyDescent="0.25">
      <c r="A34" s="274">
        <v>22</v>
      </c>
      <c r="B34" s="273" t="s">
        <v>144</v>
      </c>
      <c r="C34" s="279"/>
      <c r="D34" s="280"/>
      <c r="E34" s="275"/>
    </row>
    <row r="35" spans="1:5" x14ac:dyDescent="0.25">
      <c r="A35" s="274">
        <v>23</v>
      </c>
      <c r="B35" s="273" t="s">
        <v>145</v>
      </c>
      <c r="C35" s="279"/>
      <c r="D35" s="280"/>
      <c r="E35" s="275"/>
    </row>
    <row r="36" spans="1:5" x14ac:dyDescent="0.25">
      <c r="A36" s="274">
        <v>24</v>
      </c>
      <c r="B36" s="273" t="s">
        <v>146</v>
      </c>
      <c r="C36" s="279"/>
      <c r="D36" s="280"/>
      <c r="E36" s="275"/>
    </row>
    <row r="37" spans="1:5" x14ac:dyDescent="0.25">
      <c r="B37" s="273" t="s">
        <v>147</v>
      </c>
      <c r="C37" s="279"/>
      <c r="D37" s="281"/>
      <c r="E37" s="275"/>
    </row>
    <row r="38" spans="1:5" x14ac:dyDescent="0.25">
      <c r="B38" s="273" t="s">
        <v>148</v>
      </c>
      <c r="C38" s="282"/>
      <c r="D38" s="283"/>
      <c r="E38" s="284"/>
    </row>
    <row r="39" spans="1:5" x14ac:dyDescent="0.25">
      <c r="A39" s="274">
        <v>25</v>
      </c>
      <c r="B39" s="273" t="s">
        <v>149</v>
      </c>
      <c r="C39" s="285"/>
      <c r="D39" s="286"/>
      <c r="E39" s="286"/>
    </row>
    <row r="40" spans="1:5" x14ac:dyDescent="0.25">
      <c r="B40" s="273" t="s">
        <v>150</v>
      </c>
      <c r="C40" s="285"/>
      <c r="D40" s="275"/>
      <c r="E40" s="275"/>
    </row>
    <row r="41" spans="1:5" x14ac:dyDescent="0.25">
      <c r="B41" s="273" t="s">
        <v>151</v>
      </c>
      <c r="C41" s="285"/>
      <c r="D41" s="275"/>
      <c r="E41" s="275"/>
    </row>
    <row r="42" spans="1:5" x14ac:dyDescent="0.25">
      <c r="A42" s="274">
        <v>26</v>
      </c>
      <c r="B42" s="273" t="s">
        <v>152</v>
      </c>
      <c r="C42" s="285"/>
      <c r="D42" s="275"/>
      <c r="E42" s="275"/>
    </row>
    <row r="43" spans="1:5" x14ac:dyDescent="0.25">
      <c r="B43" s="273" t="s">
        <v>153</v>
      </c>
      <c r="C43" s="285"/>
      <c r="D43" s="275"/>
      <c r="E43" s="275"/>
    </row>
    <row r="44" spans="1:5" x14ac:dyDescent="0.25">
      <c r="B44" t="s">
        <v>154</v>
      </c>
      <c r="C44" s="985"/>
      <c r="D44" s="986"/>
      <c r="E44" s="987"/>
    </row>
    <row r="45" spans="1:5" x14ac:dyDescent="0.25">
      <c r="B45" s="273"/>
    </row>
  </sheetData>
  <mergeCells count="3">
    <mergeCell ref="C19:E19"/>
    <mergeCell ref="C25:E26"/>
    <mergeCell ref="C44:E44"/>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Hoja5">
    <tabColor rgb="FFC00000"/>
  </sheetPr>
  <dimension ref="A3:F43"/>
  <sheetViews>
    <sheetView tabSelected="1" workbookViewId="0">
      <selection activeCell="B5" sqref="B5:F5"/>
    </sheetView>
  </sheetViews>
  <sheetFormatPr defaultColWidth="10.88671875" defaultRowHeight="12.6" x14ac:dyDescent="0.2"/>
  <cols>
    <col min="1" max="1" width="4" style="258" customWidth="1"/>
    <col min="2" max="2" width="77" style="258" bestFit="1" customWidth="1"/>
    <col min="3" max="4" width="16.44140625" style="258" bestFit="1" customWidth="1"/>
    <col min="5" max="5" width="15.6640625" style="259" bestFit="1" customWidth="1"/>
    <col min="6" max="6" width="23" style="258" customWidth="1"/>
    <col min="7" max="7" width="12.33203125" style="258" bestFit="1" customWidth="1"/>
    <col min="8" max="8" width="36.44140625" style="258" customWidth="1"/>
    <col min="9" max="9" width="10.88671875" style="258"/>
    <col min="10" max="10" width="18.6640625" style="258" bestFit="1" customWidth="1"/>
    <col min="11" max="16384" width="10.88671875" style="258"/>
  </cols>
  <sheetData>
    <row r="3" spans="1:6" x14ac:dyDescent="0.2">
      <c r="A3" s="260"/>
      <c r="B3" s="988"/>
      <c r="C3" s="988"/>
      <c r="D3" s="988"/>
      <c r="E3" s="988"/>
      <c r="F3" s="988"/>
    </row>
    <row r="4" spans="1:6" x14ac:dyDescent="0.2">
      <c r="A4" s="260"/>
      <c r="B4" s="989" t="s">
        <v>155</v>
      </c>
      <c r="C4" s="989"/>
      <c r="D4" s="989"/>
      <c r="E4" s="989"/>
      <c r="F4" s="989"/>
    </row>
    <row r="5" spans="1:6" x14ac:dyDescent="0.2">
      <c r="B5" s="990">
        <v>45656</v>
      </c>
      <c r="C5" s="989"/>
      <c r="D5" s="989"/>
      <c r="E5" s="989"/>
      <c r="F5" s="989"/>
    </row>
    <row r="7" spans="1:6" ht="45" x14ac:dyDescent="0.2">
      <c r="B7" s="261" t="s">
        <v>156</v>
      </c>
      <c r="C7" s="261" t="s">
        <v>157</v>
      </c>
      <c r="D7" s="261" t="s">
        <v>158</v>
      </c>
      <c r="E7" s="261" t="s">
        <v>159</v>
      </c>
      <c r="F7" s="261" t="s">
        <v>160</v>
      </c>
    </row>
    <row r="8" spans="1:6" ht="13.8" x14ac:dyDescent="0.25">
      <c r="B8" s="127" t="s">
        <v>161</v>
      </c>
      <c r="C8" s="256">
        <f>+'Anexo A'!W25</f>
        <v>0.32</v>
      </c>
      <c r="D8" s="262">
        <f>+'Imagen 607'!M21</f>
        <v>0</v>
      </c>
      <c r="E8" s="256">
        <f>+C8-D8</f>
        <v>0.32</v>
      </c>
      <c r="F8" s="256"/>
    </row>
    <row r="9" spans="1:6" ht="13.8" x14ac:dyDescent="0.25">
      <c r="B9" s="254" t="s">
        <v>162</v>
      </c>
      <c r="C9" s="255">
        <f>+'IT-1'!V14</f>
        <v>0.32</v>
      </c>
      <c r="D9" s="263">
        <f>+'Detalle Ingresos Cont.'!H35</f>
        <v>0</v>
      </c>
      <c r="E9" s="256">
        <f t="shared" ref="E9:E12" si="0">+C9-D9</f>
        <v>0.32</v>
      </c>
      <c r="F9" s="255"/>
    </row>
    <row r="10" spans="1:6" ht="13.8" x14ac:dyDescent="0.25">
      <c r="B10" s="127" t="s">
        <v>163</v>
      </c>
      <c r="C10" s="256">
        <f>+'IT-1'!V33</f>
        <v>5.7599999999999998E-2</v>
      </c>
      <c r="D10" s="262">
        <f>+'Imagen 607'!M22</f>
        <v>0</v>
      </c>
      <c r="E10" s="256">
        <f t="shared" si="0"/>
        <v>5.7599999999999998E-2</v>
      </c>
      <c r="F10" s="256"/>
    </row>
    <row r="11" spans="1:6" ht="13.8" x14ac:dyDescent="0.25">
      <c r="B11" s="254" t="s">
        <v>164</v>
      </c>
      <c r="C11" s="255">
        <f>+'IT-1'!V33</f>
        <v>5.7599999999999998E-2</v>
      </c>
      <c r="D11" s="263" t="e">
        <f>+'Detalle ITBIS cobrado ven Cont.'!#REF!</f>
        <v>#REF!</v>
      </c>
      <c r="E11" s="256" t="e">
        <f t="shared" si="0"/>
        <v>#REF!</v>
      </c>
      <c r="F11" s="255"/>
    </row>
    <row r="12" spans="1:6" ht="13.8" x14ac:dyDescent="0.25">
      <c r="B12" s="127" t="s">
        <v>165</v>
      </c>
      <c r="C12" s="256">
        <f>+'Anexo A'!W87</f>
        <v>0</v>
      </c>
      <c r="D12" s="262">
        <f>+'Imagen 606'!J9</f>
        <v>0</v>
      </c>
      <c r="E12" s="256">
        <f t="shared" si="0"/>
        <v>0</v>
      </c>
      <c r="F12" s="256"/>
    </row>
    <row r="13" spans="1:6" ht="13.8" x14ac:dyDescent="0.25">
      <c r="B13" s="254" t="s">
        <v>166</v>
      </c>
      <c r="C13" s="255">
        <f>+'Anexo A'!W87</f>
        <v>0</v>
      </c>
      <c r="D13" s="263">
        <f>+'Detalle ITBIS adelanto Cont. '!G67</f>
        <v>0</v>
      </c>
      <c r="E13" s="256">
        <f t="shared" ref="E13:E30" si="1">+C13-D13</f>
        <v>0</v>
      </c>
      <c r="F13" s="255" t="s">
        <v>167</v>
      </c>
    </row>
    <row r="14" spans="1:6" ht="13.8" x14ac:dyDescent="0.25">
      <c r="B14" s="127" t="s">
        <v>168</v>
      </c>
      <c r="C14" s="256">
        <f>+'IT-1'!V73</f>
        <v>0</v>
      </c>
      <c r="D14" s="262">
        <f>+'Imagen 606'!J8</f>
        <v>0</v>
      </c>
      <c r="E14" s="256">
        <f t="shared" si="1"/>
        <v>0</v>
      </c>
      <c r="F14" s="256"/>
    </row>
    <row r="15" spans="1:6" ht="13.8" x14ac:dyDescent="0.25">
      <c r="B15" s="254" t="s">
        <v>169</v>
      </c>
      <c r="C15" s="255">
        <f>+'IT-1'!V73</f>
        <v>0</v>
      </c>
      <c r="D15" s="263">
        <f>+'Detalle DE LOTES DE AZUL'!H11</f>
        <v>0</v>
      </c>
      <c r="E15" s="256">
        <f t="shared" si="1"/>
        <v>0</v>
      </c>
      <c r="F15" s="255"/>
    </row>
    <row r="16" spans="1:6" ht="13.8" x14ac:dyDescent="0.25">
      <c r="B16" s="127" t="s">
        <v>170</v>
      </c>
      <c r="C16" s="256">
        <f>+'Detalle 606'!C178</f>
        <v>0</v>
      </c>
      <c r="D16" s="262">
        <f>+'Detalle IR-17 (IR-6)'!P37</f>
        <v>0</v>
      </c>
      <c r="E16" s="256">
        <f t="shared" si="1"/>
        <v>0</v>
      </c>
      <c r="F16" s="256" t="s">
        <v>171</v>
      </c>
    </row>
    <row r="17" spans="2:6" ht="13.8" x14ac:dyDescent="0.25">
      <c r="B17" s="254" t="s">
        <v>172</v>
      </c>
      <c r="C17" s="255">
        <f>+'Anexo A'!W25</f>
        <v>0.32</v>
      </c>
      <c r="D17" s="263">
        <f>+'Detalle 607'!C46</f>
        <v>0</v>
      </c>
      <c r="E17" s="256">
        <f t="shared" si="1"/>
        <v>0.32</v>
      </c>
      <c r="F17" s="255"/>
    </row>
    <row r="18" spans="2:6" ht="13.8" x14ac:dyDescent="0.25">
      <c r="B18" s="127" t="s">
        <v>173</v>
      </c>
      <c r="C18" s="256">
        <f>+'Anexo A'!W25</f>
        <v>0.32</v>
      </c>
      <c r="D18" s="262">
        <f>+'Detalle Ingresos Cont.'!H35</f>
        <v>0</v>
      </c>
      <c r="E18" s="256">
        <f t="shared" si="1"/>
        <v>0.32</v>
      </c>
      <c r="F18" s="256"/>
    </row>
    <row r="19" spans="2:6" ht="13.8" x14ac:dyDescent="0.25">
      <c r="B19" s="267" t="s">
        <v>174</v>
      </c>
      <c r="C19" s="255"/>
      <c r="D19" s="264"/>
      <c r="E19" s="256"/>
      <c r="F19" s="255"/>
    </row>
    <row r="20" spans="2:6" ht="13.8" x14ac:dyDescent="0.25">
      <c r="B20" s="127" t="s">
        <v>175</v>
      </c>
      <c r="C20" s="256"/>
      <c r="D20" s="262"/>
      <c r="E20" s="256">
        <f t="shared" si="1"/>
        <v>0</v>
      </c>
      <c r="F20" s="255"/>
    </row>
    <row r="21" spans="2:6" ht="13.8" x14ac:dyDescent="0.25">
      <c r="B21" s="254" t="s">
        <v>176</v>
      </c>
      <c r="C21" s="255"/>
      <c r="D21" s="263"/>
      <c r="E21" s="256">
        <f t="shared" si="1"/>
        <v>0</v>
      </c>
      <c r="F21" s="255"/>
    </row>
    <row r="22" spans="2:6" ht="13.8" x14ac:dyDescent="0.25">
      <c r="B22" s="127" t="s">
        <v>177</v>
      </c>
      <c r="C22" s="256">
        <f>+'IT-1'!V41</f>
        <v>0</v>
      </c>
      <c r="D22" s="262"/>
      <c r="E22" s="256">
        <f t="shared" si="1"/>
        <v>0</v>
      </c>
      <c r="F22" s="256"/>
    </row>
    <row r="23" spans="2:6" ht="13.8" x14ac:dyDescent="0.25">
      <c r="B23" s="254" t="s">
        <v>178</v>
      </c>
      <c r="C23" s="255">
        <f>+'Anexo A'!W49</f>
        <v>0</v>
      </c>
      <c r="D23" s="264">
        <f>+'Detalle ITBIS RET. 30%'!G8</f>
        <v>0</v>
      </c>
      <c r="E23" s="256">
        <f t="shared" si="1"/>
        <v>0</v>
      </c>
      <c r="F23" s="255"/>
    </row>
    <row r="24" spans="2:6" ht="13.8" x14ac:dyDescent="0.25">
      <c r="B24" s="127" t="s">
        <v>179</v>
      </c>
      <c r="C24" s="256">
        <f>+'Anexo A'!W49</f>
        <v>0</v>
      </c>
      <c r="D24" s="262">
        <f>+'Detalle 607'!D52</f>
        <v>0</v>
      </c>
      <c r="E24" s="256">
        <f t="shared" si="1"/>
        <v>0</v>
      </c>
      <c r="F24" s="256"/>
    </row>
    <row r="25" spans="2:6" ht="13.8" x14ac:dyDescent="0.25">
      <c r="B25" s="254" t="s">
        <v>180</v>
      </c>
      <c r="C25" s="255">
        <f>+'Detalle 606'!V168</f>
        <v>0</v>
      </c>
      <c r="D25" s="264"/>
      <c r="E25" s="256">
        <f t="shared" si="1"/>
        <v>0</v>
      </c>
      <c r="F25" s="255"/>
    </row>
    <row r="26" spans="2:6" ht="13.8" x14ac:dyDescent="0.25">
      <c r="B26" s="127" t="s">
        <v>181</v>
      </c>
      <c r="C26" s="256"/>
      <c r="D26" s="262"/>
      <c r="E26" s="256">
        <f t="shared" si="1"/>
        <v>0</v>
      </c>
      <c r="F26" s="256"/>
    </row>
    <row r="27" spans="2:6" ht="13.8" x14ac:dyDescent="0.25">
      <c r="B27" s="254" t="s">
        <v>182</v>
      </c>
      <c r="C27" s="255">
        <f>+'Detalle 606'!X168</f>
        <v>0</v>
      </c>
      <c r="D27" s="264"/>
      <c r="E27" s="256">
        <f t="shared" si="1"/>
        <v>0</v>
      </c>
      <c r="F27" s="255"/>
    </row>
    <row r="28" spans="2:6" ht="13.8" x14ac:dyDescent="0.25">
      <c r="B28" s="127"/>
      <c r="C28" s="256"/>
      <c r="D28" s="262"/>
      <c r="E28" s="256">
        <f t="shared" si="1"/>
        <v>0</v>
      </c>
      <c r="F28" s="256"/>
    </row>
    <row r="29" spans="2:6" ht="13.8" x14ac:dyDescent="0.25">
      <c r="B29" s="254"/>
      <c r="C29" s="255"/>
      <c r="D29" s="263"/>
      <c r="E29" s="256">
        <f t="shared" si="1"/>
        <v>0</v>
      </c>
      <c r="F29" s="255"/>
    </row>
    <row r="30" spans="2:6" ht="13.8" x14ac:dyDescent="0.25">
      <c r="B30" s="127"/>
      <c r="C30" s="256"/>
      <c r="D30" s="262"/>
      <c r="E30" s="256">
        <f t="shared" si="1"/>
        <v>0</v>
      </c>
      <c r="F30" s="256"/>
    </row>
    <row r="31" spans="2:6" ht="13.8" x14ac:dyDescent="0.25">
      <c r="B31" s="254" t="s">
        <v>183</v>
      </c>
      <c r="C31" s="255">
        <f>SUM(C8:C30)</f>
        <v>1.3952</v>
      </c>
      <c r="D31" s="263" t="e">
        <f>SUM(D8:D30)</f>
        <v>#REF!</v>
      </c>
      <c r="E31" s="255" t="e">
        <f>SUM(E8:E30)</f>
        <v>#REF!</v>
      </c>
      <c r="F31" s="255"/>
    </row>
    <row r="34" spans="2:6" ht="15" x14ac:dyDescent="0.2">
      <c r="B34" s="261" t="s">
        <v>184</v>
      </c>
      <c r="C34" s="261" t="s">
        <v>10</v>
      </c>
      <c r="D34" s="265" t="s">
        <v>185</v>
      </c>
      <c r="E34" s="261" t="s">
        <v>186</v>
      </c>
      <c r="F34" s="265" t="s">
        <v>160</v>
      </c>
    </row>
    <row r="35" spans="2:6" ht="13.8" x14ac:dyDescent="0.25">
      <c r="B35" s="127" t="s">
        <v>187</v>
      </c>
      <c r="C35" s="256"/>
      <c r="D35" s="262"/>
      <c r="E35" s="256"/>
      <c r="F35" s="262"/>
    </row>
    <row r="36" spans="2:6" ht="13.8" x14ac:dyDescent="0.25">
      <c r="B36" s="254" t="s">
        <v>188</v>
      </c>
      <c r="C36" s="255"/>
      <c r="D36" s="263"/>
      <c r="E36" s="255"/>
      <c r="F36" s="263"/>
    </row>
    <row r="37" spans="2:6" ht="13.8" x14ac:dyDescent="0.25">
      <c r="B37" s="127" t="s">
        <v>189</v>
      </c>
      <c r="C37" s="256"/>
      <c r="D37" s="262"/>
      <c r="E37" s="256"/>
      <c r="F37" s="262"/>
    </row>
    <row r="38" spans="2:6" ht="13.8" x14ac:dyDescent="0.25">
      <c r="B38" s="254" t="s">
        <v>190</v>
      </c>
      <c r="C38" s="255"/>
      <c r="D38" s="263"/>
      <c r="E38" s="255"/>
      <c r="F38" s="263"/>
    </row>
    <row r="39" spans="2:6" ht="13.8" x14ac:dyDescent="0.25">
      <c r="B39" s="127" t="s">
        <v>191</v>
      </c>
      <c r="C39" s="256"/>
      <c r="D39" s="262"/>
      <c r="E39" s="256"/>
      <c r="F39" s="262"/>
    </row>
    <row r="40" spans="2:6" ht="13.8" x14ac:dyDescent="0.25">
      <c r="B40" s="267" t="s">
        <v>192</v>
      </c>
      <c r="C40" s="255"/>
      <c r="D40" s="263"/>
      <c r="E40" s="255"/>
      <c r="F40" s="263"/>
    </row>
    <row r="41" spans="2:6" ht="13.8" x14ac:dyDescent="0.25">
      <c r="B41" s="127" t="s">
        <v>193</v>
      </c>
      <c r="C41" s="256"/>
      <c r="D41" s="256"/>
      <c r="E41" s="256"/>
      <c r="F41" s="256"/>
    </row>
    <row r="42" spans="2:6" ht="13.8" x14ac:dyDescent="0.25">
      <c r="B42" s="267" t="s">
        <v>194</v>
      </c>
      <c r="C42" s="257"/>
      <c r="D42" s="266"/>
      <c r="E42" s="257"/>
      <c r="F42" s="266"/>
    </row>
    <row r="43" spans="2:6" ht="13.8" x14ac:dyDescent="0.25">
      <c r="B43" s="127" t="s">
        <v>195</v>
      </c>
      <c r="C43" s="256"/>
      <c r="D43" s="256"/>
      <c r="E43" s="256"/>
      <c r="F43" s="256"/>
    </row>
  </sheetData>
  <mergeCells count="3">
    <mergeCell ref="B3:F3"/>
    <mergeCell ref="B4:F4"/>
    <mergeCell ref="B5:F5"/>
  </mergeCells>
  <pageMargins left="0.7" right="0.7" top="0.75" bottom="0.75" header="0.3" footer="0.3"/>
  <pageSetup scale="80" orientation="landscape" r:id="rId1"/>
  <colBreaks count="1" manualBreakCount="1">
    <brk id="8" max="1048575" man="1"/>
  </col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7">
    <tabColor theme="1"/>
    <pageSetUpPr fitToPage="1"/>
  </sheetPr>
  <dimension ref="A1:IZ65536"/>
  <sheetViews>
    <sheetView workbookViewId="0">
      <selection activeCell="S10" sqref="S10:T10"/>
    </sheetView>
  </sheetViews>
  <sheetFormatPr defaultColWidth="0" defaultRowHeight="11.1" customHeight="1" zeroHeight="1" x14ac:dyDescent="0.2"/>
  <cols>
    <col min="1" max="1" width="1.33203125" style="128" customWidth="1"/>
    <col min="2" max="2" width="4.33203125" style="129" customWidth="1"/>
    <col min="3" max="3" width="3.109375" style="129" customWidth="1"/>
    <col min="4" max="4" width="3.44140625" style="129" customWidth="1"/>
    <col min="5" max="5" width="6.44140625" style="129" customWidth="1"/>
    <col min="6" max="6" width="9.88671875" style="129" customWidth="1"/>
    <col min="7" max="8" width="5.44140625" style="129" customWidth="1"/>
    <col min="9" max="9" width="1.88671875" style="129" customWidth="1"/>
    <col min="10" max="11" width="6.44140625" style="129" customWidth="1"/>
    <col min="12" max="12" width="4" style="129" customWidth="1"/>
    <col min="13" max="13" width="6.33203125" style="129" customWidth="1"/>
    <col min="14" max="14" width="17" style="129" customWidth="1"/>
    <col min="15" max="15" width="3" style="129" customWidth="1"/>
    <col min="16" max="16" width="2.109375" style="129" customWidth="1"/>
    <col min="17" max="17" width="13.88671875" style="129" customWidth="1"/>
    <col min="18" max="18" width="5.6640625" style="129" customWidth="1"/>
    <col min="19" max="19" width="10.44140625" style="129" customWidth="1"/>
    <col min="20" max="20" width="12.33203125" style="129" customWidth="1"/>
    <col min="21" max="21" width="2.109375" style="129" bestFit="1" customWidth="1"/>
    <col min="22" max="22" width="15" style="129" customWidth="1"/>
    <col min="23" max="23" width="11.88671875" style="129" customWidth="1"/>
    <col min="24" max="24" width="4.109375" style="129" customWidth="1"/>
    <col min="25" max="25" width="0.88671875" style="129" customWidth="1"/>
    <col min="26" max="26" width="7.6640625" style="128" hidden="1" customWidth="1"/>
    <col min="27" max="27" width="9.109375" style="128" hidden="1" customWidth="1"/>
    <col min="28" max="28" width="7.6640625" style="128" hidden="1" customWidth="1"/>
    <col min="29" max="29" width="4.88671875" style="128" hidden="1" customWidth="1"/>
    <col min="30" max="30" width="8.44140625" style="128" hidden="1" customWidth="1"/>
    <col min="31" max="31" width="7.33203125" style="128" hidden="1" customWidth="1"/>
    <col min="32" max="32" width="8" style="128" hidden="1" customWidth="1"/>
    <col min="33" max="37" width="4.88671875" style="128" hidden="1" customWidth="1"/>
    <col min="38" max="38" width="3.88671875" style="128" hidden="1" customWidth="1"/>
    <col min="39" max="39" width="19.88671875" style="128" hidden="1" customWidth="1"/>
    <col min="40" max="40" width="1.88671875" style="128" hidden="1" customWidth="1"/>
    <col min="41" max="256" width="0" style="129" hidden="1"/>
    <col min="257" max="257" width="1.33203125" style="129" customWidth="1"/>
    <col min="258" max="258" width="4.33203125" style="129" customWidth="1"/>
    <col min="259" max="259" width="3.109375" style="129" customWidth="1"/>
    <col min="260" max="260" width="12" style="129" customWidth="1"/>
    <col min="261" max="261" width="6.44140625" style="129" customWidth="1"/>
    <col min="262" max="262" width="9.88671875" style="129" customWidth="1"/>
    <col min="263" max="264" width="5.44140625" style="129" customWidth="1"/>
    <col min="265" max="265" width="1.88671875" style="129" customWidth="1"/>
    <col min="266" max="267" width="6.44140625" style="129" customWidth="1"/>
    <col min="268" max="268" width="4" style="129" customWidth="1"/>
    <col min="269" max="269" width="6.33203125" style="129" customWidth="1"/>
    <col min="270" max="270" width="17" style="129" customWidth="1"/>
    <col min="271" max="271" width="3" style="129" customWidth="1"/>
    <col min="272" max="272" width="2.109375" style="129" customWidth="1"/>
    <col min="273" max="273" width="13.88671875" style="129" customWidth="1"/>
    <col min="274" max="274" width="5.6640625" style="129" customWidth="1"/>
    <col min="275" max="275" width="10.44140625" style="129" customWidth="1"/>
    <col min="276" max="276" width="12.33203125" style="129" customWidth="1"/>
    <col min="277" max="277" width="2.109375" style="129" bestFit="1" customWidth="1"/>
    <col min="278" max="278" width="15" style="129" customWidth="1"/>
    <col min="279" max="279" width="11.88671875" style="129" customWidth="1"/>
    <col min="280" max="280" width="4.109375" style="129" customWidth="1"/>
    <col min="281" max="281" width="0.88671875" style="129" customWidth="1"/>
    <col min="282" max="512" width="0" style="129" hidden="1"/>
    <col min="513" max="513" width="1.33203125" style="129" customWidth="1"/>
    <col min="514" max="514" width="4.33203125" style="129" customWidth="1"/>
    <col min="515" max="515" width="3.109375" style="129" customWidth="1"/>
    <col min="516" max="516" width="3.44140625" style="129" customWidth="1"/>
    <col min="517" max="517" width="6.44140625" style="129" customWidth="1"/>
    <col min="518" max="518" width="9.88671875" style="129" customWidth="1"/>
    <col min="519" max="520" width="5.44140625" style="129" customWidth="1"/>
    <col min="521" max="521" width="1.88671875" style="129" customWidth="1"/>
    <col min="522" max="523" width="6.44140625" style="129" customWidth="1"/>
    <col min="524" max="524" width="4" style="129" customWidth="1"/>
    <col min="525" max="525" width="6.33203125" style="129" customWidth="1"/>
    <col min="526" max="526" width="17" style="129" customWidth="1"/>
    <col min="527" max="527" width="3" style="129" customWidth="1"/>
    <col min="528" max="528" width="2.109375" style="129" customWidth="1"/>
    <col min="529" max="529" width="13.88671875" style="129" customWidth="1"/>
    <col min="530" max="530" width="5.6640625" style="129" customWidth="1"/>
    <col min="531" max="531" width="10.44140625" style="129" customWidth="1"/>
    <col min="532" max="532" width="12.33203125" style="129" customWidth="1"/>
    <col min="533" max="533" width="2.109375" style="129" bestFit="1" customWidth="1"/>
    <col min="534" max="534" width="15" style="129" customWidth="1"/>
    <col min="535" max="535" width="11.88671875" style="129" customWidth="1"/>
    <col min="536" max="536" width="4.109375" style="129" customWidth="1"/>
    <col min="537" max="537" width="0.88671875" style="129" customWidth="1"/>
    <col min="538" max="768" width="0" style="129" hidden="1"/>
    <col min="769" max="769" width="1.33203125" style="129" customWidth="1"/>
    <col min="770" max="770" width="4.33203125" style="129" customWidth="1"/>
    <col min="771" max="771" width="3.109375" style="129" customWidth="1"/>
    <col min="772" max="772" width="3.44140625" style="129" customWidth="1"/>
    <col min="773" max="773" width="6.44140625" style="129" customWidth="1"/>
    <col min="774" max="774" width="9.88671875" style="129" customWidth="1"/>
    <col min="775" max="776" width="5.44140625" style="129" customWidth="1"/>
    <col min="777" max="777" width="1.88671875" style="129" customWidth="1"/>
    <col min="778" max="779" width="6.44140625" style="129" customWidth="1"/>
    <col min="780" max="780" width="4" style="129" customWidth="1"/>
    <col min="781" max="781" width="6.33203125" style="129" customWidth="1"/>
    <col min="782" max="782" width="17" style="129" customWidth="1"/>
    <col min="783" max="783" width="3" style="129" customWidth="1"/>
    <col min="784" max="784" width="2.109375" style="129" customWidth="1"/>
    <col min="785" max="785" width="13.88671875" style="129" customWidth="1"/>
    <col min="786" max="786" width="5.6640625" style="129" customWidth="1"/>
    <col min="787" max="787" width="10.44140625" style="129" customWidth="1"/>
    <col min="788" max="788" width="12.33203125" style="129" customWidth="1"/>
    <col min="789" max="789" width="2.109375" style="129" bestFit="1" customWidth="1"/>
    <col min="790" max="790" width="15" style="129" customWidth="1"/>
    <col min="791" max="791" width="11.88671875" style="129" customWidth="1"/>
    <col min="792" max="792" width="4.109375" style="129" customWidth="1"/>
    <col min="793" max="793" width="0.88671875" style="129" customWidth="1"/>
    <col min="794" max="1024" width="0" style="129" hidden="1"/>
    <col min="1025" max="1025" width="1.33203125" style="129" customWidth="1"/>
    <col min="1026" max="1026" width="4.33203125" style="129" customWidth="1"/>
    <col min="1027" max="1027" width="3.109375" style="129" customWidth="1"/>
    <col min="1028" max="1028" width="3.44140625" style="129" customWidth="1"/>
    <col min="1029" max="1029" width="6.44140625" style="129" customWidth="1"/>
    <col min="1030" max="1030" width="9.88671875" style="129" customWidth="1"/>
    <col min="1031" max="1032" width="5.44140625" style="129" customWidth="1"/>
    <col min="1033" max="1033" width="1.88671875" style="129" customWidth="1"/>
    <col min="1034" max="1035" width="6.44140625" style="129" customWidth="1"/>
    <col min="1036" max="1036" width="4" style="129" customWidth="1"/>
    <col min="1037" max="1037" width="6.33203125" style="129" customWidth="1"/>
    <col min="1038" max="1038" width="17" style="129" customWidth="1"/>
    <col min="1039" max="1039" width="3" style="129" customWidth="1"/>
    <col min="1040" max="1040" width="2.109375" style="129" customWidth="1"/>
    <col min="1041" max="1041" width="13.88671875" style="129" customWidth="1"/>
    <col min="1042" max="1042" width="5.6640625" style="129" customWidth="1"/>
    <col min="1043" max="1043" width="10.44140625" style="129" customWidth="1"/>
    <col min="1044" max="1044" width="12.33203125" style="129" customWidth="1"/>
    <col min="1045" max="1045" width="2.109375" style="129" bestFit="1" customWidth="1"/>
    <col min="1046" max="1046" width="15" style="129" customWidth="1"/>
    <col min="1047" max="1047" width="11.88671875" style="129" customWidth="1"/>
    <col min="1048" max="1048" width="4.109375" style="129" customWidth="1"/>
    <col min="1049" max="1049" width="0.88671875" style="129" customWidth="1"/>
    <col min="1050" max="1280" width="0" style="129" hidden="1"/>
    <col min="1281" max="1281" width="1.33203125" style="129" customWidth="1"/>
    <col min="1282" max="1282" width="4.33203125" style="129" customWidth="1"/>
    <col min="1283" max="1283" width="3.109375" style="129" customWidth="1"/>
    <col min="1284" max="1284" width="3.44140625" style="129" customWidth="1"/>
    <col min="1285" max="1285" width="6.44140625" style="129" customWidth="1"/>
    <col min="1286" max="1286" width="9.88671875" style="129" customWidth="1"/>
    <col min="1287" max="1288" width="5.44140625" style="129" customWidth="1"/>
    <col min="1289" max="1289" width="1.88671875" style="129" customWidth="1"/>
    <col min="1290" max="1291" width="6.44140625" style="129" customWidth="1"/>
    <col min="1292" max="1292" width="4" style="129" customWidth="1"/>
    <col min="1293" max="1293" width="6.33203125" style="129" customWidth="1"/>
    <col min="1294" max="1294" width="17" style="129" customWidth="1"/>
    <col min="1295" max="1295" width="3" style="129" customWidth="1"/>
    <col min="1296" max="1296" width="2.109375" style="129" customWidth="1"/>
    <col min="1297" max="1297" width="13.88671875" style="129" customWidth="1"/>
    <col min="1298" max="1298" width="5.6640625" style="129" customWidth="1"/>
    <col min="1299" max="1299" width="10.44140625" style="129" customWidth="1"/>
    <col min="1300" max="1300" width="12.33203125" style="129" customWidth="1"/>
    <col min="1301" max="1301" width="2.109375" style="129" bestFit="1" customWidth="1"/>
    <col min="1302" max="1302" width="15" style="129" customWidth="1"/>
    <col min="1303" max="1303" width="11.88671875" style="129" customWidth="1"/>
    <col min="1304" max="1304" width="4.109375" style="129" customWidth="1"/>
    <col min="1305" max="1305" width="0.88671875" style="129" customWidth="1"/>
    <col min="1306" max="1536" width="0" style="129" hidden="1"/>
    <col min="1537" max="1537" width="1.33203125" style="129" customWidth="1"/>
    <col min="1538" max="1538" width="4.33203125" style="129" customWidth="1"/>
    <col min="1539" max="1539" width="3.109375" style="129" customWidth="1"/>
    <col min="1540" max="1540" width="3.44140625" style="129" customWidth="1"/>
    <col min="1541" max="1541" width="6.44140625" style="129" customWidth="1"/>
    <col min="1542" max="1542" width="9.88671875" style="129" customWidth="1"/>
    <col min="1543" max="1544" width="5.44140625" style="129" customWidth="1"/>
    <col min="1545" max="1545" width="1.88671875" style="129" customWidth="1"/>
    <col min="1546" max="1547" width="6.44140625" style="129" customWidth="1"/>
    <col min="1548" max="1548" width="4" style="129" customWidth="1"/>
    <col min="1549" max="1549" width="6.33203125" style="129" customWidth="1"/>
    <col min="1550" max="1550" width="17" style="129" customWidth="1"/>
    <col min="1551" max="1551" width="3" style="129" customWidth="1"/>
    <col min="1552" max="1552" width="2.109375" style="129" customWidth="1"/>
    <col min="1553" max="1553" width="13.88671875" style="129" customWidth="1"/>
    <col min="1554" max="1554" width="5.6640625" style="129" customWidth="1"/>
    <col min="1555" max="1555" width="10.44140625" style="129" customWidth="1"/>
    <col min="1556" max="1556" width="12.33203125" style="129" customWidth="1"/>
    <col min="1557" max="1557" width="2.109375" style="129" bestFit="1" customWidth="1"/>
    <col min="1558" max="1558" width="15" style="129" customWidth="1"/>
    <col min="1559" max="1559" width="11.88671875" style="129" customWidth="1"/>
    <col min="1560" max="1560" width="4.109375" style="129" customWidth="1"/>
    <col min="1561" max="1561" width="0.88671875" style="129" customWidth="1"/>
    <col min="1562" max="1792" width="0" style="129" hidden="1"/>
    <col min="1793" max="1793" width="1.33203125" style="129" customWidth="1"/>
    <col min="1794" max="1794" width="4.33203125" style="129" customWidth="1"/>
    <col min="1795" max="1795" width="3.109375" style="129" customWidth="1"/>
    <col min="1796" max="1796" width="3.44140625" style="129" customWidth="1"/>
    <col min="1797" max="1797" width="6.44140625" style="129" customWidth="1"/>
    <col min="1798" max="1798" width="9.88671875" style="129" customWidth="1"/>
    <col min="1799" max="1800" width="5.44140625" style="129" customWidth="1"/>
    <col min="1801" max="1801" width="1.88671875" style="129" customWidth="1"/>
    <col min="1802" max="1803" width="6.44140625" style="129" customWidth="1"/>
    <col min="1804" max="1804" width="4" style="129" customWidth="1"/>
    <col min="1805" max="1805" width="6.33203125" style="129" customWidth="1"/>
    <col min="1806" max="1806" width="17" style="129" customWidth="1"/>
    <col min="1807" max="1807" width="3" style="129" customWidth="1"/>
    <col min="1808" max="1808" width="2.109375" style="129" customWidth="1"/>
    <col min="1809" max="1809" width="13.88671875" style="129" customWidth="1"/>
    <col min="1810" max="1810" width="5.6640625" style="129" customWidth="1"/>
    <col min="1811" max="1811" width="10.44140625" style="129" customWidth="1"/>
    <col min="1812" max="1812" width="12.33203125" style="129" customWidth="1"/>
    <col min="1813" max="1813" width="2.109375" style="129" bestFit="1" customWidth="1"/>
    <col min="1814" max="1814" width="15" style="129" customWidth="1"/>
    <col min="1815" max="1815" width="11.88671875" style="129" customWidth="1"/>
    <col min="1816" max="1816" width="4.109375" style="129" customWidth="1"/>
    <col min="1817" max="1817" width="0.88671875" style="129" customWidth="1"/>
    <col min="1818" max="2048" width="0" style="129" hidden="1"/>
    <col min="2049" max="2049" width="1.33203125" style="129" customWidth="1"/>
    <col min="2050" max="2050" width="4.33203125" style="129" customWidth="1"/>
    <col min="2051" max="2051" width="3.109375" style="129" customWidth="1"/>
    <col min="2052" max="2052" width="3.44140625" style="129" customWidth="1"/>
    <col min="2053" max="2053" width="6.44140625" style="129" customWidth="1"/>
    <col min="2054" max="2054" width="9.88671875" style="129" customWidth="1"/>
    <col min="2055" max="2056" width="5.44140625" style="129" customWidth="1"/>
    <col min="2057" max="2057" width="1.88671875" style="129" customWidth="1"/>
    <col min="2058" max="2059" width="6.44140625" style="129" customWidth="1"/>
    <col min="2060" max="2060" width="4" style="129" customWidth="1"/>
    <col min="2061" max="2061" width="6.33203125" style="129" customWidth="1"/>
    <col min="2062" max="2062" width="17" style="129" customWidth="1"/>
    <col min="2063" max="2063" width="3" style="129" customWidth="1"/>
    <col min="2064" max="2064" width="2.109375" style="129" customWidth="1"/>
    <col min="2065" max="2065" width="13.88671875" style="129" customWidth="1"/>
    <col min="2066" max="2066" width="5.6640625" style="129" customWidth="1"/>
    <col min="2067" max="2067" width="10.44140625" style="129" customWidth="1"/>
    <col min="2068" max="2068" width="12.33203125" style="129" customWidth="1"/>
    <col min="2069" max="2069" width="2.109375" style="129" bestFit="1" customWidth="1"/>
    <col min="2070" max="2070" width="15" style="129" customWidth="1"/>
    <col min="2071" max="2071" width="11.88671875" style="129" customWidth="1"/>
    <col min="2072" max="2072" width="4.109375" style="129" customWidth="1"/>
    <col min="2073" max="2073" width="0.88671875" style="129" customWidth="1"/>
    <col min="2074" max="2304" width="0" style="129" hidden="1"/>
    <col min="2305" max="2305" width="1.33203125" style="129" customWidth="1"/>
    <col min="2306" max="2306" width="4.33203125" style="129" customWidth="1"/>
    <col min="2307" max="2307" width="3.109375" style="129" customWidth="1"/>
    <col min="2308" max="2308" width="3.44140625" style="129" customWidth="1"/>
    <col min="2309" max="2309" width="6.44140625" style="129" customWidth="1"/>
    <col min="2310" max="2310" width="9.88671875" style="129" customWidth="1"/>
    <col min="2311" max="2312" width="5.44140625" style="129" customWidth="1"/>
    <col min="2313" max="2313" width="1.88671875" style="129" customWidth="1"/>
    <col min="2314" max="2315" width="6.44140625" style="129" customWidth="1"/>
    <col min="2316" max="2316" width="4" style="129" customWidth="1"/>
    <col min="2317" max="2317" width="6.33203125" style="129" customWidth="1"/>
    <col min="2318" max="2318" width="17" style="129" customWidth="1"/>
    <col min="2319" max="2319" width="3" style="129" customWidth="1"/>
    <col min="2320" max="2320" width="2.109375" style="129" customWidth="1"/>
    <col min="2321" max="2321" width="13.88671875" style="129" customWidth="1"/>
    <col min="2322" max="2322" width="5.6640625" style="129" customWidth="1"/>
    <col min="2323" max="2323" width="10.44140625" style="129" customWidth="1"/>
    <col min="2324" max="2324" width="12.33203125" style="129" customWidth="1"/>
    <col min="2325" max="2325" width="2.109375" style="129" bestFit="1" customWidth="1"/>
    <col min="2326" max="2326" width="15" style="129" customWidth="1"/>
    <col min="2327" max="2327" width="11.88671875" style="129" customWidth="1"/>
    <col min="2328" max="2328" width="4.109375" style="129" customWidth="1"/>
    <col min="2329" max="2329" width="0.88671875" style="129" customWidth="1"/>
    <col min="2330" max="2560" width="0" style="129" hidden="1"/>
    <col min="2561" max="2561" width="1.33203125" style="129" customWidth="1"/>
    <col min="2562" max="2562" width="4.33203125" style="129" customWidth="1"/>
    <col min="2563" max="2563" width="3.109375" style="129" customWidth="1"/>
    <col min="2564" max="2564" width="3.44140625" style="129" customWidth="1"/>
    <col min="2565" max="2565" width="6.44140625" style="129" customWidth="1"/>
    <col min="2566" max="2566" width="9.88671875" style="129" customWidth="1"/>
    <col min="2567" max="2568" width="5.44140625" style="129" customWidth="1"/>
    <col min="2569" max="2569" width="1.88671875" style="129" customWidth="1"/>
    <col min="2570" max="2571" width="6.44140625" style="129" customWidth="1"/>
    <col min="2572" max="2572" width="4" style="129" customWidth="1"/>
    <col min="2573" max="2573" width="6.33203125" style="129" customWidth="1"/>
    <col min="2574" max="2574" width="17" style="129" customWidth="1"/>
    <col min="2575" max="2575" width="3" style="129" customWidth="1"/>
    <col min="2576" max="2576" width="2.109375" style="129" customWidth="1"/>
    <col min="2577" max="2577" width="13.88671875" style="129" customWidth="1"/>
    <col min="2578" max="2578" width="5.6640625" style="129" customWidth="1"/>
    <col min="2579" max="2579" width="10.44140625" style="129" customWidth="1"/>
    <col min="2580" max="2580" width="12.33203125" style="129" customWidth="1"/>
    <col min="2581" max="2581" width="2.109375" style="129" bestFit="1" customWidth="1"/>
    <col min="2582" max="2582" width="15" style="129" customWidth="1"/>
    <col min="2583" max="2583" width="11.88671875" style="129" customWidth="1"/>
    <col min="2584" max="2584" width="4.109375" style="129" customWidth="1"/>
    <col min="2585" max="2585" width="0.88671875" style="129" customWidth="1"/>
    <col min="2586" max="2816" width="0" style="129" hidden="1"/>
    <col min="2817" max="2817" width="1.33203125" style="129" customWidth="1"/>
    <col min="2818" max="2818" width="4.33203125" style="129" customWidth="1"/>
    <col min="2819" max="2819" width="3.109375" style="129" customWidth="1"/>
    <col min="2820" max="2820" width="3.44140625" style="129" customWidth="1"/>
    <col min="2821" max="2821" width="6.44140625" style="129" customWidth="1"/>
    <col min="2822" max="2822" width="9.88671875" style="129" customWidth="1"/>
    <col min="2823" max="2824" width="5.44140625" style="129" customWidth="1"/>
    <col min="2825" max="2825" width="1.88671875" style="129" customWidth="1"/>
    <col min="2826" max="2827" width="6.44140625" style="129" customWidth="1"/>
    <col min="2828" max="2828" width="4" style="129" customWidth="1"/>
    <col min="2829" max="2829" width="6.33203125" style="129" customWidth="1"/>
    <col min="2830" max="2830" width="17" style="129" customWidth="1"/>
    <col min="2831" max="2831" width="3" style="129" customWidth="1"/>
    <col min="2832" max="2832" width="2.109375" style="129" customWidth="1"/>
    <col min="2833" max="2833" width="13.88671875" style="129" customWidth="1"/>
    <col min="2834" max="2834" width="5.6640625" style="129" customWidth="1"/>
    <col min="2835" max="2835" width="10.44140625" style="129" customWidth="1"/>
    <col min="2836" max="2836" width="12.33203125" style="129" customWidth="1"/>
    <col min="2837" max="2837" width="2.109375" style="129" bestFit="1" customWidth="1"/>
    <col min="2838" max="2838" width="15" style="129" customWidth="1"/>
    <col min="2839" max="2839" width="11.88671875" style="129" customWidth="1"/>
    <col min="2840" max="2840" width="4.109375" style="129" customWidth="1"/>
    <col min="2841" max="2841" width="0.88671875" style="129" customWidth="1"/>
    <col min="2842" max="3072" width="0" style="129" hidden="1"/>
    <col min="3073" max="3073" width="1.33203125" style="129" customWidth="1"/>
    <col min="3074" max="3074" width="4.33203125" style="129" customWidth="1"/>
    <col min="3075" max="3075" width="3.109375" style="129" customWidth="1"/>
    <col min="3076" max="3076" width="3.44140625" style="129" customWidth="1"/>
    <col min="3077" max="3077" width="6.44140625" style="129" customWidth="1"/>
    <col min="3078" max="3078" width="9.88671875" style="129" customWidth="1"/>
    <col min="3079" max="3080" width="5.44140625" style="129" customWidth="1"/>
    <col min="3081" max="3081" width="1.88671875" style="129" customWidth="1"/>
    <col min="3082" max="3083" width="6.44140625" style="129" customWidth="1"/>
    <col min="3084" max="3084" width="4" style="129" customWidth="1"/>
    <col min="3085" max="3085" width="6.33203125" style="129" customWidth="1"/>
    <col min="3086" max="3086" width="17" style="129" customWidth="1"/>
    <col min="3087" max="3087" width="3" style="129" customWidth="1"/>
    <col min="3088" max="3088" width="2.109375" style="129" customWidth="1"/>
    <col min="3089" max="3089" width="13.88671875" style="129" customWidth="1"/>
    <col min="3090" max="3090" width="5.6640625" style="129" customWidth="1"/>
    <col min="3091" max="3091" width="10.44140625" style="129" customWidth="1"/>
    <col min="3092" max="3092" width="12.33203125" style="129" customWidth="1"/>
    <col min="3093" max="3093" width="2.109375" style="129" bestFit="1" customWidth="1"/>
    <col min="3094" max="3094" width="15" style="129" customWidth="1"/>
    <col min="3095" max="3095" width="11.88671875" style="129" customWidth="1"/>
    <col min="3096" max="3096" width="4.109375" style="129" customWidth="1"/>
    <col min="3097" max="3097" width="0.88671875" style="129" customWidth="1"/>
    <col min="3098" max="3328" width="0" style="129" hidden="1"/>
    <col min="3329" max="3329" width="1.33203125" style="129" customWidth="1"/>
    <col min="3330" max="3330" width="4.33203125" style="129" customWidth="1"/>
    <col min="3331" max="3331" width="3.109375" style="129" customWidth="1"/>
    <col min="3332" max="3332" width="3.44140625" style="129" customWidth="1"/>
    <col min="3333" max="3333" width="6.44140625" style="129" customWidth="1"/>
    <col min="3334" max="3334" width="9.88671875" style="129" customWidth="1"/>
    <col min="3335" max="3336" width="5.44140625" style="129" customWidth="1"/>
    <col min="3337" max="3337" width="1.88671875" style="129" customWidth="1"/>
    <col min="3338" max="3339" width="6.44140625" style="129" customWidth="1"/>
    <col min="3340" max="3340" width="4" style="129" customWidth="1"/>
    <col min="3341" max="3341" width="6.33203125" style="129" customWidth="1"/>
    <col min="3342" max="3342" width="17" style="129" customWidth="1"/>
    <col min="3343" max="3343" width="3" style="129" customWidth="1"/>
    <col min="3344" max="3344" width="2.109375" style="129" customWidth="1"/>
    <col min="3345" max="3345" width="13.88671875" style="129" customWidth="1"/>
    <col min="3346" max="3346" width="5.6640625" style="129" customWidth="1"/>
    <col min="3347" max="3347" width="10.44140625" style="129" customWidth="1"/>
    <col min="3348" max="3348" width="12.33203125" style="129" customWidth="1"/>
    <col min="3349" max="3349" width="2.109375" style="129" bestFit="1" customWidth="1"/>
    <col min="3350" max="3350" width="15" style="129" customWidth="1"/>
    <col min="3351" max="3351" width="11.88671875" style="129" customWidth="1"/>
    <col min="3352" max="3352" width="4.109375" style="129" customWidth="1"/>
    <col min="3353" max="3353" width="0.88671875" style="129" customWidth="1"/>
    <col min="3354" max="3584" width="0" style="129" hidden="1"/>
    <col min="3585" max="3585" width="1.33203125" style="129" customWidth="1"/>
    <col min="3586" max="3586" width="4.33203125" style="129" customWidth="1"/>
    <col min="3587" max="3587" width="3.109375" style="129" customWidth="1"/>
    <col min="3588" max="3588" width="3.44140625" style="129" customWidth="1"/>
    <col min="3589" max="3589" width="6.44140625" style="129" customWidth="1"/>
    <col min="3590" max="3590" width="9.88671875" style="129" customWidth="1"/>
    <col min="3591" max="3592" width="5.44140625" style="129" customWidth="1"/>
    <col min="3593" max="3593" width="1.88671875" style="129" customWidth="1"/>
    <col min="3594" max="3595" width="6.44140625" style="129" customWidth="1"/>
    <col min="3596" max="3596" width="4" style="129" customWidth="1"/>
    <col min="3597" max="3597" width="6.33203125" style="129" customWidth="1"/>
    <col min="3598" max="3598" width="17" style="129" customWidth="1"/>
    <col min="3599" max="3599" width="3" style="129" customWidth="1"/>
    <col min="3600" max="3600" width="2.109375" style="129" customWidth="1"/>
    <col min="3601" max="3601" width="13.88671875" style="129" customWidth="1"/>
    <col min="3602" max="3602" width="5.6640625" style="129" customWidth="1"/>
    <col min="3603" max="3603" width="10.44140625" style="129" customWidth="1"/>
    <col min="3604" max="3604" width="12.33203125" style="129" customWidth="1"/>
    <col min="3605" max="3605" width="2.109375" style="129" bestFit="1" customWidth="1"/>
    <col min="3606" max="3606" width="15" style="129" customWidth="1"/>
    <col min="3607" max="3607" width="11.88671875" style="129" customWidth="1"/>
    <col min="3608" max="3608" width="4.109375" style="129" customWidth="1"/>
    <col min="3609" max="3609" width="0.88671875" style="129" customWidth="1"/>
    <col min="3610" max="3840" width="0" style="129" hidden="1"/>
    <col min="3841" max="3841" width="1.33203125" style="129" customWidth="1"/>
    <col min="3842" max="3842" width="4.33203125" style="129" customWidth="1"/>
    <col min="3843" max="3843" width="3.109375" style="129" customWidth="1"/>
    <col min="3844" max="3844" width="3.44140625" style="129" customWidth="1"/>
    <col min="3845" max="3845" width="6.44140625" style="129" customWidth="1"/>
    <col min="3846" max="3846" width="9.88671875" style="129" customWidth="1"/>
    <col min="3847" max="3848" width="5.44140625" style="129" customWidth="1"/>
    <col min="3849" max="3849" width="1.88671875" style="129" customWidth="1"/>
    <col min="3850" max="3851" width="6.44140625" style="129" customWidth="1"/>
    <col min="3852" max="3852" width="4" style="129" customWidth="1"/>
    <col min="3853" max="3853" width="6.33203125" style="129" customWidth="1"/>
    <col min="3854" max="3854" width="17" style="129" customWidth="1"/>
    <col min="3855" max="3855" width="3" style="129" customWidth="1"/>
    <col min="3856" max="3856" width="2.109375" style="129" customWidth="1"/>
    <col min="3857" max="3857" width="13.88671875" style="129" customWidth="1"/>
    <col min="3858" max="3858" width="5.6640625" style="129" customWidth="1"/>
    <col min="3859" max="3859" width="10.44140625" style="129" customWidth="1"/>
    <col min="3860" max="3860" width="12.33203125" style="129" customWidth="1"/>
    <col min="3861" max="3861" width="2.109375" style="129" bestFit="1" customWidth="1"/>
    <col min="3862" max="3862" width="15" style="129" customWidth="1"/>
    <col min="3863" max="3863" width="11.88671875" style="129" customWidth="1"/>
    <col min="3864" max="3864" width="4.109375" style="129" customWidth="1"/>
    <col min="3865" max="3865" width="0.88671875" style="129" customWidth="1"/>
    <col min="3866" max="4096" width="0" style="129" hidden="1"/>
    <col min="4097" max="4097" width="1.33203125" style="129" customWidth="1"/>
    <col min="4098" max="4098" width="4.33203125" style="129" customWidth="1"/>
    <col min="4099" max="4099" width="3.109375" style="129" customWidth="1"/>
    <col min="4100" max="4100" width="3.44140625" style="129" customWidth="1"/>
    <col min="4101" max="4101" width="6.44140625" style="129" customWidth="1"/>
    <col min="4102" max="4102" width="9.88671875" style="129" customWidth="1"/>
    <col min="4103" max="4104" width="5.44140625" style="129" customWidth="1"/>
    <col min="4105" max="4105" width="1.88671875" style="129" customWidth="1"/>
    <col min="4106" max="4107" width="6.44140625" style="129" customWidth="1"/>
    <col min="4108" max="4108" width="4" style="129" customWidth="1"/>
    <col min="4109" max="4109" width="6.33203125" style="129" customWidth="1"/>
    <col min="4110" max="4110" width="17" style="129" customWidth="1"/>
    <col min="4111" max="4111" width="3" style="129" customWidth="1"/>
    <col min="4112" max="4112" width="2.109375" style="129" customWidth="1"/>
    <col min="4113" max="4113" width="13.88671875" style="129" customWidth="1"/>
    <col min="4114" max="4114" width="5.6640625" style="129" customWidth="1"/>
    <col min="4115" max="4115" width="10.44140625" style="129" customWidth="1"/>
    <col min="4116" max="4116" width="12.33203125" style="129" customWidth="1"/>
    <col min="4117" max="4117" width="2.109375" style="129" bestFit="1" customWidth="1"/>
    <col min="4118" max="4118" width="15" style="129" customWidth="1"/>
    <col min="4119" max="4119" width="11.88671875" style="129" customWidth="1"/>
    <col min="4120" max="4120" width="4.109375" style="129" customWidth="1"/>
    <col min="4121" max="4121" width="0.88671875" style="129" customWidth="1"/>
    <col min="4122" max="4352" width="0" style="129" hidden="1"/>
    <col min="4353" max="4353" width="1.33203125" style="129" customWidth="1"/>
    <col min="4354" max="4354" width="4.33203125" style="129" customWidth="1"/>
    <col min="4355" max="4355" width="3.109375" style="129" customWidth="1"/>
    <col min="4356" max="4356" width="3.44140625" style="129" customWidth="1"/>
    <col min="4357" max="4357" width="6.44140625" style="129" customWidth="1"/>
    <col min="4358" max="4358" width="9.88671875" style="129" customWidth="1"/>
    <col min="4359" max="4360" width="5.44140625" style="129" customWidth="1"/>
    <col min="4361" max="4361" width="1.88671875" style="129" customWidth="1"/>
    <col min="4362" max="4363" width="6.44140625" style="129" customWidth="1"/>
    <col min="4364" max="4364" width="4" style="129" customWidth="1"/>
    <col min="4365" max="4365" width="6.33203125" style="129" customWidth="1"/>
    <col min="4366" max="4366" width="17" style="129" customWidth="1"/>
    <col min="4367" max="4367" width="3" style="129" customWidth="1"/>
    <col min="4368" max="4368" width="2.109375" style="129" customWidth="1"/>
    <col min="4369" max="4369" width="13.88671875" style="129" customWidth="1"/>
    <col min="4370" max="4370" width="5.6640625" style="129" customWidth="1"/>
    <col min="4371" max="4371" width="10.44140625" style="129" customWidth="1"/>
    <col min="4372" max="4372" width="12.33203125" style="129" customWidth="1"/>
    <col min="4373" max="4373" width="2.109375" style="129" bestFit="1" customWidth="1"/>
    <col min="4374" max="4374" width="15" style="129" customWidth="1"/>
    <col min="4375" max="4375" width="11.88671875" style="129" customWidth="1"/>
    <col min="4376" max="4376" width="4.109375" style="129" customWidth="1"/>
    <col min="4377" max="4377" width="0.88671875" style="129" customWidth="1"/>
    <col min="4378" max="4608" width="0" style="129" hidden="1"/>
    <col min="4609" max="4609" width="1.33203125" style="129" customWidth="1"/>
    <col min="4610" max="4610" width="4.33203125" style="129" customWidth="1"/>
    <col min="4611" max="4611" width="3.109375" style="129" customWidth="1"/>
    <col min="4612" max="4612" width="3.44140625" style="129" customWidth="1"/>
    <col min="4613" max="4613" width="6.44140625" style="129" customWidth="1"/>
    <col min="4614" max="4614" width="9.88671875" style="129" customWidth="1"/>
    <col min="4615" max="4616" width="5.44140625" style="129" customWidth="1"/>
    <col min="4617" max="4617" width="1.88671875" style="129" customWidth="1"/>
    <col min="4618" max="4619" width="6.44140625" style="129" customWidth="1"/>
    <col min="4620" max="4620" width="4" style="129" customWidth="1"/>
    <col min="4621" max="4621" width="6.33203125" style="129" customWidth="1"/>
    <col min="4622" max="4622" width="17" style="129" customWidth="1"/>
    <col min="4623" max="4623" width="3" style="129" customWidth="1"/>
    <col min="4624" max="4624" width="2.109375" style="129" customWidth="1"/>
    <col min="4625" max="4625" width="13.88671875" style="129" customWidth="1"/>
    <col min="4626" max="4626" width="5.6640625" style="129" customWidth="1"/>
    <col min="4627" max="4627" width="10.44140625" style="129" customWidth="1"/>
    <col min="4628" max="4628" width="12.33203125" style="129" customWidth="1"/>
    <col min="4629" max="4629" width="2.109375" style="129" bestFit="1" customWidth="1"/>
    <col min="4630" max="4630" width="15" style="129" customWidth="1"/>
    <col min="4631" max="4631" width="11.88671875" style="129" customWidth="1"/>
    <col min="4632" max="4632" width="4.109375" style="129" customWidth="1"/>
    <col min="4633" max="4633" width="0.88671875" style="129" customWidth="1"/>
    <col min="4634" max="4864" width="0" style="129" hidden="1"/>
    <col min="4865" max="4865" width="1.33203125" style="129" customWidth="1"/>
    <col min="4866" max="4866" width="4.33203125" style="129" customWidth="1"/>
    <col min="4867" max="4867" width="3.109375" style="129" customWidth="1"/>
    <col min="4868" max="4868" width="3.44140625" style="129" customWidth="1"/>
    <col min="4869" max="4869" width="6.44140625" style="129" customWidth="1"/>
    <col min="4870" max="4870" width="9.88671875" style="129" customWidth="1"/>
    <col min="4871" max="4872" width="5.44140625" style="129" customWidth="1"/>
    <col min="4873" max="4873" width="1.88671875" style="129" customWidth="1"/>
    <col min="4874" max="4875" width="6.44140625" style="129" customWidth="1"/>
    <col min="4876" max="4876" width="4" style="129" customWidth="1"/>
    <col min="4877" max="4877" width="6.33203125" style="129" customWidth="1"/>
    <col min="4878" max="4878" width="17" style="129" customWidth="1"/>
    <col min="4879" max="4879" width="3" style="129" customWidth="1"/>
    <col min="4880" max="4880" width="2.109375" style="129" customWidth="1"/>
    <col min="4881" max="4881" width="13.88671875" style="129" customWidth="1"/>
    <col min="4882" max="4882" width="5.6640625" style="129" customWidth="1"/>
    <col min="4883" max="4883" width="10.44140625" style="129" customWidth="1"/>
    <col min="4884" max="4884" width="12.33203125" style="129" customWidth="1"/>
    <col min="4885" max="4885" width="2.109375" style="129" bestFit="1" customWidth="1"/>
    <col min="4886" max="4886" width="15" style="129" customWidth="1"/>
    <col min="4887" max="4887" width="11.88671875" style="129" customWidth="1"/>
    <col min="4888" max="4888" width="4.109375" style="129" customWidth="1"/>
    <col min="4889" max="4889" width="0.88671875" style="129" customWidth="1"/>
    <col min="4890" max="5120" width="0" style="129" hidden="1"/>
    <col min="5121" max="5121" width="1.33203125" style="129" customWidth="1"/>
    <col min="5122" max="5122" width="4.33203125" style="129" customWidth="1"/>
    <col min="5123" max="5123" width="3.109375" style="129" customWidth="1"/>
    <col min="5124" max="5124" width="3.44140625" style="129" customWidth="1"/>
    <col min="5125" max="5125" width="6.44140625" style="129" customWidth="1"/>
    <col min="5126" max="5126" width="9.88671875" style="129" customWidth="1"/>
    <col min="5127" max="5128" width="5.44140625" style="129" customWidth="1"/>
    <col min="5129" max="5129" width="1.88671875" style="129" customWidth="1"/>
    <col min="5130" max="5131" width="6.44140625" style="129" customWidth="1"/>
    <col min="5132" max="5132" width="4" style="129" customWidth="1"/>
    <col min="5133" max="5133" width="6.33203125" style="129" customWidth="1"/>
    <col min="5134" max="5134" width="17" style="129" customWidth="1"/>
    <col min="5135" max="5135" width="3" style="129" customWidth="1"/>
    <col min="5136" max="5136" width="2.109375" style="129" customWidth="1"/>
    <col min="5137" max="5137" width="13.88671875" style="129" customWidth="1"/>
    <col min="5138" max="5138" width="5.6640625" style="129" customWidth="1"/>
    <col min="5139" max="5139" width="10.44140625" style="129" customWidth="1"/>
    <col min="5140" max="5140" width="12.33203125" style="129" customWidth="1"/>
    <col min="5141" max="5141" width="2.109375" style="129" bestFit="1" customWidth="1"/>
    <col min="5142" max="5142" width="15" style="129" customWidth="1"/>
    <col min="5143" max="5143" width="11.88671875" style="129" customWidth="1"/>
    <col min="5144" max="5144" width="4.109375" style="129" customWidth="1"/>
    <col min="5145" max="5145" width="0.88671875" style="129" customWidth="1"/>
    <col min="5146" max="5376" width="0" style="129" hidden="1"/>
    <col min="5377" max="5377" width="1.33203125" style="129" customWidth="1"/>
    <col min="5378" max="5378" width="4.33203125" style="129" customWidth="1"/>
    <col min="5379" max="5379" width="3.109375" style="129" customWidth="1"/>
    <col min="5380" max="5380" width="3.44140625" style="129" customWidth="1"/>
    <col min="5381" max="5381" width="6.44140625" style="129" customWidth="1"/>
    <col min="5382" max="5382" width="9.88671875" style="129" customWidth="1"/>
    <col min="5383" max="5384" width="5.44140625" style="129" customWidth="1"/>
    <col min="5385" max="5385" width="1.88671875" style="129" customWidth="1"/>
    <col min="5386" max="5387" width="6.44140625" style="129" customWidth="1"/>
    <col min="5388" max="5388" width="4" style="129" customWidth="1"/>
    <col min="5389" max="5389" width="6.33203125" style="129" customWidth="1"/>
    <col min="5390" max="5390" width="17" style="129" customWidth="1"/>
    <col min="5391" max="5391" width="3" style="129" customWidth="1"/>
    <col min="5392" max="5392" width="2.109375" style="129" customWidth="1"/>
    <col min="5393" max="5393" width="13.88671875" style="129" customWidth="1"/>
    <col min="5394" max="5394" width="5.6640625" style="129" customWidth="1"/>
    <col min="5395" max="5395" width="10.44140625" style="129" customWidth="1"/>
    <col min="5396" max="5396" width="12.33203125" style="129" customWidth="1"/>
    <col min="5397" max="5397" width="2.109375" style="129" bestFit="1" customWidth="1"/>
    <col min="5398" max="5398" width="15" style="129" customWidth="1"/>
    <col min="5399" max="5399" width="11.88671875" style="129" customWidth="1"/>
    <col min="5400" max="5400" width="4.109375" style="129" customWidth="1"/>
    <col min="5401" max="5401" width="0.88671875" style="129" customWidth="1"/>
    <col min="5402" max="5632" width="0" style="129" hidden="1"/>
    <col min="5633" max="5633" width="1.33203125" style="129" customWidth="1"/>
    <col min="5634" max="5634" width="4.33203125" style="129" customWidth="1"/>
    <col min="5635" max="5635" width="3.109375" style="129" customWidth="1"/>
    <col min="5636" max="5636" width="3.44140625" style="129" customWidth="1"/>
    <col min="5637" max="5637" width="6.44140625" style="129" customWidth="1"/>
    <col min="5638" max="5638" width="9.88671875" style="129" customWidth="1"/>
    <col min="5639" max="5640" width="5.44140625" style="129" customWidth="1"/>
    <col min="5641" max="5641" width="1.88671875" style="129" customWidth="1"/>
    <col min="5642" max="5643" width="6.44140625" style="129" customWidth="1"/>
    <col min="5644" max="5644" width="4" style="129" customWidth="1"/>
    <col min="5645" max="5645" width="6.33203125" style="129" customWidth="1"/>
    <col min="5646" max="5646" width="17" style="129" customWidth="1"/>
    <col min="5647" max="5647" width="3" style="129" customWidth="1"/>
    <col min="5648" max="5648" width="2.109375" style="129" customWidth="1"/>
    <col min="5649" max="5649" width="13.88671875" style="129" customWidth="1"/>
    <col min="5650" max="5650" width="5.6640625" style="129" customWidth="1"/>
    <col min="5651" max="5651" width="10.44140625" style="129" customWidth="1"/>
    <col min="5652" max="5652" width="12.33203125" style="129" customWidth="1"/>
    <col min="5653" max="5653" width="2.109375" style="129" bestFit="1" customWidth="1"/>
    <col min="5654" max="5654" width="15" style="129" customWidth="1"/>
    <col min="5655" max="5655" width="11.88671875" style="129" customWidth="1"/>
    <col min="5656" max="5656" width="4.109375" style="129" customWidth="1"/>
    <col min="5657" max="5657" width="0.88671875" style="129" customWidth="1"/>
    <col min="5658" max="5888" width="0" style="129" hidden="1"/>
    <col min="5889" max="5889" width="1.33203125" style="129" customWidth="1"/>
    <col min="5890" max="5890" width="4.33203125" style="129" customWidth="1"/>
    <col min="5891" max="5891" width="3.109375" style="129" customWidth="1"/>
    <col min="5892" max="5892" width="3.44140625" style="129" customWidth="1"/>
    <col min="5893" max="5893" width="6.44140625" style="129" customWidth="1"/>
    <col min="5894" max="5894" width="9.88671875" style="129" customWidth="1"/>
    <col min="5895" max="5896" width="5.44140625" style="129" customWidth="1"/>
    <col min="5897" max="5897" width="1.88671875" style="129" customWidth="1"/>
    <col min="5898" max="5899" width="6.44140625" style="129" customWidth="1"/>
    <col min="5900" max="5900" width="4" style="129" customWidth="1"/>
    <col min="5901" max="5901" width="6.33203125" style="129" customWidth="1"/>
    <col min="5902" max="5902" width="17" style="129" customWidth="1"/>
    <col min="5903" max="5903" width="3" style="129" customWidth="1"/>
    <col min="5904" max="5904" width="2.109375" style="129" customWidth="1"/>
    <col min="5905" max="5905" width="13.88671875" style="129" customWidth="1"/>
    <col min="5906" max="5906" width="5.6640625" style="129" customWidth="1"/>
    <col min="5907" max="5907" width="10.44140625" style="129" customWidth="1"/>
    <col min="5908" max="5908" width="12.33203125" style="129" customWidth="1"/>
    <col min="5909" max="5909" width="2.109375" style="129" bestFit="1" customWidth="1"/>
    <col min="5910" max="5910" width="15" style="129" customWidth="1"/>
    <col min="5911" max="5911" width="11.88671875" style="129" customWidth="1"/>
    <col min="5912" max="5912" width="4.109375" style="129" customWidth="1"/>
    <col min="5913" max="5913" width="0.88671875" style="129" customWidth="1"/>
    <col min="5914" max="6144" width="0" style="129" hidden="1"/>
    <col min="6145" max="6145" width="1.33203125" style="129" customWidth="1"/>
    <col min="6146" max="6146" width="4.33203125" style="129" customWidth="1"/>
    <col min="6147" max="6147" width="3.109375" style="129" customWidth="1"/>
    <col min="6148" max="6148" width="3.44140625" style="129" customWidth="1"/>
    <col min="6149" max="6149" width="6.44140625" style="129" customWidth="1"/>
    <col min="6150" max="6150" width="9.88671875" style="129" customWidth="1"/>
    <col min="6151" max="6152" width="5.44140625" style="129" customWidth="1"/>
    <col min="6153" max="6153" width="1.88671875" style="129" customWidth="1"/>
    <col min="6154" max="6155" width="6.44140625" style="129" customWidth="1"/>
    <col min="6156" max="6156" width="4" style="129" customWidth="1"/>
    <col min="6157" max="6157" width="6.33203125" style="129" customWidth="1"/>
    <col min="6158" max="6158" width="17" style="129" customWidth="1"/>
    <col min="6159" max="6159" width="3" style="129" customWidth="1"/>
    <col min="6160" max="6160" width="2.109375" style="129" customWidth="1"/>
    <col min="6161" max="6161" width="13.88671875" style="129" customWidth="1"/>
    <col min="6162" max="6162" width="5.6640625" style="129" customWidth="1"/>
    <col min="6163" max="6163" width="10.44140625" style="129" customWidth="1"/>
    <col min="6164" max="6164" width="12.33203125" style="129" customWidth="1"/>
    <col min="6165" max="6165" width="2.109375" style="129" bestFit="1" customWidth="1"/>
    <col min="6166" max="6166" width="15" style="129" customWidth="1"/>
    <col min="6167" max="6167" width="11.88671875" style="129" customWidth="1"/>
    <col min="6168" max="6168" width="4.109375" style="129" customWidth="1"/>
    <col min="6169" max="6169" width="0.88671875" style="129" customWidth="1"/>
    <col min="6170" max="6400" width="0" style="129" hidden="1"/>
    <col min="6401" max="6401" width="1.33203125" style="129" customWidth="1"/>
    <col min="6402" max="6402" width="4.33203125" style="129" customWidth="1"/>
    <col min="6403" max="6403" width="3.109375" style="129" customWidth="1"/>
    <col min="6404" max="6404" width="3.44140625" style="129" customWidth="1"/>
    <col min="6405" max="6405" width="6.44140625" style="129" customWidth="1"/>
    <col min="6406" max="6406" width="9.88671875" style="129" customWidth="1"/>
    <col min="6407" max="6408" width="5.44140625" style="129" customWidth="1"/>
    <col min="6409" max="6409" width="1.88671875" style="129" customWidth="1"/>
    <col min="6410" max="6411" width="6.44140625" style="129" customWidth="1"/>
    <col min="6412" max="6412" width="4" style="129" customWidth="1"/>
    <col min="6413" max="6413" width="6.33203125" style="129" customWidth="1"/>
    <col min="6414" max="6414" width="17" style="129" customWidth="1"/>
    <col min="6415" max="6415" width="3" style="129" customWidth="1"/>
    <col min="6416" max="6416" width="2.109375" style="129" customWidth="1"/>
    <col min="6417" max="6417" width="13.88671875" style="129" customWidth="1"/>
    <col min="6418" max="6418" width="5.6640625" style="129" customWidth="1"/>
    <col min="6419" max="6419" width="10.44140625" style="129" customWidth="1"/>
    <col min="6420" max="6420" width="12.33203125" style="129" customWidth="1"/>
    <col min="6421" max="6421" width="2.109375" style="129" bestFit="1" customWidth="1"/>
    <col min="6422" max="6422" width="15" style="129" customWidth="1"/>
    <col min="6423" max="6423" width="11.88671875" style="129" customWidth="1"/>
    <col min="6424" max="6424" width="4.109375" style="129" customWidth="1"/>
    <col min="6425" max="6425" width="0.88671875" style="129" customWidth="1"/>
    <col min="6426" max="6656" width="0" style="129" hidden="1"/>
    <col min="6657" max="6657" width="1.33203125" style="129" customWidth="1"/>
    <col min="6658" max="6658" width="4.33203125" style="129" customWidth="1"/>
    <col min="6659" max="6659" width="3.109375" style="129" customWidth="1"/>
    <col min="6660" max="6660" width="3.44140625" style="129" customWidth="1"/>
    <col min="6661" max="6661" width="6.44140625" style="129" customWidth="1"/>
    <col min="6662" max="6662" width="9.88671875" style="129" customWidth="1"/>
    <col min="6663" max="6664" width="5.44140625" style="129" customWidth="1"/>
    <col min="6665" max="6665" width="1.88671875" style="129" customWidth="1"/>
    <col min="6666" max="6667" width="6.44140625" style="129" customWidth="1"/>
    <col min="6668" max="6668" width="4" style="129" customWidth="1"/>
    <col min="6669" max="6669" width="6.33203125" style="129" customWidth="1"/>
    <col min="6670" max="6670" width="17" style="129" customWidth="1"/>
    <col min="6671" max="6671" width="3" style="129" customWidth="1"/>
    <col min="6672" max="6672" width="2.109375" style="129" customWidth="1"/>
    <col min="6673" max="6673" width="13.88671875" style="129" customWidth="1"/>
    <col min="6674" max="6674" width="5.6640625" style="129" customWidth="1"/>
    <col min="6675" max="6675" width="10.44140625" style="129" customWidth="1"/>
    <col min="6676" max="6676" width="12.33203125" style="129" customWidth="1"/>
    <col min="6677" max="6677" width="2.109375" style="129" bestFit="1" customWidth="1"/>
    <col min="6678" max="6678" width="15" style="129" customWidth="1"/>
    <col min="6679" max="6679" width="11.88671875" style="129" customWidth="1"/>
    <col min="6680" max="6680" width="4.109375" style="129" customWidth="1"/>
    <col min="6681" max="6681" width="0.88671875" style="129" customWidth="1"/>
    <col min="6682" max="6912" width="0" style="129" hidden="1"/>
    <col min="6913" max="6913" width="1.33203125" style="129" customWidth="1"/>
    <col min="6914" max="6914" width="4.33203125" style="129" customWidth="1"/>
    <col min="6915" max="6915" width="3.109375" style="129" customWidth="1"/>
    <col min="6916" max="6916" width="3.44140625" style="129" customWidth="1"/>
    <col min="6917" max="6917" width="6.44140625" style="129" customWidth="1"/>
    <col min="6918" max="6918" width="9.88671875" style="129" customWidth="1"/>
    <col min="6919" max="6920" width="5.44140625" style="129" customWidth="1"/>
    <col min="6921" max="6921" width="1.88671875" style="129" customWidth="1"/>
    <col min="6922" max="6923" width="6.44140625" style="129" customWidth="1"/>
    <col min="6924" max="6924" width="4" style="129" customWidth="1"/>
    <col min="6925" max="6925" width="6.33203125" style="129" customWidth="1"/>
    <col min="6926" max="6926" width="17" style="129" customWidth="1"/>
    <col min="6927" max="6927" width="3" style="129" customWidth="1"/>
    <col min="6928" max="6928" width="2.109375" style="129" customWidth="1"/>
    <col min="6929" max="6929" width="13.88671875" style="129" customWidth="1"/>
    <col min="6930" max="6930" width="5.6640625" style="129" customWidth="1"/>
    <col min="6931" max="6931" width="10.44140625" style="129" customWidth="1"/>
    <col min="6932" max="6932" width="12.33203125" style="129" customWidth="1"/>
    <col min="6933" max="6933" width="2.109375" style="129" bestFit="1" customWidth="1"/>
    <col min="6934" max="6934" width="15" style="129" customWidth="1"/>
    <col min="6935" max="6935" width="11.88671875" style="129" customWidth="1"/>
    <col min="6936" max="6936" width="4.109375" style="129" customWidth="1"/>
    <col min="6937" max="6937" width="0.88671875" style="129" customWidth="1"/>
    <col min="6938" max="7168" width="0" style="129" hidden="1"/>
    <col min="7169" max="7169" width="1.33203125" style="129" customWidth="1"/>
    <col min="7170" max="7170" width="4.33203125" style="129" customWidth="1"/>
    <col min="7171" max="7171" width="3.109375" style="129" customWidth="1"/>
    <col min="7172" max="7172" width="3.44140625" style="129" customWidth="1"/>
    <col min="7173" max="7173" width="6.44140625" style="129" customWidth="1"/>
    <col min="7174" max="7174" width="9.88671875" style="129" customWidth="1"/>
    <col min="7175" max="7176" width="5.44140625" style="129" customWidth="1"/>
    <col min="7177" max="7177" width="1.88671875" style="129" customWidth="1"/>
    <col min="7178" max="7179" width="6.44140625" style="129" customWidth="1"/>
    <col min="7180" max="7180" width="4" style="129" customWidth="1"/>
    <col min="7181" max="7181" width="6.33203125" style="129" customWidth="1"/>
    <col min="7182" max="7182" width="17" style="129" customWidth="1"/>
    <col min="7183" max="7183" width="3" style="129" customWidth="1"/>
    <col min="7184" max="7184" width="2.109375" style="129" customWidth="1"/>
    <col min="7185" max="7185" width="13.88671875" style="129" customWidth="1"/>
    <col min="7186" max="7186" width="5.6640625" style="129" customWidth="1"/>
    <col min="7187" max="7187" width="10.44140625" style="129" customWidth="1"/>
    <col min="7188" max="7188" width="12.33203125" style="129" customWidth="1"/>
    <col min="7189" max="7189" width="2.109375" style="129" bestFit="1" customWidth="1"/>
    <col min="7190" max="7190" width="15" style="129" customWidth="1"/>
    <col min="7191" max="7191" width="11.88671875" style="129" customWidth="1"/>
    <col min="7192" max="7192" width="4.109375" style="129" customWidth="1"/>
    <col min="7193" max="7193" width="0.88671875" style="129" customWidth="1"/>
    <col min="7194" max="7424" width="0" style="129" hidden="1"/>
    <col min="7425" max="7425" width="1.33203125" style="129" customWidth="1"/>
    <col min="7426" max="7426" width="4.33203125" style="129" customWidth="1"/>
    <col min="7427" max="7427" width="3.109375" style="129" customWidth="1"/>
    <col min="7428" max="7428" width="3.44140625" style="129" customWidth="1"/>
    <col min="7429" max="7429" width="6.44140625" style="129" customWidth="1"/>
    <col min="7430" max="7430" width="9.88671875" style="129" customWidth="1"/>
    <col min="7431" max="7432" width="5.44140625" style="129" customWidth="1"/>
    <col min="7433" max="7433" width="1.88671875" style="129" customWidth="1"/>
    <col min="7434" max="7435" width="6.44140625" style="129" customWidth="1"/>
    <col min="7436" max="7436" width="4" style="129" customWidth="1"/>
    <col min="7437" max="7437" width="6.33203125" style="129" customWidth="1"/>
    <col min="7438" max="7438" width="17" style="129" customWidth="1"/>
    <col min="7439" max="7439" width="3" style="129" customWidth="1"/>
    <col min="7440" max="7440" width="2.109375" style="129" customWidth="1"/>
    <col min="7441" max="7441" width="13.88671875" style="129" customWidth="1"/>
    <col min="7442" max="7442" width="5.6640625" style="129" customWidth="1"/>
    <col min="7443" max="7443" width="10.44140625" style="129" customWidth="1"/>
    <col min="7444" max="7444" width="12.33203125" style="129" customWidth="1"/>
    <col min="7445" max="7445" width="2.109375" style="129" bestFit="1" customWidth="1"/>
    <col min="7446" max="7446" width="15" style="129" customWidth="1"/>
    <col min="7447" max="7447" width="11.88671875" style="129" customWidth="1"/>
    <col min="7448" max="7448" width="4.109375" style="129" customWidth="1"/>
    <col min="7449" max="7449" width="0.88671875" style="129" customWidth="1"/>
    <col min="7450" max="7680" width="0" style="129" hidden="1"/>
    <col min="7681" max="7681" width="1.33203125" style="129" customWidth="1"/>
    <col min="7682" max="7682" width="4.33203125" style="129" customWidth="1"/>
    <col min="7683" max="7683" width="3.109375" style="129" customWidth="1"/>
    <col min="7684" max="7684" width="3.44140625" style="129" customWidth="1"/>
    <col min="7685" max="7685" width="6.44140625" style="129" customWidth="1"/>
    <col min="7686" max="7686" width="9.88671875" style="129" customWidth="1"/>
    <col min="7687" max="7688" width="5.44140625" style="129" customWidth="1"/>
    <col min="7689" max="7689" width="1.88671875" style="129" customWidth="1"/>
    <col min="7690" max="7691" width="6.44140625" style="129" customWidth="1"/>
    <col min="7692" max="7692" width="4" style="129" customWidth="1"/>
    <col min="7693" max="7693" width="6.33203125" style="129" customWidth="1"/>
    <col min="7694" max="7694" width="17" style="129" customWidth="1"/>
    <col min="7695" max="7695" width="3" style="129" customWidth="1"/>
    <col min="7696" max="7696" width="2.109375" style="129" customWidth="1"/>
    <col min="7697" max="7697" width="13.88671875" style="129" customWidth="1"/>
    <col min="7698" max="7698" width="5.6640625" style="129" customWidth="1"/>
    <col min="7699" max="7699" width="10.44140625" style="129" customWidth="1"/>
    <col min="7700" max="7700" width="12.33203125" style="129" customWidth="1"/>
    <col min="7701" max="7701" width="2.109375" style="129" bestFit="1" customWidth="1"/>
    <col min="7702" max="7702" width="15" style="129" customWidth="1"/>
    <col min="7703" max="7703" width="11.88671875" style="129" customWidth="1"/>
    <col min="7704" max="7704" width="4.109375" style="129" customWidth="1"/>
    <col min="7705" max="7705" width="0.88671875" style="129" customWidth="1"/>
    <col min="7706" max="7936" width="0" style="129" hidden="1"/>
    <col min="7937" max="7937" width="1.33203125" style="129" customWidth="1"/>
    <col min="7938" max="7938" width="4.33203125" style="129" customWidth="1"/>
    <col min="7939" max="7939" width="3.109375" style="129" customWidth="1"/>
    <col min="7940" max="7940" width="3.44140625" style="129" customWidth="1"/>
    <col min="7941" max="7941" width="6.44140625" style="129" customWidth="1"/>
    <col min="7942" max="7942" width="9.88671875" style="129" customWidth="1"/>
    <col min="7943" max="7944" width="5.44140625" style="129" customWidth="1"/>
    <col min="7945" max="7945" width="1.88671875" style="129" customWidth="1"/>
    <col min="7946" max="7947" width="6.44140625" style="129" customWidth="1"/>
    <col min="7948" max="7948" width="4" style="129" customWidth="1"/>
    <col min="7949" max="7949" width="6.33203125" style="129" customWidth="1"/>
    <col min="7950" max="7950" width="17" style="129" customWidth="1"/>
    <col min="7951" max="7951" width="3" style="129" customWidth="1"/>
    <col min="7952" max="7952" width="2.109375" style="129" customWidth="1"/>
    <col min="7953" max="7953" width="13.88671875" style="129" customWidth="1"/>
    <col min="7954" max="7954" width="5.6640625" style="129" customWidth="1"/>
    <col min="7955" max="7955" width="10.44140625" style="129" customWidth="1"/>
    <col min="7956" max="7956" width="12.33203125" style="129" customWidth="1"/>
    <col min="7957" max="7957" width="2.109375" style="129" bestFit="1" customWidth="1"/>
    <col min="7958" max="7958" width="15" style="129" customWidth="1"/>
    <col min="7959" max="7959" width="11.88671875" style="129" customWidth="1"/>
    <col min="7960" max="7960" width="4.109375" style="129" customWidth="1"/>
    <col min="7961" max="7961" width="0.88671875" style="129" customWidth="1"/>
    <col min="7962" max="8192" width="0" style="129" hidden="1"/>
    <col min="8193" max="8193" width="1.33203125" style="129" customWidth="1"/>
    <col min="8194" max="8194" width="4.33203125" style="129" customWidth="1"/>
    <col min="8195" max="8195" width="3.109375" style="129" customWidth="1"/>
    <col min="8196" max="8196" width="3.44140625" style="129" customWidth="1"/>
    <col min="8197" max="8197" width="6.44140625" style="129" customWidth="1"/>
    <col min="8198" max="8198" width="9.88671875" style="129" customWidth="1"/>
    <col min="8199" max="8200" width="5.44140625" style="129" customWidth="1"/>
    <col min="8201" max="8201" width="1.88671875" style="129" customWidth="1"/>
    <col min="8202" max="8203" width="6.44140625" style="129" customWidth="1"/>
    <col min="8204" max="8204" width="4" style="129" customWidth="1"/>
    <col min="8205" max="8205" width="6.33203125" style="129" customWidth="1"/>
    <col min="8206" max="8206" width="17" style="129" customWidth="1"/>
    <col min="8207" max="8207" width="3" style="129" customWidth="1"/>
    <col min="8208" max="8208" width="2.109375" style="129" customWidth="1"/>
    <col min="8209" max="8209" width="13.88671875" style="129" customWidth="1"/>
    <col min="8210" max="8210" width="5.6640625" style="129" customWidth="1"/>
    <col min="8211" max="8211" width="10.44140625" style="129" customWidth="1"/>
    <col min="8212" max="8212" width="12.33203125" style="129" customWidth="1"/>
    <col min="8213" max="8213" width="2.109375" style="129" bestFit="1" customWidth="1"/>
    <col min="8214" max="8214" width="15" style="129" customWidth="1"/>
    <col min="8215" max="8215" width="11.88671875" style="129" customWidth="1"/>
    <col min="8216" max="8216" width="4.109375" style="129" customWidth="1"/>
    <col min="8217" max="8217" width="0.88671875" style="129" customWidth="1"/>
    <col min="8218" max="8448" width="0" style="129" hidden="1"/>
    <col min="8449" max="8449" width="1.33203125" style="129" customWidth="1"/>
    <col min="8450" max="8450" width="4.33203125" style="129" customWidth="1"/>
    <col min="8451" max="8451" width="3.109375" style="129" customWidth="1"/>
    <col min="8452" max="8452" width="3.44140625" style="129" customWidth="1"/>
    <col min="8453" max="8453" width="6.44140625" style="129" customWidth="1"/>
    <col min="8454" max="8454" width="9.88671875" style="129" customWidth="1"/>
    <col min="8455" max="8456" width="5.44140625" style="129" customWidth="1"/>
    <col min="8457" max="8457" width="1.88671875" style="129" customWidth="1"/>
    <col min="8458" max="8459" width="6.44140625" style="129" customWidth="1"/>
    <col min="8460" max="8460" width="4" style="129" customWidth="1"/>
    <col min="8461" max="8461" width="6.33203125" style="129" customWidth="1"/>
    <col min="8462" max="8462" width="17" style="129" customWidth="1"/>
    <col min="8463" max="8463" width="3" style="129" customWidth="1"/>
    <col min="8464" max="8464" width="2.109375" style="129" customWidth="1"/>
    <col min="8465" max="8465" width="13.88671875" style="129" customWidth="1"/>
    <col min="8466" max="8466" width="5.6640625" style="129" customWidth="1"/>
    <col min="8467" max="8467" width="10.44140625" style="129" customWidth="1"/>
    <col min="8468" max="8468" width="12.33203125" style="129" customWidth="1"/>
    <col min="8469" max="8469" width="2.109375" style="129" bestFit="1" customWidth="1"/>
    <col min="8470" max="8470" width="15" style="129" customWidth="1"/>
    <col min="8471" max="8471" width="11.88671875" style="129" customWidth="1"/>
    <col min="8472" max="8472" width="4.109375" style="129" customWidth="1"/>
    <col min="8473" max="8473" width="0.88671875" style="129" customWidth="1"/>
    <col min="8474" max="8704" width="0" style="129" hidden="1"/>
    <col min="8705" max="8705" width="1.33203125" style="129" customWidth="1"/>
    <col min="8706" max="8706" width="4.33203125" style="129" customWidth="1"/>
    <col min="8707" max="8707" width="3.109375" style="129" customWidth="1"/>
    <col min="8708" max="8708" width="3.44140625" style="129" customWidth="1"/>
    <col min="8709" max="8709" width="6.44140625" style="129" customWidth="1"/>
    <col min="8710" max="8710" width="9.88671875" style="129" customWidth="1"/>
    <col min="8711" max="8712" width="5.44140625" style="129" customWidth="1"/>
    <col min="8713" max="8713" width="1.88671875" style="129" customWidth="1"/>
    <col min="8714" max="8715" width="6.44140625" style="129" customWidth="1"/>
    <col min="8716" max="8716" width="4" style="129" customWidth="1"/>
    <col min="8717" max="8717" width="6.33203125" style="129" customWidth="1"/>
    <col min="8718" max="8718" width="17" style="129" customWidth="1"/>
    <col min="8719" max="8719" width="3" style="129" customWidth="1"/>
    <col min="8720" max="8720" width="2.109375" style="129" customWidth="1"/>
    <col min="8721" max="8721" width="13.88671875" style="129" customWidth="1"/>
    <col min="8722" max="8722" width="5.6640625" style="129" customWidth="1"/>
    <col min="8723" max="8723" width="10.44140625" style="129" customWidth="1"/>
    <col min="8724" max="8724" width="12.33203125" style="129" customWidth="1"/>
    <col min="8725" max="8725" width="2.109375" style="129" bestFit="1" customWidth="1"/>
    <col min="8726" max="8726" width="15" style="129" customWidth="1"/>
    <col min="8727" max="8727" width="11.88671875" style="129" customWidth="1"/>
    <col min="8728" max="8728" width="4.109375" style="129" customWidth="1"/>
    <col min="8729" max="8729" width="0.88671875" style="129" customWidth="1"/>
    <col min="8730" max="8960" width="0" style="129" hidden="1"/>
    <col min="8961" max="8961" width="1.33203125" style="129" customWidth="1"/>
    <col min="8962" max="8962" width="4.33203125" style="129" customWidth="1"/>
    <col min="8963" max="8963" width="3.109375" style="129" customWidth="1"/>
    <col min="8964" max="8964" width="3.44140625" style="129" customWidth="1"/>
    <col min="8965" max="8965" width="6.44140625" style="129" customWidth="1"/>
    <col min="8966" max="8966" width="9.88671875" style="129" customWidth="1"/>
    <col min="8967" max="8968" width="5.44140625" style="129" customWidth="1"/>
    <col min="8969" max="8969" width="1.88671875" style="129" customWidth="1"/>
    <col min="8970" max="8971" width="6.44140625" style="129" customWidth="1"/>
    <col min="8972" max="8972" width="4" style="129" customWidth="1"/>
    <col min="8973" max="8973" width="6.33203125" style="129" customWidth="1"/>
    <col min="8974" max="8974" width="17" style="129" customWidth="1"/>
    <col min="8975" max="8975" width="3" style="129" customWidth="1"/>
    <col min="8976" max="8976" width="2.109375" style="129" customWidth="1"/>
    <col min="8977" max="8977" width="13.88671875" style="129" customWidth="1"/>
    <col min="8978" max="8978" width="5.6640625" style="129" customWidth="1"/>
    <col min="8979" max="8979" width="10.44140625" style="129" customWidth="1"/>
    <col min="8980" max="8980" width="12.33203125" style="129" customWidth="1"/>
    <col min="8981" max="8981" width="2.109375" style="129" bestFit="1" customWidth="1"/>
    <col min="8982" max="8982" width="15" style="129" customWidth="1"/>
    <col min="8983" max="8983" width="11.88671875" style="129" customWidth="1"/>
    <col min="8984" max="8984" width="4.109375" style="129" customWidth="1"/>
    <col min="8985" max="8985" width="0.88671875" style="129" customWidth="1"/>
    <col min="8986" max="9216" width="0" style="129" hidden="1"/>
    <col min="9217" max="9217" width="1.33203125" style="129" customWidth="1"/>
    <col min="9218" max="9218" width="4.33203125" style="129" customWidth="1"/>
    <col min="9219" max="9219" width="3.109375" style="129" customWidth="1"/>
    <col min="9220" max="9220" width="3.44140625" style="129" customWidth="1"/>
    <col min="9221" max="9221" width="6.44140625" style="129" customWidth="1"/>
    <col min="9222" max="9222" width="9.88671875" style="129" customWidth="1"/>
    <col min="9223" max="9224" width="5.44140625" style="129" customWidth="1"/>
    <col min="9225" max="9225" width="1.88671875" style="129" customWidth="1"/>
    <col min="9226" max="9227" width="6.44140625" style="129" customWidth="1"/>
    <col min="9228" max="9228" width="4" style="129" customWidth="1"/>
    <col min="9229" max="9229" width="6.33203125" style="129" customWidth="1"/>
    <col min="9230" max="9230" width="17" style="129" customWidth="1"/>
    <col min="9231" max="9231" width="3" style="129" customWidth="1"/>
    <col min="9232" max="9232" width="2.109375" style="129" customWidth="1"/>
    <col min="9233" max="9233" width="13.88671875" style="129" customWidth="1"/>
    <col min="9234" max="9234" width="5.6640625" style="129" customWidth="1"/>
    <col min="9235" max="9235" width="10.44140625" style="129" customWidth="1"/>
    <col min="9236" max="9236" width="12.33203125" style="129" customWidth="1"/>
    <col min="9237" max="9237" width="2.109375" style="129" bestFit="1" customWidth="1"/>
    <col min="9238" max="9238" width="15" style="129" customWidth="1"/>
    <col min="9239" max="9239" width="11.88671875" style="129" customWidth="1"/>
    <col min="9240" max="9240" width="4.109375" style="129" customWidth="1"/>
    <col min="9241" max="9241" width="0.88671875" style="129" customWidth="1"/>
    <col min="9242" max="9472" width="0" style="129" hidden="1"/>
    <col min="9473" max="9473" width="1.33203125" style="129" customWidth="1"/>
    <col min="9474" max="9474" width="4.33203125" style="129" customWidth="1"/>
    <col min="9475" max="9475" width="3.109375" style="129" customWidth="1"/>
    <col min="9476" max="9476" width="3.44140625" style="129" customWidth="1"/>
    <col min="9477" max="9477" width="6.44140625" style="129" customWidth="1"/>
    <col min="9478" max="9478" width="9.88671875" style="129" customWidth="1"/>
    <col min="9479" max="9480" width="5.44140625" style="129" customWidth="1"/>
    <col min="9481" max="9481" width="1.88671875" style="129" customWidth="1"/>
    <col min="9482" max="9483" width="6.44140625" style="129" customWidth="1"/>
    <col min="9484" max="9484" width="4" style="129" customWidth="1"/>
    <col min="9485" max="9485" width="6.33203125" style="129" customWidth="1"/>
    <col min="9486" max="9486" width="17" style="129" customWidth="1"/>
    <col min="9487" max="9487" width="3" style="129" customWidth="1"/>
    <col min="9488" max="9488" width="2.109375" style="129" customWidth="1"/>
    <col min="9489" max="9489" width="13.88671875" style="129" customWidth="1"/>
    <col min="9490" max="9490" width="5.6640625" style="129" customWidth="1"/>
    <col min="9491" max="9491" width="10.44140625" style="129" customWidth="1"/>
    <col min="9492" max="9492" width="12.33203125" style="129" customWidth="1"/>
    <col min="9493" max="9493" width="2.109375" style="129" bestFit="1" customWidth="1"/>
    <col min="9494" max="9494" width="15" style="129" customWidth="1"/>
    <col min="9495" max="9495" width="11.88671875" style="129" customWidth="1"/>
    <col min="9496" max="9496" width="4.109375" style="129" customWidth="1"/>
    <col min="9497" max="9497" width="0.88671875" style="129" customWidth="1"/>
    <col min="9498" max="9728" width="0" style="129" hidden="1"/>
    <col min="9729" max="9729" width="1.33203125" style="129" customWidth="1"/>
    <col min="9730" max="9730" width="4.33203125" style="129" customWidth="1"/>
    <col min="9731" max="9731" width="3.109375" style="129" customWidth="1"/>
    <col min="9732" max="9732" width="3.44140625" style="129" customWidth="1"/>
    <col min="9733" max="9733" width="6.44140625" style="129" customWidth="1"/>
    <col min="9734" max="9734" width="9.88671875" style="129" customWidth="1"/>
    <col min="9735" max="9736" width="5.44140625" style="129" customWidth="1"/>
    <col min="9737" max="9737" width="1.88671875" style="129" customWidth="1"/>
    <col min="9738" max="9739" width="6.44140625" style="129" customWidth="1"/>
    <col min="9740" max="9740" width="4" style="129" customWidth="1"/>
    <col min="9741" max="9741" width="6.33203125" style="129" customWidth="1"/>
    <col min="9742" max="9742" width="17" style="129" customWidth="1"/>
    <col min="9743" max="9743" width="3" style="129" customWidth="1"/>
    <col min="9744" max="9744" width="2.109375" style="129" customWidth="1"/>
    <col min="9745" max="9745" width="13.88671875" style="129" customWidth="1"/>
    <col min="9746" max="9746" width="5.6640625" style="129" customWidth="1"/>
    <col min="9747" max="9747" width="10.44140625" style="129" customWidth="1"/>
    <col min="9748" max="9748" width="12.33203125" style="129" customWidth="1"/>
    <col min="9749" max="9749" width="2.109375" style="129" bestFit="1" customWidth="1"/>
    <col min="9750" max="9750" width="15" style="129" customWidth="1"/>
    <col min="9751" max="9751" width="11.88671875" style="129" customWidth="1"/>
    <col min="9752" max="9752" width="4.109375" style="129" customWidth="1"/>
    <col min="9753" max="9753" width="0.88671875" style="129" customWidth="1"/>
    <col min="9754" max="9984" width="0" style="129" hidden="1"/>
    <col min="9985" max="9985" width="1.33203125" style="129" customWidth="1"/>
    <col min="9986" max="9986" width="4.33203125" style="129" customWidth="1"/>
    <col min="9987" max="9987" width="3.109375" style="129" customWidth="1"/>
    <col min="9988" max="9988" width="3.44140625" style="129" customWidth="1"/>
    <col min="9989" max="9989" width="6.44140625" style="129" customWidth="1"/>
    <col min="9990" max="9990" width="9.88671875" style="129" customWidth="1"/>
    <col min="9991" max="9992" width="5.44140625" style="129" customWidth="1"/>
    <col min="9993" max="9993" width="1.88671875" style="129" customWidth="1"/>
    <col min="9994" max="9995" width="6.44140625" style="129" customWidth="1"/>
    <col min="9996" max="9996" width="4" style="129" customWidth="1"/>
    <col min="9997" max="9997" width="6.33203125" style="129" customWidth="1"/>
    <col min="9998" max="9998" width="17" style="129" customWidth="1"/>
    <col min="9999" max="9999" width="3" style="129" customWidth="1"/>
    <col min="10000" max="10000" width="2.109375" style="129" customWidth="1"/>
    <col min="10001" max="10001" width="13.88671875" style="129" customWidth="1"/>
    <col min="10002" max="10002" width="5.6640625" style="129" customWidth="1"/>
    <col min="10003" max="10003" width="10.44140625" style="129" customWidth="1"/>
    <col min="10004" max="10004" width="12.33203125" style="129" customWidth="1"/>
    <col min="10005" max="10005" width="2.109375" style="129" bestFit="1" customWidth="1"/>
    <col min="10006" max="10006" width="15" style="129" customWidth="1"/>
    <col min="10007" max="10007" width="11.88671875" style="129" customWidth="1"/>
    <col min="10008" max="10008" width="4.109375" style="129" customWidth="1"/>
    <col min="10009" max="10009" width="0.88671875" style="129" customWidth="1"/>
    <col min="10010" max="10240" width="0" style="129" hidden="1"/>
    <col min="10241" max="10241" width="1.33203125" style="129" customWidth="1"/>
    <col min="10242" max="10242" width="4.33203125" style="129" customWidth="1"/>
    <col min="10243" max="10243" width="3.109375" style="129" customWidth="1"/>
    <col min="10244" max="10244" width="3.44140625" style="129" customWidth="1"/>
    <col min="10245" max="10245" width="6.44140625" style="129" customWidth="1"/>
    <col min="10246" max="10246" width="9.88671875" style="129" customWidth="1"/>
    <col min="10247" max="10248" width="5.44140625" style="129" customWidth="1"/>
    <col min="10249" max="10249" width="1.88671875" style="129" customWidth="1"/>
    <col min="10250" max="10251" width="6.44140625" style="129" customWidth="1"/>
    <col min="10252" max="10252" width="4" style="129" customWidth="1"/>
    <col min="10253" max="10253" width="6.33203125" style="129" customWidth="1"/>
    <col min="10254" max="10254" width="17" style="129" customWidth="1"/>
    <col min="10255" max="10255" width="3" style="129" customWidth="1"/>
    <col min="10256" max="10256" width="2.109375" style="129" customWidth="1"/>
    <col min="10257" max="10257" width="13.88671875" style="129" customWidth="1"/>
    <col min="10258" max="10258" width="5.6640625" style="129" customWidth="1"/>
    <col min="10259" max="10259" width="10.44140625" style="129" customWidth="1"/>
    <col min="10260" max="10260" width="12.33203125" style="129" customWidth="1"/>
    <col min="10261" max="10261" width="2.109375" style="129" bestFit="1" customWidth="1"/>
    <col min="10262" max="10262" width="15" style="129" customWidth="1"/>
    <col min="10263" max="10263" width="11.88671875" style="129" customWidth="1"/>
    <col min="10264" max="10264" width="4.109375" style="129" customWidth="1"/>
    <col min="10265" max="10265" width="0.88671875" style="129" customWidth="1"/>
    <col min="10266" max="10496" width="0" style="129" hidden="1"/>
    <col min="10497" max="10497" width="1.33203125" style="129" customWidth="1"/>
    <col min="10498" max="10498" width="4.33203125" style="129" customWidth="1"/>
    <col min="10499" max="10499" width="3.109375" style="129" customWidth="1"/>
    <col min="10500" max="10500" width="3.44140625" style="129" customWidth="1"/>
    <col min="10501" max="10501" width="6.44140625" style="129" customWidth="1"/>
    <col min="10502" max="10502" width="9.88671875" style="129" customWidth="1"/>
    <col min="10503" max="10504" width="5.44140625" style="129" customWidth="1"/>
    <col min="10505" max="10505" width="1.88671875" style="129" customWidth="1"/>
    <col min="10506" max="10507" width="6.44140625" style="129" customWidth="1"/>
    <col min="10508" max="10508" width="4" style="129" customWidth="1"/>
    <col min="10509" max="10509" width="6.33203125" style="129" customWidth="1"/>
    <col min="10510" max="10510" width="17" style="129" customWidth="1"/>
    <col min="10511" max="10511" width="3" style="129" customWidth="1"/>
    <col min="10512" max="10512" width="2.109375" style="129" customWidth="1"/>
    <col min="10513" max="10513" width="13.88671875" style="129" customWidth="1"/>
    <col min="10514" max="10514" width="5.6640625" style="129" customWidth="1"/>
    <col min="10515" max="10515" width="10.44140625" style="129" customWidth="1"/>
    <col min="10516" max="10516" width="12.33203125" style="129" customWidth="1"/>
    <col min="10517" max="10517" width="2.109375" style="129" bestFit="1" customWidth="1"/>
    <col min="10518" max="10518" width="15" style="129" customWidth="1"/>
    <col min="10519" max="10519" width="11.88671875" style="129" customWidth="1"/>
    <col min="10520" max="10520" width="4.109375" style="129" customWidth="1"/>
    <col min="10521" max="10521" width="0.88671875" style="129" customWidth="1"/>
    <col min="10522" max="10752" width="0" style="129" hidden="1"/>
    <col min="10753" max="10753" width="1.33203125" style="129" customWidth="1"/>
    <col min="10754" max="10754" width="4.33203125" style="129" customWidth="1"/>
    <col min="10755" max="10755" width="3.109375" style="129" customWidth="1"/>
    <col min="10756" max="10756" width="3.44140625" style="129" customWidth="1"/>
    <col min="10757" max="10757" width="6.44140625" style="129" customWidth="1"/>
    <col min="10758" max="10758" width="9.88671875" style="129" customWidth="1"/>
    <col min="10759" max="10760" width="5.44140625" style="129" customWidth="1"/>
    <col min="10761" max="10761" width="1.88671875" style="129" customWidth="1"/>
    <col min="10762" max="10763" width="6.44140625" style="129" customWidth="1"/>
    <col min="10764" max="10764" width="4" style="129" customWidth="1"/>
    <col min="10765" max="10765" width="6.33203125" style="129" customWidth="1"/>
    <col min="10766" max="10766" width="17" style="129" customWidth="1"/>
    <col min="10767" max="10767" width="3" style="129" customWidth="1"/>
    <col min="10768" max="10768" width="2.109375" style="129" customWidth="1"/>
    <col min="10769" max="10769" width="13.88671875" style="129" customWidth="1"/>
    <col min="10770" max="10770" width="5.6640625" style="129" customWidth="1"/>
    <col min="10771" max="10771" width="10.44140625" style="129" customWidth="1"/>
    <col min="10772" max="10772" width="12.33203125" style="129" customWidth="1"/>
    <col min="10773" max="10773" width="2.109375" style="129" bestFit="1" customWidth="1"/>
    <col min="10774" max="10774" width="15" style="129" customWidth="1"/>
    <col min="10775" max="10775" width="11.88671875" style="129" customWidth="1"/>
    <col min="10776" max="10776" width="4.109375" style="129" customWidth="1"/>
    <col min="10777" max="10777" width="0.88671875" style="129" customWidth="1"/>
    <col min="10778" max="11008" width="0" style="129" hidden="1"/>
    <col min="11009" max="11009" width="1.33203125" style="129" customWidth="1"/>
    <col min="11010" max="11010" width="4.33203125" style="129" customWidth="1"/>
    <col min="11011" max="11011" width="3.109375" style="129" customWidth="1"/>
    <col min="11012" max="11012" width="3.44140625" style="129" customWidth="1"/>
    <col min="11013" max="11013" width="6.44140625" style="129" customWidth="1"/>
    <col min="11014" max="11014" width="9.88671875" style="129" customWidth="1"/>
    <col min="11015" max="11016" width="5.44140625" style="129" customWidth="1"/>
    <col min="11017" max="11017" width="1.88671875" style="129" customWidth="1"/>
    <col min="11018" max="11019" width="6.44140625" style="129" customWidth="1"/>
    <col min="11020" max="11020" width="4" style="129" customWidth="1"/>
    <col min="11021" max="11021" width="6.33203125" style="129" customWidth="1"/>
    <col min="11022" max="11022" width="17" style="129" customWidth="1"/>
    <col min="11023" max="11023" width="3" style="129" customWidth="1"/>
    <col min="11024" max="11024" width="2.109375" style="129" customWidth="1"/>
    <col min="11025" max="11025" width="13.88671875" style="129" customWidth="1"/>
    <col min="11026" max="11026" width="5.6640625" style="129" customWidth="1"/>
    <col min="11027" max="11027" width="10.44140625" style="129" customWidth="1"/>
    <col min="11028" max="11028" width="12.33203125" style="129" customWidth="1"/>
    <col min="11029" max="11029" width="2.109375" style="129" bestFit="1" customWidth="1"/>
    <col min="11030" max="11030" width="15" style="129" customWidth="1"/>
    <col min="11031" max="11031" width="11.88671875" style="129" customWidth="1"/>
    <col min="11032" max="11032" width="4.109375" style="129" customWidth="1"/>
    <col min="11033" max="11033" width="0.88671875" style="129" customWidth="1"/>
    <col min="11034" max="11264" width="0" style="129" hidden="1"/>
    <col min="11265" max="11265" width="1.33203125" style="129" customWidth="1"/>
    <col min="11266" max="11266" width="4.33203125" style="129" customWidth="1"/>
    <col min="11267" max="11267" width="3.109375" style="129" customWidth="1"/>
    <col min="11268" max="11268" width="3.44140625" style="129" customWidth="1"/>
    <col min="11269" max="11269" width="6.44140625" style="129" customWidth="1"/>
    <col min="11270" max="11270" width="9.88671875" style="129" customWidth="1"/>
    <col min="11271" max="11272" width="5.44140625" style="129" customWidth="1"/>
    <col min="11273" max="11273" width="1.88671875" style="129" customWidth="1"/>
    <col min="11274" max="11275" width="6.44140625" style="129" customWidth="1"/>
    <col min="11276" max="11276" width="4" style="129" customWidth="1"/>
    <col min="11277" max="11277" width="6.33203125" style="129" customWidth="1"/>
    <col min="11278" max="11278" width="17" style="129" customWidth="1"/>
    <col min="11279" max="11279" width="3" style="129" customWidth="1"/>
    <col min="11280" max="11280" width="2.109375" style="129" customWidth="1"/>
    <col min="11281" max="11281" width="13.88671875" style="129" customWidth="1"/>
    <col min="11282" max="11282" width="5.6640625" style="129" customWidth="1"/>
    <col min="11283" max="11283" width="10.44140625" style="129" customWidth="1"/>
    <col min="11284" max="11284" width="12.33203125" style="129" customWidth="1"/>
    <col min="11285" max="11285" width="2.109375" style="129" bestFit="1" customWidth="1"/>
    <col min="11286" max="11286" width="15" style="129" customWidth="1"/>
    <col min="11287" max="11287" width="11.88671875" style="129" customWidth="1"/>
    <col min="11288" max="11288" width="4.109375" style="129" customWidth="1"/>
    <col min="11289" max="11289" width="0.88671875" style="129" customWidth="1"/>
    <col min="11290" max="11520" width="0" style="129" hidden="1"/>
    <col min="11521" max="11521" width="1.33203125" style="129" customWidth="1"/>
    <col min="11522" max="11522" width="4.33203125" style="129" customWidth="1"/>
    <col min="11523" max="11523" width="3.109375" style="129" customWidth="1"/>
    <col min="11524" max="11524" width="3.44140625" style="129" customWidth="1"/>
    <col min="11525" max="11525" width="6.44140625" style="129" customWidth="1"/>
    <col min="11526" max="11526" width="9.88671875" style="129" customWidth="1"/>
    <col min="11527" max="11528" width="5.44140625" style="129" customWidth="1"/>
    <col min="11529" max="11529" width="1.88671875" style="129" customWidth="1"/>
    <col min="11530" max="11531" width="6.44140625" style="129" customWidth="1"/>
    <col min="11532" max="11532" width="4" style="129" customWidth="1"/>
    <col min="11533" max="11533" width="6.33203125" style="129" customWidth="1"/>
    <col min="11534" max="11534" width="17" style="129" customWidth="1"/>
    <col min="11535" max="11535" width="3" style="129" customWidth="1"/>
    <col min="11536" max="11536" width="2.109375" style="129" customWidth="1"/>
    <col min="11537" max="11537" width="13.88671875" style="129" customWidth="1"/>
    <col min="11538" max="11538" width="5.6640625" style="129" customWidth="1"/>
    <col min="11539" max="11539" width="10.44140625" style="129" customWidth="1"/>
    <col min="11540" max="11540" width="12.33203125" style="129" customWidth="1"/>
    <col min="11541" max="11541" width="2.109375" style="129" bestFit="1" customWidth="1"/>
    <col min="11542" max="11542" width="15" style="129" customWidth="1"/>
    <col min="11543" max="11543" width="11.88671875" style="129" customWidth="1"/>
    <col min="11544" max="11544" width="4.109375" style="129" customWidth="1"/>
    <col min="11545" max="11545" width="0.88671875" style="129" customWidth="1"/>
    <col min="11546" max="11776" width="0" style="129" hidden="1"/>
    <col min="11777" max="11777" width="1.33203125" style="129" customWidth="1"/>
    <col min="11778" max="11778" width="4.33203125" style="129" customWidth="1"/>
    <col min="11779" max="11779" width="3.109375" style="129" customWidth="1"/>
    <col min="11780" max="11780" width="3.44140625" style="129" customWidth="1"/>
    <col min="11781" max="11781" width="6.44140625" style="129" customWidth="1"/>
    <col min="11782" max="11782" width="9.88671875" style="129" customWidth="1"/>
    <col min="11783" max="11784" width="5.44140625" style="129" customWidth="1"/>
    <col min="11785" max="11785" width="1.88671875" style="129" customWidth="1"/>
    <col min="11786" max="11787" width="6.44140625" style="129" customWidth="1"/>
    <col min="11788" max="11788" width="4" style="129" customWidth="1"/>
    <col min="11789" max="11789" width="6.33203125" style="129" customWidth="1"/>
    <col min="11790" max="11790" width="17" style="129" customWidth="1"/>
    <col min="11791" max="11791" width="3" style="129" customWidth="1"/>
    <col min="11792" max="11792" width="2.109375" style="129" customWidth="1"/>
    <col min="11793" max="11793" width="13.88671875" style="129" customWidth="1"/>
    <col min="11794" max="11794" width="5.6640625" style="129" customWidth="1"/>
    <col min="11795" max="11795" width="10.44140625" style="129" customWidth="1"/>
    <col min="11796" max="11796" width="12.33203125" style="129" customWidth="1"/>
    <col min="11797" max="11797" width="2.109375" style="129" bestFit="1" customWidth="1"/>
    <col min="11798" max="11798" width="15" style="129" customWidth="1"/>
    <col min="11799" max="11799" width="11.88671875" style="129" customWidth="1"/>
    <col min="11800" max="11800" width="4.109375" style="129" customWidth="1"/>
    <col min="11801" max="11801" width="0.88671875" style="129" customWidth="1"/>
    <col min="11802" max="12032" width="0" style="129" hidden="1"/>
    <col min="12033" max="12033" width="1.33203125" style="129" customWidth="1"/>
    <col min="12034" max="12034" width="4.33203125" style="129" customWidth="1"/>
    <col min="12035" max="12035" width="3.109375" style="129" customWidth="1"/>
    <col min="12036" max="12036" width="3.44140625" style="129" customWidth="1"/>
    <col min="12037" max="12037" width="6.44140625" style="129" customWidth="1"/>
    <col min="12038" max="12038" width="9.88671875" style="129" customWidth="1"/>
    <col min="12039" max="12040" width="5.44140625" style="129" customWidth="1"/>
    <col min="12041" max="12041" width="1.88671875" style="129" customWidth="1"/>
    <col min="12042" max="12043" width="6.44140625" style="129" customWidth="1"/>
    <col min="12044" max="12044" width="4" style="129" customWidth="1"/>
    <col min="12045" max="12045" width="6.33203125" style="129" customWidth="1"/>
    <col min="12046" max="12046" width="17" style="129" customWidth="1"/>
    <col min="12047" max="12047" width="3" style="129" customWidth="1"/>
    <col min="12048" max="12048" width="2.109375" style="129" customWidth="1"/>
    <col min="12049" max="12049" width="13.88671875" style="129" customWidth="1"/>
    <col min="12050" max="12050" width="5.6640625" style="129" customWidth="1"/>
    <col min="12051" max="12051" width="10.44140625" style="129" customWidth="1"/>
    <col min="12052" max="12052" width="12.33203125" style="129" customWidth="1"/>
    <col min="12053" max="12053" width="2.109375" style="129" bestFit="1" customWidth="1"/>
    <col min="12054" max="12054" width="15" style="129" customWidth="1"/>
    <col min="12055" max="12055" width="11.88671875" style="129" customWidth="1"/>
    <col min="12056" max="12056" width="4.109375" style="129" customWidth="1"/>
    <col min="12057" max="12057" width="0.88671875" style="129" customWidth="1"/>
    <col min="12058" max="12288" width="0" style="129" hidden="1"/>
    <col min="12289" max="12289" width="1.33203125" style="129" customWidth="1"/>
    <col min="12290" max="12290" width="4.33203125" style="129" customWidth="1"/>
    <col min="12291" max="12291" width="3.109375" style="129" customWidth="1"/>
    <col min="12292" max="12292" width="3.44140625" style="129" customWidth="1"/>
    <col min="12293" max="12293" width="6.44140625" style="129" customWidth="1"/>
    <col min="12294" max="12294" width="9.88671875" style="129" customWidth="1"/>
    <col min="12295" max="12296" width="5.44140625" style="129" customWidth="1"/>
    <col min="12297" max="12297" width="1.88671875" style="129" customWidth="1"/>
    <col min="12298" max="12299" width="6.44140625" style="129" customWidth="1"/>
    <col min="12300" max="12300" width="4" style="129" customWidth="1"/>
    <col min="12301" max="12301" width="6.33203125" style="129" customWidth="1"/>
    <col min="12302" max="12302" width="17" style="129" customWidth="1"/>
    <col min="12303" max="12303" width="3" style="129" customWidth="1"/>
    <col min="12304" max="12304" width="2.109375" style="129" customWidth="1"/>
    <col min="12305" max="12305" width="13.88671875" style="129" customWidth="1"/>
    <col min="12306" max="12306" width="5.6640625" style="129" customWidth="1"/>
    <col min="12307" max="12307" width="10.44140625" style="129" customWidth="1"/>
    <col min="12308" max="12308" width="12.33203125" style="129" customWidth="1"/>
    <col min="12309" max="12309" width="2.109375" style="129" bestFit="1" customWidth="1"/>
    <col min="12310" max="12310" width="15" style="129" customWidth="1"/>
    <col min="12311" max="12311" width="11.88671875" style="129" customWidth="1"/>
    <col min="12312" max="12312" width="4.109375" style="129" customWidth="1"/>
    <col min="12313" max="12313" width="0.88671875" style="129" customWidth="1"/>
    <col min="12314" max="12544" width="0" style="129" hidden="1"/>
    <col min="12545" max="12545" width="1.33203125" style="129" customWidth="1"/>
    <col min="12546" max="12546" width="4.33203125" style="129" customWidth="1"/>
    <col min="12547" max="12547" width="3.109375" style="129" customWidth="1"/>
    <col min="12548" max="12548" width="3.44140625" style="129" customWidth="1"/>
    <col min="12549" max="12549" width="6.44140625" style="129" customWidth="1"/>
    <col min="12550" max="12550" width="9.88671875" style="129" customWidth="1"/>
    <col min="12551" max="12552" width="5.44140625" style="129" customWidth="1"/>
    <col min="12553" max="12553" width="1.88671875" style="129" customWidth="1"/>
    <col min="12554" max="12555" width="6.44140625" style="129" customWidth="1"/>
    <col min="12556" max="12556" width="4" style="129" customWidth="1"/>
    <col min="12557" max="12557" width="6.33203125" style="129" customWidth="1"/>
    <col min="12558" max="12558" width="17" style="129" customWidth="1"/>
    <col min="12559" max="12559" width="3" style="129" customWidth="1"/>
    <col min="12560" max="12560" width="2.109375" style="129" customWidth="1"/>
    <col min="12561" max="12561" width="13.88671875" style="129" customWidth="1"/>
    <col min="12562" max="12562" width="5.6640625" style="129" customWidth="1"/>
    <col min="12563" max="12563" width="10.44140625" style="129" customWidth="1"/>
    <col min="12564" max="12564" width="12.33203125" style="129" customWidth="1"/>
    <col min="12565" max="12565" width="2.109375" style="129" bestFit="1" customWidth="1"/>
    <col min="12566" max="12566" width="15" style="129" customWidth="1"/>
    <col min="12567" max="12567" width="11.88671875" style="129" customWidth="1"/>
    <col min="12568" max="12568" width="4.109375" style="129" customWidth="1"/>
    <col min="12569" max="12569" width="0.88671875" style="129" customWidth="1"/>
    <col min="12570" max="12800" width="0" style="129" hidden="1"/>
    <col min="12801" max="12801" width="1.33203125" style="129" customWidth="1"/>
    <col min="12802" max="12802" width="4.33203125" style="129" customWidth="1"/>
    <col min="12803" max="12803" width="3.109375" style="129" customWidth="1"/>
    <col min="12804" max="12804" width="3.44140625" style="129" customWidth="1"/>
    <col min="12805" max="12805" width="6.44140625" style="129" customWidth="1"/>
    <col min="12806" max="12806" width="9.88671875" style="129" customWidth="1"/>
    <col min="12807" max="12808" width="5.44140625" style="129" customWidth="1"/>
    <col min="12809" max="12809" width="1.88671875" style="129" customWidth="1"/>
    <col min="12810" max="12811" width="6.44140625" style="129" customWidth="1"/>
    <col min="12812" max="12812" width="4" style="129" customWidth="1"/>
    <col min="12813" max="12813" width="6.33203125" style="129" customWidth="1"/>
    <col min="12814" max="12814" width="17" style="129" customWidth="1"/>
    <col min="12815" max="12815" width="3" style="129" customWidth="1"/>
    <col min="12816" max="12816" width="2.109375" style="129" customWidth="1"/>
    <col min="12817" max="12817" width="13.88671875" style="129" customWidth="1"/>
    <col min="12818" max="12818" width="5.6640625" style="129" customWidth="1"/>
    <col min="12819" max="12819" width="10.44140625" style="129" customWidth="1"/>
    <col min="12820" max="12820" width="12.33203125" style="129" customWidth="1"/>
    <col min="12821" max="12821" width="2.109375" style="129" bestFit="1" customWidth="1"/>
    <col min="12822" max="12822" width="15" style="129" customWidth="1"/>
    <col min="12823" max="12823" width="11.88671875" style="129" customWidth="1"/>
    <col min="12824" max="12824" width="4.109375" style="129" customWidth="1"/>
    <col min="12825" max="12825" width="0.88671875" style="129" customWidth="1"/>
    <col min="12826" max="13056" width="0" style="129" hidden="1"/>
    <col min="13057" max="13057" width="1.33203125" style="129" customWidth="1"/>
    <col min="13058" max="13058" width="4.33203125" style="129" customWidth="1"/>
    <col min="13059" max="13059" width="3.109375" style="129" customWidth="1"/>
    <col min="13060" max="13060" width="3.44140625" style="129" customWidth="1"/>
    <col min="13061" max="13061" width="6.44140625" style="129" customWidth="1"/>
    <col min="13062" max="13062" width="9.88671875" style="129" customWidth="1"/>
    <col min="13063" max="13064" width="5.44140625" style="129" customWidth="1"/>
    <col min="13065" max="13065" width="1.88671875" style="129" customWidth="1"/>
    <col min="13066" max="13067" width="6.44140625" style="129" customWidth="1"/>
    <col min="13068" max="13068" width="4" style="129" customWidth="1"/>
    <col min="13069" max="13069" width="6.33203125" style="129" customWidth="1"/>
    <col min="13070" max="13070" width="17" style="129" customWidth="1"/>
    <col min="13071" max="13071" width="3" style="129" customWidth="1"/>
    <col min="13072" max="13072" width="2.109375" style="129" customWidth="1"/>
    <col min="13073" max="13073" width="13.88671875" style="129" customWidth="1"/>
    <col min="13074" max="13074" width="5.6640625" style="129" customWidth="1"/>
    <col min="13075" max="13075" width="10.44140625" style="129" customWidth="1"/>
    <col min="13076" max="13076" width="12.33203125" style="129" customWidth="1"/>
    <col min="13077" max="13077" width="2.109375" style="129" bestFit="1" customWidth="1"/>
    <col min="13078" max="13078" width="15" style="129" customWidth="1"/>
    <col min="13079" max="13079" width="11.88671875" style="129" customWidth="1"/>
    <col min="13080" max="13080" width="4.109375" style="129" customWidth="1"/>
    <col min="13081" max="13081" width="0.88671875" style="129" customWidth="1"/>
    <col min="13082" max="13312" width="0" style="129" hidden="1"/>
    <col min="13313" max="13313" width="1.33203125" style="129" customWidth="1"/>
    <col min="13314" max="13314" width="4.33203125" style="129" customWidth="1"/>
    <col min="13315" max="13315" width="3.109375" style="129" customWidth="1"/>
    <col min="13316" max="13316" width="3.44140625" style="129" customWidth="1"/>
    <col min="13317" max="13317" width="6.44140625" style="129" customWidth="1"/>
    <col min="13318" max="13318" width="9.88671875" style="129" customWidth="1"/>
    <col min="13319" max="13320" width="5.44140625" style="129" customWidth="1"/>
    <col min="13321" max="13321" width="1.88671875" style="129" customWidth="1"/>
    <col min="13322" max="13323" width="6.44140625" style="129" customWidth="1"/>
    <col min="13324" max="13324" width="4" style="129" customWidth="1"/>
    <col min="13325" max="13325" width="6.33203125" style="129" customWidth="1"/>
    <col min="13326" max="13326" width="17" style="129" customWidth="1"/>
    <col min="13327" max="13327" width="3" style="129" customWidth="1"/>
    <col min="13328" max="13328" width="2.109375" style="129" customWidth="1"/>
    <col min="13329" max="13329" width="13.88671875" style="129" customWidth="1"/>
    <col min="13330" max="13330" width="5.6640625" style="129" customWidth="1"/>
    <col min="13331" max="13331" width="10.44140625" style="129" customWidth="1"/>
    <col min="13332" max="13332" width="12.33203125" style="129" customWidth="1"/>
    <col min="13333" max="13333" width="2.109375" style="129" bestFit="1" customWidth="1"/>
    <col min="13334" max="13334" width="15" style="129" customWidth="1"/>
    <col min="13335" max="13335" width="11.88671875" style="129" customWidth="1"/>
    <col min="13336" max="13336" width="4.109375" style="129" customWidth="1"/>
    <col min="13337" max="13337" width="0.88671875" style="129" customWidth="1"/>
    <col min="13338" max="13568" width="0" style="129" hidden="1"/>
    <col min="13569" max="13569" width="1.33203125" style="129" customWidth="1"/>
    <col min="13570" max="13570" width="4.33203125" style="129" customWidth="1"/>
    <col min="13571" max="13571" width="3.109375" style="129" customWidth="1"/>
    <col min="13572" max="13572" width="3.44140625" style="129" customWidth="1"/>
    <col min="13573" max="13573" width="6.44140625" style="129" customWidth="1"/>
    <col min="13574" max="13574" width="9.88671875" style="129" customWidth="1"/>
    <col min="13575" max="13576" width="5.44140625" style="129" customWidth="1"/>
    <col min="13577" max="13577" width="1.88671875" style="129" customWidth="1"/>
    <col min="13578" max="13579" width="6.44140625" style="129" customWidth="1"/>
    <col min="13580" max="13580" width="4" style="129" customWidth="1"/>
    <col min="13581" max="13581" width="6.33203125" style="129" customWidth="1"/>
    <col min="13582" max="13582" width="17" style="129" customWidth="1"/>
    <col min="13583" max="13583" width="3" style="129" customWidth="1"/>
    <col min="13584" max="13584" width="2.109375" style="129" customWidth="1"/>
    <col min="13585" max="13585" width="13.88671875" style="129" customWidth="1"/>
    <col min="13586" max="13586" width="5.6640625" style="129" customWidth="1"/>
    <col min="13587" max="13587" width="10.44140625" style="129" customWidth="1"/>
    <col min="13588" max="13588" width="12.33203125" style="129" customWidth="1"/>
    <col min="13589" max="13589" width="2.109375" style="129" bestFit="1" customWidth="1"/>
    <col min="13590" max="13590" width="15" style="129" customWidth="1"/>
    <col min="13591" max="13591" width="11.88671875" style="129" customWidth="1"/>
    <col min="13592" max="13592" width="4.109375" style="129" customWidth="1"/>
    <col min="13593" max="13593" width="0.88671875" style="129" customWidth="1"/>
    <col min="13594" max="13824" width="0" style="129" hidden="1"/>
    <col min="13825" max="13825" width="1.33203125" style="129" customWidth="1"/>
    <col min="13826" max="13826" width="4.33203125" style="129" customWidth="1"/>
    <col min="13827" max="13827" width="3.109375" style="129" customWidth="1"/>
    <col min="13828" max="13828" width="3.44140625" style="129" customWidth="1"/>
    <col min="13829" max="13829" width="6.44140625" style="129" customWidth="1"/>
    <col min="13830" max="13830" width="9.88671875" style="129" customWidth="1"/>
    <col min="13831" max="13832" width="5.44140625" style="129" customWidth="1"/>
    <col min="13833" max="13833" width="1.88671875" style="129" customWidth="1"/>
    <col min="13834" max="13835" width="6.44140625" style="129" customWidth="1"/>
    <col min="13836" max="13836" width="4" style="129" customWidth="1"/>
    <col min="13837" max="13837" width="6.33203125" style="129" customWidth="1"/>
    <col min="13838" max="13838" width="17" style="129" customWidth="1"/>
    <col min="13839" max="13839" width="3" style="129" customWidth="1"/>
    <col min="13840" max="13840" width="2.109375" style="129" customWidth="1"/>
    <col min="13841" max="13841" width="13.88671875" style="129" customWidth="1"/>
    <col min="13842" max="13842" width="5.6640625" style="129" customWidth="1"/>
    <col min="13843" max="13843" width="10.44140625" style="129" customWidth="1"/>
    <col min="13844" max="13844" width="12.33203125" style="129" customWidth="1"/>
    <col min="13845" max="13845" width="2.109375" style="129" bestFit="1" customWidth="1"/>
    <col min="13846" max="13846" width="15" style="129" customWidth="1"/>
    <col min="13847" max="13847" width="11.88671875" style="129" customWidth="1"/>
    <col min="13848" max="13848" width="4.109375" style="129" customWidth="1"/>
    <col min="13849" max="13849" width="0.88671875" style="129" customWidth="1"/>
    <col min="13850" max="14080" width="0" style="129" hidden="1"/>
    <col min="14081" max="14081" width="1.33203125" style="129" customWidth="1"/>
    <col min="14082" max="14082" width="4.33203125" style="129" customWidth="1"/>
    <col min="14083" max="14083" width="3.109375" style="129" customWidth="1"/>
    <col min="14084" max="14084" width="3.44140625" style="129" customWidth="1"/>
    <col min="14085" max="14085" width="6.44140625" style="129" customWidth="1"/>
    <col min="14086" max="14086" width="9.88671875" style="129" customWidth="1"/>
    <col min="14087" max="14088" width="5.44140625" style="129" customWidth="1"/>
    <col min="14089" max="14089" width="1.88671875" style="129" customWidth="1"/>
    <col min="14090" max="14091" width="6.44140625" style="129" customWidth="1"/>
    <col min="14092" max="14092" width="4" style="129" customWidth="1"/>
    <col min="14093" max="14093" width="6.33203125" style="129" customWidth="1"/>
    <col min="14094" max="14094" width="17" style="129" customWidth="1"/>
    <col min="14095" max="14095" width="3" style="129" customWidth="1"/>
    <col min="14096" max="14096" width="2.109375" style="129" customWidth="1"/>
    <col min="14097" max="14097" width="13.88671875" style="129" customWidth="1"/>
    <col min="14098" max="14098" width="5.6640625" style="129" customWidth="1"/>
    <col min="14099" max="14099" width="10.44140625" style="129" customWidth="1"/>
    <col min="14100" max="14100" width="12.33203125" style="129" customWidth="1"/>
    <col min="14101" max="14101" width="2.109375" style="129" bestFit="1" customWidth="1"/>
    <col min="14102" max="14102" width="15" style="129" customWidth="1"/>
    <col min="14103" max="14103" width="11.88671875" style="129" customWidth="1"/>
    <col min="14104" max="14104" width="4.109375" style="129" customWidth="1"/>
    <col min="14105" max="14105" width="0.88671875" style="129" customWidth="1"/>
    <col min="14106" max="14336" width="0" style="129" hidden="1"/>
    <col min="14337" max="14337" width="1.33203125" style="129" customWidth="1"/>
    <col min="14338" max="14338" width="4.33203125" style="129" customWidth="1"/>
    <col min="14339" max="14339" width="3.109375" style="129" customWidth="1"/>
    <col min="14340" max="14340" width="3.44140625" style="129" customWidth="1"/>
    <col min="14341" max="14341" width="6.44140625" style="129" customWidth="1"/>
    <col min="14342" max="14342" width="9.88671875" style="129" customWidth="1"/>
    <col min="14343" max="14344" width="5.44140625" style="129" customWidth="1"/>
    <col min="14345" max="14345" width="1.88671875" style="129" customWidth="1"/>
    <col min="14346" max="14347" width="6.44140625" style="129" customWidth="1"/>
    <col min="14348" max="14348" width="4" style="129" customWidth="1"/>
    <col min="14349" max="14349" width="6.33203125" style="129" customWidth="1"/>
    <col min="14350" max="14350" width="17" style="129" customWidth="1"/>
    <col min="14351" max="14351" width="3" style="129" customWidth="1"/>
    <col min="14352" max="14352" width="2.109375" style="129" customWidth="1"/>
    <col min="14353" max="14353" width="13.88671875" style="129" customWidth="1"/>
    <col min="14354" max="14354" width="5.6640625" style="129" customWidth="1"/>
    <col min="14355" max="14355" width="10.44140625" style="129" customWidth="1"/>
    <col min="14356" max="14356" width="12.33203125" style="129" customWidth="1"/>
    <col min="14357" max="14357" width="2.109375" style="129" bestFit="1" customWidth="1"/>
    <col min="14358" max="14358" width="15" style="129" customWidth="1"/>
    <col min="14359" max="14359" width="11.88671875" style="129" customWidth="1"/>
    <col min="14360" max="14360" width="4.109375" style="129" customWidth="1"/>
    <col min="14361" max="14361" width="0.88671875" style="129" customWidth="1"/>
    <col min="14362" max="14592" width="0" style="129" hidden="1"/>
    <col min="14593" max="14593" width="1.33203125" style="129" customWidth="1"/>
    <col min="14594" max="14594" width="4.33203125" style="129" customWidth="1"/>
    <col min="14595" max="14595" width="3.109375" style="129" customWidth="1"/>
    <col min="14596" max="14596" width="3.44140625" style="129" customWidth="1"/>
    <col min="14597" max="14597" width="6.44140625" style="129" customWidth="1"/>
    <col min="14598" max="14598" width="9.88671875" style="129" customWidth="1"/>
    <col min="14599" max="14600" width="5.44140625" style="129" customWidth="1"/>
    <col min="14601" max="14601" width="1.88671875" style="129" customWidth="1"/>
    <col min="14602" max="14603" width="6.44140625" style="129" customWidth="1"/>
    <col min="14604" max="14604" width="4" style="129" customWidth="1"/>
    <col min="14605" max="14605" width="6.33203125" style="129" customWidth="1"/>
    <col min="14606" max="14606" width="17" style="129" customWidth="1"/>
    <col min="14607" max="14607" width="3" style="129" customWidth="1"/>
    <col min="14608" max="14608" width="2.109375" style="129" customWidth="1"/>
    <col min="14609" max="14609" width="13.88671875" style="129" customWidth="1"/>
    <col min="14610" max="14610" width="5.6640625" style="129" customWidth="1"/>
    <col min="14611" max="14611" width="10.44140625" style="129" customWidth="1"/>
    <col min="14612" max="14612" width="12.33203125" style="129" customWidth="1"/>
    <col min="14613" max="14613" width="2.109375" style="129" bestFit="1" customWidth="1"/>
    <col min="14614" max="14614" width="15" style="129" customWidth="1"/>
    <col min="14615" max="14615" width="11.88671875" style="129" customWidth="1"/>
    <col min="14616" max="14616" width="4.109375" style="129" customWidth="1"/>
    <col min="14617" max="14617" width="0.88671875" style="129" customWidth="1"/>
    <col min="14618" max="14848" width="0" style="129" hidden="1"/>
    <col min="14849" max="14849" width="1.33203125" style="129" customWidth="1"/>
    <col min="14850" max="14850" width="4.33203125" style="129" customWidth="1"/>
    <col min="14851" max="14851" width="3.109375" style="129" customWidth="1"/>
    <col min="14852" max="14852" width="3.44140625" style="129" customWidth="1"/>
    <col min="14853" max="14853" width="6.44140625" style="129" customWidth="1"/>
    <col min="14854" max="14854" width="9.88671875" style="129" customWidth="1"/>
    <col min="14855" max="14856" width="5.44140625" style="129" customWidth="1"/>
    <col min="14857" max="14857" width="1.88671875" style="129" customWidth="1"/>
    <col min="14858" max="14859" width="6.44140625" style="129" customWidth="1"/>
    <col min="14860" max="14860" width="4" style="129" customWidth="1"/>
    <col min="14861" max="14861" width="6.33203125" style="129" customWidth="1"/>
    <col min="14862" max="14862" width="17" style="129" customWidth="1"/>
    <col min="14863" max="14863" width="3" style="129" customWidth="1"/>
    <col min="14864" max="14864" width="2.109375" style="129" customWidth="1"/>
    <col min="14865" max="14865" width="13.88671875" style="129" customWidth="1"/>
    <col min="14866" max="14866" width="5.6640625" style="129" customWidth="1"/>
    <col min="14867" max="14867" width="10.44140625" style="129" customWidth="1"/>
    <col min="14868" max="14868" width="12.33203125" style="129" customWidth="1"/>
    <col min="14869" max="14869" width="2.109375" style="129" bestFit="1" customWidth="1"/>
    <col min="14870" max="14870" width="15" style="129" customWidth="1"/>
    <col min="14871" max="14871" width="11.88671875" style="129" customWidth="1"/>
    <col min="14872" max="14872" width="4.109375" style="129" customWidth="1"/>
    <col min="14873" max="14873" width="0.88671875" style="129" customWidth="1"/>
    <col min="14874" max="15104" width="0" style="129" hidden="1"/>
    <col min="15105" max="15105" width="1.33203125" style="129" customWidth="1"/>
    <col min="15106" max="15106" width="4.33203125" style="129" customWidth="1"/>
    <col min="15107" max="15107" width="3.109375" style="129" customWidth="1"/>
    <col min="15108" max="15108" width="3.44140625" style="129" customWidth="1"/>
    <col min="15109" max="15109" width="6.44140625" style="129" customWidth="1"/>
    <col min="15110" max="15110" width="9.88671875" style="129" customWidth="1"/>
    <col min="15111" max="15112" width="5.44140625" style="129" customWidth="1"/>
    <col min="15113" max="15113" width="1.88671875" style="129" customWidth="1"/>
    <col min="15114" max="15115" width="6.44140625" style="129" customWidth="1"/>
    <col min="15116" max="15116" width="4" style="129" customWidth="1"/>
    <col min="15117" max="15117" width="6.33203125" style="129" customWidth="1"/>
    <col min="15118" max="15118" width="17" style="129" customWidth="1"/>
    <col min="15119" max="15119" width="3" style="129" customWidth="1"/>
    <col min="15120" max="15120" width="2.109375" style="129" customWidth="1"/>
    <col min="15121" max="15121" width="13.88671875" style="129" customWidth="1"/>
    <col min="15122" max="15122" width="5.6640625" style="129" customWidth="1"/>
    <col min="15123" max="15123" width="10.44140625" style="129" customWidth="1"/>
    <col min="15124" max="15124" width="12.33203125" style="129" customWidth="1"/>
    <col min="15125" max="15125" width="2.109375" style="129" bestFit="1" customWidth="1"/>
    <col min="15126" max="15126" width="15" style="129" customWidth="1"/>
    <col min="15127" max="15127" width="11.88671875" style="129" customWidth="1"/>
    <col min="15128" max="15128" width="4.109375" style="129" customWidth="1"/>
    <col min="15129" max="15129" width="0.88671875" style="129" customWidth="1"/>
    <col min="15130" max="15360" width="0" style="129" hidden="1"/>
    <col min="15361" max="15361" width="1.33203125" style="129" customWidth="1"/>
    <col min="15362" max="15362" width="4.33203125" style="129" customWidth="1"/>
    <col min="15363" max="15363" width="3.109375" style="129" customWidth="1"/>
    <col min="15364" max="15364" width="3.44140625" style="129" customWidth="1"/>
    <col min="15365" max="15365" width="6.44140625" style="129" customWidth="1"/>
    <col min="15366" max="15366" width="9.88671875" style="129" customWidth="1"/>
    <col min="15367" max="15368" width="5.44140625" style="129" customWidth="1"/>
    <col min="15369" max="15369" width="1.88671875" style="129" customWidth="1"/>
    <col min="15370" max="15371" width="6.44140625" style="129" customWidth="1"/>
    <col min="15372" max="15372" width="4" style="129" customWidth="1"/>
    <col min="15373" max="15373" width="6.33203125" style="129" customWidth="1"/>
    <col min="15374" max="15374" width="17" style="129" customWidth="1"/>
    <col min="15375" max="15375" width="3" style="129" customWidth="1"/>
    <col min="15376" max="15376" width="2.109375" style="129" customWidth="1"/>
    <col min="15377" max="15377" width="13.88671875" style="129" customWidth="1"/>
    <col min="15378" max="15378" width="5.6640625" style="129" customWidth="1"/>
    <col min="15379" max="15379" width="10.44140625" style="129" customWidth="1"/>
    <col min="15380" max="15380" width="12.33203125" style="129" customWidth="1"/>
    <col min="15381" max="15381" width="2.109375" style="129" bestFit="1" customWidth="1"/>
    <col min="15382" max="15382" width="15" style="129" customWidth="1"/>
    <col min="15383" max="15383" width="11.88671875" style="129" customWidth="1"/>
    <col min="15384" max="15384" width="4.109375" style="129" customWidth="1"/>
    <col min="15385" max="15385" width="0.88671875" style="129" customWidth="1"/>
    <col min="15386" max="15616" width="0" style="129" hidden="1"/>
    <col min="15617" max="15617" width="1.33203125" style="129" customWidth="1"/>
    <col min="15618" max="15618" width="4.33203125" style="129" customWidth="1"/>
    <col min="15619" max="15619" width="3.109375" style="129" customWidth="1"/>
    <col min="15620" max="15620" width="3.44140625" style="129" customWidth="1"/>
    <col min="15621" max="15621" width="6.44140625" style="129" customWidth="1"/>
    <col min="15622" max="15622" width="9.88671875" style="129" customWidth="1"/>
    <col min="15623" max="15624" width="5.44140625" style="129" customWidth="1"/>
    <col min="15625" max="15625" width="1.88671875" style="129" customWidth="1"/>
    <col min="15626" max="15627" width="6.44140625" style="129" customWidth="1"/>
    <col min="15628" max="15628" width="4" style="129" customWidth="1"/>
    <col min="15629" max="15629" width="6.33203125" style="129" customWidth="1"/>
    <col min="15630" max="15630" width="17" style="129" customWidth="1"/>
    <col min="15631" max="15631" width="3" style="129" customWidth="1"/>
    <col min="15632" max="15632" width="2.109375" style="129" customWidth="1"/>
    <col min="15633" max="15633" width="13.88671875" style="129" customWidth="1"/>
    <col min="15634" max="15634" width="5.6640625" style="129" customWidth="1"/>
    <col min="15635" max="15635" width="10.44140625" style="129" customWidth="1"/>
    <col min="15636" max="15636" width="12.33203125" style="129" customWidth="1"/>
    <col min="15637" max="15637" width="2.109375" style="129" bestFit="1" customWidth="1"/>
    <col min="15638" max="15638" width="15" style="129" customWidth="1"/>
    <col min="15639" max="15639" width="11.88671875" style="129" customWidth="1"/>
    <col min="15640" max="15640" width="4.109375" style="129" customWidth="1"/>
    <col min="15641" max="15641" width="0.88671875" style="129" customWidth="1"/>
    <col min="15642" max="15872" width="0" style="129" hidden="1"/>
    <col min="15873" max="15873" width="1.33203125" style="129" customWidth="1"/>
    <col min="15874" max="15874" width="4.33203125" style="129" customWidth="1"/>
    <col min="15875" max="15875" width="3.109375" style="129" customWidth="1"/>
    <col min="15876" max="15876" width="3.44140625" style="129" customWidth="1"/>
    <col min="15877" max="15877" width="6.44140625" style="129" customWidth="1"/>
    <col min="15878" max="15878" width="9.88671875" style="129" customWidth="1"/>
    <col min="15879" max="15880" width="5.44140625" style="129" customWidth="1"/>
    <col min="15881" max="15881" width="1.88671875" style="129" customWidth="1"/>
    <col min="15882" max="15883" width="6.44140625" style="129" customWidth="1"/>
    <col min="15884" max="15884" width="4" style="129" customWidth="1"/>
    <col min="15885" max="15885" width="6.33203125" style="129" customWidth="1"/>
    <col min="15886" max="15886" width="17" style="129" customWidth="1"/>
    <col min="15887" max="15887" width="3" style="129" customWidth="1"/>
    <col min="15888" max="15888" width="2.109375" style="129" customWidth="1"/>
    <col min="15889" max="15889" width="13.88671875" style="129" customWidth="1"/>
    <col min="15890" max="15890" width="5.6640625" style="129" customWidth="1"/>
    <col min="15891" max="15891" width="10.44140625" style="129" customWidth="1"/>
    <col min="15892" max="15892" width="12.33203125" style="129" customWidth="1"/>
    <col min="15893" max="15893" width="2.109375" style="129" bestFit="1" customWidth="1"/>
    <col min="15894" max="15894" width="15" style="129" customWidth="1"/>
    <col min="15895" max="15895" width="11.88671875" style="129" customWidth="1"/>
    <col min="15896" max="15896" width="4.109375" style="129" customWidth="1"/>
    <col min="15897" max="15897" width="0.88671875" style="129" customWidth="1"/>
    <col min="15898" max="16128" width="0" style="129" hidden="1"/>
    <col min="16129" max="16129" width="1.33203125" style="129" customWidth="1"/>
    <col min="16130" max="16130" width="4.33203125" style="129" customWidth="1"/>
    <col min="16131" max="16131" width="3.109375" style="129" customWidth="1"/>
    <col min="16132" max="16132" width="3.44140625" style="129" customWidth="1"/>
    <col min="16133" max="16133" width="6.44140625" style="129" customWidth="1"/>
    <col min="16134" max="16134" width="9.88671875" style="129" customWidth="1"/>
    <col min="16135" max="16136" width="5.44140625" style="129" customWidth="1"/>
    <col min="16137" max="16137" width="1.88671875" style="129" customWidth="1"/>
    <col min="16138" max="16139" width="6.44140625" style="129" customWidth="1"/>
    <col min="16140" max="16140" width="4" style="129" customWidth="1"/>
    <col min="16141" max="16141" width="6.33203125" style="129" customWidth="1"/>
    <col min="16142" max="16142" width="17" style="129" customWidth="1"/>
    <col min="16143" max="16143" width="3" style="129" customWidth="1"/>
    <col min="16144" max="16144" width="2.109375" style="129" customWidth="1"/>
    <col min="16145" max="16145" width="13.88671875" style="129" customWidth="1"/>
    <col min="16146" max="16146" width="5.6640625" style="129" customWidth="1"/>
    <col min="16147" max="16147" width="10.44140625" style="129" customWidth="1"/>
    <col min="16148" max="16148" width="12.33203125" style="129" customWidth="1"/>
    <col min="16149" max="16149" width="2.109375" style="129" bestFit="1" customWidth="1"/>
    <col min="16150" max="16150" width="15" style="129" customWidth="1"/>
    <col min="16151" max="16151" width="11.88671875" style="129" customWidth="1"/>
    <col min="16152" max="16152" width="4.109375" style="129" customWidth="1"/>
    <col min="16153" max="16153" width="0.88671875" style="129" customWidth="1"/>
    <col min="16154" max="16384" width="0" style="129" hidden="1"/>
  </cols>
  <sheetData>
    <row r="1" spans="2:40" ht="4.5" customHeight="1" x14ac:dyDescent="0.2">
      <c r="B1" s="128"/>
      <c r="C1" s="128"/>
      <c r="D1" s="128"/>
      <c r="E1" s="128"/>
      <c r="F1" s="128"/>
      <c r="G1" s="128"/>
      <c r="H1" s="128"/>
      <c r="I1" s="128"/>
      <c r="J1" s="128"/>
      <c r="K1" s="128"/>
      <c r="L1" s="128"/>
      <c r="M1" s="128"/>
      <c r="N1" s="128"/>
      <c r="O1" s="128"/>
      <c r="P1" s="128"/>
      <c r="Q1" s="128"/>
      <c r="R1" s="128"/>
      <c r="S1" s="128"/>
      <c r="T1" s="128"/>
      <c r="U1" s="128"/>
      <c r="V1" s="128"/>
      <c r="W1" s="128"/>
      <c r="X1" s="128"/>
      <c r="Y1" s="128"/>
    </row>
    <row r="2" spans="2:40" ht="15.6" x14ac:dyDescent="0.2">
      <c r="B2" s="128"/>
      <c r="C2" s="128"/>
      <c r="D2" s="128"/>
      <c r="E2" s="152" t="s">
        <v>196</v>
      </c>
      <c r="F2" s="128"/>
      <c r="G2" s="128"/>
      <c r="H2" s="128"/>
      <c r="I2" s="128"/>
      <c r="J2" s="128"/>
      <c r="K2" s="128"/>
      <c r="L2" s="128"/>
      <c r="M2" s="128"/>
      <c r="N2" s="128"/>
      <c r="O2" s="128"/>
      <c r="P2" s="128"/>
      <c r="Q2" s="128"/>
      <c r="R2" s="128"/>
      <c r="S2" s="128"/>
      <c r="T2" s="128"/>
      <c r="U2" s="128"/>
      <c r="V2" s="128"/>
      <c r="W2" s="128"/>
      <c r="Y2" s="128"/>
    </row>
    <row r="3" spans="2:40" ht="13.8" x14ac:dyDescent="0.2">
      <c r="B3" s="128"/>
      <c r="C3" s="128"/>
      <c r="D3" s="128"/>
      <c r="E3" s="153" t="s">
        <v>197</v>
      </c>
      <c r="F3" s="128"/>
      <c r="G3" s="128"/>
      <c r="H3" s="128"/>
      <c r="I3" s="128"/>
      <c r="J3" s="128"/>
      <c r="K3" s="128"/>
      <c r="L3" s="128"/>
      <c r="M3" s="128"/>
      <c r="N3" s="128"/>
      <c r="O3" s="128"/>
      <c r="P3" s="128"/>
      <c r="Q3" s="128"/>
      <c r="R3" s="128"/>
      <c r="S3" s="128"/>
      <c r="T3" s="128"/>
      <c r="U3" s="128"/>
      <c r="V3" s="128"/>
      <c r="W3" s="128"/>
      <c r="X3" s="128"/>
      <c r="Y3" s="128"/>
    </row>
    <row r="4" spans="2:40" ht="32.25" customHeight="1" thickBot="1" x14ac:dyDescent="0.25">
      <c r="B4" s="128"/>
      <c r="C4" s="131"/>
      <c r="D4" s="128"/>
      <c r="E4" s="128"/>
      <c r="F4" s="128"/>
      <c r="G4" s="128"/>
      <c r="H4" s="128"/>
      <c r="I4" s="128"/>
      <c r="J4" s="128"/>
      <c r="K4" s="128"/>
      <c r="L4" s="128"/>
      <c r="M4" s="128"/>
      <c r="N4" s="128"/>
      <c r="O4" s="128"/>
      <c r="P4" s="128"/>
      <c r="Q4" s="128"/>
      <c r="R4" s="128"/>
      <c r="S4" s="128"/>
      <c r="T4" s="128"/>
      <c r="U4" s="128"/>
      <c r="V4" s="693"/>
      <c r="W4" s="693"/>
      <c r="X4" s="693"/>
      <c r="Y4" s="128"/>
    </row>
    <row r="5" spans="2:40" ht="13.8" x14ac:dyDescent="0.2">
      <c r="B5" s="154" t="s">
        <v>198</v>
      </c>
      <c r="C5" s="155" t="s">
        <v>199</v>
      </c>
      <c r="D5" s="155"/>
      <c r="E5" s="155"/>
      <c r="F5" s="156"/>
      <c r="G5" s="157"/>
      <c r="H5" s="157"/>
      <c r="I5" s="157"/>
      <c r="J5" s="157"/>
      <c r="K5" s="157"/>
      <c r="L5" s="157"/>
      <c r="M5" s="157"/>
      <c r="N5" s="157"/>
      <c r="O5" s="157"/>
      <c r="P5" s="157"/>
      <c r="Q5" s="157"/>
      <c r="R5" s="157"/>
      <c r="S5" s="157"/>
      <c r="T5" s="157"/>
      <c r="U5" s="157"/>
      <c r="V5" s="157"/>
      <c r="W5" s="157"/>
      <c r="X5" s="158"/>
      <c r="Y5" s="128"/>
      <c r="Z5" s="128">
        <f>IF(V14=0,1,2)</f>
        <v>2</v>
      </c>
      <c r="AN5" s="129"/>
    </row>
    <row r="6" spans="2:40" ht="15.75" customHeight="1" x14ac:dyDescent="0.2">
      <c r="B6" s="159"/>
      <c r="C6" s="694" t="s">
        <v>200</v>
      </c>
      <c r="D6" s="695"/>
      <c r="E6" s="695"/>
      <c r="F6" s="136"/>
      <c r="G6" s="136"/>
      <c r="H6" s="136"/>
      <c r="I6" s="160" t="s">
        <v>201</v>
      </c>
      <c r="J6" s="136"/>
      <c r="K6" s="136"/>
      <c r="L6" s="136"/>
      <c r="M6" s="136"/>
      <c r="O6" s="136"/>
      <c r="P6" s="160" t="s">
        <v>202</v>
      </c>
      <c r="Q6" s="160"/>
      <c r="R6" s="128"/>
      <c r="S6" s="128"/>
      <c r="T6" s="128"/>
      <c r="U6" s="128"/>
      <c r="V6" s="128"/>
      <c r="W6" s="128"/>
      <c r="X6" s="132"/>
      <c r="Y6" s="128"/>
      <c r="AN6" s="129"/>
    </row>
    <row r="7" spans="2:40" ht="16.5" customHeight="1" x14ac:dyDescent="0.2">
      <c r="B7" s="161"/>
      <c r="D7" s="696"/>
      <c r="E7" s="697"/>
      <c r="F7" s="697"/>
      <c r="G7" s="698"/>
      <c r="H7" s="136"/>
      <c r="I7" s="699"/>
      <c r="J7" s="700"/>
      <c r="K7" s="700"/>
      <c r="L7" s="700"/>
      <c r="M7" s="700"/>
      <c r="N7" s="700"/>
      <c r="O7" s="701"/>
      <c r="P7" s="699"/>
      <c r="Q7" s="700"/>
      <c r="R7" s="700"/>
      <c r="S7" s="700"/>
      <c r="T7" s="700"/>
      <c r="U7" s="700"/>
      <c r="V7" s="701"/>
      <c r="W7" s="207"/>
      <c r="X7" s="132"/>
      <c r="Y7" s="128"/>
      <c r="AN7" s="129"/>
    </row>
    <row r="8" spans="2:40" ht="6" customHeight="1" x14ac:dyDescent="0.2">
      <c r="B8" s="161"/>
      <c r="C8" s="136"/>
      <c r="D8" s="136"/>
      <c r="E8" s="162"/>
      <c r="F8" s="162"/>
      <c r="G8" s="162"/>
      <c r="H8" s="136"/>
      <c r="I8" s="136"/>
      <c r="J8" s="136"/>
      <c r="K8" s="136"/>
      <c r="L8" s="163"/>
      <c r="M8" s="163"/>
      <c r="N8" s="163"/>
      <c r="O8" s="164"/>
      <c r="P8" s="163"/>
      <c r="Q8" s="163"/>
      <c r="R8" s="163"/>
      <c r="S8" s="163"/>
      <c r="T8" s="163"/>
      <c r="U8" s="163"/>
      <c r="V8" s="163"/>
      <c r="W8" s="163"/>
      <c r="X8" s="133"/>
      <c r="Y8" s="128"/>
      <c r="AN8" s="129"/>
    </row>
    <row r="9" spans="2:40" ht="14.25" customHeight="1" x14ac:dyDescent="0.2">
      <c r="B9" s="161"/>
      <c r="D9" s="702" t="s">
        <v>203</v>
      </c>
      <c r="E9" s="702"/>
      <c r="F9" s="702"/>
      <c r="G9" s="160"/>
      <c r="H9" s="128"/>
      <c r="I9" s="128"/>
      <c r="J9" s="128"/>
      <c r="K9" s="128"/>
      <c r="L9" s="128"/>
      <c r="M9" s="703" t="s">
        <v>204</v>
      </c>
      <c r="N9" s="703"/>
      <c r="O9" s="164"/>
      <c r="P9" s="134" t="s">
        <v>205</v>
      </c>
      <c r="Q9" s="128"/>
      <c r="R9" s="128"/>
      <c r="S9" s="165" t="s">
        <v>206</v>
      </c>
      <c r="T9" s="128"/>
      <c r="U9" s="128"/>
      <c r="V9" s="208" t="s">
        <v>207</v>
      </c>
      <c r="W9" s="208"/>
      <c r="X9" s="133"/>
      <c r="Y9" s="128"/>
      <c r="AN9" s="129"/>
    </row>
    <row r="10" spans="2:40" ht="16.5" customHeight="1" x14ac:dyDescent="0.2">
      <c r="B10" s="161"/>
      <c r="C10" s="136"/>
      <c r="D10" s="682"/>
      <c r="E10" s="683"/>
      <c r="F10" s="683"/>
      <c r="G10" s="683"/>
      <c r="H10" s="683"/>
      <c r="I10" s="683"/>
      <c r="J10" s="683"/>
      <c r="K10" s="684"/>
      <c r="L10" s="166"/>
      <c r="M10" s="685"/>
      <c r="N10" s="686"/>
      <c r="O10" s="164"/>
      <c r="P10" s="687"/>
      <c r="Q10" s="688"/>
      <c r="R10" s="136"/>
      <c r="S10" s="689"/>
      <c r="T10" s="689"/>
      <c r="U10" s="167"/>
      <c r="V10" s="690" t="s">
        <v>208</v>
      </c>
      <c r="W10" s="690"/>
      <c r="X10" s="133"/>
      <c r="Y10" s="128"/>
      <c r="AN10" s="129"/>
    </row>
    <row r="11" spans="2:40" ht="6" customHeight="1" thickBot="1" x14ac:dyDescent="0.25">
      <c r="B11" s="169"/>
      <c r="C11" s="170"/>
      <c r="D11" s="171"/>
      <c r="E11" s="171"/>
      <c r="F11" s="171"/>
      <c r="G11" s="171"/>
      <c r="H11" s="171"/>
      <c r="I11" s="171"/>
      <c r="J11" s="172"/>
      <c r="K11" s="172"/>
      <c r="L11" s="172"/>
      <c r="M11" s="171"/>
      <c r="N11" s="171"/>
      <c r="O11" s="171"/>
      <c r="P11" s="171"/>
      <c r="Q11" s="171"/>
      <c r="R11" s="171"/>
      <c r="S11" s="171"/>
      <c r="T11" s="171"/>
      <c r="U11" s="171"/>
      <c r="V11" s="173"/>
      <c r="W11" s="173"/>
      <c r="X11" s="174"/>
      <c r="Y11" s="128"/>
      <c r="AN11" s="129"/>
    </row>
    <row r="12" spans="2:40" ht="6.75" customHeight="1" thickBot="1" x14ac:dyDescent="0.25">
      <c r="B12" s="136"/>
      <c r="C12" s="136"/>
      <c r="D12" s="136"/>
      <c r="E12" s="136"/>
      <c r="F12" s="136"/>
      <c r="G12" s="136"/>
      <c r="H12" s="136"/>
      <c r="I12" s="136"/>
      <c r="J12" s="136"/>
      <c r="K12" s="136"/>
      <c r="L12" s="136"/>
      <c r="M12" s="136"/>
      <c r="N12" s="136"/>
      <c r="O12" s="136"/>
      <c r="P12" s="136"/>
      <c r="Q12" s="136"/>
      <c r="R12" s="136"/>
      <c r="S12" s="136"/>
      <c r="T12" s="136"/>
      <c r="U12" s="136"/>
      <c r="V12" s="136"/>
      <c r="W12" s="136"/>
      <c r="X12" s="128"/>
      <c r="Y12" s="128"/>
    </row>
    <row r="13" spans="2:40" ht="15.6" x14ac:dyDescent="0.2">
      <c r="B13" s="209" t="s">
        <v>209</v>
      </c>
      <c r="C13" s="210" t="s">
        <v>210</v>
      </c>
      <c r="D13" s="210"/>
      <c r="E13" s="210"/>
      <c r="F13" s="210"/>
      <c r="G13" s="211"/>
      <c r="H13" s="212"/>
      <c r="I13" s="212"/>
      <c r="J13" s="212"/>
      <c r="K13" s="212"/>
      <c r="L13" s="212"/>
      <c r="M13" s="212"/>
      <c r="N13" s="212"/>
      <c r="O13" s="212"/>
      <c r="P13" s="212"/>
      <c r="Q13" s="212"/>
      <c r="R13" s="212"/>
      <c r="S13" s="212"/>
      <c r="T13" s="212"/>
      <c r="U13" s="212"/>
      <c r="V13" s="691" t="s">
        <v>211</v>
      </c>
      <c r="W13" s="691"/>
      <c r="X13" s="692"/>
      <c r="Y13" s="128"/>
    </row>
    <row r="14" spans="2:40" ht="15.6" x14ac:dyDescent="0.2">
      <c r="B14" s="213">
        <v>1</v>
      </c>
      <c r="C14" s="704" t="s">
        <v>212</v>
      </c>
      <c r="D14" s="705"/>
      <c r="E14" s="705"/>
      <c r="F14" s="705"/>
      <c r="G14" s="705"/>
      <c r="H14" s="705"/>
      <c r="I14" s="705"/>
      <c r="J14" s="705"/>
      <c r="K14" s="705"/>
      <c r="L14" s="705"/>
      <c r="M14" s="705"/>
      <c r="N14" s="705"/>
      <c r="O14" s="705"/>
      <c r="P14" s="705"/>
      <c r="Q14" s="705"/>
      <c r="R14" s="705"/>
      <c r="S14" s="705"/>
      <c r="T14" s="706"/>
      <c r="U14" s="214" t="s">
        <v>213</v>
      </c>
      <c r="V14" s="719">
        <f>'Anexo A'!W25</f>
        <v>0.32</v>
      </c>
      <c r="W14" s="720"/>
      <c r="X14" s="721"/>
      <c r="Y14" s="128"/>
    </row>
    <row r="15" spans="2:40" ht="15.6" x14ac:dyDescent="0.2">
      <c r="B15" s="215" t="s">
        <v>214</v>
      </c>
      <c r="C15" s="216" t="s">
        <v>215</v>
      </c>
      <c r="D15" s="216"/>
      <c r="E15" s="217"/>
      <c r="F15" s="218"/>
      <c r="G15" s="218"/>
      <c r="H15" s="218"/>
      <c r="I15" s="218"/>
      <c r="J15" s="218"/>
      <c r="K15" s="218"/>
      <c r="L15" s="218"/>
      <c r="M15" s="218"/>
      <c r="N15" s="218"/>
      <c r="O15" s="218"/>
      <c r="P15" s="218"/>
      <c r="Q15" s="218"/>
      <c r="R15" s="218"/>
      <c r="S15" s="218"/>
      <c r="T15" s="218"/>
      <c r="U15" s="218"/>
      <c r="V15" s="722"/>
      <c r="W15" s="722"/>
      <c r="X15" s="723"/>
      <c r="Y15" s="128"/>
    </row>
    <row r="16" spans="2:40" ht="15.6" x14ac:dyDescent="0.2">
      <c r="B16" s="213">
        <f>+B14+1</f>
        <v>2</v>
      </c>
      <c r="C16" s="724" t="s">
        <v>216</v>
      </c>
      <c r="D16" s="725"/>
      <c r="E16" s="725"/>
      <c r="F16" s="725"/>
      <c r="G16" s="725"/>
      <c r="H16" s="725"/>
      <c r="I16" s="725"/>
      <c r="J16" s="725"/>
      <c r="K16" s="725"/>
      <c r="L16" s="725"/>
      <c r="M16" s="725"/>
      <c r="N16" s="725"/>
      <c r="O16" s="725"/>
      <c r="P16" s="725"/>
      <c r="Q16" s="725"/>
      <c r="R16" s="725"/>
      <c r="S16" s="725"/>
      <c r="T16" s="726"/>
      <c r="U16" s="214" t="s">
        <v>213</v>
      </c>
      <c r="V16" s="707"/>
      <c r="W16" s="708"/>
      <c r="X16" s="709"/>
      <c r="Y16" s="128"/>
    </row>
    <row r="17" spans="2:260" ht="15.6" x14ac:dyDescent="0.2">
      <c r="B17" s="213">
        <f t="shared" ref="B17:B23" si="0">+B16+1</f>
        <v>3</v>
      </c>
      <c r="C17" s="704" t="s">
        <v>217</v>
      </c>
      <c r="D17" s="705"/>
      <c r="E17" s="705"/>
      <c r="F17" s="705"/>
      <c r="G17" s="705"/>
      <c r="H17" s="705"/>
      <c r="I17" s="705"/>
      <c r="J17" s="705"/>
      <c r="K17" s="705"/>
      <c r="L17" s="705"/>
      <c r="M17" s="705"/>
      <c r="N17" s="705"/>
      <c r="O17" s="705"/>
      <c r="P17" s="705"/>
      <c r="Q17" s="705"/>
      <c r="R17" s="705"/>
      <c r="S17" s="705"/>
      <c r="T17" s="706"/>
      <c r="U17" s="214" t="s">
        <v>213</v>
      </c>
      <c r="V17" s="707"/>
      <c r="W17" s="708"/>
      <c r="X17" s="709"/>
      <c r="Y17" s="128"/>
      <c r="IZ17" s="438"/>
    </row>
    <row r="18" spans="2:260" s="128" customFormat="1" ht="15.6" x14ac:dyDescent="0.2">
      <c r="B18" s="213">
        <f t="shared" si="0"/>
        <v>4</v>
      </c>
      <c r="C18" s="704" t="s">
        <v>218</v>
      </c>
      <c r="D18" s="705"/>
      <c r="E18" s="705"/>
      <c r="F18" s="705"/>
      <c r="G18" s="705"/>
      <c r="H18" s="705"/>
      <c r="I18" s="705"/>
      <c r="J18" s="705"/>
      <c r="K18" s="705"/>
      <c r="L18" s="705"/>
      <c r="M18" s="705"/>
      <c r="N18" s="705"/>
      <c r="O18" s="705"/>
      <c r="P18" s="705"/>
      <c r="Q18" s="705"/>
      <c r="R18" s="705"/>
      <c r="S18" s="705"/>
      <c r="T18" s="706"/>
      <c r="U18" s="214" t="s">
        <v>213</v>
      </c>
      <c r="V18" s="707"/>
      <c r="W18" s="708"/>
      <c r="X18" s="709"/>
      <c r="AO18" s="129"/>
    </row>
    <row r="19" spans="2:260" s="128" customFormat="1" ht="15.6" x14ac:dyDescent="0.2">
      <c r="B19" s="213">
        <f t="shared" si="0"/>
        <v>5</v>
      </c>
      <c r="C19" s="710" t="s">
        <v>219</v>
      </c>
      <c r="D19" s="711"/>
      <c r="E19" s="711"/>
      <c r="F19" s="711"/>
      <c r="G19" s="711"/>
      <c r="H19" s="711"/>
      <c r="I19" s="711"/>
      <c r="J19" s="711"/>
      <c r="K19" s="711"/>
      <c r="L19" s="711"/>
      <c r="M19" s="711"/>
      <c r="N19" s="711"/>
      <c r="O19" s="711"/>
      <c r="P19" s="711"/>
      <c r="Q19" s="711"/>
      <c r="R19" s="711"/>
      <c r="S19" s="711"/>
      <c r="T19" s="712"/>
      <c r="U19" s="214" t="s">
        <v>213</v>
      </c>
      <c r="V19" s="707">
        <f>+'Detalle 607'!J39</f>
        <v>0</v>
      </c>
      <c r="W19" s="708"/>
      <c r="X19" s="709"/>
      <c r="AO19" s="129"/>
    </row>
    <row r="20" spans="2:260" s="128" customFormat="1" ht="15.75" customHeight="1" x14ac:dyDescent="0.2">
      <c r="B20" s="213">
        <f t="shared" si="0"/>
        <v>6</v>
      </c>
      <c r="C20" s="713" t="s">
        <v>220</v>
      </c>
      <c r="D20" s="714"/>
      <c r="E20" s="714"/>
      <c r="F20" s="714"/>
      <c r="G20" s="714"/>
      <c r="H20" s="714"/>
      <c r="I20" s="714"/>
      <c r="J20" s="714"/>
      <c r="K20" s="714"/>
      <c r="L20" s="714"/>
      <c r="M20" s="714"/>
      <c r="N20" s="714"/>
      <c r="O20" s="714"/>
      <c r="P20" s="714"/>
      <c r="Q20" s="714"/>
      <c r="R20" s="714"/>
      <c r="S20" s="714"/>
      <c r="T20" s="715"/>
      <c r="U20" s="214" t="s">
        <v>213</v>
      </c>
      <c r="V20" s="716">
        <f>'Anexo A'!W60</f>
        <v>0</v>
      </c>
      <c r="W20" s="717"/>
      <c r="X20" s="718"/>
      <c r="AO20" s="129"/>
    </row>
    <row r="21" spans="2:260" s="128" customFormat="1" ht="15.75" customHeight="1" x14ac:dyDescent="0.2">
      <c r="B21" s="213">
        <f t="shared" si="0"/>
        <v>7</v>
      </c>
      <c r="C21" s="713" t="s">
        <v>221</v>
      </c>
      <c r="D21" s="714"/>
      <c r="E21" s="714"/>
      <c r="F21" s="714"/>
      <c r="G21" s="714"/>
      <c r="H21" s="714"/>
      <c r="I21" s="714"/>
      <c r="J21" s="714"/>
      <c r="K21" s="714"/>
      <c r="L21" s="714"/>
      <c r="M21" s="714"/>
      <c r="N21" s="714"/>
      <c r="O21" s="714"/>
      <c r="P21" s="714"/>
      <c r="Q21" s="714"/>
      <c r="R21" s="714"/>
      <c r="S21" s="714"/>
      <c r="T21" s="715"/>
      <c r="U21" s="214" t="s">
        <v>213</v>
      </c>
      <c r="V21" s="716">
        <f>'Anexo A'!W66</f>
        <v>0</v>
      </c>
      <c r="W21" s="717"/>
      <c r="X21" s="718"/>
      <c r="AO21" s="129"/>
    </row>
    <row r="22" spans="2:260" s="128" customFormat="1" ht="15.75" customHeight="1" x14ac:dyDescent="0.2">
      <c r="B22" s="213">
        <f t="shared" si="0"/>
        <v>8</v>
      </c>
      <c r="C22" s="738" t="s">
        <v>222</v>
      </c>
      <c r="D22" s="739"/>
      <c r="E22" s="739"/>
      <c r="F22" s="739"/>
      <c r="G22" s="739"/>
      <c r="H22" s="739"/>
      <c r="I22" s="739"/>
      <c r="J22" s="739"/>
      <c r="K22" s="739"/>
      <c r="L22" s="739"/>
      <c r="M22" s="739"/>
      <c r="N22" s="739"/>
      <c r="O22" s="739"/>
      <c r="P22" s="739"/>
      <c r="Q22" s="739"/>
      <c r="R22" s="739"/>
      <c r="S22" s="739"/>
      <c r="T22" s="740"/>
      <c r="U22" s="214" t="s">
        <v>213</v>
      </c>
      <c r="V22" s="707"/>
      <c r="W22" s="708"/>
      <c r="X22" s="709"/>
      <c r="AO22" s="129"/>
    </row>
    <row r="23" spans="2:260" s="128" customFormat="1" ht="15.75" customHeight="1" x14ac:dyDescent="0.2">
      <c r="B23" s="213">
        <f t="shared" si="0"/>
        <v>9</v>
      </c>
      <c r="C23" s="741" t="s">
        <v>223</v>
      </c>
      <c r="D23" s="742"/>
      <c r="E23" s="742"/>
      <c r="F23" s="742"/>
      <c r="G23" s="742"/>
      <c r="H23" s="742"/>
      <c r="I23" s="742"/>
      <c r="J23" s="742"/>
      <c r="K23" s="742"/>
      <c r="L23" s="742"/>
      <c r="M23" s="742"/>
      <c r="N23" s="742"/>
      <c r="O23" s="742"/>
      <c r="P23" s="742"/>
      <c r="Q23" s="742"/>
      <c r="R23" s="742"/>
      <c r="S23" s="742"/>
      <c r="T23" s="743"/>
      <c r="U23" s="219" t="s">
        <v>224</v>
      </c>
      <c r="V23" s="744">
        <f>ABS(+V16+V17+V18+V19+V20+V21+V22)</f>
        <v>0</v>
      </c>
      <c r="W23" s="745"/>
      <c r="X23" s="746"/>
      <c r="AO23" s="129"/>
    </row>
    <row r="24" spans="2:260" s="128" customFormat="1" ht="15.6" x14ac:dyDescent="0.2">
      <c r="B24" s="215" t="s">
        <v>225</v>
      </c>
      <c r="C24" s="216" t="s">
        <v>226</v>
      </c>
      <c r="D24" s="217"/>
      <c r="E24" s="218"/>
      <c r="F24" s="218"/>
      <c r="G24" s="218"/>
      <c r="H24" s="218"/>
      <c r="I24" s="218"/>
      <c r="J24" s="218"/>
      <c r="K24" s="218"/>
      <c r="L24" s="218"/>
      <c r="M24" s="218"/>
      <c r="N24" s="218"/>
      <c r="O24" s="218"/>
      <c r="P24" s="218"/>
      <c r="Q24" s="218"/>
      <c r="R24" s="218"/>
      <c r="S24" s="218"/>
      <c r="T24" s="218"/>
      <c r="U24" s="218"/>
      <c r="V24" s="727"/>
      <c r="W24" s="727"/>
      <c r="X24" s="728"/>
      <c r="AO24" s="129"/>
    </row>
    <row r="25" spans="2:260" s="128" customFormat="1" ht="15.6" x14ac:dyDescent="0.2">
      <c r="B25" s="220">
        <f>+B23+1</f>
        <v>10</v>
      </c>
      <c r="C25" s="729" t="s">
        <v>227</v>
      </c>
      <c r="D25" s="730"/>
      <c r="E25" s="730"/>
      <c r="F25" s="730"/>
      <c r="G25" s="730"/>
      <c r="H25" s="730"/>
      <c r="I25" s="730"/>
      <c r="J25" s="730"/>
      <c r="K25" s="730"/>
      <c r="L25" s="730"/>
      <c r="M25" s="730"/>
      <c r="N25" s="730"/>
      <c r="O25" s="730"/>
      <c r="P25" s="730"/>
      <c r="Q25" s="730"/>
      <c r="R25" s="730"/>
      <c r="S25" s="730"/>
      <c r="T25" s="731"/>
      <c r="U25" s="221" t="s">
        <v>224</v>
      </c>
      <c r="V25" s="732">
        <f>ABS(IF((V14-V23)&gt;0,ABS((V14-V23)),0))</f>
        <v>0.32</v>
      </c>
      <c r="W25" s="733"/>
      <c r="X25" s="734"/>
      <c r="AO25" s="129"/>
    </row>
    <row r="26" spans="2:260" s="128" customFormat="1" ht="15.6" x14ac:dyDescent="0.2">
      <c r="B26" s="213">
        <f>+B25+1</f>
        <v>11</v>
      </c>
      <c r="C26" s="704" t="s">
        <v>228</v>
      </c>
      <c r="D26" s="705"/>
      <c r="E26" s="705"/>
      <c r="F26" s="705"/>
      <c r="G26" s="705"/>
      <c r="H26" s="705"/>
      <c r="I26" s="705"/>
      <c r="J26" s="705"/>
      <c r="K26" s="705"/>
      <c r="L26" s="705"/>
      <c r="M26" s="705"/>
      <c r="N26" s="705"/>
      <c r="O26" s="705"/>
      <c r="P26" s="705"/>
      <c r="Q26" s="705"/>
      <c r="R26" s="705"/>
      <c r="S26" s="705"/>
      <c r="T26" s="706"/>
      <c r="U26" s="214" t="s">
        <v>224</v>
      </c>
      <c r="V26" s="732">
        <f>+V25</f>
        <v>0.32</v>
      </c>
      <c r="W26" s="733"/>
      <c r="X26" s="734"/>
      <c r="AO26" s="129"/>
    </row>
    <row r="27" spans="2:260" s="128" customFormat="1" ht="15.6" x14ac:dyDescent="0.2">
      <c r="B27" s="222">
        <f>+B26+1</f>
        <v>12</v>
      </c>
      <c r="C27" s="704" t="s">
        <v>229</v>
      </c>
      <c r="D27" s="705"/>
      <c r="E27" s="705"/>
      <c r="F27" s="705"/>
      <c r="G27" s="705"/>
      <c r="H27" s="705"/>
      <c r="I27" s="705"/>
      <c r="J27" s="705"/>
      <c r="K27" s="705"/>
      <c r="L27" s="705"/>
      <c r="M27" s="705"/>
      <c r="N27" s="705"/>
      <c r="O27" s="705"/>
      <c r="P27" s="705"/>
      <c r="Q27" s="705"/>
      <c r="R27" s="705"/>
      <c r="S27" s="705"/>
      <c r="T27" s="706"/>
      <c r="U27" s="214" t="s">
        <v>224</v>
      </c>
      <c r="V27" s="735"/>
      <c r="W27" s="736"/>
      <c r="X27" s="737"/>
      <c r="AO27" s="129"/>
    </row>
    <row r="28" spans="2:260" s="128" customFormat="1" ht="15.6" x14ac:dyDescent="0.2">
      <c r="B28" s="222">
        <f>+B27+1</f>
        <v>13</v>
      </c>
      <c r="C28" s="704" t="s">
        <v>230</v>
      </c>
      <c r="D28" s="705"/>
      <c r="E28" s="705"/>
      <c r="F28" s="705"/>
      <c r="G28" s="705"/>
      <c r="H28" s="705"/>
      <c r="I28" s="705"/>
      <c r="J28" s="705"/>
      <c r="K28" s="705"/>
      <c r="L28" s="705"/>
      <c r="M28" s="705"/>
      <c r="N28" s="705"/>
      <c r="O28" s="705"/>
      <c r="P28" s="705"/>
      <c r="Q28" s="705"/>
      <c r="R28" s="705"/>
      <c r="S28" s="705"/>
      <c r="T28" s="706"/>
      <c r="U28" s="223" t="s">
        <v>224</v>
      </c>
      <c r="V28" s="707"/>
      <c r="W28" s="708"/>
      <c r="X28" s="709"/>
      <c r="AO28" s="129"/>
    </row>
    <row r="29" spans="2:260" s="128" customFormat="1" ht="15.6" x14ac:dyDescent="0.2">
      <c r="B29" s="224">
        <f>+B28+1</f>
        <v>14</v>
      </c>
      <c r="C29" s="710" t="s">
        <v>231</v>
      </c>
      <c r="D29" s="711"/>
      <c r="E29" s="711"/>
      <c r="F29" s="711"/>
      <c r="G29" s="711"/>
      <c r="H29" s="711"/>
      <c r="I29" s="711"/>
      <c r="J29" s="711"/>
      <c r="K29" s="711"/>
      <c r="L29" s="711"/>
      <c r="M29" s="711"/>
      <c r="N29" s="711"/>
      <c r="O29" s="711"/>
      <c r="P29" s="711"/>
      <c r="Q29" s="711"/>
      <c r="R29" s="711"/>
      <c r="S29" s="711"/>
      <c r="T29" s="712"/>
      <c r="U29" s="223" t="s">
        <v>224</v>
      </c>
      <c r="V29" s="707"/>
      <c r="W29" s="708"/>
      <c r="X29" s="709"/>
      <c r="AO29" s="129"/>
    </row>
    <row r="30" spans="2:260" s="128" customFormat="1" ht="15.75" customHeight="1" thickBot="1" x14ac:dyDescent="0.25">
      <c r="B30" s="225">
        <f>+B29+1</f>
        <v>15</v>
      </c>
      <c r="C30" s="754" t="s">
        <v>232</v>
      </c>
      <c r="D30" s="755"/>
      <c r="E30" s="755"/>
      <c r="F30" s="755"/>
      <c r="G30" s="755"/>
      <c r="H30" s="755"/>
      <c r="I30" s="755"/>
      <c r="J30" s="755"/>
      <c r="K30" s="755"/>
      <c r="L30" s="755"/>
      <c r="M30" s="755"/>
      <c r="N30" s="755"/>
      <c r="O30" s="755"/>
      <c r="P30" s="755"/>
      <c r="Q30" s="755"/>
      <c r="R30" s="755"/>
      <c r="S30" s="755"/>
      <c r="T30" s="756"/>
      <c r="U30" s="226" t="s">
        <v>224</v>
      </c>
      <c r="V30" s="757"/>
      <c r="W30" s="758"/>
      <c r="X30" s="759"/>
      <c r="AO30" s="129"/>
    </row>
    <row r="31" spans="2:260" s="128" customFormat="1" ht="15" customHeight="1" thickBot="1" x14ac:dyDescent="0.25">
      <c r="B31" s="747" t="str">
        <f>IF( (V26+V27+V28+V29+V30) &lt;&gt; V25,"La sumatoria de las casillas 11+12+13+14+15 debe ser igual al valor de la casilla 10.","")</f>
        <v/>
      </c>
      <c r="C31" s="747"/>
      <c r="D31" s="747"/>
      <c r="E31" s="747"/>
      <c r="F31" s="747"/>
      <c r="G31" s="747"/>
      <c r="H31" s="747"/>
      <c r="I31" s="747"/>
      <c r="J31" s="747"/>
      <c r="K31" s="747"/>
      <c r="L31" s="747"/>
      <c r="M31" s="747"/>
      <c r="N31" s="747"/>
      <c r="O31" s="747"/>
      <c r="P31" s="747"/>
      <c r="Q31" s="747"/>
      <c r="R31" s="747"/>
      <c r="S31" s="747"/>
      <c r="T31" s="747"/>
      <c r="U31" s="747"/>
      <c r="V31" s="130"/>
      <c r="W31" s="130"/>
      <c r="AO31" s="129"/>
    </row>
    <row r="32" spans="2:260" s="128" customFormat="1" ht="15.6" x14ac:dyDescent="0.2">
      <c r="B32" s="209" t="s">
        <v>233</v>
      </c>
      <c r="C32" s="210" t="s">
        <v>234</v>
      </c>
      <c r="D32" s="210"/>
      <c r="E32" s="211"/>
      <c r="F32" s="212"/>
      <c r="G32" s="212"/>
      <c r="H32" s="212"/>
      <c r="I32" s="212"/>
      <c r="J32" s="212"/>
      <c r="K32" s="212"/>
      <c r="L32" s="212"/>
      <c r="M32" s="212"/>
      <c r="N32" s="212"/>
      <c r="O32" s="212"/>
      <c r="P32" s="212"/>
      <c r="Q32" s="212"/>
      <c r="R32" s="212"/>
      <c r="S32" s="212"/>
      <c r="T32" s="212"/>
      <c r="U32" s="212"/>
      <c r="V32" s="691" t="s">
        <v>211</v>
      </c>
      <c r="W32" s="691"/>
      <c r="X32" s="692"/>
      <c r="AO32" s="129"/>
    </row>
    <row r="33" spans="1:41" s="128" customFormat="1" ht="15.6" x14ac:dyDescent="0.2">
      <c r="B33" s="222">
        <f>B30+1</f>
        <v>16</v>
      </c>
      <c r="C33" s="710" t="s">
        <v>235</v>
      </c>
      <c r="D33" s="711"/>
      <c r="E33" s="711"/>
      <c r="F33" s="711"/>
      <c r="G33" s="711"/>
      <c r="H33" s="711"/>
      <c r="I33" s="711"/>
      <c r="J33" s="711"/>
      <c r="K33" s="711"/>
      <c r="L33" s="711"/>
      <c r="M33" s="711"/>
      <c r="N33" s="711"/>
      <c r="O33" s="711"/>
      <c r="P33" s="711"/>
      <c r="Q33" s="711"/>
      <c r="R33" s="711"/>
      <c r="S33" s="711"/>
      <c r="T33" s="712"/>
      <c r="U33" s="223" t="s">
        <v>213</v>
      </c>
      <c r="V33" s="748">
        <f>ABS(+V26*18%)</f>
        <v>5.7599999999999998E-2</v>
      </c>
      <c r="W33" s="749"/>
      <c r="X33" s="750"/>
      <c r="AO33" s="129"/>
    </row>
    <row r="34" spans="1:41" s="128" customFormat="1" ht="15.6" x14ac:dyDescent="0.2">
      <c r="B34" s="222">
        <f>+B33+1</f>
        <v>17</v>
      </c>
      <c r="C34" s="710" t="s">
        <v>236</v>
      </c>
      <c r="D34" s="711"/>
      <c r="E34" s="711"/>
      <c r="F34" s="711"/>
      <c r="G34" s="711"/>
      <c r="H34" s="711"/>
      <c r="I34" s="711"/>
      <c r="J34" s="711"/>
      <c r="K34" s="711"/>
      <c r="L34" s="711"/>
      <c r="M34" s="711"/>
      <c r="N34" s="711"/>
      <c r="O34" s="711"/>
      <c r="P34" s="711"/>
      <c r="Q34" s="711"/>
      <c r="R34" s="711"/>
      <c r="S34" s="711"/>
      <c r="T34" s="712"/>
      <c r="U34" s="223" t="s">
        <v>213</v>
      </c>
      <c r="V34" s="751">
        <f>ABS(+V27*16%)</f>
        <v>0</v>
      </c>
      <c r="W34" s="752"/>
      <c r="X34" s="753"/>
      <c r="AO34" s="129"/>
    </row>
    <row r="35" spans="1:41" s="128" customFormat="1" ht="15.6" x14ac:dyDescent="0.2">
      <c r="B35" s="222">
        <f>+B34+1</f>
        <v>18</v>
      </c>
      <c r="C35" s="710" t="s">
        <v>237</v>
      </c>
      <c r="D35" s="711"/>
      <c r="E35" s="711"/>
      <c r="F35" s="711"/>
      <c r="G35" s="711"/>
      <c r="H35" s="711"/>
      <c r="I35" s="711"/>
      <c r="J35" s="711"/>
      <c r="K35" s="711"/>
      <c r="L35" s="711"/>
      <c r="M35" s="711"/>
      <c r="N35" s="711"/>
      <c r="O35" s="711"/>
      <c r="P35" s="711"/>
      <c r="Q35" s="711"/>
      <c r="R35" s="711"/>
      <c r="S35" s="711"/>
      <c r="T35" s="712"/>
      <c r="U35" s="223" t="s">
        <v>213</v>
      </c>
      <c r="V35" s="751">
        <f>ABS(V28*9%)</f>
        <v>0</v>
      </c>
      <c r="W35" s="752"/>
      <c r="X35" s="753"/>
      <c r="AO35" s="129"/>
    </row>
    <row r="36" spans="1:41" s="128" customFormat="1" ht="15.6" x14ac:dyDescent="0.2">
      <c r="B36" s="222">
        <f>+B35+1</f>
        <v>19</v>
      </c>
      <c r="C36" s="710" t="s">
        <v>238</v>
      </c>
      <c r="D36" s="711"/>
      <c r="E36" s="711"/>
      <c r="F36" s="711"/>
      <c r="G36" s="711"/>
      <c r="H36" s="711"/>
      <c r="I36" s="711"/>
      <c r="J36" s="711"/>
      <c r="K36" s="711"/>
      <c r="L36" s="711"/>
      <c r="M36" s="711"/>
      <c r="N36" s="711"/>
      <c r="O36" s="711"/>
      <c r="P36" s="711"/>
      <c r="Q36" s="711"/>
      <c r="R36" s="711"/>
      <c r="S36" s="711"/>
      <c r="T36" s="712"/>
      <c r="U36" s="223" t="s">
        <v>213</v>
      </c>
      <c r="V36" s="751">
        <f>ABS(V29*8%)</f>
        <v>0</v>
      </c>
      <c r="W36" s="752"/>
      <c r="X36" s="753"/>
      <c r="AO36" s="129"/>
    </row>
    <row r="37" spans="1:41" s="128" customFormat="1" ht="15.75" customHeight="1" x14ac:dyDescent="0.2">
      <c r="B37" s="222">
        <f>+B36+1</f>
        <v>20</v>
      </c>
      <c r="C37" s="710" t="s">
        <v>239</v>
      </c>
      <c r="D37" s="711"/>
      <c r="E37" s="711"/>
      <c r="F37" s="711"/>
      <c r="G37" s="711"/>
      <c r="H37" s="711"/>
      <c r="I37" s="711"/>
      <c r="J37" s="711"/>
      <c r="K37" s="711"/>
      <c r="L37" s="711"/>
      <c r="M37" s="711"/>
      <c r="N37" s="711"/>
      <c r="O37" s="711"/>
      <c r="P37" s="711"/>
      <c r="Q37" s="711"/>
      <c r="R37" s="711"/>
      <c r="S37" s="711"/>
      <c r="T37" s="712"/>
      <c r="U37" s="223" t="s">
        <v>213</v>
      </c>
      <c r="V37" s="751">
        <f>ABS(+V30*18%)</f>
        <v>0</v>
      </c>
      <c r="W37" s="752"/>
      <c r="X37" s="753"/>
      <c r="AO37" s="129"/>
    </row>
    <row r="38" spans="1:41" s="128" customFormat="1" ht="15.6" x14ac:dyDescent="0.2">
      <c r="B38" s="222">
        <f>+B37+1</f>
        <v>21</v>
      </c>
      <c r="C38" s="760" t="s">
        <v>240</v>
      </c>
      <c r="D38" s="761"/>
      <c r="E38" s="761"/>
      <c r="F38" s="761"/>
      <c r="G38" s="761"/>
      <c r="H38" s="761"/>
      <c r="I38" s="761"/>
      <c r="J38" s="761"/>
      <c r="K38" s="761"/>
      <c r="L38" s="761"/>
      <c r="M38" s="761"/>
      <c r="N38" s="761"/>
      <c r="O38" s="761"/>
      <c r="P38" s="761"/>
      <c r="Q38" s="761"/>
      <c r="R38" s="761"/>
      <c r="S38" s="761"/>
      <c r="T38" s="762"/>
      <c r="U38" s="223" t="s">
        <v>224</v>
      </c>
      <c r="V38" s="763">
        <f>ABS(V33+V34+V35+V36+V37)</f>
        <v>5.7599999999999998E-2</v>
      </c>
      <c r="W38" s="744"/>
      <c r="X38" s="764"/>
      <c r="AO38" s="129"/>
    </row>
    <row r="39" spans="1:41" s="128" customFormat="1" ht="15.6" x14ac:dyDescent="0.2">
      <c r="B39" s="213">
        <f t="shared" ref="B39:B50" si="1">+B38+1</f>
        <v>22</v>
      </c>
      <c r="C39" s="710" t="s">
        <v>241</v>
      </c>
      <c r="D39" s="711"/>
      <c r="E39" s="711"/>
      <c r="F39" s="711"/>
      <c r="G39" s="711"/>
      <c r="H39" s="711"/>
      <c r="I39" s="711"/>
      <c r="J39" s="711"/>
      <c r="K39" s="711"/>
      <c r="L39" s="711"/>
      <c r="M39" s="711"/>
      <c r="N39" s="711"/>
      <c r="O39" s="711"/>
      <c r="P39" s="711"/>
      <c r="Q39" s="711"/>
      <c r="R39" s="711"/>
      <c r="S39" s="711"/>
      <c r="T39" s="712"/>
      <c r="U39" s="223" t="s">
        <v>213</v>
      </c>
      <c r="V39" s="765">
        <f>+'Anexo A'!O87</f>
        <v>5894.99</v>
      </c>
      <c r="W39" s="766"/>
      <c r="X39" s="767"/>
      <c r="AO39" s="129"/>
    </row>
    <row r="40" spans="1:41" s="128" customFormat="1" ht="15.75" customHeight="1" x14ac:dyDescent="0.2">
      <c r="B40" s="213">
        <f t="shared" si="1"/>
        <v>23</v>
      </c>
      <c r="C40" s="738" t="s">
        <v>242</v>
      </c>
      <c r="D40" s="739"/>
      <c r="E40" s="739"/>
      <c r="F40" s="739"/>
      <c r="G40" s="739"/>
      <c r="H40" s="739"/>
      <c r="I40" s="739"/>
      <c r="J40" s="739"/>
      <c r="K40" s="739"/>
      <c r="L40" s="739"/>
      <c r="M40" s="739"/>
      <c r="N40" s="739"/>
      <c r="O40" s="739"/>
      <c r="P40" s="739"/>
      <c r="Q40" s="739"/>
      <c r="R40" s="739"/>
      <c r="S40" s="739"/>
      <c r="T40" s="740"/>
      <c r="U40" s="223" t="s">
        <v>213</v>
      </c>
      <c r="V40" s="765">
        <f>+'Anexo A'!P87</f>
        <v>-5894.99</v>
      </c>
      <c r="W40" s="766"/>
      <c r="X40" s="767"/>
      <c r="AO40" s="129"/>
    </row>
    <row r="41" spans="1:41" s="128" customFormat="1" ht="15.6" x14ac:dyDescent="0.2">
      <c r="B41" s="213">
        <f t="shared" si="1"/>
        <v>24</v>
      </c>
      <c r="C41" s="710" t="s">
        <v>243</v>
      </c>
      <c r="D41" s="711"/>
      <c r="E41" s="711"/>
      <c r="F41" s="711"/>
      <c r="G41" s="711"/>
      <c r="H41" s="711"/>
      <c r="I41" s="711"/>
      <c r="J41" s="711"/>
      <c r="K41" s="711"/>
      <c r="L41" s="711"/>
      <c r="M41" s="711"/>
      <c r="N41" s="711"/>
      <c r="O41" s="711"/>
      <c r="P41" s="711"/>
      <c r="Q41" s="711"/>
      <c r="R41" s="711"/>
      <c r="S41" s="711"/>
      <c r="T41" s="712"/>
      <c r="U41" s="223" t="s">
        <v>213</v>
      </c>
      <c r="V41" s="765">
        <f>+'Anexo A'!T87</f>
        <v>0</v>
      </c>
      <c r="W41" s="766"/>
      <c r="X41" s="767"/>
      <c r="AO41" s="129"/>
    </row>
    <row r="42" spans="1:41" s="128" customFormat="1" ht="15.6" x14ac:dyDescent="0.2">
      <c r="B42" s="213">
        <f t="shared" si="1"/>
        <v>25</v>
      </c>
      <c r="C42" s="760" t="s">
        <v>244</v>
      </c>
      <c r="D42" s="761"/>
      <c r="E42" s="761"/>
      <c r="F42" s="761"/>
      <c r="G42" s="761"/>
      <c r="H42" s="761"/>
      <c r="I42" s="761"/>
      <c r="J42" s="761"/>
      <c r="K42" s="761"/>
      <c r="L42" s="761"/>
      <c r="M42" s="761"/>
      <c r="N42" s="761"/>
      <c r="O42" s="761"/>
      <c r="P42" s="761"/>
      <c r="Q42" s="761"/>
      <c r="R42" s="761"/>
      <c r="S42" s="761"/>
      <c r="T42" s="762"/>
      <c r="U42" s="223" t="s">
        <v>224</v>
      </c>
      <c r="V42" s="763">
        <f>ABS(V39+V40+V41)</f>
        <v>0</v>
      </c>
      <c r="W42" s="744"/>
      <c r="X42" s="764"/>
      <c r="AO42" s="129"/>
    </row>
    <row r="43" spans="1:41" s="128" customFormat="1" ht="15.6" x14ac:dyDescent="0.2">
      <c r="B43" s="213">
        <f t="shared" si="1"/>
        <v>26</v>
      </c>
      <c r="C43" s="760" t="s">
        <v>245</v>
      </c>
      <c r="D43" s="761"/>
      <c r="E43" s="761"/>
      <c r="F43" s="761"/>
      <c r="G43" s="761"/>
      <c r="H43" s="761"/>
      <c r="I43" s="761"/>
      <c r="J43" s="761"/>
      <c r="K43" s="761"/>
      <c r="L43" s="761"/>
      <c r="M43" s="761"/>
      <c r="N43" s="761"/>
      <c r="O43" s="761"/>
      <c r="P43" s="761"/>
      <c r="Q43" s="761"/>
      <c r="R43" s="761"/>
      <c r="S43" s="761"/>
      <c r="T43" s="762"/>
      <c r="U43" s="197" t="s">
        <v>224</v>
      </c>
      <c r="V43" s="768">
        <f>ABS(IF((V38-V42)&gt;0,((V38-V42)),0))</f>
        <v>5.7599999999999998E-2</v>
      </c>
      <c r="W43" s="769"/>
      <c r="X43" s="770"/>
      <c r="AO43" s="129"/>
    </row>
    <row r="44" spans="1:41" s="128" customFormat="1" ht="15.6" x14ac:dyDescent="0.2">
      <c r="B44" s="213">
        <f t="shared" si="1"/>
        <v>27</v>
      </c>
      <c r="C44" s="760" t="s">
        <v>246</v>
      </c>
      <c r="D44" s="761"/>
      <c r="E44" s="761"/>
      <c r="F44" s="761"/>
      <c r="G44" s="761"/>
      <c r="H44" s="761"/>
      <c r="I44" s="761"/>
      <c r="J44" s="761"/>
      <c r="K44" s="761"/>
      <c r="L44" s="761"/>
      <c r="M44" s="761"/>
      <c r="N44" s="761"/>
      <c r="O44" s="761"/>
      <c r="P44" s="761"/>
      <c r="Q44" s="761"/>
      <c r="R44" s="761"/>
      <c r="S44" s="761"/>
      <c r="T44" s="762"/>
      <c r="U44" s="197" t="s">
        <v>224</v>
      </c>
      <c r="V44" s="768">
        <f>ABS(IF((V38-V42)&lt;0,(V38-V42),0))</f>
        <v>0</v>
      </c>
      <c r="W44" s="769"/>
      <c r="X44" s="770"/>
      <c r="AO44" s="129"/>
    </row>
    <row r="45" spans="1:41" s="128" customFormat="1" ht="15.75" customHeight="1" x14ac:dyDescent="0.2">
      <c r="B45" s="213">
        <f t="shared" si="1"/>
        <v>28</v>
      </c>
      <c r="C45" s="771" t="s">
        <v>247</v>
      </c>
      <c r="D45" s="772"/>
      <c r="E45" s="772"/>
      <c r="F45" s="772"/>
      <c r="G45" s="772"/>
      <c r="H45" s="772"/>
      <c r="I45" s="772"/>
      <c r="J45" s="772"/>
      <c r="K45" s="772"/>
      <c r="L45" s="772"/>
      <c r="M45" s="772"/>
      <c r="N45" s="772"/>
      <c r="O45" s="772"/>
      <c r="P45" s="772"/>
      <c r="Q45" s="772"/>
      <c r="R45" s="772"/>
      <c r="S45" s="772"/>
      <c r="T45" s="773"/>
      <c r="U45" s="227" t="s">
        <v>248</v>
      </c>
      <c r="V45" s="774"/>
      <c r="W45" s="775"/>
      <c r="X45" s="776"/>
      <c r="AO45" s="129"/>
    </row>
    <row r="46" spans="1:41" s="128" customFormat="1" ht="15.6" x14ac:dyDescent="0.2">
      <c r="B46" s="213">
        <f t="shared" si="1"/>
        <v>29</v>
      </c>
      <c r="C46" s="710" t="s">
        <v>249</v>
      </c>
      <c r="D46" s="711"/>
      <c r="E46" s="711"/>
      <c r="F46" s="711"/>
      <c r="G46" s="711"/>
      <c r="H46" s="711"/>
      <c r="I46" s="711"/>
      <c r="J46" s="711"/>
      <c r="K46" s="711"/>
      <c r="L46" s="711"/>
      <c r="M46" s="711"/>
      <c r="N46" s="711"/>
      <c r="O46" s="711"/>
      <c r="P46" s="711"/>
      <c r="Q46" s="711"/>
      <c r="R46" s="711"/>
      <c r="S46" s="711"/>
      <c r="T46" s="712"/>
      <c r="U46" s="197" t="s">
        <v>250</v>
      </c>
      <c r="V46" s="777">
        <f>+'Saldo a favor'!L14</f>
        <v>0</v>
      </c>
      <c r="W46" s="778"/>
      <c r="X46" s="779"/>
    </row>
    <row r="47" spans="1:41" s="128" customFormat="1" ht="15.75" customHeight="1" x14ac:dyDescent="0.2">
      <c r="A47" s="141"/>
      <c r="B47" s="228">
        <f t="shared" si="1"/>
        <v>30</v>
      </c>
      <c r="C47" s="794" t="s">
        <v>251</v>
      </c>
      <c r="D47" s="795"/>
      <c r="E47" s="795"/>
      <c r="F47" s="795"/>
      <c r="G47" s="795"/>
      <c r="H47" s="795"/>
      <c r="I47" s="795"/>
      <c r="J47" s="795"/>
      <c r="K47" s="795"/>
      <c r="L47" s="795"/>
      <c r="M47" s="795"/>
      <c r="N47" s="795"/>
      <c r="O47" s="795"/>
      <c r="P47" s="795"/>
      <c r="Q47" s="795"/>
      <c r="R47" s="795"/>
      <c r="S47" s="795"/>
      <c r="T47" s="796"/>
      <c r="U47" s="197" t="s">
        <v>250</v>
      </c>
      <c r="V47" s="792">
        <f>'Anexo A'!W53</f>
        <v>0</v>
      </c>
      <c r="W47" s="797"/>
      <c r="X47" s="798"/>
      <c r="AO47" s="129"/>
    </row>
    <row r="48" spans="1:41" s="128" customFormat="1" ht="15.6" x14ac:dyDescent="0.2">
      <c r="A48" s="141"/>
      <c r="B48" s="228">
        <f t="shared" si="1"/>
        <v>31</v>
      </c>
      <c r="C48" s="788" t="s">
        <v>252</v>
      </c>
      <c r="D48" s="789"/>
      <c r="E48" s="789"/>
      <c r="F48" s="789"/>
      <c r="G48" s="789"/>
      <c r="H48" s="789"/>
      <c r="I48" s="789"/>
      <c r="J48" s="789"/>
      <c r="K48" s="789"/>
      <c r="L48" s="789"/>
      <c r="M48" s="789"/>
      <c r="N48" s="789"/>
      <c r="O48" s="789"/>
      <c r="P48" s="789"/>
      <c r="Q48" s="789"/>
      <c r="R48" s="789"/>
      <c r="S48" s="789"/>
      <c r="T48" s="790"/>
      <c r="U48" s="197" t="s">
        <v>250</v>
      </c>
      <c r="V48" s="777">
        <f>+'Pago a Cuentas'!L24</f>
        <v>0</v>
      </c>
      <c r="W48" s="778"/>
      <c r="X48" s="779"/>
      <c r="AO48" s="129"/>
    </row>
    <row r="49" spans="1:41" s="128" customFormat="1" ht="15.6" x14ac:dyDescent="0.2">
      <c r="A49" s="141"/>
      <c r="B49" s="228">
        <f t="shared" si="1"/>
        <v>32</v>
      </c>
      <c r="C49" s="710" t="s">
        <v>253</v>
      </c>
      <c r="D49" s="711"/>
      <c r="E49" s="711"/>
      <c r="F49" s="711"/>
      <c r="G49" s="711"/>
      <c r="H49" s="711"/>
      <c r="I49" s="711"/>
      <c r="J49" s="711"/>
      <c r="K49" s="711"/>
      <c r="L49" s="711"/>
      <c r="M49" s="711"/>
      <c r="N49" s="711"/>
      <c r="O49" s="711"/>
      <c r="P49" s="711"/>
      <c r="Q49" s="711"/>
      <c r="R49" s="711"/>
      <c r="S49" s="711"/>
      <c r="T49" s="712"/>
      <c r="U49" s="197" t="s">
        <v>213</v>
      </c>
      <c r="V49" s="774"/>
      <c r="W49" s="775"/>
      <c r="X49" s="776"/>
      <c r="AO49" s="129"/>
    </row>
    <row r="50" spans="1:41" s="128" customFormat="1" ht="15.6" x14ac:dyDescent="0.2">
      <c r="B50" s="228">
        <f t="shared" si="1"/>
        <v>33</v>
      </c>
      <c r="C50" s="760" t="s">
        <v>254</v>
      </c>
      <c r="D50" s="761"/>
      <c r="E50" s="761"/>
      <c r="F50" s="761"/>
      <c r="G50" s="761"/>
      <c r="H50" s="761"/>
      <c r="I50" s="761"/>
      <c r="J50" s="761"/>
      <c r="K50" s="761"/>
      <c r="L50" s="761"/>
      <c r="M50" s="761"/>
      <c r="N50" s="761"/>
      <c r="O50" s="761"/>
      <c r="P50" s="761"/>
      <c r="Q50" s="761"/>
      <c r="R50" s="761"/>
      <c r="S50" s="761"/>
      <c r="T50" s="762"/>
      <c r="U50" s="197" t="s">
        <v>224</v>
      </c>
      <c r="V50" s="768">
        <f>ABS(IF((V43-V45-V46-V47-V48+V49)&gt;0,((V43-V45-V46-V47-V48+V49)),0))</f>
        <v>5.7599999999999998E-2</v>
      </c>
      <c r="W50" s="769"/>
      <c r="X50" s="770"/>
      <c r="AO50" s="129"/>
    </row>
    <row r="51" spans="1:41" s="128" customFormat="1" ht="16.5" customHeight="1" thickBot="1" x14ac:dyDescent="0.25">
      <c r="B51" s="229">
        <f>+B50+1</f>
        <v>34</v>
      </c>
      <c r="C51" s="780" t="s">
        <v>255</v>
      </c>
      <c r="D51" s="781"/>
      <c r="E51" s="781"/>
      <c r="F51" s="781"/>
      <c r="G51" s="781"/>
      <c r="H51" s="781"/>
      <c r="I51" s="781"/>
      <c r="J51" s="781"/>
      <c r="K51" s="781"/>
      <c r="L51" s="781"/>
      <c r="M51" s="781"/>
      <c r="N51" s="781"/>
      <c r="O51" s="781"/>
      <c r="P51" s="781"/>
      <c r="Q51" s="781"/>
      <c r="R51" s="781"/>
      <c r="S51" s="781"/>
      <c r="T51" s="782"/>
      <c r="U51" s="230" t="s">
        <v>224</v>
      </c>
      <c r="V51" s="783">
        <f>ABS(IF((V44+V45+V46+V47+V48-V49)&gt;=V43,((V44+V45+V46+V47+V48-V49-V43)),0))</f>
        <v>0</v>
      </c>
      <c r="W51" s="784"/>
      <c r="X51" s="785"/>
      <c r="AA51" s="137"/>
      <c r="AO51" s="129"/>
    </row>
    <row r="52" spans="1:41" s="128" customFormat="1" ht="3.75" customHeight="1" thickBot="1" x14ac:dyDescent="0.25">
      <c r="B52" s="130"/>
      <c r="C52" s="142"/>
      <c r="D52" s="142"/>
      <c r="E52" s="142"/>
      <c r="F52" s="142"/>
      <c r="G52" s="142"/>
      <c r="H52" s="142"/>
      <c r="I52" s="142"/>
      <c r="J52" s="142"/>
      <c r="K52" s="142"/>
      <c r="L52" s="142"/>
      <c r="M52" s="142"/>
      <c r="N52" s="142"/>
      <c r="O52" s="142"/>
      <c r="P52" s="142"/>
      <c r="Q52" s="142"/>
      <c r="R52" s="142"/>
      <c r="S52" s="142"/>
      <c r="T52" s="142"/>
      <c r="U52" s="142"/>
      <c r="V52" s="142"/>
      <c r="W52" s="142"/>
      <c r="X52" s="139"/>
      <c r="AO52" s="129"/>
    </row>
    <row r="53" spans="1:41" s="128" customFormat="1" ht="15.6" x14ac:dyDescent="0.2">
      <c r="B53" s="209" t="s">
        <v>256</v>
      </c>
      <c r="C53" s="196" t="s">
        <v>257</v>
      </c>
      <c r="D53" s="196"/>
      <c r="E53" s="231"/>
      <c r="F53" s="232"/>
      <c r="G53" s="232"/>
      <c r="H53" s="232"/>
      <c r="I53" s="232"/>
      <c r="J53" s="232"/>
      <c r="K53" s="232"/>
      <c r="L53" s="232"/>
      <c r="M53" s="232"/>
      <c r="N53" s="232"/>
      <c r="O53" s="232"/>
      <c r="P53" s="232"/>
      <c r="Q53" s="232"/>
      <c r="R53" s="232"/>
      <c r="S53" s="232"/>
      <c r="T53" s="233" t="s">
        <v>258</v>
      </c>
      <c r="U53" s="232"/>
      <c r="V53" s="786" t="s">
        <v>211</v>
      </c>
      <c r="W53" s="786"/>
      <c r="X53" s="787"/>
      <c r="AO53" s="129"/>
    </row>
    <row r="54" spans="1:41" s="128" customFormat="1" ht="15.6" x14ac:dyDescent="0.2">
      <c r="B54" s="213">
        <f>+B51+1</f>
        <v>35</v>
      </c>
      <c r="C54" s="788" t="s">
        <v>259</v>
      </c>
      <c r="D54" s="789"/>
      <c r="E54" s="789"/>
      <c r="F54" s="789"/>
      <c r="G54" s="789"/>
      <c r="H54" s="789"/>
      <c r="I54" s="789"/>
      <c r="J54" s="789"/>
      <c r="K54" s="789"/>
      <c r="L54" s="789"/>
      <c r="M54" s="789"/>
      <c r="N54" s="789"/>
      <c r="O54" s="789"/>
      <c r="P54" s="789"/>
      <c r="Q54" s="789"/>
      <c r="R54" s="789"/>
      <c r="S54" s="790"/>
      <c r="T54" s="143"/>
      <c r="U54" s="197" t="s">
        <v>213</v>
      </c>
      <c r="V54" s="791">
        <f>ABS(+V50*T54)</f>
        <v>0</v>
      </c>
      <c r="W54" s="792"/>
      <c r="X54" s="793"/>
      <c r="AO54" s="129"/>
    </row>
    <row r="55" spans="1:41" s="128" customFormat="1" ht="15.6" x14ac:dyDescent="0.2">
      <c r="B55" s="213">
        <f>+B54+1</f>
        <v>36</v>
      </c>
      <c r="C55" s="788" t="s">
        <v>260</v>
      </c>
      <c r="D55" s="789"/>
      <c r="E55" s="789"/>
      <c r="F55" s="789"/>
      <c r="G55" s="789"/>
      <c r="H55" s="789"/>
      <c r="I55" s="789"/>
      <c r="J55" s="789"/>
      <c r="K55" s="789"/>
      <c r="L55" s="789"/>
      <c r="M55" s="789"/>
      <c r="N55" s="789"/>
      <c r="O55" s="789"/>
      <c r="P55" s="789"/>
      <c r="Q55" s="789"/>
      <c r="R55" s="789"/>
      <c r="S55" s="790"/>
      <c r="T55" s="143"/>
      <c r="U55" s="197" t="s">
        <v>213</v>
      </c>
      <c r="V55" s="791">
        <f>ABS(+V50*T55)</f>
        <v>0</v>
      </c>
      <c r="W55" s="792"/>
      <c r="X55" s="793"/>
      <c r="AO55" s="129"/>
    </row>
    <row r="56" spans="1:41" s="128" customFormat="1" ht="16.2" thickBot="1" x14ac:dyDescent="0.25">
      <c r="B56" s="234">
        <f>+B55+1</f>
        <v>37</v>
      </c>
      <c r="C56" s="818" t="s">
        <v>261</v>
      </c>
      <c r="D56" s="819"/>
      <c r="E56" s="819"/>
      <c r="F56" s="819"/>
      <c r="G56" s="819"/>
      <c r="H56" s="819"/>
      <c r="I56" s="819"/>
      <c r="J56" s="819"/>
      <c r="K56" s="819"/>
      <c r="L56" s="819"/>
      <c r="M56" s="819"/>
      <c r="N56" s="819"/>
      <c r="O56" s="819"/>
      <c r="P56" s="819"/>
      <c r="Q56" s="819"/>
      <c r="R56" s="819"/>
      <c r="S56" s="819"/>
      <c r="T56" s="820"/>
      <c r="U56" s="235" t="s">
        <v>213</v>
      </c>
      <c r="V56" s="821"/>
      <c r="W56" s="822"/>
      <c r="X56" s="823"/>
      <c r="AO56" s="129"/>
    </row>
    <row r="57" spans="1:41" s="128" customFormat="1" ht="6" customHeight="1" thickBot="1" x14ac:dyDescent="0.25">
      <c r="B57" s="130"/>
      <c r="C57" s="142"/>
      <c r="D57" s="142"/>
      <c r="E57" s="142"/>
      <c r="F57" s="142"/>
      <c r="G57" s="142"/>
      <c r="H57" s="142"/>
      <c r="I57" s="142"/>
      <c r="J57" s="142"/>
      <c r="K57" s="142"/>
      <c r="L57" s="142"/>
      <c r="M57" s="142"/>
      <c r="N57" s="142"/>
      <c r="O57" s="142"/>
      <c r="P57" s="142"/>
      <c r="Q57" s="142"/>
      <c r="R57" s="142"/>
      <c r="S57" s="142"/>
      <c r="T57" s="142"/>
      <c r="U57" s="142"/>
      <c r="V57" s="142"/>
      <c r="W57" s="142"/>
      <c r="X57" s="139"/>
      <c r="AO57" s="129"/>
    </row>
    <row r="58" spans="1:41" s="128" customFormat="1" ht="15.6" x14ac:dyDescent="0.2">
      <c r="B58" s="209" t="s">
        <v>262</v>
      </c>
      <c r="C58" s="196" t="s">
        <v>263</v>
      </c>
      <c r="D58" s="196"/>
      <c r="E58" s="231"/>
      <c r="F58" s="232"/>
      <c r="G58" s="232"/>
      <c r="H58" s="232"/>
      <c r="I58" s="232"/>
      <c r="J58" s="232"/>
      <c r="K58" s="232"/>
      <c r="L58" s="232"/>
      <c r="M58" s="232"/>
      <c r="N58" s="232"/>
      <c r="O58" s="232"/>
      <c r="P58" s="232"/>
      <c r="Q58" s="232"/>
      <c r="R58" s="232"/>
      <c r="S58" s="232"/>
      <c r="T58" s="232"/>
      <c r="U58" s="232"/>
      <c r="V58" s="786" t="s">
        <v>211</v>
      </c>
      <c r="W58" s="786"/>
      <c r="X58" s="787"/>
      <c r="AO58" s="129"/>
    </row>
    <row r="59" spans="1:41" s="128" customFormat="1" ht="16.2" thickBot="1" x14ac:dyDescent="0.25">
      <c r="B59" s="225">
        <f>+B56+1</f>
        <v>38</v>
      </c>
      <c r="C59" s="824" t="s">
        <v>264</v>
      </c>
      <c r="D59" s="825"/>
      <c r="E59" s="825"/>
      <c r="F59" s="825"/>
      <c r="G59" s="825"/>
      <c r="H59" s="825"/>
      <c r="I59" s="825"/>
      <c r="J59" s="825"/>
      <c r="K59" s="825"/>
      <c r="L59" s="825"/>
      <c r="M59" s="825"/>
      <c r="N59" s="825"/>
      <c r="O59" s="825"/>
      <c r="P59" s="825"/>
      <c r="Q59" s="825"/>
      <c r="R59" s="825"/>
      <c r="S59" s="825"/>
      <c r="T59" s="826"/>
      <c r="U59" s="230" t="s">
        <v>224</v>
      </c>
      <c r="V59" s="827">
        <f>ABS(V50+V54+V55+V56)</f>
        <v>5.7599999999999998E-2</v>
      </c>
      <c r="W59" s="828"/>
      <c r="X59" s="829"/>
      <c r="AO59" s="129"/>
    </row>
    <row r="60" spans="1:41" s="128" customFormat="1" ht="6.75" customHeight="1" thickBot="1" x14ac:dyDescent="0.25">
      <c r="B60" s="130"/>
      <c r="C60" s="130"/>
      <c r="D60" s="130"/>
      <c r="E60" s="130"/>
      <c r="F60" s="130"/>
      <c r="G60" s="130"/>
      <c r="H60" s="130"/>
      <c r="I60" s="130"/>
      <c r="J60" s="130"/>
      <c r="K60" s="130"/>
      <c r="L60" s="130"/>
      <c r="M60" s="130"/>
      <c r="N60" s="130"/>
      <c r="O60" s="130"/>
      <c r="P60" s="130"/>
      <c r="Q60" s="130"/>
      <c r="R60" s="130"/>
      <c r="S60" s="130"/>
      <c r="T60" s="130"/>
      <c r="U60" s="130"/>
      <c r="V60" s="130"/>
      <c r="W60" s="130"/>
    </row>
    <row r="61" spans="1:41" s="128" customFormat="1" ht="15.6" x14ac:dyDescent="0.2">
      <c r="B61" s="209" t="s">
        <v>265</v>
      </c>
      <c r="C61" s="210" t="s">
        <v>266</v>
      </c>
      <c r="D61" s="210"/>
      <c r="E61" s="211"/>
      <c r="F61" s="212"/>
      <c r="G61" s="212"/>
      <c r="H61" s="212"/>
      <c r="I61" s="212"/>
      <c r="J61" s="212"/>
      <c r="K61" s="212"/>
      <c r="L61" s="212"/>
      <c r="M61" s="212"/>
      <c r="N61" s="212"/>
      <c r="O61" s="212"/>
      <c r="P61" s="212"/>
      <c r="Q61" s="212"/>
      <c r="R61" s="212"/>
      <c r="S61" s="212"/>
      <c r="T61" s="212"/>
      <c r="U61" s="212"/>
      <c r="V61" s="799" t="s">
        <v>211</v>
      </c>
      <c r="W61" s="799"/>
      <c r="X61" s="800"/>
      <c r="AO61" s="129"/>
    </row>
    <row r="62" spans="1:41" s="128" customFormat="1" ht="15.6" x14ac:dyDescent="0.2">
      <c r="B62" s="222">
        <f>B59+1</f>
        <v>39</v>
      </c>
      <c r="C62" s="801" t="s">
        <v>267</v>
      </c>
      <c r="D62" s="802"/>
      <c r="E62" s="802"/>
      <c r="F62" s="802"/>
      <c r="G62" s="802"/>
      <c r="H62" s="802"/>
      <c r="I62" s="802"/>
      <c r="J62" s="802"/>
      <c r="K62" s="802"/>
      <c r="L62" s="802"/>
      <c r="M62" s="802"/>
      <c r="N62" s="802"/>
      <c r="O62" s="802"/>
      <c r="P62" s="802"/>
      <c r="Q62" s="802"/>
      <c r="R62" s="802"/>
      <c r="S62" s="802"/>
      <c r="T62" s="803"/>
      <c r="U62" s="223" t="s">
        <v>213</v>
      </c>
      <c r="V62" s="804">
        <f>+'Detalle 606'!D178</f>
        <v>0</v>
      </c>
      <c r="W62" s="805"/>
      <c r="X62" s="806"/>
    </row>
    <row r="63" spans="1:41" s="128" customFormat="1" ht="15.6" x14ac:dyDescent="0.2">
      <c r="B63" s="222">
        <f>+B62+1</f>
        <v>40</v>
      </c>
      <c r="C63" s="807" t="s">
        <v>268</v>
      </c>
      <c r="D63" s="808"/>
      <c r="E63" s="808"/>
      <c r="F63" s="808"/>
      <c r="G63" s="808"/>
      <c r="H63" s="808"/>
      <c r="I63" s="808"/>
      <c r="J63" s="808"/>
      <c r="K63" s="808"/>
      <c r="L63" s="808"/>
      <c r="M63" s="808"/>
      <c r="N63" s="808"/>
      <c r="O63" s="808"/>
      <c r="P63" s="808"/>
      <c r="Q63" s="808"/>
      <c r="R63" s="808"/>
      <c r="S63" s="808"/>
      <c r="T63" s="809"/>
      <c r="U63" s="223" t="s">
        <v>213</v>
      </c>
      <c r="V63" s="810"/>
      <c r="W63" s="707"/>
      <c r="X63" s="811"/>
    </row>
    <row r="64" spans="1:41" s="128" customFormat="1" ht="15.75" customHeight="1" x14ac:dyDescent="0.2">
      <c r="B64" s="222">
        <f t="shared" ref="B64:B85" si="2">+B63+1</f>
        <v>41</v>
      </c>
      <c r="C64" s="812" t="s">
        <v>269</v>
      </c>
      <c r="D64" s="813"/>
      <c r="E64" s="813"/>
      <c r="F64" s="813"/>
      <c r="G64" s="813"/>
      <c r="H64" s="813"/>
      <c r="I64" s="813"/>
      <c r="J64" s="813"/>
      <c r="K64" s="813"/>
      <c r="L64" s="813"/>
      <c r="M64" s="813"/>
      <c r="N64" s="813"/>
      <c r="O64" s="813"/>
      <c r="P64" s="813"/>
      <c r="Q64" s="813"/>
      <c r="R64" s="813"/>
      <c r="S64" s="813"/>
      <c r="T64" s="814"/>
      <c r="U64" s="236" t="s">
        <v>224</v>
      </c>
      <c r="V64" s="815">
        <f>V62+V63</f>
        <v>0</v>
      </c>
      <c r="W64" s="816"/>
      <c r="X64" s="817"/>
    </row>
    <row r="65" spans="2:41" s="128" customFormat="1" ht="15.6" x14ac:dyDescent="0.2">
      <c r="B65" s="222">
        <f t="shared" si="2"/>
        <v>42</v>
      </c>
      <c r="C65" s="839" t="s">
        <v>270</v>
      </c>
      <c r="D65" s="840"/>
      <c r="E65" s="840"/>
      <c r="F65" s="840"/>
      <c r="G65" s="840"/>
      <c r="H65" s="840"/>
      <c r="I65" s="840"/>
      <c r="J65" s="840"/>
      <c r="K65" s="840"/>
      <c r="L65" s="840"/>
      <c r="M65" s="840"/>
      <c r="N65" s="840"/>
      <c r="O65" s="840"/>
      <c r="P65" s="840"/>
      <c r="Q65" s="840"/>
      <c r="R65" s="840"/>
      <c r="S65" s="840"/>
      <c r="T65" s="841"/>
      <c r="U65" s="237" t="s">
        <v>224</v>
      </c>
      <c r="V65" s="810"/>
      <c r="W65" s="707"/>
      <c r="X65" s="811"/>
      <c r="AO65" s="129"/>
    </row>
    <row r="66" spans="2:41" ht="15.6" x14ac:dyDescent="0.2">
      <c r="B66" s="222">
        <f t="shared" si="2"/>
        <v>43</v>
      </c>
      <c r="C66" s="842" t="s">
        <v>271</v>
      </c>
      <c r="D66" s="843"/>
      <c r="E66" s="843"/>
      <c r="F66" s="843"/>
      <c r="G66" s="843"/>
      <c r="H66" s="843"/>
      <c r="I66" s="843"/>
      <c r="J66" s="843"/>
      <c r="K66" s="843"/>
      <c r="L66" s="843"/>
      <c r="M66" s="843"/>
      <c r="N66" s="843"/>
      <c r="O66" s="843"/>
      <c r="P66" s="843"/>
      <c r="Q66" s="843"/>
      <c r="R66" s="843"/>
      <c r="S66" s="843"/>
      <c r="T66" s="844"/>
      <c r="U66" s="223" t="s">
        <v>224</v>
      </c>
      <c r="V66" s="810">
        <f>+'Detalle 606'!C177</f>
        <v>0</v>
      </c>
      <c r="W66" s="707"/>
      <c r="X66" s="811"/>
      <c r="Y66" s="128"/>
    </row>
    <row r="67" spans="2:41" ht="15.75" customHeight="1" x14ac:dyDescent="0.2">
      <c r="B67" s="213">
        <f t="shared" si="2"/>
        <v>44</v>
      </c>
      <c r="C67" s="830" t="s">
        <v>272</v>
      </c>
      <c r="D67" s="831"/>
      <c r="E67" s="831"/>
      <c r="F67" s="831"/>
      <c r="G67" s="831"/>
      <c r="H67" s="831"/>
      <c r="I67" s="831"/>
      <c r="J67" s="831"/>
      <c r="K67" s="831"/>
      <c r="L67" s="831"/>
      <c r="M67" s="831"/>
      <c r="N67" s="831"/>
      <c r="O67" s="831"/>
      <c r="P67" s="831"/>
      <c r="Q67" s="831"/>
      <c r="R67" s="831"/>
      <c r="S67" s="831"/>
      <c r="T67" s="832"/>
      <c r="U67" s="223" t="s">
        <v>213</v>
      </c>
      <c r="V67" s="810">
        <f>+'Detalle 606'!D179</f>
        <v>0</v>
      </c>
      <c r="W67" s="707"/>
      <c r="X67" s="811"/>
      <c r="Y67" s="128"/>
    </row>
    <row r="68" spans="2:41" ht="15.75" customHeight="1" x14ac:dyDescent="0.2">
      <c r="B68" s="213">
        <f t="shared" si="2"/>
        <v>45</v>
      </c>
      <c r="C68" s="830" t="s">
        <v>273</v>
      </c>
      <c r="D68" s="831"/>
      <c r="E68" s="831"/>
      <c r="F68" s="831"/>
      <c r="G68" s="831"/>
      <c r="H68" s="831"/>
      <c r="I68" s="831"/>
      <c r="J68" s="831"/>
      <c r="K68" s="831"/>
      <c r="L68" s="831"/>
      <c r="M68" s="831"/>
      <c r="N68" s="831"/>
      <c r="O68" s="831"/>
      <c r="P68" s="831"/>
      <c r="Q68" s="831"/>
      <c r="R68" s="831"/>
      <c r="S68" s="831"/>
      <c r="T68" s="832"/>
      <c r="U68" s="236" t="s">
        <v>213</v>
      </c>
      <c r="V68" s="810"/>
      <c r="W68" s="707"/>
      <c r="X68" s="811"/>
      <c r="Y68" s="128"/>
    </row>
    <row r="69" spans="2:41" ht="15.75" customHeight="1" x14ac:dyDescent="0.2">
      <c r="B69" s="213">
        <f t="shared" si="2"/>
        <v>46</v>
      </c>
      <c r="C69" s="812" t="s">
        <v>274</v>
      </c>
      <c r="D69" s="813"/>
      <c r="E69" s="813"/>
      <c r="F69" s="813"/>
      <c r="G69" s="813"/>
      <c r="H69" s="813"/>
      <c r="I69" s="813"/>
      <c r="J69" s="813"/>
      <c r="K69" s="813"/>
      <c r="L69" s="813"/>
      <c r="M69" s="813"/>
      <c r="N69" s="813"/>
      <c r="O69" s="813"/>
      <c r="P69" s="813"/>
      <c r="Q69" s="813"/>
      <c r="R69" s="813"/>
      <c r="S69" s="813"/>
      <c r="T69" s="814"/>
      <c r="U69" s="236" t="s">
        <v>224</v>
      </c>
      <c r="V69" s="815">
        <f>ABS(V67+V68)</f>
        <v>0</v>
      </c>
      <c r="W69" s="816"/>
      <c r="X69" s="817"/>
      <c r="Y69" s="128"/>
    </row>
    <row r="70" spans="2:41" ht="15.75" customHeight="1" x14ac:dyDescent="0.2">
      <c r="B70" s="222">
        <f t="shared" si="2"/>
        <v>47</v>
      </c>
      <c r="C70" s="833" t="s">
        <v>275</v>
      </c>
      <c r="D70" s="834"/>
      <c r="E70" s="834"/>
      <c r="F70" s="834"/>
      <c r="G70" s="834"/>
      <c r="H70" s="834"/>
      <c r="I70" s="834"/>
      <c r="J70" s="834"/>
      <c r="K70" s="834"/>
      <c r="L70" s="834"/>
      <c r="M70" s="834"/>
      <c r="N70" s="834"/>
      <c r="O70" s="834"/>
      <c r="P70" s="834"/>
      <c r="Q70" s="834"/>
      <c r="R70" s="834"/>
      <c r="S70" s="834"/>
      <c r="T70" s="835"/>
      <c r="U70" s="236" t="s">
        <v>213</v>
      </c>
      <c r="V70" s="836"/>
      <c r="W70" s="837"/>
      <c r="X70" s="838"/>
      <c r="Y70" s="128"/>
    </row>
    <row r="71" spans="2:41" ht="15.75" customHeight="1" x14ac:dyDescent="0.2">
      <c r="B71" s="222">
        <f t="shared" si="2"/>
        <v>48</v>
      </c>
      <c r="C71" s="833" t="s">
        <v>276</v>
      </c>
      <c r="D71" s="834"/>
      <c r="E71" s="834"/>
      <c r="F71" s="834"/>
      <c r="G71" s="834"/>
      <c r="H71" s="834"/>
      <c r="I71" s="834"/>
      <c r="J71" s="834"/>
      <c r="K71" s="834"/>
      <c r="L71" s="834"/>
      <c r="M71" s="834"/>
      <c r="N71" s="834"/>
      <c r="O71" s="834"/>
      <c r="P71" s="834"/>
      <c r="Q71" s="834"/>
      <c r="R71" s="834"/>
      <c r="S71" s="834"/>
      <c r="T71" s="835"/>
      <c r="U71" s="236" t="s">
        <v>213</v>
      </c>
      <c r="V71" s="836"/>
      <c r="W71" s="837"/>
      <c r="X71" s="838"/>
      <c r="Y71" s="128"/>
    </row>
    <row r="72" spans="2:41" ht="15.75" customHeight="1" x14ac:dyDescent="0.2">
      <c r="B72" s="222">
        <f t="shared" si="2"/>
        <v>49</v>
      </c>
      <c r="C72" s="853" t="s">
        <v>277</v>
      </c>
      <c r="D72" s="854"/>
      <c r="E72" s="854"/>
      <c r="F72" s="854"/>
      <c r="G72" s="854"/>
      <c r="H72" s="854"/>
      <c r="I72" s="854"/>
      <c r="J72" s="854"/>
      <c r="K72" s="854"/>
      <c r="L72" s="854"/>
      <c r="M72" s="854"/>
      <c r="N72" s="854"/>
      <c r="O72" s="854"/>
      <c r="P72" s="854"/>
      <c r="Q72" s="854"/>
      <c r="R72" s="854"/>
      <c r="S72" s="854"/>
      <c r="T72" s="855"/>
      <c r="U72" s="236" t="s">
        <v>224</v>
      </c>
      <c r="V72" s="856">
        <f>ABS(V70+V71)</f>
        <v>0</v>
      </c>
      <c r="W72" s="857"/>
      <c r="X72" s="858"/>
      <c r="Y72" s="128"/>
    </row>
    <row r="73" spans="2:41" ht="15.75" customHeight="1" x14ac:dyDescent="0.2">
      <c r="B73" s="222">
        <f t="shared" si="2"/>
        <v>50</v>
      </c>
      <c r="C73" s="850" t="s">
        <v>278</v>
      </c>
      <c r="D73" s="851"/>
      <c r="E73" s="851"/>
      <c r="F73" s="851"/>
      <c r="G73" s="851"/>
      <c r="H73" s="851"/>
      <c r="I73" s="851"/>
      <c r="J73" s="851"/>
      <c r="K73" s="851"/>
      <c r="L73" s="851"/>
      <c r="M73" s="851"/>
      <c r="N73" s="851"/>
      <c r="O73" s="851"/>
      <c r="P73" s="851"/>
      <c r="Q73" s="851"/>
      <c r="R73" s="851"/>
      <c r="S73" s="851"/>
      <c r="T73" s="852"/>
      <c r="U73" s="236" t="s">
        <v>213</v>
      </c>
      <c r="V73" s="848">
        <f>ABS(V64*18%)</f>
        <v>0</v>
      </c>
      <c r="W73" s="716"/>
      <c r="X73" s="849"/>
      <c r="Y73" s="128"/>
    </row>
    <row r="74" spans="2:41" ht="15.6" x14ac:dyDescent="0.2">
      <c r="B74" s="213">
        <f t="shared" si="2"/>
        <v>51</v>
      </c>
      <c r="C74" s="845" t="s">
        <v>279</v>
      </c>
      <c r="D74" s="846"/>
      <c r="E74" s="846"/>
      <c r="F74" s="846"/>
      <c r="G74" s="846"/>
      <c r="H74" s="846"/>
      <c r="I74" s="846"/>
      <c r="J74" s="846"/>
      <c r="K74" s="846"/>
      <c r="L74" s="846"/>
      <c r="M74" s="846"/>
      <c r="N74" s="846"/>
      <c r="O74" s="846"/>
      <c r="P74" s="846"/>
      <c r="Q74" s="846"/>
      <c r="R74" s="846"/>
      <c r="S74" s="846"/>
      <c r="T74" s="847"/>
      <c r="U74" s="236" t="s">
        <v>213</v>
      </c>
      <c r="V74" s="848">
        <f>ABS(V65*18%)</f>
        <v>0</v>
      </c>
      <c r="W74" s="716"/>
      <c r="X74" s="849"/>
      <c r="Y74" s="128"/>
    </row>
    <row r="75" spans="2:41" ht="15.75" customHeight="1" x14ac:dyDescent="0.2">
      <c r="B75" s="213">
        <f t="shared" si="2"/>
        <v>52</v>
      </c>
      <c r="C75" s="850" t="s">
        <v>280</v>
      </c>
      <c r="D75" s="851"/>
      <c r="E75" s="851"/>
      <c r="F75" s="851"/>
      <c r="G75" s="851"/>
      <c r="H75" s="851"/>
      <c r="I75" s="851"/>
      <c r="J75" s="851"/>
      <c r="K75" s="851"/>
      <c r="L75" s="851"/>
      <c r="M75" s="851"/>
      <c r="N75" s="851"/>
      <c r="O75" s="851"/>
      <c r="P75" s="851"/>
      <c r="Q75" s="851"/>
      <c r="R75" s="851"/>
      <c r="S75" s="851"/>
      <c r="T75" s="852"/>
      <c r="U75" s="236" t="s">
        <v>213</v>
      </c>
      <c r="V75" s="848">
        <f>ABS(V66*18%)*0.3</f>
        <v>0</v>
      </c>
      <c r="W75" s="716"/>
      <c r="X75" s="849"/>
      <c r="Y75" s="128"/>
    </row>
    <row r="76" spans="2:41" ht="15.6" x14ac:dyDescent="0.2">
      <c r="B76" s="213">
        <f t="shared" si="2"/>
        <v>53</v>
      </c>
      <c r="C76" s="788" t="s">
        <v>281</v>
      </c>
      <c r="D76" s="789"/>
      <c r="E76" s="789"/>
      <c r="F76" s="789"/>
      <c r="G76" s="789"/>
      <c r="H76" s="789"/>
      <c r="I76" s="789"/>
      <c r="J76" s="789"/>
      <c r="K76" s="789"/>
      <c r="L76" s="789"/>
      <c r="M76" s="789"/>
      <c r="N76" s="789"/>
      <c r="O76" s="789"/>
      <c r="P76" s="789"/>
      <c r="Q76" s="789"/>
      <c r="R76" s="789"/>
      <c r="S76" s="789"/>
      <c r="T76" s="790"/>
      <c r="U76" s="236" t="s">
        <v>213</v>
      </c>
      <c r="V76" s="848">
        <f>ABS(V67*18%)</f>
        <v>0</v>
      </c>
      <c r="W76" s="716"/>
      <c r="X76" s="849"/>
      <c r="Y76" s="128"/>
    </row>
    <row r="77" spans="2:41" ht="15.6" x14ac:dyDescent="0.2">
      <c r="B77" s="213">
        <f t="shared" si="2"/>
        <v>54</v>
      </c>
      <c r="C77" s="788" t="s">
        <v>282</v>
      </c>
      <c r="D77" s="789"/>
      <c r="E77" s="789"/>
      <c r="F77" s="789"/>
      <c r="G77" s="789"/>
      <c r="H77" s="789"/>
      <c r="I77" s="789"/>
      <c r="J77" s="789"/>
      <c r="K77" s="789"/>
      <c r="L77" s="789"/>
      <c r="M77" s="789"/>
      <c r="N77" s="789"/>
      <c r="O77" s="789"/>
      <c r="P77" s="789"/>
      <c r="Q77" s="789"/>
      <c r="R77" s="789"/>
      <c r="S77" s="789"/>
      <c r="T77" s="790"/>
      <c r="U77" s="236" t="s">
        <v>213</v>
      </c>
      <c r="V77" s="848">
        <f>ABS(V68*16%)</f>
        <v>0</v>
      </c>
      <c r="W77" s="716"/>
      <c r="X77" s="849"/>
      <c r="Y77" s="128"/>
    </row>
    <row r="78" spans="2:41" ht="15.6" x14ac:dyDescent="0.2">
      <c r="B78" s="213">
        <f t="shared" si="2"/>
        <v>55</v>
      </c>
      <c r="C78" s="741" t="s">
        <v>283</v>
      </c>
      <c r="D78" s="742"/>
      <c r="E78" s="742"/>
      <c r="F78" s="742"/>
      <c r="G78" s="742"/>
      <c r="H78" s="742"/>
      <c r="I78" s="742"/>
      <c r="J78" s="742"/>
      <c r="K78" s="742"/>
      <c r="L78" s="742"/>
      <c r="M78" s="742"/>
      <c r="N78" s="742"/>
      <c r="O78" s="742"/>
      <c r="P78" s="742"/>
      <c r="Q78" s="742"/>
      <c r="R78" s="742"/>
      <c r="S78" s="742"/>
      <c r="T78" s="743"/>
      <c r="U78" s="236" t="s">
        <v>224</v>
      </c>
      <c r="V78" s="815">
        <f>ABS(V76+V77)</f>
        <v>0</v>
      </c>
      <c r="W78" s="816"/>
      <c r="X78" s="817"/>
      <c r="Y78" s="128"/>
    </row>
    <row r="79" spans="2:41" ht="15.75" customHeight="1" x14ac:dyDescent="0.2">
      <c r="B79" s="222">
        <f t="shared" si="2"/>
        <v>56</v>
      </c>
      <c r="C79" s="868" t="s">
        <v>284</v>
      </c>
      <c r="D79" s="869"/>
      <c r="E79" s="869"/>
      <c r="F79" s="869"/>
      <c r="G79" s="869"/>
      <c r="H79" s="869"/>
      <c r="I79" s="869"/>
      <c r="J79" s="869"/>
      <c r="K79" s="869"/>
      <c r="L79" s="869"/>
      <c r="M79" s="869"/>
      <c r="N79" s="869"/>
      <c r="O79" s="869"/>
      <c r="P79" s="869"/>
      <c r="Q79" s="869"/>
      <c r="R79" s="869"/>
      <c r="S79" s="869"/>
      <c r="T79" s="870"/>
      <c r="U79" s="236" t="s">
        <v>213</v>
      </c>
      <c r="V79" s="836"/>
      <c r="W79" s="837"/>
      <c r="X79" s="838"/>
      <c r="Y79" s="128"/>
    </row>
    <row r="80" spans="2:41" ht="15.75" customHeight="1" x14ac:dyDescent="0.2">
      <c r="B80" s="222">
        <f t="shared" si="2"/>
        <v>57</v>
      </c>
      <c r="C80" s="859" t="s">
        <v>285</v>
      </c>
      <c r="D80" s="860"/>
      <c r="E80" s="860"/>
      <c r="F80" s="860"/>
      <c r="G80" s="860"/>
      <c r="H80" s="860"/>
      <c r="I80" s="860"/>
      <c r="J80" s="860"/>
      <c r="K80" s="860"/>
      <c r="L80" s="860"/>
      <c r="M80" s="860"/>
      <c r="N80" s="860"/>
      <c r="O80" s="860"/>
      <c r="P80" s="860"/>
      <c r="Q80" s="860"/>
      <c r="R80" s="860"/>
      <c r="S80" s="860"/>
      <c r="T80" s="861"/>
      <c r="U80" s="236" t="s">
        <v>213</v>
      </c>
      <c r="V80" s="836"/>
      <c r="W80" s="837"/>
      <c r="X80" s="838"/>
      <c r="Y80" s="128"/>
    </row>
    <row r="81" spans="2:25" ht="15.6" x14ac:dyDescent="0.2">
      <c r="B81" s="222">
        <f t="shared" si="2"/>
        <v>58</v>
      </c>
      <c r="C81" s="862" t="s">
        <v>286</v>
      </c>
      <c r="D81" s="863"/>
      <c r="E81" s="863"/>
      <c r="F81" s="863"/>
      <c r="G81" s="863"/>
      <c r="H81" s="863"/>
      <c r="I81" s="863"/>
      <c r="J81" s="863"/>
      <c r="K81" s="863"/>
      <c r="L81" s="863"/>
      <c r="M81" s="863"/>
      <c r="N81" s="863"/>
      <c r="O81" s="863"/>
      <c r="P81" s="863"/>
      <c r="Q81" s="863"/>
      <c r="R81" s="863"/>
      <c r="S81" s="863"/>
      <c r="T81" s="864"/>
      <c r="U81" s="236" t="s">
        <v>224</v>
      </c>
      <c r="V81" s="856">
        <f>ABS(V79+V80)</f>
        <v>0</v>
      </c>
      <c r="W81" s="857"/>
      <c r="X81" s="858"/>
      <c r="Y81" s="128"/>
    </row>
    <row r="82" spans="2:25" ht="15.6" x14ac:dyDescent="0.2">
      <c r="B82" s="213">
        <f t="shared" si="2"/>
        <v>59</v>
      </c>
      <c r="C82" s="741" t="s">
        <v>287</v>
      </c>
      <c r="D82" s="742"/>
      <c r="E82" s="742"/>
      <c r="F82" s="742"/>
      <c r="G82" s="742"/>
      <c r="H82" s="742"/>
      <c r="I82" s="742"/>
      <c r="J82" s="742"/>
      <c r="K82" s="742"/>
      <c r="L82" s="742"/>
      <c r="M82" s="742"/>
      <c r="N82" s="742"/>
      <c r="O82" s="742"/>
      <c r="P82" s="742"/>
      <c r="Q82" s="742"/>
      <c r="R82" s="742"/>
      <c r="S82" s="742"/>
      <c r="T82" s="743"/>
      <c r="U82" s="236" t="s">
        <v>224</v>
      </c>
      <c r="V82" s="865"/>
      <c r="W82" s="866"/>
      <c r="X82" s="867"/>
      <c r="Y82" s="128"/>
    </row>
    <row r="83" spans="2:25" ht="15.6" x14ac:dyDescent="0.2">
      <c r="B83" s="213">
        <f>+B82+1</f>
        <v>60</v>
      </c>
      <c r="C83" s="879" t="s">
        <v>288</v>
      </c>
      <c r="D83" s="880"/>
      <c r="E83" s="880"/>
      <c r="F83" s="880"/>
      <c r="G83" s="880"/>
      <c r="H83" s="880"/>
      <c r="I83" s="880"/>
      <c r="J83" s="880"/>
      <c r="K83" s="880"/>
      <c r="L83" s="880"/>
      <c r="M83" s="880"/>
      <c r="N83" s="880"/>
      <c r="O83" s="880"/>
      <c r="P83" s="880"/>
      <c r="Q83" s="880"/>
      <c r="R83" s="880"/>
      <c r="S83" s="880"/>
      <c r="T83" s="881"/>
      <c r="U83" s="236" t="s">
        <v>224</v>
      </c>
      <c r="V83" s="815">
        <f>ABS(V73+V74+V75+V78+V81+V82)</f>
        <v>0</v>
      </c>
      <c r="W83" s="816"/>
      <c r="X83" s="817"/>
      <c r="Y83" s="128"/>
    </row>
    <row r="84" spans="2:25" ht="15.6" x14ac:dyDescent="0.2">
      <c r="B84" s="213">
        <f t="shared" si="2"/>
        <v>61</v>
      </c>
      <c r="C84" s="788" t="s">
        <v>289</v>
      </c>
      <c r="D84" s="789"/>
      <c r="E84" s="789"/>
      <c r="F84" s="789"/>
      <c r="G84" s="789"/>
      <c r="H84" s="789"/>
      <c r="I84" s="789"/>
      <c r="J84" s="789"/>
      <c r="K84" s="789"/>
      <c r="L84" s="789"/>
      <c r="M84" s="789"/>
      <c r="N84" s="789"/>
      <c r="O84" s="789"/>
      <c r="P84" s="789"/>
      <c r="Q84" s="789"/>
      <c r="R84" s="789"/>
      <c r="S84" s="789"/>
      <c r="T84" s="790"/>
      <c r="U84" s="236" t="s">
        <v>250</v>
      </c>
      <c r="V84" s="810"/>
      <c r="W84" s="707"/>
      <c r="X84" s="811"/>
      <c r="Y84" s="128"/>
    </row>
    <row r="85" spans="2:25" ht="15.6" x14ac:dyDescent="0.2">
      <c r="B85" s="213">
        <f t="shared" si="2"/>
        <v>62</v>
      </c>
      <c r="C85" s="741" t="s">
        <v>290</v>
      </c>
      <c r="D85" s="742"/>
      <c r="E85" s="742"/>
      <c r="F85" s="742"/>
      <c r="G85" s="742"/>
      <c r="H85" s="742"/>
      <c r="I85" s="742"/>
      <c r="J85" s="742"/>
      <c r="K85" s="742"/>
      <c r="L85" s="742"/>
      <c r="M85" s="742"/>
      <c r="N85" s="742"/>
      <c r="O85" s="742"/>
      <c r="P85" s="742"/>
      <c r="Q85" s="742"/>
      <c r="R85" s="742"/>
      <c r="S85" s="742"/>
      <c r="T85" s="743"/>
      <c r="U85" s="236" t="s">
        <v>224</v>
      </c>
      <c r="V85" s="815">
        <f>IF((V83-V84)&gt;0,ABS((V83-V84)),0)</f>
        <v>0</v>
      </c>
      <c r="W85" s="816"/>
      <c r="X85" s="817"/>
      <c r="Y85" s="128"/>
    </row>
    <row r="86" spans="2:25" ht="16.2" thickBot="1" x14ac:dyDescent="0.25">
      <c r="B86" s="229">
        <f>+B85+1</f>
        <v>63</v>
      </c>
      <c r="C86" s="871" t="s">
        <v>291</v>
      </c>
      <c r="D86" s="872"/>
      <c r="E86" s="872"/>
      <c r="F86" s="872"/>
      <c r="G86" s="872"/>
      <c r="H86" s="872"/>
      <c r="I86" s="872"/>
      <c r="J86" s="872"/>
      <c r="K86" s="872"/>
      <c r="L86" s="872"/>
      <c r="M86" s="872"/>
      <c r="N86" s="872"/>
      <c r="O86" s="872"/>
      <c r="P86" s="872"/>
      <c r="Q86" s="872"/>
      <c r="R86" s="872"/>
      <c r="S86" s="872"/>
      <c r="T86" s="873"/>
      <c r="U86" s="238" t="s">
        <v>224</v>
      </c>
      <c r="V86" s="874">
        <f>IF((V83-V84)&lt;0,ABS((V83-V84)),0)</f>
        <v>0</v>
      </c>
      <c r="W86" s="875"/>
      <c r="X86" s="876"/>
      <c r="Y86" s="128"/>
    </row>
    <row r="87" spans="2:25" ht="6" customHeight="1" thickBot="1" x14ac:dyDescent="0.3">
      <c r="B87" s="144"/>
      <c r="C87" s="145"/>
      <c r="D87" s="145"/>
      <c r="E87" s="145"/>
      <c r="F87" s="145"/>
      <c r="G87" s="145"/>
      <c r="H87" s="145"/>
      <c r="I87" s="145"/>
      <c r="J87" s="145"/>
      <c r="K87" s="145"/>
      <c r="L87" s="145"/>
      <c r="M87" s="145"/>
      <c r="N87" s="145"/>
      <c r="O87" s="145"/>
      <c r="P87" s="145"/>
      <c r="Q87" s="145"/>
      <c r="R87" s="145"/>
      <c r="S87" s="145"/>
      <c r="T87" s="145"/>
      <c r="U87" s="144"/>
      <c r="V87" s="144"/>
      <c r="W87" s="144"/>
      <c r="X87" s="128"/>
      <c r="Y87" s="128"/>
    </row>
    <row r="88" spans="2:25" ht="15.6" x14ac:dyDescent="0.2">
      <c r="B88" s="239" t="s">
        <v>292</v>
      </c>
      <c r="C88" s="196" t="s">
        <v>257</v>
      </c>
      <c r="D88" s="196"/>
      <c r="E88" s="231"/>
      <c r="F88" s="232"/>
      <c r="G88" s="232"/>
      <c r="H88" s="232"/>
      <c r="I88" s="232"/>
      <c r="J88" s="232"/>
      <c r="K88" s="232"/>
      <c r="L88" s="232"/>
      <c r="M88" s="232"/>
      <c r="N88" s="232"/>
      <c r="O88" s="232"/>
      <c r="P88" s="232"/>
      <c r="Q88" s="232"/>
      <c r="R88" s="233"/>
      <c r="S88" s="232"/>
      <c r="T88" s="233" t="s">
        <v>258</v>
      </c>
      <c r="U88" s="212"/>
      <c r="V88" s="877" t="s">
        <v>211</v>
      </c>
      <c r="W88" s="877"/>
      <c r="X88" s="878"/>
      <c r="Y88" s="128"/>
    </row>
    <row r="89" spans="2:25" ht="15.6" x14ac:dyDescent="0.2">
      <c r="B89" s="240">
        <f>+B86+1</f>
        <v>64</v>
      </c>
      <c r="C89" s="788" t="s">
        <v>259</v>
      </c>
      <c r="D89" s="789"/>
      <c r="E89" s="789"/>
      <c r="F89" s="789"/>
      <c r="G89" s="789"/>
      <c r="H89" s="789"/>
      <c r="I89" s="789"/>
      <c r="J89" s="789"/>
      <c r="K89" s="789"/>
      <c r="L89" s="789"/>
      <c r="M89" s="789"/>
      <c r="N89" s="789"/>
      <c r="O89" s="789"/>
      <c r="P89" s="789"/>
      <c r="Q89" s="789"/>
      <c r="R89" s="789"/>
      <c r="S89" s="790"/>
      <c r="T89" s="143"/>
      <c r="U89" s="241" t="s">
        <v>213</v>
      </c>
      <c r="V89" s="848">
        <f>ABS(V85*T89)</f>
        <v>0</v>
      </c>
      <c r="W89" s="716"/>
      <c r="X89" s="849"/>
      <c r="Y89" s="128"/>
    </row>
    <row r="90" spans="2:25" ht="15.6" x14ac:dyDescent="0.2">
      <c r="B90" s="240">
        <f>+B89+1</f>
        <v>65</v>
      </c>
      <c r="C90" s="788" t="s">
        <v>260</v>
      </c>
      <c r="D90" s="789"/>
      <c r="E90" s="789"/>
      <c r="F90" s="789"/>
      <c r="G90" s="789"/>
      <c r="H90" s="789"/>
      <c r="I90" s="789"/>
      <c r="J90" s="789"/>
      <c r="K90" s="789"/>
      <c r="L90" s="789"/>
      <c r="M90" s="789"/>
      <c r="N90" s="789"/>
      <c r="O90" s="789"/>
      <c r="P90" s="789"/>
      <c r="Q90" s="789"/>
      <c r="R90" s="789"/>
      <c r="S90" s="790"/>
      <c r="T90" s="143"/>
      <c r="U90" s="214" t="s">
        <v>213</v>
      </c>
      <c r="V90" s="848">
        <f>ABS(V85*T90)</f>
        <v>0</v>
      </c>
      <c r="W90" s="716"/>
      <c r="X90" s="849"/>
      <c r="Y90" s="128"/>
    </row>
    <row r="91" spans="2:25" ht="16.2" thickBot="1" x14ac:dyDescent="0.25">
      <c r="B91" s="242">
        <f>+B90+1</f>
        <v>66</v>
      </c>
      <c r="C91" s="818" t="s">
        <v>261</v>
      </c>
      <c r="D91" s="819"/>
      <c r="E91" s="819"/>
      <c r="F91" s="819"/>
      <c r="G91" s="819"/>
      <c r="H91" s="819"/>
      <c r="I91" s="819"/>
      <c r="J91" s="819"/>
      <c r="K91" s="819"/>
      <c r="L91" s="819"/>
      <c r="M91" s="819"/>
      <c r="N91" s="819"/>
      <c r="O91" s="819"/>
      <c r="P91" s="819"/>
      <c r="Q91" s="819"/>
      <c r="R91" s="819"/>
      <c r="S91" s="819"/>
      <c r="T91" s="820"/>
      <c r="U91" s="243" t="s">
        <v>213</v>
      </c>
      <c r="V91" s="901"/>
      <c r="W91" s="902"/>
      <c r="X91" s="903"/>
      <c r="Y91" s="128"/>
    </row>
    <row r="92" spans="2:25" ht="6" customHeight="1" thickBot="1" x14ac:dyDescent="0.3">
      <c r="B92" s="144"/>
      <c r="C92" s="145"/>
      <c r="D92" s="145"/>
      <c r="E92" s="145"/>
      <c r="F92" s="145"/>
      <c r="G92" s="145"/>
      <c r="H92" s="145"/>
      <c r="I92" s="145"/>
      <c r="J92" s="145"/>
      <c r="K92" s="145"/>
      <c r="L92" s="145"/>
      <c r="M92" s="145"/>
      <c r="N92" s="145"/>
      <c r="O92" s="145"/>
      <c r="P92" s="145"/>
      <c r="Q92" s="145"/>
      <c r="R92" s="145"/>
      <c r="S92" s="145"/>
      <c r="T92" s="145"/>
      <c r="U92" s="144"/>
      <c r="V92" s="144"/>
      <c r="W92" s="144"/>
      <c r="X92" s="128"/>
      <c r="Y92" s="128"/>
    </row>
    <row r="93" spans="2:25" ht="15.6" x14ac:dyDescent="0.2">
      <c r="B93" s="239" t="s">
        <v>293</v>
      </c>
      <c r="C93" s="904" t="s">
        <v>263</v>
      </c>
      <c r="D93" s="904"/>
      <c r="E93" s="904"/>
      <c r="F93" s="904"/>
      <c r="G93" s="904"/>
      <c r="H93" s="904"/>
      <c r="I93" s="904"/>
      <c r="J93" s="904"/>
      <c r="K93" s="904"/>
      <c r="L93" s="904"/>
      <c r="M93" s="904"/>
      <c r="N93" s="904"/>
      <c r="O93" s="904"/>
      <c r="P93" s="904"/>
      <c r="Q93" s="905"/>
      <c r="R93" s="905"/>
      <c r="S93" s="905"/>
      <c r="T93" s="905"/>
      <c r="U93" s="244"/>
      <c r="V93" s="877" t="s">
        <v>211</v>
      </c>
      <c r="W93" s="877"/>
      <c r="X93" s="878"/>
      <c r="Y93" s="128"/>
    </row>
    <row r="94" spans="2:25" ht="16.2" thickBot="1" x14ac:dyDescent="0.25">
      <c r="B94" s="242">
        <f>+B91+1</f>
        <v>67</v>
      </c>
      <c r="C94" s="824" t="s">
        <v>294</v>
      </c>
      <c r="D94" s="825"/>
      <c r="E94" s="825"/>
      <c r="F94" s="825"/>
      <c r="G94" s="825"/>
      <c r="H94" s="825"/>
      <c r="I94" s="825"/>
      <c r="J94" s="825"/>
      <c r="K94" s="825"/>
      <c r="L94" s="825"/>
      <c r="M94" s="825"/>
      <c r="N94" s="825"/>
      <c r="O94" s="825"/>
      <c r="P94" s="825"/>
      <c r="Q94" s="825"/>
      <c r="R94" s="825"/>
      <c r="S94" s="825"/>
      <c r="T94" s="826"/>
      <c r="U94" s="226" t="s">
        <v>224</v>
      </c>
      <c r="V94" s="906">
        <f>ABS(V85+V89+V90+V91)</f>
        <v>0</v>
      </c>
      <c r="W94" s="907"/>
      <c r="X94" s="908"/>
      <c r="Y94" s="128"/>
    </row>
    <row r="95" spans="2:25" ht="15" customHeight="1" thickBot="1" x14ac:dyDescent="0.25">
      <c r="B95" s="882" t="str">
        <f>IF( OR((V79) &gt; ((V70*18%)*75%), (V80) &gt; ((V71*16%)*75%)),"La Retención de Comprobantes de Compras (Casillas 57 y 58) no puede ser menor al 75% del 18% o 16% de Bienes sujetos a Retención de Comprobantes de Compras (Casilla 47 y 48).","")</f>
        <v/>
      </c>
      <c r="C95" s="882"/>
      <c r="D95" s="882"/>
      <c r="E95" s="882"/>
      <c r="F95" s="882"/>
      <c r="G95" s="882"/>
      <c r="H95" s="882"/>
      <c r="I95" s="882"/>
      <c r="J95" s="882"/>
      <c r="K95" s="882"/>
      <c r="L95" s="882"/>
      <c r="M95" s="882"/>
      <c r="N95" s="882"/>
      <c r="O95" s="882"/>
      <c r="P95" s="882"/>
      <c r="Q95" s="882"/>
      <c r="R95" s="882"/>
      <c r="S95" s="882"/>
      <c r="T95" s="882"/>
      <c r="U95" s="882"/>
      <c r="V95" s="882"/>
      <c r="W95" s="882"/>
      <c r="X95" s="128"/>
      <c r="Y95" s="128"/>
    </row>
    <row r="96" spans="2:25" ht="15" customHeight="1" x14ac:dyDescent="0.2">
      <c r="B96" s="883">
        <f>+B94+1</f>
        <v>68</v>
      </c>
      <c r="C96" s="885" t="s">
        <v>295</v>
      </c>
      <c r="D96" s="886"/>
      <c r="E96" s="886"/>
      <c r="F96" s="886"/>
      <c r="G96" s="886"/>
      <c r="H96" s="886"/>
      <c r="I96" s="886"/>
      <c r="J96" s="886"/>
      <c r="K96" s="886"/>
      <c r="L96" s="886"/>
      <c r="M96" s="886"/>
      <c r="N96" s="886"/>
      <c r="O96" s="886"/>
      <c r="P96" s="886"/>
      <c r="Q96" s="886"/>
      <c r="R96" s="886"/>
      <c r="S96" s="886"/>
      <c r="T96" s="887"/>
      <c r="U96" s="891" t="s">
        <v>224</v>
      </c>
      <c r="V96" s="893">
        <f>V59+V94</f>
        <v>5.7599999999999998E-2</v>
      </c>
      <c r="W96" s="894"/>
      <c r="X96" s="895"/>
      <c r="Y96" s="128"/>
    </row>
    <row r="97" spans="2:25" ht="15" customHeight="1" thickBot="1" x14ac:dyDescent="0.25">
      <c r="B97" s="884"/>
      <c r="C97" s="888"/>
      <c r="D97" s="889"/>
      <c r="E97" s="889"/>
      <c r="F97" s="889"/>
      <c r="G97" s="889"/>
      <c r="H97" s="889"/>
      <c r="I97" s="889"/>
      <c r="J97" s="889"/>
      <c r="K97" s="889"/>
      <c r="L97" s="889"/>
      <c r="M97" s="889"/>
      <c r="N97" s="889"/>
      <c r="O97" s="889"/>
      <c r="P97" s="889"/>
      <c r="Q97" s="889"/>
      <c r="R97" s="889"/>
      <c r="S97" s="889"/>
      <c r="T97" s="890"/>
      <c r="U97" s="892"/>
      <c r="V97" s="896"/>
      <c r="W97" s="897"/>
      <c r="X97" s="898"/>
      <c r="Y97" s="128"/>
    </row>
    <row r="98" spans="2:25" ht="6" customHeight="1" thickBot="1" x14ac:dyDescent="0.25">
      <c r="B98" s="128"/>
      <c r="C98" s="128"/>
      <c r="D98" s="128"/>
      <c r="E98" s="128"/>
      <c r="F98" s="128"/>
      <c r="G98" s="128"/>
      <c r="H98" s="128"/>
      <c r="I98" s="128"/>
      <c r="J98" s="128"/>
      <c r="K98" s="128"/>
      <c r="L98" s="128"/>
      <c r="M98" s="128"/>
      <c r="N98" s="128"/>
      <c r="O98" s="128"/>
      <c r="P98" s="128"/>
      <c r="Q98" s="128"/>
      <c r="R98" s="128"/>
      <c r="S98" s="128"/>
      <c r="T98" s="128"/>
      <c r="U98" s="128"/>
      <c r="V98" s="128"/>
      <c r="W98" s="128"/>
      <c r="X98" s="128"/>
      <c r="Y98" s="128"/>
    </row>
    <row r="99" spans="2:25" ht="13.8" x14ac:dyDescent="0.2">
      <c r="B99" s="245"/>
      <c r="C99" s="155" t="s">
        <v>296</v>
      </c>
      <c r="D99" s="155"/>
      <c r="E99" s="156"/>
      <c r="F99" s="157"/>
      <c r="G99" s="157"/>
      <c r="H99" s="157"/>
      <c r="I99" s="157"/>
      <c r="J99" s="157"/>
      <c r="K99" s="157"/>
      <c r="L99" s="157"/>
      <c r="M99" s="157"/>
      <c r="N99" s="157"/>
      <c r="O99" s="157"/>
      <c r="P99" s="157"/>
      <c r="Q99" s="157"/>
      <c r="R99" s="157"/>
      <c r="S99" s="157"/>
      <c r="T99" s="157"/>
      <c r="U99" s="157"/>
      <c r="V99" s="157"/>
      <c r="W99" s="157"/>
      <c r="X99" s="158"/>
      <c r="Y99" s="128"/>
    </row>
    <row r="100" spans="2:25" ht="5.25" customHeight="1" x14ac:dyDescent="0.2">
      <c r="B100" s="146"/>
      <c r="C100" s="128"/>
      <c r="D100" s="128"/>
      <c r="E100" s="128"/>
      <c r="F100" s="128"/>
      <c r="G100" s="128"/>
      <c r="H100" s="128"/>
      <c r="I100" s="128"/>
      <c r="J100" s="128"/>
      <c r="K100" s="128"/>
      <c r="L100" s="128"/>
      <c r="M100" s="128"/>
      <c r="N100" s="147"/>
      <c r="O100" s="147"/>
      <c r="P100" s="147"/>
      <c r="Q100" s="147"/>
      <c r="R100" s="147"/>
      <c r="S100" s="147"/>
      <c r="T100" s="147"/>
      <c r="U100" s="147"/>
      <c r="V100" s="147"/>
      <c r="W100" s="147"/>
      <c r="X100" s="148"/>
      <c r="Y100" s="128"/>
    </row>
    <row r="101" spans="2:25" ht="12.75" customHeight="1" x14ac:dyDescent="0.25">
      <c r="B101" s="149" t="s">
        <v>297</v>
      </c>
      <c r="C101" s="899"/>
      <c r="D101" s="899"/>
      <c r="E101" s="899"/>
      <c r="F101" s="899"/>
      <c r="G101" s="899"/>
      <c r="H101" s="899"/>
      <c r="I101" s="899"/>
      <c r="J101" s="899"/>
      <c r="K101" s="899"/>
      <c r="L101" s="900" t="s">
        <v>298</v>
      </c>
      <c r="M101" s="900"/>
      <c r="N101" s="150"/>
      <c r="O101" s="246" t="s">
        <v>299</v>
      </c>
      <c r="P101" s="246"/>
      <c r="Q101" s="246"/>
      <c r="R101" s="246"/>
      <c r="S101" s="246"/>
      <c r="T101" s="246"/>
      <c r="U101" s="246"/>
      <c r="V101" s="246"/>
      <c r="W101" s="246"/>
      <c r="X101" s="151"/>
      <c r="Y101" s="128"/>
    </row>
    <row r="102" spans="2:25" ht="13.2" x14ac:dyDescent="0.25">
      <c r="B102" s="247" t="s">
        <v>300</v>
      </c>
      <c r="C102" s="246"/>
      <c r="D102" s="248"/>
      <c r="E102" s="248"/>
      <c r="F102" s="248"/>
      <c r="G102" s="248"/>
      <c r="H102" s="248"/>
      <c r="I102" s="248"/>
      <c r="J102" s="248"/>
      <c r="K102" s="248"/>
      <c r="L102" s="248"/>
      <c r="M102" s="248"/>
      <c r="N102" s="249"/>
      <c r="O102" s="249"/>
      <c r="P102" s="249"/>
      <c r="Q102" s="249"/>
      <c r="R102" s="249"/>
      <c r="S102" s="249"/>
      <c r="T102" s="246"/>
      <c r="U102" s="246"/>
      <c r="V102" s="246"/>
      <c r="W102" s="246"/>
      <c r="X102" s="151"/>
      <c r="Y102" s="128"/>
    </row>
    <row r="103" spans="2:25" ht="18.75" customHeight="1" x14ac:dyDescent="0.2">
      <c r="B103" s="146"/>
      <c r="C103" s="914"/>
      <c r="D103" s="915"/>
      <c r="E103" s="915"/>
      <c r="F103" s="128"/>
      <c r="G103" s="916"/>
      <c r="H103" s="916"/>
      <c r="I103" s="916"/>
      <c r="J103" s="916"/>
      <c r="K103" s="916"/>
      <c r="L103" s="916"/>
      <c r="M103" s="916"/>
      <c r="N103" s="916"/>
      <c r="O103" s="916"/>
      <c r="P103" s="916"/>
      <c r="Q103" s="128"/>
      <c r="R103" s="128"/>
      <c r="S103" s="128"/>
      <c r="T103" s="128"/>
      <c r="U103" s="128"/>
      <c r="V103" s="128"/>
      <c r="W103" s="128"/>
      <c r="X103" s="132"/>
      <c r="Y103" s="128"/>
    </row>
    <row r="104" spans="2:25" ht="13.8" thickBot="1" x14ac:dyDescent="0.25">
      <c r="B104" s="250"/>
      <c r="C104" s="917" t="s">
        <v>36</v>
      </c>
      <c r="D104" s="917"/>
      <c r="E104" s="917"/>
      <c r="F104" s="251"/>
      <c r="G104" s="917" t="s">
        <v>301</v>
      </c>
      <c r="H104" s="917"/>
      <c r="I104" s="917"/>
      <c r="J104" s="917"/>
      <c r="K104" s="917"/>
      <c r="L104" s="917"/>
      <c r="M104" s="917"/>
      <c r="N104" s="917"/>
      <c r="O104" s="917"/>
      <c r="P104" s="917"/>
      <c r="Q104" s="251"/>
      <c r="R104" s="251"/>
      <c r="S104" s="251"/>
      <c r="T104" s="251"/>
      <c r="U104" s="251"/>
      <c r="V104" s="251"/>
      <c r="W104" s="251"/>
      <c r="X104" s="174"/>
      <c r="Y104" s="128"/>
    </row>
    <row r="105" spans="2:25" ht="6" customHeight="1" thickBot="1" x14ac:dyDescent="0.25">
      <c r="B105" s="128"/>
      <c r="C105" s="128"/>
      <c r="D105" s="128"/>
      <c r="E105" s="128"/>
      <c r="F105" s="128"/>
      <c r="G105" s="128"/>
      <c r="H105" s="128"/>
      <c r="I105" s="128"/>
      <c r="J105" s="128"/>
      <c r="K105" s="128"/>
      <c r="L105" s="128"/>
      <c r="M105" s="128"/>
      <c r="N105" s="128"/>
      <c r="O105" s="128"/>
      <c r="P105" s="128"/>
      <c r="Q105" s="128"/>
      <c r="R105" s="128"/>
      <c r="S105" s="128"/>
      <c r="T105" s="128"/>
      <c r="U105" s="128"/>
      <c r="V105" s="128"/>
      <c r="W105" s="128"/>
      <c r="X105" s="128"/>
      <c r="Y105" s="128"/>
    </row>
    <row r="106" spans="2:25" ht="13.8" x14ac:dyDescent="0.2">
      <c r="B106" s="245"/>
      <c r="C106" s="155" t="s">
        <v>302</v>
      </c>
      <c r="D106" s="155"/>
      <c r="E106" s="156"/>
      <c r="F106" s="157"/>
      <c r="G106" s="157"/>
      <c r="H106" s="157"/>
      <c r="I106" s="157"/>
      <c r="J106" s="157"/>
      <c r="K106" s="157"/>
      <c r="L106" s="157"/>
      <c r="M106" s="157"/>
      <c r="N106" s="157"/>
      <c r="O106" s="157"/>
      <c r="P106" s="157"/>
      <c r="Q106" s="157"/>
      <c r="R106" s="157"/>
      <c r="S106" s="157"/>
      <c r="T106" s="157"/>
      <c r="U106" s="157"/>
      <c r="V106" s="157"/>
      <c r="W106" s="157"/>
      <c r="X106" s="158"/>
      <c r="Y106" s="128"/>
    </row>
    <row r="107" spans="2:25" ht="9" customHeight="1" x14ac:dyDescent="0.2">
      <c r="B107" s="146"/>
      <c r="C107" s="128"/>
      <c r="D107" s="128"/>
      <c r="E107" s="128"/>
      <c r="F107" s="128"/>
      <c r="G107" s="128"/>
      <c r="H107" s="128"/>
      <c r="I107" s="128"/>
      <c r="J107" s="128"/>
      <c r="K107" s="128"/>
      <c r="L107" s="128"/>
      <c r="M107" s="128"/>
      <c r="N107" s="128"/>
      <c r="O107" s="128"/>
      <c r="P107" s="128"/>
      <c r="Q107" s="128"/>
      <c r="R107" s="128"/>
      <c r="S107" s="128"/>
      <c r="T107" s="128"/>
      <c r="U107" s="128"/>
      <c r="V107" s="128"/>
      <c r="W107" s="128"/>
      <c r="X107" s="132"/>
      <c r="Y107" s="128"/>
    </row>
    <row r="108" spans="2:25" ht="23.25" customHeight="1" x14ac:dyDescent="0.2">
      <c r="B108" s="146"/>
      <c r="C108" s="918" t="s">
        <v>303</v>
      </c>
      <c r="D108" s="918"/>
      <c r="E108" s="918"/>
      <c r="F108" s="909"/>
      <c r="G108" s="911"/>
      <c r="H108" s="919" t="s">
        <v>304</v>
      </c>
      <c r="I108" s="919"/>
      <c r="J108" s="919"/>
      <c r="K108" s="909"/>
      <c r="L108" s="910"/>
      <c r="M108" s="910"/>
      <c r="N108" s="911"/>
      <c r="O108" s="128"/>
      <c r="P108" s="136" t="s">
        <v>305</v>
      </c>
      <c r="Q108" s="128"/>
      <c r="R108" s="909"/>
      <c r="S108" s="910"/>
      <c r="T108" s="911"/>
      <c r="U108" s="131"/>
      <c r="V108" s="131"/>
      <c r="W108" s="131"/>
      <c r="X108" s="132"/>
      <c r="Y108" s="128"/>
    </row>
    <row r="109" spans="2:25" ht="10.199999999999999" x14ac:dyDescent="0.2">
      <c r="B109" s="146"/>
      <c r="C109" s="128"/>
      <c r="D109" s="128"/>
      <c r="E109" s="128"/>
      <c r="F109" s="128"/>
      <c r="G109" s="128"/>
      <c r="H109" s="128"/>
      <c r="I109" s="128"/>
      <c r="J109" s="128"/>
      <c r="K109" s="128"/>
      <c r="L109" s="128"/>
      <c r="M109" s="128"/>
      <c r="N109" s="128"/>
      <c r="O109" s="128"/>
      <c r="P109" s="128"/>
      <c r="Q109" s="128"/>
      <c r="R109" s="128"/>
      <c r="S109" s="128"/>
      <c r="T109" s="128"/>
      <c r="U109" s="128"/>
      <c r="V109" s="128"/>
      <c r="W109" s="128"/>
      <c r="X109" s="132"/>
      <c r="Y109" s="128"/>
    </row>
    <row r="110" spans="2:25" ht="10.199999999999999" x14ac:dyDescent="0.2">
      <c r="B110" s="146"/>
      <c r="C110" s="128"/>
      <c r="D110" s="128"/>
      <c r="E110" s="128"/>
      <c r="F110" s="128"/>
      <c r="G110" s="128"/>
      <c r="H110" s="128"/>
      <c r="I110" s="128"/>
      <c r="J110" s="128"/>
      <c r="K110" s="128"/>
      <c r="L110" s="128"/>
      <c r="M110" s="128"/>
      <c r="N110" s="128"/>
      <c r="O110" s="128"/>
      <c r="P110" s="128"/>
      <c r="Q110" s="128"/>
      <c r="R110" s="252"/>
      <c r="S110" s="252"/>
      <c r="T110" s="252"/>
      <c r="U110" s="252"/>
      <c r="V110" s="252"/>
      <c r="W110" s="252"/>
      <c r="X110" s="253"/>
      <c r="Y110" s="128"/>
    </row>
    <row r="111" spans="2:25" ht="10.8" thickBot="1" x14ac:dyDescent="0.25">
      <c r="B111" s="250"/>
      <c r="C111" s="251"/>
      <c r="D111" s="251"/>
      <c r="E111" s="251"/>
      <c r="F111" s="251"/>
      <c r="G111" s="251"/>
      <c r="H111" s="251"/>
      <c r="I111" s="251"/>
      <c r="J111" s="251"/>
      <c r="K111" s="251"/>
      <c r="L111" s="251"/>
      <c r="M111" s="251"/>
      <c r="N111" s="251"/>
      <c r="O111" s="251"/>
      <c r="P111" s="251"/>
      <c r="Q111" s="251"/>
      <c r="R111" s="912" t="s">
        <v>306</v>
      </c>
      <c r="S111" s="912"/>
      <c r="T111" s="912"/>
      <c r="U111" s="912"/>
      <c r="V111" s="912"/>
      <c r="W111" s="912"/>
      <c r="X111" s="913"/>
      <c r="Y111" s="128"/>
    </row>
    <row r="112" spans="2:25" s="128" customFormat="1" ht="4.5" customHeight="1" x14ac:dyDescent="0.2"/>
    <row r="113" s="128" customFormat="1" ht="10.199999999999999" hidden="1" x14ac:dyDescent="0.2"/>
    <row r="114" s="128" customFormat="1" ht="10.199999999999999" hidden="1" x14ac:dyDescent="0.2"/>
    <row r="115" s="128" customFormat="1" ht="10.199999999999999" hidden="1" x14ac:dyDescent="0.2"/>
    <row r="116" s="128" customFormat="1" ht="10.199999999999999" hidden="1" x14ac:dyDescent="0.2"/>
    <row r="117" s="128" customFormat="1" ht="10.199999999999999" hidden="1" x14ac:dyDescent="0.2"/>
    <row r="118" s="128" customFormat="1" ht="10.199999999999999" hidden="1" x14ac:dyDescent="0.2"/>
    <row r="119" s="128" customFormat="1" ht="10.199999999999999" hidden="1" x14ac:dyDescent="0.2"/>
    <row r="120" s="128" customFormat="1" ht="10.199999999999999" hidden="1" x14ac:dyDescent="0.2"/>
    <row r="121" s="128" customFormat="1" ht="10.199999999999999" hidden="1" x14ac:dyDescent="0.2"/>
    <row r="122" s="128" customFormat="1" ht="10.199999999999999" hidden="1" x14ac:dyDescent="0.2"/>
    <row r="123" s="128" customFormat="1" ht="10.199999999999999" hidden="1" x14ac:dyDescent="0.2"/>
    <row r="124" s="128" customFormat="1" ht="10.199999999999999" hidden="1" x14ac:dyDescent="0.2"/>
    <row r="125" s="128" customFormat="1" ht="10.199999999999999" hidden="1" x14ac:dyDescent="0.2"/>
    <row r="126" s="128" customFormat="1" ht="10.199999999999999" hidden="1" x14ac:dyDescent="0.2"/>
    <row r="127" s="128" customFormat="1" ht="10.199999999999999" hidden="1" x14ac:dyDescent="0.2"/>
    <row r="128" s="128" customFormat="1" ht="10.199999999999999" hidden="1" x14ac:dyDescent="0.2"/>
    <row r="129" ht="10.199999999999999" hidden="1" x14ac:dyDescent="0.2"/>
    <row r="130" ht="10.199999999999999" hidden="1" x14ac:dyDescent="0.2"/>
    <row r="131" ht="10.199999999999999" hidden="1" x14ac:dyDescent="0.2"/>
    <row r="132" ht="10.199999999999999" hidden="1" x14ac:dyDescent="0.2"/>
    <row r="133" ht="10.199999999999999" hidden="1" x14ac:dyDescent="0.2"/>
    <row r="134" ht="10.199999999999999" hidden="1" x14ac:dyDescent="0.2"/>
    <row r="135" ht="10.199999999999999" hidden="1" x14ac:dyDescent="0.2"/>
    <row r="136" ht="10.199999999999999" hidden="1" x14ac:dyDescent="0.2"/>
    <row r="137" ht="10.199999999999999" hidden="1" x14ac:dyDescent="0.2"/>
    <row r="138" ht="10.199999999999999" hidden="1" x14ac:dyDescent="0.2"/>
    <row r="139" ht="10.199999999999999" hidden="1" x14ac:dyDescent="0.2"/>
    <row r="140" ht="10.199999999999999" hidden="1" x14ac:dyDescent="0.2"/>
    <row r="141" ht="10.199999999999999" hidden="1" x14ac:dyDescent="0.2"/>
    <row r="142" ht="10.199999999999999" hidden="1" x14ac:dyDescent="0.2"/>
    <row r="143" ht="10.199999999999999" hidden="1" x14ac:dyDescent="0.2"/>
    <row r="144" ht="10.199999999999999" hidden="1" x14ac:dyDescent="0.2"/>
    <row r="145" ht="10.199999999999999" hidden="1" x14ac:dyDescent="0.2"/>
    <row r="146" ht="10.199999999999999" hidden="1" x14ac:dyDescent="0.2"/>
    <row r="147" ht="10.199999999999999" hidden="1" x14ac:dyDescent="0.2"/>
    <row r="148" ht="10.199999999999999" hidden="1" x14ac:dyDescent="0.2"/>
    <row r="149" ht="10.199999999999999" hidden="1" x14ac:dyDescent="0.2"/>
    <row r="150" ht="10.199999999999999" hidden="1" x14ac:dyDescent="0.2"/>
    <row r="151" ht="10.199999999999999" hidden="1" x14ac:dyDescent="0.2"/>
    <row r="152" ht="10.199999999999999" hidden="1" x14ac:dyDescent="0.2"/>
    <row r="153" ht="10.199999999999999" hidden="1" x14ac:dyDescent="0.2"/>
    <row r="154" ht="10.199999999999999" hidden="1" x14ac:dyDescent="0.2"/>
    <row r="155" ht="10.199999999999999" hidden="1" x14ac:dyDescent="0.2"/>
    <row r="156" ht="10.199999999999999" hidden="1" x14ac:dyDescent="0.2"/>
    <row r="157" ht="10.199999999999999" hidden="1" x14ac:dyDescent="0.2"/>
    <row r="158" ht="10.199999999999999" hidden="1" x14ac:dyDescent="0.2"/>
    <row r="159" ht="10.199999999999999" hidden="1" x14ac:dyDescent="0.2"/>
    <row r="160" ht="10.199999999999999" hidden="1" x14ac:dyDescent="0.2"/>
    <row r="161" ht="10.199999999999999" hidden="1" x14ac:dyDescent="0.2"/>
    <row r="162" ht="10.199999999999999" hidden="1" x14ac:dyDescent="0.2"/>
    <row r="163" ht="10.199999999999999" hidden="1" x14ac:dyDescent="0.2"/>
    <row r="164" ht="10.199999999999999" hidden="1" x14ac:dyDescent="0.2"/>
    <row r="165" ht="10.199999999999999" hidden="1" x14ac:dyDescent="0.2"/>
    <row r="166" ht="10.199999999999999" hidden="1" x14ac:dyDescent="0.2"/>
    <row r="167" ht="10.199999999999999" hidden="1" x14ac:dyDescent="0.2"/>
    <row r="168" ht="10.199999999999999" hidden="1" x14ac:dyDescent="0.2"/>
    <row r="169" ht="10.199999999999999" hidden="1" x14ac:dyDescent="0.2"/>
    <row r="170" ht="10.199999999999999" hidden="1" x14ac:dyDescent="0.2"/>
    <row r="171" ht="10.199999999999999" hidden="1" x14ac:dyDescent="0.2"/>
    <row r="172" ht="10.199999999999999" hidden="1" x14ac:dyDescent="0.2"/>
    <row r="173" ht="10.199999999999999" hidden="1" x14ac:dyDescent="0.2"/>
    <row r="174" ht="10.199999999999999" hidden="1" x14ac:dyDescent="0.2"/>
    <row r="175" ht="10.199999999999999" hidden="1" x14ac:dyDescent="0.2"/>
    <row r="176" ht="10.199999999999999" hidden="1" x14ac:dyDescent="0.2"/>
    <row r="177" ht="10.199999999999999" hidden="1" x14ac:dyDescent="0.2"/>
    <row r="178" ht="10.199999999999999" hidden="1" x14ac:dyDescent="0.2"/>
    <row r="179" ht="10.199999999999999" hidden="1" x14ac:dyDescent="0.2"/>
    <row r="180" ht="10.199999999999999" hidden="1" x14ac:dyDescent="0.2"/>
    <row r="181" ht="10.199999999999999" hidden="1" x14ac:dyDescent="0.2"/>
    <row r="182" ht="10.199999999999999" hidden="1" x14ac:dyDescent="0.2"/>
    <row r="183" ht="10.199999999999999" hidden="1" x14ac:dyDescent="0.2"/>
    <row r="184" ht="10.199999999999999" hidden="1" x14ac:dyDescent="0.2"/>
    <row r="185" ht="10.199999999999999" hidden="1" x14ac:dyDescent="0.2"/>
    <row r="186" ht="10.199999999999999" hidden="1" x14ac:dyDescent="0.2"/>
    <row r="187" ht="10.199999999999999" hidden="1" x14ac:dyDescent="0.2"/>
    <row r="188" ht="10.199999999999999" hidden="1" x14ac:dyDescent="0.2"/>
    <row r="189" ht="10.199999999999999" hidden="1" x14ac:dyDescent="0.2"/>
    <row r="190" ht="10.199999999999999" hidden="1" x14ac:dyDescent="0.2"/>
    <row r="191" ht="10.199999999999999" hidden="1" x14ac:dyDescent="0.2"/>
    <row r="192" ht="10.199999999999999" hidden="1" x14ac:dyDescent="0.2"/>
    <row r="193" ht="10.199999999999999" hidden="1" x14ac:dyDescent="0.2"/>
    <row r="194" ht="10.199999999999999" hidden="1" x14ac:dyDescent="0.2"/>
    <row r="195" ht="10.199999999999999" hidden="1" x14ac:dyDescent="0.2"/>
    <row r="196" ht="10.199999999999999" hidden="1" x14ac:dyDescent="0.2"/>
    <row r="197" ht="10.199999999999999" hidden="1" x14ac:dyDescent="0.2"/>
    <row r="198" ht="10.199999999999999" hidden="1" x14ac:dyDescent="0.2"/>
    <row r="199" ht="10.199999999999999" hidden="1" x14ac:dyDescent="0.2"/>
    <row r="200" ht="10.199999999999999" hidden="1" x14ac:dyDescent="0.2"/>
    <row r="201" ht="10.199999999999999" hidden="1" x14ac:dyDescent="0.2"/>
    <row r="202" ht="10.199999999999999" hidden="1" x14ac:dyDescent="0.2"/>
    <row r="203" ht="10.199999999999999" hidden="1" x14ac:dyDescent="0.2"/>
    <row r="204" ht="10.199999999999999" hidden="1" x14ac:dyDescent="0.2"/>
    <row r="205" ht="10.199999999999999" hidden="1" x14ac:dyDescent="0.2"/>
    <row r="206" ht="10.199999999999999" hidden="1" x14ac:dyDescent="0.2"/>
    <row r="207" ht="10.199999999999999" hidden="1" x14ac:dyDescent="0.2"/>
    <row r="208" ht="10.199999999999999" hidden="1" x14ac:dyDescent="0.2"/>
    <row r="209" ht="10.199999999999999" hidden="1" x14ac:dyDescent="0.2"/>
    <row r="210" ht="10.199999999999999" hidden="1" x14ac:dyDescent="0.2"/>
    <row r="211" ht="10.199999999999999" hidden="1" x14ac:dyDescent="0.2"/>
    <row r="212" ht="10.199999999999999" hidden="1" x14ac:dyDescent="0.2"/>
    <row r="213" ht="10.199999999999999" hidden="1" x14ac:dyDescent="0.2"/>
    <row r="214" ht="10.199999999999999" hidden="1" x14ac:dyDescent="0.2"/>
    <row r="215" ht="10.199999999999999" hidden="1" x14ac:dyDescent="0.2"/>
    <row r="216" ht="10.199999999999999" hidden="1" x14ac:dyDescent="0.2"/>
    <row r="217" ht="10.199999999999999" hidden="1" x14ac:dyDescent="0.2"/>
    <row r="218" ht="10.199999999999999" hidden="1" x14ac:dyDescent="0.2"/>
    <row r="219" ht="10.199999999999999" hidden="1" x14ac:dyDescent="0.2"/>
    <row r="220" ht="10.199999999999999" hidden="1" x14ac:dyDescent="0.2"/>
    <row r="221" ht="10.199999999999999" hidden="1" x14ac:dyDescent="0.2"/>
    <row r="222" ht="10.199999999999999" hidden="1" x14ac:dyDescent="0.2"/>
    <row r="223" ht="10.199999999999999" hidden="1" x14ac:dyDescent="0.2"/>
    <row r="224" ht="10.199999999999999" hidden="1" x14ac:dyDescent="0.2"/>
    <row r="225" ht="10.199999999999999" hidden="1" x14ac:dyDescent="0.2"/>
    <row r="226" ht="10.199999999999999" hidden="1" x14ac:dyDescent="0.2"/>
    <row r="227" ht="10.199999999999999" hidden="1" x14ac:dyDescent="0.2"/>
    <row r="228" ht="10.199999999999999" hidden="1" x14ac:dyDescent="0.2"/>
    <row r="229" ht="10.199999999999999" hidden="1" x14ac:dyDescent="0.2"/>
    <row r="230" ht="10.199999999999999" hidden="1" x14ac:dyDescent="0.2"/>
    <row r="231" ht="10.199999999999999" hidden="1" x14ac:dyDescent="0.2"/>
    <row r="232" ht="10.199999999999999" hidden="1" x14ac:dyDescent="0.2"/>
    <row r="233" ht="10.199999999999999" hidden="1" x14ac:dyDescent="0.2"/>
    <row r="234" ht="10.199999999999999" hidden="1" x14ac:dyDescent="0.2"/>
    <row r="235" ht="10.199999999999999" hidden="1" x14ac:dyDescent="0.2"/>
    <row r="236" ht="10.199999999999999" hidden="1" x14ac:dyDescent="0.2"/>
    <row r="237" ht="10.199999999999999" hidden="1" x14ac:dyDescent="0.2"/>
    <row r="238" ht="10.199999999999999" hidden="1" x14ac:dyDescent="0.2"/>
    <row r="239" ht="10.199999999999999" hidden="1" x14ac:dyDescent="0.2"/>
    <row r="240" ht="10.199999999999999" hidden="1" x14ac:dyDescent="0.2"/>
    <row r="241" ht="10.199999999999999" hidden="1" x14ac:dyDescent="0.2"/>
    <row r="242" ht="10.199999999999999" hidden="1" x14ac:dyDescent="0.2"/>
    <row r="243" ht="10.199999999999999" hidden="1" x14ac:dyDescent="0.2"/>
    <row r="244" ht="10.199999999999999" hidden="1" x14ac:dyDescent="0.2"/>
    <row r="245" ht="10.199999999999999" hidden="1" x14ac:dyDescent="0.2"/>
    <row r="246" ht="10.199999999999999" hidden="1" x14ac:dyDescent="0.2"/>
    <row r="247" ht="10.199999999999999" hidden="1" x14ac:dyDescent="0.2"/>
    <row r="248" ht="10.199999999999999" hidden="1" x14ac:dyDescent="0.2"/>
    <row r="249" ht="10.199999999999999" hidden="1" x14ac:dyDescent="0.2"/>
    <row r="250" ht="10.199999999999999" hidden="1" x14ac:dyDescent="0.2"/>
    <row r="251" ht="10.199999999999999" hidden="1" x14ac:dyDescent="0.2"/>
    <row r="252" ht="10.199999999999999" hidden="1" x14ac:dyDescent="0.2"/>
    <row r="253" ht="10.199999999999999" hidden="1" x14ac:dyDescent="0.2"/>
    <row r="254" ht="10.199999999999999" hidden="1" x14ac:dyDescent="0.2"/>
    <row r="255" ht="10.199999999999999" hidden="1" x14ac:dyDescent="0.2"/>
    <row r="256" ht="10.199999999999999" hidden="1" x14ac:dyDescent="0.2"/>
    <row r="257" ht="10.199999999999999" hidden="1" x14ac:dyDescent="0.2"/>
    <row r="258" ht="10.199999999999999" hidden="1" x14ac:dyDescent="0.2"/>
    <row r="259" ht="10.199999999999999" hidden="1" x14ac:dyDescent="0.2"/>
    <row r="260" ht="10.199999999999999" hidden="1" x14ac:dyDescent="0.2"/>
    <row r="261" ht="10.199999999999999" hidden="1" x14ac:dyDescent="0.2"/>
    <row r="262" ht="10.199999999999999" hidden="1" x14ac:dyDescent="0.2"/>
    <row r="263" ht="10.199999999999999" hidden="1" x14ac:dyDescent="0.2"/>
    <row r="264" ht="10.199999999999999" hidden="1" x14ac:dyDescent="0.2"/>
    <row r="265" ht="10.199999999999999" hidden="1" x14ac:dyDescent="0.2"/>
    <row r="266" ht="10.199999999999999" hidden="1" x14ac:dyDescent="0.2"/>
    <row r="267" ht="10.199999999999999" hidden="1" x14ac:dyDescent="0.2"/>
    <row r="268" ht="10.199999999999999" hidden="1" x14ac:dyDescent="0.2"/>
    <row r="269" ht="10.199999999999999" hidden="1" x14ac:dyDescent="0.2"/>
    <row r="270" ht="10.199999999999999" hidden="1" x14ac:dyDescent="0.2"/>
    <row r="271" ht="10.199999999999999" hidden="1" x14ac:dyDescent="0.2"/>
    <row r="272" ht="10.199999999999999" hidden="1" x14ac:dyDescent="0.2"/>
    <row r="273" ht="10.199999999999999" hidden="1" x14ac:dyDescent="0.2"/>
    <row r="274" ht="10.199999999999999" hidden="1" x14ac:dyDescent="0.2"/>
    <row r="275" ht="10.199999999999999" hidden="1" x14ac:dyDescent="0.2"/>
    <row r="276" ht="10.199999999999999" hidden="1" x14ac:dyDescent="0.2"/>
    <row r="277" ht="10.199999999999999" hidden="1" x14ac:dyDescent="0.2"/>
    <row r="278" ht="10.199999999999999" hidden="1" x14ac:dyDescent="0.2"/>
    <row r="279" ht="10.199999999999999" hidden="1" x14ac:dyDescent="0.2"/>
    <row r="280" ht="10.199999999999999" hidden="1" x14ac:dyDescent="0.2"/>
    <row r="281" ht="10.199999999999999" hidden="1" x14ac:dyDescent="0.2"/>
    <row r="282" ht="10.199999999999999" hidden="1" x14ac:dyDescent="0.2"/>
    <row r="283" ht="10.199999999999999" hidden="1" x14ac:dyDescent="0.2"/>
    <row r="284" ht="10.199999999999999" hidden="1" x14ac:dyDescent="0.2"/>
    <row r="285" ht="10.199999999999999" hidden="1" x14ac:dyDescent="0.2"/>
    <row r="286" ht="10.199999999999999" hidden="1" x14ac:dyDescent="0.2"/>
    <row r="287" ht="10.199999999999999" hidden="1" x14ac:dyDescent="0.2"/>
    <row r="288" ht="10.199999999999999" hidden="1" x14ac:dyDescent="0.2"/>
    <row r="289" ht="10.199999999999999" hidden="1" x14ac:dyDescent="0.2"/>
    <row r="290" ht="10.199999999999999" hidden="1" x14ac:dyDescent="0.2"/>
    <row r="291" ht="10.199999999999999" hidden="1" x14ac:dyDescent="0.2"/>
    <row r="292" ht="10.199999999999999" hidden="1" x14ac:dyDescent="0.2"/>
    <row r="293" ht="10.199999999999999" hidden="1" x14ac:dyDescent="0.2"/>
    <row r="294" ht="10.199999999999999" hidden="1" x14ac:dyDescent="0.2"/>
    <row r="295" ht="10.199999999999999" hidden="1" x14ac:dyDescent="0.2"/>
    <row r="296" ht="10.199999999999999" hidden="1" x14ac:dyDescent="0.2"/>
    <row r="297" ht="10.199999999999999" hidden="1" x14ac:dyDescent="0.2"/>
    <row r="298" ht="10.199999999999999" hidden="1" x14ac:dyDescent="0.2"/>
    <row r="299" ht="10.199999999999999" hidden="1" x14ac:dyDescent="0.2"/>
    <row r="300" ht="10.199999999999999" hidden="1" x14ac:dyDescent="0.2"/>
    <row r="301" ht="10.199999999999999" hidden="1" x14ac:dyDescent="0.2"/>
    <row r="302" ht="10.199999999999999" hidden="1" x14ac:dyDescent="0.2"/>
    <row r="303" ht="10.199999999999999" hidden="1" x14ac:dyDescent="0.2"/>
    <row r="304" ht="10.199999999999999" hidden="1" x14ac:dyDescent="0.2"/>
    <row r="305" ht="10.199999999999999" hidden="1" x14ac:dyDescent="0.2"/>
    <row r="306" ht="10.199999999999999" hidden="1" x14ac:dyDescent="0.2"/>
    <row r="307" ht="10.199999999999999" hidden="1" x14ac:dyDescent="0.2"/>
    <row r="308" ht="10.199999999999999" hidden="1" x14ac:dyDescent="0.2"/>
    <row r="309" ht="10.199999999999999" hidden="1" x14ac:dyDescent="0.2"/>
    <row r="310" ht="10.199999999999999" hidden="1" x14ac:dyDescent="0.2"/>
    <row r="311" ht="10.199999999999999" hidden="1" x14ac:dyDescent="0.2"/>
    <row r="312" ht="10.199999999999999" hidden="1" x14ac:dyDescent="0.2"/>
    <row r="313" ht="10.199999999999999" hidden="1" x14ac:dyDescent="0.2"/>
    <row r="314" ht="10.199999999999999" hidden="1" x14ac:dyDescent="0.2"/>
    <row r="315" ht="10.199999999999999" hidden="1" x14ac:dyDescent="0.2"/>
    <row r="316" ht="10.199999999999999" hidden="1" x14ac:dyDescent="0.2"/>
    <row r="317" ht="10.199999999999999" hidden="1" x14ac:dyDescent="0.2"/>
    <row r="318" ht="10.199999999999999" hidden="1" x14ac:dyDescent="0.2"/>
    <row r="319" ht="10.199999999999999" hidden="1" x14ac:dyDescent="0.2"/>
    <row r="320" ht="10.199999999999999" hidden="1" x14ac:dyDescent="0.2"/>
    <row r="321" ht="10.199999999999999" hidden="1" x14ac:dyDescent="0.2"/>
    <row r="322" ht="10.199999999999999" hidden="1" x14ac:dyDescent="0.2"/>
    <row r="323" ht="10.199999999999999" hidden="1" x14ac:dyDescent="0.2"/>
    <row r="324" ht="10.199999999999999" hidden="1" x14ac:dyDescent="0.2"/>
    <row r="325" ht="10.199999999999999" hidden="1" x14ac:dyDescent="0.2"/>
    <row r="326" ht="10.199999999999999" hidden="1" x14ac:dyDescent="0.2"/>
    <row r="327" ht="10.199999999999999" hidden="1" x14ac:dyDescent="0.2"/>
    <row r="328" ht="10.199999999999999" hidden="1" x14ac:dyDescent="0.2"/>
    <row r="329" ht="10.199999999999999" hidden="1" x14ac:dyDescent="0.2"/>
    <row r="330" ht="10.199999999999999" hidden="1" x14ac:dyDescent="0.2"/>
    <row r="331" ht="10.199999999999999" hidden="1" x14ac:dyDescent="0.2"/>
    <row r="332" ht="10.199999999999999" hidden="1" x14ac:dyDescent="0.2"/>
    <row r="333" ht="10.199999999999999" hidden="1" x14ac:dyDescent="0.2"/>
    <row r="334" ht="10.199999999999999" hidden="1" x14ac:dyDescent="0.2"/>
    <row r="335" ht="10.199999999999999" hidden="1" x14ac:dyDescent="0.2"/>
    <row r="336" ht="10.199999999999999" hidden="1" x14ac:dyDescent="0.2"/>
    <row r="337" ht="10.199999999999999" hidden="1" x14ac:dyDescent="0.2"/>
    <row r="338" ht="10.199999999999999" hidden="1" x14ac:dyDescent="0.2"/>
    <row r="339" ht="10.199999999999999" hidden="1" x14ac:dyDescent="0.2"/>
    <row r="340" ht="10.199999999999999" hidden="1" x14ac:dyDescent="0.2"/>
    <row r="341" ht="10.199999999999999" hidden="1" x14ac:dyDescent="0.2"/>
    <row r="342" ht="10.199999999999999" hidden="1" x14ac:dyDescent="0.2"/>
    <row r="343" ht="10.199999999999999" hidden="1" x14ac:dyDescent="0.2"/>
    <row r="344" ht="10.199999999999999" hidden="1" x14ac:dyDescent="0.2"/>
    <row r="345" ht="10.199999999999999" hidden="1" x14ac:dyDescent="0.2"/>
    <row r="346" ht="10.199999999999999" hidden="1" x14ac:dyDescent="0.2"/>
    <row r="347" ht="10.199999999999999" hidden="1" x14ac:dyDescent="0.2"/>
    <row r="348" ht="10.199999999999999" hidden="1" x14ac:dyDescent="0.2"/>
    <row r="349" ht="10.199999999999999" hidden="1" x14ac:dyDescent="0.2"/>
    <row r="350" ht="10.199999999999999" hidden="1" x14ac:dyDescent="0.2"/>
    <row r="351" ht="10.199999999999999" hidden="1" x14ac:dyDescent="0.2"/>
    <row r="352" ht="10.199999999999999" hidden="1" x14ac:dyDescent="0.2"/>
    <row r="353" ht="10.199999999999999" hidden="1" x14ac:dyDescent="0.2"/>
    <row r="354" ht="10.199999999999999" hidden="1" x14ac:dyDescent="0.2"/>
    <row r="355" ht="10.199999999999999" hidden="1" x14ac:dyDescent="0.2"/>
    <row r="356" ht="10.199999999999999" hidden="1" x14ac:dyDescent="0.2"/>
    <row r="357" ht="10.199999999999999" hidden="1" x14ac:dyDescent="0.2"/>
    <row r="358" ht="10.199999999999999" hidden="1" x14ac:dyDescent="0.2"/>
    <row r="359" ht="10.199999999999999" hidden="1" x14ac:dyDescent="0.2"/>
    <row r="360" ht="10.199999999999999" hidden="1" x14ac:dyDescent="0.2"/>
    <row r="361" ht="10.199999999999999" hidden="1" x14ac:dyDescent="0.2"/>
    <row r="362" ht="10.199999999999999" hidden="1" x14ac:dyDescent="0.2"/>
    <row r="363" ht="10.199999999999999" hidden="1" x14ac:dyDescent="0.2"/>
    <row r="364" ht="10.199999999999999" hidden="1" x14ac:dyDescent="0.2"/>
    <row r="365" ht="10.199999999999999" hidden="1" x14ac:dyDescent="0.2"/>
    <row r="366" ht="10.199999999999999" hidden="1" x14ac:dyDescent="0.2"/>
    <row r="367" ht="10.199999999999999" hidden="1" x14ac:dyDescent="0.2"/>
    <row r="368" ht="10.199999999999999" hidden="1" x14ac:dyDescent="0.2"/>
    <row r="369" ht="10.199999999999999" hidden="1" x14ac:dyDescent="0.2"/>
    <row r="370" ht="10.199999999999999" hidden="1" x14ac:dyDescent="0.2"/>
    <row r="371" ht="10.199999999999999" hidden="1" x14ac:dyDescent="0.2"/>
    <row r="372" ht="10.199999999999999" hidden="1" x14ac:dyDescent="0.2"/>
    <row r="373" ht="10.199999999999999" hidden="1" x14ac:dyDescent="0.2"/>
    <row r="374" ht="10.199999999999999" hidden="1" x14ac:dyDescent="0.2"/>
    <row r="375" ht="10.199999999999999" hidden="1" x14ac:dyDescent="0.2"/>
    <row r="376" ht="10.199999999999999" hidden="1" x14ac:dyDescent="0.2"/>
    <row r="377" ht="10.199999999999999" hidden="1" x14ac:dyDescent="0.2"/>
    <row r="378" ht="10.199999999999999" hidden="1" x14ac:dyDescent="0.2"/>
    <row r="379" ht="10.199999999999999" hidden="1" x14ac:dyDescent="0.2"/>
    <row r="380" ht="10.199999999999999" hidden="1" x14ac:dyDescent="0.2"/>
    <row r="381" ht="10.199999999999999" hidden="1" x14ac:dyDescent="0.2"/>
    <row r="382" ht="10.199999999999999" hidden="1" x14ac:dyDescent="0.2"/>
    <row r="383" ht="10.199999999999999" hidden="1" x14ac:dyDescent="0.2"/>
    <row r="384" ht="10.199999999999999" hidden="1" x14ac:dyDescent="0.2"/>
    <row r="385" ht="10.199999999999999" hidden="1" x14ac:dyDescent="0.2"/>
    <row r="386" ht="10.199999999999999" hidden="1" x14ac:dyDescent="0.2"/>
    <row r="387" ht="10.199999999999999" hidden="1" x14ac:dyDescent="0.2"/>
    <row r="388" ht="10.199999999999999" hidden="1" x14ac:dyDescent="0.2"/>
    <row r="389" ht="10.199999999999999" hidden="1" x14ac:dyDescent="0.2"/>
    <row r="390" ht="10.199999999999999" hidden="1" x14ac:dyDescent="0.2"/>
    <row r="391" ht="10.199999999999999" hidden="1" x14ac:dyDescent="0.2"/>
    <row r="392" ht="10.199999999999999" hidden="1" x14ac:dyDescent="0.2"/>
    <row r="393" ht="10.199999999999999" hidden="1" x14ac:dyDescent="0.2"/>
    <row r="394" ht="10.199999999999999" hidden="1" x14ac:dyDescent="0.2"/>
    <row r="395" ht="10.199999999999999" hidden="1" x14ac:dyDescent="0.2"/>
    <row r="396" ht="10.199999999999999" hidden="1" x14ac:dyDescent="0.2"/>
    <row r="397" ht="10.199999999999999" hidden="1" x14ac:dyDescent="0.2"/>
    <row r="398" ht="10.199999999999999" hidden="1" x14ac:dyDescent="0.2"/>
    <row r="399" ht="10.199999999999999" hidden="1" x14ac:dyDescent="0.2"/>
    <row r="400" ht="10.199999999999999" hidden="1" x14ac:dyDescent="0.2"/>
    <row r="401" ht="10.199999999999999" hidden="1" x14ac:dyDescent="0.2"/>
    <row r="402" ht="10.199999999999999" hidden="1" x14ac:dyDescent="0.2"/>
    <row r="403" ht="10.199999999999999" hidden="1" x14ac:dyDescent="0.2"/>
    <row r="404" ht="10.199999999999999" hidden="1" x14ac:dyDescent="0.2"/>
    <row r="405" ht="10.199999999999999" hidden="1" x14ac:dyDescent="0.2"/>
    <row r="406" ht="10.199999999999999" hidden="1" x14ac:dyDescent="0.2"/>
    <row r="407" ht="10.199999999999999" hidden="1" x14ac:dyDescent="0.2"/>
    <row r="408" ht="10.199999999999999" hidden="1" x14ac:dyDescent="0.2"/>
    <row r="409" ht="10.199999999999999" hidden="1" x14ac:dyDescent="0.2"/>
    <row r="410" ht="10.199999999999999" hidden="1" x14ac:dyDescent="0.2"/>
    <row r="411" ht="10.199999999999999" hidden="1" x14ac:dyDescent="0.2"/>
    <row r="412" ht="10.199999999999999" hidden="1" x14ac:dyDescent="0.2"/>
    <row r="413" ht="10.199999999999999" hidden="1" x14ac:dyDescent="0.2"/>
    <row r="414" ht="10.199999999999999" hidden="1" x14ac:dyDescent="0.2"/>
    <row r="415" ht="10.199999999999999" hidden="1" x14ac:dyDescent="0.2"/>
    <row r="416" ht="10.199999999999999" hidden="1" x14ac:dyDescent="0.2"/>
    <row r="417" ht="10.199999999999999" hidden="1" x14ac:dyDescent="0.2"/>
    <row r="418" ht="10.199999999999999" hidden="1" x14ac:dyDescent="0.2"/>
    <row r="419" ht="10.199999999999999" hidden="1" x14ac:dyDescent="0.2"/>
    <row r="420" ht="10.199999999999999" hidden="1" x14ac:dyDescent="0.2"/>
    <row r="421" ht="10.199999999999999" hidden="1" x14ac:dyDescent="0.2"/>
    <row r="422" ht="10.199999999999999" hidden="1" x14ac:dyDescent="0.2"/>
    <row r="423" ht="10.199999999999999" hidden="1" x14ac:dyDescent="0.2"/>
    <row r="424" ht="10.199999999999999" hidden="1" x14ac:dyDescent="0.2"/>
    <row r="425" ht="10.199999999999999" hidden="1" x14ac:dyDescent="0.2"/>
    <row r="426" ht="10.199999999999999" hidden="1" x14ac:dyDescent="0.2"/>
    <row r="427" ht="10.199999999999999" hidden="1" x14ac:dyDescent="0.2"/>
    <row r="428" ht="10.199999999999999" hidden="1" x14ac:dyDescent="0.2"/>
    <row r="429" ht="10.199999999999999" hidden="1" x14ac:dyDescent="0.2"/>
    <row r="430" ht="10.199999999999999" hidden="1" x14ac:dyDescent="0.2"/>
    <row r="431" ht="10.199999999999999" hidden="1" x14ac:dyDescent="0.2"/>
    <row r="432" ht="10.199999999999999" hidden="1" x14ac:dyDescent="0.2"/>
    <row r="433" ht="10.199999999999999" hidden="1" x14ac:dyDescent="0.2"/>
    <row r="434" ht="10.199999999999999" hidden="1" x14ac:dyDescent="0.2"/>
    <row r="435" ht="10.199999999999999" hidden="1" x14ac:dyDescent="0.2"/>
    <row r="436" ht="10.199999999999999" hidden="1" x14ac:dyDescent="0.2"/>
    <row r="437" ht="10.199999999999999" hidden="1" x14ac:dyDescent="0.2"/>
    <row r="438" ht="10.199999999999999" hidden="1" x14ac:dyDescent="0.2"/>
    <row r="439" ht="10.199999999999999" hidden="1" x14ac:dyDescent="0.2"/>
    <row r="440" ht="10.199999999999999" hidden="1" x14ac:dyDescent="0.2"/>
    <row r="441" ht="10.199999999999999" hidden="1" x14ac:dyDescent="0.2"/>
    <row r="442" ht="10.199999999999999" hidden="1" x14ac:dyDescent="0.2"/>
    <row r="443" ht="10.199999999999999" hidden="1" x14ac:dyDescent="0.2"/>
    <row r="444" ht="10.199999999999999" hidden="1" x14ac:dyDescent="0.2"/>
    <row r="445" ht="10.199999999999999" hidden="1" x14ac:dyDescent="0.2"/>
    <row r="446" ht="10.199999999999999" hidden="1" x14ac:dyDescent="0.2"/>
    <row r="447" ht="10.199999999999999" hidden="1" x14ac:dyDescent="0.2"/>
    <row r="448" ht="10.199999999999999" hidden="1" x14ac:dyDescent="0.2"/>
    <row r="449" ht="10.199999999999999" hidden="1" x14ac:dyDescent="0.2"/>
    <row r="450" ht="10.199999999999999" hidden="1" x14ac:dyDescent="0.2"/>
    <row r="451" ht="10.199999999999999" hidden="1" x14ac:dyDescent="0.2"/>
    <row r="452" ht="10.199999999999999" hidden="1" x14ac:dyDescent="0.2"/>
    <row r="453" ht="10.199999999999999" hidden="1" x14ac:dyDescent="0.2"/>
    <row r="454" ht="10.199999999999999" hidden="1" x14ac:dyDescent="0.2"/>
    <row r="455" ht="10.199999999999999" hidden="1" x14ac:dyDescent="0.2"/>
    <row r="456" ht="10.199999999999999" hidden="1" x14ac:dyDescent="0.2"/>
    <row r="457" ht="10.199999999999999" hidden="1" x14ac:dyDescent="0.2"/>
    <row r="458" ht="10.199999999999999" hidden="1" x14ac:dyDescent="0.2"/>
    <row r="459" ht="10.199999999999999" hidden="1" x14ac:dyDescent="0.2"/>
    <row r="460" ht="10.199999999999999" hidden="1" x14ac:dyDescent="0.2"/>
    <row r="461" ht="10.199999999999999" hidden="1" x14ac:dyDescent="0.2"/>
    <row r="462" ht="10.199999999999999" hidden="1" x14ac:dyDescent="0.2"/>
    <row r="463" ht="10.199999999999999" hidden="1" x14ac:dyDescent="0.2"/>
    <row r="464" ht="10.199999999999999" hidden="1" x14ac:dyDescent="0.2"/>
    <row r="465" ht="10.199999999999999" hidden="1" x14ac:dyDescent="0.2"/>
    <row r="466" ht="10.199999999999999" hidden="1" x14ac:dyDescent="0.2"/>
    <row r="467" ht="10.199999999999999" hidden="1" x14ac:dyDescent="0.2"/>
    <row r="468" ht="10.199999999999999" hidden="1" x14ac:dyDescent="0.2"/>
    <row r="469" ht="10.199999999999999" hidden="1" x14ac:dyDescent="0.2"/>
    <row r="470" ht="10.199999999999999" hidden="1" x14ac:dyDescent="0.2"/>
    <row r="471" ht="10.199999999999999" hidden="1" x14ac:dyDescent="0.2"/>
    <row r="472" ht="10.199999999999999" hidden="1" x14ac:dyDescent="0.2"/>
    <row r="473" ht="10.199999999999999" hidden="1" x14ac:dyDescent="0.2"/>
    <row r="474" ht="10.199999999999999" hidden="1" x14ac:dyDescent="0.2"/>
    <row r="475" ht="10.199999999999999" hidden="1" x14ac:dyDescent="0.2"/>
    <row r="476" ht="10.199999999999999" hidden="1" x14ac:dyDescent="0.2"/>
    <row r="477" ht="10.199999999999999" hidden="1" x14ac:dyDescent="0.2"/>
    <row r="478" ht="10.199999999999999" hidden="1" x14ac:dyDescent="0.2"/>
    <row r="479" ht="10.199999999999999" hidden="1" x14ac:dyDescent="0.2"/>
    <row r="480" ht="10.199999999999999" hidden="1" x14ac:dyDescent="0.2"/>
    <row r="481" ht="10.199999999999999" hidden="1" x14ac:dyDescent="0.2"/>
    <row r="482" ht="10.199999999999999" hidden="1" x14ac:dyDescent="0.2"/>
    <row r="483" ht="10.199999999999999" hidden="1" x14ac:dyDescent="0.2"/>
    <row r="484" ht="10.199999999999999" hidden="1" x14ac:dyDescent="0.2"/>
    <row r="485" ht="10.199999999999999" hidden="1" x14ac:dyDescent="0.2"/>
    <row r="486" ht="10.199999999999999" hidden="1" x14ac:dyDescent="0.2"/>
    <row r="487" ht="10.199999999999999" hidden="1" x14ac:dyDescent="0.2"/>
    <row r="488" ht="10.199999999999999" hidden="1" x14ac:dyDescent="0.2"/>
    <row r="489" ht="10.199999999999999" hidden="1" x14ac:dyDescent="0.2"/>
    <row r="490" ht="10.199999999999999" hidden="1" x14ac:dyDescent="0.2"/>
    <row r="491" ht="10.199999999999999" hidden="1" x14ac:dyDescent="0.2"/>
    <row r="492" ht="10.199999999999999" hidden="1" x14ac:dyDescent="0.2"/>
    <row r="493" ht="10.199999999999999" hidden="1" x14ac:dyDescent="0.2"/>
    <row r="494" ht="10.199999999999999" hidden="1" x14ac:dyDescent="0.2"/>
    <row r="495" ht="10.199999999999999" hidden="1" x14ac:dyDescent="0.2"/>
    <row r="496" ht="10.199999999999999" hidden="1" x14ac:dyDescent="0.2"/>
    <row r="497" ht="10.199999999999999" hidden="1" x14ac:dyDescent="0.2"/>
    <row r="498" ht="10.199999999999999" hidden="1" x14ac:dyDescent="0.2"/>
    <row r="499" ht="10.199999999999999" hidden="1" x14ac:dyDescent="0.2"/>
    <row r="500" ht="10.199999999999999" hidden="1" x14ac:dyDescent="0.2"/>
    <row r="501" ht="10.199999999999999" hidden="1" x14ac:dyDescent="0.2"/>
    <row r="502" ht="10.199999999999999" hidden="1" x14ac:dyDescent="0.2"/>
    <row r="503" ht="10.199999999999999" hidden="1" x14ac:dyDescent="0.2"/>
    <row r="504" ht="10.199999999999999" hidden="1" x14ac:dyDescent="0.2"/>
    <row r="505" ht="10.199999999999999" hidden="1" x14ac:dyDescent="0.2"/>
    <row r="506" ht="10.199999999999999" hidden="1" x14ac:dyDescent="0.2"/>
    <row r="507" ht="10.199999999999999" hidden="1" x14ac:dyDescent="0.2"/>
    <row r="508" ht="10.199999999999999" hidden="1" x14ac:dyDescent="0.2"/>
    <row r="509" ht="10.199999999999999" hidden="1" x14ac:dyDescent="0.2"/>
    <row r="510" ht="10.199999999999999" hidden="1" x14ac:dyDescent="0.2"/>
    <row r="511" ht="10.199999999999999" hidden="1" x14ac:dyDescent="0.2"/>
    <row r="512" ht="10.199999999999999" hidden="1" x14ac:dyDescent="0.2"/>
    <row r="513" ht="10.199999999999999" hidden="1" x14ac:dyDescent="0.2"/>
    <row r="514" ht="10.199999999999999" hidden="1" x14ac:dyDescent="0.2"/>
    <row r="515" ht="10.199999999999999" hidden="1" x14ac:dyDescent="0.2"/>
    <row r="516" ht="10.199999999999999" hidden="1" x14ac:dyDescent="0.2"/>
    <row r="517" ht="10.199999999999999" hidden="1" x14ac:dyDescent="0.2"/>
    <row r="518" ht="10.199999999999999" hidden="1" x14ac:dyDescent="0.2"/>
    <row r="519" ht="10.199999999999999" hidden="1" x14ac:dyDescent="0.2"/>
    <row r="520" ht="10.199999999999999" hidden="1" x14ac:dyDescent="0.2"/>
    <row r="521" ht="10.199999999999999" hidden="1" x14ac:dyDescent="0.2"/>
    <row r="522" ht="10.199999999999999" hidden="1" x14ac:dyDescent="0.2"/>
    <row r="523" ht="10.199999999999999" hidden="1" x14ac:dyDescent="0.2"/>
    <row r="524" ht="10.199999999999999" hidden="1" x14ac:dyDescent="0.2"/>
    <row r="525" ht="10.199999999999999" hidden="1" x14ac:dyDescent="0.2"/>
    <row r="526" ht="10.199999999999999" hidden="1" x14ac:dyDescent="0.2"/>
    <row r="527" ht="10.199999999999999" hidden="1" x14ac:dyDescent="0.2"/>
    <row r="528" ht="10.199999999999999" hidden="1" x14ac:dyDescent="0.2"/>
    <row r="529" ht="10.199999999999999" hidden="1" x14ac:dyDescent="0.2"/>
    <row r="530" ht="10.199999999999999" hidden="1" x14ac:dyDescent="0.2"/>
    <row r="531" ht="10.199999999999999" hidden="1" x14ac:dyDescent="0.2"/>
    <row r="532" ht="10.199999999999999" hidden="1" x14ac:dyDescent="0.2"/>
    <row r="533" ht="10.199999999999999" hidden="1" x14ac:dyDescent="0.2"/>
    <row r="534" ht="10.199999999999999" hidden="1" x14ac:dyDescent="0.2"/>
    <row r="535" ht="10.199999999999999" hidden="1" x14ac:dyDescent="0.2"/>
    <row r="536" ht="10.199999999999999" hidden="1" x14ac:dyDescent="0.2"/>
    <row r="537" ht="10.199999999999999" hidden="1" x14ac:dyDescent="0.2"/>
    <row r="538" ht="10.199999999999999" hidden="1" x14ac:dyDescent="0.2"/>
    <row r="539" ht="10.199999999999999" hidden="1" x14ac:dyDescent="0.2"/>
    <row r="540" ht="10.199999999999999" hidden="1" x14ac:dyDescent="0.2"/>
    <row r="541" ht="10.199999999999999" hidden="1" x14ac:dyDescent="0.2"/>
    <row r="542" ht="10.199999999999999" hidden="1" x14ac:dyDescent="0.2"/>
    <row r="543" ht="10.199999999999999" hidden="1" x14ac:dyDescent="0.2"/>
    <row r="544" ht="10.199999999999999" hidden="1" x14ac:dyDescent="0.2"/>
    <row r="545" ht="10.199999999999999" hidden="1" x14ac:dyDescent="0.2"/>
    <row r="546" ht="10.199999999999999" hidden="1" x14ac:dyDescent="0.2"/>
    <row r="547" ht="10.199999999999999" hidden="1" x14ac:dyDescent="0.2"/>
    <row r="548" ht="10.199999999999999" hidden="1" x14ac:dyDescent="0.2"/>
    <row r="549" ht="10.199999999999999" hidden="1" x14ac:dyDescent="0.2"/>
    <row r="550" ht="10.199999999999999" hidden="1" x14ac:dyDescent="0.2"/>
    <row r="551" ht="10.199999999999999" hidden="1" x14ac:dyDescent="0.2"/>
    <row r="552" ht="10.199999999999999" hidden="1" x14ac:dyDescent="0.2"/>
    <row r="553" ht="10.199999999999999" hidden="1" x14ac:dyDescent="0.2"/>
    <row r="554" ht="10.199999999999999" hidden="1" x14ac:dyDescent="0.2"/>
    <row r="555" ht="10.199999999999999" hidden="1" x14ac:dyDescent="0.2"/>
    <row r="556" ht="10.199999999999999" hidden="1" x14ac:dyDescent="0.2"/>
    <row r="557" ht="10.199999999999999" hidden="1" x14ac:dyDescent="0.2"/>
    <row r="558" ht="10.199999999999999" hidden="1" x14ac:dyDescent="0.2"/>
    <row r="559" ht="10.199999999999999" hidden="1" x14ac:dyDescent="0.2"/>
    <row r="560" ht="10.199999999999999" hidden="1" x14ac:dyDescent="0.2"/>
    <row r="561" ht="10.199999999999999" hidden="1" x14ac:dyDescent="0.2"/>
    <row r="562" ht="10.199999999999999" hidden="1" x14ac:dyDescent="0.2"/>
    <row r="563" ht="10.199999999999999" hidden="1" x14ac:dyDescent="0.2"/>
    <row r="564" ht="10.199999999999999" hidden="1" x14ac:dyDescent="0.2"/>
    <row r="565" ht="10.199999999999999" hidden="1" x14ac:dyDescent="0.2"/>
    <row r="566" ht="10.199999999999999" hidden="1" x14ac:dyDescent="0.2"/>
    <row r="567" ht="10.199999999999999" hidden="1" x14ac:dyDescent="0.2"/>
    <row r="568" ht="10.199999999999999" hidden="1" x14ac:dyDescent="0.2"/>
    <row r="569" ht="10.199999999999999" hidden="1" x14ac:dyDescent="0.2"/>
    <row r="570" ht="10.199999999999999" hidden="1" x14ac:dyDescent="0.2"/>
    <row r="571" ht="10.199999999999999" hidden="1" x14ac:dyDescent="0.2"/>
    <row r="572" ht="10.199999999999999" hidden="1" x14ac:dyDescent="0.2"/>
    <row r="573" ht="10.199999999999999" hidden="1" x14ac:dyDescent="0.2"/>
    <row r="574" ht="10.199999999999999" hidden="1" x14ac:dyDescent="0.2"/>
    <row r="575" ht="10.199999999999999" hidden="1" x14ac:dyDescent="0.2"/>
    <row r="576" ht="10.199999999999999" hidden="1" x14ac:dyDescent="0.2"/>
    <row r="577" ht="10.199999999999999" hidden="1" x14ac:dyDescent="0.2"/>
    <row r="578" ht="10.199999999999999" hidden="1" x14ac:dyDescent="0.2"/>
    <row r="579" ht="10.199999999999999" hidden="1" x14ac:dyDescent="0.2"/>
    <row r="580" ht="10.199999999999999" hidden="1" x14ac:dyDescent="0.2"/>
    <row r="581" ht="10.199999999999999" hidden="1" x14ac:dyDescent="0.2"/>
    <row r="582" ht="10.199999999999999" hidden="1" x14ac:dyDescent="0.2"/>
    <row r="583" ht="10.199999999999999" hidden="1" x14ac:dyDescent="0.2"/>
    <row r="584" ht="10.199999999999999" hidden="1" x14ac:dyDescent="0.2"/>
    <row r="585" ht="10.199999999999999" hidden="1" x14ac:dyDescent="0.2"/>
    <row r="586" ht="10.199999999999999" hidden="1" x14ac:dyDescent="0.2"/>
    <row r="587" ht="10.199999999999999" hidden="1" x14ac:dyDescent="0.2"/>
    <row r="588" ht="10.199999999999999" hidden="1" x14ac:dyDescent="0.2"/>
    <row r="589" ht="10.199999999999999" hidden="1" x14ac:dyDescent="0.2"/>
    <row r="590" ht="10.199999999999999" hidden="1" x14ac:dyDescent="0.2"/>
    <row r="591" ht="10.199999999999999" hidden="1" x14ac:dyDescent="0.2"/>
    <row r="592" ht="10.199999999999999" hidden="1" x14ac:dyDescent="0.2"/>
    <row r="593" ht="10.199999999999999" hidden="1" x14ac:dyDescent="0.2"/>
    <row r="594" ht="10.199999999999999" hidden="1" x14ac:dyDescent="0.2"/>
    <row r="595" ht="10.199999999999999" hidden="1" x14ac:dyDescent="0.2"/>
    <row r="596" ht="10.199999999999999" hidden="1" x14ac:dyDescent="0.2"/>
    <row r="597" ht="10.199999999999999" hidden="1" x14ac:dyDescent="0.2"/>
    <row r="598" ht="10.199999999999999" hidden="1" x14ac:dyDescent="0.2"/>
    <row r="599" ht="10.199999999999999" hidden="1" x14ac:dyDescent="0.2"/>
    <row r="600" ht="10.199999999999999" hidden="1" x14ac:dyDescent="0.2"/>
    <row r="601" ht="10.199999999999999" hidden="1" x14ac:dyDescent="0.2"/>
    <row r="602" ht="10.199999999999999" hidden="1" x14ac:dyDescent="0.2"/>
    <row r="603" ht="10.199999999999999" hidden="1" x14ac:dyDescent="0.2"/>
    <row r="604" ht="10.199999999999999" hidden="1" x14ac:dyDescent="0.2"/>
    <row r="605" ht="10.199999999999999" hidden="1" x14ac:dyDescent="0.2"/>
    <row r="606" ht="10.199999999999999" hidden="1" x14ac:dyDescent="0.2"/>
    <row r="607" ht="10.199999999999999" hidden="1" x14ac:dyDescent="0.2"/>
    <row r="608" ht="10.199999999999999" hidden="1" x14ac:dyDescent="0.2"/>
    <row r="609" ht="10.199999999999999" hidden="1" x14ac:dyDescent="0.2"/>
    <row r="610" ht="10.199999999999999" hidden="1" x14ac:dyDescent="0.2"/>
    <row r="611" ht="10.199999999999999" hidden="1" x14ac:dyDescent="0.2"/>
    <row r="612" ht="10.199999999999999" hidden="1" x14ac:dyDescent="0.2"/>
    <row r="613" ht="10.199999999999999" hidden="1" x14ac:dyDescent="0.2"/>
    <row r="614" ht="10.199999999999999" hidden="1" x14ac:dyDescent="0.2"/>
    <row r="615" ht="10.199999999999999" hidden="1" x14ac:dyDescent="0.2"/>
    <row r="616" ht="10.199999999999999" hidden="1" x14ac:dyDescent="0.2"/>
    <row r="617" ht="10.199999999999999" hidden="1" x14ac:dyDescent="0.2"/>
    <row r="618" ht="10.199999999999999" hidden="1" x14ac:dyDescent="0.2"/>
    <row r="619" ht="10.199999999999999" hidden="1" x14ac:dyDescent="0.2"/>
    <row r="620" ht="10.199999999999999" hidden="1" x14ac:dyDescent="0.2"/>
    <row r="621" ht="10.199999999999999" hidden="1" x14ac:dyDescent="0.2"/>
    <row r="622" ht="10.199999999999999" hidden="1" x14ac:dyDescent="0.2"/>
    <row r="623" ht="10.199999999999999" hidden="1" x14ac:dyDescent="0.2"/>
    <row r="624" ht="10.199999999999999" hidden="1" x14ac:dyDescent="0.2"/>
    <row r="625" ht="10.199999999999999" hidden="1" x14ac:dyDescent="0.2"/>
    <row r="626" ht="10.199999999999999" hidden="1" x14ac:dyDescent="0.2"/>
    <row r="627" ht="10.199999999999999" hidden="1" x14ac:dyDescent="0.2"/>
    <row r="628" ht="10.199999999999999" hidden="1" x14ac:dyDescent="0.2"/>
    <row r="629" ht="10.199999999999999" hidden="1" x14ac:dyDescent="0.2"/>
    <row r="630" ht="10.199999999999999" hidden="1" x14ac:dyDescent="0.2"/>
    <row r="631" ht="10.199999999999999" hidden="1" x14ac:dyDescent="0.2"/>
    <row r="632" ht="10.199999999999999" hidden="1" x14ac:dyDescent="0.2"/>
    <row r="633" ht="10.199999999999999" hidden="1" x14ac:dyDescent="0.2"/>
    <row r="634" ht="10.199999999999999" hidden="1" x14ac:dyDescent="0.2"/>
    <row r="635" ht="10.199999999999999" hidden="1" x14ac:dyDescent="0.2"/>
    <row r="636" ht="10.199999999999999" hidden="1" x14ac:dyDescent="0.2"/>
    <row r="637" ht="10.199999999999999" hidden="1" x14ac:dyDescent="0.2"/>
    <row r="638" ht="10.199999999999999" hidden="1" x14ac:dyDescent="0.2"/>
    <row r="639" ht="10.199999999999999" hidden="1" x14ac:dyDescent="0.2"/>
    <row r="640" ht="10.199999999999999" hidden="1" x14ac:dyDescent="0.2"/>
    <row r="641" ht="10.199999999999999" hidden="1" x14ac:dyDescent="0.2"/>
    <row r="642" ht="10.199999999999999" hidden="1" x14ac:dyDescent="0.2"/>
    <row r="643" ht="10.199999999999999" hidden="1" x14ac:dyDescent="0.2"/>
    <row r="644" ht="10.199999999999999" hidden="1" x14ac:dyDescent="0.2"/>
    <row r="645" ht="10.199999999999999" hidden="1" x14ac:dyDescent="0.2"/>
    <row r="646" ht="10.199999999999999" hidden="1" x14ac:dyDescent="0.2"/>
    <row r="647" ht="10.199999999999999" hidden="1" x14ac:dyDescent="0.2"/>
    <row r="648" ht="10.199999999999999" hidden="1" x14ac:dyDescent="0.2"/>
    <row r="649" ht="10.199999999999999" hidden="1" x14ac:dyDescent="0.2"/>
    <row r="650" ht="10.199999999999999" hidden="1" x14ac:dyDescent="0.2"/>
    <row r="651" ht="10.199999999999999" hidden="1" x14ac:dyDescent="0.2"/>
    <row r="652" ht="10.199999999999999" hidden="1" x14ac:dyDescent="0.2"/>
    <row r="653" ht="10.199999999999999" hidden="1" x14ac:dyDescent="0.2"/>
    <row r="654" ht="10.199999999999999" hidden="1" x14ac:dyDescent="0.2"/>
    <row r="655" ht="10.199999999999999" hidden="1" x14ac:dyDescent="0.2"/>
    <row r="656" ht="10.199999999999999" hidden="1" x14ac:dyDescent="0.2"/>
    <row r="657" ht="10.199999999999999" hidden="1" x14ac:dyDescent="0.2"/>
    <row r="658" ht="10.199999999999999" hidden="1" x14ac:dyDescent="0.2"/>
    <row r="659" ht="10.199999999999999" hidden="1" x14ac:dyDescent="0.2"/>
    <row r="660" ht="10.199999999999999" hidden="1" x14ac:dyDescent="0.2"/>
    <row r="661" ht="10.199999999999999" hidden="1" x14ac:dyDescent="0.2"/>
    <row r="662" ht="10.199999999999999" hidden="1" x14ac:dyDescent="0.2"/>
    <row r="663" ht="10.199999999999999" hidden="1" x14ac:dyDescent="0.2"/>
    <row r="664" ht="10.199999999999999" hidden="1" x14ac:dyDescent="0.2"/>
    <row r="665" ht="10.199999999999999" hidden="1" x14ac:dyDescent="0.2"/>
    <row r="666" ht="10.199999999999999" hidden="1" x14ac:dyDescent="0.2"/>
    <row r="667" ht="10.199999999999999" hidden="1" x14ac:dyDescent="0.2"/>
    <row r="668" ht="10.199999999999999" hidden="1" x14ac:dyDescent="0.2"/>
    <row r="669" ht="10.199999999999999" hidden="1" x14ac:dyDescent="0.2"/>
    <row r="670" ht="10.199999999999999" hidden="1" x14ac:dyDescent="0.2"/>
    <row r="671" ht="10.199999999999999" hidden="1" x14ac:dyDescent="0.2"/>
    <row r="672" ht="10.199999999999999" hidden="1" x14ac:dyDescent="0.2"/>
    <row r="673" ht="10.199999999999999" hidden="1" x14ac:dyDescent="0.2"/>
    <row r="674" ht="10.199999999999999" hidden="1" x14ac:dyDescent="0.2"/>
    <row r="675" ht="10.199999999999999" hidden="1" x14ac:dyDescent="0.2"/>
    <row r="676" ht="10.199999999999999" hidden="1" x14ac:dyDescent="0.2"/>
    <row r="677" ht="10.199999999999999" hidden="1" x14ac:dyDescent="0.2"/>
    <row r="678" ht="10.199999999999999" hidden="1" x14ac:dyDescent="0.2"/>
    <row r="679" ht="10.199999999999999" hidden="1" x14ac:dyDescent="0.2"/>
    <row r="680" ht="10.199999999999999" hidden="1" x14ac:dyDescent="0.2"/>
    <row r="681" ht="10.199999999999999" hidden="1" x14ac:dyDescent="0.2"/>
    <row r="682" ht="10.199999999999999" hidden="1" x14ac:dyDescent="0.2"/>
    <row r="683" ht="10.199999999999999" hidden="1" x14ac:dyDescent="0.2"/>
    <row r="684" ht="10.199999999999999" hidden="1" x14ac:dyDescent="0.2"/>
    <row r="685" ht="10.199999999999999" hidden="1" x14ac:dyDescent="0.2"/>
    <row r="686" ht="10.199999999999999" hidden="1" x14ac:dyDescent="0.2"/>
    <row r="687" ht="10.199999999999999" hidden="1" x14ac:dyDescent="0.2"/>
    <row r="688" ht="10.199999999999999" hidden="1" x14ac:dyDescent="0.2"/>
    <row r="689" ht="10.199999999999999" hidden="1" x14ac:dyDescent="0.2"/>
    <row r="690" ht="10.199999999999999" hidden="1" x14ac:dyDescent="0.2"/>
    <row r="691" ht="10.199999999999999" hidden="1" x14ac:dyDescent="0.2"/>
    <row r="692" ht="10.199999999999999" hidden="1" x14ac:dyDescent="0.2"/>
    <row r="693" ht="10.199999999999999" hidden="1" x14ac:dyDescent="0.2"/>
    <row r="694" ht="10.199999999999999" hidden="1" x14ac:dyDescent="0.2"/>
    <row r="695" ht="10.199999999999999" hidden="1" x14ac:dyDescent="0.2"/>
    <row r="696" ht="10.199999999999999" hidden="1" x14ac:dyDescent="0.2"/>
    <row r="697" ht="10.199999999999999" hidden="1" x14ac:dyDescent="0.2"/>
    <row r="698" ht="10.199999999999999" hidden="1" x14ac:dyDescent="0.2"/>
    <row r="699" ht="10.199999999999999" hidden="1" x14ac:dyDescent="0.2"/>
    <row r="700" ht="10.199999999999999" hidden="1" x14ac:dyDescent="0.2"/>
    <row r="701" ht="10.199999999999999" hidden="1" x14ac:dyDescent="0.2"/>
    <row r="702" ht="10.199999999999999" hidden="1" x14ac:dyDescent="0.2"/>
    <row r="703" ht="10.199999999999999" hidden="1" x14ac:dyDescent="0.2"/>
    <row r="704" ht="10.199999999999999" hidden="1" x14ac:dyDescent="0.2"/>
    <row r="705" ht="10.199999999999999" hidden="1" x14ac:dyDescent="0.2"/>
    <row r="706" ht="10.199999999999999" hidden="1" x14ac:dyDescent="0.2"/>
    <row r="707" ht="10.199999999999999" hidden="1" x14ac:dyDescent="0.2"/>
    <row r="708" ht="10.199999999999999" hidden="1" x14ac:dyDescent="0.2"/>
    <row r="709" ht="10.199999999999999" hidden="1" x14ac:dyDescent="0.2"/>
    <row r="710" ht="10.199999999999999" hidden="1" x14ac:dyDescent="0.2"/>
    <row r="711" ht="10.199999999999999" hidden="1" x14ac:dyDescent="0.2"/>
    <row r="712" ht="10.199999999999999" hidden="1" x14ac:dyDescent="0.2"/>
    <row r="713" ht="10.199999999999999" hidden="1" x14ac:dyDescent="0.2"/>
    <row r="714" ht="10.199999999999999" hidden="1" x14ac:dyDescent="0.2"/>
    <row r="715" ht="10.199999999999999" hidden="1" x14ac:dyDescent="0.2"/>
    <row r="716" ht="10.199999999999999" hidden="1" x14ac:dyDescent="0.2"/>
    <row r="717" ht="10.199999999999999" hidden="1" x14ac:dyDescent="0.2"/>
    <row r="718" ht="10.199999999999999" hidden="1" x14ac:dyDescent="0.2"/>
    <row r="719" ht="10.199999999999999" hidden="1" x14ac:dyDescent="0.2"/>
    <row r="720" ht="10.199999999999999" hidden="1" x14ac:dyDescent="0.2"/>
    <row r="721" ht="10.199999999999999" hidden="1" x14ac:dyDescent="0.2"/>
    <row r="722" ht="10.199999999999999" hidden="1" x14ac:dyDescent="0.2"/>
    <row r="723" ht="10.199999999999999" hidden="1" x14ac:dyDescent="0.2"/>
    <row r="724" ht="10.199999999999999" hidden="1" x14ac:dyDescent="0.2"/>
    <row r="725" ht="10.199999999999999" hidden="1" x14ac:dyDescent="0.2"/>
    <row r="726" ht="10.199999999999999" hidden="1" x14ac:dyDescent="0.2"/>
    <row r="727" ht="10.199999999999999" hidden="1" x14ac:dyDescent="0.2"/>
    <row r="728" ht="10.199999999999999" hidden="1" x14ac:dyDescent="0.2"/>
    <row r="729" ht="10.199999999999999" hidden="1" x14ac:dyDescent="0.2"/>
    <row r="730" ht="10.199999999999999" hidden="1" x14ac:dyDescent="0.2"/>
    <row r="731" ht="10.199999999999999" hidden="1" x14ac:dyDescent="0.2"/>
    <row r="732" ht="10.199999999999999" hidden="1" x14ac:dyDescent="0.2"/>
    <row r="733" ht="10.199999999999999" hidden="1" x14ac:dyDescent="0.2"/>
    <row r="734" ht="10.199999999999999" hidden="1" x14ac:dyDescent="0.2"/>
    <row r="735" ht="10.199999999999999" hidden="1" x14ac:dyDescent="0.2"/>
    <row r="736" ht="10.199999999999999" hidden="1" x14ac:dyDescent="0.2"/>
    <row r="737" ht="10.199999999999999" hidden="1" x14ac:dyDescent="0.2"/>
    <row r="738" ht="10.199999999999999" hidden="1" x14ac:dyDescent="0.2"/>
    <row r="739" ht="10.199999999999999" hidden="1" x14ac:dyDescent="0.2"/>
    <row r="740" ht="10.199999999999999" hidden="1" x14ac:dyDescent="0.2"/>
    <row r="741" ht="10.199999999999999" hidden="1" x14ac:dyDescent="0.2"/>
    <row r="742" ht="10.199999999999999" hidden="1" x14ac:dyDescent="0.2"/>
    <row r="743" ht="10.199999999999999" hidden="1" x14ac:dyDescent="0.2"/>
    <row r="744" ht="10.199999999999999" hidden="1" x14ac:dyDescent="0.2"/>
    <row r="745" ht="10.199999999999999" hidden="1" x14ac:dyDescent="0.2"/>
    <row r="746" ht="10.199999999999999" hidden="1" x14ac:dyDescent="0.2"/>
    <row r="747" ht="10.199999999999999" hidden="1" x14ac:dyDescent="0.2"/>
    <row r="748" ht="10.199999999999999" hidden="1" x14ac:dyDescent="0.2"/>
    <row r="749" ht="10.199999999999999" hidden="1" x14ac:dyDescent="0.2"/>
    <row r="750" ht="10.199999999999999" hidden="1" x14ac:dyDescent="0.2"/>
    <row r="751" ht="10.199999999999999" hidden="1" x14ac:dyDescent="0.2"/>
    <row r="752" ht="10.199999999999999" hidden="1" x14ac:dyDescent="0.2"/>
    <row r="753" ht="10.199999999999999" hidden="1" x14ac:dyDescent="0.2"/>
    <row r="754" ht="10.199999999999999" hidden="1" x14ac:dyDescent="0.2"/>
    <row r="755" ht="10.199999999999999" hidden="1" x14ac:dyDescent="0.2"/>
    <row r="756" ht="10.199999999999999" hidden="1" x14ac:dyDescent="0.2"/>
    <row r="757" ht="10.199999999999999" hidden="1" x14ac:dyDescent="0.2"/>
    <row r="758" ht="10.199999999999999" hidden="1" x14ac:dyDescent="0.2"/>
    <row r="759" ht="10.199999999999999" hidden="1" x14ac:dyDescent="0.2"/>
    <row r="760" ht="10.199999999999999" hidden="1" x14ac:dyDescent="0.2"/>
    <row r="761" ht="10.199999999999999" hidden="1" x14ac:dyDescent="0.2"/>
    <row r="762" ht="10.199999999999999" hidden="1" x14ac:dyDescent="0.2"/>
    <row r="763" ht="10.199999999999999" hidden="1" x14ac:dyDescent="0.2"/>
    <row r="764" ht="10.199999999999999" hidden="1" x14ac:dyDescent="0.2"/>
    <row r="765" ht="10.199999999999999" hidden="1" x14ac:dyDescent="0.2"/>
    <row r="766" ht="10.199999999999999" hidden="1" x14ac:dyDescent="0.2"/>
    <row r="767" ht="10.199999999999999" hidden="1" x14ac:dyDescent="0.2"/>
    <row r="768" ht="10.199999999999999" hidden="1" x14ac:dyDescent="0.2"/>
    <row r="769" ht="10.199999999999999" hidden="1" x14ac:dyDescent="0.2"/>
    <row r="770" ht="10.199999999999999" hidden="1" x14ac:dyDescent="0.2"/>
    <row r="771" ht="10.199999999999999" hidden="1" x14ac:dyDescent="0.2"/>
    <row r="772" ht="10.199999999999999" hidden="1" x14ac:dyDescent="0.2"/>
    <row r="773" ht="10.199999999999999" hidden="1" x14ac:dyDescent="0.2"/>
    <row r="774" ht="10.199999999999999" hidden="1" x14ac:dyDescent="0.2"/>
    <row r="775" ht="10.199999999999999" hidden="1" x14ac:dyDescent="0.2"/>
    <row r="776" ht="10.199999999999999" hidden="1" x14ac:dyDescent="0.2"/>
    <row r="777" ht="10.199999999999999" hidden="1" x14ac:dyDescent="0.2"/>
    <row r="778" ht="10.199999999999999" hidden="1" x14ac:dyDescent="0.2"/>
    <row r="779" ht="10.199999999999999" hidden="1" x14ac:dyDescent="0.2"/>
    <row r="780" ht="10.199999999999999" hidden="1" x14ac:dyDescent="0.2"/>
    <row r="781" ht="10.199999999999999" hidden="1" x14ac:dyDescent="0.2"/>
    <row r="782" ht="10.199999999999999" hidden="1" x14ac:dyDescent="0.2"/>
    <row r="783" ht="10.199999999999999" hidden="1" x14ac:dyDescent="0.2"/>
    <row r="784" ht="10.199999999999999" hidden="1" x14ac:dyDescent="0.2"/>
    <row r="785" ht="10.199999999999999" hidden="1" x14ac:dyDescent="0.2"/>
    <row r="786" ht="10.199999999999999" hidden="1" x14ac:dyDescent="0.2"/>
    <row r="787" ht="10.199999999999999" hidden="1" x14ac:dyDescent="0.2"/>
    <row r="788" ht="10.199999999999999" hidden="1" x14ac:dyDescent="0.2"/>
    <row r="789" ht="10.199999999999999" hidden="1" x14ac:dyDescent="0.2"/>
    <row r="790" ht="10.199999999999999" hidden="1" x14ac:dyDescent="0.2"/>
    <row r="791" ht="10.199999999999999" hidden="1" x14ac:dyDescent="0.2"/>
    <row r="792" ht="10.199999999999999" hidden="1" x14ac:dyDescent="0.2"/>
    <row r="793" ht="10.199999999999999" hidden="1" x14ac:dyDescent="0.2"/>
    <row r="794" ht="10.199999999999999" hidden="1" x14ac:dyDescent="0.2"/>
    <row r="795" ht="10.199999999999999" hidden="1" x14ac:dyDescent="0.2"/>
    <row r="796" ht="10.199999999999999" hidden="1" x14ac:dyDescent="0.2"/>
    <row r="797" ht="10.199999999999999" hidden="1" x14ac:dyDescent="0.2"/>
    <row r="798" ht="10.199999999999999" hidden="1" x14ac:dyDescent="0.2"/>
    <row r="799" ht="10.199999999999999" hidden="1" x14ac:dyDescent="0.2"/>
    <row r="800" ht="10.199999999999999" hidden="1" x14ac:dyDescent="0.2"/>
    <row r="801" ht="10.199999999999999" hidden="1" x14ac:dyDescent="0.2"/>
    <row r="802" ht="10.199999999999999" hidden="1" x14ac:dyDescent="0.2"/>
    <row r="803" ht="10.199999999999999" hidden="1" x14ac:dyDescent="0.2"/>
    <row r="804" ht="10.199999999999999" hidden="1" x14ac:dyDescent="0.2"/>
    <row r="805" ht="10.199999999999999" hidden="1" x14ac:dyDescent="0.2"/>
    <row r="806" ht="10.199999999999999" hidden="1" x14ac:dyDescent="0.2"/>
    <row r="807" ht="10.199999999999999" hidden="1" x14ac:dyDescent="0.2"/>
    <row r="808" ht="10.199999999999999" hidden="1" x14ac:dyDescent="0.2"/>
    <row r="809" ht="10.199999999999999" hidden="1" x14ac:dyDescent="0.2"/>
    <row r="810" ht="10.199999999999999" hidden="1" x14ac:dyDescent="0.2"/>
    <row r="811" ht="10.199999999999999" hidden="1" x14ac:dyDescent="0.2"/>
    <row r="812" ht="10.199999999999999" hidden="1" x14ac:dyDescent="0.2"/>
    <row r="813" ht="10.199999999999999" hidden="1" x14ac:dyDescent="0.2"/>
    <row r="814" ht="10.199999999999999" hidden="1" x14ac:dyDescent="0.2"/>
    <row r="815" ht="10.199999999999999" hidden="1" x14ac:dyDescent="0.2"/>
    <row r="816" ht="10.199999999999999" hidden="1" x14ac:dyDescent="0.2"/>
    <row r="817" ht="10.199999999999999" hidden="1" x14ac:dyDescent="0.2"/>
    <row r="818" ht="10.199999999999999" hidden="1" x14ac:dyDescent="0.2"/>
    <row r="819" ht="10.199999999999999" hidden="1" x14ac:dyDescent="0.2"/>
    <row r="820" ht="10.199999999999999" hidden="1" x14ac:dyDescent="0.2"/>
    <row r="821" ht="10.199999999999999" hidden="1" x14ac:dyDescent="0.2"/>
    <row r="822" ht="10.199999999999999" hidden="1" x14ac:dyDescent="0.2"/>
    <row r="823" ht="10.199999999999999" hidden="1" x14ac:dyDescent="0.2"/>
    <row r="824" ht="10.199999999999999" hidden="1" x14ac:dyDescent="0.2"/>
    <row r="825" ht="10.199999999999999" hidden="1" x14ac:dyDescent="0.2"/>
    <row r="826" ht="10.199999999999999" hidden="1" x14ac:dyDescent="0.2"/>
    <row r="827" ht="10.199999999999999" hidden="1" x14ac:dyDescent="0.2"/>
    <row r="828" ht="10.199999999999999" hidden="1" x14ac:dyDescent="0.2"/>
    <row r="829" ht="10.199999999999999" hidden="1" x14ac:dyDescent="0.2"/>
    <row r="830" ht="10.199999999999999" hidden="1" x14ac:dyDescent="0.2"/>
    <row r="831" ht="10.199999999999999" hidden="1" x14ac:dyDescent="0.2"/>
    <row r="832" ht="10.199999999999999" hidden="1" x14ac:dyDescent="0.2"/>
    <row r="833" ht="10.199999999999999" hidden="1" x14ac:dyDescent="0.2"/>
    <row r="834" ht="10.199999999999999" hidden="1" x14ac:dyDescent="0.2"/>
    <row r="835" ht="10.199999999999999" hidden="1" x14ac:dyDescent="0.2"/>
    <row r="836" ht="10.199999999999999" hidden="1" x14ac:dyDescent="0.2"/>
    <row r="837" ht="10.199999999999999" hidden="1" x14ac:dyDescent="0.2"/>
    <row r="838" ht="10.199999999999999" hidden="1" x14ac:dyDescent="0.2"/>
    <row r="839" ht="10.199999999999999" hidden="1" x14ac:dyDescent="0.2"/>
    <row r="840" ht="10.199999999999999" hidden="1" x14ac:dyDescent="0.2"/>
    <row r="841" ht="10.199999999999999" hidden="1" x14ac:dyDescent="0.2"/>
    <row r="842" ht="10.199999999999999" hidden="1" x14ac:dyDescent="0.2"/>
    <row r="843" ht="10.199999999999999" hidden="1" x14ac:dyDescent="0.2"/>
    <row r="844" ht="10.199999999999999" hidden="1" x14ac:dyDescent="0.2"/>
    <row r="845" ht="10.199999999999999" hidden="1" x14ac:dyDescent="0.2"/>
    <row r="846" ht="10.199999999999999" hidden="1" x14ac:dyDescent="0.2"/>
    <row r="847" ht="10.199999999999999" hidden="1" x14ac:dyDescent="0.2"/>
    <row r="848" ht="10.199999999999999" hidden="1" x14ac:dyDescent="0.2"/>
    <row r="849" ht="10.199999999999999" hidden="1" x14ac:dyDescent="0.2"/>
    <row r="850" ht="10.199999999999999" hidden="1" x14ac:dyDescent="0.2"/>
    <row r="851" ht="10.199999999999999" hidden="1" x14ac:dyDescent="0.2"/>
    <row r="852" ht="10.199999999999999" hidden="1" x14ac:dyDescent="0.2"/>
    <row r="853" ht="10.199999999999999" hidden="1" x14ac:dyDescent="0.2"/>
    <row r="854" ht="10.199999999999999" hidden="1" x14ac:dyDescent="0.2"/>
    <row r="855" ht="10.199999999999999" hidden="1" x14ac:dyDescent="0.2"/>
    <row r="856" ht="10.199999999999999" hidden="1" x14ac:dyDescent="0.2"/>
    <row r="857" ht="10.199999999999999" hidden="1" x14ac:dyDescent="0.2"/>
    <row r="858" ht="10.199999999999999" hidden="1" x14ac:dyDescent="0.2"/>
    <row r="859" ht="10.199999999999999" hidden="1" x14ac:dyDescent="0.2"/>
    <row r="860" ht="10.199999999999999" hidden="1" x14ac:dyDescent="0.2"/>
    <row r="861" ht="10.199999999999999" hidden="1" x14ac:dyDescent="0.2"/>
    <row r="862" ht="10.199999999999999" hidden="1" x14ac:dyDescent="0.2"/>
    <row r="863" ht="10.199999999999999" hidden="1" x14ac:dyDescent="0.2"/>
    <row r="864" ht="10.199999999999999" hidden="1" x14ac:dyDescent="0.2"/>
    <row r="865" ht="10.199999999999999" hidden="1" x14ac:dyDescent="0.2"/>
    <row r="866" ht="10.199999999999999" hidden="1" x14ac:dyDescent="0.2"/>
    <row r="867" ht="10.199999999999999" hidden="1" x14ac:dyDescent="0.2"/>
    <row r="868" ht="10.199999999999999" hidden="1" x14ac:dyDescent="0.2"/>
    <row r="869" ht="10.199999999999999" hidden="1" x14ac:dyDescent="0.2"/>
    <row r="870" ht="10.199999999999999" hidden="1" x14ac:dyDescent="0.2"/>
    <row r="871" ht="10.199999999999999" hidden="1" x14ac:dyDescent="0.2"/>
    <row r="872" ht="10.199999999999999" hidden="1" x14ac:dyDescent="0.2"/>
    <row r="873" ht="10.199999999999999" hidden="1" x14ac:dyDescent="0.2"/>
    <row r="874" ht="10.199999999999999" hidden="1" x14ac:dyDescent="0.2"/>
    <row r="875" ht="10.199999999999999" hidden="1" x14ac:dyDescent="0.2"/>
    <row r="876" ht="10.199999999999999" hidden="1" x14ac:dyDescent="0.2"/>
    <row r="877" ht="10.199999999999999" hidden="1" x14ac:dyDescent="0.2"/>
    <row r="878" ht="10.199999999999999" hidden="1" x14ac:dyDescent="0.2"/>
    <row r="879" ht="10.199999999999999" hidden="1" x14ac:dyDescent="0.2"/>
    <row r="880" ht="10.199999999999999" hidden="1" x14ac:dyDescent="0.2"/>
    <row r="881" ht="10.199999999999999" hidden="1" x14ac:dyDescent="0.2"/>
    <row r="882" ht="10.199999999999999" hidden="1" x14ac:dyDescent="0.2"/>
    <row r="883" ht="10.199999999999999" hidden="1" x14ac:dyDescent="0.2"/>
    <row r="884" ht="10.199999999999999" hidden="1" x14ac:dyDescent="0.2"/>
    <row r="885" ht="10.199999999999999" hidden="1" x14ac:dyDescent="0.2"/>
    <row r="886" ht="10.199999999999999" hidden="1" x14ac:dyDescent="0.2"/>
    <row r="887" ht="10.199999999999999" hidden="1" x14ac:dyDescent="0.2"/>
    <row r="888" ht="10.199999999999999" hidden="1" x14ac:dyDescent="0.2"/>
    <row r="889" ht="10.199999999999999" hidden="1" x14ac:dyDescent="0.2"/>
    <row r="890" ht="10.199999999999999" hidden="1" x14ac:dyDescent="0.2"/>
    <row r="891" ht="10.199999999999999" hidden="1" x14ac:dyDescent="0.2"/>
    <row r="892" ht="10.199999999999999" hidden="1" x14ac:dyDescent="0.2"/>
    <row r="893" ht="10.199999999999999" hidden="1" x14ac:dyDescent="0.2"/>
    <row r="894" ht="10.199999999999999" hidden="1" x14ac:dyDescent="0.2"/>
    <row r="895" ht="10.199999999999999" hidden="1" x14ac:dyDescent="0.2"/>
    <row r="896" ht="10.199999999999999" hidden="1" x14ac:dyDescent="0.2"/>
    <row r="897" ht="10.199999999999999" hidden="1" x14ac:dyDescent="0.2"/>
    <row r="898" ht="10.199999999999999" hidden="1" x14ac:dyDescent="0.2"/>
    <row r="899" ht="10.199999999999999" hidden="1" x14ac:dyDescent="0.2"/>
    <row r="900" ht="10.199999999999999" hidden="1" x14ac:dyDescent="0.2"/>
    <row r="901" ht="10.199999999999999" hidden="1" x14ac:dyDescent="0.2"/>
    <row r="902" ht="10.199999999999999" hidden="1" x14ac:dyDescent="0.2"/>
    <row r="903" ht="10.199999999999999" hidden="1" x14ac:dyDescent="0.2"/>
    <row r="904" ht="10.199999999999999" hidden="1" x14ac:dyDescent="0.2"/>
    <row r="905" ht="10.199999999999999" hidden="1" x14ac:dyDescent="0.2"/>
    <row r="906" ht="10.199999999999999" hidden="1" x14ac:dyDescent="0.2"/>
    <row r="907" ht="10.199999999999999" hidden="1" x14ac:dyDescent="0.2"/>
    <row r="908" ht="10.199999999999999" hidden="1" x14ac:dyDescent="0.2"/>
    <row r="909" ht="10.199999999999999" hidden="1" x14ac:dyDescent="0.2"/>
    <row r="910" ht="10.199999999999999" hidden="1" x14ac:dyDescent="0.2"/>
    <row r="911" ht="10.199999999999999" hidden="1" x14ac:dyDescent="0.2"/>
    <row r="912" ht="10.199999999999999" hidden="1" x14ac:dyDescent="0.2"/>
    <row r="913" ht="10.199999999999999" hidden="1" x14ac:dyDescent="0.2"/>
    <row r="914" ht="10.199999999999999" hidden="1" x14ac:dyDescent="0.2"/>
    <row r="915" ht="10.199999999999999" hidden="1" x14ac:dyDescent="0.2"/>
    <row r="916" ht="10.199999999999999" hidden="1" x14ac:dyDescent="0.2"/>
    <row r="917" ht="10.199999999999999" hidden="1" x14ac:dyDescent="0.2"/>
    <row r="918" ht="10.199999999999999" hidden="1" x14ac:dyDescent="0.2"/>
    <row r="919" ht="10.199999999999999" hidden="1" x14ac:dyDescent="0.2"/>
    <row r="920" ht="10.199999999999999" hidden="1" x14ac:dyDescent="0.2"/>
    <row r="921" ht="10.199999999999999" hidden="1" x14ac:dyDescent="0.2"/>
    <row r="922" ht="10.199999999999999" hidden="1" x14ac:dyDescent="0.2"/>
    <row r="923" ht="10.199999999999999" hidden="1" x14ac:dyDescent="0.2"/>
    <row r="924" ht="10.199999999999999" hidden="1" x14ac:dyDescent="0.2"/>
    <row r="925" ht="10.199999999999999" hidden="1" x14ac:dyDescent="0.2"/>
    <row r="926" ht="10.199999999999999" hidden="1" x14ac:dyDescent="0.2"/>
    <row r="927" ht="10.199999999999999" hidden="1" x14ac:dyDescent="0.2"/>
    <row r="928" ht="10.199999999999999" hidden="1" x14ac:dyDescent="0.2"/>
    <row r="929" ht="10.199999999999999" hidden="1" x14ac:dyDescent="0.2"/>
    <row r="930" ht="10.199999999999999" hidden="1" x14ac:dyDescent="0.2"/>
    <row r="931" ht="10.199999999999999" hidden="1" x14ac:dyDescent="0.2"/>
    <row r="932" ht="10.199999999999999" hidden="1" x14ac:dyDescent="0.2"/>
    <row r="933" ht="10.199999999999999" hidden="1" x14ac:dyDescent="0.2"/>
    <row r="934" ht="10.199999999999999" hidden="1" x14ac:dyDescent="0.2"/>
    <row r="935" ht="10.199999999999999" hidden="1" x14ac:dyDescent="0.2"/>
    <row r="936" ht="10.199999999999999" hidden="1" x14ac:dyDescent="0.2"/>
    <row r="937" ht="10.199999999999999" hidden="1" x14ac:dyDescent="0.2"/>
    <row r="938" ht="10.199999999999999" hidden="1" x14ac:dyDescent="0.2"/>
    <row r="939" ht="10.199999999999999" hidden="1" x14ac:dyDescent="0.2"/>
    <row r="940" ht="10.199999999999999" hidden="1" x14ac:dyDescent="0.2"/>
    <row r="941" ht="10.199999999999999" hidden="1" x14ac:dyDescent="0.2"/>
    <row r="942" ht="10.199999999999999" hidden="1" x14ac:dyDescent="0.2"/>
    <row r="943" ht="10.199999999999999" hidden="1" x14ac:dyDescent="0.2"/>
    <row r="944" ht="10.199999999999999" hidden="1" x14ac:dyDescent="0.2"/>
    <row r="945" ht="10.199999999999999" hidden="1" x14ac:dyDescent="0.2"/>
    <row r="946" ht="10.199999999999999" hidden="1" x14ac:dyDescent="0.2"/>
    <row r="947" ht="10.199999999999999" hidden="1" x14ac:dyDescent="0.2"/>
    <row r="948" ht="10.199999999999999" hidden="1" x14ac:dyDescent="0.2"/>
    <row r="949" ht="10.199999999999999" hidden="1" x14ac:dyDescent="0.2"/>
    <row r="950" ht="10.199999999999999" hidden="1" x14ac:dyDescent="0.2"/>
    <row r="951" ht="10.199999999999999" hidden="1" x14ac:dyDescent="0.2"/>
    <row r="952" ht="10.199999999999999" hidden="1" x14ac:dyDescent="0.2"/>
    <row r="953" ht="10.199999999999999" hidden="1" x14ac:dyDescent="0.2"/>
    <row r="954" ht="10.199999999999999" hidden="1" x14ac:dyDescent="0.2"/>
    <row r="955" ht="10.199999999999999" hidden="1" x14ac:dyDescent="0.2"/>
    <row r="956" ht="10.199999999999999" hidden="1" x14ac:dyDescent="0.2"/>
    <row r="957" ht="10.199999999999999" hidden="1" x14ac:dyDescent="0.2"/>
    <row r="958" ht="10.199999999999999" hidden="1" x14ac:dyDescent="0.2"/>
    <row r="959" ht="10.199999999999999" hidden="1" x14ac:dyDescent="0.2"/>
    <row r="960" ht="10.199999999999999" hidden="1" x14ac:dyDescent="0.2"/>
    <row r="961" ht="10.199999999999999" hidden="1" x14ac:dyDescent="0.2"/>
    <row r="962" ht="10.199999999999999" hidden="1" x14ac:dyDescent="0.2"/>
    <row r="963" ht="10.199999999999999" hidden="1" x14ac:dyDescent="0.2"/>
    <row r="964" ht="10.199999999999999" hidden="1" x14ac:dyDescent="0.2"/>
    <row r="965" ht="10.199999999999999" hidden="1" x14ac:dyDescent="0.2"/>
    <row r="966" ht="10.199999999999999" hidden="1" x14ac:dyDescent="0.2"/>
    <row r="967" ht="10.199999999999999" hidden="1" x14ac:dyDescent="0.2"/>
    <row r="968" ht="10.199999999999999" hidden="1" x14ac:dyDescent="0.2"/>
    <row r="969" ht="10.199999999999999" hidden="1" x14ac:dyDescent="0.2"/>
    <row r="970" ht="10.199999999999999" hidden="1" x14ac:dyDescent="0.2"/>
    <row r="971" ht="10.199999999999999" hidden="1" x14ac:dyDescent="0.2"/>
    <row r="972" ht="10.199999999999999" hidden="1" x14ac:dyDescent="0.2"/>
    <row r="973" ht="10.199999999999999" hidden="1" x14ac:dyDescent="0.2"/>
    <row r="974" ht="10.199999999999999" hidden="1" x14ac:dyDescent="0.2"/>
    <row r="975" ht="10.199999999999999" hidden="1" x14ac:dyDescent="0.2"/>
    <row r="976" ht="10.199999999999999" hidden="1" x14ac:dyDescent="0.2"/>
    <row r="977" ht="10.199999999999999" hidden="1" x14ac:dyDescent="0.2"/>
    <row r="978" ht="10.199999999999999" hidden="1" x14ac:dyDescent="0.2"/>
    <row r="979" ht="10.199999999999999" hidden="1" x14ac:dyDescent="0.2"/>
    <row r="980" ht="10.199999999999999" hidden="1" x14ac:dyDescent="0.2"/>
    <row r="981" ht="10.199999999999999" hidden="1" x14ac:dyDescent="0.2"/>
    <row r="982" ht="10.199999999999999" hidden="1" x14ac:dyDescent="0.2"/>
    <row r="983" ht="10.199999999999999" hidden="1" x14ac:dyDescent="0.2"/>
    <row r="984" ht="10.199999999999999" hidden="1" x14ac:dyDescent="0.2"/>
    <row r="985" ht="10.199999999999999" hidden="1" x14ac:dyDescent="0.2"/>
    <row r="986" ht="10.199999999999999" hidden="1" x14ac:dyDescent="0.2"/>
    <row r="987" ht="10.199999999999999" hidden="1" x14ac:dyDescent="0.2"/>
    <row r="988" ht="10.199999999999999" hidden="1" x14ac:dyDescent="0.2"/>
    <row r="989" ht="10.199999999999999" hidden="1" x14ac:dyDescent="0.2"/>
    <row r="990" ht="10.199999999999999" hidden="1" x14ac:dyDescent="0.2"/>
    <row r="991" ht="10.199999999999999" hidden="1" x14ac:dyDescent="0.2"/>
    <row r="992" ht="10.199999999999999" hidden="1" x14ac:dyDescent="0.2"/>
    <row r="993" ht="10.199999999999999" hidden="1" x14ac:dyDescent="0.2"/>
    <row r="994" ht="10.199999999999999" hidden="1" x14ac:dyDescent="0.2"/>
    <row r="995" ht="10.199999999999999" hidden="1" x14ac:dyDescent="0.2"/>
    <row r="996" ht="10.199999999999999" hidden="1" x14ac:dyDescent="0.2"/>
    <row r="997" ht="10.199999999999999" hidden="1" x14ac:dyDescent="0.2"/>
    <row r="998" ht="10.199999999999999" hidden="1" x14ac:dyDescent="0.2"/>
    <row r="999" ht="10.199999999999999" hidden="1" x14ac:dyDescent="0.2"/>
    <row r="1000" ht="10.199999999999999" hidden="1" x14ac:dyDescent="0.2"/>
    <row r="1001" ht="10.199999999999999" hidden="1" x14ac:dyDescent="0.2"/>
    <row r="1002" ht="10.199999999999999" hidden="1" x14ac:dyDescent="0.2"/>
    <row r="1003" ht="10.199999999999999" hidden="1" x14ac:dyDescent="0.2"/>
    <row r="1004" ht="10.199999999999999" hidden="1" x14ac:dyDescent="0.2"/>
    <row r="1005" ht="10.199999999999999" hidden="1" x14ac:dyDescent="0.2"/>
    <row r="1006" ht="10.199999999999999" hidden="1" x14ac:dyDescent="0.2"/>
    <row r="1007" ht="10.199999999999999" hidden="1" x14ac:dyDescent="0.2"/>
    <row r="1008" ht="10.199999999999999" hidden="1" x14ac:dyDescent="0.2"/>
    <row r="1009" ht="10.199999999999999" hidden="1" x14ac:dyDescent="0.2"/>
    <row r="1010" ht="10.199999999999999" hidden="1" x14ac:dyDescent="0.2"/>
    <row r="1011" ht="10.199999999999999" hidden="1" x14ac:dyDescent="0.2"/>
    <row r="1012" ht="10.199999999999999" hidden="1" x14ac:dyDescent="0.2"/>
    <row r="1013" ht="10.199999999999999" hidden="1" x14ac:dyDescent="0.2"/>
    <row r="1014" ht="10.199999999999999" hidden="1" x14ac:dyDescent="0.2"/>
    <row r="1015" ht="10.199999999999999" hidden="1" x14ac:dyDescent="0.2"/>
    <row r="1016" ht="10.199999999999999" hidden="1" x14ac:dyDescent="0.2"/>
    <row r="1017" ht="10.199999999999999" hidden="1" x14ac:dyDescent="0.2"/>
    <row r="1018" ht="10.199999999999999" hidden="1" x14ac:dyDescent="0.2"/>
    <row r="1019" ht="10.199999999999999" hidden="1" x14ac:dyDescent="0.2"/>
    <row r="1020" ht="10.199999999999999" hidden="1" x14ac:dyDescent="0.2"/>
    <row r="1021" ht="10.199999999999999" hidden="1" x14ac:dyDescent="0.2"/>
    <row r="1022" ht="10.199999999999999" hidden="1" x14ac:dyDescent="0.2"/>
    <row r="1023" ht="10.199999999999999" hidden="1" x14ac:dyDescent="0.2"/>
    <row r="1024" ht="10.199999999999999" hidden="1" x14ac:dyDescent="0.2"/>
    <row r="1025" ht="10.199999999999999" hidden="1" x14ac:dyDescent="0.2"/>
    <row r="1026" ht="10.199999999999999" hidden="1" x14ac:dyDescent="0.2"/>
    <row r="1027" ht="10.199999999999999" hidden="1" x14ac:dyDescent="0.2"/>
    <row r="1028" ht="10.199999999999999" hidden="1" x14ac:dyDescent="0.2"/>
    <row r="1029" ht="10.199999999999999" hidden="1" x14ac:dyDescent="0.2"/>
    <row r="1030" ht="10.199999999999999" hidden="1" x14ac:dyDescent="0.2"/>
    <row r="1031" ht="10.199999999999999" hidden="1" x14ac:dyDescent="0.2"/>
    <row r="1032" ht="10.199999999999999" hidden="1" x14ac:dyDescent="0.2"/>
    <row r="1033" ht="10.199999999999999" hidden="1" x14ac:dyDescent="0.2"/>
    <row r="1034" ht="10.199999999999999" hidden="1" x14ac:dyDescent="0.2"/>
    <row r="1035" ht="10.199999999999999" hidden="1" x14ac:dyDescent="0.2"/>
    <row r="1036" ht="10.199999999999999" hidden="1" x14ac:dyDescent="0.2"/>
    <row r="1037" ht="10.199999999999999" hidden="1" x14ac:dyDescent="0.2"/>
    <row r="1038" ht="10.199999999999999" hidden="1" x14ac:dyDescent="0.2"/>
    <row r="1039" ht="10.199999999999999" hidden="1" x14ac:dyDescent="0.2"/>
    <row r="1040" ht="10.199999999999999" hidden="1" x14ac:dyDescent="0.2"/>
    <row r="1041" ht="10.199999999999999" hidden="1" x14ac:dyDescent="0.2"/>
    <row r="1042" ht="10.199999999999999" hidden="1" x14ac:dyDescent="0.2"/>
    <row r="1043" ht="10.199999999999999" hidden="1" x14ac:dyDescent="0.2"/>
    <row r="1044" ht="10.199999999999999" hidden="1" x14ac:dyDescent="0.2"/>
    <row r="1045" ht="10.199999999999999" hidden="1" x14ac:dyDescent="0.2"/>
    <row r="1046" ht="10.199999999999999" hidden="1" x14ac:dyDescent="0.2"/>
    <row r="1047" ht="10.199999999999999" hidden="1" x14ac:dyDescent="0.2"/>
    <row r="1048" ht="10.199999999999999" hidden="1" x14ac:dyDescent="0.2"/>
    <row r="1049" ht="10.199999999999999" hidden="1" x14ac:dyDescent="0.2"/>
    <row r="1050" ht="10.199999999999999" hidden="1" x14ac:dyDescent="0.2"/>
    <row r="1051" ht="10.199999999999999" hidden="1" x14ac:dyDescent="0.2"/>
    <row r="1052" ht="10.199999999999999" hidden="1" x14ac:dyDescent="0.2"/>
    <row r="1053" ht="10.199999999999999" hidden="1" x14ac:dyDescent="0.2"/>
    <row r="1054" ht="10.199999999999999" hidden="1" x14ac:dyDescent="0.2"/>
    <row r="1055" ht="10.199999999999999" hidden="1" x14ac:dyDescent="0.2"/>
    <row r="1056" ht="10.199999999999999" hidden="1" x14ac:dyDescent="0.2"/>
    <row r="1057" ht="10.199999999999999" hidden="1" x14ac:dyDescent="0.2"/>
    <row r="1058" ht="10.199999999999999" hidden="1" x14ac:dyDescent="0.2"/>
    <row r="1059" ht="10.199999999999999" hidden="1" x14ac:dyDescent="0.2"/>
    <row r="1060" ht="10.199999999999999" hidden="1" x14ac:dyDescent="0.2"/>
    <row r="1061" ht="10.199999999999999" hidden="1" x14ac:dyDescent="0.2"/>
    <row r="1062" ht="10.199999999999999" hidden="1" x14ac:dyDescent="0.2"/>
    <row r="1063" ht="10.199999999999999" hidden="1" x14ac:dyDescent="0.2"/>
    <row r="1064" ht="10.199999999999999" hidden="1" x14ac:dyDescent="0.2"/>
    <row r="1065" ht="10.199999999999999" hidden="1" x14ac:dyDescent="0.2"/>
    <row r="1066" ht="10.199999999999999" hidden="1" x14ac:dyDescent="0.2"/>
    <row r="1067" ht="10.199999999999999" hidden="1" x14ac:dyDescent="0.2"/>
    <row r="1068" ht="10.199999999999999" hidden="1" x14ac:dyDescent="0.2"/>
    <row r="1069" ht="10.199999999999999" hidden="1" x14ac:dyDescent="0.2"/>
    <row r="1070" ht="10.199999999999999" hidden="1" x14ac:dyDescent="0.2"/>
    <row r="1071" ht="10.199999999999999" hidden="1" x14ac:dyDescent="0.2"/>
    <row r="1072" ht="10.199999999999999" hidden="1" x14ac:dyDescent="0.2"/>
    <row r="1073" ht="10.199999999999999" hidden="1" x14ac:dyDescent="0.2"/>
    <row r="1074" ht="10.199999999999999" hidden="1" x14ac:dyDescent="0.2"/>
    <row r="1075" ht="10.199999999999999" hidden="1" x14ac:dyDescent="0.2"/>
    <row r="1076" ht="10.199999999999999" hidden="1" x14ac:dyDescent="0.2"/>
    <row r="1077" ht="10.199999999999999" hidden="1" x14ac:dyDescent="0.2"/>
    <row r="1078" ht="10.199999999999999" hidden="1" x14ac:dyDescent="0.2"/>
    <row r="1079" ht="10.199999999999999" hidden="1" x14ac:dyDescent="0.2"/>
    <row r="1080" ht="10.199999999999999" hidden="1" x14ac:dyDescent="0.2"/>
    <row r="1081" ht="10.199999999999999" hidden="1" x14ac:dyDescent="0.2"/>
    <row r="1082" ht="10.199999999999999" hidden="1" x14ac:dyDescent="0.2"/>
    <row r="1083" ht="10.199999999999999" hidden="1" x14ac:dyDescent="0.2"/>
    <row r="1084" ht="10.199999999999999" hidden="1" x14ac:dyDescent="0.2"/>
    <row r="1085" ht="10.199999999999999" hidden="1" x14ac:dyDescent="0.2"/>
    <row r="1086" ht="10.199999999999999" hidden="1" x14ac:dyDescent="0.2"/>
    <row r="1087" ht="10.199999999999999" hidden="1" x14ac:dyDescent="0.2"/>
    <row r="1088" ht="10.199999999999999" hidden="1" x14ac:dyDescent="0.2"/>
    <row r="1089" ht="10.199999999999999" hidden="1" x14ac:dyDescent="0.2"/>
    <row r="1090" ht="10.199999999999999" hidden="1" x14ac:dyDescent="0.2"/>
    <row r="1091" ht="10.199999999999999" hidden="1" x14ac:dyDescent="0.2"/>
    <row r="1092" ht="10.199999999999999" hidden="1" x14ac:dyDescent="0.2"/>
    <row r="1093" ht="10.199999999999999" hidden="1" x14ac:dyDescent="0.2"/>
    <row r="1094" ht="10.199999999999999" hidden="1" x14ac:dyDescent="0.2"/>
    <row r="1095" ht="10.199999999999999" hidden="1" x14ac:dyDescent="0.2"/>
    <row r="1096" ht="10.199999999999999" hidden="1" x14ac:dyDescent="0.2"/>
    <row r="1097" ht="10.199999999999999" hidden="1" x14ac:dyDescent="0.2"/>
    <row r="1098" ht="10.199999999999999" hidden="1" x14ac:dyDescent="0.2"/>
    <row r="1099" ht="10.199999999999999" hidden="1" x14ac:dyDescent="0.2"/>
    <row r="1100" ht="10.199999999999999" hidden="1" x14ac:dyDescent="0.2"/>
    <row r="1101" ht="10.199999999999999" hidden="1" x14ac:dyDescent="0.2"/>
    <row r="1102" ht="10.199999999999999" hidden="1" x14ac:dyDescent="0.2"/>
    <row r="1103" ht="10.199999999999999" hidden="1" x14ac:dyDescent="0.2"/>
    <row r="1104" ht="10.199999999999999" hidden="1" x14ac:dyDescent="0.2"/>
    <row r="1105" ht="10.199999999999999" hidden="1" x14ac:dyDescent="0.2"/>
    <row r="1106" ht="10.199999999999999" hidden="1" x14ac:dyDescent="0.2"/>
    <row r="1107" ht="10.199999999999999" hidden="1" x14ac:dyDescent="0.2"/>
    <row r="1108" ht="10.199999999999999" hidden="1" x14ac:dyDescent="0.2"/>
    <row r="1109" ht="10.199999999999999" hidden="1" x14ac:dyDescent="0.2"/>
    <row r="1110" ht="10.199999999999999" hidden="1" x14ac:dyDescent="0.2"/>
    <row r="1111" ht="10.199999999999999" hidden="1" x14ac:dyDescent="0.2"/>
    <row r="1112" ht="10.199999999999999" hidden="1" x14ac:dyDescent="0.2"/>
    <row r="1113" ht="10.199999999999999" hidden="1" x14ac:dyDescent="0.2"/>
    <row r="1114" ht="10.199999999999999" hidden="1" x14ac:dyDescent="0.2"/>
    <row r="1115" ht="10.199999999999999" hidden="1" x14ac:dyDescent="0.2"/>
    <row r="1116" ht="10.199999999999999" hidden="1" x14ac:dyDescent="0.2"/>
    <row r="1117" ht="10.199999999999999" hidden="1" x14ac:dyDescent="0.2"/>
    <row r="1118" ht="10.199999999999999" hidden="1" x14ac:dyDescent="0.2"/>
    <row r="1119" ht="10.199999999999999" hidden="1" x14ac:dyDescent="0.2"/>
    <row r="1120" ht="10.199999999999999" hidden="1" x14ac:dyDescent="0.2"/>
    <row r="1121" ht="10.199999999999999" hidden="1" x14ac:dyDescent="0.2"/>
    <row r="1122" ht="10.199999999999999" hidden="1" x14ac:dyDescent="0.2"/>
    <row r="1123" ht="10.199999999999999" hidden="1" x14ac:dyDescent="0.2"/>
    <row r="1124" ht="10.199999999999999" hidden="1" x14ac:dyDescent="0.2"/>
    <row r="1125" ht="10.199999999999999" hidden="1" x14ac:dyDescent="0.2"/>
    <row r="1126" ht="10.199999999999999" hidden="1" x14ac:dyDescent="0.2"/>
    <row r="1127" ht="10.199999999999999" hidden="1" x14ac:dyDescent="0.2"/>
    <row r="1128" ht="10.199999999999999" hidden="1" x14ac:dyDescent="0.2"/>
    <row r="1129" ht="10.199999999999999" hidden="1" x14ac:dyDescent="0.2"/>
    <row r="1130" ht="10.199999999999999" hidden="1" x14ac:dyDescent="0.2"/>
    <row r="1131" ht="10.199999999999999" hidden="1" x14ac:dyDescent="0.2"/>
    <row r="1132" ht="10.199999999999999" hidden="1" x14ac:dyDescent="0.2"/>
    <row r="1133" ht="10.199999999999999" hidden="1" x14ac:dyDescent="0.2"/>
    <row r="1134" ht="10.199999999999999" hidden="1" x14ac:dyDescent="0.2"/>
    <row r="1135" ht="10.199999999999999" hidden="1" x14ac:dyDescent="0.2"/>
    <row r="1136" ht="10.199999999999999" hidden="1" x14ac:dyDescent="0.2"/>
    <row r="1137" ht="10.199999999999999" hidden="1" x14ac:dyDescent="0.2"/>
    <row r="1138" ht="10.199999999999999" hidden="1" x14ac:dyDescent="0.2"/>
    <row r="1139" ht="10.199999999999999" hidden="1" x14ac:dyDescent="0.2"/>
    <row r="1140" ht="10.199999999999999" hidden="1" x14ac:dyDescent="0.2"/>
    <row r="1141" ht="10.199999999999999" hidden="1" x14ac:dyDescent="0.2"/>
    <row r="1142" ht="10.199999999999999" hidden="1" x14ac:dyDescent="0.2"/>
    <row r="1143" ht="10.199999999999999" hidden="1" x14ac:dyDescent="0.2"/>
    <row r="1144" ht="10.199999999999999" hidden="1" x14ac:dyDescent="0.2"/>
    <row r="1145" ht="10.199999999999999" hidden="1" x14ac:dyDescent="0.2"/>
    <row r="1146" ht="10.199999999999999" hidden="1" x14ac:dyDescent="0.2"/>
    <row r="1147" ht="10.199999999999999" hidden="1" x14ac:dyDescent="0.2"/>
    <row r="1148" ht="10.199999999999999" hidden="1" x14ac:dyDescent="0.2"/>
    <row r="1149" ht="10.199999999999999" hidden="1" x14ac:dyDescent="0.2"/>
    <row r="1150" ht="10.199999999999999" hidden="1" x14ac:dyDescent="0.2"/>
    <row r="1151" ht="10.199999999999999" hidden="1" x14ac:dyDescent="0.2"/>
    <row r="1152" ht="10.199999999999999" hidden="1" x14ac:dyDescent="0.2"/>
    <row r="1153" ht="10.199999999999999" hidden="1" x14ac:dyDescent="0.2"/>
    <row r="1154" ht="10.199999999999999" hidden="1" x14ac:dyDescent="0.2"/>
    <row r="1155" ht="10.199999999999999" hidden="1" x14ac:dyDescent="0.2"/>
    <row r="1156" ht="10.199999999999999" hidden="1" x14ac:dyDescent="0.2"/>
    <row r="1157" ht="10.199999999999999" hidden="1" x14ac:dyDescent="0.2"/>
    <row r="1158" ht="10.199999999999999" hidden="1" x14ac:dyDescent="0.2"/>
    <row r="1159" ht="10.199999999999999" hidden="1" x14ac:dyDescent="0.2"/>
    <row r="1160" ht="10.199999999999999" hidden="1" x14ac:dyDescent="0.2"/>
    <row r="1161" ht="10.199999999999999" hidden="1" x14ac:dyDescent="0.2"/>
    <row r="1162" ht="10.199999999999999" hidden="1" x14ac:dyDescent="0.2"/>
    <row r="1163" ht="10.199999999999999" hidden="1" x14ac:dyDescent="0.2"/>
    <row r="1164" ht="10.199999999999999" hidden="1" x14ac:dyDescent="0.2"/>
    <row r="1165" ht="10.199999999999999" hidden="1" x14ac:dyDescent="0.2"/>
    <row r="1166" ht="10.199999999999999" hidden="1" x14ac:dyDescent="0.2"/>
    <row r="1167" ht="10.199999999999999" hidden="1" x14ac:dyDescent="0.2"/>
    <row r="1168" ht="10.199999999999999" hidden="1" x14ac:dyDescent="0.2"/>
    <row r="1169" ht="10.199999999999999" hidden="1" x14ac:dyDescent="0.2"/>
    <row r="1170" ht="10.199999999999999" hidden="1" x14ac:dyDescent="0.2"/>
    <row r="1171" ht="10.199999999999999" hidden="1" x14ac:dyDescent="0.2"/>
    <row r="1172" ht="10.199999999999999" hidden="1" x14ac:dyDescent="0.2"/>
    <row r="1173" ht="10.199999999999999" hidden="1" x14ac:dyDescent="0.2"/>
    <row r="1174" ht="10.199999999999999" hidden="1" x14ac:dyDescent="0.2"/>
    <row r="1175" ht="10.199999999999999" hidden="1" x14ac:dyDescent="0.2"/>
    <row r="1176" ht="10.199999999999999" hidden="1" x14ac:dyDescent="0.2"/>
    <row r="1177" ht="10.199999999999999" hidden="1" x14ac:dyDescent="0.2"/>
    <row r="1178" ht="10.199999999999999" hidden="1" x14ac:dyDescent="0.2"/>
    <row r="1179" ht="10.199999999999999" hidden="1" x14ac:dyDescent="0.2"/>
    <row r="1180" ht="10.199999999999999" hidden="1" x14ac:dyDescent="0.2"/>
    <row r="1181" ht="10.199999999999999" hidden="1" x14ac:dyDescent="0.2"/>
    <row r="1182" ht="10.199999999999999" hidden="1" x14ac:dyDescent="0.2"/>
    <row r="1183" ht="10.199999999999999" hidden="1" x14ac:dyDescent="0.2"/>
    <row r="1184" ht="10.199999999999999" hidden="1" x14ac:dyDescent="0.2"/>
    <row r="1185" ht="10.199999999999999" hidden="1" x14ac:dyDescent="0.2"/>
    <row r="1186" ht="10.199999999999999" hidden="1" x14ac:dyDescent="0.2"/>
    <row r="1187" ht="10.199999999999999" hidden="1" x14ac:dyDescent="0.2"/>
    <row r="1188" ht="10.199999999999999" hidden="1" x14ac:dyDescent="0.2"/>
    <row r="1189" ht="10.199999999999999" hidden="1" x14ac:dyDescent="0.2"/>
    <row r="1190" ht="10.199999999999999" hidden="1" x14ac:dyDescent="0.2"/>
    <row r="1191" ht="10.199999999999999" hidden="1" x14ac:dyDescent="0.2"/>
    <row r="1192" ht="10.199999999999999" hidden="1" x14ac:dyDescent="0.2"/>
    <row r="1193" ht="10.199999999999999" hidden="1" x14ac:dyDescent="0.2"/>
    <row r="1194" ht="10.199999999999999" hidden="1" x14ac:dyDescent="0.2"/>
    <row r="1195" ht="10.199999999999999" hidden="1" x14ac:dyDescent="0.2"/>
    <row r="1196" ht="10.199999999999999" hidden="1" x14ac:dyDescent="0.2"/>
    <row r="1197" ht="10.199999999999999" hidden="1" x14ac:dyDescent="0.2"/>
    <row r="1198" ht="10.199999999999999" hidden="1" x14ac:dyDescent="0.2"/>
    <row r="1199" ht="10.199999999999999" hidden="1" x14ac:dyDescent="0.2"/>
    <row r="1200" ht="10.199999999999999" hidden="1" x14ac:dyDescent="0.2"/>
    <row r="1201" ht="10.199999999999999" hidden="1" x14ac:dyDescent="0.2"/>
    <row r="1202" ht="10.199999999999999" hidden="1" x14ac:dyDescent="0.2"/>
    <row r="1203" ht="10.199999999999999" hidden="1" x14ac:dyDescent="0.2"/>
    <row r="1204" ht="10.199999999999999" hidden="1" x14ac:dyDescent="0.2"/>
    <row r="1205" ht="10.199999999999999" hidden="1" x14ac:dyDescent="0.2"/>
    <row r="1206" ht="10.199999999999999" hidden="1" x14ac:dyDescent="0.2"/>
    <row r="1207" ht="10.199999999999999" hidden="1" x14ac:dyDescent="0.2"/>
    <row r="1208" ht="10.199999999999999" hidden="1" x14ac:dyDescent="0.2"/>
    <row r="1209" ht="10.199999999999999" hidden="1" x14ac:dyDescent="0.2"/>
    <row r="1210" ht="10.199999999999999" hidden="1" x14ac:dyDescent="0.2"/>
    <row r="1211" ht="10.199999999999999" hidden="1" x14ac:dyDescent="0.2"/>
    <row r="1212" ht="10.199999999999999" hidden="1" x14ac:dyDescent="0.2"/>
    <row r="1213" ht="10.199999999999999" hidden="1" x14ac:dyDescent="0.2"/>
    <row r="1214" ht="10.199999999999999" hidden="1" x14ac:dyDescent="0.2"/>
    <row r="1215" ht="10.199999999999999" hidden="1" x14ac:dyDescent="0.2"/>
    <row r="1216" ht="10.199999999999999" hidden="1" x14ac:dyDescent="0.2"/>
    <row r="1217" ht="10.199999999999999" hidden="1" x14ac:dyDescent="0.2"/>
    <row r="1218" ht="10.199999999999999" hidden="1" x14ac:dyDescent="0.2"/>
    <row r="1219" ht="10.199999999999999" hidden="1" x14ac:dyDescent="0.2"/>
    <row r="1220" ht="10.199999999999999" hidden="1" x14ac:dyDescent="0.2"/>
    <row r="1221" ht="10.199999999999999" hidden="1" x14ac:dyDescent="0.2"/>
    <row r="1222" ht="10.199999999999999" hidden="1" x14ac:dyDescent="0.2"/>
    <row r="1223" ht="10.199999999999999" hidden="1" x14ac:dyDescent="0.2"/>
    <row r="1224" ht="10.199999999999999" hidden="1" x14ac:dyDescent="0.2"/>
    <row r="1225" ht="10.199999999999999" hidden="1" x14ac:dyDescent="0.2"/>
    <row r="1226" ht="10.199999999999999" hidden="1" x14ac:dyDescent="0.2"/>
    <row r="1227" ht="10.199999999999999" hidden="1" x14ac:dyDescent="0.2"/>
    <row r="1228" ht="10.199999999999999" hidden="1" x14ac:dyDescent="0.2"/>
    <row r="1229" ht="10.199999999999999" hidden="1" x14ac:dyDescent="0.2"/>
    <row r="1230" ht="10.199999999999999" hidden="1" x14ac:dyDescent="0.2"/>
    <row r="1231" ht="10.199999999999999" hidden="1" x14ac:dyDescent="0.2"/>
    <row r="1232" ht="10.199999999999999" hidden="1" x14ac:dyDescent="0.2"/>
    <row r="1233" ht="10.199999999999999" hidden="1" x14ac:dyDescent="0.2"/>
    <row r="1234" ht="10.199999999999999" hidden="1" x14ac:dyDescent="0.2"/>
    <row r="1235" ht="10.199999999999999" hidden="1" x14ac:dyDescent="0.2"/>
    <row r="1236" ht="10.199999999999999" hidden="1" x14ac:dyDescent="0.2"/>
    <row r="1237" ht="10.199999999999999" hidden="1" x14ac:dyDescent="0.2"/>
    <row r="1238" ht="10.199999999999999" hidden="1" x14ac:dyDescent="0.2"/>
    <row r="1239" ht="10.199999999999999" hidden="1" x14ac:dyDescent="0.2"/>
    <row r="1240" ht="10.199999999999999" hidden="1" x14ac:dyDescent="0.2"/>
    <row r="1241" ht="10.199999999999999" hidden="1" x14ac:dyDescent="0.2"/>
    <row r="1242" ht="10.199999999999999" hidden="1" x14ac:dyDescent="0.2"/>
    <row r="1243" ht="10.199999999999999" hidden="1" x14ac:dyDescent="0.2"/>
    <row r="1244" ht="10.199999999999999" hidden="1" x14ac:dyDescent="0.2"/>
    <row r="1245" ht="10.199999999999999" hidden="1" x14ac:dyDescent="0.2"/>
    <row r="1246" ht="10.199999999999999" hidden="1" x14ac:dyDescent="0.2"/>
    <row r="1247" ht="10.199999999999999" hidden="1" x14ac:dyDescent="0.2"/>
    <row r="1248" ht="10.199999999999999" hidden="1" x14ac:dyDescent="0.2"/>
    <row r="1249" ht="10.199999999999999" hidden="1" x14ac:dyDescent="0.2"/>
    <row r="1250" ht="10.199999999999999" hidden="1" x14ac:dyDescent="0.2"/>
    <row r="1251" ht="10.199999999999999" hidden="1" x14ac:dyDescent="0.2"/>
    <row r="1252" ht="10.199999999999999" hidden="1" x14ac:dyDescent="0.2"/>
    <row r="1253" ht="10.199999999999999" hidden="1" x14ac:dyDescent="0.2"/>
    <row r="1254" ht="10.199999999999999" hidden="1" x14ac:dyDescent="0.2"/>
    <row r="1255" ht="10.199999999999999" hidden="1" x14ac:dyDescent="0.2"/>
    <row r="1256" ht="10.199999999999999" hidden="1" x14ac:dyDescent="0.2"/>
    <row r="1257" ht="10.199999999999999" hidden="1" x14ac:dyDescent="0.2"/>
    <row r="1258" ht="10.199999999999999" hidden="1" x14ac:dyDescent="0.2"/>
    <row r="1259" ht="10.199999999999999" hidden="1" x14ac:dyDescent="0.2"/>
    <row r="1260" ht="10.199999999999999" hidden="1" x14ac:dyDescent="0.2"/>
    <row r="1261" ht="10.199999999999999" hidden="1" x14ac:dyDescent="0.2"/>
    <row r="1262" ht="10.199999999999999" hidden="1" x14ac:dyDescent="0.2"/>
    <row r="1263" ht="10.199999999999999" hidden="1" x14ac:dyDescent="0.2"/>
    <row r="1264" ht="10.199999999999999" hidden="1" x14ac:dyDescent="0.2"/>
    <row r="1265" ht="10.199999999999999" hidden="1" x14ac:dyDescent="0.2"/>
    <row r="1266" ht="10.199999999999999" hidden="1" x14ac:dyDescent="0.2"/>
    <row r="1267" ht="10.199999999999999" hidden="1" x14ac:dyDescent="0.2"/>
    <row r="1268" ht="10.199999999999999" hidden="1" x14ac:dyDescent="0.2"/>
    <row r="1269" ht="10.199999999999999" hidden="1" x14ac:dyDescent="0.2"/>
    <row r="1270" ht="10.199999999999999" hidden="1" x14ac:dyDescent="0.2"/>
    <row r="1271" ht="10.199999999999999" hidden="1" x14ac:dyDescent="0.2"/>
    <row r="1272" ht="10.199999999999999" hidden="1" x14ac:dyDescent="0.2"/>
    <row r="1273" ht="10.199999999999999" hidden="1" x14ac:dyDescent="0.2"/>
    <row r="1274" ht="10.199999999999999" hidden="1" x14ac:dyDescent="0.2"/>
    <row r="1275" ht="10.199999999999999" hidden="1" x14ac:dyDescent="0.2"/>
    <row r="1276" ht="10.199999999999999" hidden="1" x14ac:dyDescent="0.2"/>
    <row r="1277" ht="10.199999999999999" hidden="1" x14ac:dyDescent="0.2"/>
    <row r="1278" ht="10.199999999999999" hidden="1" x14ac:dyDescent="0.2"/>
    <row r="1279" ht="10.199999999999999" hidden="1" x14ac:dyDescent="0.2"/>
    <row r="1280" ht="10.199999999999999" hidden="1" x14ac:dyDescent="0.2"/>
    <row r="1281" ht="10.199999999999999" hidden="1" x14ac:dyDescent="0.2"/>
    <row r="1282" ht="10.199999999999999" hidden="1" x14ac:dyDescent="0.2"/>
    <row r="1283" ht="10.199999999999999" hidden="1" x14ac:dyDescent="0.2"/>
    <row r="1284" ht="10.199999999999999" hidden="1" x14ac:dyDescent="0.2"/>
    <row r="1285" ht="10.199999999999999" hidden="1" x14ac:dyDescent="0.2"/>
    <row r="1286" ht="10.199999999999999" hidden="1" x14ac:dyDescent="0.2"/>
    <row r="1287" ht="10.199999999999999" hidden="1" x14ac:dyDescent="0.2"/>
    <row r="1288" ht="10.199999999999999" hidden="1" x14ac:dyDescent="0.2"/>
    <row r="1289" ht="10.199999999999999" hidden="1" x14ac:dyDescent="0.2"/>
    <row r="1290" ht="10.199999999999999" hidden="1" x14ac:dyDescent="0.2"/>
    <row r="1291" ht="10.199999999999999" hidden="1" x14ac:dyDescent="0.2"/>
    <row r="1292" ht="10.199999999999999" hidden="1" x14ac:dyDescent="0.2"/>
    <row r="1293" ht="10.199999999999999" hidden="1" x14ac:dyDescent="0.2"/>
    <row r="1294" ht="10.199999999999999" hidden="1" x14ac:dyDescent="0.2"/>
    <row r="1295" ht="10.199999999999999" hidden="1" x14ac:dyDescent="0.2"/>
    <row r="1296" ht="10.199999999999999" hidden="1" x14ac:dyDescent="0.2"/>
    <row r="1297" ht="10.199999999999999" hidden="1" x14ac:dyDescent="0.2"/>
    <row r="1298" ht="10.199999999999999" hidden="1" x14ac:dyDescent="0.2"/>
    <row r="1299" ht="10.199999999999999" hidden="1" x14ac:dyDescent="0.2"/>
    <row r="1300" ht="10.199999999999999" hidden="1" x14ac:dyDescent="0.2"/>
    <row r="1301" ht="10.199999999999999" hidden="1" x14ac:dyDescent="0.2"/>
    <row r="1302" ht="10.199999999999999" hidden="1" x14ac:dyDescent="0.2"/>
    <row r="1303" ht="10.199999999999999" hidden="1" x14ac:dyDescent="0.2"/>
    <row r="1304" ht="10.199999999999999" hidden="1" x14ac:dyDescent="0.2"/>
    <row r="1305" ht="10.199999999999999" hidden="1" x14ac:dyDescent="0.2"/>
    <row r="1306" ht="10.199999999999999" hidden="1" x14ac:dyDescent="0.2"/>
    <row r="1307" ht="10.199999999999999" hidden="1" x14ac:dyDescent="0.2"/>
    <row r="1308" ht="10.199999999999999" hidden="1" x14ac:dyDescent="0.2"/>
    <row r="1309" ht="10.199999999999999" hidden="1" x14ac:dyDescent="0.2"/>
    <row r="1310" ht="10.199999999999999" hidden="1" x14ac:dyDescent="0.2"/>
    <row r="1311" ht="10.199999999999999" hidden="1" x14ac:dyDescent="0.2"/>
    <row r="1312" ht="10.199999999999999" hidden="1" x14ac:dyDescent="0.2"/>
    <row r="1313" ht="10.199999999999999" hidden="1" x14ac:dyDescent="0.2"/>
    <row r="1314" ht="10.199999999999999" hidden="1" x14ac:dyDescent="0.2"/>
    <row r="1315" ht="10.199999999999999" hidden="1" x14ac:dyDescent="0.2"/>
    <row r="1316" ht="10.199999999999999" hidden="1" x14ac:dyDescent="0.2"/>
    <row r="1317" ht="10.199999999999999" hidden="1" x14ac:dyDescent="0.2"/>
    <row r="1318" ht="10.199999999999999" hidden="1" x14ac:dyDescent="0.2"/>
    <row r="1319" ht="10.199999999999999" hidden="1" x14ac:dyDescent="0.2"/>
    <row r="1320" ht="10.199999999999999" hidden="1" x14ac:dyDescent="0.2"/>
    <row r="1321" ht="10.199999999999999" hidden="1" x14ac:dyDescent="0.2"/>
    <row r="1322" ht="10.199999999999999" hidden="1" x14ac:dyDescent="0.2"/>
    <row r="1323" ht="10.199999999999999" hidden="1" x14ac:dyDescent="0.2"/>
    <row r="1324" ht="10.199999999999999" hidden="1" x14ac:dyDescent="0.2"/>
    <row r="1325" ht="10.199999999999999" hidden="1" x14ac:dyDescent="0.2"/>
    <row r="1326" ht="10.199999999999999" hidden="1" x14ac:dyDescent="0.2"/>
    <row r="1327" ht="10.199999999999999" hidden="1" x14ac:dyDescent="0.2"/>
    <row r="1328" ht="10.199999999999999" hidden="1" x14ac:dyDescent="0.2"/>
    <row r="1329" ht="10.199999999999999" hidden="1" x14ac:dyDescent="0.2"/>
    <row r="1330" ht="10.199999999999999" hidden="1" x14ac:dyDescent="0.2"/>
    <row r="1331" ht="10.199999999999999" hidden="1" x14ac:dyDescent="0.2"/>
    <row r="1332" ht="10.199999999999999" hidden="1" x14ac:dyDescent="0.2"/>
    <row r="1333" ht="10.199999999999999" hidden="1" x14ac:dyDescent="0.2"/>
    <row r="1334" ht="10.199999999999999" hidden="1" x14ac:dyDescent="0.2"/>
    <row r="1335" ht="10.199999999999999" hidden="1" x14ac:dyDescent="0.2"/>
    <row r="1336" ht="10.199999999999999" hidden="1" x14ac:dyDescent="0.2"/>
    <row r="1337" ht="10.199999999999999" hidden="1" x14ac:dyDescent="0.2"/>
    <row r="1338" ht="10.199999999999999" hidden="1" x14ac:dyDescent="0.2"/>
    <row r="1339" ht="10.199999999999999" hidden="1" x14ac:dyDescent="0.2"/>
    <row r="1340" ht="10.199999999999999" hidden="1" x14ac:dyDescent="0.2"/>
    <row r="1341" ht="10.199999999999999" hidden="1" x14ac:dyDescent="0.2"/>
    <row r="1342" ht="10.199999999999999" hidden="1" x14ac:dyDescent="0.2"/>
    <row r="1343" ht="10.199999999999999" hidden="1" x14ac:dyDescent="0.2"/>
    <row r="1344" ht="10.199999999999999" hidden="1" x14ac:dyDescent="0.2"/>
    <row r="1345" ht="10.199999999999999" hidden="1" x14ac:dyDescent="0.2"/>
    <row r="1346" ht="10.199999999999999" hidden="1" x14ac:dyDescent="0.2"/>
    <row r="1347" ht="10.199999999999999" hidden="1" x14ac:dyDescent="0.2"/>
    <row r="1348" ht="10.199999999999999" hidden="1" x14ac:dyDescent="0.2"/>
    <row r="1349" ht="10.199999999999999" hidden="1" x14ac:dyDescent="0.2"/>
    <row r="1350" ht="10.199999999999999" hidden="1" x14ac:dyDescent="0.2"/>
    <row r="1351" ht="10.199999999999999" hidden="1" x14ac:dyDescent="0.2"/>
    <row r="1352" ht="10.199999999999999" hidden="1" x14ac:dyDescent="0.2"/>
    <row r="1353" ht="10.199999999999999" hidden="1" x14ac:dyDescent="0.2"/>
    <row r="1354" ht="10.199999999999999" hidden="1" x14ac:dyDescent="0.2"/>
    <row r="1355" ht="10.199999999999999" hidden="1" x14ac:dyDescent="0.2"/>
    <row r="1356" ht="10.199999999999999" hidden="1" x14ac:dyDescent="0.2"/>
    <row r="1357" ht="10.199999999999999" hidden="1" x14ac:dyDescent="0.2"/>
    <row r="1358" ht="10.199999999999999" hidden="1" x14ac:dyDescent="0.2"/>
    <row r="1359" ht="10.199999999999999" hidden="1" x14ac:dyDescent="0.2"/>
    <row r="1360" ht="10.199999999999999" hidden="1" x14ac:dyDescent="0.2"/>
    <row r="1361" ht="10.199999999999999" hidden="1" x14ac:dyDescent="0.2"/>
    <row r="1362" ht="10.199999999999999" hidden="1" x14ac:dyDescent="0.2"/>
    <row r="1363" ht="10.199999999999999" hidden="1" x14ac:dyDescent="0.2"/>
    <row r="1364" ht="10.199999999999999" hidden="1" x14ac:dyDescent="0.2"/>
    <row r="1365" ht="10.199999999999999" hidden="1" x14ac:dyDescent="0.2"/>
    <row r="1366" ht="10.199999999999999" hidden="1" x14ac:dyDescent="0.2"/>
    <row r="1367" ht="10.199999999999999" hidden="1" x14ac:dyDescent="0.2"/>
    <row r="1368" ht="10.199999999999999" hidden="1" x14ac:dyDescent="0.2"/>
    <row r="1369" ht="10.199999999999999" hidden="1" x14ac:dyDescent="0.2"/>
    <row r="1370" ht="10.199999999999999" hidden="1" x14ac:dyDescent="0.2"/>
    <row r="1371" ht="10.199999999999999" hidden="1" x14ac:dyDescent="0.2"/>
    <row r="1372" ht="10.199999999999999" hidden="1" x14ac:dyDescent="0.2"/>
    <row r="1373" ht="10.199999999999999" hidden="1" x14ac:dyDescent="0.2"/>
    <row r="1374" ht="10.199999999999999" hidden="1" x14ac:dyDescent="0.2"/>
    <row r="1375" ht="10.199999999999999" hidden="1" x14ac:dyDescent="0.2"/>
    <row r="1376" ht="10.199999999999999" hidden="1" x14ac:dyDescent="0.2"/>
    <row r="1377" ht="10.199999999999999" hidden="1" x14ac:dyDescent="0.2"/>
    <row r="1378" ht="10.199999999999999" hidden="1" x14ac:dyDescent="0.2"/>
    <row r="1379" ht="10.199999999999999" hidden="1" x14ac:dyDescent="0.2"/>
    <row r="1380" ht="10.199999999999999" hidden="1" x14ac:dyDescent="0.2"/>
    <row r="1381" ht="10.199999999999999" hidden="1" x14ac:dyDescent="0.2"/>
    <row r="1382" ht="10.199999999999999" hidden="1" x14ac:dyDescent="0.2"/>
    <row r="1383" ht="10.199999999999999" hidden="1" x14ac:dyDescent="0.2"/>
    <row r="1384" ht="10.199999999999999" hidden="1" x14ac:dyDescent="0.2"/>
    <row r="1385" ht="10.199999999999999" hidden="1" x14ac:dyDescent="0.2"/>
    <row r="1386" ht="10.199999999999999" hidden="1" x14ac:dyDescent="0.2"/>
    <row r="1387" ht="10.199999999999999" hidden="1" x14ac:dyDescent="0.2"/>
    <row r="1388" ht="10.199999999999999" hidden="1" x14ac:dyDescent="0.2"/>
    <row r="1389" ht="10.199999999999999" hidden="1" x14ac:dyDescent="0.2"/>
    <row r="1390" ht="10.199999999999999" hidden="1" x14ac:dyDescent="0.2"/>
    <row r="1391" ht="10.199999999999999" hidden="1" x14ac:dyDescent="0.2"/>
    <row r="1392" ht="10.199999999999999" hidden="1" x14ac:dyDescent="0.2"/>
    <row r="1393" ht="10.199999999999999" hidden="1" x14ac:dyDescent="0.2"/>
    <row r="1394" ht="10.199999999999999" hidden="1" x14ac:dyDescent="0.2"/>
    <row r="1395" ht="10.199999999999999" hidden="1" x14ac:dyDescent="0.2"/>
    <row r="1396" ht="10.199999999999999" hidden="1" x14ac:dyDescent="0.2"/>
    <row r="1397" ht="10.199999999999999" hidden="1" x14ac:dyDescent="0.2"/>
    <row r="1398" ht="10.199999999999999" hidden="1" x14ac:dyDescent="0.2"/>
    <row r="1399" ht="10.199999999999999" hidden="1" x14ac:dyDescent="0.2"/>
    <row r="1400" ht="10.199999999999999" hidden="1" x14ac:dyDescent="0.2"/>
    <row r="1401" ht="10.199999999999999" hidden="1" x14ac:dyDescent="0.2"/>
    <row r="1402" ht="10.199999999999999" hidden="1" x14ac:dyDescent="0.2"/>
    <row r="1403" ht="10.199999999999999" hidden="1" x14ac:dyDescent="0.2"/>
    <row r="1404" ht="10.199999999999999" hidden="1" x14ac:dyDescent="0.2"/>
    <row r="1405" ht="10.199999999999999" hidden="1" x14ac:dyDescent="0.2"/>
    <row r="1406" ht="10.199999999999999" hidden="1" x14ac:dyDescent="0.2"/>
    <row r="1407" ht="10.199999999999999" hidden="1" x14ac:dyDescent="0.2"/>
    <row r="1408" ht="10.199999999999999" hidden="1" x14ac:dyDescent="0.2"/>
    <row r="1409" ht="10.199999999999999" hidden="1" x14ac:dyDescent="0.2"/>
    <row r="1410" ht="10.199999999999999" hidden="1" x14ac:dyDescent="0.2"/>
    <row r="1411" ht="10.199999999999999" hidden="1" x14ac:dyDescent="0.2"/>
    <row r="1412" ht="10.199999999999999" hidden="1" x14ac:dyDescent="0.2"/>
    <row r="1413" ht="10.199999999999999" hidden="1" x14ac:dyDescent="0.2"/>
    <row r="1414" ht="10.199999999999999" hidden="1" x14ac:dyDescent="0.2"/>
    <row r="1415" ht="10.199999999999999" hidden="1" x14ac:dyDescent="0.2"/>
    <row r="1416" ht="10.199999999999999" hidden="1" x14ac:dyDescent="0.2"/>
    <row r="1417" ht="10.199999999999999" hidden="1" x14ac:dyDescent="0.2"/>
    <row r="1418" ht="10.199999999999999" hidden="1" x14ac:dyDescent="0.2"/>
    <row r="1419" ht="10.199999999999999" hidden="1" x14ac:dyDescent="0.2"/>
    <row r="1420" ht="10.199999999999999" hidden="1" x14ac:dyDescent="0.2"/>
    <row r="1421" ht="10.199999999999999" hidden="1" x14ac:dyDescent="0.2"/>
    <row r="1422" ht="10.199999999999999" hidden="1" x14ac:dyDescent="0.2"/>
    <row r="1423" ht="10.199999999999999" hidden="1" x14ac:dyDescent="0.2"/>
    <row r="1424" ht="10.199999999999999" hidden="1" x14ac:dyDescent="0.2"/>
    <row r="1425" ht="10.199999999999999" hidden="1" x14ac:dyDescent="0.2"/>
    <row r="1426" ht="10.199999999999999" hidden="1" x14ac:dyDescent="0.2"/>
    <row r="1427" ht="10.199999999999999" hidden="1" x14ac:dyDescent="0.2"/>
    <row r="1428" ht="10.199999999999999" hidden="1" x14ac:dyDescent="0.2"/>
    <row r="1429" ht="10.199999999999999" hidden="1" x14ac:dyDescent="0.2"/>
    <row r="1430" ht="10.199999999999999" hidden="1" x14ac:dyDescent="0.2"/>
    <row r="1431" ht="10.199999999999999" hidden="1" x14ac:dyDescent="0.2"/>
    <row r="1432" ht="10.199999999999999" hidden="1" x14ac:dyDescent="0.2"/>
    <row r="1433" ht="10.199999999999999" hidden="1" x14ac:dyDescent="0.2"/>
    <row r="1434" ht="10.199999999999999" hidden="1" x14ac:dyDescent="0.2"/>
    <row r="1435" ht="10.199999999999999" hidden="1" x14ac:dyDescent="0.2"/>
    <row r="1436" ht="10.199999999999999" hidden="1" x14ac:dyDescent="0.2"/>
    <row r="1437" ht="10.199999999999999" hidden="1" x14ac:dyDescent="0.2"/>
    <row r="1438" ht="10.199999999999999" hidden="1" x14ac:dyDescent="0.2"/>
    <row r="1439" ht="10.199999999999999" hidden="1" x14ac:dyDescent="0.2"/>
    <row r="1440" ht="10.199999999999999" hidden="1" x14ac:dyDescent="0.2"/>
    <row r="1441" ht="10.199999999999999" hidden="1" x14ac:dyDescent="0.2"/>
    <row r="1442" ht="10.199999999999999" hidden="1" x14ac:dyDescent="0.2"/>
    <row r="1443" ht="10.199999999999999" hidden="1" x14ac:dyDescent="0.2"/>
    <row r="1444" ht="10.199999999999999" hidden="1" x14ac:dyDescent="0.2"/>
    <row r="1445" ht="10.199999999999999" hidden="1" x14ac:dyDescent="0.2"/>
    <row r="1446" ht="10.199999999999999" hidden="1" x14ac:dyDescent="0.2"/>
    <row r="1447" ht="10.199999999999999" hidden="1" x14ac:dyDescent="0.2"/>
    <row r="1448" ht="10.199999999999999" hidden="1" x14ac:dyDescent="0.2"/>
    <row r="1449" ht="10.199999999999999" hidden="1" x14ac:dyDescent="0.2"/>
    <row r="1450" ht="10.199999999999999" hidden="1" x14ac:dyDescent="0.2"/>
    <row r="1451" ht="10.199999999999999" hidden="1" x14ac:dyDescent="0.2"/>
    <row r="1452" ht="10.199999999999999" hidden="1" x14ac:dyDescent="0.2"/>
    <row r="1453" ht="10.199999999999999" hidden="1" x14ac:dyDescent="0.2"/>
    <row r="1454" ht="10.199999999999999" hidden="1" x14ac:dyDescent="0.2"/>
    <row r="1455" ht="10.199999999999999" hidden="1" x14ac:dyDescent="0.2"/>
    <row r="1456" ht="10.199999999999999" hidden="1" x14ac:dyDescent="0.2"/>
    <row r="1457" ht="10.199999999999999" hidden="1" x14ac:dyDescent="0.2"/>
    <row r="1458" ht="10.199999999999999" hidden="1" x14ac:dyDescent="0.2"/>
    <row r="1459" ht="10.199999999999999" hidden="1" x14ac:dyDescent="0.2"/>
    <row r="1460" ht="10.199999999999999" hidden="1" x14ac:dyDescent="0.2"/>
    <row r="1461" ht="10.199999999999999" hidden="1" x14ac:dyDescent="0.2"/>
    <row r="1462" ht="10.199999999999999" hidden="1" x14ac:dyDescent="0.2"/>
    <row r="1463" ht="10.199999999999999" hidden="1" x14ac:dyDescent="0.2"/>
    <row r="1464" ht="10.199999999999999" hidden="1" x14ac:dyDescent="0.2"/>
    <row r="1465" ht="10.199999999999999" hidden="1" x14ac:dyDescent="0.2"/>
    <row r="1466" ht="10.199999999999999" hidden="1" x14ac:dyDescent="0.2"/>
    <row r="1467" ht="10.199999999999999" hidden="1" x14ac:dyDescent="0.2"/>
    <row r="1468" ht="10.199999999999999" hidden="1" x14ac:dyDescent="0.2"/>
    <row r="1469" ht="10.199999999999999" hidden="1" x14ac:dyDescent="0.2"/>
    <row r="1470" ht="10.199999999999999" hidden="1" x14ac:dyDescent="0.2"/>
    <row r="1471" ht="10.199999999999999" hidden="1" x14ac:dyDescent="0.2"/>
    <row r="1472" ht="10.199999999999999" hidden="1" x14ac:dyDescent="0.2"/>
    <row r="1473" ht="10.199999999999999" hidden="1" x14ac:dyDescent="0.2"/>
    <row r="1474" ht="10.199999999999999" hidden="1" x14ac:dyDescent="0.2"/>
    <row r="1475" ht="10.199999999999999" hidden="1" x14ac:dyDescent="0.2"/>
    <row r="1476" ht="10.199999999999999" hidden="1" x14ac:dyDescent="0.2"/>
    <row r="1477" ht="10.199999999999999" hidden="1" x14ac:dyDescent="0.2"/>
    <row r="1478" ht="10.199999999999999" hidden="1" x14ac:dyDescent="0.2"/>
    <row r="1479" ht="10.199999999999999" hidden="1" x14ac:dyDescent="0.2"/>
    <row r="1480" ht="10.199999999999999" hidden="1" x14ac:dyDescent="0.2"/>
    <row r="1481" ht="10.199999999999999" hidden="1" x14ac:dyDescent="0.2"/>
    <row r="1482" ht="10.199999999999999" hidden="1" x14ac:dyDescent="0.2"/>
    <row r="1483" ht="10.199999999999999" hidden="1" x14ac:dyDescent="0.2"/>
    <row r="1484" ht="10.199999999999999" hidden="1" x14ac:dyDescent="0.2"/>
    <row r="1485" ht="10.199999999999999" hidden="1" x14ac:dyDescent="0.2"/>
    <row r="1486" ht="10.199999999999999" hidden="1" x14ac:dyDescent="0.2"/>
    <row r="1487" ht="10.199999999999999" hidden="1" x14ac:dyDescent="0.2"/>
    <row r="1488" ht="10.199999999999999" hidden="1" x14ac:dyDescent="0.2"/>
    <row r="1489" ht="10.199999999999999" hidden="1" x14ac:dyDescent="0.2"/>
    <row r="1490" ht="10.199999999999999" hidden="1" x14ac:dyDescent="0.2"/>
    <row r="1491" ht="10.199999999999999" hidden="1" x14ac:dyDescent="0.2"/>
    <row r="1492" ht="10.199999999999999" hidden="1" x14ac:dyDescent="0.2"/>
    <row r="1493" ht="10.199999999999999" hidden="1" x14ac:dyDescent="0.2"/>
    <row r="1494" ht="10.199999999999999" hidden="1" x14ac:dyDescent="0.2"/>
    <row r="1495" ht="10.199999999999999" hidden="1" x14ac:dyDescent="0.2"/>
    <row r="1496" ht="10.199999999999999" hidden="1" x14ac:dyDescent="0.2"/>
    <row r="1497" ht="10.199999999999999" hidden="1" x14ac:dyDescent="0.2"/>
    <row r="1498" ht="10.199999999999999" hidden="1" x14ac:dyDescent="0.2"/>
    <row r="1499" ht="10.199999999999999" hidden="1" x14ac:dyDescent="0.2"/>
    <row r="1500" ht="10.199999999999999" hidden="1" x14ac:dyDescent="0.2"/>
    <row r="1501" ht="10.199999999999999" hidden="1" x14ac:dyDescent="0.2"/>
    <row r="1502" ht="10.199999999999999" hidden="1" x14ac:dyDescent="0.2"/>
    <row r="1503" ht="10.199999999999999" hidden="1" x14ac:dyDescent="0.2"/>
    <row r="1504" ht="10.199999999999999" hidden="1" x14ac:dyDescent="0.2"/>
    <row r="1505" ht="10.199999999999999" hidden="1" x14ac:dyDescent="0.2"/>
    <row r="1506" ht="10.199999999999999" hidden="1" x14ac:dyDescent="0.2"/>
    <row r="1507" ht="10.199999999999999" hidden="1" x14ac:dyDescent="0.2"/>
    <row r="1508" ht="10.199999999999999" hidden="1" x14ac:dyDescent="0.2"/>
    <row r="1509" ht="10.199999999999999" hidden="1" x14ac:dyDescent="0.2"/>
    <row r="1510" ht="10.199999999999999" hidden="1" x14ac:dyDescent="0.2"/>
    <row r="1511" ht="10.199999999999999" hidden="1" x14ac:dyDescent="0.2"/>
    <row r="1512" ht="10.199999999999999" hidden="1" x14ac:dyDescent="0.2"/>
    <row r="1513" ht="10.199999999999999" hidden="1" x14ac:dyDescent="0.2"/>
    <row r="1514" ht="10.199999999999999" hidden="1" x14ac:dyDescent="0.2"/>
    <row r="1515" ht="10.199999999999999" hidden="1" x14ac:dyDescent="0.2"/>
    <row r="1516" ht="10.199999999999999" hidden="1" x14ac:dyDescent="0.2"/>
    <row r="1517" ht="10.199999999999999" hidden="1" x14ac:dyDescent="0.2"/>
    <row r="1518" ht="10.199999999999999" hidden="1" x14ac:dyDescent="0.2"/>
    <row r="1519" ht="10.199999999999999" hidden="1" x14ac:dyDescent="0.2"/>
    <row r="1520" ht="10.199999999999999" hidden="1" x14ac:dyDescent="0.2"/>
    <row r="1521" ht="10.199999999999999" hidden="1" x14ac:dyDescent="0.2"/>
    <row r="1522" ht="10.199999999999999" hidden="1" x14ac:dyDescent="0.2"/>
    <row r="1523" ht="10.199999999999999" hidden="1" x14ac:dyDescent="0.2"/>
    <row r="1524" ht="10.199999999999999" hidden="1" x14ac:dyDescent="0.2"/>
    <row r="1525" ht="10.199999999999999" hidden="1" x14ac:dyDescent="0.2"/>
    <row r="1526" ht="10.199999999999999" hidden="1" x14ac:dyDescent="0.2"/>
    <row r="1527" ht="10.199999999999999" hidden="1" x14ac:dyDescent="0.2"/>
    <row r="1528" ht="10.199999999999999" hidden="1" x14ac:dyDescent="0.2"/>
    <row r="1529" ht="10.199999999999999" hidden="1" x14ac:dyDescent="0.2"/>
    <row r="1530" ht="10.199999999999999" hidden="1" x14ac:dyDescent="0.2"/>
    <row r="1531" ht="10.199999999999999" hidden="1" x14ac:dyDescent="0.2"/>
    <row r="1532" ht="10.199999999999999" hidden="1" x14ac:dyDescent="0.2"/>
    <row r="1533" ht="10.199999999999999" hidden="1" x14ac:dyDescent="0.2"/>
    <row r="1534" ht="10.199999999999999" hidden="1" x14ac:dyDescent="0.2"/>
    <row r="1535" ht="10.199999999999999" hidden="1" x14ac:dyDescent="0.2"/>
    <row r="1536" ht="10.199999999999999" hidden="1" x14ac:dyDescent="0.2"/>
    <row r="1537" ht="10.199999999999999" hidden="1" x14ac:dyDescent="0.2"/>
    <row r="1538" ht="10.199999999999999" hidden="1" x14ac:dyDescent="0.2"/>
    <row r="1539" ht="10.199999999999999" hidden="1" x14ac:dyDescent="0.2"/>
    <row r="1540" ht="10.199999999999999" hidden="1" x14ac:dyDescent="0.2"/>
    <row r="1541" ht="10.199999999999999" hidden="1" x14ac:dyDescent="0.2"/>
    <row r="1542" ht="10.199999999999999" hidden="1" x14ac:dyDescent="0.2"/>
    <row r="1543" ht="10.199999999999999" hidden="1" x14ac:dyDescent="0.2"/>
    <row r="1544" ht="10.199999999999999" hidden="1" x14ac:dyDescent="0.2"/>
    <row r="1545" ht="10.199999999999999" hidden="1" x14ac:dyDescent="0.2"/>
    <row r="1546" ht="10.199999999999999" hidden="1" x14ac:dyDescent="0.2"/>
    <row r="1547" ht="10.199999999999999" hidden="1" x14ac:dyDescent="0.2"/>
    <row r="1548" ht="10.199999999999999" hidden="1" x14ac:dyDescent="0.2"/>
    <row r="1549" ht="10.199999999999999" hidden="1" x14ac:dyDescent="0.2"/>
    <row r="1550" ht="10.199999999999999" hidden="1" x14ac:dyDescent="0.2"/>
    <row r="1551" ht="10.199999999999999" hidden="1" x14ac:dyDescent="0.2"/>
    <row r="1552" ht="10.199999999999999" hidden="1" x14ac:dyDescent="0.2"/>
    <row r="1553" ht="10.199999999999999" hidden="1" x14ac:dyDescent="0.2"/>
    <row r="1554" ht="10.199999999999999" hidden="1" x14ac:dyDescent="0.2"/>
    <row r="1555" ht="10.199999999999999" hidden="1" x14ac:dyDescent="0.2"/>
    <row r="1556" ht="10.199999999999999" hidden="1" x14ac:dyDescent="0.2"/>
    <row r="1557" ht="10.199999999999999" hidden="1" x14ac:dyDescent="0.2"/>
    <row r="1558" ht="10.199999999999999" hidden="1" x14ac:dyDescent="0.2"/>
    <row r="1559" ht="10.199999999999999" hidden="1" x14ac:dyDescent="0.2"/>
    <row r="1560" ht="10.199999999999999" hidden="1" x14ac:dyDescent="0.2"/>
    <row r="1561" ht="10.199999999999999" hidden="1" x14ac:dyDescent="0.2"/>
    <row r="1562" ht="10.199999999999999" hidden="1" x14ac:dyDescent="0.2"/>
    <row r="1563" ht="10.199999999999999" hidden="1" x14ac:dyDescent="0.2"/>
    <row r="1564" ht="10.199999999999999" hidden="1" x14ac:dyDescent="0.2"/>
    <row r="1565" ht="10.199999999999999" hidden="1" x14ac:dyDescent="0.2"/>
    <row r="1566" ht="10.199999999999999" hidden="1" x14ac:dyDescent="0.2"/>
    <row r="1567" ht="10.199999999999999" hidden="1" x14ac:dyDescent="0.2"/>
    <row r="1568" ht="10.199999999999999" hidden="1" x14ac:dyDescent="0.2"/>
    <row r="1569" ht="10.199999999999999" hidden="1" x14ac:dyDescent="0.2"/>
    <row r="1570" ht="10.199999999999999" hidden="1" x14ac:dyDescent="0.2"/>
    <row r="1571" ht="10.199999999999999" hidden="1" x14ac:dyDescent="0.2"/>
    <row r="1572" ht="10.199999999999999" hidden="1" x14ac:dyDescent="0.2"/>
    <row r="1573" ht="10.199999999999999" hidden="1" x14ac:dyDescent="0.2"/>
    <row r="1574" ht="10.199999999999999" hidden="1" x14ac:dyDescent="0.2"/>
    <row r="1575" ht="10.199999999999999" hidden="1" x14ac:dyDescent="0.2"/>
    <row r="1576" ht="10.199999999999999" hidden="1" x14ac:dyDescent="0.2"/>
    <row r="1577" ht="10.199999999999999" hidden="1" x14ac:dyDescent="0.2"/>
    <row r="1578" ht="10.199999999999999" hidden="1" x14ac:dyDescent="0.2"/>
    <row r="1579" ht="10.199999999999999" hidden="1" x14ac:dyDescent="0.2"/>
    <row r="1580" ht="10.199999999999999" hidden="1" x14ac:dyDescent="0.2"/>
    <row r="1581" ht="10.199999999999999" hidden="1" x14ac:dyDescent="0.2"/>
    <row r="1582" ht="10.199999999999999" hidden="1" x14ac:dyDescent="0.2"/>
    <row r="1583" ht="10.199999999999999" hidden="1" x14ac:dyDescent="0.2"/>
    <row r="1584" ht="10.199999999999999" hidden="1" x14ac:dyDescent="0.2"/>
    <row r="1585" ht="10.199999999999999" hidden="1" x14ac:dyDescent="0.2"/>
    <row r="1586" ht="10.199999999999999" hidden="1" x14ac:dyDescent="0.2"/>
    <row r="1587" ht="10.199999999999999" hidden="1" x14ac:dyDescent="0.2"/>
    <row r="1588" ht="10.199999999999999" hidden="1" x14ac:dyDescent="0.2"/>
    <row r="1589" ht="10.199999999999999" hidden="1" x14ac:dyDescent="0.2"/>
    <row r="1590" ht="10.199999999999999" hidden="1" x14ac:dyDescent="0.2"/>
    <row r="1591" ht="10.199999999999999" hidden="1" x14ac:dyDescent="0.2"/>
    <row r="1592" ht="10.199999999999999" hidden="1" x14ac:dyDescent="0.2"/>
    <row r="1593" ht="10.199999999999999" hidden="1" x14ac:dyDescent="0.2"/>
    <row r="1594" ht="10.199999999999999" hidden="1" x14ac:dyDescent="0.2"/>
    <row r="1595" ht="10.199999999999999" hidden="1" x14ac:dyDescent="0.2"/>
    <row r="1596" ht="10.199999999999999" hidden="1" x14ac:dyDescent="0.2"/>
    <row r="1597" ht="10.199999999999999" hidden="1" x14ac:dyDescent="0.2"/>
    <row r="1598" ht="10.199999999999999" hidden="1" x14ac:dyDescent="0.2"/>
    <row r="1599" ht="10.199999999999999" hidden="1" x14ac:dyDescent="0.2"/>
    <row r="1600" ht="10.199999999999999" hidden="1" x14ac:dyDescent="0.2"/>
    <row r="1601" ht="10.199999999999999" hidden="1" x14ac:dyDescent="0.2"/>
    <row r="1602" ht="10.199999999999999" hidden="1" x14ac:dyDescent="0.2"/>
    <row r="1603" ht="10.199999999999999" hidden="1" x14ac:dyDescent="0.2"/>
    <row r="1604" ht="10.199999999999999" hidden="1" x14ac:dyDescent="0.2"/>
    <row r="1605" ht="10.199999999999999" hidden="1" x14ac:dyDescent="0.2"/>
    <row r="1606" ht="10.199999999999999" hidden="1" x14ac:dyDescent="0.2"/>
    <row r="1607" ht="10.199999999999999" hidden="1" x14ac:dyDescent="0.2"/>
    <row r="1608" ht="10.199999999999999" hidden="1" x14ac:dyDescent="0.2"/>
    <row r="1609" ht="10.199999999999999" hidden="1" x14ac:dyDescent="0.2"/>
    <row r="1610" ht="10.199999999999999" hidden="1" x14ac:dyDescent="0.2"/>
    <row r="1611" ht="10.199999999999999" hidden="1" x14ac:dyDescent="0.2"/>
    <row r="1612" ht="10.199999999999999" hidden="1" x14ac:dyDescent="0.2"/>
    <row r="1613" ht="10.199999999999999" hidden="1" x14ac:dyDescent="0.2"/>
    <row r="1614" ht="10.199999999999999" hidden="1" x14ac:dyDescent="0.2"/>
    <row r="1615" ht="10.199999999999999" hidden="1" x14ac:dyDescent="0.2"/>
    <row r="1616" ht="10.199999999999999" hidden="1" x14ac:dyDescent="0.2"/>
    <row r="1617" ht="10.199999999999999" hidden="1" x14ac:dyDescent="0.2"/>
    <row r="1618" ht="10.199999999999999" hidden="1" x14ac:dyDescent="0.2"/>
    <row r="1619" ht="10.199999999999999" hidden="1" x14ac:dyDescent="0.2"/>
    <row r="1620" ht="10.199999999999999" hidden="1" x14ac:dyDescent="0.2"/>
    <row r="1621" ht="10.199999999999999" hidden="1" x14ac:dyDescent="0.2"/>
    <row r="1622" ht="10.199999999999999" hidden="1" x14ac:dyDescent="0.2"/>
    <row r="1623" ht="10.199999999999999" hidden="1" x14ac:dyDescent="0.2"/>
    <row r="1624" ht="10.199999999999999" hidden="1" x14ac:dyDescent="0.2"/>
    <row r="1625" ht="10.199999999999999" hidden="1" x14ac:dyDescent="0.2"/>
    <row r="1626" ht="10.199999999999999" hidden="1" x14ac:dyDescent="0.2"/>
    <row r="1627" ht="10.199999999999999" hidden="1" x14ac:dyDescent="0.2"/>
    <row r="1628" ht="10.199999999999999" hidden="1" x14ac:dyDescent="0.2"/>
    <row r="1629" ht="10.199999999999999" hidden="1" x14ac:dyDescent="0.2"/>
    <row r="1630" ht="10.199999999999999" hidden="1" x14ac:dyDescent="0.2"/>
    <row r="1631" ht="10.199999999999999" hidden="1" x14ac:dyDescent="0.2"/>
    <row r="1632" ht="10.199999999999999" hidden="1" x14ac:dyDescent="0.2"/>
    <row r="1633" ht="10.199999999999999" hidden="1" x14ac:dyDescent="0.2"/>
    <row r="1634" ht="10.199999999999999" hidden="1" x14ac:dyDescent="0.2"/>
    <row r="1635" ht="10.199999999999999" hidden="1" x14ac:dyDescent="0.2"/>
    <row r="1636" ht="10.199999999999999" hidden="1" x14ac:dyDescent="0.2"/>
    <row r="1637" ht="10.199999999999999" hidden="1" x14ac:dyDescent="0.2"/>
    <row r="1638" ht="10.199999999999999" hidden="1" x14ac:dyDescent="0.2"/>
    <row r="1639" ht="10.199999999999999" hidden="1" x14ac:dyDescent="0.2"/>
    <row r="1640" ht="10.199999999999999" hidden="1" x14ac:dyDescent="0.2"/>
    <row r="1641" ht="10.199999999999999" hidden="1" x14ac:dyDescent="0.2"/>
    <row r="1642" ht="10.199999999999999" hidden="1" x14ac:dyDescent="0.2"/>
    <row r="1643" ht="10.199999999999999" hidden="1" x14ac:dyDescent="0.2"/>
    <row r="1644" ht="10.199999999999999" hidden="1" x14ac:dyDescent="0.2"/>
    <row r="1645" ht="10.199999999999999" hidden="1" x14ac:dyDescent="0.2"/>
    <row r="1646" ht="10.199999999999999" hidden="1" x14ac:dyDescent="0.2"/>
    <row r="1647" ht="10.199999999999999" hidden="1" x14ac:dyDescent="0.2"/>
    <row r="1648" ht="10.199999999999999" hidden="1" x14ac:dyDescent="0.2"/>
    <row r="1649" ht="10.199999999999999" hidden="1" x14ac:dyDescent="0.2"/>
    <row r="1650" ht="10.199999999999999" hidden="1" x14ac:dyDescent="0.2"/>
    <row r="1651" ht="10.199999999999999" hidden="1" x14ac:dyDescent="0.2"/>
    <row r="1652" ht="10.199999999999999" hidden="1" x14ac:dyDescent="0.2"/>
    <row r="1653" ht="10.199999999999999" hidden="1" x14ac:dyDescent="0.2"/>
    <row r="1654" ht="10.199999999999999" hidden="1" x14ac:dyDescent="0.2"/>
    <row r="1655" ht="10.199999999999999" hidden="1" x14ac:dyDescent="0.2"/>
    <row r="1656" ht="10.199999999999999" hidden="1" x14ac:dyDescent="0.2"/>
    <row r="1657" ht="10.199999999999999" hidden="1" x14ac:dyDescent="0.2"/>
    <row r="1658" ht="10.199999999999999" hidden="1" x14ac:dyDescent="0.2"/>
    <row r="1659" ht="10.199999999999999" hidden="1" x14ac:dyDescent="0.2"/>
    <row r="1660" ht="10.199999999999999" hidden="1" x14ac:dyDescent="0.2"/>
    <row r="1661" ht="10.199999999999999" hidden="1" x14ac:dyDescent="0.2"/>
    <row r="1662" ht="10.199999999999999" hidden="1" x14ac:dyDescent="0.2"/>
    <row r="1663" ht="10.199999999999999" hidden="1" x14ac:dyDescent="0.2"/>
    <row r="1664" ht="10.199999999999999" hidden="1" x14ac:dyDescent="0.2"/>
    <row r="1665" ht="10.199999999999999" hidden="1" x14ac:dyDescent="0.2"/>
    <row r="1666" ht="10.199999999999999" hidden="1" x14ac:dyDescent="0.2"/>
    <row r="1667" ht="10.199999999999999" hidden="1" x14ac:dyDescent="0.2"/>
    <row r="1668" ht="10.199999999999999" hidden="1" x14ac:dyDescent="0.2"/>
    <row r="1669" ht="10.199999999999999" hidden="1" x14ac:dyDescent="0.2"/>
    <row r="1670" ht="10.199999999999999" hidden="1" x14ac:dyDescent="0.2"/>
    <row r="1671" ht="10.199999999999999" hidden="1" x14ac:dyDescent="0.2"/>
    <row r="1672" ht="10.199999999999999" hidden="1" x14ac:dyDescent="0.2"/>
    <row r="1673" ht="10.199999999999999" hidden="1" x14ac:dyDescent="0.2"/>
    <row r="1674" ht="10.199999999999999" hidden="1" x14ac:dyDescent="0.2"/>
    <row r="1675" ht="10.199999999999999" hidden="1" x14ac:dyDescent="0.2"/>
    <row r="1676" ht="10.199999999999999" hidden="1" x14ac:dyDescent="0.2"/>
    <row r="1677" ht="10.199999999999999" hidden="1" x14ac:dyDescent="0.2"/>
    <row r="1678" ht="10.199999999999999" hidden="1" x14ac:dyDescent="0.2"/>
    <row r="1679" ht="10.199999999999999" hidden="1" x14ac:dyDescent="0.2"/>
    <row r="1680" ht="10.199999999999999" hidden="1" x14ac:dyDescent="0.2"/>
    <row r="1681" ht="10.199999999999999" hidden="1" x14ac:dyDescent="0.2"/>
    <row r="1682" ht="10.199999999999999" hidden="1" x14ac:dyDescent="0.2"/>
    <row r="1683" ht="10.199999999999999" hidden="1" x14ac:dyDescent="0.2"/>
    <row r="1684" ht="10.199999999999999" hidden="1" x14ac:dyDescent="0.2"/>
    <row r="1685" ht="10.199999999999999" hidden="1" x14ac:dyDescent="0.2"/>
    <row r="1686" ht="10.199999999999999" hidden="1" x14ac:dyDescent="0.2"/>
    <row r="1687" ht="10.199999999999999" hidden="1" x14ac:dyDescent="0.2"/>
    <row r="1688" ht="10.199999999999999" hidden="1" x14ac:dyDescent="0.2"/>
    <row r="1689" ht="10.199999999999999" hidden="1" x14ac:dyDescent="0.2"/>
    <row r="1690" ht="10.199999999999999" hidden="1" x14ac:dyDescent="0.2"/>
    <row r="1691" ht="10.199999999999999" hidden="1" x14ac:dyDescent="0.2"/>
    <row r="1692" ht="10.199999999999999" hidden="1" x14ac:dyDescent="0.2"/>
    <row r="1693" ht="10.199999999999999" hidden="1" x14ac:dyDescent="0.2"/>
    <row r="1694" ht="10.199999999999999" hidden="1" x14ac:dyDescent="0.2"/>
    <row r="1695" ht="10.199999999999999" hidden="1" x14ac:dyDescent="0.2"/>
    <row r="1696" ht="10.199999999999999" hidden="1" x14ac:dyDescent="0.2"/>
    <row r="1697" ht="10.199999999999999" hidden="1" x14ac:dyDescent="0.2"/>
    <row r="1698" ht="10.199999999999999" hidden="1" x14ac:dyDescent="0.2"/>
    <row r="1699" ht="10.199999999999999" hidden="1" x14ac:dyDescent="0.2"/>
    <row r="1700" ht="10.199999999999999" hidden="1" x14ac:dyDescent="0.2"/>
    <row r="1701" ht="10.199999999999999" hidden="1" x14ac:dyDescent="0.2"/>
    <row r="1702" ht="10.199999999999999" hidden="1" x14ac:dyDescent="0.2"/>
    <row r="1703" ht="10.199999999999999" hidden="1" x14ac:dyDescent="0.2"/>
    <row r="1704" ht="10.199999999999999" hidden="1" x14ac:dyDescent="0.2"/>
    <row r="1705" ht="10.199999999999999" hidden="1" x14ac:dyDescent="0.2"/>
    <row r="1706" ht="10.199999999999999" hidden="1" x14ac:dyDescent="0.2"/>
    <row r="1707" ht="10.199999999999999" hidden="1" x14ac:dyDescent="0.2"/>
    <row r="1708" ht="10.199999999999999" hidden="1" x14ac:dyDescent="0.2"/>
    <row r="1709" ht="10.199999999999999" hidden="1" x14ac:dyDescent="0.2"/>
    <row r="1710" ht="10.199999999999999" hidden="1" x14ac:dyDescent="0.2"/>
    <row r="1711" ht="10.199999999999999" hidden="1" x14ac:dyDescent="0.2"/>
    <row r="1712" ht="10.199999999999999" hidden="1" x14ac:dyDescent="0.2"/>
    <row r="1713" ht="10.199999999999999" hidden="1" x14ac:dyDescent="0.2"/>
    <row r="1714" ht="10.199999999999999" hidden="1" x14ac:dyDescent="0.2"/>
    <row r="1715" ht="10.199999999999999" hidden="1" x14ac:dyDescent="0.2"/>
    <row r="1716" ht="10.199999999999999" hidden="1" x14ac:dyDescent="0.2"/>
    <row r="1717" ht="10.199999999999999" hidden="1" x14ac:dyDescent="0.2"/>
    <row r="1718" ht="10.199999999999999" hidden="1" x14ac:dyDescent="0.2"/>
    <row r="1719" ht="10.199999999999999" hidden="1" x14ac:dyDescent="0.2"/>
    <row r="1720" ht="10.199999999999999" hidden="1" x14ac:dyDescent="0.2"/>
    <row r="1721" ht="10.199999999999999" hidden="1" x14ac:dyDescent="0.2"/>
    <row r="1722" ht="10.199999999999999" hidden="1" x14ac:dyDescent="0.2"/>
    <row r="1723" ht="10.199999999999999" hidden="1" x14ac:dyDescent="0.2"/>
    <row r="1724" ht="10.199999999999999" hidden="1" x14ac:dyDescent="0.2"/>
    <row r="1725" ht="10.199999999999999" hidden="1" x14ac:dyDescent="0.2"/>
    <row r="1726" ht="10.199999999999999" hidden="1" x14ac:dyDescent="0.2"/>
    <row r="1727" ht="10.199999999999999" hidden="1" x14ac:dyDescent="0.2"/>
    <row r="1728" ht="10.199999999999999" hidden="1" x14ac:dyDescent="0.2"/>
    <row r="1729" ht="10.199999999999999" hidden="1" x14ac:dyDescent="0.2"/>
    <row r="1730" ht="10.199999999999999" hidden="1" x14ac:dyDescent="0.2"/>
    <row r="1731" ht="10.199999999999999" hidden="1" x14ac:dyDescent="0.2"/>
    <row r="1732" ht="10.199999999999999" hidden="1" x14ac:dyDescent="0.2"/>
    <row r="1733" ht="10.199999999999999" hidden="1" x14ac:dyDescent="0.2"/>
    <row r="1734" ht="10.199999999999999" hidden="1" x14ac:dyDescent="0.2"/>
    <row r="1735" ht="10.199999999999999" hidden="1" x14ac:dyDescent="0.2"/>
    <row r="1736" ht="10.199999999999999" hidden="1" x14ac:dyDescent="0.2"/>
    <row r="1737" ht="10.199999999999999" hidden="1" x14ac:dyDescent="0.2"/>
    <row r="1738" ht="10.199999999999999" hidden="1" x14ac:dyDescent="0.2"/>
    <row r="1739" ht="10.199999999999999" hidden="1" x14ac:dyDescent="0.2"/>
    <row r="1740" ht="10.199999999999999" hidden="1" x14ac:dyDescent="0.2"/>
    <row r="1741" ht="10.199999999999999" hidden="1" x14ac:dyDescent="0.2"/>
    <row r="1742" ht="10.199999999999999" hidden="1" x14ac:dyDescent="0.2"/>
    <row r="1743" ht="10.199999999999999" hidden="1" x14ac:dyDescent="0.2"/>
    <row r="1744" ht="10.199999999999999" hidden="1" x14ac:dyDescent="0.2"/>
    <row r="1745" ht="10.199999999999999" hidden="1" x14ac:dyDescent="0.2"/>
    <row r="1746" ht="10.199999999999999" hidden="1" x14ac:dyDescent="0.2"/>
    <row r="1747" ht="10.199999999999999" hidden="1" x14ac:dyDescent="0.2"/>
    <row r="1748" ht="10.199999999999999" hidden="1" x14ac:dyDescent="0.2"/>
    <row r="1749" ht="10.199999999999999" hidden="1" x14ac:dyDescent="0.2"/>
    <row r="1750" ht="10.199999999999999" hidden="1" x14ac:dyDescent="0.2"/>
    <row r="1751" ht="10.199999999999999" hidden="1" x14ac:dyDescent="0.2"/>
    <row r="1752" ht="10.199999999999999" hidden="1" x14ac:dyDescent="0.2"/>
    <row r="1753" ht="10.199999999999999" hidden="1" x14ac:dyDescent="0.2"/>
    <row r="1754" ht="10.199999999999999" hidden="1" x14ac:dyDescent="0.2"/>
    <row r="1755" ht="10.199999999999999" hidden="1" x14ac:dyDescent="0.2"/>
    <row r="1756" ht="10.199999999999999" hidden="1" x14ac:dyDescent="0.2"/>
    <row r="1757" ht="10.199999999999999" hidden="1" x14ac:dyDescent="0.2"/>
    <row r="1758" ht="10.199999999999999" hidden="1" x14ac:dyDescent="0.2"/>
    <row r="1759" ht="10.199999999999999" hidden="1" x14ac:dyDescent="0.2"/>
    <row r="1760" ht="10.199999999999999" hidden="1" x14ac:dyDescent="0.2"/>
    <row r="1761" ht="10.199999999999999" hidden="1" x14ac:dyDescent="0.2"/>
    <row r="1762" ht="10.199999999999999" hidden="1" x14ac:dyDescent="0.2"/>
    <row r="1763" ht="10.199999999999999" hidden="1" x14ac:dyDescent="0.2"/>
    <row r="1764" ht="10.199999999999999" hidden="1" x14ac:dyDescent="0.2"/>
    <row r="1765" ht="10.199999999999999" hidden="1" x14ac:dyDescent="0.2"/>
    <row r="1766" ht="10.199999999999999" hidden="1" x14ac:dyDescent="0.2"/>
    <row r="1767" ht="10.199999999999999" hidden="1" x14ac:dyDescent="0.2"/>
    <row r="1768" ht="10.199999999999999" hidden="1" x14ac:dyDescent="0.2"/>
    <row r="1769" ht="10.199999999999999" hidden="1" x14ac:dyDescent="0.2"/>
    <row r="1770" ht="10.199999999999999" hidden="1" x14ac:dyDescent="0.2"/>
    <row r="1771" ht="10.199999999999999" hidden="1" x14ac:dyDescent="0.2"/>
    <row r="1772" ht="10.199999999999999" hidden="1" x14ac:dyDescent="0.2"/>
    <row r="1773" ht="10.199999999999999" hidden="1" x14ac:dyDescent="0.2"/>
    <row r="1774" ht="10.199999999999999" hidden="1" x14ac:dyDescent="0.2"/>
    <row r="1775" ht="10.199999999999999" hidden="1" x14ac:dyDescent="0.2"/>
    <row r="1776" ht="10.199999999999999" hidden="1" x14ac:dyDescent="0.2"/>
    <row r="1777" ht="10.199999999999999" hidden="1" x14ac:dyDescent="0.2"/>
    <row r="1778" ht="10.199999999999999" hidden="1" x14ac:dyDescent="0.2"/>
    <row r="1779" ht="10.199999999999999" hidden="1" x14ac:dyDescent="0.2"/>
    <row r="1780" ht="10.199999999999999" hidden="1" x14ac:dyDescent="0.2"/>
    <row r="1781" ht="10.199999999999999" hidden="1" x14ac:dyDescent="0.2"/>
    <row r="1782" ht="10.199999999999999" hidden="1" x14ac:dyDescent="0.2"/>
    <row r="1783" ht="10.199999999999999" hidden="1" x14ac:dyDescent="0.2"/>
    <row r="1784" ht="10.199999999999999" hidden="1" x14ac:dyDescent="0.2"/>
    <row r="1785" ht="10.199999999999999" hidden="1" x14ac:dyDescent="0.2"/>
    <row r="1786" ht="10.199999999999999" hidden="1" x14ac:dyDescent="0.2"/>
    <row r="1787" ht="10.199999999999999" hidden="1" x14ac:dyDescent="0.2"/>
    <row r="1788" ht="10.199999999999999" hidden="1" x14ac:dyDescent="0.2"/>
    <row r="1789" ht="10.199999999999999" hidden="1" x14ac:dyDescent="0.2"/>
    <row r="1790" ht="10.199999999999999" hidden="1" x14ac:dyDescent="0.2"/>
    <row r="1791" ht="10.199999999999999" hidden="1" x14ac:dyDescent="0.2"/>
    <row r="1792" ht="10.199999999999999" hidden="1" x14ac:dyDescent="0.2"/>
    <row r="1793" ht="10.199999999999999" hidden="1" x14ac:dyDescent="0.2"/>
    <row r="1794" ht="10.199999999999999" hidden="1" x14ac:dyDescent="0.2"/>
    <row r="1795" ht="10.199999999999999" hidden="1" x14ac:dyDescent="0.2"/>
    <row r="1796" ht="10.199999999999999" hidden="1" x14ac:dyDescent="0.2"/>
    <row r="1797" ht="10.199999999999999" hidden="1" x14ac:dyDescent="0.2"/>
    <row r="1798" ht="10.199999999999999" hidden="1" x14ac:dyDescent="0.2"/>
    <row r="1799" ht="10.199999999999999" hidden="1" x14ac:dyDescent="0.2"/>
    <row r="1800" ht="10.199999999999999" hidden="1" x14ac:dyDescent="0.2"/>
    <row r="1801" ht="10.199999999999999" hidden="1" x14ac:dyDescent="0.2"/>
    <row r="1802" ht="10.199999999999999" hidden="1" x14ac:dyDescent="0.2"/>
    <row r="1803" ht="10.199999999999999" hidden="1" x14ac:dyDescent="0.2"/>
    <row r="1804" ht="10.199999999999999" hidden="1" x14ac:dyDescent="0.2"/>
    <row r="1805" ht="10.199999999999999" hidden="1" x14ac:dyDescent="0.2"/>
    <row r="1806" ht="10.199999999999999" hidden="1" x14ac:dyDescent="0.2"/>
    <row r="1807" ht="10.199999999999999" hidden="1" x14ac:dyDescent="0.2"/>
    <row r="1808" ht="10.199999999999999" hidden="1" x14ac:dyDescent="0.2"/>
    <row r="1809" ht="10.199999999999999" hidden="1" x14ac:dyDescent="0.2"/>
    <row r="1810" ht="10.199999999999999" hidden="1" x14ac:dyDescent="0.2"/>
    <row r="1811" ht="10.199999999999999" hidden="1" x14ac:dyDescent="0.2"/>
    <row r="1812" ht="10.199999999999999" hidden="1" x14ac:dyDescent="0.2"/>
    <row r="1813" ht="10.199999999999999" hidden="1" x14ac:dyDescent="0.2"/>
    <row r="1814" ht="10.199999999999999" hidden="1" x14ac:dyDescent="0.2"/>
    <row r="1815" ht="10.199999999999999" hidden="1" x14ac:dyDescent="0.2"/>
    <row r="1816" ht="10.199999999999999" hidden="1" x14ac:dyDescent="0.2"/>
    <row r="1817" ht="10.199999999999999" hidden="1" x14ac:dyDescent="0.2"/>
    <row r="1818" ht="10.199999999999999" hidden="1" x14ac:dyDescent="0.2"/>
    <row r="1819" ht="10.199999999999999" hidden="1" x14ac:dyDescent="0.2"/>
    <row r="1820" ht="10.199999999999999" hidden="1" x14ac:dyDescent="0.2"/>
    <row r="1821" ht="10.199999999999999" hidden="1" x14ac:dyDescent="0.2"/>
    <row r="1822" ht="10.199999999999999" hidden="1" x14ac:dyDescent="0.2"/>
    <row r="1823" ht="10.199999999999999" hidden="1" x14ac:dyDescent="0.2"/>
    <row r="1824" ht="10.199999999999999" hidden="1" x14ac:dyDescent="0.2"/>
    <row r="1825" ht="10.199999999999999" hidden="1" x14ac:dyDescent="0.2"/>
    <row r="1826" ht="10.199999999999999" hidden="1" x14ac:dyDescent="0.2"/>
    <row r="1827" ht="10.199999999999999" hidden="1" x14ac:dyDescent="0.2"/>
    <row r="1828" ht="10.199999999999999" hidden="1" x14ac:dyDescent="0.2"/>
    <row r="1829" ht="10.199999999999999" hidden="1" x14ac:dyDescent="0.2"/>
    <row r="1830" ht="10.199999999999999" hidden="1" x14ac:dyDescent="0.2"/>
    <row r="1831" ht="10.199999999999999" hidden="1" x14ac:dyDescent="0.2"/>
    <row r="1832" ht="10.199999999999999" hidden="1" x14ac:dyDescent="0.2"/>
    <row r="1833" ht="10.199999999999999" hidden="1" x14ac:dyDescent="0.2"/>
    <row r="1834" ht="10.199999999999999" hidden="1" x14ac:dyDescent="0.2"/>
    <row r="1835" ht="10.199999999999999" hidden="1" x14ac:dyDescent="0.2"/>
    <row r="1836" ht="10.199999999999999" hidden="1" x14ac:dyDescent="0.2"/>
    <row r="1837" ht="10.199999999999999" hidden="1" x14ac:dyDescent="0.2"/>
    <row r="1838" ht="10.199999999999999" hidden="1" x14ac:dyDescent="0.2"/>
    <row r="1839" ht="10.199999999999999" hidden="1" x14ac:dyDescent="0.2"/>
    <row r="1840" ht="10.199999999999999" hidden="1" x14ac:dyDescent="0.2"/>
    <row r="1841" ht="10.199999999999999" hidden="1" x14ac:dyDescent="0.2"/>
    <row r="1842" ht="10.199999999999999" hidden="1" x14ac:dyDescent="0.2"/>
    <row r="1843" ht="10.199999999999999" hidden="1" x14ac:dyDescent="0.2"/>
    <row r="1844" ht="10.199999999999999" hidden="1" x14ac:dyDescent="0.2"/>
    <row r="1845" ht="10.199999999999999" hidden="1" x14ac:dyDescent="0.2"/>
    <row r="1846" ht="10.199999999999999" hidden="1" x14ac:dyDescent="0.2"/>
    <row r="1847" ht="10.199999999999999" hidden="1" x14ac:dyDescent="0.2"/>
    <row r="1848" ht="10.199999999999999" hidden="1" x14ac:dyDescent="0.2"/>
    <row r="1849" ht="10.199999999999999" hidden="1" x14ac:dyDescent="0.2"/>
    <row r="1850" ht="10.199999999999999" hidden="1" x14ac:dyDescent="0.2"/>
    <row r="1851" ht="10.199999999999999" hidden="1" x14ac:dyDescent="0.2"/>
    <row r="1852" ht="10.199999999999999" hidden="1" x14ac:dyDescent="0.2"/>
    <row r="1853" ht="10.199999999999999" hidden="1" x14ac:dyDescent="0.2"/>
    <row r="1854" ht="10.199999999999999" hidden="1" x14ac:dyDescent="0.2"/>
    <row r="1855" ht="10.199999999999999" hidden="1" x14ac:dyDescent="0.2"/>
    <row r="1856" ht="10.199999999999999" hidden="1" x14ac:dyDescent="0.2"/>
    <row r="1857" ht="10.199999999999999" hidden="1" x14ac:dyDescent="0.2"/>
    <row r="1858" ht="10.199999999999999" hidden="1" x14ac:dyDescent="0.2"/>
    <row r="1859" ht="10.199999999999999" hidden="1" x14ac:dyDescent="0.2"/>
    <row r="1860" ht="10.199999999999999" hidden="1" x14ac:dyDescent="0.2"/>
    <row r="1861" ht="10.199999999999999" hidden="1" x14ac:dyDescent="0.2"/>
    <row r="1862" ht="10.199999999999999" hidden="1" x14ac:dyDescent="0.2"/>
    <row r="1863" ht="10.199999999999999" hidden="1" x14ac:dyDescent="0.2"/>
    <row r="1864" ht="10.199999999999999" hidden="1" x14ac:dyDescent="0.2"/>
    <row r="1865" ht="10.199999999999999" hidden="1" x14ac:dyDescent="0.2"/>
    <row r="1866" ht="10.199999999999999" hidden="1" x14ac:dyDescent="0.2"/>
    <row r="1867" ht="10.199999999999999" hidden="1" x14ac:dyDescent="0.2"/>
    <row r="1868" ht="10.199999999999999" hidden="1" x14ac:dyDescent="0.2"/>
    <row r="1869" ht="10.199999999999999" hidden="1" x14ac:dyDescent="0.2"/>
    <row r="1870" ht="10.199999999999999" hidden="1" x14ac:dyDescent="0.2"/>
    <row r="1871" ht="10.199999999999999" hidden="1" x14ac:dyDescent="0.2"/>
    <row r="1872" ht="10.199999999999999" hidden="1" x14ac:dyDescent="0.2"/>
    <row r="1873" ht="10.199999999999999" hidden="1" x14ac:dyDescent="0.2"/>
    <row r="1874" ht="10.199999999999999" hidden="1" x14ac:dyDescent="0.2"/>
    <row r="1875" ht="10.199999999999999" hidden="1" x14ac:dyDescent="0.2"/>
    <row r="1876" ht="10.199999999999999" hidden="1" x14ac:dyDescent="0.2"/>
    <row r="1877" ht="10.199999999999999" hidden="1" x14ac:dyDescent="0.2"/>
    <row r="1878" ht="10.199999999999999" hidden="1" x14ac:dyDescent="0.2"/>
    <row r="1879" ht="10.199999999999999" hidden="1" x14ac:dyDescent="0.2"/>
    <row r="1880" ht="10.199999999999999" hidden="1" x14ac:dyDescent="0.2"/>
    <row r="1881" ht="10.199999999999999" hidden="1" x14ac:dyDescent="0.2"/>
    <row r="1882" ht="10.199999999999999" hidden="1" x14ac:dyDescent="0.2"/>
    <row r="1883" ht="10.199999999999999" hidden="1" x14ac:dyDescent="0.2"/>
    <row r="1884" ht="10.199999999999999" hidden="1" x14ac:dyDescent="0.2"/>
    <row r="1885" ht="10.199999999999999" hidden="1" x14ac:dyDescent="0.2"/>
    <row r="1886" ht="10.199999999999999" hidden="1" x14ac:dyDescent="0.2"/>
    <row r="1887" ht="10.199999999999999" hidden="1" x14ac:dyDescent="0.2"/>
    <row r="1888" ht="10.199999999999999" hidden="1" x14ac:dyDescent="0.2"/>
    <row r="1889" ht="10.199999999999999" hidden="1" x14ac:dyDescent="0.2"/>
    <row r="1890" ht="10.199999999999999" hidden="1" x14ac:dyDescent="0.2"/>
    <row r="1891" ht="10.199999999999999" hidden="1" x14ac:dyDescent="0.2"/>
    <row r="1892" ht="10.199999999999999" hidden="1" x14ac:dyDescent="0.2"/>
    <row r="1893" ht="10.199999999999999" hidden="1" x14ac:dyDescent="0.2"/>
    <row r="1894" ht="10.199999999999999" hidden="1" x14ac:dyDescent="0.2"/>
    <row r="1895" ht="10.199999999999999" hidden="1" x14ac:dyDescent="0.2"/>
    <row r="1896" ht="10.199999999999999" hidden="1" x14ac:dyDescent="0.2"/>
    <row r="1897" ht="10.199999999999999" hidden="1" x14ac:dyDescent="0.2"/>
    <row r="1898" ht="10.199999999999999" hidden="1" x14ac:dyDescent="0.2"/>
    <row r="1899" ht="10.199999999999999" hidden="1" x14ac:dyDescent="0.2"/>
    <row r="1900" ht="10.199999999999999" hidden="1" x14ac:dyDescent="0.2"/>
    <row r="1901" ht="10.199999999999999" hidden="1" x14ac:dyDescent="0.2"/>
    <row r="1902" ht="10.199999999999999" hidden="1" x14ac:dyDescent="0.2"/>
    <row r="1903" ht="10.199999999999999" hidden="1" x14ac:dyDescent="0.2"/>
    <row r="1904" ht="10.199999999999999" hidden="1" x14ac:dyDescent="0.2"/>
    <row r="1905" ht="10.199999999999999" hidden="1" x14ac:dyDescent="0.2"/>
    <row r="1906" ht="10.199999999999999" hidden="1" x14ac:dyDescent="0.2"/>
    <row r="1907" ht="10.199999999999999" hidden="1" x14ac:dyDescent="0.2"/>
    <row r="1908" ht="10.199999999999999" hidden="1" x14ac:dyDescent="0.2"/>
    <row r="1909" ht="10.199999999999999" hidden="1" x14ac:dyDescent="0.2"/>
    <row r="1910" ht="10.199999999999999" hidden="1" x14ac:dyDescent="0.2"/>
    <row r="1911" ht="10.199999999999999" hidden="1" x14ac:dyDescent="0.2"/>
    <row r="1912" ht="10.199999999999999" hidden="1" x14ac:dyDescent="0.2"/>
    <row r="1913" ht="10.199999999999999" hidden="1" x14ac:dyDescent="0.2"/>
    <row r="1914" ht="10.199999999999999" hidden="1" x14ac:dyDescent="0.2"/>
    <row r="1915" ht="10.199999999999999" hidden="1" x14ac:dyDescent="0.2"/>
    <row r="1916" ht="10.199999999999999" hidden="1" x14ac:dyDescent="0.2"/>
    <row r="1917" ht="10.199999999999999" hidden="1" x14ac:dyDescent="0.2"/>
    <row r="1918" ht="10.199999999999999" hidden="1" x14ac:dyDescent="0.2"/>
    <row r="1919" ht="10.199999999999999" hidden="1" x14ac:dyDescent="0.2"/>
    <row r="1920" ht="10.199999999999999" hidden="1" x14ac:dyDescent="0.2"/>
    <row r="1921" ht="10.199999999999999" hidden="1" x14ac:dyDescent="0.2"/>
    <row r="1922" ht="10.199999999999999" hidden="1" x14ac:dyDescent="0.2"/>
    <row r="1923" ht="10.199999999999999" hidden="1" x14ac:dyDescent="0.2"/>
    <row r="1924" ht="10.199999999999999" hidden="1" x14ac:dyDescent="0.2"/>
    <row r="1925" ht="10.199999999999999" hidden="1" x14ac:dyDescent="0.2"/>
    <row r="1926" ht="10.199999999999999" hidden="1" x14ac:dyDescent="0.2"/>
    <row r="1927" ht="10.199999999999999" hidden="1" x14ac:dyDescent="0.2"/>
    <row r="1928" ht="10.199999999999999" hidden="1" x14ac:dyDescent="0.2"/>
    <row r="1929" ht="10.199999999999999" hidden="1" x14ac:dyDescent="0.2"/>
    <row r="1930" ht="10.199999999999999" hidden="1" x14ac:dyDescent="0.2"/>
    <row r="1931" ht="10.199999999999999" hidden="1" x14ac:dyDescent="0.2"/>
    <row r="1932" ht="10.199999999999999" hidden="1" x14ac:dyDescent="0.2"/>
    <row r="1933" ht="10.199999999999999" hidden="1" x14ac:dyDescent="0.2"/>
    <row r="1934" ht="10.199999999999999" hidden="1" x14ac:dyDescent="0.2"/>
    <row r="1935" ht="10.199999999999999" hidden="1" x14ac:dyDescent="0.2"/>
    <row r="1936" ht="10.199999999999999" hidden="1" x14ac:dyDescent="0.2"/>
    <row r="1937" ht="10.199999999999999" hidden="1" x14ac:dyDescent="0.2"/>
    <row r="1938" ht="10.199999999999999" hidden="1" x14ac:dyDescent="0.2"/>
    <row r="1939" ht="10.199999999999999" hidden="1" x14ac:dyDescent="0.2"/>
    <row r="1940" ht="10.199999999999999" hidden="1" x14ac:dyDescent="0.2"/>
    <row r="1941" ht="10.199999999999999" hidden="1" x14ac:dyDescent="0.2"/>
    <row r="1942" ht="10.199999999999999" hidden="1" x14ac:dyDescent="0.2"/>
    <row r="1943" ht="10.199999999999999" hidden="1" x14ac:dyDescent="0.2"/>
    <row r="1944" ht="10.199999999999999" hidden="1" x14ac:dyDescent="0.2"/>
    <row r="1945" ht="10.199999999999999" hidden="1" x14ac:dyDescent="0.2"/>
    <row r="1946" ht="10.199999999999999" hidden="1" x14ac:dyDescent="0.2"/>
    <row r="1947" ht="10.199999999999999" hidden="1" x14ac:dyDescent="0.2"/>
    <row r="1948" ht="10.199999999999999" hidden="1" x14ac:dyDescent="0.2"/>
    <row r="1949" ht="10.199999999999999" hidden="1" x14ac:dyDescent="0.2"/>
    <row r="1950" ht="10.199999999999999" hidden="1" x14ac:dyDescent="0.2"/>
    <row r="1951" ht="10.199999999999999" hidden="1" x14ac:dyDescent="0.2"/>
    <row r="1952" ht="10.199999999999999" hidden="1" x14ac:dyDescent="0.2"/>
    <row r="1953" ht="10.199999999999999" hidden="1" x14ac:dyDescent="0.2"/>
    <row r="1954" ht="10.199999999999999" hidden="1" x14ac:dyDescent="0.2"/>
    <row r="1955" ht="10.199999999999999" hidden="1" x14ac:dyDescent="0.2"/>
    <row r="1956" ht="10.199999999999999" hidden="1" x14ac:dyDescent="0.2"/>
    <row r="1957" ht="10.199999999999999" hidden="1" x14ac:dyDescent="0.2"/>
    <row r="1958" ht="10.199999999999999" hidden="1" x14ac:dyDescent="0.2"/>
    <row r="1959" ht="10.199999999999999" hidden="1" x14ac:dyDescent="0.2"/>
    <row r="1960" ht="10.199999999999999" hidden="1" x14ac:dyDescent="0.2"/>
    <row r="1961" ht="10.199999999999999" hidden="1" x14ac:dyDescent="0.2"/>
    <row r="1962" ht="10.199999999999999" hidden="1" x14ac:dyDescent="0.2"/>
    <row r="1963" ht="10.199999999999999" hidden="1" x14ac:dyDescent="0.2"/>
    <row r="1964" ht="10.199999999999999" hidden="1" x14ac:dyDescent="0.2"/>
    <row r="1965" ht="10.199999999999999" hidden="1" x14ac:dyDescent="0.2"/>
    <row r="1966" ht="10.199999999999999" hidden="1" x14ac:dyDescent="0.2"/>
    <row r="1967" ht="10.199999999999999" hidden="1" x14ac:dyDescent="0.2"/>
    <row r="1968" ht="10.199999999999999" hidden="1" x14ac:dyDescent="0.2"/>
    <row r="1969" ht="10.199999999999999" hidden="1" x14ac:dyDescent="0.2"/>
    <row r="1970" ht="10.199999999999999" hidden="1" x14ac:dyDescent="0.2"/>
    <row r="1971" ht="10.199999999999999" hidden="1" x14ac:dyDescent="0.2"/>
    <row r="1972" ht="10.199999999999999" hidden="1" x14ac:dyDescent="0.2"/>
    <row r="1973" ht="10.199999999999999" hidden="1" x14ac:dyDescent="0.2"/>
    <row r="1974" ht="10.199999999999999" hidden="1" x14ac:dyDescent="0.2"/>
    <row r="1975" ht="10.199999999999999" hidden="1" x14ac:dyDescent="0.2"/>
    <row r="1976" ht="10.199999999999999" hidden="1" x14ac:dyDescent="0.2"/>
    <row r="1977" ht="10.199999999999999" hidden="1" x14ac:dyDescent="0.2"/>
    <row r="1978" ht="10.199999999999999" hidden="1" x14ac:dyDescent="0.2"/>
    <row r="1979" ht="10.199999999999999" hidden="1" x14ac:dyDescent="0.2"/>
    <row r="1980" ht="10.199999999999999" hidden="1" x14ac:dyDescent="0.2"/>
    <row r="1981" ht="10.199999999999999" hidden="1" x14ac:dyDescent="0.2"/>
    <row r="1982" ht="10.199999999999999" hidden="1" x14ac:dyDescent="0.2"/>
    <row r="1983" ht="10.199999999999999" hidden="1" x14ac:dyDescent="0.2"/>
    <row r="1984" ht="10.199999999999999" hidden="1" x14ac:dyDescent="0.2"/>
    <row r="1985" ht="10.199999999999999" hidden="1" x14ac:dyDescent="0.2"/>
    <row r="1986" ht="10.199999999999999" hidden="1" x14ac:dyDescent="0.2"/>
    <row r="1987" ht="10.199999999999999" hidden="1" x14ac:dyDescent="0.2"/>
    <row r="1988" ht="10.199999999999999" hidden="1" x14ac:dyDescent="0.2"/>
    <row r="1989" ht="10.199999999999999" hidden="1" x14ac:dyDescent="0.2"/>
    <row r="1990" ht="10.199999999999999" hidden="1" x14ac:dyDescent="0.2"/>
    <row r="1991" ht="10.199999999999999" hidden="1" x14ac:dyDescent="0.2"/>
    <row r="1992" ht="10.199999999999999" hidden="1" x14ac:dyDescent="0.2"/>
    <row r="1993" ht="10.199999999999999" hidden="1" x14ac:dyDescent="0.2"/>
    <row r="1994" ht="10.199999999999999" hidden="1" x14ac:dyDescent="0.2"/>
    <row r="1995" ht="10.199999999999999" hidden="1" x14ac:dyDescent="0.2"/>
    <row r="1996" ht="10.199999999999999" hidden="1" x14ac:dyDescent="0.2"/>
    <row r="1997" ht="10.199999999999999" hidden="1" x14ac:dyDescent="0.2"/>
    <row r="1998" ht="10.199999999999999" hidden="1" x14ac:dyDescent="0.2"/>
    <row r="1999" ht="10.199999999999999" hidden="1" x14ac:dyDescent="0.2"/>
    <row r="2000" ht="10.199999999999999" hidden="1" x14ac:dyDescent="0.2"/>
    <row r="2001" ht="10.199999999999999" hidden="1" x14ac:dyDescent="0.2"/>
    <row r="2002" ht="10.199999999999999" hidden="1" x14ac:dyDescent="0.2"/>
    <row r="2003" ht="10.199999999999999" hidden="1" x14ac:dyDescent="0.2"/>
    <row r="2004" ht="10.199999999999999" hidden="1" x14ac:dyDescent="0.2"/>
    <row r="2005" ht="10.199999999999999" hidden="1" x14ac:dyDescent="0.2"/>
    <row r="2006" ht="10.199999999999999" hidden="1" x14ac:dyDescent="0.2"/>
    <row r="2007" ht="10.199999999999999" hidden="1" x14ac:dyDescent="0.2"/>
    <row r="2008" ht="10.199999999999999" hidden="1" x14ac:dyDescent="0.2"/>
    <row r="2009" ht="10.199999999999999" hidden="1" x14ac:dyDescent="0.2"/>
    <row r="2010" ht="10.199999999999999" hidden="1" x14ac:dyDescent="0.2"/>
    <row r="2011" ht="10.199999999999999" hidden="1" x14ac:dyDescent="0.2"/>
    <row r="2012" ht="10.199999999999999" hidden="1" x14ac:dyDescent="0.2"/>
    <row r="2013" ht="10.199999999999999" hidden="1" x14ac:dyDescent="0.2"/>
    <row r="2014" ht="10.199999999999999" hidden="1" x14ac:dyDescent="0.2"/>
    <row r="2015" ht="10.199999999999999" hidden="1" x14ac:dyDescent="0.2"/>
    <row r="2016" ht="10.199999999999999" hidden="1" x14ac:dyDescent="0.2"/>
    <row r="2017" ht="10.199999999999999" hidden="1" x14ac:dyDescent="0.2"/>
    <row r="2018" ht="10.199999999999999" hidden="1" x14ac:dyDescent="0.2"/>
    <row r="2019" ht="10.199999999999999" hidden="1" x14ac:dyDescent="0.2"/>
    <row r="2020" ht="10.199999999999999" hidden="1" x14ac:dyDescent="0.2"/>
    <row r="2021" ht="10.199999999999999" hidden="1" x14ac:dyDescent="0.2"/>
    <row r="2022" ht="10.199999999999999" hidden="1" x14ac:dyDescent="0.2"/>
    <row r="2023" ht="10.199999999999999" hidden="1" x14ac:dyDescent="0.2"/>
    <row r="2024" ht="10.199999999999999" hidden="1" x14ac:dyDescent="0.2"/>
    <row r="2025" ht="10.199999999999999" hidden="1" x14ac:dyDescent="0.2"/>
    <row r="2026" ht="10.199999999999999" hidden="1" x14ac:dyDescent="0.2"/>
    <row r="2027" ht="10.199999999999999" hidden="1" x14ac:dyDescent="0.2"/>
    <row r="2028" ht="10.199999999999999" hidden="1" x14ac:dyDescent="0.2"/>
    <row r="2029" ht="10.199999999999999" hidden="1" x14ac:dyDescent="0.2"/>
    <row r="2030" ht="10.199999999999999" hidden="1" x14ac:dyDescent="0.2"/>
    <row r="2031" ht="10.199999999999999" hidden="1" x14ac:dyDescent="0.2"/>
    <row r="2032" ht="10.199999999999999" hidden="1" x14ac:dyDescent="0.2"/>
    <row r="2033" ht="10.199999999999999" hidden="1" x14ac:dyDescent="0.2"/>
    <row r="2034" ht="10.199999999999999" hidden="1" x14ac:dyDescent="0.2"/>
    <row r="2035" ht="10.199999999999999" hidden="1" x14ac:dyDescent="0.2"/>
    <row r="2036" ht="10.199999999999999" hidden="1" x14ac:dyDescent="0.2"/>
    <row r="2037" ht="10.199999999999999" hidden="1" x14ac:dyDescent="0.2"/>
    <row r="2038" ht="10.199999999999999" hidden="1" x14ac:dyDescent="0.2"/>
    <row r="2039" ht="10.199999999999999" hidden="1" x14ac:dyDescent="0.2"/>
    <row r="2040" ht="10.199999999999999" hidden="1" x14ac:dyDescent="0.2"/>
    <row r="2041" ht="10.199999999999999" hidden="1" x14ac:dyDescent="0.2"/>
    <row r="2042" ht="10.199999999999999" hidden="1" x14ac:dyDescent="0.2"/>
    <row r="2043" ht="10.199999999999999" hidden="1" x14ac:dyDescent="0.2"/>
    <row r="2044" ht="10.199999999999999" hidden="1" x14ac:dyDescent="0.2"/>
    <row r="2045" ht="10.199999999999999" hidden="1" x14ac:dyDescent="0.2"/>
    <row r="2046" ht="10.199999999999999" hidden="1" x14ac:dyDescent="0.2"/>
    <row r="2047" ht="10.199999999999999" hidden="1" x14ac:dyDescent="0.2"/>
    <row r="2048" ht="10.199999999999999" hidden="1" x14ac:dyDescent="0.2"/>
    <row r="2049" ht="10.199999999999999" hidden="1" x14ac:dyDescent="0.2"/>
    <row r="2050" ht="10.199999999999999" hidden="1" x14ac:dyDescent="0.2"/>
    <row r="2051" ht="10.199999999999999" hidden="1" x14ac:dyDescent="0.2"/>
    <row r="2052" ht="10.199999999999999" hidden="1" x14ac:dyDescent="0.2"/>
    <row r="2053" ht="10.199999999999999" hidden="1" x14ac:dyDescent="0.2"/>
    <row r="2054" ht="10.199999999999999" hidden="1" x14ac:dyDescent="0.2"/>
    <row r="2055" ht="10.199999999999999" hidden="1" x14ac:dyDescent="0.2"/>
    <row r="2056" ht="10.199999999999999" hidden="1" x14ac:dyDescent="0.2"/>
    <row r="2057" ht="10.199999999999999" hidden="1" x14ac:dyDescent="0.2"/>
    <row r="2058" ht="10.199999999999999" hidden="1" x14ac:dyDescent="0.2"/>
    <row r="2059" ht="10.199999999999999" hidden="1" x14ac:dyDescent="0.2"/>
    <row r="2060" ht="10.199999999999999" hidden="1" x14ac:dyDescent="0.2"/>
    <row r="2061" ht="10.199999999999999" hidden="1" x14ac:dyDescent="0.2"/>
    <row r="2062" ht="10.199999999999999" hidden="1" x14ac:dyDescent="0.2"/>
    <row r="2063" ht="10.199999999999999" hidden="1" x14ac:dyDescent="0.2"/>
    <row r="2064" ht="10.199999999999999" hidden="1" x14ac:dyDescent="0.2"/>
    <row r="2065" ht="10.199999999999999" hidden="1" x14ac:dyDescent="0.2"/>
    <row r="2066" ht="10.199999999999999" hidden="1" x14ac:dyDescent="0.2"/>
    <row r="2067" ht="10.199999999999999" hidden="1" x14ac:dyDescent="0.2"/>
    <row r="2068" ht="10.199999999999999" hidden="1" x14ac:dyDescent="0.2"/>
    <row r="2069" ht="10.199999999999999" hidden="1" x14ac:dyDescent="0.2"/>
    <row r="2070" ht="10.199999999999999" hidden="1" x14ac:dyDescent="0.2"/>
    <row r="2071" ht="10.199999999999999" hidden="1" x14ac:dyDescent="0.2"/>
    <row r="2072" ht="10.199999999999999" hidden="1" x14ac:dyDescent="0.2"/>
    <row r="2073" ht="10.199999999999999" hidden="1" x14ac:dyDescent="0.2"/>
    <row r="2074" ht="10.199999999999999" hidden="1" x14ac:dyDescent="0.2"/>
    <row r="2075" ht="10.199999999999999" hidden="1" x14ac:dyDescent="0.2"/>
    <row r="2076" ht="10.199999999999999" hidden="1" x14ac:dyDescent="0.2"/>
    <row r="2077" ht="10.199999999999999" hidden="1" x14ac:dyDescent="0.2"/>
    <row r="2078" ht="10.199999999999999" hidden="1" x14ac:dyDescent="0.2"/>
    <row r="2079" ht="10.199999999999999" hidden="1" x14ac:dyDescent="0.2"/>
    <row r="2080" ht="10.199999999999999" hidden="1" x14ac:dyDescent="0.2"/>
    <row r="2081" ht="10.199999999999999" hidden="1" x14ac:dyDescent="0.2"/>
    <row r="2082" ht="10.199999999999999" hidden="1" x14ac:dyDescent="0.2"/>
    <row r="2083" ht="10.199999999999999" hidden="1" x14ac:dyDescent="0.2"/>
    <row r="2084" ht="10.199999999999999" hidden="1" x14ac:dyDescent="0.2"/>
    <row r="2085" ht="10.199999999999999" hidden="1" x14ac:dyDescent="0.2"/>
    <row r="2086" ht="10.199999999999999" hidden="1" x14ac:dyDescent="0.2"/>
    <row r="2087" ht="10.199999999999999" hidden="1" x14ac:dyDescent="0.2"/>
    <row r="2088" ht="10.199999999999999" hidden="1" x14ac:dyDescent="0.2"/>
    <row r="2089" ht="10.199999999999999" hidden="1" x14ac:dyDescent="0.2"/>
    <row r="2090" ht="10.199999999999999" hidden="1" x14ac:dyDescent="0.2"/>
    <row r="2091" ht="10.199999999999999" hidden="1" x14ac:dyDescent="0.2"/>
    <row r="2092" ht="10.199999999999999" hidden="1" x14ac:dyDescent="0.2"/>
    <row r="2093" ht="10.199999999999999" hidden="1" x14ac:dyDescent="0.2"/>
    <row r="2094" ht="10.199999999999999" hidden="1" x14ac:dyDescent="0.2"/>
    <row r="2095" ht="10.199999999999999" hidden="1" x14ac:dyDescent="0.2"/>
    <row r="2096" ht="10.199999999999999" hidden="1" x14ac:dyDescent="0.2"/>
    <row r="2097" ht="10.199999999999999" hidden="1" x14ac:dyDescent="0.2"/>
    <row r="2098" ht="10.199999999999999" hidden="1" x14ac:dyDescent="0.2"/>
    <row r="2099" ht="10.199999999999999" hidden="1" x14ac:dyDescent="0.2"/>
    <row r="2100" ht="10.199999999999999" hidden="1" x14ac:dyDescent="0.2"/>
    <row r="2101" ht="10.199999999999999" hidden="1" x14ac:dyDescent="0.2"/>
    <row r="2102" ht="10.199999999999999" hidden="1" x14ac:dyDescent="0.2"/>
    <row r="2103" ht="10.199999999999999" hidden="1" x14ac:dyDescent="0.2"/>
    <row r="2104" ht="10.199999999999999" hidden="1" x14ac:dyDescent="0.2"/>
    <row r="2105" ht="10.199999999999999" hidden="1" x14ac:dyDescent="0.2"/>
    <row r="2106" ht="10.199999999999999" hidden="1" x14ac:dyDescent="0.2"/>
    <row r="2107" ht="10.199999999999999" hidden="1" x14ac:dyDescent="0.2"/>
    <row r="2108" ht="10.199999999999999" hidden="1" x14ac:dyDescent="0.2"/>
    <row r="2109" ht="10.199999999999999" hidden="1" x14ac:dyDescent="0.2"/>
    <row r="2110" ht="10.199999999999999" hidden="1" x14ac:dyDescent="0.2"/>
    <row r="2111" ht="10.199999999999999" hidden="1" x14ac:dyDescent="0.2"/>
    <row r="2112" ht="10.199999999999999" hidden="1" x14ac:dyDescent="0.2"/>
    <row r="2113" ht="10.199999999999999" hidden="1" x14ac:dyDescent="0.2"/>
    <row r="2114" ht="10.199999999999999" hidden="1" x14ac:dyDescent="0.2"/>
    <row r="2115" ht="10.199999999999999" hidden="1" x14ac:dyDescent="0.2"/>
    <row r="2116" ht="10.199999999999999" hidden="1" x14ac:dyDescent="0.2"/>
    <row r="2117" ht="10.199999999999999" hidden="1" x14ac:dyDescent="0.2"/>
    <row r="2118" ht="10.199999999999999" hidden="1" x14ac:dyDescent="0.2"/>
    <row r="2119" ht="10.199999999999999" hidden="1" x14ac:dyDescent="0.2"/>
    <row r="2120" ht="10.199999999999999" hidden="1" x14ac:dyDescent="0.2"/>
    <row r="2121" ht="10.199999999999999" hidden="1" x14ac:dyDescent="0.2"/>
    <row r="2122" ht="10.199999999999999" hidden="1" x14ac:dyDescent="0.2"/>
    <row r="2123" ht="10.199999999999999" hidden="1" x14ac:dyDescent="0.2"/>
    <row r="2124" ht="10.199999999999999" hidden="1" x14ac:dyDescent="0.2"/>
    <row r="2125" ht="10.199999999999999" hidden="1" x14ac:dyDescent="0.2"/>
    <row r="2126" ht="10.199999999999999" hidden="1" x14ac:dyDescent="0.2"/>
    <row r="2127" ht="10.199999999999999" hidden="1" x14ac:dyDescent="0.2"/>
    <row r="2128" ht="10.199999999999999" hidden="1" x14ac:dyDescent="0.2"/>
    <row r="2129" ht="10.199999999999999" hidden="1" x14ac:dyDescent="0.2"/>
    <row r="2130" ht="10.199999999999999" hidden="1" x14ac:dyDescent="0.2"/>
    <row r="2131" ht="10.199999999999999" hidden="1" x14ac:dyDescent="0.2"/>
    <row r="2132" ht="10.199999999999999" hidden="1" x14ac:dyDescent="0.2"/>
    <row r="2133" ht="10.199999999999999" hidden="1" x14ac:dyDescent="0.2"/>
    <row r="2134" ht="10.199999999999999" hidden="1" x14ac:dyDescent="0.2"/>
    <row r="2135" ht="10.199999999999999" hidden="1" x14ac:dyDescent="0.2"/>
    <row r="2136" ht="10.199999999999999" hidden="1" x14ac:dyDescent="0.2"/>
    <row r="2137" ht="10.199999999999999" hidden="1" x14ac:dyDescent="0.2"/>
    <row r="2138" ht="10.199999999999999" hidden="1" x14ac:dyDescent="0.2"/>
    <row r="2139" ht="10.199999999999999" hidden="1" x14ac:dyDescent="0.2"/>
    <row r="2140" ht="10.199999999999999" hidden="1" x14ac:dyDescent="0.2"/>
    <row r="2141" ht="10.199999999999999" hidden="1" x14ac:dyDescent="0.2"/>
    <row r="2142" ht="10.199999999999999" hidden="1" x14ac:dyDescent="0.2"/>
    <row r="2143" ht="10.199999999999999" hidden="1" x14ac:dyDescent="0.2"/>
    <row r="2144" ht="10.199999999999999" hidden="1" x14ac:dyDescent="0.2"/>
    <row r="2145" ht="10.199999999999999" hidden="1" x14ac:dyDescent="0.2"/>
    <row r="2146" ht="10.199999999999999" hidden="1" x14ac:dyDescent="0.2"/>
    <row r="2147" ht="10.199999999999999" hidden="1" x14ac:dyDescent="0.2"/>
    <row r="2148" ht="10.199999999999999" hidden="1" x14ac:dyDescent="0.2"/>
    <row r="2149" ht="10.199999999999999" hidden="1" x14ac:dyDescent="0.2"/>
    <row r="2150" ht="10.199999999999999" hidden="1" x14ac:dyDescent="0.2"/>
    <row r="2151" ht="10.199999999999999" hidden="1" x14ac:dyDescent="0.2"/>
    <row r="2152" ht="10.199999999999999" hidden="1" x14ac:dyDescent="0.2"/>
    <row r="2153" ht="10.199999999999999" hidden="1" x14ac:dyDescent="0.2"/>
    <row r="2154" ht="10.199999999999999" hidden="1" x14ac:dyDescent="0.2"/>
    <row r="2155" ht="10.199999999999999" hidden="1" x14ac:dyDescent="0.2"/>
    <row r="2156" ht="10.199999999999999" hidden="1" x14ac:dyDescent="0.2"/>
    <row r="2157" ht="10.199999999999999" hidden="1" x14ac:dyDescent="0.2"/>
    <row r="2158" ht="10.199999999999999" hidden="1" x14ac:dyDescent="0.2"/>
    <row r="2159" ht="10.199999999999999" hidden="1" x14ac:dyDescent="0.2"/>
    <row r="2160" ht="10.199999999999999" hidden="1" x14ac:dyDescent="0.2"/>
    <row r="2161" ht="10.199999999999999" hidden="1" x14ac:dyDescent="0.2"/>
    <row r="2162" ht="10.199999999999999" hidden="1" x14ac:dyDescent="0.2"/>
    <row r="2163" ht="10.199999999999999" hidden="1" x14ac:dyDescent="0.2"/>
    <row r="2164" ht="10.199999999999999" hidden="1" x14ac:dyDescent="0.2"/>
    <row r="2165" ht="10.199999999999999" hidden="1" x14ac:dyDescent="0.2"/>
    <row r="2166" ht="10.199999999999999" hidden="1" x14ac:dyDescent="0.2"/>
    <row r="2167" ht="10.199999999999999" hidden="1" x14ac:dyDescent="0.2"/>
    <row r="2168" ht="10.199999999999999" hidden="1" x14ac:dyDescent="0.2"/>
    <row r="2169" ht="10.199999999999999" hidden="1" x14ac:dyDescent="0.2"/>
    <row r="2170" ht="10.199999999999999" hidden="1" x14ac:dyDescent="0.2"/>
    <row r="2171" ht="10.199999999999999" hidden="1" x14ac:dyDescent="0.2"/>
    <row r="2172" ht="10.199999999999999" hidden="1" x14ac:dyDescent="0.2"/>
    <row r="2173" ht="10.199999999999999" hidden="1" x14ac:dyDescent="0.2"/>
    <row r="2174" ht="10.199999999999999" hidden="1" x14ac:dyDescent="0.2"/>
    <row r="2175" ht="10.199999999999999" hidden="1" x14ac:dyDescent="0.2"/>
    <row r="2176" ht="10.199999999999999" hidden="1" x14ac:dyDescent="0.2"/>
    <row r="2177" ht="10.199999999999999" hidden="1" x14ac:dyDescent="0.2"/>
    <row r="2178" ht="10.199999999999999" hidden="1" x14ac:dyDescent="0.2"/>
    <row r="2179" ht="10.199999999999999" hidden="1" x14ac:dyDescent="0.2"/>
    <row r="2180" ht="10.199999999999999" hidden="1" x14ac:dyDescent="0.2"/>
    <row r="2181" ht="10.199999999999999" hidden="1" x14ac:dyDescent="0.2"/>
    <row r="2182" ht="10.199999999999999" hidden="1" x14ac:dyDescent="0.2"/>
    <row r="2183" ht="10.199999999999999" hidden="1" x14ac:dyDescent="0.2"/>
    <row r="2184" ht="10.199999999999999" hidden="1" x14ac:dyDescent="0.2"/>
    <row r="2185" ht="10.199999999999999" hidden="1" x14ac:dyDescent="0.2"/>
    <row r="2186" ht="10.199999999999999" hidden="1" x14ac:dyDescent="0.2"/>
    <row r="2187" ht="10.199999999999999" hidden="1" x14ac:dyDescent="0.2"/>
    <row r="2188" ht="10.199999999999999" hidden="1" x14ac:dyDescent="0.2"/>
    <row r="2189" ht="10.199999999999999" hidden="1" x14ac:dyDescent="0.2"/>
    <row r="2190" ht="10.199999999999999" hidden="1" x14ac:dyDescent="0.2"/>
    <row r="2191" ht="10.199999999999999" hidden="1" x14ac:dyDescent="0.2"/>
    <row r="2192" ht="10.199999999999999" hidden="1" x14ac:dyDescent="0.2"/>
    <row r="2193" ht="10.199999999999999" hidden="1" x14ac:dyDescent="0.2"/>
    <row r="2194" ht="10.199999999999999" hidden="1" x14ac:dyDescent="0.2"/>
    <row r="2195" ht="10.199999999999999" hidden="1" x14ac:dyDescent="0.2"/>
    <row r="2196" ht="10.199999999999999" hidden="1" x14ac:dyDescent="0.2"/>
    <row r="2197" ht="10.199999999999999" hidden="1" x14ac:dyDescent="0.2"/>
    <row r="2198" ht="10.199999999999999" hidden="1" x14ac:dyDescent="0.2"/>
    <row r="2199" ht="10.199999999999999" hidden="1" x14ac:dyDescent="0.2"/>
    <row r="2200" ht="10.199999999999999" hidden="1" x14ac:dyDescent="0.2"/>
    <row r="2201" ht="10.199999999999999" hidden="1" x14ac:dyDescent="0.2"/>
    <row r="2202" ht="10.199999999999999" hidden="1" x14ac:dyDescent="0.2"/>
    <row r="2203" ht="10.199999999999999" hidden="1" x14ac:dyDescent="0.2"/>
    <row r="2204" ht="10.199999999999999" hidden="1" x14ac:dyDescent="0.2"/>
    <row r="2205" ht="10.199999999999999" hidden="1" x14ac:dyDescent="0.2"/>
    <row r="2206" ht="10.199999999999999" hidden="1" x14ac:dyDescent="0.2"/>
    <row r="2207" ht="10.199999999999999" hidden="1" x14ac:dyDescent="0.2"/>
    <row r="2208" ht="10.199999999999999" hidden="1" x14ac:dyDescent="0.2"/>
    <row r="2209" ht="10.199999999999999" hidden="1" x14ac:dyDescent="0.2"/>
    <row r="2210" ht="10.199999999999999" hidden="1" x14ac:dyDescent="0.2"/>
    <row r="2211" ht="10.199999999999999" hidden="1" x14ac:dyDescent="0.2"/>
    <row r="2212" ht="10.199999999999999" hidden="1" x14ac:dyDescent="0.2"/>
    <row r="2213" ht="10.199999999999999" hidden="1" x14ac:dyDescent="0.2"/>
    <row r="2214" ht="10.199999999999999" hidden="1" x14ac:dyDescent="0.2"/>
    <row r="2215" ht="10.199999999999999" hidden="1" x14ac:dyDescent="0.2"/>
    <row r="2216" ht="10.199999999999999" hidden="1" x14ac:dyDescent="0.2"/>
    <row r="2217" ht="10.199999999999999" hidden="1" x14ac:dyDescent="0.2"/>
    <row r="2218" ht="10.199999999999999" hidden="1" x14ac:dyDescent="0.2"/>
    <row r="2219" ht="10.199999999999999" hidden="1" x14ac:dyDescent="0.2"/>
    <row r="2220" ht="10.199999999999999" hidden="1" x14ac:dyDescent="0.2"/>
    <row r="2221" ht="10.199999999999999" hidden="1" x14ac:dyDescent="0.2"/>
    <row r="2222" ht="10.199999999999999" hidden="1" x14ac:dyDescent="0.2"/>
    <row r="2223" ht="10.199999999999999" hidden="1" x14ac:dyDescent="0.2"/>
    <row r="2224" ht="10.199999999999999" hidden="1" x14ac:dyDescent="0.2"/>
    <row r="2225" ht="10.199999999999999" hidden="1" x14ac:dyDescent="0.2"/>
    <row r="2226" ht="10.199999999999999" hidden="1" x14ac:dyDescent="0.2"/>
    <row r="2227" ht="10.199999999999999" hidden="1" x14ac:dyDescent="0.2"/>
    <row r="2228" ht="10.199999999999999" hidden="1" x14ac:dyDescent="0.2"/>
    <row r="2229" ht="10.199999999999999" hidden="1" x14ac:dyDescent="0.2"/>
    <row r="2230" ht="10.199999999999999" hidden="1" x14ac:dyDescent="0.2"/>
    <row r="2231" ht="10.199999999999999" hidden="1" x14ac:dyDescent="0.2"/>
    <row r="2232" ht="10.199999999999999" hidden="1" x14ac:dyDescent="0.2"/>
    <row r="2233" ht="10.199999999999999" hidden="1" x14ac:dyDescent="0.2"/>
    <row r="2234" ht="10.199999999999999" hidden="1" x14ac:dyDescent="0.2"/>
    <row r="2235" ht="10.199999999999999" hidden="1" x14ac:dyDescent="0.2"/>
    <row r="2236" ht="10.199999999999999" hidden="1" x14ac:dyDescent="0.2"/>
    <row r="2237" ht="10.199999999999999" hidden="1" x14ac:dyDescent="0.2"/>
    <row r="2238" ht="10.199999999999999" hidden="1" x14ac:dyDescent="0.2"/>
    <row r="2239" ht="10.199999999999999" hidden="1" x14ac:dyDescent="0.2"/>
    <row r="2240" ht="10.199999999999999" hidden="1" x14ac:dyDescent="0.2"/>
    <row r="2241" ht="10.199999999999999" hidden="1" x14ac:dyDescent="0.2"/>
    <row r="2242" ht="10.199999999999999" hidden="1" x14ac:dyDescent="0.2"/>
    <row r="2243" ht="10.199999999999999" hidden="1" x14ac:dyDescent="0.2"/>
    <row r="2244" ht="10.199999999999999" hidden="1" x14ac:dyDescent="0.2"/>
    <row r="2245" ht="10.199999999999999" hidden="1" x14ac:dyDescent="0.2"/>
    <row r="2246" ht="10.199999999999999" hidden="1" x14ac:dyDescent="0.2"/>
    <row r="2247" ht="10.199999999999999" hidden="1" x14ac:dyDescent="0.2"/>
    <row r="2248" ht="10.199999999999999" hidden="1" x14ac:dyDescent="0.2"/>
    <row r="2249" ht="10.199999999999999" hidden="1" x14ac:dyDescent="0.2"/>
    <row r="2250" ht="10.199999999999999" hidden="1" x14ac:dyDescent="0.2"/>
    <row r="2251" ht="10.199999999999999" hidden="1" x14ac:dyDescent="0.2"/>
    <row r="2252" ht="10.199999999999999" hidden="1" x14ac:dyDescent="0.2"/>
    <row r="2253" ht="10.199999999999999" hidden="1" x14ac:dyDescent="0.2"/>
    <row r="2254" ht="10.199999999999999" hidden="1" x14ac:dyDescent="0.2"/>
    <row r="2255" ht="10.199999999999999" hidden="1" x14ac:dyDescent="0.2"/>
    <row r="2256" ht="10.199999999999999" hidden="1" x14ac:dyDescent="0.2"/>
    <row r="2257" ht="10.199999999999999" hidden="1" x14ac:dyDescent="0.2"/>
    <row r="2258" ht="10.199999999999999" hidden="1" x14ac:dyDescent="0.2"/>
    <row r="2259" ht="10.199999999999999" hidden="1" x14ac:dyDescent="0.2"/>
    <row r="2260" ht="10.199999999999999" hidden="1" x14ac:dyDescent="0.2"/>
    <row r="2261" ht="10.199999999999999" hidden="1" x14ac:dyDescent="0.2"/>
    <row r="2262" ht="10.199999999999999" hidden="1" x14ac:dyDescent="0.2"/>
    <row r="2263" ht="10.199999999999999" hidden="1" x14ac:dyDescent="0.2"/>
    <row r="2264" ht="10.199999999999999" hidden="1" x14ac:dyDescent="0.2"/>
    <row r="2265" ht="10.199999999999999" hidden="1" x14ac:dyDescent="0.2"/>
    <row r="2266" ht="10.199999999999999" hidden="1" x14ac:dyDescent="0.2"/>
    <row r="2267" ht="10.199999999999999" hidden="1" x14ac:dyDescent="0.2"/>
    <row r="2268" ht="10.199999999999999" hidden="1" x14ac:dyDescent="0.2"/>
    <row r="2269" ht="10.199999999999999" hidden="1" x14ac:dyDescent="0.2"/>
    <row r="2270" ht="10.199999999999999" hidden="1" x14ac:dyDescent="0.2"/>
    <row r="2271" ht="10.199999999999999" hidden="1" x14ac:dyDescent="0.2"/>
    <row r="2272" ht="10.199999999999999" hidden="1" x14ac:dyDescent="0.2"/>
    <row r="2273" ht="10.199999999999999" hidden="1" x14ac:dyDescent="0.2"/>
    <row r="2274" ht="10.199999999999999" hidden="1" x14ac:dyDescent="0.2"/>
    <row r="2275" ht="10.199999999999999" hidden="1" x14ac:dyDescent="0.2"/>
    <row r="2276" ht="10.199999999999999" hidden="1" x14ac:dyDescent="0.2"/>
    <row r="2277" ht="10.199999999999999" hidden="1" x14ac:dyDescent="0.2"/>
    <row r="2278" ht="10.199999999999999" hidden="1" x14ac:dyDescent="0.2"/>
    <row r="2279" ht="10.199999999999999" hidden="1" x14ac:dyDescent="0.2"/>
    <row r="2280" ht="10.199999999999999" hidden="1" x14ac:dyDescent="0.2"/>
    <row r="2281" ht="10.199999999999999" hidden="1" x14ac:dyDescent="0.2"/>
    <row r="2282" ht="10.199999999999999" hidden="1" x14ac:dyDescent="0.2"/>
    <row r="2283" ht="10.199999999999999" hidden="1" x14ac:dyDescent="0.2"/>
    <row r="2284" ht="10.199999999999999" hidden="1" x14ac:dyDescent="0.2"/>
    <row r="2285" ht="10.199999999999999" hidden="1" x14ac:dyDescent="0.2"/>
    <row r="2286" ht="10.199999999999999" hidden="1" x14ac:dyDescent="0.2"/>
    <row r="2287" ht="10.199999999999999" hidden="1" x14ac:dyDescent="0.2"/>
    <row r="2288" ht="10.199999999999999" hidden="1" x14ac:dyDescent="0.2"/>
    <row r="2289" ht="10.199999999999999" hidden="1" x14ac:dyDescent="0.2"/>
    <row r="2290" ht="10.199999999999999" hidden="1" x14ac:dyDescent="0.2"/>
    <row r="2291" ht="10.199999999999999" hidden="1" x14ac:dyDescent="0.2"/>
    <row r="2292" ht="10.199999999999999" hidden="1" x14ac:dyDescent="0.2"/>
    <row r="2293" ht="10.199999999999999" hidden="1" x14ac:dyDescent="0.2"/>
    <row r="2294" ht="10.199999999999999" hidden="1" x14ac:dyDescent="0.2"/>
    <row r="2295" ht="10.199999999999999" hidden="1" x14ac:dyDescent="0.2"/>
    <row r="2296" ht="10.199999999999999" hidden="1" x14ac:dyDescent="0.2"/>
    <row r="2297" ht="10.199999999999999" hidden="1" x14ac:dyDescent="0.2"/>
    <row r="2298" ht="10.199999999999999" hidden="1" x14ac:dyDescent="0.2"/>
    <row r="2299" ht="10.199999999999999" hidden="1" x14ac:dyDescent="0.2"/>
    <row r="2300" ht="10.199999999999999" hidden="1" x14ac:dyDescent="0.2"/>
    <row r="2301" ht="10.199999999999999" hidden="1" x14ac:dyDescent="0.2"/>
    <row r="2302" ht="10.199999999999999" hidden="1" x14ac:dyDescent="0.2"/>
    <row r="2303" ht="10.199999999999999" hidden="1" x14ac:dyDescent="0.2"/>
    <row r="2304" ht="10.199999999999999" hidden="1" x14ac:dyDescent="0.2"/>
    <row r="2305" ht="10.199999999999999" hidden="1" x14ac:dyDescent="0.2"/>
    <row r="2306" ht="10.199999999999999" hidden="1" x14ac:dyDescent="0.2"/>
    <row r="2307" ht="10.199999999999999" hidden="1" x14ac:dyDescent="0.2"/>
    <row r="2308" ht="10.199999999999999" hidden="1" x14ac:dyDescent="0.2"/>
    <row r="2309" ht="10.199999999999999" hidden="1" x14ac:dyDescent="0.2"/>
    <row r="2310" ht="10.199999999999999" hidden="1" x14ac:dyDescent="0.2"/>
    <row r="2311" ht="10.199999999999999" hidden="1" x14ac:dyDescent="0.2"/>
    <row r="2312" ht="10.199999999999999" hidden="1" x14ac:dyDescent="0.2"/>
    <row r="2313" ht="10.199999999999999" hidden="1" x14ac:dyDescent="0.2"/>
    <row r="2314" ht="10.199999999999999" hidden="1" x14ac:dyDescent="0.2"/>
    <row r="2315" ht="10.199999999999999" hidden="1" x14ac:dyDescent="0.2"/>
    <row r="2316" ht="10.199999999999999" hidden="1" x14ac:dyDescent="0.2"/>
    <row r="2317" ht="10.199999999999999" hidden="1" x14ac:dyDescent="0.2"/>
    <row r="2318" ht="10.199999999999999" hidden="1" x14ac:dyDescent="0.2"/>
    <row r="2319" ht="10.199999999999999" hidden="1" x14ac:dyDescent="0.2"/>
    <row r="2320" ht="10.199999999999999" hidden="1" x14ac:dyDescent="0.2"/>
    <row r="2321" ht="10.199999999999999" hidden="1" x14ac:dyDescent="0.2"/>
    <row r="2322" ht="10.199999999999999" hidden="1" x14ac:dyDescent="0.2"/>
    <row r="2323" ht="10.199999999999999" hidden="1" x14ac:dyDescent="0.2"/>
    <row r="2324" ht="10.199999999999999" hidden="1" x14ac:dyDescent="0.2"/>
    <row r="2325" ht="10.199999999999999" hidden="1" x14ac:dyDescent="0.2"/>
    <row r="2326" ht="10.199999999999999" hidden="1" x14ac:dyDescent="0.2"/>
    <row r="2327" ht="10.199999999999999" hidden="1" x14ac:dyDescent="0.2"/>
    <row r="2328" ht="10.199999999999999" hidden="1" x14ac:dyDescent="0.2"/>
    <row r="2329" ht="10.199999999999999" hidden="1" x14ac:dyDescent="0.2"/>
    <row r="2330" ht="10.199999999999999" hidden="1" x14ac:dyDescent="0.2"/>
    <row r="2331" ht="10.199999999999999" hidden="1" x14ac:dyDescent="0.2"/>
    <row r="2332" ht="10.199999999999999" hidden="1" x14ac:dyDescent="0.2"/>
    <row r="2333" ht="10.199999999999999" hidden="1" x14ac:dyDescent="0.2"/>
    <row r="2334" ht="10.199999999999999" hidden="1" x14ac:dyDescent="0.2"/>
    <row r="2335" ht="10.199999999999999" hidden="1" x14ac:dyDescent="0.2"/>
    <row r="2336" ht="10.199999999999999" hidden="1" x14ac:dyDescent="0.2"/>
    <row r="2337" ht="10.199999999999999" hidden="1" x14ac:dyDescent="0.2"/>
    <row r="2338" ht="10.199999999999999" hidden="1" x14ac:dyDescent="0.2"/>
    <row r="2339" ht="10.199999999999999" hidden="1" x14ac:dyDescent="0.2"/>
    <row r="2340" ht="10.199999999999999" hidden="1" x14ac:dyDescent="0.2"/>
    <row r="2341" ht="10.199999999999999" hidden="1" x14ac:dyDescent="0.2"/>
    <row r="2342" ht="10.199999999999999" hidden="1" x14ac:dyDescent="0.2"/>
    <row r="2343" ht="10.199999999999999" hidden="1" x14ac:dyDescent="0.2"/>
    <row r="2344" ht="10.199999999999999" hidden="1" x14ac:dyDescent="0.2"/>
    <row r="2345" ht="10.199999999999999" hidden="1" x14ac:dyDescent="0.2"/>
    <row r="2346" ht="10.199999999999999" hidden="1" x14ac:dyDescent="0.2"/>
    <row r="2347" ht="10.199999999999999" hidden="1" x14ac:dyDescent="0.2"/>
    <row r="2348" ht="10.199999999999999" hidden="1" x14ac:dyDescent="0.2"/>
    <row r="2349" ht="10.199999999999999" hidden="1" x14ac:dyDescent="0.2"/>
    <row r="2350" ht="10.199999999999999" hidden="1" x14ac:dyDescent="0.2"/>
    <row r="2351" ht="10.199999999999999" hidden="1" x14ac:dyDescent="0.2"/>
    <row r="2352" ht="10.199999999999999" hidden="1" x14ac:dyDescent="0.2"/>
    <row r="2353" ht="10.199999999999999" hidden="1" x14ac:dyDescent="0.2"/>
    <row r="2354" ht="10.199999999999999" hidden="1" x14ac:dyDescent="0.2"/>
    <row r="2355" ht="10.199999999999999" hidden="1" x14ac:dyDescent="0.2"/>
    <row r="2356" ht="10.199999999999999" hidden="1" x14ac:dyDescent="0.2"/>
    <row r="2357" ht="10.199999999999999" hidden="1" x14ac:dyDescent="0.2"/>
    <row r="2358" ht="10.199999999999999" hidden="1" x14ac:dyDescent="0.2"/>
    <row r="2359" ht="10.199999999999999" hidden="1" x14ac:dyDescent="0.2"/>
    <row r="2360" ht="10.199999999999999" hidden="1" x14ac:dyDescent="0.2"/>
    <row r="2361" ht="10.199999999999999" hidden="1" x14ac:dyDescent="0.2"/>
    <row r="2362" ht="10.199999999999999" hidden="1" x14ac:dyDescent="0.2"/>
    <row r="2363" ht="10.199999999999999" hidden="1" x14ac:dyDescent="0.2"/>
    <row r="2364" ht="10.199999999999999" hidden="1" x14ac:dyDescent="0.2"/>
    <row r="2365" ht="10.199999999999999" hidden="1" x14ac:dyDescent="0.2"/>
    <row r="2366" ht="10.199999999999999" hidden="1" x14ac:dyDescent="0.2"/>
    <row r="2367" ht="10.199999999999999" hidden="1" x14ac:dyDescent="0.2"/>
    <row r="2368" ht="10.199999999999999" hidden="1" x14ac:dyDescent="0.2"/>
    <row r="2369" ht="10.199999999999999" hidden="1" x14ac:dyDescent="0.2"/>
    <row r="2370" ht="10.199999999999999" hidden="1" x14ac:dyDescent="0.2"/>
    <row r="2371" ht="10.199999999999999" hidden="1" x14ac:dyDescent="0.2"/>
    <row r="2372" ht="10.199999999999999" hidden="1" x14ac:dyDescent="0.2"/>
    <row r="2373" ht="10.199999999999999" hidden="1" x14ac:dyDescent="0.2"/>
    <row r="2374" ht="10.199999999999999" hidden="1" x14ac:dyDescent="0.2"/>
    <row r="2375" ht="10.199999999999999" hidden="1" x14ac:dyDescent="0.2"/>
    <row r="2376" ht="10.199999999999999" hidden="1" x14ac:dyDescent="0.2"/>
    <row r="2377" ht="10.199999999999999" hidden="1" x14ac:dyDescent="0.2"/>
    <row r="2378" ht="10.199999999999999" hidden="1" x14ac:dyDescent="0.2"/>
    <row r="2379" ht="10.199999999999999" hidden="1" x14ac:dyDescent="0.2"/>
    <row r="2380" ht="10.199999999999999" hidden="1" x14ac:dyDescent="0.2"/>
    <row r="2381" ht="10.199999999999999" hidden="1" x14ac:dyDescent="0.2"/>
    <row r="2382" ht="10.199999999999999" hidden="1" x14ac:dyDescent="0.2"/>
    <row r="2383" ht="10.199999999999999" hidden="1" x14ac:dyDescent="0.2"/>
    <row r="2384" ht="10.199999999999999" hidden="1" x14ac:dyDescent="0.2"/>
    <row r="2385" ht="10.199999999999999" hidden="1" x14ac:dyDescent="0.2"/>
    <row r="2386" ht="10.199999999999999" hidden="1" x14ac:dyDescent="0.2"/>
    <row r="2387" ht="10.199999999999999" hidden="1" x14ac:dyDescent="0.2"/>
    <row r="2388" ht="10.199999999999999" hidden="1" x14ac:dyDescent="0.2"/>
    <row r="2389" ht="10.199999999999999" hidden="1" x14ac:dyDescent="0.2"/>
    <row r="2390" ht="10.199999999999999" hidden="1" x14ac:dyDescent="0.2"/>
    <row r="2391" ht="10.199999999999999" hidden="1" x14ac:dyDescent="0.2"/>
    <row r="2392" ht="10.199999999999999" hidden="1" x14ac:dyDescent="0.2"/>
    <row r="2393" ht="10.199999999999999" hidden="1" x14ac:dyDescent="0.2"/>
    <row r="2394" ht="10.199999999999999" hidden="1" x14ac:dyDescent="0.2"/>
    <row r="2395" ht="10.199999999999999" hidden="1" x14ac:dyDescent="0.2"/>
    <row r="2396" ht="10.199999999999999" hidden="1" x14ac:dyDescent="0.2"/>
    <row r="2397" ht="10.199999999999999" hidden="1" x14ac:dyDescent="0.2"/>
    <row r="2398" ht="10.199999999999999" hidden="1" x14ac:dyDescent="0.2"/>
    <row r="2399" ht="10.199999999999999" hidden="1" x14ac:dyDescent="0.2"/>
    <row r="2400" ht="10.199999999999999" hidden="1" x14ac:dyDescent="0.2"/>
    <row r="2401" ht="10.199999999999999" hidden="1" x14ac:dyDescent="0.2"/>
    <row r="2402" ht="10.199999999999999" hidden="1" x14ac:dyDescent="0.2"/>
    <row r="2403" ht="10.199999999999999" hidden="1" x14ac:dyDescent="0.2"/>
    <row r="2404" ht="10.199999999999999" hidden="1" x14ac:dyDescent="0.2"/>
    <row r="2405" ht="10.199999999999999" hidden="1" x14ac:dyDescent="0.2"/>
    <row r="2406" ht="10.199999999999999" hidden="1" x14ac:dyDescent="0.2"/>
    <row r="2407" ht="10.199999999999999" hidden="1" x14ac:dyDescent="0.2"/>
    <row r="2408" ht="10.199999999999999" hidden="1" x14ac:dyDescent="0.2"/>
    <row r="2409" ht="10.199999999999999" hidden="1" x14ac:dyDescent="0.2"/>
    <row r="2410" ht="10.199999999999999" hidden="1" x14ac:dyDescent="0.2"/>
    <row r="2411" ht="10.199999999999999" hidden="1" x14ac:dyDescent="0.2"/>
    <row r="2412" ht="10.199999999999999" hidden="1" x14ac:dyDescent="0.2"/>
    <row r="2413" ht="10.199999999999999" hidden="1" x14ac:dyDescent="0.2"/>
    <row r="2414" ht="10.199999999999999" hidden="1" x14ac:dyDescent="0.2"/>
    <row r="2415" ht="10.199999999999999" hidden="1" x14ac:dyDescent="0.2"/>
    <row r="2416" ht="10.199999999999999" hidden="1" x14ac:dyDescent="0.2"/>
    <row r="2417" ht="10.199999999999999" hidden="1" x14ac:dyDescent="0.2"/>
    <row r="2418" ht="10.199999999999999" hidden="1" x14ac:dyDescent="0.2"/>
    <row r="2419" ht="10.199999999999999" hidden="1" x14ac:dyDescent="0.2"/>
    <row r="2420" ht="10.199999999999999" hidden="1" x14ac:dyDescent="0.2"/>
    <row r="2421" ht="10.199999999999999" hidden="1" x14ac:dyDescent="0.2"/>
    <row r="2422" ht="10.199999999999999" hidden="1" x14ac:dyDescent="0.2"/>
    <row r="2423" ht="10.199999999999999" hidden="1" x14ac:dyDescent="0.2"/>
    <row r="2424" ht="10.199999999999999" hidden="1" x14ac:dyDescent="0.2"/>
    <row r="2425" ht="10.199999999999999" hidden="1" x14ac:dyDescent="0.2"/>
    <row r="2426" ht="10.199999999999999" hidden="1" x14ac:dyDescent="0.2"/>
    <row r="2427" ht="10.199999999999999" hidden="1" x14ac:dyDescent="0.2"/>
    <row r="2428" ht="10.199999999999999" hidden="1" x14ac:dyDescent="0.2"/>
    <row r="2429" ht="10.199999999999999" hidden="1" x14ac:dyDescent="0.2"/>
    <row r="2430" ht="10.199999999999999" hidden="1" x14ac:dyDescent="0.2"/>
    <row r="2431" ht="10.199999999999999" hidden="1" x14ac:dyDescent="0.2"/>
    <row r="2432" ht="10.199999999999999" hidden="1" x14ac:dyDescent="0.2"/>
    <row r="2433" ht="10.199999999999999" hidden="1" x14ac:dyDescent="0.2"/>
    <row r="2434" ht="10.199999999999999" hidden="1" x14ac:dyDescent="0.2"/>
    <row r="2435" ht="10.199999999999999" hidden="1" x14ac:dyDescent="0.2"/>
    <row r="2436" ht="10.199999999999999" hidden="1" x14ac:dyDescent="0.2"/>
    <row r="2437" ht="10.199999999999999" hidden="1" x14ac:dyDescent="0.2"/>
    <row r="2438" ht="10.199999999999999" hidden="1" x14ac:dyDescent="0.2"/>
    <row r="2439" ht="10.199999999999999" hidden="1" x14ac:dyDescent="0.2"/>
    <row r="2440" ht="10.199999999999999" hidden="1" x14ac:dyDescent="0.2"/>
    <row r="2441" ht="10.199999999999999" hidden="1" x14ac:dyDescent="0.2"/>
    <row r="2442" ht="10.199999999999999" hidden="1" x14ac:dyDescent="0.2"/>
    <row r="2443" ht="10.199999999999999" hidden="1" x14ac:dyDescent="0.2"/>
    <row r="2444" ht="10.199999999999999" hidden="1" x14ac:dyDescent="0.2"/>
    <row r="2445" ht="10.199999999999999" hidden="1" x14ac:dyDescent="0.2"/>
    <row r="2446" ht="10.199999999999999" hidden="1" x14ac:dyDescent="0.2"/>
    <row r="2447" ht="10.199999999999999" hidden="1" x14ac:dyDescent="0.2"/>
    <row r="2448" ht="10.199999999999999" hidden="1" x14ac:dyDescent="0.2"/>
    <row r="2449" ht="10.199999999999999" hidden="1" x14ac:dyDescent="0.2"/>
    <row r="2450" ht="10.199999999999999" hidden="1" x14ac:dyDescent="0.2"/>
    <row r="2451" ht="10.199999999999999" hidden="1" x14ac:dyDescent="0.2"/>
    <row r="2452" ht="10.199999999999999" hidden="1" x14ac:dyDescent="0.2"/>
    <row r="2453" ht="10.199999999999999" hidden="1" x14ac:dyDescent="0.2"/>
    <row r="2454" ht="10.199999999999999" hidden="1" x14ac:dyDescent="0.2"/>
    <row r="2455" ht="10.199999999999999" hidden="1" x14ac:dyDescent="0.2"/>
    <row r="2456" ht="10.199999999999999" hidden="1" x14ac:dyDescent="0.2"/>
    <row r="2457" ht="10.199999999999999" hidden="1" x14ac:dyDescent="0.2"/>
    <row r="2458" ht="10.199999999999999" hidden="1" x14ac:dyDescent="0.2"/>
    <row r="2459" ht="10.199999999999999" hidden="1" x14ac:dyDescent="0.2"/>
    <row r="2460" ht="10.199999999999999" hidden="1" x14ac:dyDescent="0.2"/>
    <row r="2461" ht="10.199999999999999" hidden="1" x14ac:dyDescent="0.2"/>
    <row r="2462" ht="10.199999999999999" hidden="1" x14ac:dyDescent="0.2"/>
    <row r="2463" ht="10.199999999999999" hidden="1" x14ac:dyDescent="0.2"/>
    <row r="2464" ht="10.199999999999999" hidden="1" x14ac:dyDescent="0.2"/>
    <row r="2465" ht="10.199999999999999" hidden="1" x14ac:dyDescent="0.2"/>
    <row r="2466" ht="10.199999999999999" hidden="1" x14ac:dyDescent="0.2"/>
    <row r="2467" ht="10.199999999999999" hidden="1" x14ac:dyDescent="0.2"/>
    <row r="2468" ht="10.199999999999999" hidden="1" x14ac:dyDescent="0.2"/>
    <row r="2469" ht="10.199999999999999" hidden="1" x14ac:dyDescent="0.2"/>
    <row r="2470" ht="10.199999999999999" hidden="1" x14ac:dyDescent="0.2"/>
    <row r="2471" ht="10.199999999999999" hidden="1" x14ac:dyDescent="0.2"/>
    <row r="2472" ht="10.199999999999999" hidden="1" x14ac:dyDescent="0.2"/>
    <row r="2473" ht="10.199999999999999" hidden="1" x14ac:dyDescent="0.2"/>
    <row r="2474" ht="10.199999999999999" hidden="1" x14ac:dyDescent="0.2"/>
    <row r="2475" ht="10.199999999999999" hidden="1" x14ac:dyDescent="0.2"/>
    <row r="2476" ht="10.199999999999999" hidden="1" x14ac:dyDescent="0.2"/>
    <row r="2477" ht="10.199999999999999" hidden="1" x14ac:dyDescent="0.2"/>
    <row r="2478" ht="10.199999999999999" hidden="1" x14ac:dyDescent="0.2"/>
    <row r="2479" ht="10.199999999999999" hidden="1" x14ac:dyDescent="0.2"/>
    <row r="2480" ht="10.199999999999999" hidden="1" x14ac:dyDescent="0.2"/>
    <row r="2481" ht="10.199999999999999" hidden="1" x14ac:dyDescent="0.2"/>
    <row r="2482" ht="10.199999999999999" hidden="1" x14ac:dyDescent="0.2"/>
    <row r="2483" ht="10.199999999999999" hidden="1" x14ac:dyDescent="0.2"/>
    <row r="2484" ht="10.199999999999999" hidden="1" x14ac:dyDescent="0.2"/>
    <row r="2485" ht="10.199999999999999" hidden="1" x14ac:dyDescent="0.2"/>
    <row r="2486" ht="10.199999999999999" hidden="1" x14ac:dyDescent="0.2"/>
    <row r="2487" ht="10.199999999999999" hidden="1" x14ac:dyDescent="0.2"/>
    <row r="2488" ht="10.199999999999999" hidden="1" x14ac:dyDescent="0.2"/>
    <row r="2489" ht="10.199999999999999" hidden="1" x14ac:dyDescent="0.2"/>
    <row r="2490" ht="10.199999999999999" hidden="1" x14ac:dyDescent="0.2"/>
    <row r="2491" ht="10.199999999999999" hidden="1" x14ac:dyDescent="0.2"/>
    <row r="2492" ht="10.199999999999999" hidden="1" x14ac:dyDescent="0.2"/>
    <row r="2493" ht="10.199999999999999" hidden="1" x14ac:dyDescent="0.2"/>
    <row r="2494" ht="10.199999999999999" hidden="1" x14ac:dyDescent="0.2"/>
    <row r="2495" ht="10.199999999999999" hidden="1" x14ac:dyDescent="0.2"/>
    <row r="2496" ht="10.199999999999999" hidden="1" x14ac:dyDescent="0.2"/>
    <row r="2497" ht="10.199999999999999" hidden="1" x14ac:dyDescent="0.2"/>
    <row r="2498" ht="10.199999999999999" hidden="1" x14ac:dyDescent="0.2"/>
    <row r="2499" ht="10.199999999999999" hidden="1" x14ac:dyDescent="0.2"/>
    <row r="2500" ht="10.199999999999999" hidden="1" x14ac:dyDescent="0.2"/>
    <row r="2501" ht="10.199999999999999" hidden="1" x14ac:dyDescent="0.2"/>
    <row r="2502" ht="10.199999999999999" hidden="1" x14ac:dyDescent="0.2"/>
    <row r="2503" ht="10.199999999999999" hidden="1" x14ac:dyDescent="0.2"/>
    <row r="2504" ht="10.199999999999999" hidden="1" x14ac:dyDescent="0.2"/>
    <row r="2505" ht="10.199999999999999" hidden="1" x14ac:dyDescent="0.2"/>
    <row r="2506" ht="10.199999999999999" hidden="1" x14ac:dyDescent="0.2"/>
    <row r="2507" ht="10.199999999999999" hidden="1" x14ac:dyDescent="0.2"/>
    <row r="2508" ht="10.199999999999999" hidden="1" x14ac:dyDescent="0.2"/>
    <row r="2509" ht="10.199999999999999" hidden="1" x14ac:dyDescent="0.2"/>
    <row r="2510" ht="10.199999999999999" hidden="1" x14ac:dyDescent="0.2"/>
    <row r="2511" ht="10.199999999999999" hidden="1" x14ac:dyDescent="0.2"/>
    <row r="2512" ht="10.199999999999999" hidden="1" x14ac:dyDescent="0.2"/>
    <row r="2513" ht="10.199999999999999" hidden="1" x14ac:dyDescent="0.2"/>
    <row r="2514" ht="10.199999999999999" hidden="1" x14ac:dyDescent="0.2"/>
    <row r="2515" ht="10.199999999999999" hidden="1" x14ac:dyDescent="0.2"/>
    <row r="2516" ht="10.199999999999999" hidden="1" x14ac:dyDescent="0.2"/>
    <row r="2517" ht="10.199999999999999" hidden="1" x14ac:dyDescent="0.2"/>
    <row r="2518" ht="10.199999999999999" hidden="1" x14ac:dyDescent="0.2"/>
    <row r="2519" ht="10.199999999999999" hidden="1" x14ac:dyDescent="0.2"/>
    <row r="2520" ht="10.199999999999999" hidden="1" x14ac:dyDescent="0.2"/>
    <row r="2521" ht="10.199999999999999" hidden="1" x14ac:dyDescent="0.2"/>
    <row r="2522" ht="10.199999999999999" hidden="1" x14ac:dyDescent="0.2"/>
    <row r="2523" ht="10.199999999999999" hidden="1" x14ac:dyDescent="0.2"/>
    <row r="2524" ht="10.199999999999999" hidden="1" x14ac:dyDescent="0.2"/>
    <row r="2525" ht="10.199999999999999" hidden="1" x14ac:dyDescent="0.2"/>
    <row r="2526" ht="10.199999999999999" hidden="1" x14ac:dyDescent="0.2"/>
    <row r="2527" ht="10.199999999999999" hidden="1" x14ac:dyDescent="0.2"/>
    <row r="2528" ht="10.199999999999999" hidden="1" x14ac:dyDescent="0.2"/>
    <row r="2529" ht="10.199999999999999" hidden="1" x14ac:dyDescent="0.2"/>
    <row r="2530" ht="10.199999999999999" hidden="1" x14ac:dyDescent="0.2"/>
    <row r="2531" ht="10.199999999999999" hidden="1" x14ac:dyDescent="0.2"/>
    <row r="2532" ht="10.199999999999999" hidden="1" x14ac:dyDescent="0.2"/>
    <row r="2533" ht="10.199999999999999" hidden="1" x14ac:dyDescent="0.2"/>
    <row r="2534" ht="10.199999999999999" hidden="1" x14ac:dyDescent="0.2"/>
    <row r="2535" ht="10.199999999999999" hidden="1" x14ac:dyDescent="0.2"/>
    <row r="2536" ht="10.199999999999999" hidden="1" x14ac:dyDescent="0.2"/>
    <row r="2537" ht="10.199999999999999" hidden="1" x14ac:dyDescent="0.2"/>
    <row r="2538" ht="10.199999999999999" hidden="1" x14ac:dyDescent="0.2"/>
    <row r="2539" ht="10.199999999999999" hidden="1" x14ac:dyDescent="0.2"/>
    <row r="2540" ht="10.199999999999999" hidden="1" x14ac:dyDescent="0.2"/>
    <row r="2541" ht="10.199999999999999" hidden="1" x14ac:dyDescent="0.2"/>
    <row r="2542" ht="10.199999999999999" hidden="1" x14ac:dyDescent="0.2"/>
    <row r="2543" ht="10.199999999999999" hidden="1" x14ac:dyDescent="0.2"/>
    <row r="2544" ht="10.199999999999999" hidden="1" x14ac:dyDescent="0.2"/>
    <row r="2545" ht="10.199999999999999" hidden="1" x14ac:dyDescent="0.2"/>
    <row r="2546" ht="10.199999999999999" hidden="1" x14ac:dyDescent="0.2"/>
    <row r="2547" ht="10.199999999999999" hidden="1" x14ac:dyDescent="0.2"/>
    <row r="2548" ht="10.199999999999999" hidden="1" x14ac:dyDescent="0.2"/>
    <row r="2549" ht="10.199999999999999" hidden="1" x14ac:dyDescent="0.2"/>
    <row r="2550" ht="10.199999999999999" hidden="1" x14ac:dyDescent="0.2"/>
    <row r="2551" ht="10.199999999999999" hidden="1" x14ac:dyDescent="0.2"/>
    <row r="2552" ht="10.199999999999999" hidden="1" x14ac:dyDescent="0.2"/>
    <row r="2553" ht="10.199999999999999" hidden="1" x14ac:dyDescent="0.2"/>
    <row r="2554" ht="10.199999999999999" hidden="1" x14ac:dyDescent="0.2"/>
    <row r="2555" ht="10.199999999999999" hidden="1" x14ac:dyDescent="0.2"/>
    <row r="2556" ht="10.199999999999999" hidden="1" x14ac:dyDescent="0.2"/>
    <row r="2557" ht="10.199999999999999" hidden="1" x14ac:dyDescent="0.2"/>
    <row r="2558" ht="10.199999999999999" hidden="1" x14ac:dyDescent="0.2"/>
    <row r="2559" ht="10.199999999999999" hidden="1" x14ac:dyDescent="0.2"/>
    <row r="2560" ht="10.199999999999999" hidden="1" x14ac:dyDescent="0.2"/>
    <row r="2561" ht="10.199999999999999" hidden="1" x14ac:dyDescent="0.2"/>
    <row r="2562" ht="10.199999999999999" hidden="1" x14ac:dyDescent="0.2"/>
    <row r="2563" ht="10.199999999999999" hidden="1" x14ac:dyDescent="0.2"/>
    <row r="2564" ht="10.199999999999999" hidden="1" x14ac:dyDescent="0.2"/>
    <row r="2565" ht="10.199999999999999" hidden="1" x14ac:dyDescent="0.2"/>
    <row r="2566" ht="10.199999999999999" hidden="1" x14ac:dyDescent="0.2"/>
    <row r="2567" ht="10.199999999999999" hidden="1" x14ac:dyDescent="0.2"/>
    <row r="2568" ht="10.199999999999999" hidden="1" x14ac:dyDescent="0.2"/>
    <row r="2569" ht="10.199999999999999" hidden="1" x14ac:dyDescent="0.2"/>
    <row r="2570" ht="10.199999999999999" hidden="1" x14ac:dyDescent="0.2"/>
    <row r="2571" ht="10.199999999999999" hidden="1" x14ac:dyDescent="0.2"/>
    <row r="2572" ht="10.199999999999999" hidden="1" x14ac:dyDescent="0.2"/>
    <row r="2573" ht="10.199999999999999" hidden="1" x14ac:dyDescent="0.2"/>
    <row r="2574" ht="10.199999999999999" hidden="1" x14ac:dyDescent="0.2"/>
    <row r="2575" ht="10.199999999999999" hidden="1" x14ac:dyDescent="0.2"/>
    <row r="2576" ht="10.199999999999999" hidden="1" x14ac:dyDescent="0.2"/>
    <row r="2577" ht="10.199999999999999" hidden="1" x14ac:dyDescent="0.2"/>
    <row r="2578" ht="10.199999999999999" hidden="1" x14ac:dyDescent="0.2"/>
    <row r="2579" ht="10.199999999999999" hidden="1" x14ac:dyDescent="0.2"/>
    <row r="2580" ht="10.199999999999999" hidden="1" x14ac:dyDescent="0.2"/>
    <row r="2581" ht="10.199999999999999" hidden="1" x14ac:dyDescent="0.2"/>
    <row r="2582" ht="10.199999999999999" hidden="1" x14ac:dyDescent="0.2"/>
    <row r="2583" ht="10.199999999999999" hidden="1" x14ac:dyDescent="0.2"/>
    <row r="2584" ht="10.199999999999999" hidden="1" x14ac:dyDescent="0.2"/>
    <row r="2585" ht="10.199999999999999" hidden="1" x14ac:dyDescent="0.2"/>
    <row r="2586" ht="10.199999999999999" hidden="1" x14ac:dyDescent="0.2"/>
    <row r="2587" ht="10.199999999999999" hidden="1" x14ac:dyDescent="0.2"/>
    <row r="2588" ht="10.199999999999999" hidden="1" x14ac:dyDescent="0.2"/>
    <row r="2589" ht="10.199999999999999" hidden="1" x14ac:dyDescent="0.2"/>
    <row r="2590" ht="10.199999999999999" hidden="1" x14ac:dyDescent="0.2"/>
    <row r="2591" ht="10.199999999999999" hidden="1" x14ac:dyDescent="0.2"/>
    <row r="2592" ht="10.199999999999999" hidden="1" x14ac:dyDescent="0.2"/>
    <row r="2593" ht="10.199999999999999" hidden="1" x14ac:dyDescent="0.2"/>
    <row r="2594" ht="10.199999999999999" hidden="1" x14ac:dyDescent="0.2"/>
    <row r="2595" ht="10.199999999999999" hidden="1" x14ac:dyDescent="0.2"/>
    <row r="2596" ht="10.199999999999999" hidden="1" x14ac:dyDescent="0.2"/>
    <row r="2597" ht="10.199999999999999" hidden="1" x14ac:dyDescent="0.2"/>
    <row r="2598" ht="10.199999999999999" hidden="1" x14ac:dyDescent="0.2"/>
    <row r="2599" ht="10.199999999999999" hidden="1" x14ac:dyDescent="0.2"/>
    <row r="2600" ht="10.199999999999999" hidden="1" x14ac:dyDescent="0.2"/>
    <row r="2601" ht="10.199999999999999" hidden="1" x14ac:dyDescent="0.2"/>
    <row r="2602" ht="10.199999999999999" hidden="1" x14ac:dyDescent="0.2"/>
    <row r="2603" ht="10.199999999999999" hidden="1" x14ac:dyDescent="0.2"/>
    <row r="2604" ht="10.199999999999999" hidden="1" x14ac:dyDescent="0.2"/>
    <row r="2605" ht="10.199999999999999" hidden="1" x14ac:dyDescent="0.2"/>
    <row r="2606" ht="10.199999999999999" hidden="1" x14ac:dyDescent="0.2"/>
    <row r="2607" ht="10.199999999999999" hidden="1" x14ac:dyDescent="0.2"/>
    <row r="2608" ht="10.199999999999999" hidden="1" x14ac:dyDescent="0.2"/>
    <row r="2609" ht="10.199999999999999" hidden="1" x14ac:dyDescent="0.2"/>
    <row r="2610" ht="10.199999999999999" hidden="1" x14ac:dyDescent="0.2"/>
    <row r="2611" ht="10.199999999999999" hidden="1" x14ac:dyDescent="0.2"/>
    <row r="2612" ht="10.199999999999999" hidden="1" x14ac:dyDescent="0.2"/>
    <row r="2613" ht="10.199999999999999" hidden="1" x14ac:dyDescent="0.2"/>
    <row r="2614" ht="10.199999999999999" hidden="1" x14ac:dyDescent="0.2"/>
    <row r="2615" ht="10.199999999999999" hidden="1" x14ac:dyDescent="0.2"/>
    <row r="2616" ht="10.199999999999999" hidden="1" x14ac:dyDescent="0.2"/>
    <row r="2617" ht="10.199999999999999" hidden="1" x14ac:dyDescent="0.2"/>
    <row r="2618" ht="10.199999999999999" hidden="1" x14ac:dyDescent="0.2"/>
    <row r="2619" ht="10.199999999999999" hidden="1" x14ac:dyDescent="0.2"/>
    <row r="2620" ht="10.199999999999999" hidden="1" x14ac:dyDescent="0.2"/>
    <row r="2621" ht="10.199999999999999" hidden="1" x14ac:dyDescent="0.2"/>
    <row r="2622" ht="10.199999999999999" hidden="1" x14ac:dyDescent="0.2"/>
    <row r="2623" ht="10.199999999999999" hidden="1" x14ac:dyDescent="0.2"/>
    <row r="2624" ht="10.199999999999999" hidden="1" x14ac:dyDescent="0.2"/>
    <row r="2625" ht="10.199999999999999" hidden="1" x14ac:dyDescent="0.2"/>
    <row r="2626" ht="10.199999999999999" hidden="1" x14ac:dyDescent="0.2"/>
    <row r="2627" ht="10.199999999999999" hidden="1" x14ac:dyDescent="0.2"/>
    <row r="2628" ht="10.199999999999999" hidden="1" x14ac:dyDescent="0.2"/>
    <row r="2629" ht="10.199999999999999" hidden="1" x14ac:dyDescent="0.2"/>
    <row r="2630" ht="10.199999999999999" hidden="1" x14ac:dyDescent="0.2"/>
    <row r="2631" ht="10.199999999999999" hidden="1" x14ac:dyDescent="0.2"/>
    <row r="2632" ht="10.199999999999999" hidden="1" x14ac:dyDescent="0.2"/>
    <row r="2633" ht="10.199999999999999" hidden="1" x14ac:dyDescent="0.2"/>
    <row r="2634" ht="10.199999999999999" hidden="1" x14ac:dyDescent="0.2"/>
    <row r="2635" ht="10.199999999999999" hidden="1" x14ac:dyDescent="0.2"/>
    <row r="2636" ht="10.199999999999999" hidden="1" x14ac:dyDescent="0.2"/>
    <row r="2637" ht="10.199999999999999" hidden="1" x14ac:dyDescent="0.2"/>
    <row r="2638" ht="10.199999999999999" hidden="1" x14ac:dyDescent="0.2"/>
    <row r="2639" ht="10.199999999999999" hidden="1" x14ac:dyDescent="0.2"/>
    <row r="2640" ht="10.199999999999999" hidden="1" x14ac:dyDescent="0.2"/>
    <row r="2641" ht="10.199999999999999" hidden="1" x14ac:dyDescent="0.2"/>
    <row r="2642" ht="10.199999999999999" hidden="1" x14ac:dyDescent="0.2"/>
    <row r="2643" ht="10.199999999999999" hidden="1" x14ac:dyDescent="0.2"/>
    <row r="2644" ht="10.199999999999999" hidden="1" x14ac:dyDescent="0.2"/>
    <row r="2645" ht="10.199999999999999" hidden="1" x14ac:dyDescent="0.2"/>
    <row r="2646" ht="10.199999999999999" hidden="1" x14ac:dyDescent="0.2"/>
    <row r="2647" ht="10.199999999999999" hidden="1" x14ac:dyDescent="0.2"/>
    <row r="2648" ht="10.199999999999999" hidden="1" x14ac:dyDescent="0.2"/>
    <row r="2649" ht="10.199999999999999" hidden="1" x14ac:dyDescent="0.2"/>
    <row r="2650" ht="10.199999999999999" hidden="1" x14ac:dyDescent="0.2"/>
    <row r="2651" ht="10.199999999999999" hidden="1" x14ac:dyDescent="0.2"/>
    <row r="2652" ht="10.199999999999999" hidden="1" x14ac:dyDescent="0.2"/>
    <row r="2653" ht="10.199999999999999" hidden="1" x14ac:dyDescent="0.2"/>
    <row r="2654" ht="10.199999999999999" hidden="1" x14ac:dyDescent="0.2"/>
    <row r="2655" ht="10.199999999999999" hidden="1" x14ac:dyDescent="0.2"/>
    <row r="2656" ht="10.199999999999999" hidden="1" x14ac:dyDescent="0.2"/>
    <row r="2657" ht="10.199999999999999" hidden="1" x14ac:dyDescent="0.2"/>
    <row r="2658" ht="10.199999999999999" hidden="1" x14ac:dyDescent="0.2"/>
    <row r="2659" ht="10.199999999999999" hidden="1" x14ac:dyDescent="0.2"/>
    <row r="2660" ht="10.199999999999999" hidden="1" x14ac:dyDescent="0.2"/>
    <row r="2661" ht="10.199999999999999" hidden="1" x14ac:dyDescent="0.2"/>
    <row r="2662" ht="10.199999999999999" hidden="1" x14ac:dyDescent="0.2"/>
    <row r="2663" ht="10.199999999999999" hidden="1" x14ac:dyDescent="0.2"/>
    <row r="2664" ht="10.199999999999999" hidden="1" x14ac:dyDescent="0.2"/>
    <row r="2665" ht="10.199999999999999" hidden="1" x14ac:dyDescent="0.2"/>
    <row r="2666" ht="10.199999999999999" hidden="1" x14ac:dyDescent="0.2"/>
    <row r="2667" ht="10.199999999999999" hidden="1" x14ac:dyDescent="0.2"/>
    <row r="2668" ht="10.199999999999999" hidden="1" x14ac:dyDescent="0.2"/>
    <row r="2669" ht="10.199999999999999" hidden="1" x14ac:dyDescent="0.2"/>
    <row r="2670" ht="10.199999999999999" hidden="1" x14ac:dyDescent="0.2"/>
    <row r="2671" ht="10.199999999999999" hidden="1" x14ac:dyDescent="0.2"/>
    <row r="2672" ht="10.199999999999999" hidden="1" x14ac:dyDescent="0.2"/>
    <row r="2673" ht="10.199999999999999" hidden="1" x14ac:dyDescent="0.2"/>
    <row r="2674" ht="10.199999999999999" hidden="1" x14ac:dyDescent="0.2"/>
    <row r="2675" ht="10.199999999999999" hidden="1" x14ac:dyDescent="0.2"/>
    <row r="2676" ht="10.199999999999999" hidden="1" x14ac:dyDescent="0.2"/>
    <row r="2677" ht="10.199999999999999" hidden="1" x14ac:dyDescent="0.2"/>
    <row r="2678" ht="10.199999999999999" hidden="1" x14ac:dyDescent="0.2"/>
    <row r="2679" ht="10.199999999999999" hidden="1" x14ac:dyDescent="0.2"/>
    <row r="2680" ht="10.199999999999999" hidden="1" x14ac:dyDescent="0.2"/>
    <row r="2681" ht="10.199999999999999" hidden="1" x14ac:dyDescent="0.2"/>
    <row r="2682" ht="10.199999999999999" hidden="1" x14ac:dyDescent="0.2"/>
    <row r="2683" ht="10.199999999999999" hidden="1" x14ac:dyDescent="0.2"/>
    <row r="2684" ht="10.199999999999999" hidden="1" x14ac:dyDescent="0.2"/>
    <row r="2685" ht="10.199999999999999" hidden="1" x14ac:dyDescent="0.2"/>
    <row r="2686" ht="10.199999999999999" hidden="1" x14ac:dyDescent="0.2"/>
    <row r="2687" ht="10.199999999999999" hidden="1" x14ac:dyDescent="0.2"/>
    <row r="2688" ht="10.199999999999999" hidden="1" x14ac:dyDescent="0.2"/>
    <row r="2689" ht="10.199999999999999" hidden="1" x14ac:dyDescent="0.2"/>
    <row r="2690" ht="10.199999999999999" hidden="1" x14ac:dyDescent="0.2"/>
    <row r="2691" ht="10.199999999999999" hidden="1" x14ac:dyDescent="0.2"/>
    <row r="2692" ht="10.199999999999999" hidden="1" x14ac:dyDescent="0.2"/>
    <row r="2693" ht="10.199999999999999" hidden="1" x14ac:dyDescent="0.2"/>
    <row r="2694" ht="10.199999999999999" hidden="1" x14ac:dyDescent="0.2"/>
    <row r="2695" ht="10.199999999999999" hidden="1" x14ac:dyDescent="0.2"/>
    <row r="2696" ht="10.199999999999999" hidden="1" x14ac:dyDescent="0.2"/>
    <row r="2697" ht="10.199999999999999" hidden="1" x14ac:dyDescent="0.2"/>
    <row r="2698" ht="10.199999999999999" hidden="1" x14ac:dyDescent="0.2"/>
    <row r="2699" ht="10.199999999999999" hidden="1" x14ac:dyDescent="0.2"/>
    <row r="2700" ht="10.199999999999999" hidden="1" x14ac:dyDescent="0.2"/>
    <row r="2701" ht="10.199999999999999" hidden="1" x14ac:dyDescent="0.2"/>
    <row r="2702" ht="10.199999999999999" hidden="1" x14ac:dyDescent="0.2"/>
    <row r="2703" ht="10.199999999999999" hidden="1" x14ac:dyDescent="0.2"/>
    <row r="2704" ht="10.199999999999999" hidden="1" x14ac:dyDescent="0.2"/>
    <row r="2705" ht="10.199999999999999" hidden="1" x14ac:dyDescent="0.2"/>
    <row r="2706" ht="10.199999999999999" hidden="1" x14ac:dyDescent="0.2"/>
    <row r="2707" ht="10.199999999999999" hidden="1" x14ac:dyDescent="0.2"/>
    <row r="2708" ht="10.199999999999999" hidden="1" x14ac:dyDescent="0.2"/>
    <row r="2709" ht="10.199999999999999" hidden="1" x14ac:dyDescent="0.2"/>
    <row r="2710" ht="10.199999999999999" hidden="1" x14ac:dyDescent="0.2"/>
    <row r="2711" ht="10.199999999999999" hidden="1" x14ac:dyDescent="0.2"/>
    <row r="2712" ht="10.199999999999999" hidden="1" x14ac:dyDescent="0.2"/>
    <row r="2713" ht="10.199999999999999" hidden="1" x14ac:dyDescent="0.2"/>
    <row r="2714" ht="10.199999999999999" hidden="1" x14ac:dyDescent="0.2"/>
    <row r="2715" ht="10.199999999999999" hidden="1" x14ac:dyDescent="0.2"/>
    <row r="2716" ht="10.199999999999999" hidden="1" x14ac:dyDescent="0.2"/>
    <row r="2717" ht="10.199999999999999" hidden="1" x14ac:dyDescent="0.2"/>
    <row r="2718" ht="10.199999999999999" hidden="1" x14ac:dyDescent="0.2"/>
    <row r="2719" ht="10.199999999999999" hidden="1" x14ac:dyDescent="0.2"/>
    <row r="2720" ht="10.199999999999999" hidden="1" x14ac:dyDescent="0.2"/>
    <row r="2721" ht="10.199999999999999" hidden="1" x14ac:dyDescent="0.2"/>
    <row r="2722" ht="10.199999999999999" hidden="1" x14ac:dyDescent="0.2"/>
    <row r="2723" ht="10.199999999999999" hidden="1" x14ac:dyDescent="0.2"/>
    <row r="2724" ht="10.199999999999999" hidden="1" x14ac:dyDescent="0.2"/>
    <row r="2725" ht="10.199999999999999" hidden="1" x14ac:dyDescent="0.2"/>
    <row r="2726" ht="10.199999999999999" hidden="1" x14ac:dyDescent="0.2"/>
    <row r="2727" ht="10.199999999999999" hidden="1" x14ac:dyDescent="0.2"/>
    <row r="2728" ht="10.199999999999999" hidden="1" x14ac:dyDescent="0.2"/>
    <row r="2729" ht="10.199999999999999" hidden="1" x14ac:dyDescent="0.2"/>
    <row r="2730" ht="10.199999999999999" hidden="1" x14ac:dyDescent="0.2"/>
    <row r="2731" ht="10.199999999999999" hidden="1" x14ac:dyDescent="0.2"/>
    <row r="2732" ht="10.199999999999999" hidden="1" x14ac:dyDescent="0.2"/>
    <row r="2733" ht="10.199999999999999" hidden="1" x14ac:dyDescent="0.2"/>
    <row r="2734" ht="10.199999999999999" hidden="1" x14ac:dyDescent="0.2"/>
    <row r="2735" ht="10.199999999999999" hidden="1" x14ac:dyDescent="0.2"/>
    <row r="2736" ht="10.199999999999999" hidden="1" x14ac:dyDescent="0.2"/>
    <row r="2737" ht="10.199999999999999" hidden="1" x14ac:dyDescent="0.2"/>
    <row r="2738" ht="10.199999999999999" hidden="1" x14ac:dyDescent="0.2"/>
    <row r="2739" ht="10.199999999999999" hidden="1" x14ac:dyDescent="0.2"/>
    <row r="2740" ht="10.199999999999999" hidden="1" x14ac:dyDescent="0.2"/>
    <row r="2741" ht="10.199999999999999" hidden="1" x14ac:dyDescent="0.2"/>
    <row r="2742" ht="10.199999999999999" hidden="1" x14ac:dyDescent="0.2"/>
    <row r="2743" ht="10.199999999999999" hidden="1" x14ac:dyDescent="0.2"/>
    <row r="2744" ht="10.199999999999999" hidden="1" x14ac:dyDescent="0.2"/>
    <row r="2745" ht="10.199999999999999" hidden="1" x14ac:dyDescent="0.2"/>
    <row r="2746" ht="10.199999999999999" hidden="1" x14ac:dyDescent="0.2"/>
    <row r="2747" ht="10.199999999999999" hidden="1" x14ac:dyDescent="0.2"/>
    <row r="2748" ht="10.199999999999999" hidden="1" x14ac:dyDescent="0.2"/>
    <row r="2749" ht="10.199999999999999" hidden="1" x14ac:dyDescent="0.2"/>
    <row r="2750" ht="10.199999999999999" hidden="1" x14ac:dyDescent="0.2"/>
    <row r="2751" ht="10.199999999999999" hidden="1" x14ac:dyDescent="0.2"/>
    <row r="2752" ht="10.199999999999999" hidden="1" x14ac:dyDescent="0.2"/>
    <row r="2753" ht="10.199999999999999" hidden="1" x14ac:dyDescent="0.2"/>
    <row r="2754" ht="10.199999999999999" hidden="1" x14ac:dyDescent="0.2"/>
    <row r="2755" ht="10.199999999999999" hidden="1" x14ac:dyDescent="0.2"/>
    <row r="2756" ht="10.199999999999999" hidden="1" x14ac:dyDescent="0.2"/>
    <row r="2757" ht="10.199999999999999" hidden="1" x14ac:dyDescent="0.2"/>
    <row r="2758" ht="10.199999999999999" hidden="1" x14ac:dyDescent="0.2"/>
    <row r="2759" ht="10.199999999999999" hidden="1" x14ac:dyDescent="0.2"/>
    <row r="2760" ht="10.199999999999999" hidden="1" x14ac:dyDescent="0.2"/>
    <row r="2761" ht="10.199999999999999" hidden="1" x14ac:dyDescent="0.2"/>
    <row r="2762" ht="10.199999999999999" hidden="1" x14ac:dyDescent="0.2"/>
    <row r="2763" ht="10.199999999999999" hidden="1" x14ac:dyDescent="0.2"/>
    <row r="2764" ht="10.199999999999999" hidden="1" x14ac:dyDescent="0.2"/>
    <row r="2765" ht="10.199999999999999" hidden="1" x14ac:dyDescent="0.2"/>
    <row r="2766" ht="10.199999999999999" hidden="1" x14ac:dyDescent="0.2"/>
    <row r="2767" ht="10.199999999999999" hidden="1" x14ac:dyDescent="0.2"/>
    <row r="2768" ht="10.199999999999999" hidden="1" x14ac:dyDescent="0.2"/>
    <row r="2769" ht="10.199999999999999" hidden="1" x14ac:dyDescent="0.2"/>
    <row r="2770" ht="10.199999999999999" hidden="1" x14ac:dyDescent="0.2"/>
    <row r="2771" ht="10.199999999999999" hidden="1" x14ac:dyDescent="0.2"/>
    <row r="2772" ht="10.199999999999999" hidden="1" x14ac:dyDescent="0.2"/>
    <row r="2773" ht="10.199999999999999" hidden="1" x14ac:dyDescent="0.2"/>
    <row r="2774" ht="10.199999999999999" hidden="1" x14ac:dyDescent="0.2"/>
    <row r="2775" ht="10.199999999999999" hidden="1" x14ac:dyDescent="0.2"/>
    <row r="2776" ht="10.199999999999999" hidden="1" x14ac:dyDescent="0.2"/>
    <row r="2777" ht="10.199999999999999" hidden="1" x14ac:dyDescent="0.2"/>
    <row r="2778" ht="10.199999999999999" hidden="1" x14ac:dyDescent="0.2"/>
    <row r="2779" ht="10.199999999999999" hidden="1" x14ac:dyDescent="0.2"/>
    <row r="2780" ht="10.199999999999999" hidden="1" x14ac:dyDescent="0.2"/>
    <row r="2781" ht="10.199999999999999" hidden="1" x14ac:dyDescent="0.2"/>
    <row r="2782" ht="10.199999999999999" hidden="1" x14ac:dyDescent="0.2"/>
    <row r="2783" ht="10.199999999999999" hidden="1" x14ac:dyDescent="0.2"/>
    <row r="2784" ht="10.199999999999999" hidden="1" x14ac:dyDescent="0.2"/>
    <row r="2785" ht="10.199999999999999" hidden="1" x14ac:dyDescent="0.2"/>
    <row r="2786" ht="10.199999999999999" hidden="1" x14ac:dyDescent="0.2"/>
    <row r="2787" ht="10.199999999999999" hidden="1" x14ac:dyDescent="0.2"/>
    <row r="2788" ht="10.199999999999999" hidden="1" x14ac:dyDescent="0.2"/>
    <row r="2789" ht="10.199999999999999" hidden="1" x14ac:dyDescent="0.2"/>
    <row r="2790" ht="10.199999999999999" hidden="1" x14ac:dyDescent="0.2"/>
    <row r="2791" ht="10.199999999999999" hidden="1" x14ac:dyDescent="0.2"/>
    <row r="2792" ht="10.199999999999999" hidden="1" x14ac:dyDescent="0.2"/>
    <row r="2793" ht="10.199999999999999" hidden="1" x14ac:dyDescent="0.2"/>
    <row r="2794" ht="10.199999999999999" hidden="1" x14ac:dyDescent="0.2"/>
    <row r="2795" ht="10.199999999999999" hidden="1" x14ac:dyDescent="0.2"/>
    <row r="2796" ht="10.199999999999999" hidden="1" x14ac:dyDescent="0.2"/>
    <row r="2797" ht="10.199999999999999" hidden="1" x14ac:dyDescent="0.2"/>
    <row r="2798" ht="10.199999999999999" hidden="1" x14ac:dyDescent="0.2"/>
    <row r="2799" ht="10.199999999999999" hidden="1" x14ac:dyDescent="0.2"/>
    <row r="2800" ht="10.199999999999999" hidden="1" x14ac:dyDescent="0.2"/>
    <row r="2801" ht="10.199999999999999" hidden="1" x14ac:dyDescent="0.2"/>
    <row r="2802" ht="10.199999999999999" hidden="1" x14ac:dyDescent="0.2"/>
    <row r="2803" ht="10.199999999999999" hidden="1" x14ac:dyDescent="0.2"/>
    <row r="2804" ht="10.199999999999999" hidden="1" x14ac:dyDescent="0.2"/>
    <row r="2805" ht="10.199999999999999" hidden="1" x14ac:dyDescent="0.2"/>
    <row r="2806" ht="10.199999999999999" hidden="1" x14ac:dyDescent="0.2"/>
    <row r="2807" ht="10.199999999999999" hidden="1" x14ac:dyDescent="0.2"/>
    <row r="2808" ht="10.199999999999999" hidden="1" x14ac:dyDescent="0.2"/>
    <row r="2809" ht="10.199999999999999" hidden="1" x14ac:dyDescent="0.2"/>
    <row r="2810" ht="10.199999999999999" hidden="1" x14ac:dyDescent="0.2"/>
    <row r="2811" ht="10.199999999999999" hidden="1" x14ac:dyDescent="0.2"/>
    <row r="2812" ht="10.199999999999999" hidden="1" x14ac:dyDescent="0.2"/>
    <row r="2813" ht="10.199999999999999" hidden="1" x14ac:dyDescent="0.2"/>
    <row r="2814" ht="10.199999999999999" hidden="1" x14ac:dyDescent="0.2"/>
    <row r="2815" ht="10.199999999999999" hidden="1" x14ac:dyDescent="0.2"/>
    <row r="2816" ht="10.199999999999999" hidden="1" x14ac:dyDescent="0.2"/>
    <row r="2817" ht="10.199999999999999" hidden="1" x14ac:dyDescent="0.2"/>
    <row r="2818" ht="10.199999999999999" hidden="1" x14ac:dyDescent="0.2"/>
    <row r="2819" ht="10.199999999999999" hidden="1" x14ac:dyDescent="0.2"/>
    <row r="2820" ht="10.199999999999999" hidden="1" x14ac:dyDescent="0.2"/>
    <row r="2821" ht="10.199999999999999" hidden="1" x14ac:dyDescent="0.2"/>
    <row r="2822" ht="10.199999999999999" hidden="1" x14ac:dyDescent="0.2"/>
    <row r="2823" ht="10.199999999999999" hidden="1" x14ac:dyDescent="0.2"/>
    <row r="2824" ht="10.199999999999999" hidden="1" x14ac:dyDescent="0.2"/>
    <row r="2825" ht="10.199999999999999" hidden="1" x14ac:dyDescent="0.2"/>
    <row r="2826" ht="10.199999999999999" hidden="1" x14ac:dyDescent="0.2"/>
    <row r="2827" ht="10.199999999999999" hidden="1" x14ac:dyDescent="0.2"/>
    <row r="2828" ht="10.199999999999999" hidden="1" x14ac:dyDescent="0.2"/>
    <row r="2829" ht="10.199999999999999" hidden="1" x14ac:dyDescent="0.2"/>
    <row r="2830" ht="10.199999999999999" hidden="1" x14ac:dyDescent="0.2"/>
    <row r="2831" ht="10.199999999999999" hidden="1" x14ac:dyDescent="0.2"/>
    <row r="2832" ht="10.199999999999999" hidden="1" x14ac:dyDescent="0.2"/>
    <row r="2833" ht="10.199999999999999" hidden="1" x14ac:dyDescent="0.2"/>
    <row r="2834" ht="10.199999999999999" hidden="1" x14ac:dyDescent="0.2"/>
    <row r="2835" ht="10.199999999999999" hidden="1" x14ac:dyDescent="0.2"/>
    <row r="2836" ht="10.199999999999999" hidden="1" x14ac:dyDescent="0.2"/>
    <row r="2837" ht="10.199999999999999" hidden="1" x14ac:dyDescent="0.2"/>
    <row r="2838" ht="10.199999999999999" hidden="1" x14ac:dyDescent="0.2"/>
    <row r="2839" ht="10.199999999999999" hidden="1" x14ac:dyDescent="0.2"/>
    <row r="2840" ht="10.199999999999999" hidden="1" x14ac:dyDescent="0.2"/>
    <row r="2841" ht="10.199999999999999" hidden="1" x14ac:dyDescent="0.2"/>
    <row r="2842" ht="10.199999999999999" hidden="1" x14ac:dyDescent="0.2"/>
    <row r="2843" ht="10.199999999999999" hidden="1" x14ac:dyDescent="0.2"/>
    <row r="2844" ht="10.199999999999999" hidden="1" x14ac:dyDescent="0.2"/>
    <row r="2845" ht="10.199999999999999" hidden="1" x14ac:dyDescent="0.2"/>
    <row r="2846" ht="10.199999999999999" hidden="1" x14ac:dyDescent="0.2"/>
    <row r="2847" ht="10.199999999999999" hidden="1" x14ac:dyDescent="0.2"/>
    <row r="2848" ht="10.199999999999999" hidden="1" x14ac:dyDescent="0.2"/>
    <row r="2849" ht="10.199999999999999" hidden="1" x14ac:dyDescent="0.2"/>
    <row r="2850" ht="10.199999999999999" hidden="1" x14ac:dyDescent="0.2"/>
    <row r="2851" ht="10.199999999999999" hidden="1" x14ac:dyDescent="0.2"/>
    <row r="2852" ht="10.199999999999999" hidden="1" x14ac:dyDescent="0.2"/>
    <row r="2853" ht="10.199999999999999" hidden="1" x14ac:dyDescent="0.2"/>
    <row r="2854" ht="10.199999999999999" hidden="1" x14ac:dyDescent="0.2"/>
    <row r="2855" ht="10.199999999999999" hidden="1" x14ac:dyDescent="0.2"/>
    <row r="2856" ht="10.199999999999999" hidden="1" x14ac:dyDescent="0.2"/>
    <row r="2857" ht="10.199999999999999" hidden="1" x14ac:dyDescent="0.2"/>
    <row r="2858" ht="10.199999999999999" hidden="1" x14ac:dyDescent="0.2"/>
    <row r="2859" ht="10.199999999999999" hidden="1" x14ac:dyDescent="0.2"/>
    <row r="2860" ht="10.199999999999999" hidden="1" x14ac:dyDescent="0.2"/>
    <row r="2861" ht="10.199999999999999" hidden="1" x14ac:dyDescent="0.2"/>
    <row r="2862" ht="10.199999999999999" hidden="1" x14ac:dyDescent="0.2"/>
    <row r="2863" ht="10.199999999999999" hidden="1" x14ac:dyDescent="0.2"/>
    <row r="2864" ht="10.199999999999999" hidden="1" x14ac:dyDescent="0.2"/>
    <row r="2865" ht="10.199999999999999" hidden="1" x14ac:dyDescent="0.2"/>
    <row r="2866" ht="10.199999999999999" hidden="1" x14ac:dyDescent="0.2"/>
    <row r="2867" ht="10.199999999999999" hidden="1" x14ac:dyDescent="0.2"/>
    <row r="2868" ht="10.199999999999999" hidden="1" x14ac:dyDescent="0.2"/>
    <row r="2869" ht="10.199999999999999" hidden="1" x14ac:dyDescent="0.2"/>
    <row r="2870" ht="10.199999999999999" hidden="1" x14ac:dyDescent="0.2"/>
    <row r="2871" ht="10.199999999999999" hidden="1" x14ac:dyDescent="0.2"/>
    <row r="2872" ht="10.199999999999999" hidden="1" x14ac:dyDescent="0.2"/>
    <row r="2873" ht="10.199999999999999" hidden="1" x14ac:dyDescent="0.2"/>
    <row r="2874" ht="10.199999999999999" hidden="1" x14ac:dyDescent="0.2"/>
    <row r="2875" ht="10.199999999999999" hidden="1" x14ac:dyDescent="0.2"/>
    <row r="2876" ht="10.199999999999999" hidden="1" x14ac:dyDescent="0.2"/>
    <row r="2877" ht="10.199999999999999" hidden="1" x14ac:dyDescent="0.2"/>
    <row r="2878" ht="10.199999999999999" hidden="1" x14ac:dyDescent="0.2"/>
    <row r="2879" ht="10.199999999999999" hidden="1" x14ac:dyDescent="0.2"/>
    <row r="2880" ht="10.199999999999999" hidden="1" x14ac:dyDescent="0.2"/>
    <row r="2881" ht="10.199999999999999" hidden="1" x14ac:dyDescent="0.2"/>
    <row r="2882" ht="10.199999999999999" hidden="1" x14ac:dyDescent="0.2"/>
    <row r="2883" ht="10.199999999999999" hidden="1" x14ac:dyDescent="0.2"/>
    <row r="2884" ht="10.199999999999999" hidden="1" x14ac:dyDescent="0.2"/>
    <row r="2885" ht="10.199999999999999" hidden="1" x14ac:dyDescent="0.2"/>
    <row r="2886" ht="10.199999999999999" hidden="1" x14ac:dyDescent="0.2"/>
    <row r="2887" ht="10.199999999999999" hidden="1" x14ac:dyDescent="0.2"/>
    <row r="2888" ht="10.199999999999999" hidden="1" x14ac:dyDescent="0.2"/>
    <row r="2889" ht="10.199999999999999" hidden="1" x14ac:dyDescent="0.2"/>
    <row r="2890" ht="10.199999999999999" hidden="1" x14ac:dyDescent="0.2"/>
    <row r="2891" ht="10.199999999999999" hidden="1" x14ac:dyDescent="0.2"/>
    <row r="2892" ht="10.199999999999999" hidden="1" x14ac:dyDescent="0.2"/>
    <row r="2893" ht="10.199999999999999" hidden="1" x14ac:dyDescent="0.2"/>
    <row r="2894" ht="10.199999999999999" hidden="1" x14ac:dyDescent="0.2"/>
    <row r="2895" ht="10.199999999999999" hidden="1" x14ac:dyDescent="0.2"/>
    <row r="2896" ht="10.199999999999999" hidden="1" x14ac:dyDescent="0.2"/>
    <row r="2897" ht="10.199999999999999" hidden="1" x14ac:dyDescent="0.2"/>
    <row r="2898" ht="10.199999999999999" hidden="1" x14ac:dyDescent="0.2"/>
    <row r="2899" ht="10.199999999999999" hidden="1" x14ac:dyDescent="0.2"/>
    <row r="2900" ht="10.199999999999999" hidden="1" x14ac:dyDescent="0.2"/>
    <row r="2901" ht="10.199999999999999" hidden="1" x14ac:dyDescent="0.2"/>
    <row r="2902" ht="10.199999999999999" hidden="1" x14ac:dyDescent="0.2"/>
    <row r="2903" ht="10.199999999999999" hidden="1" x14ac:dyDescent="0.2"/>
    <row r="2904" ht="10.199999999999999" hidden="1" x14ac:dyDescent="0.2"/>
    <row r="2905" ht="10.199999999999999" hidden="1" x14ac:dyDescent="0.2"/>
    <row r="2906" ht="10.199999999999999" hidden="1" x14ac:dyDescent="0.2"/>
    <row r="2907" ht="10.199999999999999" hidden="1" x14ac:dyDescent="0.2"/>
    <row r="2908" ht="10.199999999999999" hidden="1" x14ac:dyDescent="0.2"/>
    <row r="2909" ht="10.199999999999999" hidden="1" x14ac:dyDescent="0.2"/>
    <row r="2910" ht="10.199999999999999" hidden="1" x14ac:dyDescent="0.2"/>
    <row r="2911" ht="10.199999999999999" hidden="1" x14ac:dyDescent="0.2"/>
    <row r="2912" ht="10.199999999999999" hidden="1" x14ac:dyDescent="0.2"/>
    <row r="2913" ht="10.199999999999999" hidden="1" x14ac:dyDescent="0.2"/>
    <row r="2914" ht="10.199999999999999" hidden="1" x14ac:dyDescent="0.2"/>
    <row r="2915" ht="10.199999999999999" hidden="1" x14ac:dyDescent="0.2"/>
    <row r="2916" ht="10.199999999999999" hidden="1" x14ac:dyDescent="0.2"/>
    <row r="2917" ht="10.199999999999999" hidden="1" x14ac:dyDescent="0.2"/>
    <row r="2918" ht="10.199999999999999" hidden="1" x14ac:dyDescent="0.2"/>
    <row r="2919" ht="10.199999999999999" hidden="1" x14ac:dyDescent="0.2"/>
    <row r="2920" ht="10.199999999999999" hidden="1" x14ac:dyDescent="0.2"/>
    <row r="2921" ht="10.199999999999999" hidden="1" x14ac:dyDescent="0.2"/>
    <row r="2922" ht="10.199999999999999" hidden="1" x14ac:dyDescent="0.2"/>
    <row r="2923" ht="10.199999999999999" hidden="1" x14ac:dyDescent="0.2"/>
    <row r="2924" ht="10.199999999999999" hidden="1" x14ac:dyDescent="0.2"/>
    <row r="2925" ht="10.199999999999999" hidden="1" x14ac:dyDescent="0.2"/>
    <row r="2926" ht="10.199999999999999" hidden="1" x14ac:dyDescent="0.2"/>
    <row r="2927" ht="10.199999999999999" hidden="1" x14ac:dyDescent="0.2"/>
    <row r="2928" ht="10.199999999999999" hidden="1" x14ac:dyDescent="0.2"/>
    <row r="2929" ht="10.199999999999999" hidden="1" x14ac:dyDescent="0.2"/>
    <row r="2930" ht="10.199999999999999" hidden="1" x14ac:dyDescent="0.2"/>
    <row r="2931" ht="10.199999999999999" hidden="1" x14ac:dyDescent="0.2"/>
    <row r="2932" ht="10.199999999999999" hidden="1" x14ac:dyDescent="0.2"/>
    <row r="2933" ht="10.199999999999999" hidden="1" x14ac:dyDescent="0.2"/>
    <row r="2934" ht="10.199999999999999" hidden="1" x14ac:dyDescent="0.2"/>
    <row r="2935" ht="10.199999999999999" hidden="1" x14ac:dyDescent="0.2"/>
    <row r="2936" ht="10.199999999999999" hidden="1" x14ac:dyDescent="0.2"/>
    <row r="2937" ht="10.199999999999999" hidden="1" x14ac:dyDescent="0.2"/>
    <row r="2938" ht="10.199999999999999" hidden="1" x14ac:dyDescent="0.2"/>
    <row r="2939" ht="10.199999999999999" hidden="1" x14ac:dyDescent="0.2"/>
    <row r="2940" ht="10.199999999999999" hidden="1" x14ac:dyDescent="0.2"/>
    <row r="2941" ht="10.199999999999999" hidden="1" x14ac:dyDescent="0.2"/>
    <row r="2942" ht="10.199999999999999" hidden="1" x14ac:dyDescent="0.2"/>
    <row r="2943" ht="10.199999999999999" hidden="1" x14ac:dyDescent="0.2"/>
    <row r="2944" ht="10.199999999999999" hidden="1" x14ac:dyDescent="0.2"/>
    <row r="2945" ht="10.199999999999999" hidden="1" x14ac:dyDescent="0.2"/>
    <row r="2946" ht="10.199999999999999" hidden="1" x14ac:dyDescent="0.2"/>
    <row r="2947" ht="10.199999999999999" hidden="1" x14ac:dyDescent="0.2"/>
    <row r="2948" ht="10.199999999999999" hidden="1" x14ac:dyDescent="0.2"/>
    <row r="2949" ht="10.199999999999999" hidden="1" x14ac:dyDescent="0.2"/>
    <row r="2950" ht="10.199999999999999" hidden="1" x14ac:dyDescent="0.2"/>
    <row r="2951" ht="10.199999999999999" hidden="1" x14ac:dyDescent="0.2"/>
    <row r="2952" ht="10.199999999999999" hidden="1" x14ac:dyDescent="0.2"/>
    <row r="2953" ht="10.199999999999999" hidden="1" x14ac:dyDescent="0.2"/>
    <row r="2954" ht="10.199999999999999" hidden="1" x14ac:dyDescent="0.2"/>
    <row r="2955" ht="10.199999999999999" hidden="1" x14ac:dyDescent="0.2"/>
    <row r="2956" ht="10.199999999999999" hidden="1" x14ac:dyDescent="0.2"/>
    <row r="2957" ht="10.199999999999999" hidden="1" x14ac:dyDescent="0.2"/>
    <row r="2958" ht="10.199999999999999" hidden="1" x14ac:dyDescent="0.2"/>
    <row r="2959" ht="10.199999999999999" hidden="1" x14ac:dyDescent="0.2"/>
    <row r="2960" ht="10.199999999999999" hidden="1" x14ac:dyDescent="0.2"/>
    <row r="2961" ht="10.199999999999999" hidden="1" x14ac:dyDescent="0.2"/>
    <row r="2962" ht="10.199999999999999" hidden="1" x14ac:dyDescent="0.2"/>
    <row r="2963" ht="10.199999999999999" hidden="1" x14ac:dyDescent="0.2"/>
    <row r="2964" ht="10.199999999999999" hidden="1" x14ac:dyDescent="0.2"/>
    <row r="2965" ht="10.199999999999999" hidden="1" x14ac:dyDescent="0.2"/>
    <row r="2966" ht="10.199999999999999" hidden="1" x14ac:dyDescent="0.2"/>
    <row r="2967" ht="10.199999999999999" hidden="1" x14ac:dyDescent="0.2"/>
    <row r="2968" ht="10.199999999999999" hidden="1" x14ac:dyDescent="0.2"/>
    <row r="2969" ht="10.199999999999999" hidden="1" x14ac:dyDescent="0.2"/>
    <row r="2970" ht="10.199999999999999" hidden="1" x14ac:dyDescent="0.2"/>
    <row r="2971" ht="10.199999999999999" hidden="1" x14ac:dyDescent="0.2"/>
    <row r="2972" ht="10.199999999999999" hidden="1" x14ac:dyDescent="0.2"/>
    <row r="2973" ht="10.199999999999999" hidden="1" x14ac:dyDescent="0.2"/>
    <row r="2974" ht="10.199999999999999" hidden="1" x14ac:dyDescent="0.2"/>
    <row r="2975" ht="10.199999999999999" hidden="1" x14ac:dyDescent="0.2"/>
    <row r="2976" ht="10.199999999999999" hidden="1" x14ac:dyDescent="0.2"/>
    <row r="2977" ht="10.199999999999999" hidden="1" x14ac:dyDescent="0.2"/>
    <row r="2978" ht="10.199999999999999" hidden="1" x14ac:dyDescent="0.2"/>
    <row r="2979" ht="10.199999999999999" hidden="1" x14ac:dyDescent="0.2"/>
    <row r="2980" ht="10.199999999999999" hidden="1" x14ac:dyDescent="0.2"/>
    <row r="2981" ht="10.199999999999999" hidden="1" x14ac:dyDescent="0.2"/>
    <row r="2982" ht="10.199999999999999" hidden="1" x14ac:dyDescent="0.2"/>
    <row r="2983" ht="10.199999999999999" hidden="1" x14ac:dyDescent="0.2"/>
    <row r="2984" ht="10.199999999999999" hidden="1" x14ac:dyDescent="0.2"/>
    <row r="2985" ht="10.199999999999999" hidden="1" x14ac:dyDescent="0.2"/>
    <row r="2986" ht="10.199999999999999" hidden="1" x14ac:dyDescent="0.2"/>
    <row r="2987" ht="10.199999999999999" hidden="1" x14ac:dyDescent="0.2"/>
    <row r="2988" ht="10.199999999999999" hidden="1" x14ac:dyDescent="0.2"/>
    <row r="2989" ht="10.199999999999999" hidden="1" x14ac:dyDescent="0.2"/>
    <row r="2990" ht="10.199999999999999" hidden="1" x14ac:dyDescent="0.2"/>
    <row r="2991" ht="10.199999999999999" hidden="1" x14ac:dyDescent="0.2"/>
    <row r="2992" ht="10.199999999999999" hidden="1" x14ac:dyDescent="0.2"/>
    <row r="2993" ht="10.199999999999999" hidden="1" x14ac:dyDescent="0.2"/>
    <row r="2994" ht="10.199999999999999" hidden="1" x14ac:dyDescent="0.2"/>
    <row r="2995" ht="10.199999999999999" hidden="1" x14ac:dyDescent="0.2"/>
    <row r="2996" ht="10.199999999999999" hidden="1" x14ac:dyDescent="0.2"/>
    <row r="2997" ht="10.199999999999999" hidden="1" x14ac:dyDescent="0.2"/>
    <row r="2998" ht="10.199999999999999" hidden="1" x14ac:dyDescent="0.2"/>
    <row r="2999" ht="10.199999999999999" hidden="1" x14ac:dyDescent="0.2"/>
    <row r="3000" ht="10.199999999999999" hidden="1" x14ac:dyDescent="0.2"/>
    <row r="3001" ht="10.199999999999999" hidden="1" x14ac:dyDescent="0.2"/>
    <row r="3002" ht="10.199999999999999" hidden="1" x14ac:dyDescent="0.2"/>
    <row r="3003" ht="10.199999999999999" hidden="1" x14ac:dyDescent="0.2"/>
    <row r="3004" ht="10.199999999999999" hidden="1" x14ac:dyDescent="0.2"/>
    <row r="3005" ht="10.199999999999999" hidden="1" x14ac:dyDescent="0.2"/>
    <row r="3006" ht="10.199999999999999" hidden="1" x14ac:dyDescent="0.2"/>
    <row r="3007" ht="10.199999999999999" hidden="1" x14ac:dyDescent="0.2"/>
    <row r="3008" ht="10.199999999999999" hidden="1" x14ac:dyDescent="0.2"/>
    <row r="3009" ht="10.199999999999999" hidden="1" x14ac:dyDescent="0.2"/>
    <row r="3010" ht="10.199999999999999" hidden="1" x14ac:dyDescent="0.2"/>
    <row r="3011" ht="10.199999999999999" hidden="1" x14ac:dyDescent="0.2"/>
    <row r="3012" ht="10.199999999999999" hidden="1" x14ac:dyDescent="0.2"/>
    <row r="3013" ht="10.199999999999999" hidden="1" x14ac:dyDescent="0.2"/>
    <row r="3014" ht="10.199999999999999" hidden="1" x14ac:dyDescent="0.2"/>
    <row r="3015" ht="10.199999999999999" hidden="1" x14ac:dyDescent="0.2"/>
    <row r="3016" ht="10.199999999999999" hidden="1" x14ac:dyDescent="0.2"/>
    <row r="3017" ht="10.199999999999999" hidden="1" x14ac:dyDescent="0.2"/>
    <row r="3018" ht="10.199999999999999" hidden="1" x14ac:dyDescent="0.2"/>
    <row r="3019" ht="10.199999999999999" hidden="1" x14ac:dyDescent="0.2"/>
    <row r="3020" ht="10.199999999999999" hidden="1" x14ac:dyDescent="0.2"/>
    <row r="3021" ht="10.199999999999999" hidden="1" x14ac:dyDescent="0.2"/>
    <row r="3022" ht="10.199999999999999" hidden="1" x14ac:dyDescent="0.2"/>
    <row r="3023" ht="10.199999999999999" hidden="1" x14ac:dyDescent="0.2"/>
    <row r="3024" ht="10.199999999999999" hidden="1" x14ac:dyDescent="0.2"/>
    <row r="3025" ht="10.199999999999999" hidden="1" x14ac:dyDescent="0.2"/>
    <row r="3026" ht="10.199999999999999" hidden="1" x14ac:dyDescent="0.2"/>
    <row r="3027" ht="10.199999999999999" hidden="1" x14ac:dyDescent="0.2"/>
    <row r="3028" ht="10.199999999999999" hidden="1" x14ac:dyDescent="0.2"/>
    <row r="3029" ht="10.199999999999999" hidden="1" x14ac:dyDescent="0.2"/>
    <row r="3030" ht="10.199999999999999" hidden="1" x14ac:dyDescent="0.2"/>
    <row r="3031" ht="10.199999999999999" hidden="1" x14ac:dyDescent="0.2"/>
    <row r="3032" ht="10.199999999999999" hidden="1" x14ac:dyDescent="0.2"/>
    <row r="3033" ht="10.199999999999999" hidden="1" x14ac:dyDescent="0.2"/>
    <row r="3034" ht="10.199999999999999" hidden="1" x14ac:dyDescent="0.2"/>
    <row r="3035" ht="10.199999999999999" hidden="1" x14ac:dyDescent="0.2"/>
    <row r="3036" ht="10.199999999999999" hidden="1" x14ac:dyDescent="0.2"/>
    <row r="3037" ht="10.199999999999999" hidden="1" x14ac:dyDescent="0.2"/>
    <row r="3038" ht="10.199999999999999" hidden="1" x14ac:dyDescent="0.2"/>
    <row r="3039" ht="10.199999999999999" hidden="1" x14ac:dyDescent="0.2"/>
    <row r="3040" ht="10.199999999999999" hidden="1" x14ac:dyDescent="0.2"/>
    <row r="3041" ht="10.199999999999999" hidden="1" x14ac:dyDescent="0.2"/>
    <row r="3042" ht="10.199999999999999" hidden="1" x14ac:dyDescent="0.2"/>
    <row r="3043" ht="10.199999999999999" hidden="1" x14ac:dyDescent="0.2"/>
    <row r="3044" ht="10.199999999999999" hidden="1" x14ac:dyDescent="0.2"/>
    <row r="3045" ht="10.199999999999999" hidden="1" x14ac:dyDescent="0.2"/>
    <row r="3046" ht="10.199999999999999" hidden="1" x14ac:dyDescent="0.2"/>
    <row r="3047" ht="10.199999999999999" hidden="1" x14ac:dyDescent="0.2"/>
    <row r="3048" ht="10.199999999999999" hidden="1" x14ac:dyDescent="0.2"/>
    <row r="3049" ht="10.199999999999999" hidden="1" x14ac:dyDescent="0.2"/>
    <row r="3050" ht="10.199999999999999" hidden="1" x14ac:dyDescent="0.2"/>
    <row r="3051" ht="10.199999999999999" hidden="1" x14ac:dyDescent="0.2"/>
    <row r="3052" ht="10.199999999999999" hidden="1" x14ac:dyDescent="0.2"/>
    <row r="3053" ht="10.199999999999999" hidden="1" x14ac:dyDescent="0.2"/>
    <row r="3054" ht="10.199999999999999" hidden="1" x14ac:dyDescent="0.2"/>
    <row r="3055" ht="10.199999999999999" hidden="1" x14ac:dyDescent="0.2"/>
    <row r="3056" ht="10.199999999999999" hidden="1" x14ac:dyDescent="0.2"/>
    <row r="3057" ht="10.199999999999999" hidden="1" x14ac:dyDescent="0.2"/>
    <row r="3058" ht="10.199999999999999" hidden="1" x14ac:dyDescent="0.2"/>
    <row r="3059" ht="10.199999999999999" hidden="1" x14ac:dyDescent="0.2"/>
    <row r="3060" ht="10.199999999999999" hidden="1" x14ac:dyDescent="0.2"/>
    <row r="3061" ht="10.199999999999999" hidden="1" x14ac:dyDescent="0.2"/>
    <row r="3062" ht="10.199999999999999" hidden="1" x14ac:dyDescent="0.2"/>
    <row r="3063" ht="10.199999999999999" hidden="1" x14ac:dyDescent="0.2"/>
    <row r="3064" ht="10.199999999999999" hidden="1" x14ac:dyDescent="0.2"/>
    <row r="3065" ht="10.199999999999999" hidden="1" x14ac:dyDescent="0.2"/>
    <row r="3066" ht="10.199999999999999" hidden="1" x14ac:dyDescent="0.2"/>
    <row r="3067" ht="10.199999999999999" hidden="1" x14ac:dyDescent="0.2"/>
    <row r="3068" ht="10.199999999999999" hidden="1" x14ac:dyDescent="0.2"/>
    <row r="3069" ht="10.199999999999999" hidden="1" x14ac:dyDescent="0.2"/>
    <row r="3070" ht="10.199999999999999" hidden="1" x14ac:dyDescent="0.2"/>
    <row r="3071" ht="10.199999999999999" hidden="1" x14ac:dyDescent="0.2"/>
    <row r="3072" ht="10.199999999999999" hidden="1" x14ac:dyDescent="0.2"/>
    <row r="3073" ht="10.199999999999999" hidden="1" x14ac:dyDescent="0.2"/>
    <row r="3074" ht="10.199999999999999" hidden="1" x14ac:dyDescent="0.2"/>
    <row r="3075" ht="10.199999999999999" hidden="1" x14ac:dyDescent="0.2"/>
    <row r="3076" ht="10.199999999999999" hidden="1" x14ac:dyDescent="0.2"/>
    <row r="3077" ht="10.199999999999999" hidden="1" x14ac:dyDescent="0.2"/>
    <row r="3078" ht="10.199999999999999" hidden="1" x14ac:dyDescent="0.2"/>
    <row r="3079" ht="10.199999999999999" hidden="1" x14ac:dyDescent="0.2"/>
    <row r="3080" ht="10.199999999999999" hidden="1" x14ac:dyDescent="0.2"/>
    <row r="3081" ht="10.199999999999999" hidden="1" x14ac:dyDescent="0.2"/>
    <row r="3082" ht="10.199999999999999" hidden="1" x14ac:dyDescent="0.2"/>
    <row r="3083" ht="10.199999999999999" hidden="1" x14ac:dyDescent="0.2"/>
    <row r="3084" ht="10.199999999999999" hidden="1" x14ac:dyDescent="0.2"/>
    <row r="3085" ht="10.199999999999999" hidden="1" x14ac:dyDescent="0.2"/>
    <row r="3086" ht="10.199999999999999" hidden="1" x14ac:dyDescent="0.2"/>
    <row r="3087" ht="10.199999999999999" hidden="1" x14ac:dyDescent="0.2"/>
    <row r="3088" ht="10.199999999999999" hidden="1" x14ac:dyDescent="0.2"/>
    <row r="3089" ht="10.199999999999999" hidden="1" x14ac:dyDescent="0.2"/>
    <row r="3090" ht="10.199999999999999" hidden="1" x14ac:dyDescent="0.2"/>
    <row r="3091" ht="10.199999999999999" hidden="1" x14ac:dyDescent="0.2"/>
    <row r="3092" ht="10.199999999999999" hidden="1" x14ac:dyDescent="0.2"/>
    <row r="3093" ht="10.199999999999999" hidden="1" x14ac:dyDescent="0.2"/>
    <row r="3094" ht="10.199999999999999" hidden="1" x14ac:dyDescent="0.2"/>
    <row r="3095" ht="10.199999999999999" hidden="1" x14ac:dyDescent="0.2"/>
    <row r="3096" ht="10.199999999999999" hidden="1" x14ac:dyDescent="0.2"/>
    <row r="3097" ht="10.199999999999999" hidden="1" x14ac:dyDescent="0.2"/>
    <row r="3098" ht="10.199999999999999" hidden="1" x14ac:dyDescent="0.2"/>
    <row r="3099" ht="10.199999999999999" hidden="1" x14ac:dyDescent="0.2"/>
    <row r="3100" ht="10.199999999999999" hidden="1" x14ac:dyDescent="0.2"/>
    <row r="3101" ht="10.199999999999999" hidden="1" x14ac:dyDescent="0.2"/>
    <row r="3102" ht="10.199999999999999" hidden="1" x14ac:dyDescent="0.2"/>
    <row r="3103" ht="10.199999999999999" hidden="1" x14ac:dyDescent="0.2"/>
    <row r="3104" ht="10.199999999999999" hidden="1" x14ac:dyDescent="0.2"/>
    <row r="3105" ht="10.199999999999999" hidden="1" x14ac:dyDescent="0.2"/>
    <row r="3106" ht="10.199999999999999" hidden="1" x14ac:dyDescent="0.2"/>
    <row r="3107" ht="10.199999999999999" hidden="1" x14ac:dyDescent="0.2"/>
    <row r="3108" ht="10.199999999999999" hidden="1" x14ac:dyDescent="0.2"/>
    <row r="3109" ht="10.199999999999999" hidden="1" x14ac:dyDescent="0.2"/>
    <row r="3110" ht="10.199999999999999" hidden="1" x14ac:dyDescent="0.2"/>
    <row r="3111" ht="10.199999999999999" hidden="1" x14ac:dyDescent="0.2"/>
    <row r="3112" ht="10.199999999999999" hidden="1" x14ac:dyDescent="0.2"/>
    <row r="3113" ht="10.199999999999999" hidden="1" x14ac:dyDescent="0.2"/>
    <row r="3114" ht="10.199999999999999" hidden="1" x14ac:dyDescent="0.2"/>
    <row r="3115" ht="10.199999999999999" hidden="1" x14ac:dyDescent="0.2"/>
    <row r="3116" ht="10.199999999999999" hidden="1" x14ac:dyDescent="0.2"/>
    <row r="3117" ht="10.199999999999999" hidden="1" x14ac:dyDescent="0.2"/>
    <row r="3118" ht="10.199999999999999" hidden="1" x14ac:dyDescent="0.2"/>
    <row r="3119" ht="10.199999999999999" hidden="1" x14ac:dyDescent="0.2"/>
    <row r="3120" ht="10.199999999999999" hidden="1" x14ac:dyDescent="0.2"/>
    <row r="3121" ht="10.199999999999999" hidden="1" x14ac:dyDescent="0.2"/>
    <row r="3122" ht="10.199999999999999" hidden="1" x14ac:dyDescent="0.2"/>
    <row r="3123" ht="10.199999999999999" hidden="1" x14ac:dyDescent="0.2"/>
    <row r="3124" ht="10.199999999999999" hidden="1" x14ac:dyDescent="0.2"/>
    <row r="3125" ht="10.199999999999999" hidden="1" x14ac:dyDescent="0.2"/>
    <row r="3126" ht="10.199999999999999" hidden="1" x14ac:dyDescent="0.2"/>
    <row r="3127" ht="10.199999999999999" hidden="1" x14ac:dyDescent="0.2"/>
    <row r="3128" ht="10.199999999999999" hidden="1" x14ac:dyDescent="0.2"/>
    <row r="3129" ht="10.199999999999999" hidden="1" x14ac:dyDescent="0.2"/>
    <row r="3130" ht="10.199999999999999" hidden="1" x14ac:dyDescent="0.2"/>
    <row r="3131" ht="10.199999999999999" hidden="1" x14ac:dyDescent="0.2"/>
    <row r="3132" ht="10.199999999999999" hidden="1" x14ac:dyDescent="0.2"/>
    <row r="3133" ht="10.199999999999999" hidden="1" x14ac:dyDescent="0.2"/>
    <row r="3134" ht="10.199999999999999" hidden="1" x14ac:dyDescent="0.2"/>
    <row r="3135" ht="10.199999999999999" hidden="1" x14ac:dyDescent="0.2"/>
    <row r="3136" ht="10.199999999999999" hidden="1" x14ac:dyDescent="0.2"/>
    <row r="3137" ht="10.199999999999999" hidden="1" x14ac:dyDescent="0.2"/>
    <row r="3138" ht="10.199999999999999" hidden="1" x14ac:dyDescent="0.2"/>
    <row r="3139" ht="10.199999999999999" hidden="1" x14ac:dyDescent="0.2"/>
    <row r="3140" ht="10.199999999999999" hidden="1" x14ac:dyDescent="0.2"/>
    <row r="3141" ht="10.199999999999999" hidden="1" x14ac:dyDescent="0.2"/>
    <row r="3142" ht="10.199999999999999" hidden="1" x14ac:dyDescent="0.2"/>
    <row r="3143" ht="10.199999999999999" hidden="1" x14ac:dyDescent="0.2"/>
    <row r="3144" ht="10.199999999999999" hidden="1" x14ac:dyDescent="0.2"/>
    <row r="3145" ht="10.199999999999999" hidden="1" x14ac:dyDescent="0.2"/>
    <row r="3146" ht="10.199999999999999" hidden="1" x14ac:dyDescent="0.2"/>
    <row r="3147" ht="10.199999999999999" hidden="1" x14ac:dyDescent="0.2"/>
    <row r="3148" ht="10.199999999999999" hidden="1" x14ac:dyDescent="0.2"/>
    <row r="3149" ht="10.199999999999999" hidden="1" x14ac:dyDescent="0.2"/>
    <row r="3150" ht="10.199999999999999" hidden="1" x14ac:dyDescent="0.2"/>
    <row r="3151" ht="10.199999999999999" hidden="1" x14ac:dyDescent="0.2"/>
    <row r="3152" ht="10.199999999999999" hidden="1" x14ac:dyDescent="0.2"/>
    <row r="3153" ht="10.199999999999999" hidden="1" x14ac:dyDescent="0.2"/>
    <row r="3154" ht="10.199999999999999" hidden="1" x14ac:dyDescent="0.2"/>
    <row r="3155" ht="10.199999999999999" hidden="1" x14ac:dyDescent="0.2"/>
    <row r="3156" ht="10.199999999999999" hidden="1" x14ac:dyDescent="0.2"/>
    <row r="3157" ht="10.199999999999999" hidden="1" x14ac:dyDescent="0.2"/>
    <row r="3158" ht="10.199999999999999" hidden="1" x14ac:dyDescent="0.2"/>
    <row r="3159" ht="10.199999999999999" hidden="1" x14ac:dyDescent="0.2"/>
    <row r="3160" ht="10.199999999999999" hidden="1" x14ac:dyDescent="0.2"/>
    <row r="3161" ht="10.199999999999999" hidden="1" x14ac:dyDescent="0.2"/>
    <row r="3162" ht="10.199999999999999" hidden="1" x14ac:dyDescent="0.2"/>
    <row r="3163" ht="10.199999999999999" hidden="1" x14ac:dyDescent="0.2"/>
    <row r="3164" ht="10.199999999999999" hidden="1" x14ac:dyDescent="0.2"/>
    <row r="3165" ht="10.199999999999999" hidden="1" x14ac:dyDescent="0.2"/>
    <row r="3166" ht="10.199999999999999" hidden="1" x14ac:dyDescent="0.2"/>
    <row r="3167" ht="10.199999999999999" hidden="1" x14ac:dyDescent="0.2"/>
    <row r="3168" ht="10.199999999999999" hidden="1" x14ac:dyDescent="0.2"/>
    <row r="3169" ht="10.199999999999999" hidden="1" x14ac:dyDescent="0.2"/>
    <row r="3170" ht="10.199999999999999" hidden="1" x14ac:dyDescent="0.2"/>
    <row r="3171" ht="10.199999999999999" hidden="1" x14ac:dyDescent="0.2"/>
    <row r="3172" ht="10.199999999999999" hidden="1" x14ac:dyDescent="0.2"/>
    <row r="3173" ht="10.199999999999999" hidden="1" x14ac:dyDescent="0.2"/>
    <row r="3174" ht="10.199999999999999" hidden="1" x14ac:dyDescent="0.2"/>
    <row r="3175" ht="10.199999999999999" hidden="1" x14ac:dyDescent="0.2"/>
    <row r="3176" ht="10.199999999999999" hidden="1" x14ac:dyDescent="0.2"/>
    <row r="3177" ht="10.199999999999999" hidden="1" x14ac:dyDescent="0.2"/>
    <row r="3178" ht="10.199999999999999" hidden="1" x14ac:dyDescent="0.2"/>
    <row r="3179" ht="10.199999999999999" hidden="1" x14ac:dyDescent="0.2"/>
    <row r="3180" ht="10.199999999999999" hidden="1" x14ac:dyDescent="0.2"/>
    <row r="3181" ht="10.199999999999999" hidden="1" x14ac:dyDescent="0.2"/>
    <row r="3182" ht="10.199999999999999" hidden="1" x14ac:dyDescent="0.2"/>
    <row r="3183" ht="10.199999999999999" hidden="1" x14ac:dyDescent="0.2"/>
    <row r="3184" ht="10.199999999999999" hidden="1" x14ac:dyDescent="0.2"/>
    <row r="3185" ht="10.199999999999999" hidden="1" x14ac:dyDescent="0.2"/>
    <row r="3186" ht="10.199999999999999" hidden="1" x14ac:dyDescent="0.2"/>
    <row r="3187" ht="10.199999999999999" hidden="1" x14ac:dyDescent="0.2"/>
    <row r="3188" ht="10.199999999999999" hidden="1" x14ac:dyDescent="0.2"/>
    <row r="3189" ht="10.199999999999999" hidden="1" x14ac:dyDescent="0.2"/>
    <row r="3190" ht="10.199999999999999" hidden="1" x14ac:dyDescent="0.2"/>
    <row r="3191" ht="10.199999999999999" hidden="1" x14ac:dyDescent="0.2"/>
    <row r="3192" ht="10.199999999999999" hidden="1" x14ac:dyDescent="0.2"/>
    <row r="3193" ht="10.199999999999999" hidden="1" x14ac:dyDescent="0.2"/>
    <row r="3194" ht="10.199999999999999" hidden="1" x14ac:dyDescent="0.2"/>
    <row r="3195" ht="10.199999999999999" hidden="1" x14ac:dyDescent="0.2"/>
    <row r="3196" ht="10.199999999999999" hidden="1" x14ac:dyDescent="0.2"/>
    <row r="3197" ht="10.199999999999999" hidden="1" x14ac:dyDescent="0.2"/>
    <row r="3198" ht="10.199999999999999" hidden="1" x14ac:dyDescent="0.2"/>
    <row r="3199" ht="10.199999999999999" hidden="1" x14ac:dyDescent="0.2"/>
    <row r="3200" ht="10.199999999999999" hidden="1" x14ac:dyDescent="0.2"/>
    <row r="3201" ht="10.199999999999999" hidden="1" x14ac:dyDescent="0.2"/>
    <row r="3202" ht="10.199999999999999" hidden="1" x14ac:dyDescent="0.2"/>
    <row r="3203" ht="10.199999999999999" hidden="1" x14ac:dyDescent="0.2"/>
    <row r="3204" ht="10.199999999999999" hidden="1" x14ac:dyDescent="0.2"/>
    <row r="3205" ht="10.199999999999999" hidden="1" x14ac:dyDescent="0.2"/>
    <row r="3206" ht="10.199999999999999" hidden="1" x14ac:dyDescent="0.2"/>
    <row r="3207" ht="10.199999999999999" hidden="1" x14ac:dyDescent="0.2"/>
    <row r="3208" ht="10.199999999999999" hidden="1" x14ac:dyDescent="0.2"/>
    <row r="3209" ht="10.199999999999999" hidden="1" x14ac:dyDescent="0.2"/>
    <row r="3210" ht="10.199999999999999" hidden="1" x14ac:dyDescent="0.2"/>
    <row r="3211" ht="10.199999999999999" hidden="1" x14ac:dyDescent="0.2"/>
    <row r="3212" ht="10.199999999999999" hidden="1" x14ac:dyDescent="0.2"/>
    <row r="3213" ht="10.199999999999999" hidden="1" x14ac:dyDescent="0.2"/>
    <row r="3214" ht="10.199999999999999" hidden="1" x14ac:dyDescent="0.2"/>
    <row r="3215" ht="10.199999999999999" hidden="1" x14ac:dyDescent="0.2"/>
    <row r="3216" ht="10.199999999999999" hidden="1" x14ac:dyDescent="0.2"/>
    <row r="3217" ht="10.199999999999999" hidden="1" x14ac:dyDescent="0.2"/>
    <row r="3218" ht="10.199999999999999" hidden="1" x14ac:dyDescent="0.2"/>
    <row r="3219" ht="10.199999999999999" hidden="1" x14ac:dyDescent="0.2"/>
    <row r="3220" ht="10.199999999999999" hidden="1" x14ac:dyDescent="0.2"/>
    <row r="3221" ht="10.199999999999999" hidden="1" x14ac:dyDescent="0.2"/>
    <row r="3222" ht="10.199999999999999" hidden="1" x14ac:dyDescent="0.2"/>
    <row r="3223" ht="10.199999999999999" hidden="1" x14ac:dyDescent="0.2"/>
    <row r="3224" ht="10.199999999999999" hidden="1" x14ac:dyDescent="0.2"/>
    <row r="3225" ht="10.199999999999999" hidden="1" x14ac:dyDescent="0.2"/>
    <row r="3226" ht="10.199999999999999" hidden="1" x14ac:dyDescent="0.2"/>
    <row r="3227" ht="10.199999999999999" hidden="1" x14ac:dyDescent="0.2"/>
    <row r="3228" ht="10.199999999999999" hidden="1" x14ac:dyDescent="0.2"/>
    <row r="3229" ht="10.199999999999999" hidden="1" x14ac:dyDescent="0.2"/>
    <row r="3230" ht="10.199999999999999" hidden="1" x14ac:dyDescent="0.2"/>
    <row r="3231" ht="10.199999999999999" hidden="1" x14ac:dyDescent="0.2"/>
    <row r="3232" ht="10.199999999999999" hidden="1" x14ac:dyDescent="0.2"/>
    <row r="3233" ht="10.199999999999999" hidden="1" x14ac:dyDescent="0.2"/>
    <row r="3234" ht="10.199999999999999" hidden="1" x14ac:dyDescent="0.2"/>
    <row r="3235" ht="10.199999999999999" hidden="1" x14ac:dyDescent="0.2"/>
    <row r="3236" ht="10.199999999999999" hidden="1" x14ac:dyDescent="0.2"/>
    <row r="3237" ht="10.199999999999999" hidden="1" x14ac:dyDescent="0.2"/>
    <row r="3238" ht="10.199999999999999" hidden="1" x14ac:dyDescent="0.2"/>
    <row r="3239" ht="10.199999999999999" hidden="1" x14ac:dyDescent="0.2"/>
    <row r="3240" ht="10.199999999999999" hidden="1" x14ac:dyDescent="0.2"/>
    <row r="3241" ht="10.199999999999999" hidden="1" x14ac:dyDescent="0.2"/>
    <row r="3242" ht="10.199999999999999" hidden="1" x14ac:dyDescent="0.2"/>
    <row r="3243" ht="10.199999999999999" hidden="1" x14ac:dyDescent="0.2"/>
    <row r="3244" ht="10.199999999999999" hidden="1" x14ac:dyDescent="0.2"/>
    <row r="3245" ht="10.199999999999999" hidden="1" x14ac:dyDescent="0.2"/>
    <row r="3246" ht="10.199999999999999" hidden="1" x14ac:dyDescent="0.2"/>
    <row r="3247" ht="10.199999999999999" hidden="1" x14ac:dyDescent="0.2"/>
    <row r="3248" ht="10.199999999999999" hidden="1" x14ac:dyDescent="0.2"/>
    <row r="3249" ht="10.199999999999999" hidden="1" x14ac:dyDescent="0.2"/>
    <row r="3250" ht="10.199999999999999" hidden="1" x14ac:dyDescent="0.2"/>
    <row r="3251" ht="10.199999999999999" hidden="1" x14ac:dyDescent="0.2"/>
    <row r="3252" ht="10.199999999999999" hidden="1" x14ac:dyDescent="0.2"/>
    <row r="3253" ht="10.199999999999999" hidden="1" x14ac:dyDescent="0.2"/>
    <row r="3254" ht="10.199999999999999" hidden="1" x14ac:dyDescent="0.2"/>
    <row r="3255" ht="10.199999999999999" hidden="1" x14ac:dyDescent="0.2"/>
    <row r="3256" ht="10.199999999999999" hidden="1" x14ac:dyDescent="0.2"/>
    <row r="3257" ht="10.199999999999999" hidden="1" x14ac:dyDescent="0.2"/>
    <row r="3258" ht="10.199999999999999" hidden="1" x14ac:dyDescent="0.2"/>
    <row r="3259" ht="10.199999999999999" hidden="1" x14ac:dyDescent="0.2"/>
    <row r="3260" ht="10.199999999999999" hidden="1" x14ac:dyDescent="0.2"/>
    <row r="3261" ht="10.199999999999999" hidden="1" x14ac:dyDescent="0.2"/>
    <row r="3262" ht="10.199999999999999" hidden="1" x14ac:dyDescent="0.2"/>
    <row r="3263" ht="10.199999999999999" hidden="1" x14ac:dyDescent="0.2"/>
    <row r="3264" ht="10.199999999999999" hidden="1" x14ac:dyDescent="0.2"/>
    <row r="3265" ht="10.199999999999999" hidden="1" x14ac:dyDescent="0.2"/>
    <row r="3266" ht="10.199999999999999" hidden="1" x14ac:dyDescent="0.2"/>
    <row r="3267" ht="10.199999999999999" hidden="1" x14ac:dyDescent="0.2"/>
    <row r="3268" ht="10.199999999999999" hidden="1" x14ac:dyDescent="0.2"/>
    <row r="3269" ht="10.199999999999999" hidden="1" x14ac:dyDescent="0.2"/>
    <row r="3270" ht="10.199999999999999" hidden="1" x14ac:dyDescent="0.2"/>
    <row r="3271" ht="10.199999999999999" hidden="1" x14ac:dyDescent="0.2"/>
    <row r="3272" ht="10.199999999999999" hidden="1" x14ac:dyDescent="0.2"/>
    <row r="3273" ht="10.199999999999999" hidden="1" x14ac:dyDescent="0.2"/>
    <row r="3274" ht="10.199999999999999" hidden="1" x14ac:dyDescent="0.2"/>
    <row r="3275" ht="10.199999999999999" hidden="1" x14ac:dyDescent="0.2"/>
    <row r="3276" ht="10.199999999999999" hidden="1" x14ac:dyDescent="0.2"/>
    <row r="3277" ht="10.199999999999999" hidden="1" x14ac:dyDescent="0.2"/>
    <row r="3278" ht="10.199999999999999" hidden="1" x14ac:dyDescent="0.2"/>
    <row r="3279" ht="10.199999999999999" hidden="1" x14ac:dyDescent="0.2"/>
    <row r="3280" ht="10.199999999999999" hidden="1" x14ac:dyDescent="0.2"/>
    <row r="3281" ht="10.199999999999999" hidden="1" x14ac:dyDescent="0.2"/>
    <row r="3282" ht="10.199999999999999" hidden="1" x14ac:dyDescent="0.2"/>
    <row r="3283" ht="10.199999999999999" hidden="1" x14ac:dyDescent="0.2"/>
    <row r="3284" ht="10.199999999999999" hidden="1" x14ac:dyDescent="0.2"/>
    <row r="3285" ht="10.199999999999999" hidden="1" x14ac:dyDescent="0.2"/>
    <row r="3286" ht="10.199999999999999" hidden="1" x14ac:dyDescent="0.2"/>
    <row r="3287" ht="10.199999999999999" hidden="1" x14ac:dyDescent="0.2"/>
    <row r="3288" ht="10.199999999999999" hidden="1" x14ac:dyDescent="0.2"/>
    <row r="3289" ht="10.199999999999999" hidden="1" x14ac:dyDescent="0.2"/>
    <row r="3290" ht="10.199999999999999" hidden="1" x14ac:dyDescent="0.2"/>
    <row r="3291" ht="10.199999999999999" hidden="1" x14ac:dyDescent="0.2"/>
    <row r="3292" ht="10.199999999999999" hidden="1" x14ac:dyDescent="0.2"/>
    <row r="3293" ht="10.199999999999999" hidden="1" x14ac:dyDescent="0.2"/>
    <row r="3294" ht="10.199999999999999" hidden="1" x14ac:dyDescent="0.2"/>
    <row r="3295" ht="10.199999999999999" hidden="1" x14ac:dyDescent="0.2"/>
    <row r="3296" ht="10.199999999999999" hidden="1" x14ac:dyDescent="0.2"/>
    <row r="3297" ht="10.199999999999999" hidden="1" x14ac:dyDescent="0.2"/>
    <row r="3298" ht="10.199999999999999" hidden="1" x14ac:dyDescent="0.2"/>
    <row r="3299" ht="10.199999999999999" hidden="1" x14ac:dyDescent="0.2"/>
    <row r="3300" ht="10.199999999999999" hidden="1" x14ac:dyDescent="0.2"/>
    <row r="3301" ht="10.199999999999999" hidden="1" x14ac:dyDescent="0.2"/>
    <row r="3302" ht="10.199999999999999" hidden="1" x14ac:dyDescent="0.2"/>
    <row r="3303" ht="10.199999999999999" hidden="1" x14ac:dyDescent="0.2"/>
    <row r="3304" ht="10.199999999999999" hidden="1" x14ac:dyDescent="0.2"/>
    <row r="3305" ht="10.199999999999999" hidden="1" x14ac:dyDescent="0.2"/>
    <row r="3306" ht="10.199999999999999" hidden="1" x14ac:dyDescent="0.2"/>
    <row r="3307" ht="10.199999999999999" hidden="1" x14ac:dyDescent="0.2"/>
    <row r="3308" ht="10.199999999999999" hidden="1" x14ac:dyDescent="0.2"/>
    <row r="3309" ht="10.199999999999999" hidden="1" x14ac:dyDescent="0.2"/>
    <row r="3310" ht="10.199999999999999" hidden="1" x14ac:dyDescent="0.2"/>
    <row r="3311" ht="10.199999999999999" hidden="1" x14ac:dyDescent="0.2"/>
    <row r="3312" ht="10.199999999999999" hidden="1" x14ac:dyDescent="0.2"/>
    <row r="3313" ht="10.199999999999999" hidden="1" x14ac:dyDescent="0.2"/>
    <row r="3314" ht="10.199999999999999" hidden="1" x14ac:dyDescent="0.2"/>
    <row r="3315" ht="10.199999999999999" hidden="1" x14ac:dyDescent="0.2"/>
    <row r="3316" ht="10.199999999999999" hidden="1" x14ac:dyDescent="0.2"/>
    <row r="3317" ht="10.199999999999999" hidden="1" x14ac:dyDescent="0.2"/>
    <row r="3318" ht="10.199999999999999" hidden="1" x14ac:dyDescent="0.2"/>
    <row r="3319" ht="10.199999999999999" hidden="1" x14ac:dyDescent="0.2"/>
    <row r="3320" ht="10.199999999999999" hidden="1" x14ac:dyDescent="0.2"/>
    <row r="3321" ht="10.199999999999999" hidden="1" x14ac:dyDescent="0.2"/>
    <row r="3322" ht="10.199999999999999" hidden="1" x14ac:dyDescent="0.2"/>
    <row r="3323" ht="10.199999999999999" hidden="1" x14ac:dyDescent="0.2"/>
    <row r="3324" ht="10.199999999999999" hidden="1" x14ac:dyDescent="0.2"/>
    <row r="3325" ht="10.199999999999999" hidden="1" x14ac:dyDescent="0.2"/>
    <row r="3326" ht="10.199999999999999" hidden="1" x14ac:dyDescent="0.2"/>
    <row r="3327" ht="10.199999999999999" hidden="1" x14ac:dyDescent="0.2"/>
    <row r="3328" ht="10.199999999999999" hidden="1" x14ac:dyDescent="0.2"/>
    <row r="3329" ht="10.199999999999999" hidden="1" x14ac:dyDescent="0.2"/>
    <row r="3330" ht="10.199999999999999" hidden="1" x14ac:dyDescent="0.2"/>
    <row r="3331" ht="10.199999999999999" hidden="1" x14ac:dyDescent="0.2"/>
    <row r="3332" ht="10.199999999999999" hidden="1" x14ac:dyDescent="0.2"/>
    <row r="3333" ht="10.199999999999999" hidden="1" x14ac:dyDescent="0.2"/>
    <row r="3334" ht="10.199999999999999" hidden="1" x14ac:dyDescent="0.2"/>
    <row r="3335" ht="10.199999999999999" hidden="1" x14ac:dyDescent="0.2"/>
    <row r="3336" ht="10.199999999999999" hidden="1" x14ac:dyDescent="0.2"/>
    <row r="3337" ht="10.199999999999999" hidden="1" x14ac:dyDescent="0.2"/>
    <row r="3338" ht="10.199999999999999" hidden="1" x14ac:dyDescent="0.2"/>
    <row r="3339" ht="10.199999999999999" hidden="1" x14ac:dyDescent="0.2"/>
    <row r="3340" ht="10.199999999999999" hidden="1" x14ac:dyDescent="0.2"/>
    <row r="3341" ht="10.199999999999999" hidden="1" x14ac:dyDescent="0.2"/>
    <row r="3342" ht="10.199999999999999" hidden="1" x14ac:dyDescent="0.2"/>
    <row r="3343" ht="10.199999999999999" hidden="1" x14ac:dyDescent="0.2"/>
    <row r="3344" ht="10.199999999999999" hidden="1" x14ac:dyDescent="0.2"/>
    <row r="3345" ht="10.199999999999999" hidden="1" x14ac:dyDescent="0.2"/>
    <row r="3346" ht="10.199999999999999" hidden="1" x14ac:dyDescent="0.2"/>
    <row r="3347" ht="10.199999999999999" hidden="1" x14ac:dyDescent="0.2"/>
    <row r="3348" ht="10.199999999999999" hidden="1" x14ac:dyDescent="0.2"/>
    <row r="3349" ht="10.199999999999999" hidden="1" x14ac:dyDescent="0.2"/>
    <row r="3350" ht="10.199999999999999" hidden="1" x14ac:dyDescent="0.2"/>
    <row r="3351" ht="10.199999999999999" hidden="1" x14ac:dyDescent="0.2"/>
    <row r="3352" ht="10.199999999999999" hidden="1" x14ac:dyDescent="0.2"/>
    <row r="3353" ht="10.199999999999999" hidden="1" x14ac:dyDescent="0.2"/>
    <row r="3354" ht="10.199999999999999" hidden="1" x14ac:dyDescent="0.2"/>
    <row r="3355" ht="10.199999999999999" hidden="1" x14ac:dyDescent="0.2"/>
    <row r="3356" ht="10.199999999999999" hidden="1" x14ac:dyDescent="0.2"/>
    <row r="3357" ht="10.199999999999999" hidden="1" x14ac:dyDescent="0.2"/>
    <row r="3358" ht="10.199999999999999" hidden="1" x14ac:dyDescent="0.2"/>
    <row r="3359" ht="10.199999999999999" hidden="1" x14ac:dyDescent="0.2"/>
    <row r="3360" ht="10.199999999999999" hidden="1" x14ac:dyDescent="0.2"/>
    <row r="3361" ht="10.199999999999999" hidden="1" x14ac:dyDescent="0.2"/>
    <row r="3362" ht="10.199999999999999" hidden="1" x14ac:dyDescent="0.2"/>
    <row r="3363" ht="10.199999999999999" hidden="1" x14ac:dyDescent="0.2"/>
    <row r="3364" ht="10.199999999999999" hidden="1" x14ac:dyDescent="0.2"/>
    <row r="3365" ht="10.199999999999999" hidden="1" x14ac:dyDescent="0.2"/>
    <row r="3366" ht="10.199999999999999" hidden="1" x14ac:dyDescent="0.2"/>
    <row r="3367" ht="10.199999999999999" hidden="1" x14ac:dyDescent="0.2"/>
    <row r="3368" ht="10.199999999999999" hidden="1" x14ac:dyDescent="0.2"/>
    <row r="3369" ht="10.199999999999999" hidden="1" x14ac:dyDescent="0.2"/>
    <row r="3370" ht="10.199999999999999" hidden="1" x14ac:dyDescent="0.2"/>
    <row r="3371" ht="10.199999999999999" hidden="1" x14ac:dyDescent="0.2"/>
    <row r="3372" ht="10.199999999999999" hidden="1" x14ac:dyDescent="0.2"/>
    <row r="3373" ht="10.199999999999999" hidden="1" x14ac:dyDescent="0.2"/>
    <row r="3374" ht="10.199999999999999" hidden="1" x14ac:dyDescent="0.2"/>
    <row r="3375" ht="10.199999999999999" hidden="1" x14ac:dyDescent="0.2"/>
    <row r="3376" ht="10.199999999999999" hidden="1" x14ac:dyDescent="0.2"/>
    <row r="3377" ht="10.199999999999999" hidden="1" x14ac:dyDescent="0.2"/>
    <row r="3378" ht="10.199999999999999" hidden="1" x14ac:dyDescent="0.2"/>
    <row r="3379" ht="10.199999999999999" hidden="1" x14ac:dyDescent="0.2"/>
    <row r="3380" ht="10.199999999999999" hidden="1" x14ac:dyDescent="0.2"/>
    <row r="3381" ht="10.199999999999999" hidden="1" x14ac:dyDescent="0.2"/>
    <row r="3382" ht="10.199999999999999" hidden="1" x14ac:dyDescent="0.2"/>
    <row r="3383" ht="10.199999999999999" hidden="1" x14ac:dyDescent="0.2"/>
    <row r="3384" ht="10.199999999999999" hidden="1" x14ac:dyDescent="0.2"/>
    <row r="3385" ht="10.199999999999999" hidden="1" x14ac:dyDescent="0.2"/>
    <row r="3386" ht="10.199999999999999" hidden="1" x14ac:dyDescent="0.2"/>
    <row r="3387" ht="10.199999999999999" hidden="1" x14ac:dyDescent="0.2"/>
    <row r="3388" ht="10.199999999999999" hidden="1" x14ac:dyDescent="0.2"/>
    <row r="3389" ht="10.199999999999999" hidden="1" x14ac:dyDescent="0.2"/>
    <row r="3390" ht="10.199999999999999" hidden="1" x14ac:dyDescent="0.2"/>
    <row r="3391" ht="10.199999999999999" hidden="1" x14ac:dyDescent="0.2"/>
    <row r="3392" ht="10.199999999999999" hidden="1" x14ac:dyDescent="0.2"/>
    <row r="3393" ht="10.199999999999999" hidden="1" x14ac:dyDescent="0.2"/>
    <row r="3394" ht="10.199999999999999" hidden="1" x14ac:dyDescent="0.2"/>
    <row r="3395" ht="10.199999999999999" hidden="1" x14ac:dyDescent="0.2"/>
    <row r="3396" ht="10.199999999999999" hidden="1" x14ac:dyDescent="0.2"/>
    <row r="3397" ht="10.199999999999999" hidden="1" x14ac:dyDescent="0.2"/>
    <row r="3398" ht="10.199999999999999" hidden="1" x14ac:dyDescent="0.2"/>
    <row r="3399" ht="10.199999999999999" hidden="1" x14ac:dyDescent="0.2"/>
    <row r="3400" ht="10.199999999999999" hidden="1" x14ac:dyDescent="0.2"/>
    <row r="3401" ht="10.199999999999999" hidden="1" x14ac:dyDescent="0.2"/>
    <row r="3402" ht="10.199999999999999" hidden="1" x14ac:dyDescent="0.2"/>
    <row r="3403" ht="10.199999999999999" hidden="1" x14ac:dyDescent="0.2"/>
    <row r="3404" ht="10.199999999999999" hidden="1" x14ac:dyDescent="0.2"/>
    <row r="3405" ht="10.199999999999999" hidden="1" x14ac:dyDescent="0.2"/>
    <row r="3406" ht="10.199999999999999" hidden="1" x14ac:dyDescent="0.2"/>
    <row r="3407" ht="10.199999999999999" hidden="1" x14ac:dyDescent="0.2"/>
    <row r="3408" ht="10.199999999999999" hidden="1" x14ac:dyDescent="0.2"/>
    <row r="3409" ht="10.199999999999999" hidden="1" x14ac:dyDescent="0.2"/>
    <row r="3410" ht="10.199999999999999" hidden="1" x14ac:dyDescent="0.2"/>
    <row r="3411" ht="10.199999999999999" hidden="1" x14ac:dyDescent="0.2"/>
    <row r="3412" ht="10.199999999999999" hidden="1" x14ac:dyDescent="0.2"/>
    <row r="3413" ht="10.199999999999999" hidden="1" x14ac:dyDescent="0.2"/>
    <row r="3414" ht="10.199999999999999" hidden="1" x14ac:dyDescent="0.2"/>
    <row r="3415" ht="10.199999999999999" hidden="1" x14ac:dyDescent="0.2"/>
    <row r="3416" ht="10.199999999999999" hidden="1" x14ac:dyDescent="0.2"/>
    <row r="3417" ht="10.199999999999999" hidden="1" x14ac:dyDescent="0.2"/>
    <row r="3418" ht="10.199999999999999" hidden="1" x14ac:dyDescent="0.2"/>
    <row r="3419" ht="10.199999999999999" hidden="1" x14ac:dyDescent="0.2"/>
    <row r="3420" ht="10.199999999999999" hidden="1" x14ac:dyDescent="0.2"/>
    <row r="3421" ht="10.199999999999999" hidden="1" x14ac:dyDescent="0.2"/>
    <row r="3422" ht="10.199999999999999" hidden="1" x14ac:dyDescent="0.2"/>
    <row r="3423" ht="10.199999999999999" hidden="1" x14ac:dyDescent="0.2"/>
    <row r="3424" ht="10.199999999999999" hidden="1" x14ac:dyDescent="0.2"/>
    <row r="3425" ht="10.199999999999999" hidden="1" x14ac:dyDescent="0.2"/>
    <row r="3426" ht="10.199999999999999" hidden="1" x14ac:dyDescent="0.2"/>
    <row r="3427" ht="10.199999999999999" hidden="1" x14ac:dyDescent="0.2"/>
    <row r="3428" ht="10.199999999999999" hidden="1" x14ac:dyDescent="0.2"/>
    <row r="3429" ht="10.199999999999999" hidden="1" x14ac:dyDescent="0.2"/>
    <row r="3430" ht="10.199999999999999" hidden="1" x14ac:dyDescent="0.2"/>
    <row r="3431" ht="10.199999999999999" hidden="1" x14ac:dyDescent="0.2"/>
    <row r="3432" ht="10.199999999999999" hidden="1" x14ac:dyDescent="0.2"/>
    <row r="3433" ht="10.199999999999999" hidden="1" x14ac:dyDescent="0.2"/>
    <row r="3434" ht="10.199999999999999" hidden="1" x14ac:dyDescent="0.2"/>
    <row r="3435" ht="10.199999999999999" hidden="1" x14ac:dyDescent="0.2"/>
    <row r="3436" ht="10.199999999999999" hidden="1" x14ac:dyDescent="0.2"/>
    <row r="3437" ht="10.199999999999999" hidden="1" x14ac:dyDescent="0.2"/>
    <row r="3438" ht="10.199999999999999" hidden="1" x14ac:dyDescent="0.2"/>
    <row r="3439" ht="10.199999999999999" hidden="1" x14ac:dyDescent="0.2"/>
    <row r="3440" ht="10.199999999999999" hidden="1" x14ac:dyDescent="0.2"/>
    <row r="3441" ht="10.199999999999999" hidden="1" x14ac:dyDescent="0.2"/>
    <row r="3442" ht="10.199999999999999" hidden="1" x14ac:dyDescent="0.2"/>
    <row r="3443" ht="10.199999999999999" hidden="1" x14ac:dyDescent="0.2"/>
    <row r="3444" ht="10.199999999999999" hidden="1" x14ac:dyDescent="0.2"/>
    <row r="3445" ht="10.199999999999999" hidden="1" x14ac:dyDescent="0.2"/>
    <row r="3446" ht="10.199999999999999" hidden="1" x14ac:dyDescent="0.2"/>
    <row r="3447" ht="10.199999999999999" hidden="1" x14ac:dyDescent="0.2"/>
    <row r="3448" ht="10.199999999999999" hidden="1" x14ac:dyDescent="0.2"/>
    <row r="3449" ht="10.199999999999999" hidden="1" x14ac:dyDescent="0.2"/>
    <row r="3450" ht="10.199999999999999" hidden="1" x14ac:dyDescent="0.2"/>
    <row r="3451" ht="10.199999999999999" hidden="1" x14ac:dyDescent="0.2"/>
    <row r="3452" ht="10.199999999999999" hidden="1" x14ac:dyDescent="0.2"/>
    <row r="3453" ht="10.199999999999999" hidden="1" x14ac:dyDescent="0.2"/>
    <row r="3454" ht="10.199999999999999" hidden="1" x14ac:dyDescent="0.2"/>
    <row r="3455" ht="10.199999999999999" hidden="1" x14ac:dyDescent="0.2"/>
    <row r="3456" ht="10.199999999999999" hidden="1" x14ac:dyDescent="0.2"/>
    <row r="3457" ht="10.199999999999999" hidden="1" x14ac:dyDescent="0.2"/>
    <row r="3458" ht="10.199999999999999" hidden="1" x14ac:dyDescent="0.2"/>
    <row r="3459" ht="10.199999999999999" hidden="1" x14ac:dyDescent="0.2"/>
    <row r="3460" ht="10.199999999999999" hidden="1" x14ac:dyDescent="0.2"/>
    <row r="3461" ht="10.199999999999999" hidden="1" x14ac:dyDescent="0.2"/>
    <row r="3462" ht="10.199999999999999" hidden="1" x14ac:dyDescent="0.2"/>
    <row r="3463" ht="10.199999999999999" hidden="1" x14ac:dyDescent="0.2"/>
    <row r="3464" ht="10.199999999999999" hidden="1" x14ac:dyDescent="0.2"/>
    <row r="3465" ht="10.199999999999999" hidden="1" x14ac:dyDescent="0.2"/>
    <row r="3466" ht="10.199999999999999" hidden="1" x14ac:dyDescent="0.2"/>
    <row r="3467" ht="10.199999999999999" hidden="1" x14ac:dyDescent="0.2"/>
    <row r="3468" ht="10.199999999999999" hidden="1" x14ac:dyDescent="0.2"/>
    <row r="3469" ht="10.199999999999999" hidden="1" x14ac:dyDescent="0.2"/>
    <row r="3470" ht="10.199999999999999" hidden="1" x14ac:dyDescent="0.2"/>
    <row r="3471" ht="10.199999999999999" hidden="1" x14ac:dyDescent="0.2"/>
    <row r="3472" ht="10.199999999999999" hidden="1" x14ac:dyDescent="0.2"/>
    <row r="3473" ht="10.199999999999999" hidden="1" x14ac:dyDescent="0.2"/>
    <row r="3474" ht="10.199999999999999" hidden="1" x14ac:dyDescent="0.2"/>
    <row r="3475" ht="10.199999999999999" hidden="1" x14ac:dyDescent="0.2"/>
    <row r="3476" ht="10.199999999999999" hidden="1" x14ac:dyDescent="0.2"/>
    <row r="3477" ht="10.199999999999999" hidden="1" x14ac:dyDescent="0.2"/>
    <row r="3478" ht="10.199999999999999" hidden="1" x14ac:dyDescent="0.2"/>
    <row r="3479" ht="10.199999999999999" hidden="1" x14ac:dyDescent="0.2"/>
    <row r="3480" ht="10.199999999999999" hidden="1" x14ac:dyDescent="0.2"/>
    <row r="3481" ht="10.199999999999999" hidden="1" x14ac:dyDescent="0.2"/>
    <row r="3482" ht="10.199999999999999" hidden="1" x14ac:dyDescent="0.2"/>
    <row r="3483" ht="10.199999999999999" hidden="1" x14ac:dyDescent="0.2"/>
    <row r="3484" ht="10.199999999999999" hidden="1" x14ac:dyDescent="0.2"/>
    <row r="3485" ht="10.199999999999999" hidden="1" x14ac:dyDescent="0.2"/>
    <row r="3486" ht="10.199999999999999" hidden="1" x14ac:dyDescent="0.2"/>
    <row r="3487" ht="10.199999999999999" hidden="1" x14ac:dyDescent="0.2"/>
    <row r="3488" ht="10.199999999999999" hidden="1" x14ac:dyDescent="0.2"/>
    <row r="3489" ht="10.199999999999999" hidden="1" x14ac:dyDescent="0.2"/>
    <row r="3490" ht="10.199999999999999" hidden="1" x14ac:dyDescent="0.2"/>
    <row r="3491" ht="10.199999999999999" hidden="1" x14ac:dyDescent="0.2"/>
    <row r="3492" ht="10.199999999999999" hidden="1" x14ac:dyDescent="0.2"/>
    <row r="3493" ht="10.199999999999999" hidden="1" x14ac:dyDescent="0.2"/>
    <row r="3494" ht="10.199999999999999" hidden="1" x14ac:dyDescent="0.2"/>
    <row r="3495" ht="10.199999999999999" hidden="1" x14ac:dyDescent="0.2"/>
    <row r="3496" ht="10.199999999999999" hidden="1" x14ac:dyDescent="0.2"/>
    <row r="3497" ht="10.199999999999999" hidden="1" x14ac:dyDescent="0.2"/>
    <row r="3498" ht="10.199999999999999" hidden="1" x14ac:dyDescent="0.2"/>
    <row r="3499" ht="10.199999999999999" hidden="1" x14ac:dyDescent="0.2"/>
    <row r="3500" ht="10.199999999999999" hidden="1" x14ac:dyDescent="0.2"/>
    <row r="3501" ht="10.199999999999999" hidden="1" x14ac:dyDescent="0.2"/>
    <row r="3502" ht="10.199999999999999" hidden="1" x14ac:dyDescent="0.2"/>
    <row r="3503" ht="10.199999999999999" hidden="1" x14ac:dyDescent="0.2"/>
    <row r="3504" ht="10.199999999999999" hidden="1" x14ac:dyDescent="0.2"/>
    <row r="3505" ht="10.199999999999999" hidden="1" x14ac:dyDescent="0.2"/>
    <row r="3506" ht="10.199999999999999" hidden="1" x14ac:dyDescent="0.2"/>
    <row r="3507" ht="10.199999999999999" hidden="1" x14ac:dyDescent="0.2"/>
    <row r="3508" ht="10.199999999999999" hidden="1" x14ac:dyDescent="0.2"/>
    <row r="3509" ht="10.199999999999999" hidden="1" x14ac:dyDescent="0.2"/>
    <row r="3510" ht="10.199999999999999" hidden="1" x14ac:dyDescent="0.2"/>
    <row r="3511" ht="10.199999999999999" hidden="1" x14ac:dyDescent="0.2"/>
    <row r="3512" ht="10.199999999999999" hidden="1" x14ac:dyDescent="0.2"/>
    <row r="3513" ht="10.199999999999999" hidden="1" x14ac:dyDescent="0.2"/>
    <row r="3514" ht="10.199999999999999" hidden="1" x14ac:dyDescent="0.2"/>
    <row r="3515" ht="10.199999999999999" hidden="1" x14ac:dyDescent="0.2"/>
    <row r="3516" ht="10.199999999999999" hidden="1" x14ac:dyDescent="0.2"/>
    <row r="3517" ht="10.199999999999999" hidden="1" x14ac:dyDescent="0.2"/>
    <row r="3518" ht="10.199999999999999" hidden="1" x14ac:dyDescent="0.2"/>
    <row r="3519" ht="10.199999999999999" hidden="1" x14ac:dyDescent="0.2"/>
    <row r="3520" ht="10.199999999999999" hidden="1" x14ac:dyDescent="0.2"/>
    <row r="3521" ht="10.199999999999999" hidden="1" x14ac:dyDescent="0.2"/>
    <row r="3522" ht="10.199999999999999" hidden="1" x14ac:dyDescent="0.2"/>
    <row r="3523" ht="10.199999999999999" hidden="1" x14ac:dyDescent="0.2"/>
    <row r="3524" ht="10.199999999999999" hidden="1" x14ac:dyDescent="0.2"/>
    <row r="3525" ht="10.199999999999999" hidden="1" x14ac:dyDescent="0.2"/>
    <row r="3526" ht="10.199999999999999" hidden="1" x14ac:dyDescent="0.2"/>
    <row r="3527" ht="10.199999999999999" hidden="1" x14ac:dyDescent="0.2"/>
    <row r="3528" ht="10.199999999999999" hidden="1" x14ac:dyDescent="0.2"/>
    <row r="3529" ht="10.199999999999999" hidden="1" x14ac:dyDescent="0.2"/>
    <row r="3530" ht="10.199999999999999" hidden="1" x14ac:dyDescent="0.2"/>
    <row r="3531" ht="10.199999999999999" hidden="1" x14ac:dyDescent="0.2"/>
    <row r="3532" ht="10.199999999999999" hidden="1" x14ac:dyDescent="0.2"/>
    <row r="3533" ht="10.199999999999999" hidden="1" x14ac:dyDescent="0.2"/>
    <row r="3534" ht="10.199999999999999" hidden="1" x14ac:dyDescent="0.2"/>
    <row r="3535" ht="10.199999999999999" hidden="1" x14ac:dyDescent="0.2"/>
    <row r="3536" ht="10.199999999999999" hidden="1" x14ac:dyDescent="0.2"/>
    <row r="3537" ht="10.199999999999999" hidden="1" x14ac:dyDescent="0.2"/>
    <row r="3538" ht="10.199999999999999" hidden="1" x14ac:dyDescent="0.2"/>
    <row r="3539" ht="10.199999999999999" hidden="1" x14ac:dyDescent="0.2"/>
    <row r="3540" ht="10.199999999999999" hidden="1" x14ac:dyDescent="0.2"/>
    <row r="3541" ht="10.199999999999999" hidden="1" x14ac:dyDescent="0.2"/>
    <row r="3542" ht="10.199999999999999" hidden="1" x14ac:dyDescent="0.2"/>
    <row r="3543" ht="10.199999999999999" hidden="1" x14ac:dyDescent="0.2"/>
    <row r="3544" ht="10.199999999999999" hidden="1" x14ac:dyDescent="0.2"/>
    <row r="3545" ht="10.199999999999999" hidden="1" x14ac:dyDescent="0.2"/>
    <row r="3546" ht="10.199999999999999" hidden="1" x14ac:dyDescent="0.2"/>
    <row r="3547" ht="10.199999999999999" hidden="1" x14ac:dyDescent="0.2"/>
    <row r="3548" ht="10.199999999999999" hidden="1" x14ac:dyDescent="0.2"/>
    <row r="3549" ht="10.199999999999999" hidden="1" x14ac:dyDescent="0.2"/>
    <row r="3550" ht="10.199999999999999" hidden="1" x14ac:dyDescent="0.2"/>
    <row r="3551" ht="10.199999999999999" hidden="1" x14ac:dyDescent="0.2"/>
    <row r="3552" ht="10.199999999999999" hidden="1" x14ac:dyDescent="0.2"/>
    <row r="3553" ht="10.199999999999999" hidden="1" x14ac:dyDescent="0.2"/>
    <row r="3554" ht="10.199999999999999" hidden="1" x14ac:dyDescent="0.2"/>
    <row r="3555" ht="10.199999999999999" hidden="1" x14ac:dyDescent="0.2"/>
    <row r="3556" ht="10.199999999999999" hidden="1" x14ac:dyDescent="0.2"/>
    <row r="3557" ht="10.199999999999999" hidden="1" x14ac:dyDescent="0.2"/>
    <row r="3558" ht="10.199999999999999" hidden="1" x14ac:dyDescent="0.2"/>
    <row r="3559" ht="10.199999999999999" hidden="1" x14ac:dyDescent="0.2"/>
    <row r="3560" ht="10.199999999999999" hidden="1" x14ac:dyDescent="0.2"/>
    <row r="3561" ht="10.199999999999999" hidden="1" x14ac:dyDescent="0.2"/>
    <row r="3562" ht="10.199999999999999" hidden="1" x14ac:dyDescent="0.2"/>
    <row r="3563" ht="10.199999999999999" hidden="1" x14ac:dyDescent="0.2"/>
    <row r="3564" ht="10.199999999999999" hidden="1" x14ac:dyDescent="0.2"/>
    <row r="3565" ht="10.199999999999999" hidden="1" x14ac:dyDescent="0.2"/>
    <row r="3566" ht="10.199999999999999" hidden="1" x14ac:dyDescent="0.2"/>
    <row r="3567" ht="10.199999999999999" hidden="1" x14ac:dyDescent="0.2"/>
    <row r="3568" ht="10.199999999999999" hidden="1" x14ac:dyDescent="0.2"/>
    <row r="3569" ht="10.199999999999999" hidden="1" x14ac:dyDescent="0.2"/>
    <row r="3570" ht="10.199999999999999" hidden="1" x14ac:dyDescent="0.2"/>
    <row r="3571" ht="10.199999999999999" hidden="1" x14ac:dyDescent="0.2"/>
    <row r="3572" ht="10.199999999999999" hidden="1" x14ac:dyDescent="0.2"/>
    <row r="3573" ht="10.199999999999999" hidden="1" x14ac:dyDescent="0.2"/>
    <row r="3574" ht="10.199999999999999" hidden="1" x14ac:dyDescent="0.2"/>
    <row r="3575" ht="10.199999999999999" hidden="1" x14ac:dyDescent="0.2"/>
    <row r="3576" ht="10.199999999999999" hidden="1" x14ac:dyDescent="0.2"/>
    <row r="3577" ht="10.199999999999999" hidden="1" x14ac:dyDescent="0.2"/>
    <row r="3578" ht="10.199999999999999" hidden="1" x14ac:dyDescent="0.2"/>
    <row r="3579" ht="10.199999999999999" hidden="1" x14ac:dyDescent="0.2"/>
    <row r="3580" ht="10.199999999999999" hidden="1" x14ac:dyDescent="0.2"/>
    <row r="3581" ht="10.199999999999999" hidden="1" x14ac:dyDescent="0.2"/>
    <row r="3582" ht="10.199999999999999" hidden="1" x14ac:dyDescent="0.2"/>
    <row r="3583" ht="10.199999999999999" hidden="1" x14ac:dyDescent="0.2"/>
    <row r="3584" ht="10.199999999999999" hidden="1" x14ac:dyDescent="0.2"/>
    <row r="3585" ht="10.199999999999999" hidden="1" x14ac:dyDescent="0.2"/>
    <row r="3586" ht="10.199999999999999" hidden="1" x14ac:dyDescent="0.2"/>
    <row r="3587" ht="10.199999999999999" hidden="1" x14ac:dyDescent="0.2"/>
    <row r="3588" ht="10.199999999999999" hidden="1" x14ac:dyDescent="0.2"/>
    <row r="3589" ht="10.199999999999999" hidden="1" x14ac:dyDescent="0.2"/>
    <row r="3590" ht="10.199999999999999" hidden="1" x14ac:dyDescent="0.2"/>
    <row r="3591" ht="10.199999999999999" hidden="1" x14ac:dyDescent="0.2"/>
    <row r="3592" ht="10.199999999999999" hidden="1" x14ac:dyDescent="0.2"/>
    <row r="3593" ht="10.199999999999999" hidden="1" x14ac:dyDescent="0.2"/>
    <row r="3594" ht="10.199999999999999" hidden="1" x14ac:dyDescent="0.2"/>
    <row r="3595" ht="10.199999999999999" hidden="1" x14ac:dyDescent="0.2"/>
    <row r="3596" ht="10.199999999999999" hidden="1" x14ac:dyDescent="0.2"/>
    <row r="3597" ht="10.199999999999999" hidden="1" x14ac:dyDescent="0.2"/>
    <row r="3598" ht="10.199999999999999" hidden="1" x14ac:dyDescent="0.2"/>
    <row r="3599" ht="10.199999999999999" hidden="1" x14ac:dyDescent="0.2"/>
    <row r="3600" ht="10.199999999999999" hidden="1" x14ac:dyDescent="0.2"/>
    <row r="3601" ht="10.199999999999999" hidden="1" x14ac:dyDescent="0.2"/>
    <row r="3602" ht="10.199999999999999" hidden="1" x14ac:dyDescent="0.2"/>
    <row r="3603" ht="10.199999999999999" hidden="1" x14ac:dyDescent="0.2"/>
    <row r="3604" ht="10.199999999999999" hidden="1" x14ac:dyDescent="0.2"/>
    <row r="3605" ht="10.199999999999999" hidden="1" x14ac:dyDescent="0.2"/>
    <row r="3606" ht="10.199999999999999" hidden="1" x14ac:dyDescent="0.2"/>
    <row r="3607" ht="10.199999999999999" hidden="1" x14ac:dyDescent="0.2"/>
    <row r="3608" ht="10.199999999999999" hidden="1" x14ac:dyDescent="0.2"/>
    <row r="3609" ht="10.199999999999999" hidden="1" x14ac:dyDescent="0.2"/>
    <row r="3610" ht="10.199999999999999" hidden="1" x14ac:dyDescent="0.2"/>
    <row r="3611" ht="10.199999999999999" hidden="1" x14ac:dyDescent="0.2"/>
    <row r="3612" ht="10.199999999999999" hidden="1" x14ac:dyDescent="0.2"/>
    <row r="3613" ht="10.199999999999999" hidden="1" x14ac:dyDescent="0.2"/>
    <row r="3614" ht="10.199999999999999" hidden="1" x14ac:dyDescent="0.2"/>
    <row r="3615" ht="10.199999999999999" hidden="1" x14ac:dyDescent="0.2"/>
    <row r="3616" ht="10.199999999999999" hidden="1" x14ac:dyDescent="0.2"/>
    <row r="3617" ht="10.199999999999999" hidden="1" x14ac:dyDescent="0.2"/>
    <row r="3618" ht="10.199999999999999" hidden="1" x14ac:dyDescent="0.2"/>
    <row r="3619" ht="10.199999999999999" hidden="1" x14ac:dyDescent="0.2"/>
    <row r="3620" ht="10.199999999999999" hidden="1" x14ac:dyDescent="0.2"/>
    <row r="3621" ht="10.199999999999999" hidden="1" x14ac:dyDescent="0.2"/>
    <row r="3622" ht="10.199999999999999" hidden="1" x14ac:dyDescent="0.2"/>
    <row r="3623" ht="10.199999999999999" hidden="1" x14ac:dyDescent="0.2"/>
    <row r="3624" ht="10.199999999999999" hidden="1" x14ac:dyDescent="0.2"/>
    <row r="3625" ht="10.199999999999999" hidden="1" x14ac:dyDescent="0.2"/>
    <row r="3626" ht="10.199999999999999" hidden="1" x14ac:dyDescent="0.2"/>
    <row r="3627" ht="10.199999999999999" hidden="1" x14ac:dyDescent="0.2"/>
    <row r="3628" ht="10.199999999999999" hidden="1" x14ac:dyDescent="0.2"/>
    <row r="3629" ht="10.199999999999999" hidden="1" x14ac:dyDescent="0.2"/>
    <row r="3630" ht="10.199999999999999" hidden="1" x14ac:dyDescent="0.2"/>
    <row r="3631" ht="10.199999999999999" hidden="1" x14ac:dyDescent="0.2"/>
    <row r="3632" ht="10.199999999999999" hidden="1" x14ac:dyDescent="0.2"/>
    <row r="3633" ht="10.199999999999999" hidden="1" x14ac:dyDescent="0.2"/>
    <row r="3634" ht="10.199999999999999" hidden="1" x14ac:dyDescent="0.2"/>
    <row r="3635" ht="10.199999999999999" hidden="1" x14ac:dyDescent="0.2"/>
    <row r="3636" ht="10.199999999999999" hidden="1" x14ac:dyDescent="0.2"/>
    <row r="3637" ht="10.199999999999999" hidden="1" x14ac:dyDescent="0.2"/>
    <row r="3638" ht="10.199999999999999" hidden="1" x14ac:dyDescent="0.2"/>
    <row r="3639" ht="10.199999999999999" hidden="1" x14ac:dyDescent="0.2"/>
    <row r="3640" ht="10.199999999999999" hidden="1" x14ac:dyDescent="0.2"/>
    <row r="3641" ht="10.199999999999999" hidden="1" x14ac:dyDescent="0.2"/>
    <row r="3642" ht="10.199999999999999" hidden="1" x14ac:dyDescent="0.2"/>
    <row r="3643" ht="10.199999999999999" hidden="1" x14ac:dyDescent="0.2"/>
    <row r="3644" ht="10.199999999999999" hidden="1" x14ac:dyDescent="0.2"/>
    <row r="3645" ht="10.199999999999999" hidden="1" x14ac:dyDescent="0.2"/>
    <row r="3646" ht="10.199999999999999" hidden="1" x14ac:dyDescent="0.2"/>
    <row r="3647" ht="10.199999999999999" hidden="1" x14ac:dyDescent="0.2"/>
    <row r="3648" ht="10.199999999999999" hidden="1" x14ac:dyDescent="0.2"/>
    <row r="3649" ht="10.199999999999999" hidden="1" x14ac:dyDescent="0.2"/>
    <row r="3650" ht="10.199999999999999" hidden="1" x14ac:dyDescent="0.2"/>
    <row r="3651" ht="10.199999999999999" hidden="1" x14ac:dyDescent="0.2"/>
    <row r="3652" ht="10.199999999999999" hidden="1" x14ac:dyDescent="0.2"/>
    <row r="3653" ht="10.199999999999999" hidden="1" x14ac:dyDescent="0.2"/>
    <row r="3654" ht="10.199999999999999" hidden="1" x14ac:dyDescent="0.2"/>
    <row r="3655" ht="10.199999999999999" hidden="1" x14ac:dyDescent="0.2"/>
    <row r="3656" ht="10.199999999999999" hidden="1" x14ac:dyDescent="0.2"/>
    <row r="3657" ht="10.199999999999999" hidden="1" x14ac:dyDescent="0.2"/>
    <row r="3658" ht="10.199999999999999" hidden="1" x14ac:dyDescent="0.2"/>
    <row r="3659" ht="10.199999999999999" hidden="1" x14ac:dyDescent="0.2"/>
    <row r="3660" ht="10.199999999999999" hidden="1" x14ac:dyDescent="0.2"/>
    <row r="3661" ht="10.199999999999999" hidden="1" x14ac:dyDescent="0.2"/>
    <row r="3662" ht="10.199999999999999" hidden="1" x14ac:dyDescent="0.2"/>
    <row r="3663" ht="10.199999999999999" hidden="1" x14ac:dyDescent="0.2"/>
    <row r="3664" ht="10.199999999999999" hidden="1" x14ac:dyDescent="0.2"/>
    <row r="3665" ht="10.199999999999999" hidden="1" x14ac:dyDescent="0.2"/>
    <row r="3666" ht="10.199999999999999" hidden="1" x14ac:dyDescent="0.2"/>
    <row r="3667" ht="10.199999999999999" hidden="1" x14ac:dyDescent="0.2"/>
    <row r="3668" ht="10.199999999999999" hidden="1" x14ac:dyDescent="0.2"/>
    <row r="3669" ht="10.199999999999999" hidden="1" x14ac:dyDescent="0.2"/>
    <row r="3670" ht="10.199999999999999" hidden="1" x14ac:dyDescent="0.2"/>
    <row r="3671" ht="10.199999999999999" hidden="1" x14ac:dyDescent="0.2"/>
    <row r="3672" ht="10.199999999999999" hidden="1" x14ac:dyDescent="0.2"/>
    <row r="3673" ht="10.199999999999999" hidden="1" x14ac:dyDescent="0.2"/>
    <row r="3674" ht="10.199999999999999" hidden="1" x14ac:dyDescent="0.2"/>
    <row r="3675" ht="10.199999999999999" hidden="1" x14ac:dyDescent="0.2"/>
    <row r="3676" ht="10.199999999999999" hidden="1" x14ac:dyDescent="0.2"/>
    <row r="3677" ht="10.199999999999999" hidden="1" x14ac:dyDescent="0.2"/>
    <row r="3678" ht="10.199999999999999" hidden="1" x14ac:dyDescent="0.2"/>
    <row r="3679" ht="10.199999999999999" hidden="1" x14ac:dyDescent="0.2"/>
    <row r="3680" ht="10.199999999999999" hidden="1" x14ac:dyDescent="0.2"/>
    <row r="3681" ht="10.199999999999999" hidden="1" x14ac:dyDescent="0.2"/>
    <row r="3682" ht="10.199999999999999" hidden="1" x14ac:dyDescent="0.2"/>
    <row r="3683" ht="10.199999999999999" hidden="1" x14ac:dyDescent="0.2"/>
    <row r="3684" ht="10.199999999999999" hidden="1" x14ac:dyDescent="0.2"/>
    <row r="3685" ht="10.199999999999999" hidden="1" x14ac:dyDescent="0.2"/>
    <row r="3686" ht="10.199999999999999" hidden="1" x14ac:dyDescent="0.2"/>
    <row r="3687" ht="10.199999999999999" hidden="1" x14ac:dyDescent="0.2"/>
    <row r="3688" ht="10.199999999999999" hidden="1" x14ac:dyDescent="0.2"/>
    <row r="3689" ht="10.199999999999999" hidden="1" x14ac:dyDescent="0.2"/>
    <row r="3690" ht="10.199999999999999" hidden="1" x14ac:dyDescent="0.2"/>
    <row r="3691" ht="10.199999999999999" hidden="1" x14ac:dyDescent="0.2"/>
    <row r="3692" ht="10.199999999999999" hidden="1" x14ac:dyDescent="0.2"/>
    <row r="3693" ht="10.199999999999999" hidden="1" x14ac:dyDescent="0.2"/>
    <row r="3694" ht="10.199999999999999" hidden="1" x14ac:dyDescent="0.2"/>
    <row r="3695" ht="10.199999999999999" hidden="1" x14ac:dyDescent="0.2"/>
    <row r="3696" ht="10.199999999999999" hidden="1" x14ac:dyDescent="0.2"/>
    <row r="3697" ht="10.199999999999999" hidden="1" x14ac:dyDescent="0.2"/>
    <row r="3698" ht="10.199999999999999" hidden="1" x14ac:dyDescent="0.2"/>
    <row r="3699" ht="10.199999999999999" hidden="1" x14ac:dyDescent="0.2"/>
    <row r="3700" ht="10.199999999999999" hidden="1" x14ac:dyDescent="0.2"/>
    <row r="3701" ht="10.199999999999999" hidden="1" x14ac:dyDescent="0.2"/>
    <row r="3702" ht="10.199999999999999" hidden="1" x14ac:dyDescent="0.2"/>
    <row r="3703" ht="10.199999999999999" hidden="1" x14ac:dyDescent="0.2"/>
    <row r="3704" ht="10.199999999999999" hidden="1" x14ac:dyDescent="0.2"/>
    <row r="3705" ht="10.199999999999999" hidden="1" x14ac:dyDescent="0.2"/>
    <row r="3706" ht="10.199999999999999" hidden="1" x14ac:dyDescent="0.2"/>
    <row r="3707" ht="10.199999999999999" hidden="1" x14ac:dyDescent="0.2"/>
    <row r="3708" ht="10.199999999999999" hidden="1" x14ac:dyDescent="0.2"/>
    <row r="3709" ht="10.199999999999999" hidden="1" x14ac:dyDescent="0.2"/>
    <row r="3710" ht="10.199999999999999" hidden="1" x14ac:dyDescent="0.2"/>
    <row r="3711" ht="10.199999999999999" hidden="1" x14ac:dyDescent="0.2"/>
    <row r="3712" ht="10.199999999999999" hidden="1" x14ac:dyDescent="0.2"/>
    <row r="3713" ht="10.199999999999999" hidden="1" x14ac:dyDescent="0.2"/>
    <row r="3714" ht="10.199999999999999" hidden="1" x14ac:dyDescent="0.2"/>
    <row r="3715" ht="10.199999999999999" hidden="1" x14ac:dyDescent="0.2"/>
    <row r="3716" ht="10.199999999999999" hidden="1" x14ac:dyDescent="0.2"/>
    <row r="3717" ht="10.199999999999999" hidden="1" x14ac:dyDescent="0.2"/>
    <row r="3718" ht="10.199999999999999" hidden="1" x14ac:dyDescent="0.2"/>
    <row r="3719" ht="10.199999999999999" hidden="1" x14ac:dyDescent="0.2"/>
    <row r="3720" ht="10.199999999999999" hidden="1" x14ac:dyDescent="0.2"/>
    <row r="3721" ht="10.199999999999999" hidden="1" x14ac:dyDescent="0.2"/>
    <row r="3722" ht="10.199999999999999" hidden="1" x14ac:dyDescent="0.2"/>
    <row r="3723" ht="10.199999999999999" hidden="1" x14ac:dyDescent="0.2"/>
    <row r="3724" ht="10.199999999999999" hidden="1" x14ac:dyDescent="0.2"/>
    <row r="3725" ht="10.199999999999999" hidden="1" x14ac:dyDescent="0.2"/>
    <row r="3726" ht="10.199999999999999" hidden="1" x14ac:dyDescent="0.2"/>
    <row r="3727" ht="10.199999999999999" hidden="1" x14ac:dyDescent="0.2"/>
    <row r="3728" ht="10.199999999999999" hidden="1" x14ac:dyDescent="0.2"/>
    <row r="3729" ht="10.199999999999999" hidden="1" x14ac:dyDescent="0.2"/>
    <row r="3730" ht="10.199999999999999" hidden="1" x14ac:dyDescent="0.2"/>
    <row r="3731" ht="10.199999999999999" hidden="1" x14ac:dyDescent="0.2"/>
    <row r="3732" ht="10.199999999999999" hidden="1" x14ac:dyDescent="0.2"/>
    <row r="3733" ht="10.199999999999999" hidden="1" x14ac:dyDescent="0.2"/>
    <row r="3734" ht="10.199999999999999" hidden="1" x14ac:dyDescent="0.2"/>
    <row r="3735" ht="10.199999999999999" hidden="1" x14ac:dyDescent="0.2"/>
    <row r="3736" ht="10.199999999999999" hidden="1" x14ac:dyDescent="0.2"/>
    <row r="3737" ht="10.199999999999999" hidden="1" x14ac:dyDescent="0.2"/>
    <row r="3738" ht="10.199999999999999" hidden="1" x14ac:dyDescent="0.2"/>
    <row r="3739" ht="10.199999999999999" hidden="1" x14ac:dyDescent="0.2"/>
    <row r="3740" ht="10.199999999999999" hidden="1" x14ac:dyDescent="0.2"/>
    <row r="3741" ht="10.199999999999999" hidden="1" x14ac:dyDescent="0.2"/>
    <row r="3742" ht="10.199999999999999" hidden="1" x14ac:dyDescent="0.2"/>
    <row r="3743" ht="10.199999999999999" hidden="1" x14ac:dyDescent="0.2"/>
    <row r="3744" ht="10.199999999999999" hidden="1" x14ac:dyDescent="0.2"/>
    <row r="3745" ht="10.199999999999999" hidden="1" x14ac:dyDescent="0.2"/>
    <row r="3746" ht="10.199999999999999" hidden="1" x14ac:dyDescent="0.2"/>
    <row r="3747" ht="10.199999999999999" hidden="1" x14ac:dyDescent="0.2"/>
    <row r="3748" ht="10.199999999999999" hidden="1" x14ac:dyDescent="0.2"/>
    <row r="3749" ht="10.199999999999999" hidden="1" x14ac:dyDescent="0.2"/>
    <row r="3750" ht="10.199999999999999" hidden="1" x14ac:dyDescent="0.2"/>
    <row r="3751" ht="10.199999999999999" hidden="1" x14ac:dyDescent="0.2"/>
    <row r="3752" ht="10.199999999999999" hidden="1" x14ac:dyDescent="0.2"/>
    <row r="3753" ht="10.199999999999999" hidden="1" x14ac:dyDescent="0.2"/>
    <row r="3754" ht="10.199999999999999" hidden="1" x14ac:dyDescent="0.2"/>
    <row r="3755" ht="10.199999999999999" hidden="1" x14ac:dyDescent="0.2"/>
    <row r="3756" ht="10.199999999999999" hidden="1" x14ac:dyDescent="0.2"/>
    <row r="3757" ht="10.199999999999999" hidden="1" x14ac:dyDescent="0.2"/>
    <row r="3758" ht="10.199999999999999" hidden="1" x14ac:dyDescent="0.2"/>
    <row r="3759" ht="10.199999999999999" hidden="1" x14ac:dyDescent="0.2"/>
    <row r="3760" ht="10.199999999999999" hidden="1" x14ac:dyDescent="0.2"/>
    <row r="3761" ht="10.199999999999999" hidden="1" x14ac:dyDescent="0.2"/>
    <row r="3762" ht="10.199999999999999" hidden="1" x14ac:dyDescent="0.2"/>
    <row r="3763" ht="10.199999999999999" hidden="1" x14ac:dyDescent="0.2"/>
    <row r="3764" ht="10.199999999999999" hidden="1" x14ac:dyDescent="0.2"/>
    <row r="3765" ht="10.199999999999999" hidden="1" x14ac:dyDescent="0.2"/>
    <row r="3766" ht="10.199999999999999" hidden="1" x14ac:dyDescent="0.2"/>
    <row r="3767" ht="10.199999999999999" hidden="1" x14ac:dyDescent="0.2"/>
    <row r="3768" ht="10.199999999999999" hidden="1" x14ac:dyDescent="0.2"/>
    <row r="3769" ht="10.199999999999999" hidden="1" x14ac:dyDescent="0.2"/>
    <row r="3770" ht="10.199999999999999" hidden="1" x14ac:dyDescent="0.2"/>
    <row r="3771" ht="10.199999999999999" hidden="1" x14ac:dyDescent="0.2"/>
    <row r="3772" ht="10.199999999999999" hidden="1" x14ac:dyDescent="0.2"/>
    <row r="3773" ht="10.199999999999999" hidden="1" x14ac:dyDescent="0.2"/>
    <row r="3774" ht="10.199999999999999" hidden="1" x14ac:dyDescent="0.2"/>
    <row r="3775" ht="10.199999999999999" hidden="1" x14ac:dyDescent="0.2"/>
    <row r="3776" ht="10.199999999999999" hidden="1" x14ac:dyDescent="0.2"/>
    <row r="3777" ht="10.199999999999999" hidden="1" x14ac:dyDescent="0.2"/>
    <row r="3778" ht="10.199999999999999" hidden="1" x14ac:dyDescent="0.2"/>
    <row r="3779" ht="10.199999999999999" hidden="1" x14ac:dyDescent="0.2"/>
    <row r="3780" ht="10.199999999999999" hidden="1" x14ac:dyDescent="0.2"/>
    <row r="3781" ht="10.199999999999999" hidden="1" x14ac:dyDescent="0.2"/>
    <row r="3782" ht="10.199999999999999" hidden="1" x14ac:dyDescent="0.2"/>
    <row r="3783" ht="10.199999999999999" hidden="1" x14ac:dyDescent="0.2"/>
    <row r="3784" ht="10.199999999999999" hidden="1" x14ac:dyDescent="0.2"/>
    <row r="3785" ht="10.199999999999999" hidden="1" x14ac:dyDescent="0.2"/>
    <row r="3786" ht="10.199999999999999" hidden="1" x14ac:dyDescent="0.2"/>
    <row r="3787" ht="10.199999999999999" hidden="1" x14ac:dyDescent="0.2"/>
    <row r="3788" ht="10.199999999999999" hidden="1" x14ac:dyDescent="0.2"/>
    <row r="3789" ht="10.199999999999999" hidden="1" x14ac:dyDescent="0.2"/>
    <row r="3790" ht="10.199999999999999" hidden="1" x14ac:dyDescent="0.2"/>
    <row r="3791" ht="10.199999999999999" hidden="1" x14ac:dyDescent="0.2"/>
    <row r="3792" ht="10.199999999999999" hidden="1" x14ac:dyDescent="0.2"/>
    <row r="3793" ht="10.199999999999999" hidden="1" x14ac:dyDescent="0.2"/>
    <row r="3794" ht="10.199999999999999" hidden="1" x14ac:dyDescent="0.2"/>
    <row r="3795" ht="10.199999999999999" hidden="1" x14ac:dyDescent="0.2"/>
    <row r="3796" ht="10.199999999999999" hidden="1" x14ac:dyDescent="0.2"/>
    <row r="3797" ht="10.199999999999999" hidden="1" x14ac:dyDescent="0.2"/>
    <row r="3798" ht="10.199999999999999" hidden="1" x14ac:dyDescent="0.2"/>
    <row r="3799" ht="10.199999999999999" hidden="1" x14ac:dyDescent="0.2"/>
    <row r="3800" ht="10.199999999999999" hidden="1" x14ac:dyDescent="0.2"/>
    <row r="3801" ht="10.199999999999999" hidden="1" x14ac:dyDescent="0.2"/>
    <row r="3802" ht="10.199999999999999" hidden="1" x14ac:dyDescent="0.2"/>
    <row r="3803" ht="10.199999999999999" hidden="1" x14ac:dyDescent="0.2"/>
    <row r="3804" ht="10.199999999999999" hidden="1" x14ac:dyDescent="0.2"/>
    <row r="3805" ht="10.199999999999999" hidden="1" x14ac:dyDescent="0.2"/>
    <row r="3806" ht="10.199999999999999" hidden="1" x14ac:dyDescent="0.2"/>
    <row r="3807" ht="10.199999999999999" hidden="1" x14ac:dyDescent="0.2"/>
    <row r="3808" ht="10.199999999999999" hidden="1" x14ac:dyDescent="0.2"/>
    <row r="3809" ht="10.199999999999999" hidden="1" x14ac:dyDescent="0.2"/>
    <row r="3810" ht="10.199999999999999" hidden="1" x14ac:dyDescent="0.2"/>
    <row r="3811" ht="10.199999999999999" hidden="1" x14ac:dyDescent="0.2"/>
    <row r="3812" ht="10.199999999999999" hidden="1" x14ac:dyDescent="0.2"/>
    <row r="3813" ht="10.199999999999999" hidden="1" x14ac:dyDescent="0.2"/>
    <row r="3814" ht="10.199999999999999" hidden="1" x14ac:dyDescent="0.2"/>
    <row r="3815" ht="10.199999999999999" hidden="1" x14ac:dyDescent="0.2"/>
    <row r="3816" ht="10.199999999999999" hidden="1" x14ac:dyDescent="0.2"/>
    <row r="3817" ht="10.199999999999999" hidden="1" x14ac:dyDescent="0.2"/>
    <row r="3818" ht="10.199999999999999" hidden="1" x14ac:dyDescent="0.2"/>
    <row r="3819" ht="10.199999999999999" hidden="1" x14ac:dyDescent="0.2"/>
    <row r="3820" ht="10.199999999999999" hidden="1" x14ac:dyDescent="0.2"/>
    <row r="3821" ht="10.199999999999999" hidden="1" x14ac:dyDescent="0.2"/>
    <row r="3822" ht="10.199999999999999" hidden="1" x14ac:dyDescent="0.2"/>
    <row r="3823" ht="10.199999999999999" hidden="1" x14ac:dyDescent="0.2"/>
    <row r="3824" ht="10.199999999999999" hidden="1" x14ac:dyDescent="0.2"/>
    <row r="3825" ht="10.199999999999999" hidden="1" x14ac:dyDescent="0.2"/>
    <row r="3826" ht="10.199999999999999" hidden="1" x14ac:dyDescent="0.2"/>
    <row r="3827" ht="10.199999999999999" hidden="1" x14ac:dyDescent="0.2"/>
    <row r="3828" ht="10.199999999999999" hidden="1" x14ac:dyDescent="0.2"/>
    <row r="3829" ht="10.199999999999999" hidden="1" x14ac:dyDescent="0.2"/>
    <row r="3830" ht="10.199999999999999" hidden="1" x14ac:dyDescent="0.2"/>
    <row r="3831" ht="10.199999999999999" hidden="1" x14ac:dyDescent="0.2"/>
    <row r="3832" ht="10.199999999999999" hidden="1" x14ac:dyDescent="0.2"/>
    <row r="3833" ht="10.199999999999999" hidden="1" x14ac:dyDescent="0.2"/>
    <row r="3834" ht="10.199999999999999" hidden="1" x14ac:dyDescent="0.2"/>
    <row r="3835" ht="10.199999999999999" hidden="1" x14ac:dyDescent="0.2"/>
    <row r="3836" ht="10.199999999999999" hidden="1" x14ac:dyDescent="0.2"/>
    <row r="3837" ht="10.199999999999999" hidden="1" x14ac:dyDescent="0.2"/>
    <row r="3838" ht="10.199999999999999" hidden="1" x14ac:dyDescent="0.2"/>
    <row r="3839" ht="10.199999999999999" hidden="1" x14ac:dyDescent="0.2"/>
    <row r="3840" ht="10.199999999999999" hidden="1" x14ac:dyDescent="0.2"/>
    <row r="3841" ht="10.199999999999999" hidden="1" x14ac:dyDescent="0.2"/>
    <row r="3842" ht="10.199999999999999" hidden="1" x14ac:dyDescent="0.2"/>
    <row r="3843" ht="10.199999999999999" hidden="1" x14ac:dyDescent="0.2"/>
    <row r="3844" ht="10.199999999999999" hidden="1" x14ac:dyDescent="0.2"/>
    <row r="3845" ht="10.199999999999999" hidden="1" x14ac:dyDescent="0.2"/>
    <row r="3846" ht="10.199999999999999" hidden="1" x14ac:dyDescent="0.2"/>
    <row r="3847" ht="10.199999999999999" hidden="1" x14ac:dyDescent="0.2"/>
    <row r="3848" ht="10.199999999999999" hidden="1" x14ac:dyDescent="0.2"/>
    <row r="3849" ht="10.199999999999999" hidden="1" x14ac:dyDescent="0.2"/>
    <row r="3850" ht="10.199999999999999" hidden="1" x14ac:dyDescent="0.2"/>
    <row r="3851" ht="10.199999999999999" hidden="1" x14ac:dyDescent="0.2"/>
    <row r="3852" ht="10.199999999999999" hidden="1" x14ac:dyDescent="0.2"/>
    <row r="3853" ht="10.199999999999999" hidden="1" x14ac:dyDescent="0.2"/>
    <row r="3854" ht="10.199999999999999" hidden="1" x14ac:dyDescent="0.2"/>
    <row r="3855" ht="10.199999999999999" hidden="1" x14ac:dyDescent="0.2"/>
    <row r="3856" ht="10.199999999999999" hidden="1" x14ac:dyDescent="0.2"/>
    <row r="3857" ht="10.199999999999999" hidden="1" x14ac:dyDescent="0.2"/>
    <row r="3858" ht="10.199999999999999" hidden="1" x14ac:dyDescent="0.2"/>
    <row r="3859" ht="10.199999999999999" hidden="1" x14ac:dyDescent="0.2"/>
    <row r="3860" ht="10.199999999999999" hidden="1" x14ac:dyDescent="0.2"/>
    <row r="3861" ht="10.199999999999999" hidden="1" x14ac:dyDescent="0.2"/>
    <row r="3862" ht="10.199999999999999" hidden="1" x14ac:dyDescent="0.2"/>
    <row r="3863" ht="10.199999999999999" hidden="1" x14ac:dyDescent="0.2"/>
    <row r="3864" ht="10.199999999999999" hidden="1" x14ac:dyDescent="0.2"/>
    <row r="3865" ht="10.199999999999999" hidden="1" x14ac:dyDescent="0.2"/>
    <row r="3866" ht="10.199999999999999" hidden="1" x14ac:dyDescent="0.2"/>
    <row r="3867" ht="10.199999999999999" hidden="1" x14ac:dyDescent="0.2"/>
    <row r="3868" ht="10.199999999999999" hidden="1" x14ac:dyDescent="0.2"/>
    <row r="3869" ht="10.199999999999999" hidden="1" x14ac:dyDescent="0.2"/>
    <row r="3870" ht="10.199999999999999" hidden="1" x14ac:dyDescent="0.2"/>
    <row r="3871" ht="10.199999999999999" hidden="1" x14ac:dyDescent="0.2"/>
    <row r="3872" ht="10.199999999999999" hidden="1" x14ac:dyDescent="0.2"/>
    <row r="3873" ht="10.199999999999999" hidden="1" x14ac:dyDescent="0.2"/>
    <row r="3874" ht="10.199999999999999" hidden="1" x14ac:dyDescent="0.2"/>
    <row r="3875" ht="10.199999999999999" hidden="1" x14ac:dyDescent="0.2"/>
    <row r="3876" ht="10.199999999999999" hidden="1" x14ac:dyDescent="0.2"/>
    <row r="3877" ht="10.199999999999999" hidden="1" x14ac:dyDescent="0.2"/>
    <row r="3878" ht="10.199999999999999" hidden="1" x14ac:dyDescent="0.2"/>
    <row r="3879" ht="10.199999999999999" hidden="1" x14ac:dyDescent="0.2"/>
    <row r="3880" ht="10.199999999999999" hidden="1" x14ac:dyDescent="0.2"/>
    <row r="3881" ht="10.199999999999999" hidden="1" x14ac:dyDescent="0.2"/>
    <row r="3882" ht="10.199999999999999" hidden="1" x14ac:dyDescent="0.2"/>
    <row r="3883" ht="10.199999999999999" hidden="1" x14ac:dyDescent="0.2"/>
    <row r="3884" ht="10.199999999999999" hidden="1" x14ac:dyDescent="0.2"/>
    <row r="3885" ht="10.199999999999999" hidden="1" x14ac:dyDescent="0.2"/>
    <row r="3886" ht="10.199999999999999" hidden="1" x14ac:dyDescent="0.2"/>
    <row r="3887" ht="10.199999999999999" hidden="1" x14ac:dyDescent="0.2"/>
    <row r="3888" ht="10.199999999999999" hidden="1" x14ac:dyDescent="0.2"/>
    <row r="3889" ht="10.199999999999999" hidden="1" x14ac:dyDescent="0.2"/>
    <row r="3890" ht="10.199999999999999" hidden="1" x14ac:dyDescent="0.2"/>
    <row r="3891" ht="10.199999999999999" hidden="1" x14ac:dyDescent="0.2"/>
    <row r="3892" ht="10.199999999999999" hidden="1" x14ac:dyDescent="0.2"/>
    <row r="3893" ht="10.199999999999999" hidden="1" x14ac:dyDescent="0.2"/>
    <row r="3894" ht="10.199999999999999" hidden="1" x14ac:dyDescent="0.2"/>
    <row r="3895" ht="10.199999999999999" hidden="1" x14ac:dyDescent="0.2"/>
    <row r="3896" ht="10.199999999999999" hidden="1" x14ac:dyDescent="0.2"/>
    <row r="3897" ht="10.199999999999999" hidden="1" x14ac:dyDescent="0.2"/>
    <row r="3898" ht="10.199999999999999" hidden="1" x14ac:dyDescent="0.2"/>
    <row r="3899" ht="10.199999999999999" hidden="1" x14ac:dyDescent="0.2"/>
    <row r="3900" ht="10.199999999999999" hidden="1" x14ac:dyDescent="0.2"/>
    <row r="3901" ht="10.199999999999999" hidden="1" x14ac:dyDescent="0.2"/>
    <row r="3902" ht="10.199999999999999" hidden="1" x14ac:dyDescent="0.2"/>
    <row r="3903" ht="10.199999999999999" hidden="1" x14ac:dyDescent="0.2"/>
    <row r="3904" ht="10.199999999999999" hidden="1" x14ac:dyDescent="0.2"/>
    <row r="3905" ht="10.199999999999999" hidden="1" x14ac:dyDescent="0.2"/>
    <row r="3906" ht="10.199999999999999" hidden="1" x14ac:dyDescent="0.2"/>
    <row r="3907" ht="10.199999999999999" hidden="1" x14ac:dyDescent="0.2"/>
    <row r="3908" ht="10.199999999999999" hidden="1" x14ac:dyDescent="0.2"/>
    <row r="3909" ht="10.199999999999999" hidden="1" x14ac:dyDescent="0.2"/>
    <row r="3910" ht="10.199999999999999" hidden="1" x14ac:dyDescent="0.2"/>
    <row r="3911" ht="10.199999999999999" hidden="1" x14ac:dyDescent="0.2"/>
    <row r="3912" ht="10.199999999999999" hidden="1" x14ac:dyDescent="0.2"/>
    <row r="3913" ht="10.199999999999999" hidden="1" x14ac:dyDescent="0.2"/>
    <row r="3914" ht="10.199999999999999" hidden="1" x14ac:dyDescent="0.2"/>
    <row r="3915" ht="10.199999999999999" hidden="1" x14ac:dyDescent="0.2"/>
    <row r="3916" ht="10.199999999999999" hidden="1" x14ac:dyDescent="0.2"/>
    <row r="3917" ht="10.199999999999999" hidden="1" x14ac:dyDescent="0.2"/>
    <row r="3918" ht="10.199999999999999" hidden="1" x14ac:dyDescent="0.2"/>
    <row r="3919" ht="10.199999999999999" hidden="1" x14ac:dyDescent="0.2"/>
    <row r="3920" ht="10.199999999999999" hidden="1" x14ac:dyDescent="0.2"/>
    <row r="3921" ht="10.199999999999999" hidden="1" x14ac:dyDescent="0.2"/>
    <row r="3922" ht="10.199999999999999" hidden="1" x14ac:dyDescent="0.2"/>
    <row r="3923" ht="10.199999999999999" hidden="1" x14ac:dyDescent="0.2"/>
    <row r="3924" ht="10.199999999999999" hidden="1" x14ac:dyDescent="0.2"/>
    <row r="3925" ht="10.199999999999999" hidden="1" x14ac:dyDescent="0.2"/>
    <row r="3926" ht="10.199999999999999" hidden="1" x14ac:dyDescent="0.2"/>
    <row r="3927" ht="10.199999999999999" hidden="1" x14ac:dyDescent="0.2"/>
    <row r="3928" ht="10.199999999999999" hidden="1" x14ac:dyDescent="0.2"/>
    <row r="3929" ht="10.199999999999999" hidden="1" x14ac:dyDescent="0.2"/>
    <row r="3930" ht="10.199999999999999" hidden="1" x14ac:dyDescent="0.2"/>
    <row r="3931" ht="10.199999999999999" hidden="1" x14ac:dyDescent="0.2"/>
    <row r="3932" ht="10.199999999999999" hidden="1" x14ac:dyDescent="0.2"/>
    <row r="3933" ht="10.199999999999999" hidden="1" x14ac:dyDescent="0.2"/>
    <row r="3934" ht="10.199999999999999" hidden="1" x14ac:dyDescent="0.2"/>
    <row r="3935" ht="10.199999999999999" hidden="1" x14ac:dyDescent="0.2"/>
    <row r="3936" ht="10.199999999999999" hidden="1" x14ac:dyDescent="0.2"/>
    <row r="3937" ht="10.199999999999999" hidden="1" x14ac:dyDescent="0.2"/>
    <row r="3938" ht="10.199999999999999" hidden="1" x14ac:dyDescent="0.2"/>
    <row r="3939" ht="10.199999999999999" hidden="1" x14ac:dyDescent="0.2"/>
    <row r="3940" ht="10.199999999999999" hidden="1" x14ac:dyDescent="0.2"/>
    <row r="3941" ht="10.199999999999999" hidden="1" x14ac:dyDescent="0.2"/>
    <row r="3942" ht="10.199999999999999" hidden="1" x14ac:dyDescent="0.2"/>
    <row r="3943" ht="10.199999999999999" hidden="1" x14ac:dyDescent="0.2"/>
    <row r="3944" ht="10.199999999999999" hidden="1" x14ac:dyDescent="0.2"/>
    <row r="3945" ht="10.199999999999999" hidden="1" x14ac:dyDescent="0.2"/>
    <row r="3946" ht="10.199999999999999" hidden="1" x14ac:dyDescent="0.2"/>
    <row r="3947" ht="10.199999999999999" hidden="1" x14ac:dyDescent="0.2"/>
    <row r="3948" ht="10.199999999999999" hidden="1" x14ac:dyDescent="0.2"/>
    <row r="3949" ht="10.199999999999999" hidden="1" x14ac:dyDescent="0.2"/>
    <row r="3950" ht="10.199999999999999" hidden="1" x14ac:dyDescent="0.2"/>
    <row r="3951" ht="10.199999999999999" hidden="1" x14ac:dyDescent="0.2"/>
    <row r="3952" ht="10.199999999999999" hidden="1" x14ac:dyDescent="0.2"/>
    <row r="3953" ht="10.199999999999999" hidden="1" x14ac:dyDescent="0.2"/>
    <row r="3954" ht="10.199999999999999" hidden="1" x14ac:dyDescent="0.2"/>
    <row r="3955" ht="10.199999999999999" hidden="1" x14ac:dyDescent="0.2"/>
    <row r="3956" ht="10.199999999999999" hidden="1" x14ac:dyDescent="0.2"/>
    <row r="3957" ht="10.199999999999999" hidden="1" x14ac:dyDescent="0.2"/>
    <row r="3958" ht="10.199999999999999" hidden="1" x14ac:dyDescent="0.2"/>
    <row r="3959" ht="10.199999999999999" hidden="1" x14ac:dyDescent="0.2"/>
    <row r="3960" ht="10.199999999999999" hidden="1" x14ac:dyDescent="0.2"/>
    <row r="3961" ht="10.199999999999999" hidden="1" x14ac:dyDescent="0.2"/>
    <row r="3962" ht="10.199999999999999" hidden="1" x14ac:dyDescent="0.2"/>
    <row r="3963" ht="10.199999999999999" hidden="1" x14ac:dyDescent="0.2"/>
    <row r="3964" ht="10.199999999999999" hidden="1" x14ac:dyDescent="0.2"/>
    <row r="3965" ht="10.199999999999999" hidden="1" x14ac:dyDescent="0.2"/>
    <row r="3966" ht="10.199999999999999" hidden="1" x14ac:dyDescent="0.2"/>
    <row r="3967" ht="10.199999999999999" hidden="1" x14ac:dyDescent="0.2"/>
    <row r="3968" ht="10.199999999999999" hidden="1" x14ac:dyDescent="0.2"/>
    <row r="3969" ht="10.199999999999999" hidden="1" x14ac:dyDescent="0.2"/>
    <row r="3970" ht="10.199999999999999" hidden="1" x14ac:dyDescent="0.2"/>
    <row r="3971" ht="10.199999999999999" hidden="1" x14ac:dyDescent="0.2"/>
    <row r="3972" ht="10.199999999999999" hidden="1" x14ac:dyDescent="0.2"/>
    <row r="3973" ht="10.199999999999999" hidden="1" x14ac:dyDescent="0.2"/>
    <row r="3974" ht="10.199999999999999" hidden="1" x14ac:dyDescent="0.2"/>
    <row r="3975" ht="10.199999999999999" hidden="1" x14ac:dyDescent="0.2"/>
    <row r="3976" ht="10.199999999999999" hidden="1" x14ac:dyDescent="0.2"/>
    <row r="3977" ht="10.199999999999999" hidden="1" x14ac:dyDescent="0.2"/>
    <row r="3978" ht="10.199999999999999" hidden="1" x14ac:dyDescent="0.2"/>
    <row r="3979" ht="10.199999999999999" hidden="1" x14ac:dyDescent="0.2"/>
    <row r="3980" ht="10.199999999999999" hidden="1" x14ac:dyDescent="0.2"/>
    <row r="3981" ht="10.199999999999999" hidden="1" x14ac:dyDescent="0.2"/>
    <row r="3982" ht="10.199999999999999" hidden="1" x14ac:dyDescent="0.2"/>
    <row r="3983" ht="10.199999999999999" hidden="1" x14ac:dyDescent="0.2"/>
    <row r="3984" ht="10.199999999999999" hidden="1" x14ac:dyDescent="0.2"/>
    <row r="3985" ht="10.199999999999999" hidden="1" x14ac:dyDescent="0.2"/>
    <row r="3986" ht="10.199999999999999" hidden="1" x14ac:dyDescent="0.2"/>
    <row r="3987" ht="10.199999999999999" hidden="1" x14ac:dyDescent="0.2"/>
    <row r="3988" ht="10.199999999999999" hidden="1" x14ac:dyDescent="0.2"/>
    <row r="3989" ht="10.199999999999999" hidden="1" x14ac:dyDescent="0.2"/>
    <row r="3990" ht="10.199999999999999" hidden="1" x14ac:dyDescent="0.2"/>
    <row r="3991" ht="10.199999999999999" hidden="1" x14ac:dyDescent="0.2"/>
    <row r="3992" ht="10.199999999999999" hidden="1" x14ac:dyDescent="0.2"/>
    <row r="3993" ht="10.199999999999999" hidden="1" x14ac:dyDescent="0.2"/>
    <row r="3994" ht="10.199999999999999" hidden="1" x14ac:dyDescent="0.2"/>
    <row r="3995" ht="10.199999999999999" hidden="1" x14ac:dyDescent="0.2"/>
    <row r="3996" ht="10.199999999999999" hidden="1" x14ac:dyDescent="0.2"/>
    <row r="3997" ht="10.199999999999999" hidden="1" x14ac:dyDescent="0.2"/>
    <row r="3998" ht="10.199999999999999" hidden="1" x14ac:dyDescent="0.2"/>
    <row r="3999" ht="10.199999999999999" hidden="1" x14ac:dyDescent="0.2"/>
    <row r="4000" ht="10.199999999999999" hidden="1" x14ac:dyDescent="0.2"/>
    <row r="4001" ht="10.199999999999999" hidden="1" x14ac:dyDescent="0.2"/>
    <row r="4002" ht="10.199999999999999" hidden="1" x14ac:dyDescent="0.2"/>
    <row r="4003" ht="10.199999999999999" hidden="1" x14ac:dyDescent="0.2"/>
    <row r="4004" ht="10.199999999999999" hidden="1" x14ac:dyDescent="0.2"/>
    <row r="4005" ht="10.199999999999999" hidden="1" x14ac:dyDescent="0.2"/>
    <row r="4006" ht="10.199999999999999" hidden="1" x14ac:dyDescent="0.2"/>
    <row r="4007" ht="10.199999999999999" hidden="1" x14ac:dyDescent="0.2"/>
    <row r="4008" ht="10.199999999999999" hidden="1" x14ac:dyDescent="0.2"/>
    <row r="4009" ht="10.199999999999999" hidden="1" x14ac:dyDescent="0.2"/>
    <row r="4010" ht="10.199999999999999" hidden="1" x14ac:dyDescent="0.2"/>
    <row r="4011" ht="10.199999999999999" hidden="1" x14ac:dyDescent="0.2"/>
    <row r="4012" ht="10.199999999999999" hidden="1" x14ac:dyDescent="0.2"/>
    <row r="4013" ht="10.199999999999999" hidden="1" x14ac:dyDescent="0.2"/>
    <row r="4014" ht="10.199999999999999" hidden="1" x14ac:dyDescent="0.2"/>
    <row r="4015" ht="10.199999999999999" hidden="1" x14ac:dyDescent="0.2"/>
    <row r="4016" ht="10.199999999999999" hidden="1" x14ac:dyDescent="0.2"/>
    <row r="4017" ht="10.199999999999999" hidden="1" x14ac:dyDescent="0.2"/>
    <row r="4018" ht="10.199999999999999" hidden="1" x14ac:dyDescent="0.2"/>
    <row r="4019" ht="10.199999999999999" hidden="1" x14ac:dyDescent="0.2"/>
    <row r="4020" ht="10.199999999999999" hidden="1" x14ac:dyDescent="0.2"/>
    <row r="4021" ht="10.199999999999999" hidden="1" x14ac:dyDescent="0.2"/>
    <row r="4022" ht="10.199999999999999" hidden="1" x14ac:dyDescent="0.2"/>
    <row r="4023" ht="10.199999999999999" hidden="1" x14ac:dyDescent="0.2"/>
    <row r="4024" ht="10.199999999999999" hidden="1" x14ac:dyDescent="0.2"/>
    <row r="4025" ht="10.199999999999999" hidden="1" x14ac:dyDescent="0.2"/>
    <row r="4026" ht="10.199999999999999" hidden="1" x14ac:dyDescent="0.2"/>
    <row r="4027" ht="10.199999999999999" hidden="1" x14ac:dyDescent="0.2"/>
    <row r="4028" ht="10.199999999999999" hidden="1" x14ac:dyDescent="0.2"/>
    <row r="4029" ht="10.199999999999999" hidden="1" x14ac:dyDescent="0.2"/>
    <row r="4030" ht="10.199999999999999" hidden="1" x14ac:dyDescent="0.2"/>
    <row r="4031" ht="10.199999999999999" hidden="1" x14ac:dyDescent="0.2"/>
    <row r="4032" ht="10.199999999999999" hidden="1" x14ac:dyDescent="0.2"/>
    <row r="4033" ht="10.199999999999999" hidden="1" x14ac:dyDescent="0.2"/>
    <row r="4034" ht="10.199999999999999" hidden="1" x14ac:dyDescent="0.2"/>
    <row r="4035" ht="10.199999999999999" hidden="1" x14ac:dyDescent="0.2"/>
    <row r="4036" ht="10.199999999999999" hidden="1" x14ac:dyDescent="0.2"/>
    <row r="4037" ht="10.199999999999999" hidden="1" x14ac:dyDescent="0.2"/>
    <row r="4038" ht="10.199999999999999" hidden="1" x14ac:dyDescent="0.2"/>
    <row r="4039" ht="10.199999999999999" hidden="1" x14ac:dyDescent="0.2"/>
    <row r="4040" ht="10.199999999999999" hidden="1" x14ac:dyDescent="0.2"/>
    <row r="4041" ht="10.199999999999999" hidden="1" x14ac:dyDescent="0.2"/>
    <row r="4042" ht="10.199999999999999" hidden="1" x14ac:dyDescent="0.2"/>
    <row r="4043" ht="10.199999999999999" hidden="1" x14ac:dyDescent="0.2"/>
    <row r="4044" ht="10.199999999999999" hidden="1" x14ac:dyDescent="0.2"/>
    <row r="4045" ht="10.199999999999999" hidden="1" x14ac:dyDescent="0.2"/>
    <row r="4046" ht="10.199999999999999" hidden="1" x14ac:dyDescent="0.2"/>
    <row r="4047" ht="10.199999999999999" hidden="1" x14ac:dyDescent="0.2"/>
    <row r="4048" ht="10.199999999999999" hidden="1" x14ac:dyDescent="0.2"/>
    <row r="4049" ht="10.199999999999999" hidden="1" x14ac:dyDescent="0.2"/>
    <row r="4050" ht="10.199999999999999" hidden="1" x14ac:dyDescent="0.2"/>
    <row r="4051" ht="10.199999999999999" hidden="1" x14ac:dyDescent="0.2"/>
    <row r="4052" ht="10.199999999999999" hidden="1" x14ac:dyDescent="0.2"/>
    <row r="4053" ht="10.199999999999999" hidden="1" x14ac:dyDescent="0.2"/>
    <row r="4054" ht="10.199999999999999" hidden="1" x14ac:dyDescent="0.2"/>
    <row r="4055" ht="10.199999999999999" hidden="1" x14ac:dyDescent="0.2"/>
    <row r="4056" ht="10.199999999999999" hidden="1" x14ac:dyDescent="0.2"/>
    <row r="4057" ht="10.199999999999999" hidden="1" x14ac:dyDescent="0.2"/>
    <row r="4058" ht="10.199999999999999" hidden="1" x14ac:dyDescent="0.2"/>
    <row r="4059" ht="10.199999999999999" hidden="1" x14ac:dyDescent="0.2"/>
    <row r="4060" ht="10.199999999999999" hidden="1" x14ac:dyDescent="0.2"/>
    <row r="4061" ht="10.199999999999999" hidden="1" x14ac:dyDescent="0.2"/>
    <row r="4062" ht="10.199999999999999" hidden="1" x14ac:dyDescent="0.2"/>
    <row r="4063" ht="10.199999999999999" hidden="1" x14ac:dyDescent="0.2"/>
    <row r="4064" ht="10.199999999999999" hidden="1" x14ac:dyDescent="0.2"/>
    <row r="4065" ht="10.199999999999999" hidden="1" x14ac:dyDescent="0.2"/>
    <row r="4066" ht="10.199999999999999" hidden="1" x14ac:dyDescent="0.2"/>
    <row r="4067" ht="10.199999999999999" hidden="1" x14ac:dyDescent="0.2"/>
    <row r="4068" ht="10.199999999999999" hidden="1" x14ac:dyDescent="0.2"/>
    <row r="4069" ht="10.199999999999999" hidden="1" x14ac:dyDescent="0.2"/>
    <row r="4070" ht="10.199999999999999" hidden="1" x14ac:dyDescent="0.2"/>
    <row r="4071" ht="10.199999999999999" hidden="1" x14ac:dyDescent="0.2"/>
    <row r="4072" ht="10.199999999999999" hidden="1" x14ac:dyDescent="0.2"/>
    <row r="4073" ht="10.199999999999999" hidden="1" x14ac:dyDescent="0.2"/>
    <row r="4074" ht="10.199999999999999" hidden="1" x14ac:dyDescent="0.2"/>
    <row r="4075" ht="10.199999999999999" hidden="1" x14ac:dyDescent="0.2"/>
    <row r="4076" ht="10.199999999999999" hidden="1" x14ac:dyDescent="0.2"/>
    <row r="4077" ht="10.199999999999999" hidden="1" x14ac:dyDescent="0.2"/>
    <row r="4078" ht="10.199999999999999" hidden="1" x14ac:dyDescent="0.2"/>
    <row r="4079" ht="10.199999999999999" hidden="1" x14ac:dyDescent="0.2"/>
    <row r="4080" ht="10.199999999999999" hidden="1" x14ac:dyDescent="0.2"/>
    <row r="4081" ht="10.199999999999999" hidden="1" x14ac:dyDescent="0.2"/>
    <row r="4082" ht="10.199999999999999" hidden="1" x14ac:dyDescent="0.2"/>
    <row r="4083" ht="10.199999999999999" hidden="1" x14ac:dyDescent="0.2"/>
    <row r="4084" ht="10.199999999999999" hidden="1" x14ac:dyDescent="0.2"/>
    <row r="4085" ht="10.199999999999999" hidden="1" x14ac:dyDescent="0.2"/>
    <row r="4086" ht="10.199999999999999" hidden="1" x14ac:dyDescent="0.2"/>
    <row r="4087" ht="10.199999999999999" hidden="1" x14ac:dyDescent="0.2"/>
    <row r="4088" ht="10.199999999999999" hidden="1" x14ac:dyDescent="0.2"/>
    <row r="4089" ht="10.199999999999999" hidden="1" x14ac:dyDescent="0.2"/>
    <row r="4090" ht="10.199999999999999" hidden="1" x14ac:dyDescent="0.2"/>
    <row r="4091" ht="10.199999999999999" hidden="1" x14ac:dyDescent="0.2"/>
    <row r="4092" ht="10.199999999999999" hidden="1" x14ac:dyDescent="0.2"/>
    <row r="4093" ht="10.199999999999999" hidden="1" x14ac:dyDescent="0.2"/>
    <row r="4094" ht="10.199999999999999" hidden="1" x14ac:dyDescent="0.2"/>
    <row r="4095" ht="10.199999999999999" hidden="1" x14ac:dyDescent="0.2"/>
    <row r="4096" ht="10.199999999999999" hidden="1" x14ac:dyDescent="0.2"/>
    <row r="4097" ht="10.199999999999999" hidden="1" x14ac:dyDescent="0.2"/>
    <row r="4098" ht="10.199999999999999" hidden="1" x14ac:dyDescent="0.2"/>
    <row r="4099" ht="10.199999999999999" hidden="1" x14ac:dyDescent="0.2"/>
    <row r="4100" ht="10.199999999999999" hidden="1" x14ac:dyDescent="0.2"/>
    <row r="4101" ht="10.199999999999999" hidden="1" x14ac:dyDescent="0.2"/>
    <row r="4102" ht="10.199999999999999" hidden="1" x14ac:dyDescent="0.2"/>
    <row r="4103" ht="10.199999999999999" hidden="1" x14ac:dyDescent="0.2"/>
    <row r="4104" ht="10.199999999999999" hidden="1" x14ac:dyDescent="0.2"/>
    <row r="4105" ht="10.199999999999999" hidden="1" x14ac:dyDescent="0.2"/>
    <row r="4106" ht="10.199999999999999" hidden="1" x14ac:dyDescent="0.2"/>
    <row r="4107" ht="10.199999999999999" hidden="1" x14ac:dyDescent="0.2"/>
    <row r="4108" ht="10.199999999999999" hidden="1" x14ac:dyDescent="0.2"/>
    <row r="4109" ht="10.199999999999999" hidden="1" x14ac:dyDescent="0.2"/>
    <row r="4110" ht="10.199999999999999" hidden="1" x14ac:dyDescent="0.2"/>
    <row r="4111" ht="10.199999999999999" hidden="1" x14ac:dyDescent="0.2"/>
    <row r="4112" ht="10.199999999999999" hidden="1" x14ac:dyDescent="0.2"/>
    <row r="4113" ht="10.199999999999999" hidden="1" x14ac:dyDescent="0.2"/>
    <row r="4114" ht="10.199999999999999" hidden="1" x14ac:dyDescent="0.2"/>
    <row r="4115" ht="10.199999999999999" hidden="1" x14ac:dyDescent="0.2"/>
    <row r="4116" ht="10.199999999999999" hidden="1" x14ac:dyDescent="0.2"/>
    <row r="4117" ht="10.199999999999999" hidden="1" x14ac:dyDescent="0.2"/>
    <row r="4118" ht="10.199999999999999" hidden="1" x14ac:dyDescent="0.2"/>
    <row r="4119" ht="10.199999999999999" hidden="1" x14ac:dyDescent="0.2"/>
    <row r="4120" ht="10.199999999999999" hidden="1" x14ac:dyDescent="0.2"/>
    <row r="4121" ht="10.199999999999999" hidden="1" x14ac:dyDescent="0.2"/>
    <row r="4122" ht="10.199999999999999" hidden="1" x14ac:dyDescent="0.2"/>
    <row r="4123" ht="10.199999999999999" hidden="1" x14ac:dyDescent="0.2"/>
    <row r="4124" ht="10.199999999999999" hidden="1" x14ac:dyDescent="0.2"/>
    <row r="4125" ht="10.199999999999999" hidden="1" x14ac:dyDescent="0.2"/>
    <row r="4126" ht="10.199999999999999" hidden="1" x14ac:dyDescent="0.2"/>
    <row r="4127" ht="10.199999999999999" hidden="1" x14ac:dyDescent="0.2"/>
    <row r="4128" ht="10.199999999999999" hidden="1" x14ac:dyDescent="0.2"/>
    <row r="4129" ht="10.199999999999999" hidden="1" x14ac:dyDescent="0.2"/>
    <row r="4130" ht="10.199999999999999" hidden="1" x14ac:dyDescent="0.2"/>
    <row r="4131" ht="10.199999999999999" hidden="1" x14ac:dyDescent="0.2"/>
    <row r="4132" ht="10.199999999999999" hidden="1" x14ac:dyDescent="0.2"/>
    <row r="4133" ht="10.199999999999999" hidden="1" x14ac:dyDescent="0.2"/>
    <row r="4134" ht="10.199999999999999" hidden="1" x14ac:dyDescent="0.2"/>
    <row r="4135" ht="10.199999999999999" hidden="1" x14ac:dyDescent="0.2"/>
    <row r="4136" ht="10.199999999999999" hidden="1" x14ac:dyDescent="0.2"/>
    <row r="4137" ht="10.199999999999999" hidden="1" x14ac:dyDescent="0.2"/>
    <row r="4138" ht="10.199999999999999" hidden="1" x14ac:dyDescent="0.2"/>
    <row r="4139" ht="10.199999999999999" hidden="1" x14ac:dyDescent="0.2"/>
    <row r="4140" ht="10.199999999999999" hidden="1" x14ac:dyDescent="0.2"/>
    <row r="4141" ht="10.199999999999999" hidden="1" x14ac:dyDescent="0.2"/>
    <row r="4142" ht="10.199999999999999" hidden="1" x14ac:dyDescent="0.2"/>
    <row r="4143" ht="10.199999999999999" hidden="1" x14ac:dyDescent="0.2"/>
    <row r="4144" ht="10.199999999999999" hidden="1" x14ac:dyDescent="0.2"/>
    <row r="4145" ht="10.199999999999999" hidden="1" x14ac:dyDescent="0.2"/>
    <row r="4146" ht="10.199999999999999" hidden="1" x14ac:dyDescent="0.2"/>
    <row r="4147" ht="10.199999999999999" hidden="1" x14ac:dyDescent="0.2"/>
    <row r="4148" ht="10.199999999999999" hidden="1" x14ac:dyDescent="0.2"/>
    <row r="4149" ht="10.199999999999999" hidden="1" x14ac:dyDescent="0.2"/>
    <row r="4150" ht="10.199999999999999" hidden="1" x14ac:dyDescent="0.2"/>
    <row r="4151" ht="10.199999999999999" hidden="1" x14ac:dyDescent="0.2"/>
    <row r="4152" ht="10.199999999999999" hidden="1" x14ac:dyDescent="0.2"/>
    <row r="4153" ht="10.199999999999999" hidden="1" x14ac:dyDescent="0.2"/>
    <row r="4154" ht="10.199999999999999" hidden="1" x14ac:dyDescent="0.2"/>
    <row r="4155" ht="10.199999999999999" hidden="1" x14ac:dyDescent="0.2"/>
    <row r="4156" ht="10.199999999999999" hidden="1" x14ac:dyDescent="0.2"/>
    <row r="4157" ht="10.199999999999999" hidden="1" x14ac:dyDescent="0.2"/>
    <row r="4158" ht="10.199999999999999" hidden="1" x14ac:dyDescent="0.2"/>
    <row r="4159" ht="10.199999999999999" hidden="1" x14ac:dyDescent="0.2"/>
    <row r="4160" ht="10.199999999999999" hidden="1" x14ac:dyDescent="0.2"/>
    <row r="4161" ht="10.199999999999999" hidden="1" x14ac:dyDescent="0.2"/>
    <row r="4162" ht="10.199999999999999" hidden="1" x14ac:dyDescent="0.2"/>
    <row r="4163" ht="10.199999999999999" hidden="1" x14ac:dyDescent="0.2"/>
    <row r="4164" ht="10.199999999999999" hidden="1" x14ac:dyDescent="0.2"/>
    <row r="4165" ht="10.199999999999999" hidden="1" x14ac:dyDescent="0.2"/>
    <row r="4166" ht="10.199999999999999" hidden="1" x14ac:dyDescent="0.2"/>
    <row r="4167" ht="10.199999999999999" hidden="1" x14ac:dyDescent="0.2"/>
    <row r="4168" ht="10.199999999999999" hidden="1" x14ac:dyDescent="0.2"/>
    <row r="4169" ht="10.199999999999999" hidden="1" x14ac:dyDescent="0.2"/>
    <row r="4170" ht="10.199999999999999" hidden="1" x14ac:dyDescent="0.2"/>
    <row r="4171" ht="10.199999999999999" hidden="1" x14ac:dyDescent="0.2"/>
    <row r="4172" ht="10.199999999999999" hidden="1" x14ac:dyDescent="0.2"/>
    <row r="4173" ht="10.199999999999999" hidden="1" x14ac:dyDescent="0.2"/>
    <row r="4174" ht="10.199999999999999" hidden="1" x14ac:dyDescent="0.2"/>
    <row r="4175" ht="10.199999999999999" hidden="1" x14ac:dyDescent="0.2"/>
    <row r="4176" ht="10.199999999999999" hidden="1" x14ac:dyDescent="0.2"/>
    <row r="4177" ht="10.199999999999999" hidden="1" x14ac:dyDescent="0.2"/>
    <row r="4178" ht="10.199999999999999" hidden="1" x14ac:dyDescent="0.2"/>
    <row r="4179" ht="10.199999999999999" hidden="1" x14ac:dyDescent="0.2"/>
    <row r="4180" ht="10.199999999999999" hidden="1" x14ac:dyDescent="0.2"/>
    <row r="4181" ht="10.199999999999999" hidden="1" x14ac:dyDescent="0.2"/>
    <row r="4182" ht="10.199999999999999" hidden="1" x14ac:dyDescent="0.2"/>
    <row r="4183" ht="10.199999999999999" hidden="1" x14ac:dyDescent="0.2"/>
    <row r="4184" ht="10.199999999999999" hidden="1" x14ac:dyDescent="0.2"/>
    <row r="4185" ht="10.199999999999999" hidden="1" x14ac:dyDescent="0.2"/>
    <row r="4186" ht="10.199999999999999" hidden="1" x14ac:dyDescent="0.2"/>
    <row r="4187" ht="10.199999999999999" hidden="1" x14ac:dyDescent="0.2"/>
    <row r="4188" ht="10.199999999999999" hidden="1" x14ac:dyDescent="0.2"/>
    <row r="4189" ht="10.199999999999999" hidden="1" x14ac:dyDescent="0.2"/>
    <row r="4190" ht="10.199999999999999" hidden="1" x14ac:dyDescent="0.2"/>
    <row r="4191" ht="10.199999999999999" hidden="1" x14ac:dyDescent="0.2"/>
    <row r="4192" ht="10.199999999999999" hidden="1" x14ac:dyDescent="0.2"/>
    <row r="4193" ht="10.199999999999999" hidden="1" x14ac:dyDescent="0.2"/>
    <row r="4194" ht="10.199999999999999" hidden="1" x14ac:dyDescent="0.2"/>
    <row r="4195" ht="10.199999999999999" hidden="1" x14ac:dyDescent="0.2"/>
    <row r="4196" ht="10.199999999999999" hidden="1" x14ac:dyDescent="0.2"/>
    <row r="4197" ht="10.199999999999999" hidden="1" x14ac:dyDescent="0.2"/>
    <row r="4198" ht="10.199999999999999" hidden="1" x14ac:dyDescent="0.2"/>
    <row r="4199" ht="10.199999999999999" hidden="1" x14ac:dyDescent="0.2"/>
    <row r="4200" ht="10.199999999999999" hidden="1" x14ac:dyDescent="0.2"/>
    <row r="4201" ht="10.199999999999999" hidden="1" x14ac:dyDescent="0.2"/>
    <row r="4202" ht="10.199999999999999" hidden="1" x14ac:dyDescent="0.2"/>
    <row r="4203" ht="10.199999999999999" hidden="1" x14ac:dyDescent="0.2"/>
    <row r="4204" ht="10.199999999999999" hidden="1" x14ac:dyDescent="0.2"/>
    <row r="4205" ht="10.199999999999999" hidden="1" x14ac:dyDescent="0.2"/>
    <row r="4206" ht="10.199999999999999" hidden="1" x14ac:dyDescent="0.2"/>
    <row r="4207" ht="10.199999999999999" hidden="1" x14ac:dyDescent="0.2"/>
    <row r="4208" ht="10.199999999999999" hidden="1" x14ac:dyDescent="0.2"/>
    <row r="4209" ht="10.199999999999999" hidden="1" x14ac:dyDescent="0.2"/>
    <row r="4210" ht="10.199999999999999" hidden="1" x14ac:dyDescent="0.2"/>
    <row r="4211" ht="10.199999999999999" hidden="1" x14ac:dyDescent="0.2"/>
    <row r="4212" ht="10.199999999999999" hidden="1" x14ac:dyDescent="0.2"/>
    <row r="4213" ht="10.199999999999999" hidden="1" x14ac:dyDescent="0.2"/>
    <row r="4214" ht="10.199999999999999" hidden="1" x14ac:dyDescent="0.2"/>
    <row r="4215" ht="10.199999999999999" hidden="1" x14ac:dyDescent="0.2"/>
    <row r="4216" ht="10.199999999999999" hidden="1" x14ac:dyDescent="0.2"/>
    <row r="4217" ht="10.199999999999999" hidden="1" x14ac:dyDescent="0.2"/>
    <row r="4218" ht="10.199999999999999" hidden="1" x14ac:dyDescent="0.2"/>
    <row r="4219" ht="10.199999999999999" hidden="1" x14ac:dyDescent="0.2"/>
    <row r="4220" ht="10.199999999999999" hidden="1" x14ac:dyDescent="0.2"/>
    <row r="4221" ht="10.199999999999999" hidden="1" x14ac:dyDescent="0.2"/>
    <row r="4222" ht="10.199999999999999" hidden="1" x14ac:dyDescent="0.2"/>
    <row r="4223" ht="10.199999999999999" hidden="1" x14ac:dyDescent="0.2"/>
    <row r="4224" ht="10.199999999999999" hidden="1" x14ac:dyDescent="0.2"/>
    <row r="4225" ht="10.199999999999999" hidden="1" x14ac:dyDescent="0.2"/>
    <row r="4226" ht="10.199999999999999" hidden="1" x14ac:dyDescent="0.2"/>
    <row r="4227" ht="10.199999999999999" hidden="1" x14ac:dyDescent="0.2"/>
    <row r="4228" ht="10.199999999999999" hidden="1" x14ac:dyDescent="0.2"/>
    <row r="4229" ht="10.199999999999999" hidden="1" x14ac:dyDescent="0.2"/>
    <row r="4230" ht="10.199999999999999" hidden="1" x14ac:dyDescent="0.2"/>
    <row r="4231" ht="10.199999999999999" hidden="1" x14ac:dyDescent="0.2"/>
    <row r="4232" ht="10.199999999999999" hidden="1" x14ac:dyDescent="0.2"/>
    <row r="4233" ht="10.199999999999999" hidden="1" x14ac:dyDescent="0.2"/>
    <row r="4234" ht="10.199999999999999" hidden="1" x14ac:dyDescent="0.2"/>
    <row r="4235" ht="10.199999999999999" hidden="1" x14ac:dyDescent="0.2"/>
    <row r="4236" ht="10.199999999999999" hidden="1" x14ac:dyDescent="0.2"/>
    <row r="4237" ht="10.199999999999999" hidden="1" x14ac:dyDescent="0.2"/>
    <row r="4238" ht="10.199999999999999" hidden="1" x14ac:dyDescent="0.2"/>
    <row r="4239" ht="10.199999999999999" hidden="1" x14ac:dyDescent="0.2"/>
    <row r="4240" ht="10.199999999999999" hidden="1" x14ac:dyDescent="0.2"/>
    <row r="4241" ht="10.199999999999999" hidden="1" x14ac:dyDescent="0.2"/>
    <row r="4242" ht="10.199999999999999" hidden="1" x14ac:dyDescent="0.2"/>
    <row r="4243" ht="10.199999999999999" hidden="1" x14ac:dyDescent="0.2"/>
    <row r="4244" ht="10.199999999999999" hidden="1" x14ac:dyDescent="0.2"/>
    <row r="4245" ht="10.199999999999999" hidden="1" x14ac:dyDescent="0.2"/>
    <row r="4246" ht="10.199999999999999" hidden="1" x14ac:dyDescent="0.2"/>
    <row r="4247" ht="10.199999999999999" hidden="1" x14ac:dyDescent="0.2"/>
    <row r="4248" ht="10.199999999999999" hidden="1" x14ac:dyDescent="0.2"/>
    <row r="4249" ht="10.199999999999999" hidden="1" x14ac:dyDescent="0.2"/>
    <row r="4250" ht="10.199999999999999" hidden="1" x14ac:dyDescent="0.2"/>
    <row r="4251" ht="10.199999999999999" hidden="1" x14ac:dyDescent="0.2"/>
    <row r="4252" ht="10.199999999999999" hidden="1" x14ac:dyDescent="0.2"/>
    <row r="4253" ht="10.199999999999999" hidden="1" x14ac:dyDescent="0.2"/>
    <row r="4254" ht="10.199999999999999" hidden="1" x14ac:dyDescent="0.2"/>
    <row r="4255" ht="10.199999999999999" hidden="1" x14ac:dyDescent="0.2"/>
    <row r="4256" ht="10.199999999999999" hidden="1" x14ac:dyDescent="0.2"/>
    <row r="4257" ht="10.199999999999999" hidden="1" x14ac:dyDescent="0.2"/>
    <row r="4258" ht="10.199999999999999" hidden="1" x14ac:dyDescent="0.2"/>
    <row r="4259" ht="10.199999999999999" hidden="1" x14ac:dyDescent="0.2"/>
    <row r="4260" ht="10.199999999999999" hidden="1" x14ac:dyDescent="0.2"/>
    <row r="4261" ht="10.199999999999999" hidden="1" x14ac:dyDescent="0.2"/>
    <row r="4262" ht="10.199999999999999" hidden="1" x14ac:dyDescent="0.2"/>
    <row r="4263" ht="10.199999999999999" hidden="1" x14ac:dyDescent="0.2"/>
    <row r="4264" ht="10.199999999999999" hidden="1" x14ac:dyDescent="0.2"/>
    <row r="4265" ht="10.199999999999999" hidden="1" x14ac:dyDescent="0.2"/>
    <row r="4266" ht="10.199999999999999" hidden="1" x14ac:dyDescent="0.2"/>
    <row r="4267" ht="10.199999999999999" hidden="1" x14ac:dyDescent="0.2"/>
    <row r="4268" ht="10.199999999999999" hidden="1" x14ac:dyDescent="0.2"/>
    <row r="4269" ht="10.199999999999999" hidden="1" x14ac:dyDescent="0.2"/>
    <row r="4270" ht="10.199999999999999" hidden="1" x14ac:dyDescent="0.2"/>
    <row r="4271" ht="10.199999999999999" hidden="1" x14ac:dyDescent="0.2"/>
    <row r="4272" ht="10.199999999999999" hidden="1" x14ac:dyDescent="0.2"/>
    <row r="4273" ht="10.199999999999999" hidden="1" x14ac:dyDescent="0.2"/>
    <row r="4274" ht="10.199999999999999" hidden="1" x14ac:dyDescent="0.2"/>
    <row r="4275" ht="10.199999999999999" hidden="1" x14ac:dyDescent="0.2"/>
    <row r="4276" ht="10.199999999999999" hidden="1" x14ac:dyDescent="0.2"/>
    <row r="4277" ht="10.199999999999999" hidden="1" x14ac:dyDescent="0.2"/>
    <row r="4278" ht="10.199999999999999" hidden="1" x14ac:dyDescent="0.2"/>
    <row r="4279" ht="10.199999999999999" hidden="1" x14ac:dyDescent="0.2"/>
    <row r="4280" ht="10.199999999999999" hidden="1" x14ac:dyDescent="0.2"/>
    <row r="4281" ht="10.199999999999999" hidden="1" x14ac:dyDescent="0.2"/>
    <row r="4282" ht="10.199999999999999" hidden="1" x14ac:dyDescent="0.2"/>
    <row r="4283" ht="10.199999999999999" hidden="1" x14ac:dyDescent="0.2"/>
    <row r="4284" ht="10.199999999999999" hidden="1" x14ac:dyDescent="0.2"/>
    <row r="4285" ht="10.199999999999999" hidden="1" x14ac:dyDescent="0.2"/>
    <row r="4286" ht="10.199999999999999" hidden="1" x14ac:dyDescent="0.2"/>
    <row r="4287" ht="10.199999999999999" hidden="1" x14ac:dyDescent="0.2"/>
    <row r="4288" ht="10.199999999999999" hidden="1" x14ac:dyDescent="0.2"/>
    <row r="4289" ht="10.199999999999999" hidden="1" x14ac:dyDescent="0.2"/>
    <row r="4290" ht="10.199999999999999" hidden="1" x14ac:dyDescent="0.2"/>
    <row r="4291" ht="10.199999999999999" hidden="1" x14ac:dyDescent="0.2"/>
    <row r="4292" ht="10.199999999999999" hidden="1" x14ac:dyDescent="0.2"/>
    <row r="4293" ht="10.199999999999999" hidden="1" x14ac:dyDescent="0.2"/>
    <row r="4294" ht="10.199999999999999" hidden="1" x14ac:dyDescent="0.2"/>
    <row r="4295" ht="10.199999999999999" hidden="1" x14ac:dyDescent="0.2"/>
    <row r="4296" ht="10.199999999999999" hidden="1" x14ac:dyDescent="0.2"/>
    <row r="4297" ht="10.199999999999999" hidden="1" x14ac:dyDescent="0.2"/>
    <row r="4298" ht="10.199999999999999" hidden="1" x14ac:dyDescent="0.2"/>
    <row r="4299" ht="10.199999999999999" hidden="1" x14ac:dyDescent="0.2"/>
    <row r="4300" ht="10.199999999999999" hidden="1" x14ac:dyDescent="0.2"/>
    <row r="4301" ht="10.199999999999999" hidden="1" x14ac:dyDescent="0.2"/>
    <row r="4302" ht="10.199999999999999" hidden="1" x14ac:dyDescent="0.2"/>
    <row r="4303" ht="10.199999999999999" hidden="1" x14ac:dyDescent="0.2"/>
    <row r="4304" ht="10.199999999999999" hidden="1" x14ac:dyDescent="0.2"/>
    <row r="4305" ht="10.199999999999999" hidden="1" x14ac:dyDescent="0.2"/>
    <row r="4306" ht="10.199999999999999" hidden="1" x14ac:dyDescent="0.2"/>
    <row r="4307" ht="10.199999999999999" hidden="1" x14ac:dyDescent="0.2"/>
    <row r="4308" ht="10.199999999999999" hidden="1" x14ac:dyDescent="0.2"/>
    <row r="4309" ht="10.199999999999999" hidden="1" x14ac:dyDescent="0.2"/>
    <row r="4310" ht="10.199999999999999" hidden="1" x14ac:dyDescent="0.2"/>
    <row r="4311" ht="10.199999999999999" hidden="1" x14ac:dyDescent="0.2"/>
    <row r="4312" ht="10.199999999999999" hidden="1" x14ac:dyDescent="0.2"/>
    <row r="4313" ht="10.199999999999999" hidden="1" x14ac:dyDescent="0.2"/>
    <row r="4314" ht="10.199999999999999" hidden="1" x14ac:dyDescent="0.2"/>
    <row r="4315" ht="10.199999999999999" hidden="1" x14ac:dyDescent="0.2"/>
    <row r="4316" ht="10.199999999999999" hidden="1" x14ac:dyDescent="0.2"/>
    <row r="4317" ht="10.199999999999999" hidden="1" x14ac:dyDescent="0.2"/>
    <row r="4318" ht="10.199999999999999" hidden="1" x14ac:dyDescent="0.2"/>
    <row r="4319" ht="10.199999999999999" hidden="1" x14ac:dyDescent="0.2"/>
    <row r="4320" ht="10.199999999999999" hidden="1" x14ac:dyDescent="0.2"/>
    <row r="4321" ht="10.199999999999999" hidden="1" x14ac:dyDescent="0.2"/>
    <row r="4322" ht="10.199999999999999" hidden="1" x14ac:dyDescent="0.2"/>
    <row r="4323" ht="10.199999999999999" hidden="1" x14ac:dyDescent="0.2"/>
    <row r="4324" ht="10.199999999999999" hidden="1" x14ac:dyDescent="0.2"/>
    <row r="4325" ht="10.199999999999999" hidden="1" x14ac:dyDescent="0.2"/>
    <row r="4326" ht="10.199999999999999" hidden="1" x14ac:dyDescent="0.2"/>
    <row r="4327" ht="10.199999999999999" hidden="1" x14ac:dyDescent="0.2"/>
    <row r="4328" ht="10.199999999999999" hidden="1" x14ac:dyDescent="0.2"/>
    <row r="4329" ht="10.199999999999999" hidden="1" x14ac:dyDescent="0.2"/>
    <row r="4330" ht="10.199999999999999" hidden="1" x14ac:dyDescent="0.2"/>
    <row r="4331" ht="10.199999999999999" hidden="1" x14ac:dyDescent="0.2"/>
    <row r="4332" ht="10.199999999999999" hidden="1" x14ac:dyDescent="0.2"/>
    <row r="4333" ht="10.199999999999999" hidden="1" x14ac:dyDescent="0.2"/>
    <row r="4334" ht="10.199999999999999" hidden="1" x14ac:dyDescent="0.2"/>
    <row r="4335" ht="10.199999999999999" hidden="1" x14ac:dyDescent="0.2"/>
    <row r="4336" ht="10.199999999999999" hidden="1" x14ac:dyDescent="0.2"/>
    <row r="4337" ht="10.199999999999999" hidden="1" x14ac:dyDescent="0.2"/>
    <row r="4338" ht="10.199999999999999" hidden="1" x14ac:dyDescent="0.2"/>
    <row r="4339" ht="10.199999999999999" hidden="1" x14ac:dyDescent="0.2"/>
    <row r="4340" ht="10.199999999999999" hidden="1" x14ac:dyDescent="0.2"/>
    <row r="4341" ht="10.199999999999999" hidden="1" x14ac:dyDescent="0.2"/>
    <row r="4342" ht="10.199999999999999" hidden="1" x14ac:dyDescent="0.2"/>
    <row r="4343" ht="10.199999999999999" hidden="1" x14ac:dyDescent="0.2"/>
    <row r="4344" ht="10.199999999999999" hidden="1" x14ac:dyDescent="0.2"/>
    <row r="4345" ht="10.199999999999999" hidden="1" x14ac:dyDescent="0.2"/>
    <row r="4346" ht="10.199999999999999" hidden="1" x14ac:dyDescent="0.2"/>
    <row r="4347" ht="10.199999999999999" hidden="1" x14ac:dyDescent="0.2"/>
    <row r="4348" ht="10.199999999999999" hidden="1" x14ac:dyDescent="0.2"/>
    <row r="4349" ht="10.199999999999999" hidden="1" x14ac:dyDescent="0.2"/>
    <row r="4350" ht="10.199999999999999" hidden="1" x14ac:dyDescent="0.2"/>
    <row r="4351" ht="10.199999999999999" hidden="1" x14ac:dyDescent="0.2"/>
    <row r="4352" ht="10.199999999999999" hidden="1" x14ac:dyDescent="0.2"/>
    <row r="4353" ht="10.199999999999999" hidden="1" x14ac:dyDescent="0.2"/>
    <row r="4354" ht="10.199999999999999" hidden="1" x14ac:dyDescent="0.2"/>
    <row r="4355" ht="10.199999999999999" hidden="1" x14ac:dyDescent="0.2"/>
    <row r="4356" ht="10.199999999999999" hidden="1" x14ac:dyDescent="0.2"/>
    <row r="4357" ht="10.199999999999999" hidden="1" x14ac:dyDescent="0.2"/>
    <row r="4358" ht="10.199999999999999" hidden="1" x14ac:dyDescent="0.2"/>
    <row r="4359" ht="10.199999999999999" hidden="1" x14ac:dyDescent="0.2"/>
    <row r="4360" ht="10.199999999999999" hidden="1" x14ac:dyDescent="0.2"/>
    <row r="4361" ht="10.199999999999999" hidden="1" x14ac:dyDescent="0.2"/>
    <row r="4362" ht="10.199999999999999" hidden="1" x14ac:dyDescent="0.2"/>
    <row r="4363" ht="10.199999999999999" hidden="1" x14ac:dyDescent="0.2"/>
    <row r="4364" ht="10.199999999999999" hidden="1" x14ac:dyDescent="0.2"/>
    <row r="4365" ht="10.199999999999999" hidden="1" x14ac:dyDescent="0.2"/>
    <row r="4366" ht="10.199999999999999" hidden="1" x14ac:dyDescent="0.2"/>
    <row r="4367" ht="10.199999999999999" hidden="1" x14ac:dyDescent="0.2"/>
    <row r="4368" ht="10.199999999999999" hidden="1" x14ac:dyDescent="0.2"/>
    <row r="4369" ht="10.199999999999999" hidden="1" x14ac:dyDescent="0.2"/>
    <row r="4370" ht="10.199999999999999" hidden="1" x14ac:dyDescent="0.2"/>
    <row r="4371" ht="10.199999999999999" hidden="1" x14ac:dyDescent="0.2"/>
    <row r="4372" ht="10.199999999999999" hidden="1" x14ac:dyDescent="0.2"/>
    <row r="4373" ht="10.199999999999999" hidden="1" x14ac:dyDescent="0.2"/>
    <row r="4374" ht="10.199999999999999" hidden="1" x14ac:dyDescent="0.2"/>
    <row r="4375" ht="10.199999999999999" hidden="1" x14ac:dyDescent="0.2"/>
    <row r="4376" ht="10.199999999999999" hidden="1" x14ac:dyDescent="0.2"/>
    <row r="4377" ht="10.199999999999999" hidden="1" x14ac:dyDescent="0.2"/>
    <row r="4378" ht="10.199999999999999" hidden="1" x14ac:dyDescent="0.2"/>
    <row r="4379" ht="10.199999999999999" hidden="1" x14ac:dyDescent="0.2"/>
    <row r="4380" ht="10.199999999999999" hidden="1" x14ac:dyDescent="0.2"/>
    <row r="4381" ht="10.199999999999999" hidden="1" x14ac:dyDescent="0.2"/>
    <row r="4382" ht="10.199999999999999" hidden="1" x14ac:dyDescent="0.2"/>
    <row r="4383" ht="10.199999999999999" hidden="1" x14ac:dyDescent="0.2"/>
    <row r="4384" ht="10.199999999999999" hidden="1" x14ac:dyDescent="0.2"/>
    <row r="4385" ht="10.199999999999999" hidden="1" x14ac:dyDescent="0.2"/>
    <row r="4386" ht="10.199999999999999" hidden="1" x14ac:dyDescent="0.2"/>
    <row r="4387" ht="10.199999999999999" hidden="1" x14ac:dyDescent="0.2"/>
    <row r="4388" ht="10.199999999999999" hidden="1" x14ac:dyDescent="0.2"/>
    <row r="4389" ht="10.199999999999999" hidden="1" x14ac:dyDescent="0.2"/>
    <row r="4390" ht="10.199999999999999" hidden="1" x14ac:dyDescent="0.2"/>
    <row r="4391" ht="10.199999999999999" hidden="1" x14ac:dyDescent="0.2"/>
    <row r="4392" ht="10.199999999999999" hidden="1" x14ac:dyDescent="0.2"/>
    <row r="4393" ht="10.199999999999999" hidden="1" x14ac:dyDescent="0.2"/>
    <row r="4394" ht="10.199999999999999" hidden="1" x14ac:dyDescent="0.2"/>
    <row r="4395" ht="10.199999999999999" hidden="1" x14ac:dyDescent="0.2"/>
    <row r="4396" ht="10.199999999999999" hidden="1" x14ac:dyDescent="0.2"/>
    <row r="4397" ht="10.199999999999999" hidden="1" x14ac:dyDescent="0.2"/>
    <row r="4398" ht="10.199999999999999" hidden="1" x14ac:dyDescent="0.2"/>
    <row r="4399" ht="10.199999999999999" hidden="1" x14ac:dyDescent="0.2"/>
    <row r="4400" ht="10.199999999999999" hidden="1" x14ac:dyDescent="0.2"/>
    <row r="4401" ht="10.199999999999999" hidden="1" x14ac:dyDescent="0.2"/>
    <row r="4402" ht="10.199999999999999" hidden="1" x14ac:dyDescent="0.2"/>
    <row r="4403" ht="10.199999999999999" hidden="1" x14ac:dyDescent="0.2"/>
    <row r="4404" ht="10.199999999999999" hidden="1" x14ac:dyDescent="0.2"/>
    <row r="4405" ht="10.199999999999999" hidden="1" x14ac:dyDescent="0.2"/>
    <row r="4406" ht="10.199999999999999" hidden="1" x14ac:dyDescent="0.2"/>
    <row r="4407" ht="10.199999999999999" hidden="1" x14ac:dyDescent="0.2"/>
    <row r="4408" ht="10.199999999999999" hidden="1" x14ac:dyDescent="0.2"/>
    <row r="4409" ht="10.199999999999999" hidden="1" x14ac:dyDescent="0.2"/>
    <row r="4410" ht="10.199999999999999" hidden="1" x14ac:dyDescent="0.2"/>
    <row r="4411" ht="10.199999999999999" hidden="1" x14ac:dyDescent="0.2"/>
    <row r="4412" ht="10.199999999999999" hidden="1" x14ac:dyDescent="0.2"/>
    <row r="4413" ht="10.199999999999999" hidden="1" x14ac:dyDescent="0.2"/>
    <row r="4414" ht="10.199999999999999" hidden="1" x14ac:dyDescent="0.2"/>
    <row r="4415" ht="10.199999999999999" hidden="1" x14ac:dyDescent="0.2"/>
    <row r="4416" ht="10.199999999999999" hidden="1" x14ac:dyDescent="0.2"/>
    <row r="4417" ht="10.199999999999999" hidden="1" x14ac:dyDescent="0.2"/>
    <row r="4418" ht="10.199999999999999" hidden="1" x14ac:dyDescent="0.2"/>
    <row r="4419" ht="10.199999999999999" hidden="1" x14ac:dyDescent="0.2"/>
    <row r="4420" ht="10.199999999999999" hidden="1" x14ac:dyDescent="0.2"/>
    <row r="4421" ht="10.199999999999999" hidden="1" x14ac:dyDescent="0.2"/>
    <row r="4422" ht="10.199999999999999" hidden="1" x14ac:dyDescent="0.2"/>
    <row r="4423" ht="10.199999999999999" hidden="1" x14ac:dyDescent="0.2"/>
    <row r="4424" ht="10.199999999999999" hidden="1" x14ac:dyDescent="0.2"/>
    <row r="4425" ht="10.199999999999999" hidden="1" x14ac:dyDescent="0.2"/>
    <row r="4426" ht="10.199999999999999" hidden="1" x14ac:dyDescent="0.2"/>
    <row r="4427" ht="10.199999999999999" hidden="1" x14ac:dyDescent="0.2"/>
    <row r="4428" ht="10.199999999999999" hidden="1" x14ac:dyDescent="0.2"/>
    <row r="4429" ht="10.199999999999999" hidden="1" x14ac:dyDescent="0.2"/>
    <row r="4430" ht="10.199999999999999" hidden="1" x14ac:dyDescent="0.2"/>
    <row r="4431" ht="10.199999999999999" hidden="1" x14ac:dyDescent="0.2"/>
    <row r="4432" ht="10.199999999999999" hidden="1" x14ac:dyDescent="0.2"/>
    <row r="4433" ht="10.199999999999999" hidden="1" x14ac:dyDescent="0.2"/>
    <row r="4434" ht="10.199999999999999" hidden="1" x14ac:dyDescent="0.2"/>
    <row r="4435" ht="10.199999999999999" hidden="1" x14ac:dyDescent="0.2"/>
    <row r="4436" ht="10.199999999999999" hidden="1" x14ac:dyDescent="0.2"/>
    <row r="4437" ht="10.199999999999999" hidden="1" x14ac:dyDescent="0.2"/>
    <row r="4438" ht="10.199999999999999" hidden="1" x14ac:dyDescent="0.2"/>
    <row r="4439" ht="10.199999999999999" hidden="1" x14ac:dyDescent="0.2"/>
    <row r="4440" ht="10.199999999999999" hidden="1" x14ac:dyDescent="0.2"/>
    <row r="4441" ht="10.199999999999999" hidden="1" x14ac:dyDescent="0.2"/>
    <row r="4442" ht="10.199999999999999" hidden="1" x14ac:dyDescent="0.2"/>
    <row r="4443" ht="10.199999999999999" hidden="1" x14ac:dyDescent="0.2"/>
    <row r="4444" ht="10.199999999999999" hidden="1" x14ac:dyDescent="0.2"/>
    <row r="4445" ht="10.199999999999999" hidden="1" x14ac:dyDescent="0.2"/>
    <row r="4446" ht="10.199999999999999" hidden="1" x14ac:dyDescent="0.2"/>
    <row r="4447" ht="10.199999999999999" hidden="1" x14ac:dyDescent="0.2"/>
    <row r="4448" ht="10.199999999999999" hidden="1" x14ac:dyDescent="0.2"/>
    <row r="4449" ht="10.199999999999999" hidden="1" x14ac:dyDescent="0.2"/>
    <row r="4450" ht="10.199999999999999" hidden="1" x14ac:dyDescent="0.2"/>
    <row r="4451" ht="10.199999999999999" hidden="1" x14ac:dyDescent="0.2"/>
    <row r="4452" ht="10.199999999999999" hidden="1" x14ac:dyDescent="0.2"/>
    <row r="4453" ht="10.199999999999999" hidden="1" x14ac:dyDescent="0.2"/>
    <row r="4454" ht="10.199999999999999" hidden="1" x14ac:dyDescent="0.2"/>
    <row r="4455" ht="10.199999999999999" hidden="1" x14ac:dyDescent="0.2"/>
    <row r="4456" ht="10.199999999999999" hidden="1" x14ac:dyDescent="0.2"/>
    <row r="4457" ht="10.199999999999999" hidden="1" x14ac:dyDescent="0.2"/>
    <row r="4458" ht="10.199999999999999" hidden="1" x14ac:dyDescent="0.2"/>
    <row r="4459" ht="10.199999999999999" hidden="1" x14ac:dyDescent="0.2"/>
    <row r="4460" ht="10.199999999999999" hidden="1" x14ac:dyDescent="0.2"/>
    <row r="4461" ht="10.199999999999999" hidden="1" x14ac:dyDescent="0.2"/>
    <row r="4462" ht="10.199999999999999" hidden="1" x14ac:dyDescent="0.2"/>
    <row r="4463" ht="10.199999999999999" hidden="1" x14ac:dyDescent="0.2"/>
    <row r="4464" ht="10.199999999999999" hidden="1" x14ac:dyDescent="0.2"/>
    <row r="4465" ht="10.199999999999999" hidden="1" x14ac:dyDescent="0.2"/>
    <row r="4466" ht="10.199999999999999" hidden="1" x14ac:dyDescent="0.2"/>
    <row r="4467" ht="10.199999999999999" hidden="1" x14ac:dyDescent="0.2"/>
    <row r="4468" ht="10.199999999999999" hidden="1" x14ac:dyDescent="0.2"/>
    <row r="4469" ht="10.199999999999999" hidden="1" x14ac:dyDescent="0.2"/>
    <row r="4470" ht="10.199999999999999" hidden="1" x14ac:dyDescent="0.2"/>
    <row r="4471" ht="10.199999999999999" hidden="1" x14ac:dyDescent="0.2"/>
    <row r="4472" ht="10.199999999999999" hidden="1" x14ac:dyDescent="0.2"/>
    <row r="4473" ht="10.199999999999999" hidden="1" x14ac:dyDescent="0.2"/>
    <row r="4474" ht="10.199999999999999" hidden="1" x14ac:dyDescent="0.2"/>
    <row r="4475" ht="10.199999999999999" hidden="1" x14ac:dyDescent="0.2"/>
    <row r="4476" ht="10.199999999999999" hidden="1" x14ac:dyDescent="0.2"/>
    <row r="4477" ht="10.199999999999999" hidden="1" x14ac:dyDescent="0.2"/>
    <row r="4478" ht="10.199999999999999" hidden="1" x14ac:dyDescent="0.2"/>
    <row r="4479" ht="10.199999999999999" hidden="1" x14ac:dyDescent="0.2"/>
    <row r="4480" ht="10.199999999999999" hidden="1" x14ac:dyDescent="0.2"/>
    <row r="4481" ht="10.199999999999999" hidden="1" x14ac:dyDescent="0.2"/>
    <row r="4482" ht="10.199999999999999" hidden="1" x14ac:dyDescent="0.2"/>
    <row r="4483" ht="10.199999999999999" hidden="1" x14ac:dyDescent="0.2"/>
    <row r="4484" ht="10.199999999999999" hidden="1" x14ac:dyDescent="0.2"/>
    <row r="4485" ht="10.199999999999999" hidden="1" x14ac:dyDescent="0.2"/>
    <row r="4486" ht="10.199999999999999" hidden="1" x14ac:dyDescent="0.2"/>
    <row r="4487" ht="10.199999999999999" hidden="1" x14ac:dyDescent="0.2"/>
    <row r="4488" ht="10.199999999999999" hidden="1" x14ac:dyDescent="0.2"/>
    <row r="4489" ht="10.199999999999999" hidden="1" x14ac:dyDescent="0.2"/>
    <row r="4490" ht="10.199999999999999" hidden="1" x14ac:dyDescent="0.2"/>
    <row r="4491" ht="10.199999999999999" hidden="1" x14ac:dyDescent="0.2"/>
    <row r="4492" ht="10.199999999999999" hidden="1" x14ac:dyDescent="0.2"/>
    <row r="4493" ht="10.199999999999999" hidden="1" x14ac:dyDescent="0.2"/>
    <row r="4494" ht="10.199999999999999" hidden="1" x14ac:dyDescent="0.2"/>
    <row r="4495" ht="10.199999999999999" hidden="1" x14ac:dyDescent="0.2"/>
    <row r="4496" ht="10.199999999999999" hidden="1" x14ac:dyDescent="0.2"/>
    <row r="4497" ht="10.199999999999999" hidden="1" x14ac:dyDescent="0.2"/>
    <row r="4498" ht="10.199999999999999" hidden="1" x14ac:dyDescent="0.2"/>
    <row r="4499" ht="10.199999999999999" hidden="1" x14ac:dyDescent="0.2"/>
    <row r="4500" ht="10.199999999999999" hidden="1" x14ac:dyDescent="0.2"/>
    <row r="4501" ht="10.199999999999999" hidden="1" x14ac:dyDescent="0.2"/>
    <row r="4502" ht="10.199999999999999" hidden="1" x14ac:dyDescent="0.2"/>
    <row r="4503" ht="10.199999999999999" hidden="1" x14ac:dyDescent="0.2"/>
    <row r="4504" ht="10.199999999999999" hidden="1" x14ac:dyDescent="0.2"/>
    <row r="4505" ht="10.199999999999999" hidden="1" x14ac:dyDescent="0.2"/>
    <row r="4506" ht="10.199999999999999" hidden="1" x14ac:dyDescent="0.2"/>
    <row r="4507" ht="10.199999999999999" hidden="1" x14ac:dyDescent="0.2"/>
    <row r="4508" ht="10.199999999999999" hidden="1" x14ac:dyDescent="0.2"/>
    <row r="4509" ht="10.199999999999999" hidden="1" x14ac:dyDescent="0.2"/>
    <row r="4510" ht="10.199999999999999" hidden="1" x14ac:dyDescent="0.2"/>
    <row r="4511" ht="10.199999999999999" hidden="1" x14ac:dyDescent="0.2"/>
    <row r="4512" ht="10.199999999999999" hidden="1" x14ac:dyDescent="0.2"/>
    <row r="4513" ht="10.199999999999999" hidden="1" x14ac:dyDescent="0.2"/>
    <row r="4514" ht="10.199999999999999" hidden="1" x14ac:dyDescent="0.2"/>
    <row r="4515" ht="10.199999999999999" hidden="1" x14ac:dyDescent="0.2"/>
    <row r="4516" ht="10.199999999999999" hidden="1" x14ac:dyDescent="0.2"/>
    <row r="4517" ht="10.199999999999999" hidden="1" x14ac:dyDescent="0.2"/>
    <row r="4518" ht="10.199999999999999" hidden="1" x14ac:dyDescent="0.2"/>
    <row r="4519" ht="10.199999999999999" hidden="1" x14ac:dyDescent="0.2"/>
    <row r="4520" ht="10.199999999999999" hidden="1" x14ac:dyDescent="0.2"/>
    <row r="4521" ht="10.199999999999999" hidden="1" x14ac:dyDescent="0.2"/>
    <row r="4522" ht="10.199999999999999" hidden="1" x14ac:dyDescent="0.2"/>
    <row r="4523" ht="10.199999999999999" hidden="1" x14ac:dyDescent="0.2"/>
    <row r="4524" ht="10.199999999999999" hidden="1" x14ac:dyDescent="0.2"/>
    <row r="4525" ht="10.199999999999999" hidden="1" x14ac:dyDescent="0.2"/>
    <row r="4526" ht="10.199999999999999" hidden="1" x14ac:dyDescent="0.2"/>
    <row r="4527" ht="10.199999999999999" hidden="1" x14ac:dyDescent="0.2"/>
    <row r="4528" ht="10.199999999999999" hidden="1" x14ac:dyDescent="0.2"/>
    <row r="4529" ht="10.199999999999999" hidden="1" x14ac:dyDescent="0.2"/>
    <row r="4530" ht="10.199999999999999" hidden="1" x14ac:dyDescent="0.2"/>
    <row r="4531" ht="10.199999999999999" hidden="1" x14ac:dyDescent="0.2"/>
    <row r="4532" ht="10.199999999999999" hidden="1" x14ac:dyDescent="0.2"/>
    <row r="4533" ht="10.199999999999999" hidden="1" x14ac:dyDescent="0.2"/>
    <row r="4534" ht="10.199999999999999" hidden="1" x14ac:dyDescent="0.2"/>
    <row r="4535" ht="10.199999999999999" hidden="1" x14ac:dyDescent="0.2"/>
    <row r="4536" ht="10.199999999999999" hidden="1" x14ac:dyDescent="0.2"/>
    <row r="4537" ht="10.199999999999999" hidden="1" x14ac:dyDescent="0.2"/>
    <row r="4538" ht="10.199999999999999" hidden="1" x14ac:dyDescent="0.2"/>
    <row r="4539" ht="10.199999999999999" hidden="1" x14ac:dyDescent="0.2"/>
    <row r="4540" ht="10.199999999999999" hidden="1" x14ac:dyDescent="0.2"/>
    <row r="4541" ht="10.199999999999999" hidden="1" x14ac:dyDescent="0.2"/>
    <row r="4542" ht="10.199999999999999" hidden="1" x14ac:dyDescent="0.2"/>
    <row r="4543" ht="10.199999999999999" hidden="1" x14ac:dyDescent="0.2"/>
    <row r="4544" ht="10.199999999999999" hidden="1" x14ac:dyDescent="0.2"/>
    <row r="4545" ht="10.199999999999999" hidden="1" x14ac:dyDescent="0.2"/>
    <row r="4546" ht="10.199999999999999" hidden="1" x14ac:dyDescent="0.2"/>
    <row r="4547" ht="10.199999999999999" hidden="1" x14ac:dyDescent="0.2"/>
    <row r="4548" ht="10.199999999999999" hidden="1" x14ac:dyDescent="0.2"/>
    <row r="4549" ht="10.199999999999999" hidden="1" x14ac:dyDescent="0.2"/>
    <row r="4550" ht="10.199999999999999" hidden="1" x14ac:dyDescent="0.2"/>
    <row r="4551" ht="10.199999999999999" hidden="1" x14ac:dyDescent="0.2"/>
    <row r="4552" ht="10.199999999999999" hidden="1" x14ac:dyDescent="0.2"/>
    <row r="4553" ht="10.199999999999999" hidden="1" x14ac:dyDescent="0.2"/>
    <row r="4554" ht="10.199999999999999" hidden="1" x14ac:dyDescent="0.2"/>
    <row r="4555" ht="10.199999999999999" hidden="1" x14ac:dyDescent="0.2"/>
    <row r="4556" ht="10.199999999999999" hidden="1" x14ac:dyDescent="0.2"/>
    <row r="4557" ht="10.199999999999999" hidden="1" x14ac:dyDescent="0.2"/>
    <row r="4558" ht="10.199999999999999" hidden="1" x14ac:dyDescent="0.2"/>
    <row r="4559" ht="10.199999999999999" hidden="1" x14ac:dyDescent="0.2"/>
    <row r="4560" ht="10.199999999999999" hidden="1" x14ac:dyDescent="0.2"/>
    <row r="4561" ht="10.199999999999999" hidden="1" x14ac:dyDescent="0.2"/>
    <row r="4562" ht="10.199999999999999" hidden="1" x14ac:dyDescent="0.2"/>
    <row r="4563" ht="10.199999999999999" hidden="1" x14ac:dyDescent="0.2"/>
    <row r="4564" ht="10.199999999999999" hidden="1" x14ac:dyDescent="0.2"/>
    <row r="4565" ht="10.199999999999999" hidden="1" x14ac:dyDescent="0.2"/>
    <row r="4566" ht="10.199999999999999" hidden="1" x14ac:dyDescent="0.2"/>
    <row r="4567" ht="10.199999999999999" hidden="1" x14ac:dyDescent="0.2"/>
    <row r="4568" ht="10.199999999999999" hidden="1" x14ac:dyDescent="0.2"/>
    <row r="4569" ht="10.199999999999999" hidden="1" x14ac:dyDescent="0.2"/>
    <row r="4570" ht="10.199999999999999" hidden="1" x14ac:dyDescent="0.2"/>
    <row r="4571" ht="10.199999999999999" hidden="1" x14ac:dyDescent="0.2"/>
    <row r="4572" ht="10.199999999999999" hidden="1" x14ac:dyDescent="0.2"/>
    <row r="4573" ht="10.199999999999999" hidden="1" x14ac:dyDescent="0.2"/>
    <row r="4574" ht="10.199999999999999" hidden="1" x14ac:dyDescent="0.2"/>
    <row r="4575" ht="10.199999999999999" hidden="1" x14ac:dyDescent="0.2"/>
    <row r="4576" ht="10.199999999999999" hidden="1" x14ac:dyDescent="0.2"/>
    <row r="4577" ht="10.199999999999999" hidden="1" x14ac:dyDescent="0.2"/>
    <row r="4578" ht="10.199999999999999" hidden="1" x14ac:dyDescent="0.2"/>
    <row r="4579" ht="10.199999999999999" hidden="1" x14ac:dyDescent="0.2"/>
    <row r="4580" ht="10.199999999999999" hidden="1" x14ac:dyDescent="0.2"/>
    <row r="4581" ht="10.199999999999999" hidden="1" x14ac:dyDescent="0.2"/>
    <row r="4582" ht="10.199999999999999" hidden="1" x14ac:dyDescent="0.2"/>
    <row r="4583" ht="10.199999999999999" hidden="1" x14ac:dyDescent="0.2"/>
    <row r="4584" ht="10.199999999999999" hidden="1" x14ac:dyDescent="0.2"/>
    <row r="4585" ht="10.199999999999999" hidden="1" x14ac:dyDescent="0.2"/>
    <row r="4586" ht="10.199999999999999" hidden="1" x14ac:dyDescent="0.2"/>
    <row r="4587" ht="10.199999999999999" hidden="1" x14ac:dyDescent="0.2"/>
    <row r="4588" ht="10.199999999999999" hidden="1" x14ac:dyDescent="0.2"/>
    <row r="4589" ht="10.199999999999999" hidden="1" x14ac:dyDescent="0.2"/>
    <row r="4590" ht="10.199999999999999" hidden="1" x14ac:dyDescent="0.2"/>
    <row r="4591" ht="10.199999999999999" hidden="1" x14ac:dyDescent="0.2"/>
    <row r="4592" ht="10.199999999999999" hidden="1" x14ac:dyDescent="0.2"/>
    <row r="4593" ht="10.199999999999999" hidden="1" x14ac:dyDescent="0.2"/>
    <row r="4594" ht="10.199999999999999" hidden="1" x14ac:dyDescent="0.2"/>
    <row r="4595" ht="10.199999999999999" hidden="1" x14ac:dyDescent="0.2"/>
    <row r="4596" ht="10.199999999999999" hidden="1" x14ac:dyDescent="0.2"/>
    <row r="4597" ht="10.199999999999999" hidden="1" x14ac:dyDescent="0.2"/>
    <row r="4598" ht="10.199999999999999" hidden="1" x14ac:dyDescent="0.2"/>
    <row r="4599" ht="10.199999999999999" hidden="1" x14ac:dyDescent="0.2"/>
    <row r="4600" ht="10.199999999999999" hidden="1" x14ac:dyDescent="0.2"/>
    <row r="4601" ht="10.199999999999999" hidden="1" x14ac:dyDescent="0.2"/>
    <row r="4602" ht="10.199999999999999" hidden="1" x14ac:dyDescent="0.2"/>
    <row r="4603" ht="10.199999999999999" hidden="1" x14ac:dyDescent="0.2"/>
    <row r="4604" ht="10.199999999999999" hidden="1" x14ac:dyDescent="0.2"/>
    <row r="4605" ht="10.199999999999999" hidden="1" x14ac:dyDescent="0.2"/>
    <row r="4606" ht="10.199999999999999" hidden="1" x14ac:dyDescent="0.2"/>
    <row r="4607" ht="10.199999999999999" hidden="1" x14ac:dyDescent="0.2"/>
    <row r="4608" ht="10.199999999999999" hidden="1" x14ac:dyDescent="0.2"/>
    <row r="4609" ht="10.199999999999999" hidden="1" x14ac:dyDescent="0.2"/>
    <row r="4610" ht="10.199999999999999" hidden="1" x14ac:dyDescent="0.2"/>
    <row r="4611" ht="10.199999999999999" hidden="1" x14ac:dyDescent="0.2"/>
    <row r="4612" ht="10.199999999999999" hidden="1" x14ac:dyDescent="0.2"/>
    <row r="4613" ht="10.199999999999999" hidden="1" x14ac:dyDescent="0.2"/>
    <row r="4614" ht="10.199999999999999" hidden="1" x14ac:dyDescent="0.2"/>
    <row r="4615" ht="10.199999999999999" hidden="1" x14ac:dyDescent="0.2"/>
    <row r="4616" ht="10.199999999999999" hidden="1" x14ac:dyDescent="0.2"/>
    <row r="4617" ht="10.199999999999999" hidden="1" x14ac:dyDescent="0.2"/>
    <row r="4618" ht="10.199999999999999" hidden="1" x14ac:dyDescent="0.2"/>
    <row r="4619" ht="10.199999999999999" hidden="1" x14ac:dyDescent="0.2"/>
    <row r="4620" ht="10.199999999999999" hidden="1" x14ac:dyDescent="0.2"/>
    <row r="4621" ht="10.199999999999999" hidden="1" x14ac:dyDescent="0.2"/>
    <row r="4622" ht="10.199999999999999" hidden="1" x14ac:dyDescent="0.2"/>
    <row r="4623" ht="10.199999999999999" hidden="1" x14ac:dyDescent="0.2"/>
    <row r="4624" ht="10.199999999999999" hidden="1" x14ac:dyDescent="0.2"/>
    <row r="4625" ht="10.199999999999999" hidden="1" x14ac:dyDescent="0.2"/>
    <row r="4626" ht="10.199999999999999" hidden="1" x14ac:dyDescent="0.2"/>
    <row r="4627" ht="10.199999999999999" hidden="1" x14ac:dyDescent="0.2"/>
    <row r="4628" ht="10.199999999999999" hidden="1" x14ac:dyDescent="0.2"/>
    <row r="4629" ht="10.199999999999999" hidden="1" x14ac:dyDescent="0.2"/>
    <row r="4630" ht="10.199999999999999" hidden="1" x14ac:dyDescent="0.2"/>
    <row r="4631" ht="10.199999999999999" hidden="1" x14ac:dyDescent="0.2"/>
    <row r="4632" ht="10.199999999999999" hidden="1" x14ac:dyDescent="0.2"/>
    <row r="4633" ht="10.199999999999999" hidden="1" x14ac:dyDescent="0.2"/>
    <row r="4634" ht="10.199999999999999" hidden="1" x14ac:dyDescent="0.2"/>
    <row r="4635" ht="10.199999999999999" hidden="1" x14ac:dyDescent="0.2"/>
    <row r="4636" ht="10.199999999999999" hidden="1" x14ac:dyDescent="0.2"/>
    <row r="4637" ht="10.199999999999999" hidden="1" x14ac:dyDescent="0.2"/>
    <row r="4638" ht="10.199999999999999" hidden="1" x14ac:dyDescent="0.2"/>
    <row r="4639" ht="10.199999999999999" hidden="1" x14ac:dyDescent="0.2"/>
    <row r="4640" ht="10.199999999999999" hidden="1" x14ac:dyDescent="0.2"/>
    <row r="4641" ht="10.199999999999999" hidden="1" x14ac:dyDescent="0.2"/>
    <row r="4642" ht="10.199999999999999" hidden="1" x14ac:dyDescent="0.2"/>
    <row r="4643" ht="10.199999999999999" hidden="1" x14ac:dyDescent="0.2"/>
    <row r="4644" ht="10.199999999999999" hidden="1" x14ac:dyDescent="0.2"/>
    <row r="4645" ht="10.199999999999999" hidden="1" x14ac:dyDescent="0.2"/>
    <row r="4646" ht="10.199999999999999" hidden="1" x14ac:dyDescent="0.2"/>
    <row r="4647" ht="10.199999999999999" hidden="1" x14ac:dyDescent="0.2"/>
    <row r="4648" ht="10.199999999999999" hidden="1" x14ac:dyDescent="0.2"/>
    <row r="4649" ht="10.199999999999999" hidden="1" x14ac:dyDescent="0.2"/>
    <row r="4650" ht="10.199999999999999" hidden="1" x14ac:dyDescent="0.2"/>
    <row r="4651" ht="10.199999999999999" hidden="1" x14ac:dyDescent="0.2"/>
    <row r="4652" ht="10.199999999999999" hidden="1" x14ac:dyDescent="0.2"/>
    <row r="4653" ht="10.199999999999999" hidden="1" x14ac:dyDescent="0.2"/>
    <row r="4654" ht="10.199999999999999" hidden="1" x14ac:dyDescent="0.2"/>
    <row r="4655" ht="10.199999999999999" hidden="1" x14ac:dyDescent="0.2"/>
    <row r="4656" ht="10.199999999999999" hidden="1" x14ac:dyDescent="0.2"/>
    <row r="4657" ht="10.199999999999999" hidden="1" x14ac:dyDescent="0.2"/>
    <row r="4658" ht="10.199999999999999" hidden="1" x14ac:dyDescent="0.2"/>
    <row r="4659" ht="10.199999999999999" hidden="1" x14ac:dyDescent="0.2"/>
    <row r="4660" ht="10.199999999999999" hidden="1" x14ac:dyDescent="0.2"/>
    <row r="4661" ht="10.199999999999999" hidden="1" x14ac:dyDescent="0.2"/>
    <row r="4662" ht="10.199999999999999" hidden="1" x14ac:dyDescent="0.2"/>
    <row r="4663" ht="10.199999999999999" hidden="1" x14ac:dyDescent="0.2"/>
    <row r="4664" ht="10.199999999999999" hidden="1" x14ac:dyDescent="0.2"/>
    <row r="4665" ht="10.199999999999999" hidden="1" x14ac:dyDescent="0.2"/>
    <row r="4666" ht="10.199999999999999" hidden="1" x14ac:dyDescent="0.2"/>
    <row r="4667" ht="10.199999999999999" hidden="1" x14ac:dyDescent="0.2"/>
    <row r="4668" ht="10.199999999999999" hidden="1" x14ac:dyDescent="0.2"/>
    <row r="4669" ht="10.199999999999999" hidden="1" x14ac:dyDescent="0.2"/>
    <row r="4670" ht="10.199999999999999" hidden="1" x14ac:dyDescent="0.2"/>
    <row r="4671" ht="10.199999999999999" hidden="1" x14ac:dyDescent="0.2"/>
    <row r="4672" ht="10.199999999999999" hidden="1" x14ac:dyDescent="0.2"/>
    <row r="4673" ht="10.199999999999999" hidden="1" x14ac:dyDescent="0.2"/>
    <row r="4674" ht="10.199999999999999" hidden="1" x14ac:dyDescent="0.2"/>
    <row r="4675" ht="10.199999999999999" hidden="1" x14ac:dyDescent="0.2"/>
    <row r="4676" ht="10.199999999999999" hidden="1" x14ac:dyDescent="0.2"/>
    <row r="4677" ht="10.199999999999999" hidden="1" x14ac:dyDescent="0.2"/>
    <row r="4678" ht="10.199999999999999" hidden="1" x14ac:dyDescent="0.2"/>
    <row r="4679" ht="10.199999999999999" hidden="1" x14ac:dyDescent="0.2"/>
    <row r="4680" ht="10.199999999999999" hidden="1" x14ac:dyDescent="0.2"/>
    <row r="4681" ht="10.199999999999999" hidden="1" x14ac:dyDescent="0.2"/>
    <row r="4682" ht="10.199999999999999" hidden="1" x14ac:dyDescent="0.2"/>
    <row r="4683" ht="10.199999999999999" hidden="1" x14ac:dyDescent="0.2"/>
    <row r="4684" ht="10.199999999999999" hidden="1" x14ac:dyDescent="0.2"/>
    <row r="4685" ht="10.199999999999999" hidden="1" x14ac:dyDescent="0.2"/>
    <row r="4686" ht="10.199999999999999" hidden="1" x14ac:dyDescent="0.2"/>
    <row r="4687" ht="10.199999999999999" hidden="1" x14ac:dyDescent="0.2"/>
    <row r="4688" ht="10.199999999999999" hidden="1" x14ac:dyDescent="0.2"/>
    <row r="4689" ht="10.199999999999999" hidden="1" x14ac:dyDescent="0.2"/>
    <row r="4690" ht="10.199999999999999" hidden="1" x14ac:dyDescent="0.2"/>
    <row r="4691" ht="10.199999999999999" hidden="1" x14ac:dyDescent="0.2"/>
    <row r="4692" ht="10.199999999999999" hidden="1" x14ac:dyDescent="0.2"/>
    <row r="4693" ht="10.199999999999999" hidden="1" x14ac:dyDescent="0.2"/>
    <row r="4694" ht="10.199999999999999" hidden="1" x14ac:dyDescent="0.2"/>
    <row r="4695" ht="10.199999999999999" hidden="1" x14ac:dyDescent="0.2"/>
    <row r="4696" ht="10.199999999999999" hidden="1" x14ac:dyDescent="0.2"/>
    <row r="4697" ht="10.199999999999999" hidden="1" x14ac:dyDescent="0.2"/>
    <row r="4698" ht="10.199999999999999" hidden="1" x14ac:dyDescent="0.2"/>
    <row r="4699" ht="10.199999999999999" hidden="1" x14ac:dyDescent="0.2"/>
    <row r="4700" ht="10.199999999999999" hidden="1" x14ac:dyDescent="0.2"/>
    <row r="4701" ht="10.199999999999999" hidden="1" x14ac:dyDescent="0.2"/>
    <row r="4702" ht="10.199999999999999" hidden="1" x14ac:dyDescent="0.2"/>
    <row r="4703" ht="10.199999999999999" hidden="1" x14ac:dyDescent="0.2"/>
    <row r="4704" ht="10.199999999999999" hidden="1" x14ac:dyDescent="0.2"/>
    <row r="4705" ht="10.199999999999999" hidden="1" x14ac:dyDescent="0.2"/>
    <row r="4706" ht="10.199999999999999" hidden="1" x14ac:dyDescent="0.2"/>
    <row r="4707" ht="10.199999999999999" hidden="1" x14ac:dyDescent="0.2"/>
    <row r="4708" ht="10.199999999999999" hidden="1" x14ac:dyDescent="0.2"/>
    <row r="4709" ht="10.199999999999999" hidden="1" x14ac:dyDescent="0.2"/>
    <row r="4710" ht="10.199999999999999" hidden="1" x14ac:dyDescent="0.2"/>
    <row r="4711" ht="10.199999999999999" hidden="1" x14ac:dyDescent="0.2"/>
    <row r="4712" ht="10.199999999999999" hidden="1" x14ac:dyDescent="0.2"/>
    <row r="4713" ht="10.199999999999999" hidden="1" x14ac:dyDescent="0.2"/>
    <row r="4714" ht="10.199999999999999" hidden="1" x14ac:dyDescent="0.2"/>
    <row r="4715" ht="10.199999999999999" hidden="1" x14ac:dyDescent="0.2"/>
    <row r="4716" ht="10.199999999999999" hidden="1" x14ac:dyDescent="0.2"/>
    <row r="4717" ht="10.199999999999999" hidden="1" x14ac:dyDescent="0.2"/>
    <row r="4718" ht="10.199999999999999" hidden="1" x14ac:dyDescent="0.2"/>
    <row r="4719" ht="10.199999999999999" hidden="1" x14ac:dyDescent="0.2"/>
    <row r="4720" ht="10.199999999999999" hidden="1" x14ac:dyDescent="0.2"/>
    <row r="4721" ht="10.199999999999999" hidden="1" x14ac:dyDescent="0.2"/>
    <row r="4722" ht="10.199999999999999" hidden="1" x14ac:dyDescent="0.2"/>
    <row r="4723" ht="10.199999999999999" hidden="1" x14ac:dyDescent="0.2"/>
    <row r="4724" ht="10.199999999999999" hidden="1" x14ac:dyDescent="0.2"/>
    <row r="4725" ht="10.199999999999999" hidden="1" x14ac:dyDescent="0.2"/>
    <row r="4726" ht="10.199999999999999" hidden="1" x14ac:dyDescent="0.2"/>
    <row r="4727" ht="10.199999999999999" hidden="1" x14ac:dyDescent="0.2"/>
    <row r="4728" ht="10.199999999999999" hidden="1" x14ac:dyDescent="0.2"/>
    <row r="4729" ht="10.199999999999999" hidden="1" x14ac:dyDescent="0.2"/>
    <row r="4730" ht="10.199999999999999" hidden="1" x14ac:dyDescent="0.2"/>
    <row r="4731" ht="10.199999999999999" hidden="1" x14ac:dyDescent="0.2"/>
    <row r="4732" ht="10.199999999999999" hidden="1" x14ac:dyDescent="0.2"/>
    <row r="4733" ht="10.199999999999999" hidden="1" x14ac:dyDescent="0.2"/>
    <row r="4734" ht="10.199999999999999" hidden="1" x14ac:dyDescent="0.2"/>
    <row r="4735" ht="10.199999999999999" hidden="1" x14ac:dyDescent="0.2"/>
    <row r="4736" ht="10.199999999999999" hidden="1" x14ac:dyDescent="0.2"/>
    <row r="4737" ht="10.199999999999999" hidden="1" x14ac:dyDescent="0.2"/>
    <row r="4738" ht="10.199999999999999" hidden="1" x14ac:dyDescent="0.2"/>
    <row r="4739" ht="10.199999999999999" hidden="1" x14ac:dyDescent="0.2"/>
    <row r="4740" ht="10.199999999999999" hidden="1" x14ac:dyDescent="0.2"/>
    <row r="4741" ht="10.199999999999999" hidden="1" x14ac:dyDescent="0.2"/>
    <row r="4742" ht="10.199999999999999" hidden="1" x14ac:dyDescent="0.2"/>
    <row r="4743" ht="10.199999999999999" hidden="1" x14ac:dyDescent="0.2"/>
    <row r="4744" ht="10.199999999999999" hidden="1" x14ac:dyDescent="0.2"/>
    <row r="4745" ht="10.199999999999999" hidden="1" x14ac:dyDescent="0.2"/>
    <row r="4746" ht="10.199999999999999" hidden="1" x14ac:dyDescent="0.2"/>
    <row r="4747" ht="10.199999999999999" hidden="1" x14ac:dyDescent="0.2"/>
    <row r="4748" ht="10.199999999999999" hidden="1" x14ac:dyDescent="0.2"/>
    <row r="4749" ht="10.199999999999999" hidden="1" x14ac:dyDescent="0.2"/>
    <row r="4750" ht="10.199999999999999" hidden="1" x14ac:dyDescent="0.2"/>
    <row r="4751" ht="10.199999999999999" hidden="1" x14ac:dyDescent="0.2"/>
    <row r="4752" ht="10.199999999999999" hidden="1" x14ac:dyDescent="0.2"/>
    <row r="4753" ht="10.199999999999999" hidden="1" x14ac:dyDescent="0.2"/>
    <row r="4754" ht="10.199999999999999" hidden="1" x14ac:dyDescent="0.2"/>
    <row r="4755" ht="10.199999999999999" hidden="1" x14ac:dyDescent="0.2"/>
    <row r="4756" ht="10.199999999999999" hidden="1" x14ac:dyDescent="0.2"/>
    <row r="4757" ht="10.199999999999999" hidden="1" x14ac:dyDescent="0.2"/>
    <row r="4758" ht="10.199999999999999" hidden="1" x14ac:dyDescent="0.2"/>
    <row r="4759" ht="10.199999999999999" hidden="1" x14ac:dyDescent="0.2"/>
    <row r="4760" ht="10.199999999999999" hidden="1" x14ac:dyDescent="0.2"/>
    <row r="4761" ht="10.199999999999999" hidden="1" x14ac:dyDescent="0.2"/>
    <row r="4762" ht="10.199999999999999" hidden="1" x14ac:dyDescent="0.2"/>
    <row r="4763" ht="10.199999999999999" hidden="1" x14ac:dyDescent="0.2"/>
    <row r="4764" ht="10.199999999999999" hidden="1" x14ac:dyDescent="0.2"/>
    <row r="4765" ht="10.199999999999999" hidden="1" x14ac:dyDescent="0.2"/>
    <row r="4766" ht="10.199999999999999" hidden="1" x14ac:dyDescent="0.2"/>
    <row r="4767" ht="10.199999999999999" hidden="1" x14ac:dyDescent="0.2"/>
    <row r="4768" ht="10.199999999999999" hidden="1" x14ac:dyDescent="0.2"/>
    <row r="4769" ht="10.199999999999999" hidden="1" x14ac:dyDescent="0.2"/>
    <row r="4770" ht="10.199999999999999" hidden="1" x14ac:dyDescent="0.2"/>
    <row r="4771" ht="10.199999999999999" hidden="1" x14ac:dyDescent="0.2"/>
    <row r="4772" ht="10.199999999999999" hidden="1" x14ac:dyDescent="0.2"/>
    <row r="4773" ht="10.199999999999999" hidden="1" x14ac:dyDescent="0.2"/>
    <row r="4774" ht="10.199999999999999" hidden="1" x14ac:dyDescent="0.2"/>
    <row r="4775" ht="10.199999999999999" hidden="1" x14ac:dyDescent="0.2"/>
    <row r="4776" ht="10.199999999999999" hidden="1" x14ac:dyDescent="0.2"/>
    <row r="4777" ht="10.199999999999999" hidden="1" x14ac:dyDescent="0.2"/>
    <row r="4778" ht="10.199999999999999" hidden="1" x14ac:dyDescent="0.2"/>
    <row r="4779" ht="10.199999999999999" hidden="1" x14ac:dyDescent="0.2"/>
    <row r="4780" ht="10.199999999999999" hidden="1" x14ac:dyDescent="0.2"/>
    <row r="4781" ht="10.199999999999999" hidden="1" x14ac:dyDescent="0.2"/>
    <row r="4782" ht="10.199999999999999" hidden="1" x14ac:dyDescent="0.2"/>
    <row r="4783" ht="10.199999999999999" hidden="1" x14ac:dyDescent="0.2"/>
    <row r="4784" ht="10.199999999999999" hidden="1" x14ac:dyDescent="0.2"/>
    <row r="4785" ht="10.199999999999999" hidden="1" x14ac:dyDescent="0.2"/>
    <row r="4786" ht="10.199999999999999" hidden="1" x14ac:dyDescent="0.2"/>
    <row r="4787" ht="10.199999999999999" hidden="1" x14ac:dyDescent="0.2"/>
    <row r="4788" ht="10.199999999999999" hidden="1" x14ac:dyDescent="0.2"/>
    <row r="4789" ht="10.199999999999999" hidden="1" x14ac:dyDescent="0.2"/>
    <row r="4790" ht="10.199999999999999" hidden="1" x14ac:dyDescent="0.2"/>
    <row r="4791" ht="10.199999999999999" hidden="1" x14ac:dyDescent="0.2"/>
    <row r="4792" ht="10.199999999999999" hidden="1" x14ac:dyDescent="0.2"/>
    <row r="4793" ht="10.199999999999999" hidden="1" x14ac:dyDescent="0.2"/>
    <row r="4794" ht="10.199999999999999" hidden="1" x14ac:dyDescent="0.2"/>
    <row r="4795" ht="10.199999999999999" hidden="1" x14ac:dyDescent="0.2"/>
    <row r="4796" ht="10.199999999999999" hidden="1" x14ac:dyDescent="0.2"/>
    <row r="4797" ht="10.199999999999999" hidden="1" x14ac:dyDescent="0.2"/>
    <row r="4798" ht="10.199999999999999" hidden="1" x14ac:dyDescent="0.2"/>
    <row r="4799" ht="10.199999999999999" hidden="1" x14ac:dyDescent="0.2"/>
    <row r="4800" ht="10.199999999999999" hidden="1" x14ac:dyDescent="0.2"/>
    <row r="4801" ht="10.199999999999999" hidden="1" x14ac:dyDescent="0.2"/>
    <row r="4802" ht="10.199999999999999" hidden="1" x14ac:dyDescent="0.2"/>
    <row r="4803" ht="10.199999999999999" hidden="1" x14ac:dyDescent="0.2"/>
    <row r="4804" ht="10.199999999999999" hidden="1" x14ac:dyDescent="0.2"/>
    <row r="4805" ht="10.199999999999999" hidden="1" x14ac:dyDescent="0.2"/>
    <row r="4806" ht="10.199999999999999" hidden="1" x14ac:dyDescent="0.2"/>
    <row r="4807" ht="10.199999999999999" hidden="1" x14ac:dyDescent="0.2"/>
    <row r="4808" ht="10.199999999999999" hidden="1" x14ac:dyDescent="0.2"/>
    <row r="4809" ht="10.199999999999999" hidden="1" x14ac:dyDescent="0.2"/>
    <row r="4810" ht="10.199999999999999" hidden="1" x14ac:dyDescent="0.2"/>
    <row r="4811" ht="10.199999999999999" hidden="1" x14ac:dyDescent="0.2"/>
    <row r="4812" ht="10.199999999999999" hidden="1" x14ac:dyDescent="0.2"/>
    <row r="4813" ht="10.199999999999999" hidden="1" x14ac:dyDescent="0.2"/>
    <row r="4814" ht="10.199999999999999" hidden="1" x14ac:dyDescent="0.2"/>
    <row r="4815" ht="10.199999999999999" hidden="1" x14ac:dyDescent="0.2"/>
    <row r="4816" ht="10.199999999999999" hidden="1" x14ac:dyDescent="0.2"/>
    <row r="4817" ht="10.199999999999999" hidden="1" x14ac:dyDescent="0.2"/>
    <row r="4818" ht="10.199999999999999" hidden="1" x14ac:dyDescent="0.2"/>
    <row r="4819" ht="10.199999999999999" hidden="1" x14ac:dyDescent="0.2"/>
    <row r="4820" ht="10.199999999999999" hidden="1" x14ac:dyDescent="0.2"/>
    <row r="4821" ht="10.199999999999999" hidden="1" x14ac:dyDescent="0.2"/>
    <row r="4822" ht="10.199999999999999" hidden="1" x14ac:dyDescent="0.2"/>
    <row r="4823" ht="10.199999999999999" hidden="1" x14ac:dyDescent="0.2"/>
    <row r="4824" ht="10.199999999999999" hidden="1" x14ac:dyDescent="0.2"/>
    <row r="4825" ht="10.199999999999999" hidden="1" x14ac:dyDescent="0.2"/>
    <row r="4826" ht="10.199999999999999" hidden="1" x14ac:dyDescent="0.2"/>
    <row r="4827" ht="10.199999999999999" hidden="1" x14ac:dyDescent="0.2"/>
    <row r="4828" ht="10.199999999999999" hidden="1" x14ac:dyDescent="0.2"/>
    <row r="4829" ht="10.199999999999999" hidden="1" x14ac:dyDescent="0.2"/>
    <row r="4830" ht="10.199999999999999" hidden="1" x14ac:dyDescent="0.2"/>
    <row r="4831" ht="10.199999999999999" hidden="1" x14ac:dyDescent="0.2"/>
    <row r="4832" ht="10.199999999999999" hidden="1" x14ac:dyDescent="0.2"/>
    <row r="4833" ht="10.199999999999999" hidden="1" x14ac:dyDescent="0.2"/>
    <row r="4834" ht="10.199999999999999" hidden="1" x14ac:dyDescent="0.2"/>
    <row r="4835" ht="10.199999999999999" hidden="1" x14ac:dyDescent="0.2"/>
    <row r="4836" ht="10.199999999999999" hidden="1" x14ac:dyDescent="0.2"/>
    <row r="4837" ht="10.199999999999999" hidden="1" x14ac:dyDescent="0.2"/>
    <row r="4838" ht="10.199999999999999" hidden="1" x14ac:dyDescent="0.2"/>
    <row r="4839" ht="10.199999999999999" hidden="1" x14ac:dyDescent="0.2"/>
    <row r="4840" ht="10.199999999999999" hidden="1" x14ac:dyDescent="0.2"/>
    <row r="4841" ht="10.199999999999999" hidden="1" x14ac:dyDescent="0.2"/>
    <row r="4842" ht="10.199999999999999" hidden="1" x14ac:dyDescent="0.2"/>
    <row r="4843" ht="10.199999999999999" hidden="1" x14ac:dyDescent="0.2"/>
    <row r="4844" ht="10.199999999999999" hidden="1" x14ac:dyDescent="0.2"/>
    <row r="4845" ht="10.199999999999999" hidden="1" x14ac:dyDescent="0.2"/>
    <row r="4846" ht="10.199999999999999" hidden="1" x14ac:dyDescent="0.2"/>
    <row r="4847" ht="10.199999999999999" hidden="1" x14ac:dyDescent="0.2"/>
    <row r="4848" ht="10.199999999999999" hidden="1" x14ac:dyDescent="0.2"/>
    <row r="4849" ht="10.199999999999999" hidden="1" x14ac:dyDescent="0.2"/>
    <row r="4850" ht="10.199999999999999" hidden="1" x14ac:dyDescent="0.2"/>
    <row r="4851" ht="10.199999999999999" hidden="1" x14ac:dyDescent="0.2"/>
    <row r="4852" ht="10.199999999999999" hidden="1" x14ac:dyDescent="0.2"/>
    <row r="4853" ht="10.199999999999999" hidden="1" x14ac:dyDescent="0.2"/>
    <row r="4854" ht="10.199999999999999" hidden="1" x14ac:dyDescent="0.2"/>
    <row r="4855" ht="10.199999999999999" hidden="1" x14ac:dyDescent="0.2"/>
    <row r="4856" ht="10.199999999999999" hidden="1" x14ac:dyDescent="0.2"/>
    <row r="4857" ht="10.199999999999999" hidden="1" x14ac:dyDescent="0.2"/>
    <row r="4858" ht="10.199999999999999" hidden="1" x14ac:dyDescent="0.2"/>
    <row r="4859" ht="10.199999999999999" hidden="1" x14ac:dyDescent="0.2"/>
    <row r="4860" ht="10.199999999999999" hidden="1" x14ac:dyDescent="0.2"/>
    <row r="4861" ht="10.199999999999999" hidden="1" x14ac:dyDescent="0.2"/>
    <row r="4862" ht="10.199999999999999" hidden="1" x14ac:dyDescent="0.2"/>
    <row r="4863" ht="10.199999999999999" hidden="1" x14ac:dyDescent="0.2"/>
    <row r="4864" ht="10.199999999999999" hidden="1" x14ac:dyDescent="0.2"/>
    <row r="4865" ht="10.199999999999999" hidden="1" x14ac:dyDescent="0.2"/>
    <row r="4866" ht="10.199999999999999" hidden="1" x14ac:dyDescent="0.2"/>
    <row r="4867" ht="10.199999999999999" hidden="1" x14ac:dyDescent="0.2"/>
    <row r="4868" ht="10.199999999999999" hidden="1" x14ac:dyDescent="0.2"/>
    <row r="4869" ht="10.199999999999999" hidden="1" x14ac:dyDescent="0.2"/>
    <row r="4870" ht="10.199999999999999" hidden="1" x14ac:dyDescent="0.2"/>
    <row r="4871" ht="10.199999999999999" hidden="1" x14ac:dyDescent="0.2"/>
    <row r="4872" ht="10.199999999999999" hidden="1" x14ac:dyDescent="0.2"/>
    <row r="4873" ht="10.199999999999999" hidden="1" x14ac:dyDescent="0.2"/>
    <row r="4874" ht="10.199999999999999" hidden="1" x14ac:dyDescent="0.2"/>
    <row r="4875" ht="10.199999999999999" hidden="1" x14ac:dyDescent="0.2"/>
    <row r="4876" ht="10.199999999999999" hidden="1" x14ac:dyDescent="0.2"/>
    <row r="4877" ht="10.199999999999999" hidden="1" x14ac:dyDescent="0.2"/>
    <row r="4878" ht="10.199999999999999" hidden="1" x14ac:dyDescent="0.2"/>
    <row r="4879" ht="10.199999999999999" hidden="1" x14ac:dyDescent="0.2"/>
    <row r="4880" ht="10.199999999999999" hidden="1" x14ac:dyDescent="0.2"/>
    <row r="4881" ht="10.199999999999999" hidden="1" x14ac:dyDescent="0.2"/>
    <row r="4882" ht="10.199999999999999" hidden="1" x14ac:dyDescent="0.2"/>
    <row r="4883" ht="10.199999999999999" hidden="1" x14ac:dyDescent="0.2"/>
    <row r="4884" ht="10.199999999999999" hidden="1" x14ac:dyDescent="0.2"/>
    <row r="4885" ht="10.199999999999999" hidden="1" x14ac:dyDescent="0.2"/>
    <row r="4886" ht="10.199999999999999" hidden="1" x14ac:dyDescent="0.2"/>
    <row r="4887" ht="10.199999999999999" hidden="1" x14ac:dyDescent="0.2"/>
    <row r="4888" ht="10.199999999999999" hidden="1" x14ac:dyDescent="0.2"/>
    <row r="4889" ht="10.199999999999999" hidden="1" x14ac:dyDescent="0.2"/>
    <row r="4890" ht="10.199999999999999" hidden="1" x14ac:dyDescent="0.2"/>
    <row r="4891" ht="10.199999999999999" hidden="1" x14ac:dyDescent="0.2"/>
    <row r="4892" ht="10.199999999999999" hidden="1" x14ac:dyDescent="0.2"/>
    <row r="4893" ht="10.199999999999999" hidden="1" x14ac:dyDescent="0.2"/>
    <row r="4894" ht="10.199999999999999" hidden="1" x14ac:dyDescent="0.2"/>
    <row r="4895" ht="10.199999999999999" hidden="1" x14ac:dyDescent="0.2"/>
    <row r="4896" ht="10.199999999999999" hidden="1" x14ac:dyDescent="0.2"/>
    <row r="4897" ht="10.199999999999999" hidden="1" x14ac:dyDescent="0.2"/>
    <row r="4898" ht="10.199999999999999" hidden="1" x14ac:dyDescent="0.2"/>
    <row r="4899" ht="10.199999999999999" hidden="1" x14ac:dyDescent="0.2"/>
    <row r="4900" ht="10.199999999999999" hidden="1" x14ac:dyDescent="0.2"/>
    <row r="4901" ht="10.199999999999999" hidden="1" x14ac:dyDescent="0.2"/>
    <row r="4902" ht="10.199999999999999" hidden="1" x14ac:dyDescent="0.2"/>
    <row r="4903" ht="10.199999999999999" hidden="1" x14ac:dyDescent="0.2"/>
    <row r="4904" ht="10.199999999999999" hidden="1" x14ac:dyDescent="0.2"/>
    <row r="4905" ht="10.199999999999999" hidden="1" x14ac:dyDescent="0.2"/>
    <row r="4906" ht="10.199999999999999" hidden="1" x14ac:dyDescent="0.2"/>
    <row r="4907" ht="10.199999999999999" hidden="1" x14ac:dyDescent="0.2"/>
    <row r="4908" ht="10.199999999999999" hidden="1" x14ac:dyDescent="0.2"/>
    <row r="4909" ht="10.199999999999999" hidden="1" x14ac:dyDescent="0.2"/>
    <row r="4910" ht="10.199999999999999" hidden="1" x14ac:dyDescent="0.2"/>
    <row r="4911" ht="10.199999999999999" hidden="1" x14ac:dyDescent="0.2"/>
    <row r="4912" ht="10.199999999999999" hidden="1" x14ac:dyDescent="0.2"/>
    <row r="4913" ht="10.199999999999999" hidden="1" x14ac:dyDescent="0.2"/>
    <row r="4914" ht="10.199999999999999" hidden="1" x14ac:dyDescent="0.2"/>
    <row r="4915" ht="10.199999999999999" hidden="1" x14ac:dyDescent="0.2"/>
    <row r="4916" ht="10.199999999999999" hidden="1" x14ac:dyDescent="0.2"/>
    <row r="4917" ht="10.199999999999999" hidden="1" x14ac:dyDescent="0.2"/>
    <row r="4918" ht="10.199999999999999" hidden="1" x14ac:dyDescent="0.2"/>
    <row r="4919" ht="10.199999999999999" hidden="1" x14ac:dyDescent="0.2"/>
    <row r="4920" ht="10.199999999999999" hidden="1" x14ac:dyDescent="0.2"/>
    <row r="4921" ht="10.199999999999999" hidden="1" x14ac:dyDescent="0.2"/>
    <row r="4922" ht="10.199999999999999" hidden="1" x14ac:dyDescent="0.2"/>
    <row r="4923" ht="10.199999999999999" hidden="1" x14ac:dyDescent="0.2"/>
    <row r="4924" ht="10.199999999999999" hidden="1" x14ac:dyDescent="0.2"/>
    <row r="4925" ht="10.199999999999999" hidden="1" x14ac:dyDescent="0.2"/>
    <row r="4926" ht="10.199999999999999" hidden="1" x14ac:dyDescent="0.2"/>
    <row r="4927" ht="10.199999999999999" hidden="1" x14ac:dyDescent="0.2"/>
    <row r="4928" ht="10.199999999999999" hidden="1" x14ac:dyDescent="0.2"/>
    <row r="4929" ht="10.199999999999999" hidden="1" x14ac:dyDescent="0.2"/>
    <row r="4930" ht="10.199999999999999" hidden="1" x14ac:dyDescent="0.2"/>
    <row r="4931" ht="10.199999999999999" hidden="1" x14ac:dyDescent="0.2"/>
    <row r="4932" ht="10.199999999999999" hidden="1" x14ac:dyDescent="0.2"/>
    <row r="4933" ht="10.199999999999999" hidden="1" x14ac:dyDescent="0.2"/>
    <row r="4934" ht="10.199999999999999" hidden="1" x14ac:dyDescent="0.2"/>
    <row r="4935" ht="10.199999999999999" hidden="1" x14ac:dyDescent="0.2"/>
    <row r="4936" ht="10.199999999999999" hidden="1" x14ac:dyDescent="0.2"/>
    <row r="4937" ht="10.199999999999999" hidden="1" x14ac:dyDescent="0.2"/>
    <row r="4938" ht="10.199999999999999" hidden="1" x14ac:dyDescent="0.2"/>
    <row r="4939" ht="10.199999999999999" hidden="1" x14ac:dyDescent="0.2"/>
    <row r="4940" ht="10.199999999999999" hidden="1" x14ac:dyDescent="0.2"/>
    <row r="4941" ht="10.199999999999999" hidden="1" x14ac:dyDescent="0.2"/>
    <row r="4942" ht="10.199999999999999" hidden="1" x14ac:dyDescent="0.2"/>
    <row r="4943" ht="10.199999999999999" hidden="1" x14ac:dyDescent="0.2"/>
    <row r="4944" ht="10.199999999999999" hidden="1" x14ac:dyDescent="0.2"/>
    <row r="4945" ht="10.199999999999999" hidden="1" x14ac:dyDescent="0.2"/>
    <row r="4946" ht="10.199999999999999" hidden="1" x14ac:dyDescent="0.2"/>
    <row r="4947" ht="10.199999999999999" hidden="1" x14ac:dyDescent="0.2"/>
    <row r="4948" ht="10.199999999999999" hidden="1" x14ac:dyDescent="0.2"/>
    <row r="4949" ht="10.199999999999999" hidden="1" x14ac:dyDescent="0.2"/>
    <row r="4950" ht="10.199999999999999" hidden="1" x14ac:dyDescent="0.2"/>
    <row r="4951" ht="10.199999999999999" hidden="1" x14ac:dyDescent="0.2"/>
    <row r="4952" ht="10.199999999999999" hidden="1" x14ac:dyDescent="0.2"/>
    <row r="4953" ht="10.199999999999999" hidden="1" x14ac:dyDescent="0.2"/>
    <row r="4954" ht="10.199999999999999" hidden="1" x14ac:dyDescent="0.2"/>
    <row r="4955" ht="10.199999999999999" hidden="1" x14ac:dyDescent="0.2"/>
    <row r="4956" ht="10.199999999999999" hidden="1" x14ac:dyDescent="0.2"/>
    <row r="4957" ht="10.199999999999999" hidden="1" x14ac:dyDescent="0.2"/>
    <row r="4958" ht="10.199999999999999" hidden="1" x14ac:dyDescent="0.2"/>
    <row r="4959" ht="10.199999999999999" hidden="1" x14ac:dyDescent="0.2"/>
    <row r="4960" ht="10.199999999999999" hidden="1" x14ac:dyDescent="0.2"/>
    <row r="4961" ht="10.199999999999999" hidden="1" x14ac:dyDescent="0.2"/>
    <row r="4962" ht="10.199999999999999" hidden="1" x14ac:dyDescent="0.2"/>
    <row r="4963" ht="10.199999999999999" hidden="1" x14ac:dyDescent="0.2"/>
    <row r="4964" ht="10.199999999999999" hidden="1" x14ac:dyDescent="0.2"/>
    <row r="4965" ht="10.199999999999999" hidden="1" x14ac:dyDescent="0.2"/>
    <row r="4966" ht="10.199999999999999" hidden="1" x14ac:dyDescent="0.2"/>
    <row r="4967" ht="10.199999999999999" hidden="1" x14ac:dyDescent="0.2"/>
    <row r="4968" ht="10.199999999999999" hidden="1" x14ac:dyDescent="0.2"/>
    <row r="4969" ht="10.199999999999999" hidden="1" x14ac:dyDescent="0.2"/>
    <row r="4970" ht="10.199999999999999" hidden="1" x14ac:dyDescent="0.2"/>
    <row r="4971" ht="10.199999999999999" hidden="1" x14ac:dyDescent="0.2"/>
    <row r="4972" ht="10.199999999999999" hidden="1" x14ac:dyDescent="0.2"/>
    <row r="4973" ht="10.199999999999999" hidden="1" x14ac:dyDescent="0.2"/>
    <row r="4974" ht="10.199999999999999" hidden="1" x14ac:dyDescent="0.2"/>
    <row r="4975" ht="10.199999999999999" hidden="1" x14ac:dyDescent="0.2"/>
    <row r="4976" ht="10.199999999999999" hidden="1" x14ac:dyDescent="0.2"/>
    <row r="4977" ht="10.199999999999999" hidden="1" x14ac:dyDescent="0.2"/>
    <row r="4978" ht="10.199999999999999" hidden="1" x14ac:dyDescent="0.2"/>
    <row r="4979" ht="10.199999999999999" hidden="1" x14ac:dyDescent="0.2"/>
    <row r="4980" ht="10.199999999999999" hidden="1" x14ac:dyDescent="0.2"/>
    <row r="4981" ht="10.199999999999999" hidden="1" x14ac:dyDescent="0.2"/>
    <row r="4982" ht="10.199999999999999" hidden="1" x14ac:dyDescent="0.2"/>
    <row r="4983" ht="10.199999999999999" hidden="1" x14ac:dyDescent="0.2"/>
    <row r="4984" ht="10.199999999999999" hidden="1" x14ac:dyDescent="0.2"/>
    <row r="4985" ht="10.199999999999999" hidden="1" x14ac:dyDescent="0.2"/>
    <row r="4986" ht="10.199999999999999" hidden="1" x14ac:dyDescent="0.2"/>
    <row r="4987" ht="10.199999999999999" hidden="1" x14ac:dyDescent="0.2"/>
    <row r="4988" ht="10.199999999999999" hidden="1" x14ac:dyDescent="0.2"/>
    <row r="4989" ht="10.199999999999999" hidden="1" x14ac:dyDescent="0.2"/>
    <row r="4990" ht="10.199999999999999" hidden="1" x14ac:dyDescent="0.2"/>
    <row r="4991" ht="10.199999999999999" hidden="1" x14ac:dyDescent="0.2"/>
    <row r="4992" ht="10.199999999999999" hidden="1" x14ac:dyDescent="0.2"/>
    <row r="4993" ht="10.199999999999999" hidden="1" x14ac:dyDescent="0.2"/>
    <row r="4994" ht="10.199999999999999" hidden="1" x14ac:dyDescent="0.2"/>
    <row r="4995" ht="10.199999999999999" hidden="1" x14ac:dyDescent="0.2"/>
    <row r="4996" ht="10.199999999999999" hidden="1" x14ac:dyDescent="0.2"/>
    <row r="4997" ht="10.199999999999999" hidden="1" x14ac:dyDescent="0.2"/>
    <row r="4998" ht="10.199999999999999" hidden="1" x14ac:dyDescent="0.2"/>
    <row r="4999" ht="10.199999999999999" hidden="1" x14ac:dyDescent="0.2"/>
    <row r="5000" ht="10.199999999999999" hidden="1" x14ac:dyDescent="0.2"/>
    <row r="5001" ht="10.199999999999999" hidden="1" x14ac:dyDescent="0.2"/>
    <row r="5002" ht="10.199999999999999" hidden="1" x14ac:dyDescent="0.2"/>
    <row r="5003" ht="10.199999999999999" hidden="1" x14ac:dyDescent="0.2"/>
    <row r="5004" ht="10.199999999999999" hidden="1" x14ac:dyDescent="0.2"/>
    <row r="5005" ht="10.199999999999999" hidden="1" x14ac:dyDescent="0.2"/>
    <row r="5006" ht="10.199999999999999" hidden="1" x14ac:dyDescent="0.2"/>
    <row r="5007" ht="10.199999999999999" hidden="1" x14ac:dyDescent="0.2"/>
    <row r="5008" ht="10.199999999999999" hidden="1" x14ac:dyDescent="0.2"/>
    <row r="5009" ht="10.199999999999999" hidden="1" x14ac:dyDescent="0.2"/>
    <row r="5010" ht="10.199999999999999" hidden="1" x14ac:dyDescent="0.2"/>
    <row r="5011" ht="10.199999999999999" hidden="1" x14ac:dyDescent="0.2"/>
    <row r="5012" ht="10.199999999999999" hidden="1" x14ac:dyDescent="0.2"/>
    <row r="5013" ht="10.199999999999999" hidden="1" x14ac:dyDescent="0.2"/>
    <row r="5014" ht="10.199999999999999" hidden="1" x14ac:dyDescent="0.2"/>
    <row r="5015" ht="10.199999999999999" hidden="1" x14ac:dyDescent="0.2"/>
    <row r="5016" ht="10.199999999999999" hidden="1" x14ac:dyDescent="0.2"/>
    <row r="5017" ht="10.199999999999999" hidden="1" x14ac:dyDescent="0.2"/>
    <row r="5018" ht="10.199999999999999" hidden="1" x14ac:dyDescent="0.2"/>
    <row r="5019" ht="10.199999999999999" hidden="1" x14ac:dyDescent="0.2"/>
    <row r="5020" ht="10.199999999999999" hidden="1" x14ac:dyDescent="0.2"/>
    <row r="5021" ht="10.199999999999999" hidden="1" x14ac:dyDescent="0.2"/>
    <row r="5022" ht="10.199999999999999" hidden="1" x14ac:dyDescent="0.2"/>
    <row r="5023" ht="10.199999999999999" hidden="1" x14ac:dyDescent="0.2"/>
    <row r="5024" ht="10.199999999999999" hidden="1" x14ac:dyDescent="0.2"/>
    <row r="5025" ht="10.199999999999999" hidden="1" x14ac:dyDescent="0.2"/>
    <row r="5026" ht="10.199999999999999" hidden="1" x14ac:dyDescent="0.2"/>
    <row r="5027" ht="10.199999999999999" hidden="1" x14ac:dyDescent="0.2"/>
    <row r="5028" ht="10.199999999999999" hidden="1" x14ac:dyDescent="0.2"/>
    <row r="5029" ht="10.199999999999999" hidden="1" x14ac:dyDescent="0.2"/>
    <row r="5030" ht="10.199999999999999" hidden="1" x14ac:dyDescent="0.2"/>
    <row r="5031" ht="10.199999999999999" hidden="1" x14ac:dyDescent="0.2"/>
    <row r="5032" ht="10.199999999999999" hidden="1" x14ac:dyDescent="0.2"/>
    <row r="5033" ht="10.199999999999999" hidden="1" x14ac:dyDescent="0.2"/>
    <row r="5034" ht="10.199999999999999" hidden="1" x14ac:dyDescent="0.2"/>
    <row r="5035" ht="10.199999999999999" hidden="1" x14ac:dyDescent="0.2"/>
    <row r="5036" ht="10.199999999999999" hidden="1" x14ac:dyDescent="0.2"/>
    <row r="5037" ht="10.199999999999999" hidden="1" x14ac:dyDescent="0.2"/>
    <row r="5038" ht="10.199999999999999" hidden="1" x14ac:dyDescent="0.2"/>
    <row r="5039" ht="10.199999999999999" hidden="1" x14ac:dyDescent="0.2"/>
    <row r="5040" ht="10.199999999999999" hidden="1" x14ac:dyDescent="0.2"/>
    <row r="5041" ht="10.199999999999999" hidden="1" x14ac:dyDescent="0.2"/>
    <row r="5042" ht="10.199999999999999" hidden="1" x14ac:dyDescent="0.2"/>
    <row r="5043" ht="10.199999999999999" hidden="1" x14ac:dyDescent="0.2"/>
    <row r="5044" ht="10.199999999999999" hidden="1" x14ac:dyDescent="0.2"/>
    <row r="5045" ht="10.199999999999999" hidden="1" x14ac:dyDescent="0.2"/>
    <row r="5046" ht="10.199999999999999" hidden="1" x14ac:dyDescent="0.2"/>
    <row r="5047" ht="10.199999999999999" hidden="1" x14ac:dyDescent="0.2"/>
    <row r="5048" ht="10.199999999999999" hidden="1" x14ac:dyDescent="0.2"/>
    <row r="5049" ht="10.199999999999999" hidden="1" x14ac:dyDescent="0.2"/>
    <row r="5050" ht="10.199999999999999" hidden="1" x14ac:dyDescent="0.2"/>
    <row r="5051" ht="10.199999999999999" hidden="1" x14ac:dyDescent="0.2"/>
    <row r="5052" ht="10.199999999999999" hidden="1" x14ac:dyDescent="0.2"/>
    <row r="5053" ht="10.199999999999999" hidden="1" x14ac:dyDescent="0.2"/>
    <row r="5054" ht="10.199999999999999" hidden="1" x14ac:dyDescent="0.2"/>
    <row r="5055" ht="10.199999999999999" hidden="1" x14ac:dyDescent="0.2"/>
    <row r="5056" ht="10.199999999999999" hidden="1" x14ac:dyDescent="0.2"/>
    <row r="5057" ht="10.199999999999999" hidden="1" x14ac:dyDescent="0.2"/>
    <row r="5058" ht="10.199999999999999" hidden="1" x14ac:dyDescent="0.2"/>
    <row r="5059" ht="10.199999999999999" hidden="1" x14ac:dyDescent="0.2"/>
    <row r="5060" ht="10.199999999999999" hidden="1" x14ac:dyDescent="0.2"/>
    <row r="5061" ht="10.199999999999999" hidden="1" x14ac:dyDescent="0.2"/>
    <row r="5062" ht="10.199999999999999" hidden="1" x14ac:dyDescent="0.2"/>
    <row r="5063" ht="10.199999999999999" hidden="1" x14ac:dyDescent="0.2"/>
    <row r="5064" ht="10.199999999999999" hidden="1" x14ac:dyDescent="0.2"/>
    <row r="5065" ht="10.199999999999999" hidden="1" x14ac:dyDescent="0.2"/>
    <row r="5066" ht="10.199999999999999" hidden="1" x14ac:dyDescent="0.2"/>
    <row r="5067" ht="10.199999999999999" hidden="1" x14ac:dyDescent="0.2"/>
    <row r="5068" ht="10.199999999999999" hidden="1" x14ac:dyDescent="0.2"/>
    <row r="5069" ht="10.199999999999999" hidden="1" x14ac:dyDescent="0.2"/>
    <row r="5070" ht="10.199999999999999" hidden="1" x14ac:dyDescent="0.2"/>
    <row r="5071" ht="10.199999999999999" hidden="1" x14ac:dyDescent="0.2"/>
    <row r="5072" ht="10.199999999999999" hidden="1" x14ac:dyDescent="0.2"/>
    <row r="5073" ht="10.199999999999999" hidden="1" x14ac:dyDescent="0.2"/>
    <row r="5074" ht="10.199999999999999" hidden="1" x14ac:dyDescent="0.2"/>
    <row r="5075" ht="10.199999999999999" hidden="1" x14ac:dyDescent="0.2"/>
    <row r="5076" ht="10.199999999999999" hidden="1" x14ac:dyDescent="0.2"/>
    <row r="5077" ht="10.199999999999999" hidden="1" x14ac:dyDescent="0.2"/>
    <row r="5078" ht="10.199999999999999" hidden="1" x14ac:dyDescent="0.2"/>
    <row r="5079" ht="10.199999999999999" hidden="1" x14ac:dyDescent="0.2"/>
    <row r="5080" ht="10.199999999999999" hidden="1" x14ac:dyDescent="0.2"/>
    <row r="5081" ht="10.199999999999999" hidden="1" x14ac:dyDescent="0.2"/>
    <row r="5082" ht="10.199999999999999" hidden="1" x14ac:dyDescent="0.2"/>
    <row r="5083" ht="10.199999999999999" hidden="1" x14ac:dyDescent="0.2"/>
    <row r="5084" ht="10.199999999999999" hidden="1" x14ac:dyDescent="0.2"/>
    <row r="5085" ht="10.199999999999999" hidden="1" x14ac:dyDescent="0.2"/>
    <row r="5086" ht="10.199999999999999" hidden="1" x14ac:dyDescent="0.2"/>
    <row r="5087" ht="10.199999999999999" hidden="1" x14ac:dyDescent="0.2"/>
    <row r="5088" ht="10.199999999999999" hidden="1" x14ac:dyDescent="0.2"/>
    <row r="5089" ht="10.199999999999999" hidden="1" x14ac:dyDescent="0.2"/>
    <row r="5090" ht="10.199999999999999" hidden="1" x14ac:dyDescent="0.2"/>
    <row r="5091" ht="10.199999999999999" hidden="1" x14ac:dyDescent="0.2"/>
    <row r="5092" ht="10.199999999999999" hidden="1" x14ac:dyDescent="0.2"/>
    <row r="5093" ht="10.199999999999999" hidden="1" x14ac:dyDescent="0.2"/>
    <row r="5094" ht="10.199999999999999" hidden="1" x14ac:dyDescent="0.2"/>
    <row r="5095" ht="10.199999999999999" hidden="1" x14ac:dyDescent="0.2"/>
    <row r="5096" ht="10.199999999999999" hidden="1" x14ac:dyDescent="0.2"/>
    <row r="5097" ht="10.199999999999999" hidden="1" x14ac:dyDescent="0.2"/>
    <row r="5098" ht="10.199999999999999" hidden="1" x14ac:dyDescent="0.2"/>
    <row r="5099" ht="10.199999999999999" hidden="1" x14ac:dyDescent="0.2"/>
    <row r="5100" ht="10.199999999999999" hidden="1" x14ac:dyDescent="0.2"/>
    <row r="5101" ht="10.199999999999999" hidden="1" x14ac:dyDescent="0.2"/>
    <row r="5102" ht="10.199999999999999" hidden="1" x14ac:dyDescent="0.2"/>
    <row r="5103" ht="10.199999999999999" hidden="1" x14ac:dyDescent="0.2"/>
    <row r="5104" ht="10.199999999999999" hidden="1" x14ac:dyDescent="0.2"/>
    <row r="5105" ht="10.199999999999999" hidden="1" x14ac:dyDescent="0.2"/>
    <row r="5106" ht="10.199999999999999" hidden="1" x14ac:dyDescent="0.2"/>
    <row r="5107" ht="10.199999999999999" hidden="1" x14ac:dyDescent="0.2"/>
    <row r="5108" ht="10.199999999999999" hidden="1" x14ac:dyDescent="0.2"/>
    <row r="5109" ht="10.199999999999999" hidden="1" x14ac:dyDescent="0.2"/>
    <row r="5110" ht="10.199999999999999" hidden="1" x14ac:dyDescent="0.2"/>
    <row r="5111" ht="10.199999999999999" hidden="1" x14ac:dyDescent="0.2"/>
    <row r="5112" ht="10.199999999999999" hidden="1" x14ac:dyDescent="0.2"/>
    <row r="5113" ht="10.199999999999999" hidden="1" x14ac:dyDescent="0.2"/>
    <row r="5114" ht="10.199999999999999" hidden="1" x14ac:dyDescent="0.2"/>
    <row r="5115" ht="10.199999999999999" hidden="1" x14ac:dyDescent="0.2"/>
    <row r="5116" ht="10.199999999999999" hidden="1" x14ac:dyDescent="0.2"/>
    <row r="5117" ht="10.199999999999999" hidden="1" x14ac:dyDescent="0.2"/>
    <row r="5118" ht="10.199999999999999" hidden="1" x14ac:dyDescent="0.2"/>
    <row r="5119" ht="10.199999999999999" hidden="1" x14ac:dyDescent="0.2"/>
    <row r="5120" ht="10.199999999999999" hidden="1" x14ac:dyDescent="0.2"/>
    <row r="5121" ht="10.199999999999999" hidden="1" x14ac:dyDescent="0.2"/>
    <row r="5122" ht="10.199999999999999" hidden="1" x14ac:dyDescent="0.2"/>
    <row r="5123" ht="10.199999999999999" hidden="1" x14ac:dyDescent="0.2"/>
    <row r="5124" ht="10.199999999999999" hidden="1" x14ac:dyDescent="0.2"/>
    <row r="5125" ht="10.199999999999999" hidden="1" x14ac:dyDescent="0.2"/>
    <row r="5126" ht="10.199999999999999" hidden="1" x14ac:dyDescent="0.2"/>
    <row r="5127" ht="10.199999999999999" hidden="1" x14ac:dyDescent="0.2"/>
    <row r="5128" ht="10.199999999999999" hidden="1" x14ac:dyDescent="0.2"/>
    <row r="5129" ht="10.199999999999999" hidden="1" x14ac:dyDescent="0.2"/>
    <row r="5130" ht="10.199999999999999" hidden="1" x14ac:dyDescent="0.2"/>
    <row r="5131" ht="10.199999999999999" hidden="1" x14ac:dyDescent="0.2"/>
    <row r="5132" ht="10.199999999999999" hidden="1" x14ac:dyDescent="0.2"/>
    <row r="5133" ht="10.199999999999999" hidden="1" x14ac:dyDescent="0.2"/>
    <row r="5134" ht="10.199999999999999" hidden="1" x14ac:dyDescent="0.2"/>
    <row r="5135" ht="10.199999999999999" hidden="1" x14ac:dyDescent="0.2"/>
    <row r="5136" ht="10.199999999999999" hidden="1" x14ac:dyDescent="0.2"/>
    <row r="5137" ht="10.199999999999999" hidden="1" x14ac:dyDescent="0.2"/>
    <row r="5138" ht="10.199999999999999" hidden="1" x14ac:dyDescent="0.2"/>
    <row r="5139" ht="10.199999999999999" hidden="1" x14ac:dyDescent="0.2"/>
    <row r="5140" ht="10.199999999999999" hidden="1" x14ac:dyDescent="0.2"/>
    <row r="5141" ht="10.199999999999999" hidden="1" x14ac:dyDescent="0.2"/>
    <row r="5142" ht="10.199999999999999" hidden="1" x14ac:dyDescent="0.2"/>
    <row r="5143" ht="10.199999999999999" hidden="1" x14ac:dyDescent="0.2"/>
    <row r="5144" ht="10.199999999999999" hidden="1" x14ac:dyDescent="0.2"/>
    <row r="5145" ht="10.199999999999999" hidden="1" x14ac:dyDescent="0.2"/>
    <row r="5146" ht="10.199999999999999" hidden="1" x14ac:dyDescent="0.2"/>
    <row r="5147" ht="10.199999999999999" hidden="1" x14ac:dyDescent="0.2"/>
    <row r="5148" ht="10.199999999999999" hidden="1" x14ac:dyDescent="0.2"/>
    <row r="5149" ht="10.199999999999999" hidden="1" x14ac:dyDescent="0.2"/>
    <row r="5150" ht="10.199999999999999" hidden="1" x14ac:dyDescent="0.2"/>
    <row r="5151" ht="10.199999999999999" hidden="1" x14ac:dyDescent="0.2"/>
    <row r="5152" ht="10.199999999999999" hidden="1" x14ac:dyDescent="0.2"/>
    <row r="5153" ht="10.199999999999999" hidden="1" x14ac:dyDescent="0.2"/>
    <row r="5154" ht="10.199999999999999" hidden="1" x14ac:dyDescent="0.2"/>
    <row r="5155" ht="10.199999999999999" hidden="1" x14ac:dyDescent="0.2"/>
    <row r="5156" ht="10.199999999999999" hidden="1" x14ac:dyDescent="0.2"/>
    <row r="5157" ht="10.199999999999999" hidden="1" x14ac:dyDescent="0.2"/>
    <row r="5158" ht="10.199999999999999" hidden="1" x14ac:dyDescent="0.2"/>
    <row r="5159" ht="10.199999999999999" hidden="1" x14ac:dyDescent="0.2"/>
    <row r="5160" ht="10.199999999999999" hidden="1" x14ac:dyDescent="0.2"/>
    <row r="5161" ht="10.199999999999999" hidden="1" x14ac:dyDescent="0.2"/>
    <row r="5162" ht="10.199999999999999" hidden="1" x14ac:dyDescent="0.2"/>
    <row r="5163" ht="10.199999999999999" hidden="1" x14ac:dyDescent="0.2"/>
    <row r="5164" ht="10.199999999999999" hidden="1" x14ac:dyDescent="0.2"/>
    <row r="5165" ht="10.199999999999999" hidden="1" x14ac:dyDescent="0.2"/>
    <row r="5166" ht="10.199999999999999" hidden="1" x14ac:dyDescent="0.2"/>
    <row r="5167" ht="10.199999999999999" hidden="1" x14ac:dyDescent="0.2"/>
    <row r="5168" ht="10.199999999999999" hidden="1" x14ac:dyDescent="0.2"/>
    <row r="5169" ht="10.199999999999999" hidden="1" x14ac:dyDescent="0.2"/>
    <row r="5170" ht="10.199999999999999" hidden="1" x14ac:dyDescent="0.2"/>
    <row r="5171" ht="10.199999999999999" hidden="1" x14ac:dyDescent="0.2"/>
    <row r="5172" ht="10.199999999999999" hidden="1" x14ac:dyDescent="0.2"/>
    <row r="5173" ht="10.199999999999999" hidden="1" x14ac:dyDescent="0.2"/>
    <row r="5174" ht="10.199999999999999" hidden="1" x14ac:dyDescent="0.2"/>
    <row r="5175" ht="10.199999999999999" hidden="1" x14ac:dyDescent="0.2"/>
    <row r="5176" ht="10.199999999999999" hidden="1" x14ac:dyDescent="0.2"/>
    <row r="5177" ht="10.199999999999999" hidden="1" x14ac:dyDescent="0.2"/>
    <row r="5178" ht="10.199999999999999" hidden="1" x14ac:dyDescent="0.2"/>
    <row r="5179" ht="10.199999999999999" hidden="1" x14ac:dyDescent="0.2"/>
    <row r="5180" ht="10.199999999999999" hidden="1" x14ac:dyDescent="0.2"/>
    <row r="5181" ht="10.199999999999999" hidden="1" x14ac:dyDescent="0.2"/>
    <row r="5182" ht="10.199999999999999" hidden="1" x14ac:dyDescent="0.2"/>
    <row r="5183" ht="10.199999999999999" hidden="1" x14ac:dyDescent="0.2"/>
    <row r="5184" ht="10.199999999999999" hidden="1" x14ac:dyDescent="0.2"/>
    <row r="5185" ht="10.199999999999999" hidden="1" x14ac:dyDescent="0.2"/>
    <row r="5186" ht="10.199999999999999" hidden="1" x14ac:dyDescent="0.2"/>
    <row r="5187" ht="10.199999999999999" hidden="1" x14ac:dyDescent="0.2"/>
    <row r="5188" ht="10.199999999999999" hidden="1" x14ac:dyDescent="0.2"/>
    <row r="5189" ht="10.199999999999999" hidden="1" x14ac:dyDescent="0.2"/>
    <row r="5190" ht="10.199999999999999" hidden="1" x14ac:dyDescent="0.2"/>
    <row r="5191" ht="10.199999999999999" hidden="1" x14ac:dyDescent="0.2"/>
    <row r="5192" ht="10.199999999999999" hidden="1" x14ac:dyDescent="0.2"/>
    <row r="5193" ht="10.199999999999999" hidden="1" x14ac:dyDescent="0.2"/>
    <row r="5194" ht="10.199999999999999" hidden="1" x14ac:dyDescent="0.2"/>
    <row r="5195" ht="10.199999999999999" hidden="1" x14ac:dyDescent="0.2"/>
    <row r="5196" ht="10.199999999999999" hidden="1" x14ac:dyDescent="0.2"/>
    <row r="5197" ht="10.199999999999999" hidden="1" x14ac:dyDescent="0.2"/>
    <row r="5198" ht="10.199999999999999" hidden="1" x14ac:dyDescent="0.2"/>
    <row r="5199" ht="10.199999999999999" hidden="1" x14ac:dyDescent="0.2"/>
    <row r="5200" ht="10.199999999999999" hidden="1" x14ac:dyDescent="0.2"/>
    <row r="5201" ht="10.199999999999999" hidden="1" x14ac:dyDescent="0.2"/>
    <row r="5202" ht="10.199999999999999" hidden="1" x14ac:dyDescent="0.2"/>
    <row r="5203" ht="10.199999999999999" hidden="1" x14ac:dyDescent="0.2"/>
    <row r="5204" ht="10.199999999999999" hidden="1" x14ac:dyDescent="0.2"/>
    <row r="5205" ht="10.199999999999999" hidden="1" x14ac:dyDescent="0.2"/>
    <row r="5206" ht="10.199999999999999" hidden="1" x14ac:dyDescent="0.2"/>
    <row r="5207" ht="10.199999999999999" hidden="1" x14ac:dyDescent="0.2"/>
    <row r="5208" ht="10.199999999999999" hidden="1" x14ac:dyDescent="0.2"/>
    <row r="5209" ht="10.199999999999999" hidden="1" x14ac:dyDescent="0.2"/>
    <row r="5210" ht="10.199999999999999" hidden="1" x14ac:dyDescent="0.2"/>
    <row r="5211" ht="10.199999999999999" hidden="1" x14ac:dyDescent="0.2"/>
    <row r="5212" ht="10.199999999999999" hidden="1" x14ac:dyDescent="0.2"/>
    <row r="5213" ht="10.199999999999999" hidden="1" x14ac:dyDescent="0.2"/>
    <row r="5214" ht="10.199999999999999" hidden="1" x14ac:dyDescent="0.2"/>
    <row r="5215" ht="10.199999999999999" hidden="1" x14ac:dyDescent="0.2"/>
    <row r="5216" ht="10.199999999999999" hidden="1" x14ac:dyDescent="0.2"/>
    <row r="5217" ht="10.199999999999999" hidden="1" x14ac:dyDescent="0.2"/>
    <row r="5218" ht="10.199999999999999" hidden="1" x14ac:dyDescent="0.2"/>
    <row r="5219" ht="10.199999999999999" hidden="1" x14ac:dyDescent="0.2"/>
    <row r="5220" ht="10.199999999999999" hidden="1" x14ac:dyDescent="0.2"/>
    <row r="5221" ht="10.199999999999999" hidden="1" x14ac:dyDescent="0.2"/>
    <row r="5222" ht="10.199999999999999" hidden="1" x14ac:dyDescent="0.2"/>
    <row r="5223" ht="10.199999999999999" hidden="1" x14ac:dyDescent="0.2"/>
    <row r="5224" ht="10.199999999999999" hidden="1" x14ac:dyDescent="0.2"/>
    <row r="5225" ht="10.199999999999999" hidden="1" x14ac:dyDescent="0.2"/>
    <row r="5226" ht="10.199999999999999" hidden="1" x14ac:dyDescent="0.2"/>
    <row r="5227" ht="10.199999999999999" hidden="1" x14ac:dyDescent="0.2"/>
    <row r="5228" ht="10.199999999999999" hidden="1" x14ac:dyDescent="0.2"/>
    <row r="5229" ht="10.199999999999999" hidden="1" x14ac:dyDescent="0.2"/>
    <row r="5230" ht="10.199999999999999" hidden="1" x14ac:dyDescent="0.2"/>
    <row r="5231" ht="10.199999999999999" hidden="1" x14ac:dyDescent="0.2"/>
    <row r="5232" ht="10.199999999999999" hidden="1" x14ac:dyDescent="0.2"/>
    <row r="5233" ht="10.199999999999999" hidden="1" x14ac:dyDescent="0.2"/>
    <row r="5234" ht="10.199999999999999" hidden="1" x14ac:dyDescent="0.2"/>
    <row r="5235" ht="10.199999999999999" hidden="1" x14ac:dyDescent="0.2"/>
    <row r="5236" ht="10.199999999999999" hidden="1" x14ac:dyDescent="0.2"/>
    <row r="5237" ht="10.199999999999999" hidden="1" x14ac:dyDescent="0.2"/>
    <row r="5238" ht="10.199999999999999" hidden="1" x14ac:dyDescent="0.2"/>
    <row r="5239" ht="10.199999999999999" hidden="1" x14ac:dyDescent="0.2"/>
    <row r="5240" ht="10.199999999999999" hidden="1" x14ac:dyDescent="0.2"/>
    <row r="5241" ht="10.199999999999999" hidden="1" x14ac:dyDescent="0.2"/>
    <row r="5242" ht="10.199999999999999" hidden="1" x14ac:dyDescent="0.2"/>
    <row r="5243" ht="10.199999999999999" hidden="1" x14ac:dyDescent="0.2"/>
    <row r="5244" ht="10.199999999999999" hidden="1" x14ac:dyDescent="0.2"/>
    <row r="5245" ht="10.199999999999999" hidden="1" x14ac:dyDescent="0.2"/>
    <row r="5246" ht="10.199999999999999" hidden="1" x14ac:dyDescent="0.2"/>
    <row r="5247" ht="10.199999999999999" hidden="1" x14ac:dyDescent="0.2"/>
    <row r="5248" ht="10.199999999999999" hidden="1" x14ac:dyDescent="0.2"/>
    <row r="5249" ht="10.199999999999999" hidden="1" x14ac:dyDescent="0.2"/>
    <row r="5250" ht="10.199999999999999" hidden="1" x14ac:dyDescent="0.2"/>
    <row r="5251" ht="10.199999999999999" hidden="1" x14ac:dyDescent="0.2"/>
    <row r="5252" ht="10.199999999999999" hidden="1" x14ac:dyDescent="0.2"/>
    <row r="5253" ht="10.199999999999999" hidden="1" x14ac:dyDescent="0.2"/>
    <row r="5254" ht="10.199999999999999" hidden="1" x14ac:dyDescent="0.2"/>
    <row r="5255" ht="10.199999999999999" hidden="1" x14ac:dyDescent="0.2"/>
    <row r="5256" ht="10.199999999999999" hidden="1" x14ac:dyDescent="0.2"/>
    <row r="5257" ht="10.199999999999999" hidden="1" x14ac:dyDescent="0.2"/>
    <row r="5258" ht="10.199999999999999" hidden="1" x14ac:dyDescent="0.2"/>
    <row r="5259" ht="10.199999999999999" hidden="1" x14ac:dyDescent="0.2"/>
    <row r="5260" ht="10.199999999999999" hidden="1" x14ac:dyDescent="0.2"/>
    <row r="5261" ht="10.199999999999999" hidden="1" x14ac:dyDescent="0.2"/>
    <row r="5262" ht="10.199999999999999" hidden="1" x14ac:dyDescent="0.2"/>
    <row r="5263" ht="10.199999999999999" hidden="1" x14ac:dyDescent="0.2"/>
    <row r="5264" ht="10.199999999999999" hidden="1" x14ac:dyDescent="0.2"/>
    <row r="5265" ht="10.199999999999999" hidden="1" x14ac:dyDescent="0.2"/>
    <row r="5266" ht="10.199999999999999" hidden="1" x14ac:dyDescent="0.2"/>
    <row r="5267" ht="10.199999999999999" hidden="1" x14ac:dyDescent="0.2"/>
    <row r="5268" ht="10.199999999999999" hidden="1" x14ac:dyDescent="0.2"/>
    <row r="5269" ht="10.199999999999999" hidden="1" x14ac:dyDescent="0.2"/>
    <row r="5270" ht="10.199999999999999" hidden="1" x14ac:dyDescent="0.2"/>
    <row r="5271" ht="10.199999999999999" hidden="1" x14ac:dyDescent="0.2"/>
    <row r="5272" ht="10.199999999999999" hidden="1" x14ac:dyDescent="0.2"/>
    <row r="5273" ht="10.199999999999999" hidden="1" x14ac:dyDescent="0.2"/>
    <row r="5274" ht="10.199999999999999" hidden="1" x14ac:dyDescent="0.2"/>
    <row r="5275" ht="10.199999999999999" hidden="1" x14ac:dyDescent="0.2"/>
    <row r="5276" ht="10.199999999999999" hidden="1" x14ac:dyDescent="0.2"/>
    <row r="5277" ht="10.199999999999999" hidden="1" x14ac:dyDescent="0.2"/>
    <row r="5278" ht="10.199999999999999" hidden="1" x14ac:dyDescent="0.2"/>
    <row r="5279" ht="10.199999999999999" hidden="1" x14ac:dyDescent="0.2"/>
    <row r="5280" ht="10.199999999999999" hidden="1" x14ac:dyDescent="0.2"/>
    <row r="5281" ht="10.199999999999999" hidden="1" x14ac:dyDescent="0.2"/>
    <row r="5282" ht="10.199999999999999" hidden="1" x14ac:dyDescent="0.2"/>
    <row r="5283" ht="10.199999999999999" hidden="1" x14ac:dyDescent="0.2"/>
    <row r="5284" ht="10.199999999999999" hidden="1" x14ac:dyDescent="0.2"/>
    <row r="5285" ht="10.199999999999999" hidden="1" x14ac:dyDescent="0.2"/>
    <row r="5286" ht="10.199999999999999" hidden="1" x14ac:dyDescent="0.2"/>
    <row r="5287" ht="10.199999999999999" hidden="1" x14ac:dyDescent="0.2"/>
    <row r="5288" ht="10.199999999999999" hidden="1" x14ac:dyDescent="0.2"/>
    <row r="5289" ht="10.199999999999999" hidden="1" x14ac:dyDescent="0.2"/>
    <row r="5290" ht="10.199999999999999" hidden="1" x14ac:dyDescent="0.2"/>
    <row r="5291" ht="10.199999999999999" hidden="1" x14ac:dyDescent="0.2"/>
    <row r="5292" ht="10.199999999999999" hidden="1" x14ac:dyDescent="0.2"/>
    <row r="5293" ht="10.199999999999999" hidden="1" x14ac:dyDescent="0.2"/>
    <row r="5294" ht="10.199999999999999" hidden="1" x14ac:dyDescent="0.2"/>
    <row r="5295" ht="10.199999999999999" hidden="1" x14ac:dyDescent="0.2"/>
    <row r="5296" ht="10.199999999999999" hidden="1" x14ac:dyDescent="0.2"/>
    <row r="5297" ht="10.199999999999999" hidden="1" x14ac:dyDescent="0.2"/>
    <row r="5298" ht="10.199999999999999" hidden="1" x14ac:dyDescent="0.2"/>
    <row r="5299" ht="10.199999999999999" hidden="1" x14ac:dyDescent="0.2"/>
    <row r="5300" ht="10.199999999999999" hidden="1" x14ac:dyDescent="0.2"/>
    <row r="5301" ht="10.199999999999999" hidden="1" x14ac:dyDescent="0.2"/>
    <row r="5302" ht="10.199999999999999" hidden="1" x14ac:dyDescent="0.2"/>
    <row r="5303" ht="10.199999999999999" hidden="1" x14ac:dyDescent="0.2"/>
    <row r="5304" ht="10.199999999999999" hidden="1" x14ac:dyDescent="0.2"/>
    <row r="5305" ht="10.199999999999999" hidden="1" x14ac:dyDescent="0.2"/>
    <row r="5306" ht="10.199999999999999" hidden="1" x14ac:dyDescent="0.2"/>
    <row r="5307" ht="10.199999999999999" hidden="1" x14ac:dyDescent="0.2"/>
    <row r="5308" ht="10.199999999999999" hidden="1" x14ac:dyDescent="0.2"/>
    <row r="5309" ht="10.199999999999999" hidden="1" x14ac:dyDescent="0.2"/>
    <row r="5310" ht="10.199999999999999" hidden="1" x14ac:dyDescent="0.2"/>
    <row r="5311" ht="10.199999999999999" hidden="1" x14ac:dyDescent="0.2"/>
    <row r="5312" ht="10.199999999999999" hidden="1" x14ac:dyDescent="0.2"/>
    <row r="5313" ht="10.199999999999999" hidden="1" x14ac:dyDescent="0.2"/>
    <row r="5314" ht="10.199999999999999" hidden="1" x14ac:dyDescent="0.2"/>
    <row r="5315" ht="10.199999999999999" hidden="1" x14ac:dyDescent="0.2"/>
    <row r="5316" ht="10.199999999999999" hidden="1" x14ac:dyDescent="0.2"/>
    <row r="5317" ht="10.199999999999999" hidden="1" x14ac:dyDescent="0.2"/>
    <row r="5318" ht="10.199999999999999" hidden="1" x14ac:dyDescent="0.2"/>
    <row r="5319" ht="10.199999999999999" hidden="1" x14ac:dyDescent="0.2"/>
    <row r="5320" ht="10.199999999999999" hidden="1" x14ac:dyDescent="0.2"/>
    <row r="5321" ht="10.199999999999999" hidden="1" x14ac:dyDescent="0.2"/>
    <row r="5322" ht="10.199999999999999" hidden="1" x14ac:dyDescent="0.2"/>
    <row r="5323" ht="10.199999999999999" hidden="1" x14ac:dyDescent="0.2"/>
    <row r="5324" ht="10.199999999999999" hidden="1" x14ac:dyDescent="0.2"/>
    <row r="5325" ht="10.199999999999999" hidden="1" x14ac:dyDescent="0.2"/>
    <row r="5326" ht="10.199999999999999" hidden="1" x14ac:dyDescent="0.2"/>
    <row r="5327" ht="10.199999999999999" hidden="1" x14ac:dyDescent="0.2"/>
    <row r="5328" ht="10.199999999999999" hidden="1" x14ac:dyDescent="0.2"/>
    <row r="5329" ht="10.199999999999999" hidden="1" x14ac:dyDescent="0.2"/>
    <row r="5330" ht="10.199999999999999" hidden="1" x14ac:dyDescent="0.2"/>
    <row r="5331" ht="10.199999999999999" hidden="1" x14ac:dyDescent="0.2"/>
    <row r="5332" ht="10.199999999999999" hidden="1" x14ac:dyDescent="0.2"/>
    <row r="5333" ht="10.199999999999999" hidden="1" x14ac:dyDescent="0.2"/>
    <row r="5334" ht="10.199999999999999" hidden="1" x14ac:dyDescent="0.2"/>
    <row r="5335" ht="10.199999999999999" hidden="1" x14ac:dyDescent="0.2"/>
    <row r="5336" ht="10.199999999999999" hidden="1" x14ac:dyDescent="0.2"/>
    <row r="5337" ht="10.199999999999999" hidden="1" x14ac:dyDescent="0.2"/>
    <row r="5338" ht="10.199999999999999" hidden="1" x14ac:dyDescent="0.2"/>
    <row r="5339" ht="10.199999999999999" hidden="1" x14ac:dyDescent="0.2"/>
    <row r="5340" ht="10.199999999999999" hidden="1" x14ac:dyDescent="0.2"/>
    <row r="5341" ht="10.199999999999999" hidden="1" x14ac:dyDescent="0.2"/>
    <row r="5342" ht="10.199999999999999" hidden="1" x14ac:dyDescent="0.2"/>
    <row r="5343" ht="10.199999999999999" hidden="1" x14ac:dyDescent="0.2"/>
    <row r="5344" ht="10.199999999999999" hidden="1" x14ac:dyDescent="0.2"/>
    <row r="5345" ht="10.199999999999999" hidden="1" x14ac:dyDescent="0.2"/>
    <row r="5346" ht="10.199999999999999" hidden="1" x14ac:dyDescent="0.2"/>
    <row r="5347" ht="10.199999999999999" hidden="1" x14ac:dyDescent="0.2"/>
    <row r="5348" ht="10.199999999999999" hidden="1" x14ac:dyDescent="0.2"/>
    <row r="5349" ht="10.199999999999999" hidden="1" x14ac:dyDescent="0.2"/>
    <row r="5350" ht="10.199999999999999" hidden="1" x14ac:dyDescent="0.2"/>
    <row r="5351" ht="10.199999999999999" hidden="1" x14ac:dyDescent="0.2"/>
    <row r="5352" ht="10.199999999999999" hidden="1" x14ac:dyDescent="0.2"/>
    <row r="5353" ht="10.199999999999999" hidden="1" x14ac:dyDescent="0.2"/>
    <row r="5354" ht="10.199999999999999" hidden="1" x14ac:dyDescent="0.2"/>
    <row r="5355" ht="10.199999999999999" hidden="1" x14ac:dyDescent="0.2"/>
    <row r="5356" ht="10.199999999999999" hidden="1" x14ac:dyDescent="0.2"/>
    <row r="5357" ht="10.199999999999999" hidden="1" x14ac:dyDescent="0.2"/>
    <row r="5358" ht="10.199999999999999" hidden="1" x14ac:dyDescent="0.2"/>
    <row r="5359" ht="10.199999999999999" hidden="1" x14ac:dyDescent="0.2"/>
    <row r="5360" ht="10.199999999999999" hidden="1" x14ac:dyDescent="0.2"/>
    <row r="5361" ht="10.199999999999999" hidden="1" x14ac:dyDescent="0.2"/>
    <row r="5362" ht="10.199999999999999" hidden="1" x14ac:dyDescent="0.2"/>
    <row r="5363" ht="10.199999999999999" hidden="1" x14ac:dyDescent="0.2"/>
    <row r="5364" ht="10.199999999999999" hidden="1" x14ac:dyDescent="0.2"/>
    <row r="5365" ht="10.199999999999999" hidden="1" x14ac:dyDescent="0.2"/>
    <row r="5366" ht="10.199999999999999" hidden="1" x14ac:dyDescent="0.2"/>
    <row r="5367" ht="10.199999999999999" hidden="1" x14ac:dyDescent="0.2"/>
    <row r="5368" ht="10.199999999999999" hidden="1" x14ac:dyDescent="0.2"/>
    <row r="5369" ht="10.199999999999999" hidden="1" x14ac:dyDescent="0.2"/>
    <row r="5370" ht="10.199999999999999" hidden="1" x14ac:dyDescent="0.2"/>
    <row r="5371" ht="10.199999999999999" hidden="1" x14ac:dyDescent="0.2"/>
    <row r="5372" ht="10.199999999999999" hidden="1" x14ac:dyDescent="0.2"/>
    <row r="5373" ht="10.199999999999999" hidden="1" x14ac:dyDescent="0.2"/>
    <row r="5374" ht="10.199999999999999" hidden="1" x14ac:dyDescent="0.2"/>
    <row r="5375" ht="10.199999999999999" hidden="1" x14ac:dyDescent="0.2"/>
    <row r="5376" ht="10.199999999999999" hidden="1" x14ac:dyDescent="0.2"/>
    <row r="5377" ht="10.199999999999999" hidden="1" x14ac:dyDescent="0.2"/>
    <row r="5378" ht="10.199999999999999" hidden="1" x14ac:dyDescent="0.2"/>
    <row r="5379" ht="10.199999999999999" hidden="1" x14ac:dyDescent="0.2"/>
    <row r="5380" ht="10.199999999999999" hidden="1" x14ac:dyDescent="0.2"/>
    <row r="5381" ht="10.199999999999999" hidden="1" x14ac:dyDescent="0.2"/>
    <row r="5382" ht="10.199999999999999" hidden="1" x14ac:dyDescent="0.2"/>
    <row r="5383" ht="10.199999999999999" hidden="1" x14ac:dyDescent="0.2"/>
    <row r="5384" ht="10.199999999999999" hidden="1" x14ac:dyDescent="0.2"/>
    <row r="5385" ht="10.199999999999999" hidden="1" x14ac:dyDescent="0.2"/>
    <row r="5386" ht="10.199999999999999" hidden="1" x14ac:dyDescent="0.2"/>
    <row r="5387" ht="10.199999999999999" hidden="1" x14ac:dyDescent="0.2"/>
    <row r="5388" ht="10.199999999999999" hidden="1" x14ac:dyDescent="0.2"/>
    <row r="5389" ht="10.199999999999999" hidden="1" x14ac:dyDescent="0.2"/>
    <row r="5390" ht="10.199999999999999" hidden="1" x14ac:dyDescent="0.2"/>
    <row r="5391" ht="10.199999999999999" hidden="1" x14ac:dyDescent="0.2"/>
    <row r="5392" ht="10.199999999999999" hidden="1" x14ac:dyDescent="0.2"/>
    <row r="5393" ht="10.199999999999999" hidden="1" x14ac:dyDescent="0.2"/>
    <row r="5394" ht="10.199999999999999" hidden="1" x14ac:dyDescent="0.2"/>
    <row r="5395" ht="10.199999999999999" hidden="1" x14ac:dyDescent="0.2"/>
    <row r="5396" ht="10.199999999999999" hidden="1" x14ac:dyDescent="0.2"/>
    <row r="5397" ht="10.199999999999999" hidden="1" x14ac:dyDescent="0.2"/>
    <row r="5398" ht="10.199999999999999" hidden="1" x14ac:dyDescent="0.2"/>
    <row r="5399" ht="10.199999999999999" hidden="1" x14ac:dyDescent="0.2"/>
    <row r="5400" ht="10.199999999999999" hidden="1" x14ac:dyDescent="0.2"/>
    <row r="5401" ht="10.199999999999999" hidden="1" x14ac:dyDescent="0.2"/>
    <row r="5402" ht="10.199999999999999" hidden="1" x14ac:dyDescent="0.2"/>
    <row r="5403" ht="10.199999999999999" hidden="1" x14ac:dyDescent="0.2"/>
    <row r="5404" ht="10.199999999999999" hidden="1" x14ac:dyDescent="0.2"/>
    <row r="5405" ht="10.199999999999999" hidden="1" x14ac:dyDescent="0.2"/>
    <row r="5406" ht="10.199999999999999" hidden="1" x14ac:dyDescent="0.2"/>
    <row r="5407" ht="10.199999999999999" hidden="1" x14ac:dyDescent="0.2"/>
    <row r="5408" ht="10.199999999999999" hidden="1" x14ac:dyDescent="0.2"/>
    <row r="5409" ht="10.199999999999999" hidden="1" x14ac:dyDescent="0.2"/>
    <row r="5410" ht="10.199999999999999" hidden="1" x14ac:dyDescent="0.2"/>
    <row r="5411" ht="10.199999999999999" hidden="1" x14ac:dyDescent="0.2"/>
    <row r="5412" ht="10.199999999999999" hidden="1" x14ac:dyDescent="0.2"/>
    <row r="5413" ht="10.199999999999999" hidden="1" x14ac:dyDescent="0.2"/>
    <row r="5414" ht="10.199999999999999" hidden="1" x14ac:dyDescent="0.2"/>
    <row r="5415" ht="10.199999999999999" hidden="1" x14ac:dyDescent="0.2"/>
    <row r="5416" ht="10.199999999999999" hidden="1" x14ac:dyDescent="0.2"/>
    <row r="5417" ht="10.199999999999999" hidden="1" x14ac:dyDescent="0.2"/>
    <row r="5418" ht="10.199999999999999" hidden="1" x14ac:dyDescent="0.2"/>
    <row r="5419" ht="10.199999999999999" hidden="1" x14ac:dyDescent="0.2"/>
    <row r="5420" ht="10.199999999999999" hidden="1" x14ac:dyDescent="0.2"/>
    <row r="5421" ht="10.199999999999999" hidden="1" x14ac:dyDescent="0.2"/>
    <row r="5422" ht="10.199999999999999" hidden="1" x14ac:dyDescent="0.2"/>
    <row r="5423" ht="10.199999999999999" hidden="1" x14ac:dyDescent="0.2"/>
    <row r="5424" ht="10.199999999999999" hidden="1" x14ac:dyDescent="0.2"/>
    <row r="5425" ht="10.199999999999999" hidden="1" x14ac:dyDescent="0.2"/>
    <row r="5426" ht="10.199999999999999" hidden="1" x14ac:dyDescent="0.2"/>
    <row r="5427" ht="10.199999999999999" hidden="1" x14ac:dyDescent="0.2"/>
    <row r="5428" ht="10.199999999999999" hidden="1" x14ac:dyDescent="0.2"/>
    <row r="5429" ht="10.199999999999999" hidden="1" x14ac:dyDescent="0.2"/>
    <row r="5430" ht="10.199999999999999" hidden="1" x14ac:dyDescent="0.2"/>
    <row r="5431" ht="10.199999999999999" hidden="1" x14ac:dyDescent="0.2"/>
    <row r="5432" ht="10.199999999999999" hidden="1" x14ac:dyDescent="0.2"/>
    <row r="5433" ht="10.199999999999999" hidden="1" x14ac:dyDescent="0.2"/>
    <row r="5434" ht="10.199999999999999" hidden="1" x14ac:dyDescent="0.2"/>
    <row r="5435" ht="10.199999999999999" hidden="1" x14ac:dyDescent="0.2"/>
    <row r="5436" ht="10.199999999999999" hidden="1" x14ac:dyDescent="0.2"/>
    <row r="5437" ht="10.199999999999999" hidden="1" x14ac:dyDescent="0.2"/>
    <row r="5438" ht="10.199999999999999" hidden="1" x14ac:dyDescent="0.2"/>
    <row r="5439" ht="10.199999999999999" hidden="1" x14ac:dyDescent="0.2"/>
    <row r="5440" ht="10.199999999999999" hidden="1" x14ac:dyDescent="0.2"/>
    <row r="5441" ht="10.199999999999999" hidden="1" x14ac:dyDescent="0.2"/>
    <row r="5442" ht="10.199999999999999" hidden="1" x14ac:dyDescent="0.2"/>
    <row r="5443" ht="10.199999999999999" hidden="1" x14ac:dyDescent="0.2"/>
    <row r="5444" ht="10.199999999999999" hidden="1" x14ac:dyDescent="0.2"/>
    <row r="5445" ht="10.199999999999999" hidden="1" x14ac:dyDescent="0.2"/>
    <row r="5446" ht="10.199999999999999" hidden="1" x14ac:dyDescent="0.2"/>
    <row r="5447" ht="10.199999999999999" hidden="1" x14ac:dyDescent="0.2"/>
    <row r="5448" ht="10.199999999999999" hidden="1" x14ac:dyDescent="0.2"/>
    <row r="5449" ht="10.199999999999999" hidden="1" x14ac:dyDescent="0.2"/>
    <row r="5450" ht="10.199999999999999" hidden="1" x14ac:dyDescent="0.2"/>
    <row r="5451" ht="10.199999999999999" hidden="1" x14ac:dyDescent="0.2"/>
    <row r="5452" ht="10.199999999999999" hidden="1" x14ac:dyDescent="0.2"/>
    <row r="5453" ht="10.199999999999999" hidden="1" x14ac:dyDescent="0.2"/>
    <row r="5454" ht="10.199999999999999" hidden="1" x14ac:dyDescent="0.2"/>
    <row r="5455" ht="10.199999999999999" hidden="1" x14ac:dyDescent="0.2"/>
    <row r="5456" ht="10.199999999999999" hidden="1" x14ac:dyDescent="0.2"/>
    <row r="5457" ht="10.199999999999999" hidden="1" x14ac:dyDescent="0.2"/>
    <row r="5458" ht="10.199999999999999" hidden="1" x14ac:dyDescent="0.2"/>
    <row r="5459" ht="10.199999999999999" hidden="1" x14ac:dyDescent="0.2"/>
    <row r="5460" ht="10.199999999999999" hidden="1" x14ac:dyDescent="0.2"/>
    <row r="5461" ht="10.199999999999999" hidden="1" x14ac:dyDescent="0.2"/>
    <row r="5462" ht="10.199999999999999" hidden="1" x14ac:dyDescent="0.2"/>
    <row r="5463" ht="10.199999999999999" hidden="1" x14ac:dyDescent="0.2"/>
    <row r="5464" ht="10.199999999999999" hidden="1" x14ac:dyDescent="0.2"/>
    <row r="5465" ht="10.199999999999999" hidden="1" x14ac:dyDescent="0.2"/>
    <row r="5466" ht="10.199999999999999" hidden="1" x14ac:dyDescent="0.2"/>
    <row r="5467" ht="10.199999999999999" hidden="1" x14ac:dyDescent="0.2"/>
    <row r="5468" ht="10.199999999999999" hidden="1" x14ac:dyDescent="0.2"/>
    <row r="5469" ht="10.199999999999999" hidden="1" x14ac:dyDescent="0.2"/>
    <row r="5470" ht="10.199999999999999" hidden="1" x14ac:dyDescent="0.2"/>
    <row r="5471" ht="10.199999999999999" hidden="1" x14ac:dyDescent="0.2"/>
    <row r="5472" ht="10.199999999999999" hidden="1" x14ac:dyDescent="0.2"/>
    <row r="5473" ht="10.199999999999999" hidden="1" x14ac:dyDescent="0.2"/>
    <row r="5474" ht="10.199999999999999" hidden="1" x14ac:dyDescent="0.2"/>
    <row r="5475" ht="10.199999999999999" hidden="1" x14ac:dyDescent="0.2"/>
    <row r="5476" ht="10.199999999999999" hidden="1" x14ac:dyDescent="0.2"/>
    <row r="5477" ht="10.199999999999999" hidden="1" x14ac:dyDescent="0.2"/>
    <row r="5478" ht="10.199999999999999" hidden="1" x14ac:dyDescent="0.2"/>
    <row r="5479" ht="10.199999999999999" hidden="1" x14ac:dyDescent="0.2"/>
    <row r="5480" ht="10.199999999999999" hidden="1" x14ac:dyDescent="0.2"/>
    <row r="5481" ht="10.199999999999999" hidden="1" x14ac:dyDescent="0.2"/>
    <row r="5482" ht="10.199999999999999" hidden="1" x14ac:dyDescent="0.2"/>
    <row r="5483" ht="10.199999999999999" hidden="1" x14ac:dyDescent="0.2"/>
    <row r="5484" ht="10.199999999999999" hidden="1" x14ac:dyDescent="0.2"/>
    <row r="5485" ht="10.199999999999999" hidden="1" x14ac:dyDescent="0.2"/>
    <row r="5486" ht="10.199999999999999" hidden="1" x14ac:dyDescent="0.2"/>
    <row r="5487" ht="10.199999999999999" hidden="1" x14ac:dyDescent="0.2"/>
    <row r="5488" ht="10.199999999999999" hidden="1" x14ac:dyDescent="0.2"/>
    <row r="5489" ht="10.199999999999999" hidden="1" x14ac:dyDescent="0.2"/>
    <row r="5490" ht="10.199999999999999" hidden="1" x14ac:dyDescent="0.2"/>
    <row r="5491" ht="10.199999999999999" hidden="1" x14ac:dyDescent="0.2"/>
    <row r="5492" ht="10.199999999999999" hidden="1" x14ac:dyDescent="0.2"/>
    <row r="5493" ht="10.199999999999999" hidden="1" x14ac:dyDescent="0.2"/>
    <row r="5494" ht="10.199999999999999" hidden="1" x14ac:dyDescent="0.2"/>
    <row r="5495" ht="10.199999999999999" hidden="1" x14ac:dyDescent="0.2"/>
    <row r="5496" ht="10.199999999999999" hidden="1" x14ac:dyDescent="0.2"/>
    <row r="5497" ht="10.199999999999999" hidden="1" x14ac:dyDescent="0.2"/>
    <row r="5498" ht="10.199999999999999" hidden="1" x14ac:dyDescent="0.2"/>
    <row r="5499" ht="10.199999999999999" hidden="1" x14ac:dyDescent="0.2"/>
    <row r="5500" ht="10.199999999999999" hidden="1" x14ac:dyDescent="0.2"/>
    <row r="5501" ht="10.199999999999999" hidden="1" x14ac:dyDescent="0.2"/>
    <row r="5502" ht="10.199999999999999" hidden="1" x14ac:dyDescent="0.2"/>
    <row r="5503" ht="10.199999999999999" hidden="1" x14ac:dyDescent="0.2"/>
    <row r="5504" ht="10.199999999999999" hidden="1" x14ac:dyDescent="0.2"/>
    <row r="5505" ht="10.199999999999999" hidden="1" x14ac:dyDescent="0.2"/>
    <row r="5506" ht="10.199999999999999" hidden="1" x14ac:dyDescent="0.2"/>
    <row r="5507" ht="10.199999999999999" hidden="1" x14ac:dyDescent="0.2"/>
    <row r="5508" ht="10.199999999999999" hidden="1" x14ac:dyDescent="0.2"/>
    <row r="5509" ht="10.199999999999999" hidden="1" x14ac:dyDescent="0.2"/>
    <row r="5510" ht="10.199999999999999" hidden="1" x14ac:dyDescent="0.2"/>
    <row r="5511" ht="10.199999999999999" hidden="1" x14ac:dyDescent="0.2"/>
    <row r="5512" ht="10.199999999999999" hidden="1" x14ac:dyDescent="0.2"/>
    <row r="5513" ht="10.199999999999999" hidden="1" x14ac:dyDescent="0.2"/>
    <row r="5514" ht="10.199999999999999" hidden="1" x14ac:dyDescent="0.2"/>
    <row r="5515" ht="10.199999999999999" hidden="1" x14ac:dyDescent="0.2"/>
    <row r="5516" ht="10.199999999999999" hidden="1" x14ac:dyDescent="0.2"/>
    <row r="5517" ht="10.199999999999999" hidden="1" x14ac:dyDescent="0.2"/>
    <row r="5518" ht="10.199999999999999" hidden="1" x14ac:dyDescent="0.2"/>
    <row r="5519" ht="10.199999999999999" hidden="1" x14ac:dyDescent="0.2"/>
    <row r="5520" ht="10.199999999999999" hidden="1" x14ac:dyDescent="0.2"/>
    <row r="5521" ht="10.199999999999999" hidden="1" x14ac:dyDescent="0.2"/>
    <row r="5522" ht="10.199999999999999" hidden="1" x14ac:dyDescent="0.2"/>
    <row r="5523" ht="10.199999999999999" hidden="1" x14ac:dyDescent="0.2"/>
    <row r="5524" ht="10.199999999999999" hidden="1" x14ac:dyDescent="0.2"/>
    <row r="5525" ht="10.199999999999999" hidden="1" x14ac:dyDescent="0.2"/>
    <row r="5526" ht="10.199999999999999" hidden="1" x14ac:dyDescent="0.2"/>
    <row r="5527" ht="10.199999999999999" hidden="1" x14ac:dyDescent="0.2"/>
    <row r="5528" ht="10.199999999999999" hidden="1" x14ac:dyDescent="0.2"/>
    <row r="5529" ht="10.199999999999999" hidden="1" x14ac:dyDescent="0.2"/>
    <row r="5530" ht="10.199999999999999" hidden="1" x14ac:dyDescent="0.2"/>
    <row r="5531" ht="10.199999999999999" hidden="1" x14ac:dyDescent="0.2"/>
    <row r="5532" ht="10.199999999999999" hidden="1" x14ac:dyDescent="0.2"/>
    <row r="5533" ht="10.199999999999999" hidden="1" x14ac:dyDescent="0.2"/>
    <row r="5534" ht="10.199999999999999" hidden="1" x14ac:dyDescent="0.2"/>
    <row r="5535" ht="10.199999999999999" hidden="1" x14ac:dyDescent="0.2"/>
    <row r="5536" ht="10.199999999999999" hidden="1" x14ac:dyDescent="0.2"/>
    <row r="5537" ht="10.199999999999999" hidden="1" x14ac:dyDescent="0.2"/>
    <row r="5538" ht="10.199999999999999" hidden="1" x14ac:dyDescent="0.2"/>
    <row r="5539" ht="10.199999999999999" hidden="1" x14ac:dyDescent="0.2"/>
    <row r="5540" ht="10.199999999999999" hidden="1" x14ac:dyDescent="0.2"/>
    <row r="5541" ht="10.199999999999999" hidden="1" x14ac:dyDescent="0.2"/>
    <row r="5542" ht="10.199999999999999" hidden="1" x14ac:dyDescent="0.2"/>
    <row r="5543" ht="10.199999999999999" hidden="1" x14ac:dyDescent="0.2"/>
    <row r="5544" ht="10.199999999999999" hidden="1" x14ac:dyDescent="0.2"/>
    <row r="5545" ht="10.199999999999999" hidden="1" x14ac:dyDescent="0.2"/>
    <row r="5546" ht="10.199999999999999" hidden="1" x14ac:dyDescent="0.2"/>
    <row r="5547" ht="10.199999999999999" hidden="1" x14ac:dyDescent="0.2"/>
    <row r="5548" ht="10.199999999999999" hidden="1" x14ac:dyDescent="0.2"/>
    <row r="5549" ht="10.199999999999999" hidden="1" x14ac:dyDescent="0.2"/>
    <row r="5550" ht="10.199999999999999" hidden="1" x14ac:dyDescent="0.2"/>
    <row r="5551" ht="10.199999999999999" hidden="1" x14ac:dyDescent="0.2"/>
    <row r="5552" ht="10.199999999999999" hidden="1" x14ac:dyDescent="0.2"/>
    <row r="5553" ht="10.199999999999999" hidden="1" x14ac:dyDescent="0.2"/>
    <row r="5554" ht="10.199999999999999" hidden="1" x14ac:dyDescent="0.2"/>
    <row r="5555" ht="10.199999999999999" hidden="1" x14ac:dyDescent="0.2"/>
    <row r="5556" ht="10.199999999999999" hidden="1" x14ac:dyDescent="0.2"/>
    <row r="5557" ht="10.199999999999999" hidden="1" x14ac:dyDescent="0.2"/>
    <row r="5558" ht="10.199999999999999" hidden="1" x14ac:dyDescent="0.2"/>
    <row r="5559" ht="10.199999999999999" hidden="1" x14ac:dyDescent="0.2"/>
    <row r="5560" ht="10.199999999999999" hidden="1" x14ac:dyDescent="0.2"/>
    <row r="5561" ht="10.199999999999999" hidden="1" x14ac:dyDescent="0.2"/>
    <row r="5562" ht="10.199999999999999" hidden="1" x14ac:dyDescent="0.2"/>
    <row r="5563" ht="10.199999999999999" hidden="1" x14ac:dyDescent="0.2"/>
    <row r="5564" ht="10.199999999999999" hidden="1" x14ac:dyDescent="0.2"/>
    <row r="5565" ht="10.199999999999999" hidden="1" x14ac:dyDescent="0.2"/>
    <row r="5566" ht="10.199999999999999" hidden="1" x14ac:dyDescent="0.2"/>
    <row r="5567" ht="10.199999999999999" hidden="1" x14ac:dyDescent="0.2"/>
    <row r="5568" ht="10.199999999999999" hidden="1" x14ac:dyDescent="0.2"/>
    <row r="5569" ht="10.199999999999999" hidden="1" x14ac:dyDescent="0.2"/>
    <row r="5570" ht="10.199999999999999" hidden="1" x14ac:dyDescent="0.2"/>
    <row r="5571" ht="10.199999999999999" hidden="1" x14ac:dyDescent="0.2"/>
    <row r="5572" ht="10.199999999999999" hidden="1" x14ac:dyDescent="0.2"/>
    <row r="5573" ht="10.199999999999999" hidden="1" x14ac:dyDescent="0.2"/>
    <row r="5574" ht="10.199999999999999" hidden="1" x14ac:dyDescent="0.2"/>
    <row r="5575" ht="10.199999999999999" hidden="1" x14ac:dyDescent="0.2"/>
    <row r="5576" ht="10.199999999999999" hidden="1" x14ac:dyDescent="0.2"/>
    <row r="5577" ht="10.199999999999999" hidden="1" x14ac:dyDescent="0.2"/>
    <row r="5578" ht="10.199999999999999" hidden="1" x14ac:dyDescent="0.2"/>
    <row r="5579" ht="10.199999999999999" hidden="1" x14ac:dyDescent="0.2"/>
    <row r="5580" ht="10.199999999999999" hidden="1" x14ac:dyDescent="0.2"/>
    <row r="5581" ht="10.199999999999999" hidden="1" x14ac:dyDescent="0.2"/>
    <row r="5582" ht="10.199999999999999" hidden="1" x14ac:dyDescent="0.2"/>
    <row r="5583" ht="10.199999999999999" hidden="1" x14ac:dyDescent="0.2"/>
    <row r="5584" ht="10.199999999999999" hidden="1" x14ac:dyDescent="0.2"/>
    <row r="5585" ht="10.199999999999999" hidden="1" x14ac:dyDescent="0.2"/>
    <row r="5586" ht="10.199999999999999" hidden="1" x14ac:dyDescent="0.2"/>
    <row r="5587" ht="10.199999999999999" hidden="1" x14ac:dyDescent="0.2"/>
    <row r="5588" ht="10.199999999999999" hidden="1" x14ac:dyDescent="0.2"/>
    <row r="5589" ht="10.199999999999999" hidden="1" x14ac:dyDescent="0.2"/>
    <row r="5590" ht="10.199999999999999" hidden="1" x14ac:dyDescent="0.2"/>
    <row r="5591" ht="10.199999999999999" hidden="1" x14ac:dyDescent="0.2"/>
    <row r="5592" ht="10.199999999999999" hidden="1" x14ac:dyDescent="0.2"/>
    <row r="5593" ht="10.199999999999999" hidden="1" x14ac:dyDescent="0.2"/>
    <row r="5594" ht="10.199999999999999" hidden="1" x14ac:dyDescent="0.2"/>
    <row r="5595" ht="10.199999999999999" hidden="1" x14ac:dyDescent="0.2"/>
    <row r="5596" ht="10.199999999999999" hidden="1" x14ac:dyDescent="0.2"/>
    <row r="5597" ht="10.199999999999999" hidden="1" x14ac:dyDescent="0.2"/>
    <row r="5598" ht="10.199999999999999" hidden="1" x14ac:dyDescent="0.2"/>
    <row r="5599" ht="10.199999999999999" hidden="1" x14ac:dyDescent="0.2"/>
    <row r="5600" ht="10.199999999999999" hidden="1" x14ac:dyDescent="0.2"/>
    <row r="5601" ht="10.199999999999999" hidden="1" x14ac:dyDescent="0.2"/>
    <row r="5602" ht="10.199999999999999" hidden="1" x14ac:dyDescent="0.2"/>
    <row r="5603" ht="10.199999999999999" hidden="1" x14ac:dyDescent="0.2"/>
    <row r="5604" ht="10.199999999999999" hidden="1" x14ac:dyDescent="0.2"/>
    <row r="5605" ht="10.199999999999999" hidden="1" x14ac:dyDescent="0.2"/>
    <row r="5606" ht="10.199999999999999" hidden="1" x14ac:dyDescent="0.2"/>
    <row r="5607" ht="10.199999999999999" hidden="1" x14ac:dyDescent="0.2"/>
    <row r="5608" ht="10.199999999999999" hidden="1" x14ac:dyDescent="0.2"/>
    <row r="5609" ht="10.199999999999999" hidden="1" x14ac:dyDescent="0.2"/>
    <row r="5610" ht="10.199999999999999" hidden="1" x14ac:dyDescent="0.2"/>
    <row r="5611" ht="10.199999999999999" hidden="1" x14ac:dyDescent="0.2"/>
    <row r="5612" ht="10.199999999999999" hidden="1" x14ac:dyDescent="0.2"/>
    <row r="5613" ht="10.199999999999999" hidden="1" x14ac:dyDescent="0.2"/>
    <row r="5614" ht="10.199999999999999" hidden="1" x14ac:dyDescent="0.2"/>
    <row r="5615" ht="10.199999999999999" hidden="1" x14ac:dyDescent="0.2"/>
    <row r="5616" ht="10.199999999999999" hidden="1" x14ac:dyDescent="0.2"/>
    <row r="5617" ht="10.199999999999999" hidden="1" x14ac:dyDescent="0.2"/>
    <row r="5618" ht="10.199999999999999" hidden="1" x14ac:dyDescent="0.2"/>
    <row r="5619" ht="10.199999999999999" hidden="1" x14ac:dyDescent="0.2"/>
    <row r="5620" ht="10.199999999999999" hidden="1" x14ac:dyDescent="0.2"/>
    <row r="5621" ht="10.199999999999999" hidden="1" x14ac:dyDescent="0.2"/>
    <row r="5622" ht="10.199999999999999" hidden="1" x14ac:dyDescent="0.2"/>
    <row r="5623" ht="10.199999999999999" hidden="1" x14ac:dyDescent="0.2"/>
    <row r="5624" ht="10.199999999999999" hidden="1" x14ac:dyDescent="0.2"/>
    <row r="5625" ht="10.199999999999999" hidden="1" x14ac:dyDescent="0.2"/>
    <row r="5626" ht="10.199999999999999" hidden="1" x14ac:dyDescent="0.2"/>
    <row r="5627" ht="10.199999999999999" hidden="1" x14ac:dyDescent="0.2"/>
    <row r="5628" ht="10.199999999999999" hidden="1" x14ac:dyDescent="0.2"/>
    <row r="5629" ht="10.199999999999999" hidden="1" x14ac:dyDescent="0.2"/>
    <row r="5630" ht="10.199999999999999" hidden="1" x14ac:dyDescent="0.2"/>
    <row r="5631" ht="10.199999999999999" hidden="1" x14ac:dyDescent="0.2"/>
    <row r="5632" ht="10.199999999999999" hidden="1" x14ac:dyDescent="0.2"/>
    <row r="5633" ht="10.199999999999999" hidden="1" x14ac:dyDescent="0.2"/>
    <row r="5634" ht="10.199999999999999" hidden="1" x14ac:dyDescent="0.2"/>
    <row r="5635" ht="10.199999999999999" hidden="1" x14ac:dyDescent="0.2"/>
    <row r="5636" ht="10.199999999999999" hidden="1" x14ac:dyDescent="0.2"/>
    <row r="5637" ht="10.199999999999999" hidden="1" x14ac:dyDescent="0.2"/>
    <row r="5638" ht="10.199999999999999" hidden="1" x14ac:dyDescent="0.2"/>
    <row r="5639" ht="10.199999999999999" hidden="1" x14ac:dyDescent="0.2"/>
    <row r="5640" ht="10.199999999999999" hidden="1" x14ac:dyDescent="0.2"/>
    <row r="5641" ht="10.199999999999999" hidden="1" x14ac:dyDescent="0.2"/>
    <row r="5642" ht="10.199999999999999" hidden="1" x14ac:dyDescent="0.2"/>
    <row r="5643" ht="10.199999999999999" hidden="1" x14ac:dyDescent="0.2"/>
    <row r="5644" ht="10.199999999999999" hidden="1" x14ac:dyDescent="0.2"/>
    <row r="5645" ht="10.199999999999999" hidden="1" x14ac:dyDescent="0.2"/>
    <row r="5646" ht="10.199999999999999" hidden="1" x14ac:dyDescent="0.2"/>
    <row r="5647" ht="10.199999999999999" hidden="1" x14ac:dyDescent="0.2"/>
    <row r="5648" ht="10.199999999999999" hidden="1" x14ac:dyDescent="0.2"/>
    <row r="5649" ht="10.199999999999999" hidden="1" x14ac:dyDescent="0.2"/>
    <row r="5650" ht="10.199999999999999" hidden="1" x14ac:dyDescent="0.2"/>
    <row r="5651" ht="10.199999999999999" hidden="1" x14ac:dyDescent="0.2"/>
    <row r="5652" ht="10.199999999999999" hidden="1" x14ac:dyDescent="0.2"/>
    <row r="5653" ht="10.199999999999999" hidden="1" x14ac:dyDescent="0.2"/>
    <row r="5654" ht="10.199999999999999" hidden="1" x14ac:dyDescent="0.2"/>
    <row r="5655" ht="10.199999999999999" hidden="1" x14ac:dyDescent="0.2"/>
    <row r="5656" ht="10.199999999999999" hidden="1" x14ac:dyDescent="0.2"/>
    <row r="5657" ht="10.199999999999999" hidden="1" x14ac:dyDescent="0.2"/>
    <row r="5658" ht="10.199999999999999" hidden="1" x14ac:dyDescent="0.2"/>
    <row r="5659" ht="10.199999999999999" hidden="1" x14ac:dyDescent="0.2"/>
    <row r="5660" ht="10.199999999999999" hidden="1" x14ac:dyDescent="0.2"/>
    <row r="5661" ht="10.199999999999999" hidden="1" x14ac:dyDescent="0.2"/>
    <row r="5662" ht="10.199999999999999" hidden="1" x14ac:dyDescent="0.2"/>
    <row r="5663" ht="10.199999999999999" hidden="1" x14ac:dyDescent="0.2"/>
    <row r="5664" ht="10.199999999999999" hidden="1" x14ac:dyDescent="0.2"/>
    <row r="5665" ht="10.199999999999999" hidden="1" x14ac:dyDescent="0.2"/>
    <row r="5666" ht="10.199999999999999" hidden="1" x14ac:dyDescent="0.2"/>
    <row r="5667" ht="10.199999999999999" hidden="1" x14ac:dyDescent="0.2"/>
    <row r="5668" ht="10.199999999999999" hidden="1" x14ac:dyDescent="0.2"/>
    <row r="5669" ht="10.199999999999999" hidden="1" x14ac:dyDescent="0.2"/>
    <row r="5670" ht="10.199999999999999" hidden="1" x14ac:dyDescent="0.2"/>
    <row r="5671" ht="10.199999999999999" hidden="1" x14ac:dyDescent="0.2"/>
    <row r="5672" ht="10.199999999999999" hidden="1" x14ac:dyDescent="0.2"/>
    <row r="5673" ht="10.199999999999999" hidden="1" x14ac:dyDescent="0.2"/>
    <row r="5674" ht="10.199999999999999" hidden="1" x14ac:dyDescent="0.2"/>
    <row r="5675" ht="10.199999999999999" hidden="1" x14ac:dyDescent="0.2"/>
    <row r="5676" ht="10.199999999999999" hidden="1" x14ac:dyDescent="0.2"/>
    <row r="5677" ht="10.199999999999999" hidden="1" x14ac:dyDescent="0.2"/>
    <row r="5678" ht="10.199999999999999" hidden="1" x14ac:dyDescent="0.2"/>
    <row r="5679" ht="10.199999999999999" hidden="1" x14ac:dyDescent="0.2"/>
    <row r="5680" ht="10.199999999999999" hidden="1" x14ac:dyDescent="0.2"/>
    <row r="5681" ht="10.199999999999999" hidden="1" x14ac:dyDescent="0.2"/>
    <row r="5682" ht="10.199999999999999" hidden="1" x14ac:dyDescent="0.2"/>
    <row r="5683" ht="10.199999999999999" hidden="1" x14ac:dyDescent="0.2"/>
    <row r="5684" ht="10.199999999999999" hidden="1" x14ac:dyDescent="0.2"/>
    <row r="5685" ht="10.199999999999999" hidden="1" x14ac:dyDescent="0.2"/>
    <row r="5686" ht="10.199999999999999" hidden="1" x14ac:dyDescent="0.2"/>
    <row r="5687" ht="10.199999999999999" hidden="1" x14ac:dyDescent="0.2"/>
    <row r="5688" ht="10.199999999999999" hidden="1" x14ac:dyDescent="0.2"/>
    <row r="5689" ht="10.199999999999999" hidden="1" x14ac:dyDescent="0.2"/>
    <row r="5690" ht="10.199999999999999" hidden="1" x14ac:dyDescent="0.2"/>
    <row r="5691" ht="10.199999999999999" hidden="1" x14ac:dyDescent="0.2"/>
    <row r="5692" ht="10.199999999999999" hidden="1" x14ac:dyDescent="0.2"/>
    <row r="5693" ht="10.199999999999999" hidden="1" x14ac:dyDescent="0.2"/>
    <row r="5694" ht="10.199999999999999" hidden="1" x14ac:dyDescent="0.2"/>
    <row r="5695" ht="10.199999999999999" hidden="1" x14ac:dyDescent="0.2"/>
    <row r="5696" ht="10.199999999999999" hidden="1" x14ac:dyDescent="0.2"/>
    <row r="5697" ht="10.199999999999999" hidden="1" x14ac:dyDescent="0.2"/>
    <row r="5698" ht="10.199999999999999" hidden="1" x14ac:dyDescent="0.2"/>
    <row r="5699" ht="10.199999999999999" hidden="1" x14ac:dyDescent="0.2"/>
    <row r="5700" ht="10.199999999999999" hidden="1" x14ac:dyDescent="0.2"/>
    <row r="5701" ht="10.199999999999999" hidden="1" x14ac:dyDescent="0.2"/>
    <row r="5702" ht="10.199999999999999" hidden="1" x14ac:dyDescent="0.2"/>
    <row r="5703" ht="10.199999999999999" hidden="1" x14ac:dyDescent="0.2"/>
    <row r="5704" ht="10.199999999999999" hidden="1" x14ac:dyDescent="0.2"/>
    <row r="5705" ht="10.199999999999999" hidden="1" x14ac:dyDescent="0.2"/>
    <row r="5706" ht="10.199999999999999" hidden="1" x14ac:dyDescent="0.2"/>
    <row r="5707" ht="10.199999999999999" hidden="1" x14ac:dyDescent="0.2"/>
    <row r="5708" ht="10.199999999999999" hidden="1" x14ac:dyDescent="0.2"/>
    <row r="5709" ht="10.199999999999999" hidden="1" x14ac:dyDescent="0.2"/>
    <row r="5710" ht="10.199999999999999" hidden="1" x14ac:dyDescent="0.2"/>
    <row r="5711" ht="10.199999999999999" hidden="1" x14ac:dyDescent="0.2"/>
    <row r="5712" ht="10.199999999999999" hidden="1" x14ac:dyDescent="0.2"/>
    <row r="5713" ht="10.199999999999999" hidden="1" x14ac:dyDescent="0.2"/>
    <row r="5714" ht="10.199999999999999" hidden="1" x14ac:dyDescent="0.2"/>
    <row r="5715" ht="10.199999999999999" hidden="1" x14ac:dyDescent="0.2"/>
    <row r="5716" ht="10.199999999999999" hidden="1" x14ac:dyDescent="0.2"/>
    <row r="5717" ht="10.199999999999999" hidden="1" x14ac:dyDescent="0.2"/>
    <row r="5718" ht="10.199999999999999" hidden="1" x14ac:dyDescent="0.2"/>
    <row r="5719" ht="10.199999999999999" hidden="1" x14ac:dyDescent="0.2"/>
    <row r="5720" ht="10.199999999999999" hidden="1" x14ac:dyDescent="0.2"/>
    <row r="5721" ht="10.199999999999999" hidden="1" x14ac:dyDescent="0.2"/>
    <row r="5722" ht="10.199999999999999" hidden="1" x14ac:dyDescent="0.2"/>
    <row r="5723" ht="10.199999999999999" hidden="1" x14ac:dyDescent="0.2"/>
    <row r="5724" ht="10.199999999999999" hidden="1" x14ac:dyDescent="0.2"/>
    <row r="5725" ht="10.199999999999999" hidden="1" x14ac:dyDescent="0.2"/>
    <row r="5726" ht="10.199999999999999" hidden="1" x14ac:dyDescent="0.2"/>
    <row r="5727" ht="10.199999999999999" hidden="1" x14ac:dyDescent="0.2"/>
    <row r="5728" ht="10.199999999999999" hidden="1" x14ac:dyDescent="0.2"/>
    <row r="5729" ht="10.199999999999999" hidden="1" x14ac:dyDescent="0.2"/>
    <row r="5730" ht="10.199999999999999" hidden="1" x14ac:dyDescent="0.2"/>
    <row r="5731" ht="10.199999999999999" hidden="1" x14ac:dyDescent="0.2"/>
    <row r="5732" ht="10.199999999999999" hidden="1" x14ac:dyDescent="0.2"/>
    <row r="5733" ht="10.199999999999999" hidden="1" x14ac:dyDescent="0.2"/>
    <row r="5734" ht="10.199999999999999" hidden="1" x14ac:dyDescent="0.2"/>
    <row r="5735" ht="10.199999999999999" hidden="1" x14ac:dyDescent="0.2"/>
    <row r="5736" ht="10.199999999999999" hidden="1" x14ac:dyDescent="0.2"/>
    <row r="5737" ht="10.199999999999999" hidden="1" x14ac:dyDescent="0.2"/>
    <row r="5738" ht="10.199999999999999" hidden="1" x14ac:dyDescent="0.2"/>
    <row r="5739" ht="10.199999999999999" hidden="1" x14ac:dyDescent="0.2"/>
    <row r="5740" ht="10.199999999999999" hidden="1" x14ac:dyDescent="0.2"/>
    <row r="5741" ht="10.199999999999999" hidden="1" x14ac:dyDescent="0.2"/>
    <row r="5742" ht="10.199999999999999" hidden="1" x14ac:dyDescent="0.2"/>
    <row r="5743" ht="10.199999999999999" hidden="1" x14ac:dyDescent="0.2"/>
    <row r="5744" ht="10.199999999999999" hidden="1" x14ac:dyDescent="0.2"/>
    <row r="5745" ht="10.199999999999999" hidden="1" x14ac:dyDescent="0.2"/>
    <row r="5746" ht="10.199999999999999" hidden="1" x14ac:dyDescent="0.2"/>
    <row r="5747" ht="10.199999999999999" hidden="1" x14ac:dyDescent="0.2"/>
    <row r="5748" ht="10.199999999999999" hidden="1" x14ac:dyDescent="0.2"/>
    <row r="5749" ht="10.199999999999999" hidden="1" x14ac:dyDescent="0.2"/>
    <row r="5750" ht="10.199999999999999" hidden="1" x14ac:dyDescent="0.2"/>
    <row r="5751" ht="10.199999999999999" hidden="1" x14ac:dyDescent="0.2"/>
    <row r="5752" ht="10.199999999999999" hidden="1" x14ac:dyDescent="0.2"/>
    <row r="5753" ht="10.199999999999999" hidden="1" x14ac:dyDescent="0.2"/>
    <row r="5754" ht="10.199999999999999" hidden="1" x14ac:dyDescent="0.2"/>
    <row r="5755" ht="10.199999999999999" hidden="1" x14ac:dyDescent="0.2"/>
    <row r="5756" ht="10.199999999999999" hidden="1" x14ac:dyDescent="0.2"/>
    <row r="5757" ht="10.199999999999999" hidden="1" x14ac:dyDescent="0.2"/>
    <row r="5758" ht="10.199999999999999" hidden="1" x14ac:dyDescent="0.2"/>
    <row r="5759" ht="10.199999999999999" hidden="1" x14ac:dyDescent="0.2"/>
    <row r="5760" ht="10.199999999999999" hidden="1" x14ac:dyDescent="0.2"/>
    <row r="5761" ht="10.199999999999999" hidden="1" x14ac:dyDescent="0.2"/>
    <row r="5762" ht="10.199999999999999" hidden="1" x14ac:dyDescent="0.2"/>
    <row r="5763" ht="10.199999999999999" hidden="1" x14ac:dyDescent="0.2"/>
    <row r="5764" ht="10.199999999999999" hidden="1" x14ac:dyDescent="0.2"/>
    <row r="5765" ht="10.199999999999999" hidden="1" x14ac:dyDescent="0.2"/>
    <row r="5766" ht="10.199999999999999" hidden="1" x14ac:dyDescent="0.2"/>
    <row r="5767" ht="10.199999999999999" hidden="1" x14ac:dyDescent="0.2"/>
    <row r="5768" ht="10.199999999999999" hidden="1" x14ac:dyDescent="0.2"/>
    <row r="5769" ht="10.199999999999999" hidden="1" x14ac:dyDescent="0.2"/>
    <row r="5770" ht="10.199999999999999" hidden="1" x14ac:dyDescent="0.2"/>
    <row r="5771" ht="10.199999999999999" hidden="1" x14ac:dyDescent="0.2"/>
    <row r="5772" ht="10.199999999999999" hidden="1" x14ac:dyDescent="0.2"/>
    <row r="5773" ht="10.199999999999999" hidden="1" x14ac:dyDescent="0.2"/>
    <row r="5774" ht="10.199999999999999" hidden="1" x14ac:dyDescent="0.2"/>
    <row r="5775" ht="10.199999999999999" hidden="1" x14ac:dyDescent="0.2"/>
    <row r="5776" ht="10.199999999999999" hidden="1" x14ac:dyDescent="0.2"/>
    <row r="5777" ht="10.199999999999999" hidden="1" x14ac:dyDescent="0.2"/>
    <row r="5778" ht="10.199999999999999" hidden="1" x14ac:dyDescent="0.2"/>
    <row r="5779" ht="10.199999999999999" hidden="1" x14ac:dyDescent="0.2"/>
    <row r="5780" ht="10.199999999999999" hidden="1" x14ac:dyDescent="0.2"/>
    <row r="5781" ht="10.199999999999999" hidden="1" x14ac:dyDescent="0.2"/>
    <row r="5782" ht="10.199999999999999" hidden="1" x14ac:dyDescent="0.2"/>
    <row r="5783" ht="10.199999999999999" hidden="1" x14ac:dyDescent="0.2"/>
    <row r="5784" ht="10.199999999999999" hidden="1" x14ac:dyDescent="0.2"/>
    <row r="5785" ht="10.199999999999999" hidden="1" x14ac:dyDescent="0.2"/>
    <row r="5786" ht="10.199999999999999" hidden="1" x14ac:dyDescent="0.2"/>
    <row r="5787" ht="10.199999999999999" hidden="1" x14ac:dyDescent="0.2"/>
    <row r="5788" ht="10.199999999999999" hidden="1" x14ac:dyDescent="0.2"/>
    <row r="5789" ht="10.199999999999999" hidden="1" x14ac:dyDescent="0.2"/>
    <row r="5790" ht="10.199999999999999" hidden="1" x14ac:dyDescent="0.2"/>
    <row r="5791" ht="10.199999999999999" hidden="1" x14ac:dyDescent="0.2"/>
    <row r="5792" ht="10.199999999999999" hidden="1" x14ac:dyDescent="0.2"/>
    <row r="5793" ht="10.199999999999999" hidden="1" x14ac:dyDescent="0.2"/>
    <row r="5794" ht="10.199999999999999" hidden="1" x14ac:dyDescent="0.2"/>
    <row r="5795" ht="10.199999999999999" hidden="1" x14ac:dyDescent="0.2"/>
    <row r="5796" ht="10.199999999999999" hidden="1" x14ac:dyDescent="0.2"/>
    <row r="5797" ht="10.199999999999999" hidden="1" x14ac:dyDescent="0.2"/>
    <row r="5798" ht="10.199999999999999" hidden="1" x14ac:dyDescent="0.2"/>
    <row r="5799" ht="10.199999999999999" hidden="1" x14ac:dyDescent="0.2"/>
    <row r="5800" ht="10.199999999999999" hidden="1" x14ac:dyDescent="0.2"/>
    <row r="5801" ht="10.199999999999999" hidden="1" x14ac:dyDescent="0.2"/>
    <row r="5802" ht="10.199999999999999" hidden="1" x14ac:dyDescent="0.2"/>
    <row r="5803" ht="10.199999999999999" hidden="1" x14ac:dyDescent="0.2"/>
    <row r="5804" ht="10.199999999999999" hidden="1" x14ac:dyDescent="0.2"/>
    <row r="5805" ht="10.199999999999999" hidden="1" x14ac:dyDescent="0.2"/>
    <row r="5806" ht="10.199999999999999" hidden="1" x14ac:dyDescent="0.2"/>
    <row r="5807" ht="10.199999999999999" hidden="1" x14ac:dyDescent="0.2"/>
    <row r="5808" ht="10.199999999999999" hidden="1" x14ac:dyDescent="0.2"/>
    <row r="5809" ht="10.199999999999999" hidden="1" x14ac:dyDescent="0.2"/>
    <row r="5810" ht="10.199999999999999" hidden="1" x14ac:dyDescent="0.2"/>
    <row r="5811" ht="10.199999999999999" hidden="1" x14ac:dyDescent="0.2"/>
    <row r="5812" ht="10.199999999999999" hidden="1" x14ac:dyDescent="0.2"/>
    <row r="5813" ht="10.199999999999999" hidden="1" x14ac:dyDescent="0.2"/>
    <row r="5814" ht="10.199999999999999" hidden="1" x14ac:dyDescent="0.2"/>
    <row r="5815" ht="10.199999999999999" hidden="1" x14ac:dyDescent="0.2"/>
    <row r="5816" ht="10.199999999999999" hidden="1" x14ac:dyDescent="0.2"/>
    <row r="5817" ht="10.199999999999999" hidden="1" x14ac:dyDescent="0.2"/>
    <row r="5818" ht="10.199999999999999" hidden="1" x14ac:dyDescent="0.2"/>
    <row r="5819" ht="10.199999999999999" hidden="1" x14ac:dyDescent="0.2"/>
    <row r="5820" ht="10.199999999999999" hidden="1" x14ac:dyDescent="0.2"/>
    <row r="5821" ht="10.199999999999999" hidden="1" x14ac:dyDescent="0.2"/>
    <row r="5822" ht="10.199999999999999" hidden="1" x14ac:dyDescent="0.2"/>
    <row r="5823" ht="10.199999999999999" hidden="1" x14ac:dyDescent="0.2"/>
    <row r="5824" ht="10.199999999999999" hidden="1" x14ac:dyDescent="0.2"/>
    <row r="5825" ht="10.199999999999999" hidden="1" x14ac:dyDescent="0.2"/>
    <row r="5826" ht="10.199999999999999" hidden="1" x14ac:dyDescent="0.2"/>
    <row r="5827" ht="10.199999999999999" hidden="1" x14ac:dyDescent="0.2"/>
    <row r="5828" ht="10.199999999999999" hidden="1" x14ac:dyDescent="0.2"/>
    <row r="5829" ht="10.199999999999999" hidden="1" x14ac:dyDescent="0.2"/>
    <row r="5830" ht="10.199999999999999" hidden="1" x14ac:dyDescent="0.2"/>
    <row r="5831" ht="10.199999999999999" hidden="1" x14ac:dyDescent="0.2"/>
    <row r="5832" ht="10.199999999999999" hidden="1" x14ac:dyDescent="0.2"/>
    <row r="5833" ht="10.199999999999999" hidden="1" x14ac:dyDescent="0.2"/>
    <row r="5834" ht="10.199999999999999" hidden="1" x14ac:dyDescent="0.2"/>
    <row r="5835" ht="10.199999999999999" hidden="1" x14ac:dyDescent="0.2"/>
    <row r="5836" ht="10.199999999999999" hidden="1" x14ac:dyDescent="0.2"/>
    <row r="5837" ht="10.199999999999999" hidden="1" x14ac:dyDescent="0.2"/>
    <row r="5838" ht="10.199999999999999" hidden="1" x14ac:dyDescent="0.2"/>
    <row r="5839" ht="10.199999999999999" hidden="1" x14ac:dyDescent="0.2"/>
    <row r="5840" ht="10.199999999999999" hidden="1" x14ac:dyDescent="0.2"/>
    <row r="5841" ht="10.199999999999999" hidden="1" x14ac:dyDescent="0.2"/>
    <row r="5842" ht="10.199999999999999" hidden="1" x14ac:dyDescent="0.2"/>
    <row r="5843" ht="10.199999999999999" hidden="1" x14ac:dyDescent="0.2"/>
    <row r="5844" ht="10.199999999999999" hidden="1" x14ac:dyDescent="0.2"/>
    <row r="5845" ht="10.199999999999999" hidden="1" x14ac:dyDescent="0.2"/>
    <row r="5846" ht="10.199999999999999" hidden="1" x14ac:dyDescent="0.2"/>
    <row r="5847" ht="10.199999999999999" hidden="1" x14ac:dyDescent="0.2"/>
    <row r="5848" ht="10.199999999999999" hidden="1" x14ac:dyDescent="0.2"/>
    <row r="5849" ht="10.199999999999999" hidden="1" x14ac:dyDescent="0.2"/>
    <row r="5850" ht="10.199999999999999" hidden="1" x14ac:dyDescent="0.2"/>
    <row r="5851" ht="10.199999999999999" hidden="1" x14ac:dyDescent="0.2"/>
    <row r="5852" ht="10.199999999999999" hidden="1" x14ac:dyDescent="0.2"/>
    <row r="5853" ht="10.199999999999999" hidden="1" x14ac:dyDescent="0.2"/>
    <row r="5854" ht="10.199999999999999" hidden="1" x14ac:dyDescent="0.2"/>
    <row r="5855" ht="10.199999999999999" hidden="1" x14ac:dyDescent="0.2"/>
    <row r="5856" ht="10.199999999999999" hidden="1" x14ac:dyDescent="0.2"/>
    <row r="5857" ht="10.199999999999999" hidden="1" x14ac:dyDescent="0.2"/>
    <row r="5858" ht="10.199999999999999" hidden="1" x14ac:dyDescent="0.2"/>
    <row r="5859" ht="10.199999999999999" hidden="1" x14ac:dyDescent="0.2"/>
    <row r="5860" ht="10.199999999999999" hidden="1" x14ac:dyDescent="0.2"/>
    <row r="5861" ht="10.199999999999999" hidden="1" x14ac:dyDescent="0.2"/>
    <row r="5862" ht="10.199999999999999" hidden="1" x14ac:dyDescent="0.2"/>
    <row r="5863" ht="10.199999999999999" hidden="1" x14ac:dyDescent="0.2"/>
    <row r="5864" ht="10.199999999999999" hidden="1" x14ac:dyDescent="0.2"/>
    <row r="5865" ht="10.199999999999999" hidden="1" x14ac:dyDescent="0.2"/>
    <row r="5866" ht="10.199999999999999" hidden="1" x14ac:dyDescent="0.2"/>
    <row r="5867" ht="10.199999999999999" hidden="1" x14ac:dyDescent="0.2"/>
    <row r="5868" ht="10.199999999999999" hidden="1" x14ac:dyDescent="0.2"/>
    <row r="5869" ht="10.199999999999999" hidden="1" x14ac:dyDescent="0.2"/>
    <row r="5870" ht="10.199999999999999" hidden="1" x14ac:dyDescent="0.2"/>
    <row r="5871" ht="10.199999999999999" hidden="1" x14ac:dyDescent="0.2"/>
    <row r="5872" ht="10.199999999999999" hidden="1" x14ac:dyDescent="0.2"/>
    <row r="5873" ht="10.199999999999999" hidden="1" x14ac:dyDescent="0.2"/>
    <row r="5874" ht="10.199999999999999" hidden="1" x14ac:dyDescent="0.2"/>
    <row r="5875" ht="10.199999999999999" hidden="1" x14ac:dyDescent="0.2"/>
    <row r="5876" ht="10.199999999999999" hidden="1" x14ac:dyDescent="0.2"/>
    <row r="5877" ht="10.199999999999999" hidden="1" x14ac:dyDescent="0.2"/>
    <row r="5878" ht="10.199999999999999" hidden="1" x14ac:dyDescent="0.2"/>
    <row r="5879" ht="10.199999999999999" hidden="1" x14ac:dyDescent="0.2"/>
    <row r="5880" ht="10.199999999999999" hidden="1" x14ac:dyDescent="0.2"/>
    <row r="5881" ht="10.199999999999999" hidden="1" x14ac:dyDescent="0.2"/>
    <row r="5882" ht="10.199999999999999" hidden="1" x14ac:dyDescent="0.2"/>
    <row r="5883" ht="10.199999999999999" hidden="1" x14ac:dyDescent="0.2"/>
    <row r="5884" ht="10.199999999999999" hidden="1" x14ac:dyDescent="0.2"/>
    <row r="5885" ht="10.199999999999999" hidden="1" x14ac:dyDescent="0.2"/>
    <row r="5886" ht="10.199999999999999" hidden="1" x14ac:dyDescent="0.2"/>
    <row r="5887" ht="10.199999999999999" hidden="1" x14ac:dyDescent="0.2"/>
    <row r="5888" ht="10.199999999999999" hidden="1" x14ac:dyDescent="0.2"/>
    <row r="5889" ht="10.199999999999999" hidden="1" x14ac:dyDescent="0.2"/>
    <row r="5890" ht="10.199999999999999" hidden="1" x14ac:dyDescent="0.2"/>
    <row r="5891" ht="10.199999999999999" hidden="1" x14ac:dyDescent="0.2"/>
    <row r="5892" ht="10.199999999999999" hidden="1" x14ac:dyDescent="0.2"/>
    <row r="5893" ht="10.199999999999999" hidden="1" x14ac:dyDescent="0.2"/>
    <row r="5894" ht="10.199999999999999" hidden="1" x14ac:dyDescent="0.2"/>
    <row r="5895" ht="10.199999999999999" hidden="1" x14ac:dyDescent="0.2"/>
    <row r="5896" ht="10.199999999999999" hidden="1" x14ac:dyDescent="0.2"/>
    <row r="5897" ht="10.199999999999999" hidden="1" x14ac:dyDescent="0.2"/>
    <row r="5898" ht="10.199999999999999" hidden="1" x14ac:dyDescent="0.2"/>
    <row r="5899" ht="10.199999999999999" hidden="1" x14ac:dyDescent="0.2"/>
    <row r="5900" ht="10.199999999999999" hidden="1" x14ac:dyDescent="0.2"/>
    <row r="5901" ht="10.199999999999999" hidden="1" x14ac:dyDescent="0.2"/>
    <row r="5902" ht="10.199999999999999" hidden="1" x14ac:dyDescent="0.2"/>
    <row r="5903" ht="10.199999999999999" hidden="1" x14ac:dyDescent="0.2"/>
    <row r="5904" ht="10.199999999999999" hidden="1" x14ac:dyDescent="0.2"/>
    <row r="5905" ht="10.199999999999999" hidden="1" x14ac:dyDescent="0.2"/>
    <row r="5906" ht="10.199999999999999" hidden="1" x14ac:dyDescent="0.2"/>
    <row r="5907" ht="10.199999999999999" hidden="1" x14ac:dyDescent="0.2"/>
    <row r="5908" ht="10.199999999999999" hidden="1" x14ac:dyDescent="0.2"/>
    <row r="5909" ht="10.199999999999999" hidden="1" x14ac:dyDescent="0.2"/>
    <row r="5910" ht="10.199999999999999" hidden="1" x14ac:dyDescent="0.2"/>
    <row r="5911" ht="10.199999999999999" hidden="1" x14ac:dyDescent="0.2"/>
    <row r="5912" ht="10.199999999999999" hidden="1" x14ac:dyDescent="0.2"/>
    <row r="5913" ht="10.199999999999999" hidden="1" x14ac:dyDescent="0.2"/>
    <row r="5914" ht="10.199999999999999" hidden="1" x14ac:dyDescent="0.2"/>
    <row r="5915" ht="10.199999999999999" hidden="1" x14ac:dyDescent="0.2"/>
    <row r="5916" ht="10.199999999999999" hidden="1" x14ac:dyDescent="0.2"/>
    <row r="5917" ht="10.199999999999999" hidden="1" x14ac:dyDescent="0.2"/>
    <row r="5918" ht="10.199999999999999" hidden="1" x14ac:dyDescent="0.2"/>
    <row r="5919" ht="10.199999999999999" hidden="1" x14ac:dyDescent="0.2"/>
    <row r="5920" ht="10.199999999999999" hidden="1" x14ac:dyDescent="0.2"/>
    <row r="5921" ht="10.199999999999999" hidden="1" x14ac:dyDescent="0.2"/>
    <row r="5922" ht="10.199999999999999" hidden="1" x14ac:dyDescent="0.2"/>
    <row r="5923" ht="10.199999999999999" hidden="1" x14ac:dyDescent="0.2"/>
    <row r="5924" ht="10.199999999999999" hidden="1" x14ac:dyDescent="0.2"/>
    <row r="5925" ht="10.199999999999999" hidden="1" x14ac:dyDescent="0.2"/>
    <row r="5926" ht="10.199999999999999" hidden="1" x14ac:dyDescent="0.2"/>
    <row r="5927" ht="10.199999999999999" hidden="1" x14ac:dyDescent="0.2"/>
    <row r="5928" ht="10.199999999999999" hidden="1" x14ac:dyDescent="0.2"/>
    <row r="5929" ht="10.199999999999999" hidden="1" x14ac:dyDescent="0.2"/>
    <row r="5930" ht="10.199999999999999" hidden="1" x14ac:dyDescent="0.2"/>
    <row r="5931" ht="10.199999999999999" hidden="1" x14ac:dyDescent="0.2"/>
    <row r="5932" ht="10.199999999999999" hidden="1" x14ac:dyDescent="0.2"/>
    <row r="5933" ht="10.199999999999999" hidden="1" x14ac:dyDescent="0.2"/>
    <row r="5934" ht="10.199999999999999" hidden="1" x14ac:dyDescent="0.2"/>
    <row r="5935" ht="10.199999999999999" hidden="1" x14ac:dyDescent="0.2"/>
    <row r="5936" ht="10.199999999999999" hidden="1" x14ac:dyDescent="0.2"/>
    <row r="5937" ht="10.199999999999999" hidden="1" x14ac:dyDescent="0.2"/>
    <row r="5938" ht="10.199999999999999" hidden="1" x14ac:dyDescent="0.2"/>
    <row r="5939" ht="10.199999999999999" hidden="1" x14ac:dyDescent="0.2"/>
    <row r="5940" ht="10.199999999999999" hidden="1" x14ac:dyDescent="0.2"/>
    <row r="5941" ht="10.199999999999999" hidden="1" x14ac:dyDescent="0.2"/>
    <row r="5942" ht="10.199999999999999" hidden="1" x14ac:dyDescent="0.2"/>
    <row r="5943" ht="10.199999999999999" hidden="1" x14ac:dyDescent="0.2"/>
    <row r="5944" ht="10.199999999999999" hidden="1" x14ac:dyDescent="0.2"/>
    <row r="5945" ht="10.199999999999999" hidden="1" x14ac:dyDescent="0.2"/>
    <row r="5946" ht="10.199999999999999" hidden="1" x14ac:dyDescent="0.2"/>
    <row r="5947" ht="10.199999999999999" hidden="1" x14ac:dyDescent="0.2"/>
    <row r="5948" ht="10.199999999999999" hidden="1" x14ac:dyDescent="0.2"/>
    <row r="5949" ht="10.199999999999999" hidden="1" x14ac:dyDescent="0.2"/>
    <row r="5950" ht="10.199999999999999" hidden="1" x14ac:dyDescent="0.2"/>
    <row r="5951" ht="10.199999999999999" hidden="1" x14ac:dyDescent="0.2"/>
    <row r="5952" ht="10.199999999999999" hidden="1" x14ac:dyDescent="0.2"/>
    <row r="5953" ht="10.199999999999999" hidden="1" x14ac:dyDescent="0.2"/>
    <row r="5954" ht="10.199999999999999" hidden="1" x14ac:dyDescent="0.2"/>
    <row r="5955" ht="10.199999999999999" hidden="1" x14ac:dyDescent="0.2"/>
    <row r="5956" ht="10.199999999999999" hidden="1" x14ac:dyDescent="0.2"/>
    <row r="5957" ht="10.199999999999999" hidden="1" x14ac:dyDescent="0.2"/>
    <row r="5958" ht="10.199999999999999" hidden="1" x14ac:dyDescent="0.2"/>
    <row r="5959" ht="10.199999999999999" hidden="1" x14ac:dyDescent="0.2"/>
    <row r="5960" ht="10.199999999999999" hidden="1" x14ac:dyDescent="0.2"/>
    <row r="5961" ht="10.199999999999999" hidden="1" x14ac:dyDescent="0.2"/>
    <row r="5962" ht="10.199999999999999" hidden="1" x14ac:dyDescent="0.2"/>
    <row r="5963" ht="10.199999999999999" hidden="1" x14ac:dyDescent="0.2"/>
    <row r="5964" ht="10.199999999999999" hidden="1" x14ac:dyDescent="0.2"/>
    <row r="5965" ht="10.199999999999999" hidden="1" x14ac:dyDescent="0.2"/>
    <row r="5966" ht="10.199999999999999" hidden="1" x14ac:dyDescent="0.2"/>
    <row r="5967" ht="10.199999999999999" hidden="1" x14ac:dyDescent="0.2"/>
    <row r="5968" ht="10.199999999999999" hidden="1" x14ac:dyDescent="0.2"/>
    <row r="5969" ht="10.199999999999999" hidden="1" x14ac:dyDescent="0.2"/>
    <row r="5970" ht="10.199999999999999" hidden="1" x14ac:dyDescent="0.2"/>
    <row r="5971" ht="10.199999999999999" hidden="1" x14ac:dyDescent="0.2"/>
    <row r="5972" ht="10.199999999999999" hidden="1" x14ac:dyDescent="0.2"/>
    <row r="5973" ht="10.199999999999999" hidden="1" x14ac:dyDescent="0.2"/>
    <row r="5974" ht="10.199999999999999" hidden="1" x14ac:dyDescent="0.2"/>
    <row r="5975" ht="10.199999999999999" hidden="1" x14ac:dyDescent="0.2"/>
    <row r="5976" ht="10.199999999999999" hidden="1" x14ac:dyDescent="0.2"/>
    <row r="5977" ht="10.199999999999999" hidden="1" x14ac:dyDescent="0.2"/>
    <row r="5978" ht="10.199999999999999" hidden="1" x14ac:dyDescent="0.2"/>
    <row r="5979" ht="10.199999999999999" hidden="1" x14ac:dyDescent="0.2"/>
    <row r="5980" ht="10.199999999999999" hidden="1" x14ac:dyDescent="0.2"/>
    <row r="5981" ht="10.199999999999999" hidden="1" x14ac:dyDescent="0.2"/>
    <row r="5982" ht="10.199999999999999" hidden="1" x14ac:dyDescent="0.2"/>
    <row r="5983" ht="10.199999999999999" hidden="1" x14ac:dyDescent="0.2"/>
    <row r="5984" ht="10.199999999999999" hidden="1" x14ac:dyDescent="0.2"/>
    <row r="5985" ht="10.199999999999999" hidden="1" x14ac:dyDescent="0.2"/>
    <row r="5986" ht="10.199999999999999" hidden="1" x14ac:dyDescent="0.2"/>
    <row r="5987" ht="10.199999999999999" hidden="1" x14ac:dyDescent="0.2"/>
    <row r="5988" ht="10.199999999999999" hidden="1" x14ac:dyDescent="0.2"/>
    <row r="5989" ht="10.199999999999999" hidden="1" x14ac:dyDescent="0.2"/>
    <row r="5990" ht="10.199999999999999" hidden="1" x14ac:dyDescent="0.2"/>
    <row r="5991" ht="10.199999999999999" hidden="1" x14ac:dyDescent="0.2"/>
    <row r="5992" ht="10.199999999999999" hidden="1" x14ac:dyDescent="0.2"/>
    <row r="5993" ht="10.199999999999999" hidden="1" x14ac:dyDescent="0.2"/>
    <row r="5994" ht="10.199999999999999" hidden="1" x14ac:dyDescent="0.2"/>
    <row r="5995" ht="10.199999999999999" hidden="1" x14ac:dyDescent="0.2"/>
    <row r="5996" ht="10.199999999999999" hidden="1" x14ac:dyDescent="0.2"/>
    <row r="5997" ht="10.199999999999999" hidden="1" x14ac:dyDescent="0.2"/>
    <row r="5998" ht="10.199999999999999" hidden="1" x14ac:dyDescent="0.2"/>
    <row r="5999" ht="10.199999999999999" hidden="1" x14ac:dyDescent="0.2"/>
    <row r="6000" ht="10.199999999999999" hidden="1" x14ac:dyDescent="0.2"/>
    <row r="6001" ht="10.199999999999999" hidden="1" x14ac:dyDescent="0.2"/>
    <row r="6002" ht="10.199999999999999" hidden="1" x14ac:dyDescent="0.2"/>
    <row r="6003" ht="10.199999999999999" hidden="1" x14ac:dyDescent="0.2"/>
    <row r="6004" ht="10.199999999999999" hidden="1" x14ac:dyDescent="0.2"/>
    <row r="6005" ht="10.199999999999999" hidden="1" x14ac:dyDescent="0.2"/>
    <row r="6006" ht="10.199999999999999" hidden="1" x14ac:dyDescent="0.2"/>
    <row r="6007" ht="10.199999999999999" hidden="1" x14ac:dyDescent="0.2"/>
    <row r="6008" ht="10.199999999999999" hidden="1" x14ac:dyDescent="0.2"/>
    <row r="6009" ht="10.199999999999999" hidden="1" x14ac:dyDescent="0.2"/>
    <row r="6010" ht="10.199999999999999" hidden="1" x14ac:dyDescent="0.2"/>
    <row r="6011" ht="10.199999999999999" hidden="1" x14ac:dyDescent="0.2"/>
    <row r="6012" ht="10.199999999999999" hidden="1" x14ac:dyDescent="0.2"/>
    <row r="6013" ht="10.199999999999999" hidden="1" x14ac:dyDescent="0.2"/>
    <row r="6014" ht="10.199999999999999" hidden="1" x14ac:dyDescent="0.2"/>
    <row r="6015" ht="10.199999999999999" hidden="1" x14ac:dyDescent="0.2"/>
    <row r="6016" ht="10.199999999999999" hidden="1" x14ac:dyDescent="0.2"/>
    <row r="6017" ht="10.199999999999999" hidden="1" x14ac:dyDescent="0.2"/>
    <row r="6018" ht="10.199999999999999" hidden="1" x14ac:dyDescent="0.2"/>
    <row r="6019" ht="10.199999999999999" hidden="1" x14ac:dyDescent="0.2"/>
    <row r="6020" ht="10.199999999999999" hidden="1" x14ac:dyDescent="0.2"/>
    <row r="6021" ht="10.199999999999999" hidden="1" x14ac:dyDescent="0.2"/>
    <row r="6022" ht="10.199999999999999" hidden="1" x14ac:dyDescent="0.2"/>
    <row r="6023" ht="10.199999999999999" hidden="1" x14ac:dyDescent="0.2"/>
    <row r="6024" ht="10.199999999999999" hidden="1" x14ac:dyDescent="0.2"/>
    <row r="6025" ht="10.199999999999999" hidden="1" x14ac:dyDescent="0.2"/>
    <row r="6026" ht="10.199999999999999" hidden="1" x14ac:dyDescent="0.2"/>
    <row r="6027" ht="10.199999999999999" hidden="1" x14ac:dyDescent="0.2"/>
    <row r="6028" ht="10.199999999999999" hidden="1" x14ac:dyDescent="0.2"/>
    <row r="6029" ht="10.199999999999999" hidden="1" x14ac:dyDescent="0.2"/>
    <row r="6030" ht="10.199999999999999" hidden="1" x14ac:dyDescent="0.2"/>
    <row r="6031" ht="10.199999999999999" hidden="1" x14ac:dyDescent="0.2"/>
    <row r="6032" ht="10.199999999999999" hidden="1" x14ac:dyDescent="0.2"/>
    <row r="6033" ht="10.199999999999999" hidden="1" x14ac:dyDescent="0.2"/>
    <row r="6034" ht="10.199999999999999" hidden="1" x14ac:dyDescent="0.2"/>
    <row r="6035" ht="10.199999999999999" hidden="1" x14ac:dyDescent="0.2"/>
    <row r="6036" ht="10.199999999999999" hidden="1" x14ac:dyDescent="0.2"/>
    <row r="6037" ht="10.199999999999999" hidden="1" x14ac:dyDescent="0.2"/>
    <row r="6038" ht="10.199999999999999" hidden="1" x14ac:dyDescent="0.2"/>
    <row r="6039" ht="10.199999999999999" hidden="1" x14ac:dyDescent="0.2"/>
    <row r="6040" ht="10.199999999999999" hidden="1" x14ac:dyDescent="0.2"/>
    <row r="6041" ht="10.199999999999999" hidden="1" x14ac:dyDescent="0.2"/>
    <row r="6042" ht="10.199999999999999" hidden="1" x14ac:dyDescent="0.2"/>
    <row r="6043" ht="10.199999999999999" hidden="1" x14ac:dyDescent="0.2"/>
    <row r="6044" ht="10.199999999999999" hidden="1" x14ac:dyDescent="0.2"/>
    <row r="6045" ht="10.199999999999999" hidden="1" x14ac:dyDescent="0.2"/>
    <row r="6046" ht="10.199999999999999" hidden="1" x14ac:dyDescent="0.2"/>
    <row r="6047" ht="10.199999999999999" hidden="1" x14ac:dyDescent="0.2"/>
    <row r="6048" ht="10.199999999999999" hidden="1" x14ac:dyDescent="0.2"/>
    <row r="6049" ht="10.199999999999999" hidden="1" x14ac:dyDescent="0.2"/>
    <row r="6050" ht="10.199999999999999" hidden="1" x14ac:dyDescent="0.2"/>
    <row r="6051" ht="10.199999999999999" hidden="1" x14ac:dyDescent="0.2"/>
    <row r="6052" ht="10.199999999999999" hidden="1" x14ac:dyDescent="0.2"/>
    <row r="6053" ht="10.199999999999999" hidden="1" x14ac:dyDescent="0.2"/>
    <row r="6054" ht="10.199999999999999" hidden="1" x14ac:dyDescent="0.2"/>
    <row r="6055" ht="10.199999999999999" hidden="1" x14ac:dyDescent="0.2"/>
    <row r="6056" ht="10.199999999999999" hidden="1" x14ac:dyDescent="0.2"/>
    <row r="6057" ht="10.199999999999999" hidden="1" x14ac:dyDescent="0.2"/>
    <row r="6058" ht="10.199999999999999" hidden="1" x14ac:dyDescent="0.2"/>
    <row r="6059" ht="10.199999999999999" hidden="1" x14ac:dyDescent="0.2"/>
    <row r="6060" ht="10.199999999999999" hidden="1" x14ac:dyDescent="0.2"/>
    <row r="6061" ht="10.199999999999999" hidden="1" x14ac:dyDescent="0.2"/>
    <row r="6062" ht="10.199999999999999" hidden="1" x14ac:dyDescent="0.2"/>
    <row r="6063" ht="10.199999999999999" hidden="1" x14ac:dyDescent="0.2"/>
    <row r="6064" ht="10.199999999999999" hidden="1" x14ac:dyDescent="0.2"/>
    <row r="6065" ht="10.199999999999999" hidden="1" x14ac:dyDescent="0.2"/>
    <row r="6066" ht="10.199999999999999" hidden="1" x14ac:dyDescent="0.2"/>
    <row r="6067" ht="10.199999999999999" hidden="1" x14ac:dyDescent="0.2"/>
    <row r="6068" ht="10.199999999999999" hidden="1" x14ac:dyDescent="0.2"/>
    <row r="6069" ht="10.199999999999999" hidden="1" x14ac:dyDescent="0.2"/>
    <row r="6070" ht="10.199999999999999" hidden="1" x14ac:dyDescent="0.2"/>
    <row r="6071" ht="10.199999999999999" hidden="1" x14ac:dyDescent="0.2"/>
    <row r="6072" ht="10.199999999999999" hidden="1" x14ac:dyDescent="0.2"/>
    <row r="6073" ht="10.199999999999999" hidden="1" x14ac:dyDescent="0.2"/>
    <row r="6074" ht="10.199999999999999" hidden="1" x14ac:dyDescent="0.2"/>
    <row r="6075" ht="10.199999999999999" hidden="1" x14ac:dyDescent="0.2"/>
    <row r="6076" ht="10.199999999999999" hidden="1" x14ac:dyDescent="0.2"/>
    <row r="6077" ht="10.199999999999999" hidden="1" x14ac:dyDescent="0.2"/>
    <row r="6078" ht="10.199999999999999" hidden="1" x14ac:dyDescent="0.2"/>
    <row r="6079" ht="10.199999999999999" hidden="1" x14ac:dyDescent="0.2"/>
    <row r="6080" ht="10.199999999999999" hidden="1" x14ac:dyDescent="0.2"/>
    <row r="6081" ht="10.199999999999999" hidden="1" x14ac:dyDescent="0.2"/>
    <row r="6082" ht="10.199999999999999" hidden="1" x14ac:dyDescent="0.2"/>
    <row r="6083" ht="10.199999999999999" hidden="1" x14ac:dyDescent="0.2"/>
    <row r="6084" ht="10.199999999999999" hidden="1" x14ac:dyDescent="0.2"/>
    <row r="6085" ht="10.199999999999999" hidden="1" x14ac:dyDescent="0.2"/>
    <row r="6086" ht="10.199999999999999" hidden="1" x14ac:dyDescent="0.2"/>
    <row r="6087" ht="10.199999999999999" hidden="1" x14ac:dyDescent="0.2"/>
    <row r="6088" ht="10.199999999999999" hidden="1" x14ac:dyDescent="0.2"/>
    <row r="6089" ht="10.199999999999999" hidden="1" x14ac:dyDescent="0.2"/>
    <row r="6090" ht="10.199999999999999" hidden="1" x14ac:dyDescent="0.2"/>
    <row r="6091" ht="10.199999999999999" hidden="1" x14ac:dyDescent="0.2"/>
    <row r="6092" ht="10.199999999999999" hidden="1" x14ac:dyDescent="0.2"/>
    <row r="6093" ht="10.199999999999999" hidden="1" x14ac:dyDescent="0.2"/>
    <row r="6094" ht="10.199999999999999" hidden="1" x14ac:dyDescent="0.2"/>
    <row r="6095" ht="10.199999999999999" hidden="1" x14ac:dyDescent="0.2"/>
    <row r="6096" ht="10.199999999999999" hidden="1" x14ac:dyDescent="0.2"/>
    <row r="6097" ht="10.199999999999999" hidden="1" x14ac:dyDescent="0.2"/>
    <row r="6098" ht="10.199999999999999" hidden="1" x14ac:dyDescent="0.2"/>
    <row r="6099" ht="10.199999999999999" hidden="1" x14ac:dyDescent="0.2"/>
    <row r="6100" ht="10.199999999999999" hidden="1" x14ac:dyDescent="0.2"/>
    <row r="6101" ht="10.199999999999999" hidden="1" x14ac:dyDescent="0.2"/>
    <row r="6102" ht="10.199999999999999" hidden="1" x14ac:dyDescent="0.2"/>
    <row r="6103" ht="10.199999999999999" hidden="1" x14ac:dyDescent="0.2"/>
    <row r="6104" ht="10.199999999999999" hidden="1" x14ac:dyDescent="0.2"/>
    <row r="6105" ht="10.199999999999999" hidden="1" x14ac:dyDescent="0.2"/>
    <row r="6106" ht="10.199999999999999" hidden="1" x14ac:dyDescent="0.2"/>
    <row r="6107" ht="10.199999999999999" hidden="1" x14ac:dyDescent="0.2"/>
    <row r="6108" ht="10.199999999999999" hidden="1" x14ac:dyDescent="0.2"/>
    <row r="6109" ht="10.199999999999999" hidden="1" x14ac:dyDescent="0.2"/>
    <row r="6110" ht="10.199999999999999" hidden="1" x14ac:dyDescent="0.2"/>
    <row r="6111" ht="10.199999999999999" hidden="1" x14ac:dyDescent="0.2"/>
    <row r="6112" ht="10.199999999999999" hidden="1" x14ac:dyDescent="0.2"/>
    <row r="6113" ht="10.199999999999999" hidden="1" x14ac:dyDescent="0.2"/>
    <row r="6114" ht="10.199999999999999" hidden="1" x14ac:dyDescent="0.2"/>
    <row r="6115" ht="10.199999999999999" hidden="1" x14ac:dyDescent="0.2"/>
    <row r="6116" ht="10.199999999999999" hidden="1" x14ac:dyDescent="0.2"/>
    <row r="6117" ht="10.199999999999999" hidden="1" x14ac:dyDescent="0.2"/>
    <row r="6118" ht="10.199999999999999" hidden="1" x14ac:dyDescent="0.2"/>
    <row r="6119" ht="10.199999999999999" hidden="1" x14ac:dyDescent="0.2"/>
    <row r="6120" ht="10.199999999999999" hidden="1" x14ac:dyDescent="0.2"/>
    <row r="6121" ht="10.199999999999999" hidden="1" x14ac:dyDescent="0.2"/>
    <row r="6122" ht="10.199999999999999" hidden="1" x14ac:dyDescent="0.2"/>
    <row r="6123" ht="10.199999999999999" hidden="1" x14ac:dyDescent="0.2"/>
    <row r="6124" ht="10.199999999999999" hidden="1" x14ac:dyDescent="0.2"/>
    <row r="6125" ht="10.199999999999999" hidden="1" x14ac:dyDescent="0.2"/>
    <row r="6126" ht="10.199999999999999" hidden="1" x14ac:dyDescent="0.2"/>
    <row r="6127" ht="10.199999999999999" hidden="1" x14ac:dyDescent="0.2"/>
    <row r="6128" ht="10.199999999999999" hidden="1" x14ac:dyDescent="0.2"/>
    <row r="6129" ht="10.199999999999999" hidden="1" x14ac:dyDescent="0.2"/>
    <row r="6130" ht="10.199999999999999" hidden="1" x14ac:dyDescent="0.2"/>
    <row r="6131" ht="10.199999999999999" hidden="1" x14ac:dyDescent="0.2"/>
    <row r="6132" ht="10.199999999999999" hidden="1" x14ac:dyDescent="0.2"/>
    <row r="6133" ht="10.199999999999999" hidden="1" x14ac:dyDescent="0.2"/>
    <row r="6134" ht="10.199999999999999" hidden="1" x14ac:dyDescent="0.2"/>
    <row r="6135" ht="10.199999999999999" hidden="1" x14ac:dyDescent="0.2"/>
    <row r="6136" ht="10.199999999999999" hidden="1" x14ac:dyDescent="0.2"/>
    <row r="6137" ht="10.199999999999999" hidden="1" x14ac:dyDescent="0.2"/>
    <row r="6138" ht="10.199999999999999" hidden="1" x14ac:dyDescent="0.2"/>
    <row r="6139" ht="10.199999999999999" hidden="1" x14ac:dyDescent="0.2"/>
    <row r="6140" ht="10.199999999999999" hidden="1" x14ac:dyDescent="0.2"/>
    <row r="6141" ht="10.199999999999999" hidden="1" x14ac:dyDescent="0.2"/>
    <row r="6142" ht="10.199999999999999" hidden="1" x14ac:dyDescent="0.2"/>
    <row r="6143" ht="10.199999999999999" hidden="1" x14ac:dyDescent="0.2"/>
    <row r="6144" ht="10.199999999999999" hidden="1" x14ac:dyDescent="0.2"/>
    <row r="6145" ht="10.199999999999999" hidden="1" x14ac:dyDescent="0.2"/>
    <row r="6146" ht="10.199999999999999" hidden="1" x14ac:dyDescent="0.2"/>
    <row r="6147" ht="10.199999999999999" hidden="1" x14ac:dyDescent="0.2"/>
    <row r="6148" ht="10.199999999999999" hidden="1" x14ac:dyDescent="0.2"/>
    <row r="6149" ht="10.199999999999999" hidden="1" x14ac:dyDescent="0.2"/>
    <row r="6150" ht="10.199999999999999" hidden="1" x14ac:dyDescent="0.2"/>
    <row r="6151" ht="10.199999999999999" hidden="1" x14ac:dyDescent="0.2"/>
    <row r="6152" ht="10.199999999999999" hidden="1" x14ac:dyDescent="0.2"/>
    <row r="6153" ht="10.199999999999999" hidden="1" x14ac:dyDescent="0.2"/>
    <row r="6154" ht="10.199999999999999" hidden="1" x14ac:dyDescent="0.2"/>
    <row r="6155" ht="10.199999999999999" hidden="1" x14ac:dyDescent="0.2"/>
    <row r="6156" ht="10.199999999999999" hidden="1" x14ac:dyDescent="0.2"/>
    <row r="6157" ht="10.199999999999999" hidden="1" x14ac:dyDescent="0.2"/>
    <row r="6158" ht="10.199999999999999" hidden="1" x14ac:dyDescent="0.2"/>
    <row r="6159" ht="10.199999999999999" hidden="1" x14ac:dyDescent="0.2"/>
    <row r="6160" ht="10.199999999999999" hidden="1" x14ac:dyDescent="0.2"/>
    <row r="6161" ht="10.199999999999999" hidden="1" x14ac:dyDescent="0.2"/>
    <row r="6162" ht="10.199999999999999" hidden="1" x14ac:dyDescent="0.2"/>
    <row r="6163" ht="10.199999999999999" hidden="1" x14ac:dyDescent="0.2"/>
    <row r="6164" ht="10.199999999999999" hidden="1" x14ac:dyDescent="0.2"/>
    <row r="6165" ht="10.199999999999999" hidden="1" x14ac:dyDescent="0.2"/>
    <row r="6166" ht="10.199999999999999" hidden="1" x14ac:dyDescent="0.2"/>
    <row r="6167" ht="10.199999999999999" hidden="1" x14ac:dyDescent="0.2"/>
    <row r="6168" ht="10.199999999999999" hidden="1" x14ac:dyDescent="0.2"/>
    <row r="6169" ht="10.199999999999999" hidden="1" x14ac:dyDescent="0.2"/>
    <row r="6170" ht="10.199999999999999" hidden="1" x14ac:dyDescent="0.2"/>
    <row r="6171" ht="10.199999999999999" hidden="1" x14ac:dyDescent="0.2"/>
    <row r="6172" ht="10.199999999999999" hidden="1" x14ac:dyDescent="0.2"/>
    <row r="6173" ht="10.199999999999999" hidden="1" x14ac:dyDescent="0.2"/>
    <row r="6174" ht="10.199999999999999" hidden="1" x14ac:dyDescent="0.2"/>
    <row r="6175" ht="10.199999999999999" hidden="1" x14ac:dyDescent="0.2"/>
    <row r="6176" ht="10.199999999999999" hidden="1" x14ac:dyDescent="0.2"/>
    <row r="6177" ht="10.199999999999999" hidden="1" x14ac:dyDescent="0.2"/>
    <row r="6178" ht="10.199999999999999" hidden="1" x14ac:dyDescent="0.2"/>
    <row r="6179" ht="10.199999999999999" hidden="1" x14ac:dyDescent="0.2"/>
    <row r="6180" ht="10.199999999999999" hidden="1" x14ac:dyDescent="0.2"/>
    <row r="6181" ht="10.199999999999999" hidden="1" x14ac:dyDescent="0.2"/>
    <row r="6182" ht="10.199999999999999" hidden="1" x14ac:dyDescent="0.2"/>
    <row r="6183" ht="10.199999999999999" hidden="1" x14ac:dyDescent="0.2"/>
    <row r="6184" ht="10.199999999999999" hidden="1" x14ac:dyDescent="0.2"/>
    <row r="6185" ht="10.199999999999999" hidden="1" x14ac:dyDescent="0.2"/>
    <row r="6186" ht="10.199999999999999" hidden="1" x14ac:dyDescent="0.2"/>
    <row r="6187" ht="10.199999999999999" hidden="1" x14ac:dyDescent="0.2"/>
    <row r="6188" ht="10.199999999999999" hidden="1" x14ac:dyDescent="0.2"/>
    <row r="6189" ht="10.199999999999999" hidden="1" x14ac:dyDescent="0.2"/>
    <row r="6190" ht="10.199999999999999" hidden="1" x14ac:dyDescent="0.2"/>
    <row r="6191" ht="10.199999999999999" hidden="1" x14ac:dyDescent="0.2"/>
    <row r="6192" ht="10.199999999999999" hidden="1" x14ac:dyDescent="0.2"/>
    <row r="6193" ht="10.199999999999999" hidden="1" x14ac:dyDescent="0.2"/>
    <row r="6194" ht="10.199999999999999" hidden="1" x14ac:dyDescent="0.2"/>
    <row r="6195" ht="10.199999999999999" hidden="1" x14ac:dyDescent="0.2"/>
    <row r="6196" ht="10.199999999999999" hidden="1" x14ac:dyDescent="0.2"/>
    <row r="6197" ht="10.199999999999999" hidden="1" x14ac:dyDescent="0.2"/>
    <row r="6198" ht="10.199999999999999" hidden="1" x14ac:dyDescent="0.2"/>
    <row r="6199" ht="10.199999999999999" hidden="1" x14ac:dyDescent="0.2"/>
    <row r="6200" ht="10.199999999999999" hidden="1" x14ac:dyDescent="0.2"/>
    <row r="6201" ht="10.199999999999999" hidden="1" x14ac:dyDescent="0.2"/>
    <row r="6202" ht="10.199999999999999" hidden="1" x14ac:dyDescent="0.2"/>
    <row r="6203" ht="10.199999999999999" hidden="1" x14ac:dyDescent="0.2"/>
    <row r="6204" ht="10.199999999999999" hidden="1" x14ac:dyDescent="0.2"/>
    <row r="6205" ht="10.199999999999999" hidden="1" x14ac:dyDescent="0.2"/>
    <row r="6206" ht="10.199999999999999" hidden="1" x14ac:dyDescent="0.2"/>
    <row r="6207" ht="10.199999999999999" hidden="1" x14ac:dyDescent="0.2"/>
    <row r="6208" ht="10.199999999999999" hidden="1" x14ac:dyDescent="0.2"/>
    <row r="6209" ht="10.199999999999999" hidden="1" x14ac:dyDescent="0.2"/>
    <row r="6210" ht="10.199999999999999" hidden="1" x14ac:dyDescent="0.2"/>
    <row r="6211" ht="10.199999999999999" hidden="1" x14ac:dyDescent="0.2"/>
    <row r="6212" ht="10.199999999999999" hidden="1" x14ac:dyDescent="0.2"/>
    <row r="6213" ht="10.199999999999999" hidden="1" x14ac:dyDescent="0.2"/>
    <row r="6214" ht="10.199999999999999" hidden="1" x14ac:dyDescent="0.2"/>
    <row r="6215" ht="10.199999999999999" hidden="1" x14ac:dyDescent="0.2"/>
    <row r="6216" ht="10.199999999999999" hidden="1" x14ac:dyDescent="0.2"/>
    <row r="6217" ht="10.199999999999999" hidden="1" x14ac:dyDescent="0.2"/>
    <row r="6218" ht="10.199999999999999" hidden="1" x14ac:dyDescent="0.2"/>
    <row r="6219" ht="10.199999999999999" hidden="1" x14ac:dyDescent="0.2"/>
    <row r="6220" ht="10.199999999999999" hidden="1" x14ac:dyDescent="0.2"/>
    <row r="6221" ht="10.199999999999999" hidden="1" x14ac:dyDescent="0.2"/>
    <row r="6222" ht="10.199999999999999" hidden="1" x14ac:dyDescent="0.2"/>
    <row r="6223" ht="10.199999999999999" hidden="1" x14ac:dyDescent="0.2"/>
    <row r="6224" ht="10.199999999999999" hidden="1" x14ac:dyDescent="0.2"/>
    <row r="6225" ht="10.199999999999999" hidden="1" x14ac:dyDescent="0.2"/>
    <row r="6226" ht="10.199999999999999" hidden="1" x14ac:dyDescent="0.2"/>
    <row r="6227" ht="10.199999999999999" hidden="1" x14ac:dyDescent="0.2"/>
    <row r="6228" ht="10.199999999999999" hidden="1" x14ac:dyDescent="0.2"/>
    <row r="6229" ht="10.199999999999999" hidden="1" x14ac:dyDescent="0.2"/>
    <row r="6230" ht="10.199999999999999" hidden="1" x14ac:dyDescent="0.2"/>
    <row r="6231" ht="10.199999999999999" hidden="1" x14ac:dyDescent="0.2"/>
    <row r="6232" ht="10.199999999999999" hidden="1" x14ac:dyDescent="0.2"/>
    <row r="6233" ht="10.199999999999999" hidden="1" x14ac:dyDescent="0.2"/>
    <row r="6234" ht="10.199999999999999" hidden="1" x14ac:dyDescent="0.2"/>
    <row r="6235" ht="10.199999999999999" hidden="1" x14ac:dyDescent="0.2"/>
    <row r="6236" ht="10.199999999999999" hidden="1" x14ac:dyDescent="0.2"/>
    <row r="6237" ht="10.199999999999999" hidden="1" x14ac:dyDescent="0.2"/>
    <row r="6238" ht="10.199999999999999" hidden="1" x14ac:dyDescent="0.2"/>
    <row r="6239" ht="10.199999999999999" hidden="1" x14ac:dyDescent="0.2"/>
    <row r="6240" ht="10.199999999999999" hidden="1" x14ac:dyDescent="0.2"/>
    <row r="6241" ht="10.199999999999999" hidden="1" x14ac:dyDescent="0.2"/>
    <row r="6242" ht="10.199999999999999" hidden="1" x14ac:dyDescent="0.2"/>
    <row r="6243" ht="10.199999999999999" hidden="1" x14ac:dyDescent="0.2"/>
    <row r="6244" ht="10.199999999999999" hidden="1" x14ac:dyDescent="0.2"/>
    <row r="6245" ht="10.199999999999999" hidden="1" x14ac:dyDescent="0.2"/>
    <row r="6246" ht="10.199999999999999" hidden="1" x14ac:dyDescent="0.2"/>
    <row r="6247" ht="10.199999999999999" hidden="1" x14ac:dyDescent="0.2"/>
    <row r="6248" ht="10.199999999999999" hidden="1" x14ac:dyDescent="0.2"/>
    <row r="6249" ht="10.199999999999999" hidden="1" x14ac:dyDescent="0.2"/>
    <row r="6250" ht="10.199999999999999" hidden="1" x14ac:dyDescent="0.2"/>
    <row r="6251" ht="10.199999999999999" hidden="1" x14ac:dyDescent="0.2"/>
    <row r="6252" ht="10.199999999999999" hidden="1" x14ac:dyDescent="0.2"/>
    <row r="6253" ht="10.199999999999999" hidden="1" x14ac:dyDescent="0.2"/>
    <row r="6254" ht="10.199999999999999" hidden="1" x14ac:dyDescent="0.2"/>
    <row r="6255" ht="10.199999999999999" hidden="1" x14ac:dyDescent="0.2"/>
    <row r="6256" ht="10.199999999999999" hidden="1" x14ac:dyDescent="0.2"/>
    <row r="6257" ht="10.199999999999999" hidden="1" x14ac:dyDescent="0.2"/>
    <row r="6258" ht="10.199999999999999" hidden="1" x14ac:dyDescent="0.2"/>
    <row r="6259" ht="10.199999999999999" hidden="1" x14ac:dyDescent="0.2"/>
    <row r="6260" ht="10.199999999999999" hidden="1" x14ac:dyDescent="0.2"/>
    <row r="6261" ht="10.199999999999999" hidden="1" x14ac:dyDescent="0.2"/>
    <row r="6262" ht="10.199999999999999" hidden="1" x14ac:dyDescent="0.2"/>
    <row r="6263" ht="10.199999999999999" hidden="1" x14ac:dyDescent="0.2"/>
    <row r="6264" ht="10.199999999999999" hidden="1" x14ac:dyDescent="0.2"/>
    <row r="6265" ht="10.199999999999999" hidden="1" x14ac:dyDescent="0.2"/>
    <row r="6266" ht="10.199999999999999" hidden="1" x14ac:dyDescent="0.2"/>
    <row r="6267" ht="10.199999999999999" hidden="1" x14ac:dyDescent="0.2"/>
    <row r="6268" ht="10.199999999999999" hidden="1" x14ac:dyDescent="0.2"/>
    <row r="6269" ht="10.199999999999999" hidden="1" x14ac:dyDescent="0.2"/>
    <row r="6270" ht="10.199999999999999" hidden="1" x14ac:dyDescent="0.2"/>
    <row r="6271" ht="10.199999999999999" hidden="1" x14ac:dyDescent="0.2"/>
    <row r="6272" ht="10.199999999999999" hidden="1" x14ac:dyDescent="0.2"/>
    <row r="6273" ht="10.199999999999999" hidden="1" x14ac:dyDescent="0.2"/>
    <row r="6274" ht="10.199999999999999" hidden="1" x14ac:dyDescent="0.2"/>
    <row r="6275" ht="10.199999999999999" hidden="1" x14ac:dyDescent="0.2"/>
    <row r="6276" ht="10.199999999999999" hidden="1" x14ac:dyDescent="0.2"/>
    <row r="6277" ht="10.199999999999999" hidden="1" x14ac:dyDescent="0.2"/>
    <row r="6278" ht="10.199999999999999" hidden="1" x14ac:dyDescent="0.2"/>
    <row r="6279" ht="10.199999999999999" hidden="1" x14ac:dyDescent="0.2"/>
    <row r="6280" ht="10.199999999999999" hidden="1" x14ac:dyDescent="0.2"/>
    <row r="6281" ht="10.199999999999999" hidden="1" x14ac:dyDescent="0.2"/>
    <row r="6282" ht="10.199999999999999" hidden="1" x14ac:dyDescent="0.2"/>
    <row r="6283" ht="10.199999999999999" hidden="1" x14ac:dyDescent="0.2"/>
    <row r="6284" ht="10.199999999999999" hidden="1" x14ac:dyDescent="0.2"/>
    <row r="6285" ht="10.199999999999999" hidden="1" x14ac:dyDescent="0.2"/>
    <row r="6286" ht="10.199999999999999" hidden="1" x14ac:dyDescent="0.2"/>
    <row r="6287" ht="10.199999999999999" hidden="1" x14ac:dyDescent="0.2"/>
    <row r="6288" ht="10.199999999999999" hidden="1" x14ac:dyDescent="0.2"/>
    <row r="6289" ht="10.199999999999999" hidden="1" x14ac:dyDescent="0.2"/>
    <row r="6290" ht="10.199999999999999" hidden="1" x14ac:dyDescent="0.2"/>
    <row r="6291" ht="10.199999999999999" hidden="1" x14ac:dyDescent="0.2"/>
    <row r="6292" ht="10.199999999999999" hidden="1" x14ac:dyDescent="0.2"/>
    <row r="6293" ht="10.199999999999999" hidden="1" x14ac:dyDescent="0.2"/>
    <row r="6294" ht="10.199999999999999" hidden="1" x14ac:dyDescent="0.2"/>
    <row r="6295" ht="10.199999999999999" hidden="1" x14ac:dyDescent="0.2"/>
    <row r="6296" ht="10.199999999999999" hidden="1" x14ac:dyDescent="0.2"/>
    <row r="6297" ht="10.199999999999999" hidden="1" x14ac:dyDescent="0.2"/>
    <row r="6298" ht="10.199999999999999" hidden="1" x14ac:dyDescent="0.2"/>
    <row r="6299" ht="10.199999999999999" hidden="1" x14ac:dyDescent="0.2"/>
    <row r="6300" ht="10.199999999999999" hidden="1" x14ac:dyDescent="0.2"/>
    <row r="6301" ht="10.199999999999999" hidden="1" x14ac:dyDescent="0.2"/>
    <row r="6302" ht="10.199999999999999" hidden="1" x14ac:dyDescent="0.2"/>
    <row r="6303" ht="10.199999999999999" hidden="1" x14ac:dyDescent="0.2"/>
    <row r="6304" ht="10.199999999999999" hidden="1" x14ac:dyDescent="0.2"/>
    <row r="6305" ht="10.199999999999999" hidden="1" x14ac:dyDescent="0.2"/>
    <row r="6306" ht="10.199999999999999" hidden="1" x14ac:dyDescent="0.2"/>
    <row r="6307" ht="10.199999999999999" hidden="1" x14ac:dyDescent="0.2"/>
    <row r="6308" ht="10.199999999999999" hidden="1" x14ac:dyDescent="0.2"/>
    <row r="6309" ht="10.199999999999999" hidden="1" x14ac:dyDescent="0.2"/>
    <row r="6310" ht="10.199999999999999" hidden="1" x14ac:dyDescent="0.2"/>
    <row r="6311" ht="10.199999999999999" hidden="1" x14ac:dyDescent="0.2"/>
    <row r="6312" ht="10.199999999999999" hidden="1" x14ac:dyDescent="0.2"/>
    <row r="6313" ht="10.199999999999999" hidden="1" x14ac:dyDescent="0.2"/>
    <row r="6314" ht="10.199999999999999" hidden="1" x14ac:dyDescent="0.2"/>
    <row r="6315" ht="10.199999999999999" hidden="1" x14ac:dyDescent="0.2"/>
    <row r="6316" ht="10.199999999999999" hidden="1" x14ac:dyDescent="0.2"/>
    <row r="6317" ht="10.199999999999999" hidden="1" x14ac:dyDescent="0.2"/>
    <row r="6318" ht="10.199999999999999" hidden="1" x14ac:dyDescent="0.2"/>
    <row r="6319" ht="10.199999999999999" hidden="1" x14ac:dyDescent="0.2"/>
    <row r="6320" ht="10.199999999999999" hidden="1" x14ac:dyDescent="0.2"/>
    <row r="6321" ht="10.199999999999999" hidden="1" x14ac:dyDescent="0.2"/>
    <row r="6322" ht="10.199999999999999" hidden="1" x14ac:dyDescent="0.2"/>
    <row r="6323" ht="10.199999999999999" hidden="1" x14ac:dyDescent="0.2"/>
    <row r="6324" ht="10.199999999999999" hidden="1" x14ac:dyDescent="0.2"/>
    <row r="6325" ht="10.199999999999999" hidden="1" x14ac:dyDescent="0.2"/>
    <row r="6326" ht="10.199999999999999" hidden="1" x14ac:dyDescent="0.2"/>
    <row r="6327" ht="10.199999999999999" hidden="1" x14ac:dyDescent="0.2"/>
    <row r="6328" ht="10.199999999999999" hidden="1" x14ac:dyDescent="0.2"/>
    <row r="6329" ht="10.199999999999999" hidden="1" x14ac:dyDescent="0.2"/>
    <row r="6330" ht="10.199999999999999" hidden="1" x14ac:dyDescent="0.2"/>
    <row r="6331" ht="10.199999999999999" hidden="1" x14ac:dyDescent="0.2"/>
    <row r="6332" ht="10.199999999999999" hidden="1" x14ac:dyDescent="0.2"/>
    <row r="6333" ht="10.199999999999999" hidden="1" x14ac:dyDescent="0.2"/>
    <row r="6334" ht="10.199999999999999" hidden="1" x14ac:dyDescent="0.2"/>
    <row r="6335" ht="10.199999999999999" hidden="1" x14ac:dyDescent="0.2"/>
    <row r="6336" ht="10.199999999999999" hidden="1" x14ac:dyDescent="0.2"/>
    <row r="6337" ht="10.199999999999999" hidden="1" x14ac:dyDescent="0.2"/>
    <row r="6338" ht="10.199999999999999" hidden="1" x14ac:dyDescent="0.2"/>
    <row r="6339" ht="10.199999999999999" hidden="1" x14ac:dyDescent="0.2"/>
    <row r="6340" ht="10.199999999999999" hidden="1" x14ac:dyDescent="0.2"/>
    <row r="6341" ht="10.199999999999999" hidden="1" x14ac:dyDescent="0.2"/>
    <row r="6342" ht="10.199999999999999" hidden="1" x14ac:dyDescent="0.2"/>
    <row r="6343" ht="10.199999999999999" hidden="1" x14ac:dyDescent="0.2"/>
    <row r="6344" ht="10.199999999999999" hidden="1" x14ac:dyDescent="0.2"/>
    <row r="6345" ht="10.199999999999999" hidden="1" x14ac:dyDescent="0.2"/>
    <row r="6346" ht="10.199999999999999" hidden="1" x14ac:dyDescent="0.2"/>
    <row r="6347" ht="10.199999999999999" hidden="1" x14ac:dyDescent="0.2"/>
    <row r="6348" ht="10.199999999999999" hidden="1" x14ac:dyDescent="0.2"/>
    <row r="6349" ht="10.199999999999999" hidden="1" x14ac:dyDescent="0.2"/>
    <row r="6350" ht="10.199999999999999" hidden="1" x14ac:dyDescent="0.2"/>
    <row r="6351" ht="10.199999999999999" hidden="1" x14ac:dyDescent="0.2"/>
    <row r="6352" ht="10.199999999999999" hidden="1" x14ac:dyDescent="0.2"/>
    <row r="6353" ht="10.199999999999999" hidden="1" x14ac:dyDescent="0.2"/>
    <row r="6354" ht="10.199999999999999" hidden="1" x14ac:dyDescent="0.2"/>
    <row r="6355" ht="10.199999999999999" hidden="1" x14ac:dyDescent="0.2"/>
    <row r="6356" ht="10.199999999999999" hidden="1" x14ac:dyDescent="0.2"/>
    <row r="6357" ht="10.199999999999999" hidden="1" x14ac:dyDescent="0.2"/>
    <row r="6358" ht="10.199999999999999" hidden="1" x14ac:dyDescent="0.2"/>
    <row r="6359" ht="10.199999999999999" hidden="1" x14ac:dyDescent="0.2"/>
    <row r="6360" ht="10.199999999999999" hidden="1" x14ac:dyDescent="0.2"/>
    <row r="6361" ht="10.199999999999999" hidden="1" x14ac:dyDescent="0.2"/>
    <row r="6362" ht="10.199999999999999" hidden="1" x14ac:dyDescent="0.2"/>
    <row r="6363" ht="10.199999999999999" hidden="1" x14ac:dyDescent="0.2"/>
    <row r="6364" ht="10.199999999999999" hidden="1" x14ac:dyDescent="0.2"/>
    <row r="6365" ht="10.199999999999999" hidden="1" x14ac:dyDescent="0.2"/>
    <row r="6366" ht="10.199999999999999" hidden="1" x14ac:dyDescent="0.2"/>
    <row r="6367" ht="10.199999999999999" hidden="1" x14ac:dyDescent="0.2"/>
    <row r="6368" ht="10.199999999999999" hidden="1" x14ac:dyDescent="0.2"/>
    <row r="6369" ht="10.199999999999999" hidden="1" x14ac:dyDescent="0.2"/>
    <row r="6370" ht="10.199999999999999" hidden="1" x14ac:dyDescent="0.2"/>
    <row r="6371" ht="10.199999999999999" hidden="1" x14ac:dyDescent="0.2"/>
    <row r="6372" ht="10.199999999999999" hidden="1" x14ac:dyDescent="0.2"/>
    <row r="6373" ht="10.199999999999999" hidden="1" x14ac:dyDescent="0.2"/>
    <row r="6374" ht="10.199999999999999" hidden="1" x14ac:dyDescent="0.2"/>
    <row r="6375" ht="10.199999999999999" hidden="1" x14ac:dyDescent="0.2"/>
    <row r="6376" ht="10.199999999999999" hidden="1" x14ac:dyDescent="0.2"/>
    <row r="6377" ht="10.199999999999999" hidden="1" x14ac:dyDescent="0.2"/>
    <row r="6378" ht="10.199999999999999" hidden="1" x14ac:dyDescent="0.2"/>
    <row r="6379" ht="10.199999999999999" hidden="1" x14ac:dyDescent="0.2"/>
    <row r="6380" ht="10.199999999999999" hidden="1" x14ac:dyDescent="0.2"/>
    <row r="6381" ht="10.199999999999999" hidden="1" x14ac:dyDescent="0.2"/>
    <row r="6382" ht="10.199999999999999" hidden="1" x14ac:dyDescent="0.2"/>
    <row r="6383" ht="10.199999999999999" hidden="1" x14ac:dyDescent="0.2"/>
    <row r="6384" ht="10.199999999999999" hidden="1" x14ac:dyDescent="0.2"/>
    <row r="6385" ht="10.199999999999999" hidden="1" x14ac:dyDescent="0.2"/>
    <row r="6386" ht="10.199999999999999" hidden="1" x14ac:dyDescent="0.2"/>
    <row r="6387" ht="10.199999999999999" hidden="1" x14ac:dyDescent="0.2"/>
    <row r="6388" ht="10.199999999999999" hidden="1" x14ac:dyDescent="0.2"/>
    <row r="6389" ht="10.199999999999999" hidden="1" x14ac:dyDescent="0.2"/>
    <row r="6390" ht="10.199999999999999" hidden="1" x14ac:dyDescent="0.2"/>
    <row r="6391" ht="10.199999999999999" hidden="1" x14ac:dyDescent="0.2"/>
    <row r="6392" ht="10.199999999999999" hidden="1" x14ac:dyDescent="0.2"/>
    <row r="6393" ht="10.199999999999999" hidden="1" x14ac:dyDescent="0.2"/>
    <row r="6394" ht="10.199999999999999" hidden="1" x14ac:dyDescent="0.2"/>
    <row r="6395" ht="10.199999999999999" hidden="1" x14ac:dyDescent="0.2"/>
    <row r="6396" ht="10.199999999999999" hidden="1" x14ac:dyDescent="0.2"/>
    <row r="6397" ht="10.199999999999999" hidden="1" x14ac:dyDescent="0.2"/>
    <row r="6398" ht="10.199999999999999" hidden="1" x14ac:dyDescent="0.2"/>
    <row r="6399" ht="10.199999999999999" hidden="1" x14ac:dyDescent="0.2"/>
    <row r="6400" ht="10.199999999999999" hidden="1" x14ac:dyDescent="0.2"/>
    <row r="6401" ht="10.199999999999999" hidden="1" x14ac:dyDescent="0.2"/>
    <row r="6402" ht="10.199999999999999" hidden="1" x14ac:dyDescent="0.2"/>
    <row r="6403" ht="10.199999999999999" hidden="1" x14ac:dyDescent="0.2"/>
    <row r="6404" ht="10.199999999999999" hidden="1" x14ac:dyDescent="0.2"/>
    <row r="6405" ht="10.199999999999999" hidden="1" x14ac:dyDescent="0.2"/>
    <row r="6406" ht="10.199999999999999" hidden="1" x14ac:dyDescent="0.2"/>
    <row r="6407" ht="10.199999999999999" hidden="1" x14ac:dyDescent="0.2"/>
    <row r="6408" ht="10.199999999999999" hidden="1" x14ac:dyDescent="0.2"/>
    <row r="6409" ht="10.199999999999999" hidden="1" x14ac:dyDescent="0.2"/>
    <row r="6410" ht="10.199999999999999" hidden="1" x14ac:dyDescent="0.2"/>
    <row r="6411" ht="10.199999999999999" hidden="1" x14ac:dyDescent="0.2"/>
    <row r="6412" ht="10.199999999999999" hidden="1" x14ac:dyDescent="0.2"/>
    <row r="6413" ht="10.199999999999999" hidden="1" x14ac:dyDescent="0.2"/>
    <row r="6414" ht="10.199999999999999" hidden="1" x14ac:dyDescent="0.2"/>
    <row r="6415" ht="10.199999999999999" hidden="1" x14ac:dyDescent="0.2"/>
    <row r="6416" ht="10.199999999999999" hidden="1" x14ac:dyDescent="0.2"/>
    <row r="6417" ht="10.199999999999999" hidden="1" x14ac:dyDescent="0.2"/>
    <row r="6418" ht="10.199999999999999" hidden="1" x14ac:dyDescent="0.2"/>
    <row r="6419" ht="10.199999999999999" hidden="1" x14ac:dyDescent="0.2"/>
    <row r="6420" ht="10.199999999999999" hidden="1" x14ac:dyDescent="0.2"/>
    <row r="6421" ht="10.199999999999999" hidden="1" x14ac:dyDescent="0.2"/>
    <row r="6422" ht="10.199999999999999" hidden="1" x14ac:dyDescent="0.2"/>
    <row r="6423" ht="10.199999999999999" hidden="1" x14ac:dyDescent="0.2"/>
    <row r="6424" ht="10.199999999999999" hidden="1" x14ac:dyDescent="0.2"/>
    <row r="6425" ht="10.199999999999999" hidden="1" x14ac:dyDescent="0.2"/>
    <row r="6426" ht="10.199999999999999" hidden="1" x14ac:dyDescent="0.2"/>
    <row r="6427" ht="10.199999999999999" hidden="1" x14ac:dyDescent="0.2"/>
    <row r="6428" ht="10.199999999999999" hidden="1" x14ac:dyDescent="0.2"/>
    <row r="6429" ht="10.199999999999999" hidden="1" x14ac:dyDescent="0.2"/>
    <row r="6430" ht="10.199999999999999" hidden="1" x14ac:dyDescent="0.2"/>
    <row r="6431" ht="10.199999999999999" hidden="1" x14ac:dyDescent="0.2"/>
    <row r="6432" ht="10.199999999999999" hidden="1" x14ac:dyDescent="0.2"/>
    <row r="6433" ht="10.199999999999999" hidden="1" x14ac:dyDescent="0.2"/>
    <row r="6434" ht="10.199999999999999" hidden="1" x14ac:dyDescent="0.2"/>
    <row r="6435" ht="10.199999999999999" hidden="1" x14ac:dyDescent="0.2"/>
    <row r="6436" ht="10.199999999999999" hidden="1" x14ac:dyDescent="0.2"/>
    <row r="6437" ht="10.199999999999999" hidden="1" x14ac:dyDescent="0.2"/>
    <row r="6438" ht="10.199999999999999" hidden="1" x14ac:dyDescent="0.2"/>
    <row r="6439" ht="10.199999999999999" hidden="1" x14ac:dyDescent="0.2"/>
    <row r="6440" ht="10.199999999999999" hidden="1" x14ac:dyDescent="0.2"/>
    <row r="6441" ht="10.199999999999999" hidden="1" x14ac:dyDescent="0.2"/>
    <row r="6442" ht="10.199999999999999" hidden="1" x14ac:dyDescent="0.2"/>
    <row r="6443" ht="10.199999999999999" hidden="1" x14ac:dyDescent="0.2"/>
    <row r="6444" ht="10.199999999999999" hidden="1" x14ac:dyDescent="0.2"/>
    <row r="6445" ht="10.199999999999999" hidden="1" x14ac:dyDescent="0.2"/>
    <row r="6446" ht="10.199999999999999" hidden="1" x14ac:dyDescent="0.2"/>
    <row r="6447" ht="10.199999999999999" hidden="1" x14ac:dyDescent="0.2"/>
    <row r="6448" ht="10.199999999999999" hidden="1" x14ac:dyDescent="0.2"/>
    <row r="6449" ht="10.199999999999999" hidden="1" x14ac:dyDescent="0.2"/>
    <row r="6450" ht="10.199999999999999" hidden="1" x14ac:dyDescent="0.2"/>
    <row r="6451" ht="10.199999999999999" hidden="1" x14ac:dyDescent="0.2"/>
    <row r="6452" ht="10.199999999999999" hidden="1" x14ac:dyDescent="0.2"/>
    <row r="6453" ht="10.199999999999999" hidden="1" x14ac:dyDescent="0.2"/>
    <row r="6454" ht="10.199999999999999" hidden="1" x14ac:dyDescent="0.2"/>
    <row r="6455" ht="10.199999999999999" hidden="1" x14ac:dyDescent="0.2"/>
    <row r="6456" ht="10.199999999999999" hidden="1" x14ac:dyDescent="0.2"/>
    <row r="6457" ht="10.199999999999999" hidden="1" x14ac:dyDescent="0.2"/>
    <row r="6458" ht="10.199999999999999" hidden="1" x14ac:dyDescent="0.2"/>
    <row r="6459" ht="10.199999999999999" hidden="1" x14ac:dyDescent="0.2"/>
    <row r="6460" ht="10.199999999999999" hidden="1" x14ac:dyDescent="0.2"/>
    <row r="6461" ht="10.199999999999999" hidden="1" x14ac:dyDescent="0.2"/>
    <row r="6462" ht="10.199999999999999" hidden="1" x14ac:dyDescent="0.2"/>
    <row r="6463" ht="10.199999999999999" hidden="1" x14ac:dyDescent="0.2"/>
    <row r="6464" ht="10.199999999999999" hidden="1" x14ac:dyDescent="0.2"/>
    <row r="6465" ht="10.199999999999999" hidden="1" x14ac:dyDescent="0.2"/>
    <row r="6466" ht="10.199999999999999" hidden="1" x14ac:dyDescent="0.2"/>
    <row r="6467" ht="10.199999999999999" hidden="1" x14ac:dyDescent="0.2"/>
    <row r="6468" ht="10.199999999999999" hidden="1" x14ac:dyDescent="0.2"/>
    <row r="6469" ht="10.199999999999999" hidden="1" x14ac:dyDescent="0.2"/>
    <row r="6470" ht="10.199999999999999" hidden="1" x14ac:dyDescent="0.2"/>
    <row r="6471" ht="10.199999999999999" hidden="1" x14ac:dyDescent="0.2"/>
    <row r="6472" ht="10.199999999999999" hidden="1" x14ac:dyDescent="0.2"/>
    <row r="6473" ht="10.199999999999999" hidden="1" x14ac:dyDescent="0.2"/>
    <row r="6474" ht="10.199999999999999" hidden="1" x14ac:dyDescent="0.2"/>
    <row r="6475" ht="10.199999999999999" hidden="1" x14ac:dyDescent="0.2"/>
    <row r="6476" ht="10.199999999999999" hidden="1" x14ac:dyDescent="0.2"/>
    <row r="6477" ht="10.199999999999999" hidden="1" x14ac:dyDescent="0.2"/>
    <row r="6478" ht="10.199999999999999" hidden="1" x14ac:dyDescent="0.2"/>
    <row r="6479" ht="10.199999999999999" hidden="1" x14ac:dyDescent="0.2"/>
    <row r="6480" ht="10.199999999999999" hidden="1" x14ac:dyDescent="0.2"/>
    <row r="6481" ht="10.199999999999999" hidden="1" x14ac:dyDescent="0.2"/>
    <row r="6482" ht="10.199999999999999" hidden="1" x14ac:dyDescent="0.2"/>
    <row r="6483" ht="10.199999999999999" hidden="1" x14ac:dyDescent="0.2"/>
    <row r="6484" ht="10.199999999999999" hidden="1" x14ac:dyDescent="0.2"/>
    <row r="6485" ht="10.199999999999999" hidden="1" x14ac:dyDescent="0.2"/>
    <row r="6486" ht="10.199999999999999" hidden="1" x14ac:dyDescent="0.2"/>
    <row r="6487" ht="10.199999999999999" hidden="1" x14ac:dyDescent="0.2"/>
    <row r="6488" ht="10.199999999999999" hidden="1" x14ac:dyDescent="0.2"/>
    <row r="6489" ht="10.199999999999999" hidden="1" x14ac:dyDescent="0.2"/>
    <row r="6490" ht="10.199999999999999" hidden="1" x14ac:dyDescent="0.2"/>
    <row r="6491" ht="10.199999999999999" hidden="1" x14ac:dyDescent="0.2"/>
    <row r="6492" ht="10.199999999999999" hidden="1" x14ac:dyDescent="0.2"/>
    <row r="6493" ht="10.199999999999999" hidden="1" x14ac:dyDescent="0.2"/>
    <row r="6494" ht="10.199999999999999" hidden="1" x14ac:dyDescent="0.2"/>
    <row r="6495" ht="10.199999999999999" hidden="1" x14ac:dyDescent="0.2"/>
    <row r="6496" ht="10.199999999999999" hidden="1" x14ac:dyDescent="0.2"/>
    <row r="6497" ht="10.199999999999999" hidden="1" x14ac:dyDescent="0.2"/>
    <row r="6498" ht="10.199999999999999" hidden="1" x14ac:dyDescent="0.2"/>
    <row r="6499" ht="10.199999999999999" hidden="1" x14ac:dyDescent="0.2"/>
    <row r="6500" ht="10.199999999999999" hidden="1" x14ac:dyDescent="0.2"/>
    <row r="6501" ht="10.199999999999999" hidden="1" x14ac:dyDescent="0.2"/>
    <row r="6502" ht="10.199999999999999" hidden="1" x14ac:dyDescent="0.2"/>
    <row r="6503" ht="10.199999999999999" hidden="1" x14ac:dyDescent="0.2"/>
    <row r="6504" ht="10.199999999999999" hidden="1" x14ac:dyDescent="0.2"/>
    <row r="6505" ht="10.199999999999999" hidden="1" x14ac:dyDescent="0.2"/>
    <row r="6506" ht="10.199999999999999" hidden="1" x14ac:dyDescent="0.2"/>
    <row r="6507" ht="10.199999999999999" hidden="1" x14ac:dyDescent="0.2"/>
    <row r="6508" ht="10.199999999999999" hidden="1" x14ac:dyDescent="0.2"/>
    <row r="6509" ht="10.199999999999999" hidden="1" x14ac:dyDescent="0.2"/>
    <row r="6510" ht="10.199999999999999" hidden="1" x14ac:dyDescent="0.2"/>
    <row r="6511" ht="10.199999999999999" hidden="1" x14ac:dyDescent="0.2"/>
    <row r="6512" ht="10.199999999999999" hidden="1" x14ac:dyDescent="0.2"/>
    <row r="6513" ht="10.199999999999999" hidden="1" x14ac:dyDescent="0.2"/>
    <row r="6514" ht="10.199999999999999" hidden="1" x14ac:dyDescent="0.2"/>
    <row r="6515" ht="10.199999999999999" hidden="1" x14ac:dyDescent="0.2"/>
    <row r="6516" ht="10.199999999999999" hidden="1" x14ac:dyDescent="0.2"/>
    <row r="6517" ht="10.199999999999999" hidden="1" x14ac:dyDescent="0.2"/>
    <row r="6518" ht="10.199999999999999" hidden="1" x14ac:dyDescent="0.2"/>
    <row r="6519" ht="10.199999999999999" hidden="1" x14ac:dyDescent="0.2"/>
    <row r="6520" ht="10.199999999999999" hidden="1" x14ac:dyDescent="0.2"/>
    <row r="6521" ht="10.199999999999999" hidden="1" x14ac:dyDescent="0.2"/>
    <row r="6522" ht="10.199999999999999" hidden="1" x14ac:dyDescent="0.2"/>
    <row r="6523" ht="10.199999999999999" hidden="1" x14ac:dyDescent="0.2"/>
    <row r="6524" ht="10.199999999999999" hidden="1" x14ac:dyDescent="0.2"/>
    <row r="6525" ht="10.199999999999999" hidden="1" x14ac:dyDescent="0.2"/>
    <row r="6526" ht="10.199999999999999" hidden="1" x14ac:dyDescent="0.2"/>
    <row r="6527" ht="10.199999999999999" hidden="1" x14ac:dyDescent="0.2"/>
    <row r="6528" ht="10.199999999999999" hidden="1" x14ac:dyDescent="0.2"/>
    <row r="6529" ht="10.199999999999999" hidden="1" x14ac:dyDescent="0.2"/>
    <row r="6530" ht="10.199999999999999" hidden="1" x14ac:dyDescent="0.2"/>
    <row r="6531" ht="10.199999999999999" hidden="1" x14ac:dyDescent="0.2"/>
    <row r="6532" ht="10.199999999999999" hidden="1" x14ac:dyDescent="0.2"/>
    <row r="6533" ht="10.199999999999999" hidden="1" x14ac:dyDescent="0.2"/>
    <row r="6534" ht="10.199999999999999" hidden="1" x14ac:dyDescent="0.2"/>
    <row r="6535" ht="10.199999999999999" hidden="1" x14ac:dyDescent="0.2"/>
    <row r="6536" ht="10.199999999999999" hidden="1" x14ac:dyDescent="0.2"/>
    <row r="6537" ht="10.199999999999999" hidden="1" x14ac:dyDescent="0.2"/>
    <row r="6538" ht="10.199999999999999" hidden="1" x14ac:dyDescent="0.2"/>
    <row r="6539" ht="10.199999999999999" hidden="1" x14ac:dyDescent="0.2"/>
    <row r="6540" ht="10.199999999999999" hidden="1" x14ac:dyDescent="0.2"/>
    <row r="6541" ht="10.199999999999999" hidden="1" x14ac:dyDescent="0.2"/>
    <row r="6542" ht="10.199999999999999" hidden="1" x14ac:dyDescent="0.2"/>
    <row r="6543" ht="10.199999999999999" hidden="1" x14ac:dyDescent="0.2"/>
    <row r="6544" ht="10.199999999999999" hidden="1" x14ac:dyDescent="0.2"/>
    <row r="6545" ht="10.199999999999999" hidden="1" x14ac:dyDescent="0.2"/>
    <row r="6546" ht="10.199999999999999" hidden="1" x14ac:dyDescent="0.2"/>
    <row r="6547" ht="10.199999999999999" hidden="1" x14ac:dyDescent="0.2"/>
    <row r="6548" ht="10.199999999999999" hidden="1" x14ac:dyDescent="0.2"/>
    <row r="6549" ht="10.199999999999999" hidden="1" x14ac:dyDescent="0.2"/>
    <row r="6550" ht="10.199999999999999" hidden="1" x14ac:dyDescent="0.2"/>
    <row r="6551" ht="10.199999999999999" hidden="1" x14ac:dyDescent="0.2"/>
    <row r="6552" ht="10.199999999999999" hidden="1" x14ac:dyDescent="0.2"/>
    <row r="6553" ht="10.199999999999999" hidden="1" x14ac:dyDescent="0.2"/>
    <row r="6554" ht="10.199999999999999" hidden="1" x14ac:dyDescent="0.2"/>
    <row r="6555" ht="10.199999999999999" hidden="1" x14ac:dyDescent="0.2"/>
    <row r="6556" ht="10.199999999999999" hidden="1" x14ac:dyDescent="0.2"/>
    <row r="6557" ht="10.199999999999999" hidden="1" x14ac:dyDescent="0.2"/>
    <row r="6558" ht="10.199999999999999" hidden="1" x14ac:dyDescent="0.2"/>
    <row r="6559" ht="10.199999999999999" hidden="1" x14ac:dyDescent="0.2"/>
    <row r="6560" ht="10.199999999999999" hidden="1" x14ac:dyDescent="0.2"/>
    <row r="6561" ht="10.199999999999999" hidden="1" x14ac:dyDescent="0.2"/>
    <row r="6562" ht="10.199999999999999" hidden="1" x14ac:dyDescent="0.2"/>
    <row r="6563" ht="10.199999999999999" hidden="1" x14ac:dyDescent="0.2"/>
    <row r="6564" ht="10.199999999999999" hidden="1" x14ac:dyDescent="0.2"/>
    <row r="6565" ht="10.199999999999999" hidden="1" x14ac:dyDescent="0.2"/>
    <row r="6566" ht="10.199999999999999" hidden="1" x14ac:dyDescent="0.2"/>
    <row r="6567" ht="10.199999999999999" hidden="1" x14ac:dyDescent="0.2"/>
    <row r="6568" ht="10.199999999999999" hidden="1" x14ac:dyDescent="0.2"/>
    <row r="6569" ht="10.199999999999999" hidden="1" x14ac:dyDescent="0.2"/>
    <row r="6570" ht="10.199999999999999" hidden="1" x14ac:dyDescent="0.2"/>
    <row r="6571" ht="10.199999999999999" hidden="1" x14ac:dyDescent="0.2"/>
    <row r="6572" ht="10.199999999999999" hidden="1" x14ac:dyDescent="0.2"/>
    <row r="6573" ht="10.199999999999999" hidden="1" x14ac:dyDescent="0.2"/>
    <row r="6574" ht="10.199999999999999" hidden="1" x14ac:dyDescent="0.2"/>
    <row r="6575" ht="10.199999999999999" hidden="1" x14ac:dyDescent="0.2"/>
    <row r="6576" ht="10.199999999999999" hidden="1" x14ac:dyDescent="0.2"/>
    <row r="6577" ht="10.199999999999999" hidden="1" x14ac:dyDescent="0.2"/>
    <row r="6578" ht="10.199999999999999" hidden="1" x14ac:dyDescent="0.2"/>
    <row r="6579" ht="10.199999999999999" hidden="1" x14ac:dyDescent="0.2"/>
    <row r="6580" ht="10.199999999999999" hidden="1" x14ac:dyDescent="0.2"/>
    <row r="6581" ht="10.199999999999999" hidden="1" x14ac:dyDescent="0.2"/>
    <row r="6582" ht="10.199999999999999" hidden="1" x14ac:dyDescent="0.2"/>
    <row r="6583" ht="10.199999999999999" hidden="1" x14ac:dyDescent="0.2"/>
    <row r="6584" ht="10.199999999999999" hidden="1" x14ac:dyDescent="0.2"/>
    <row r="6585" ht="10.199999999999999" hidden="1" x14ac:dyDescent="0.2"/>
    <row r="6586" ht="10.199999999999999" hidden="1" x14ac:dyDescent="0.2"/>
    <row r="6587" ht="10.199999999999999" hidden="1" x14ac:dyDescent="0.2"/>
    <row r="6588" ht="10.199999999999999" hidden="1" x14ac:dyDescent="0.2"/>
    <row r="6589" ht="10.199999999999999" hidden="1" x14ac:dyDescent="0.2"/>
    <row r="6590" ht="10.199999999999999" hidden="1" x14ac:dyDescent="0.2"/>
    <row r="6591" ht="10.199999999999999" hidden="1" x14ac:dyDescent="0.2"/>
    <row r="6592" ht="10.199999999999999" hidden="1" x14ac:dyDescent="0.2"/>
    <row r="6593" ht="10.199999999999999" hidden="1" x14ac:dyDescent="0.2"/>
    <row r="6594" ht="10.199999999999999" hidden="1" x14ac:dyDescent="0.2"/>
    <row r="6595" ht="10.199999999999999" hidden="1" x14ac:dyDescent="0.2"/>
    <row r="6596" ht="10.199999999999999" hidden="1" x14ac:dyDescent="0.2"/>
    <row r="6597" ht="10.199999999999999" hidden="1" x14ac:dyDescent="0.2"/>
    <row r="6598" ht="10.199999999999999" hidden="1" x14ac:dyDescent="0.2"/>
    <row r="6599" ht="10.199999999999999" hidden="1" x14ac:dyDescent="0.2"/>
    <row r="6600" ht="10.199999999999999" hidden="1" x14ac:dyDescent="0.2"/>
    <row r="6601" ht="10.199999999999999" hidden="1" x14ac:dyDescent="0.2"/>
    <row r="6602" ht="10.199999999999999" hidden="1" x14ac:dyDescent="0.2"/>
    <row r="6603" ht="10.199999999999999" hidden="1" x14ac:dyDescent="0.2"/>
    <row r="6604" ht="10.199999999999999" hidden="1" x14ac:dyDescent="0.2"/>
    <row r="6605" ht="10.199999999999999" hidden="1" x14ac:dyDescent="0.2"/>
    <row r="6606" ht="10.199999999999999" hidden="1" x14ac:dyDescent="0.2"/>
    <row r="6607" ht="10.199999999999999" hidden="1" x14ac:dyDescent="0.2"/>
    <row r="6608" ht="10.199999999999999" hidden="1" x14ac:dyDescent="0.2"/>
    <row r="6609" ht="10.199999999999999" hidden="1" x14ac:dyDescent="0.2"/>
    <row r="6610" ht="10.199999999999999" hidden="1" x14ac:dyDescent="0.2"/>
    <row r="6611" ht="10.199999999999999" hidden="1" x14ac:dyDescent="0.2"/>
    <row r="6612" ht="10.199999999999999" hidden="1" x14ac:dyDescent="0.2"/>
    <row r="6613" ht="10.199999999999999" hidden="1" x14ac:dyDescent="0.2"/>
    <row r="6614" ht="10.199999999999999" hidden="1" x14ac:dyDescent="0.2"/>
    <row r="6615" ht="10.199999999999999" hidden="1" x14ac:dyDescent="0.2"/>
    <row r="6616" ht="10.199999999999999" hidden="1" x14ac:dyDescent="0.2"/>
    <row r="6617" ht="10.199999999999999" hidden="1" x14ac:dyDescent="0.2"/>
    <row r="6618" ht="10.199999999999999" hidden="1" x14ac:dyDescent="0.2"/>
    <row r="6619" ht="10.199999999999999" hidden="1" x14ac:dyDescent="0.2"/>
    <row r="6620" ht="10.199999999999999" hidden="1" x14ac:dyDescent="0.2"/>
    <row r="6621" ht="10.199999999999999" hidden="1" x14ac:dyDescent="0.2"/>
    <row r="6622" ht="10.199999999999999" hidden="1" x14ac:dyDescent="0.2"/>
    <row r="6623" ht="10.199999999999999" hidden="1" x14ac:dyDescent="0.2"/>
    <row r="6624" ht="10.199999999999999" hidden="1" x14ac:dyDescent="0.2"/>
    <row r="6625" ht="10.199999999999999" hidden="1" x14ac:dyDescent="0.2"/>
    <row r="6626" ht="10.199999999999999" hidden="1" x14ac:dyDescent="0.2"/>
    <row r="6627" ht="10.199999999999999" hidden="1" x14ac:dyDescent="0.2"/>
    <row r="6628" ht="10.199999999999999" hidden="1" x14ac:dyDescent="0.2"/>
    <row r="6629" ht="10.199999999999999" hidden="1" x14ac:dyDescent="0.2"/>
    <row r="6630" ht="10.199999999999999" hidden="1" x14ac:dyDescent="0.2"/>
    <row r="6631" ht="10.199999999999999" hidden="1" x14ac:dyDescent="0.2"/>
    <row r="6632" ht="10.199999999999999" hidden="1" x14ac:dyDescent="0.2"/>
    <row r="6633" ht="10.199999999999999" hidden="1" x14ac:dyDescent="0.2"/>
    <row r="6634" ht="10.199999999999999" hidden="1" x14ac:dyDescent="0.2"/>
    <row r="6635" ht="10.199999999999999" hidden="1" x14ac:dyDescent="0.2"/>
    <row r="6636" ht="10.199999999999999" hidden="1" x14ac:dyDescent="0.2"/>
    <row r="6637" ht="10.199999999999999" hidden="1" x14ac:dyDescent="0.2"/>
    <row r="6638" ht="10.199999999999999" hidden="1" x14ac:dyDescent="0.2"/>
    <row r="6639" ht="10.199999999999999" hidden="1" x14ac:dyDescent="0.2"/>
    <row r="6640" ht="10.199999999999999" hidden="1" x14ac:dyDescent="0.2"/>
    <row r="6641" ht="10.199999999999999" hidden="1" x14ac:dyDescent="0.2"/>
    <row r="6642" ht="10.199999999999999" hidden="1" x14ac:dyDescent="0.2"/>
    <row r="6643" ht="10.199999999999999" hidden="1" x14ac:dyDescent="0.2"/>
    <row r="6644" ht="10.199999999999999" hidden="1" x14ac:dyDescent="0.2"/>
    <row r="6645" ht="10.199999999999999" hidden="1" x14ac:dyDescent="0.2"/>
    <row r="6646" ht="10.199999999999999" hidden="1" x14ac:dyDescent="0.2"/>
    <row r="6647" ht="10.199999999999999" hidden="1" x14ac:dyDescent="0.2"/>
    <row r="6648" ht="10.199999999999999" hidden="1" x14ac:dyDescent="0.2"/>
    <row r="6649" ht="10.199999999999999" hidden="1" x14ac:dyDescent="0.2"/>
    <row r="6650" ht="10.199999999999999" hidden="1" x14ac:dyDescent="0.2"/>
    <row r="6651" ht="10.199999999999999" hidden="1" x14ac:dyDescent="0.2"/>
    <row r="6652" ht="10.199999999999999" hidden="1" x14ac:dyDescent="0.2"/>
    <row r="6653" ht="10.199999999999999" hidden="1" x14ac:dyDescent="0.2"/>
    <row r="6654" ht="10.199999999999999" hidden="1" x14ac:dyDescent="0.2"/>
    <row r="6655" ht="10.199999999999999" hidden="1" x14ac:dyDescent="0.2"/>
    <row r="6656" ht="10.199999999999999" hidden="1" x14ac:dyDescent="0.2"/>
    <row r="6657" ht="10.199999999999999" hidden="1" x14ac:dyDescent="0.2"/>
    <row r="6658" ht="10.199999999999999" hidden="1" x14ac:dyDescent="0.2"/>
    <row r="6659" ht="10.199999999999999" hidden="1" x14ac:dyDescent="0.2"/>
    <row r="6660" ht="10.199999999999999" hidden="1" x14ac:dyDescent="0.2"/>
    <row r="6661" ht="10.199999999999999" hidden="1" x14ac:dyDescent="0.2"/>
    <row r="6662" ht="10.199999999999999" hidden="1" x14ac:dyDescent="0.2"/>
    <row r="6663" ht="10.199999999999999" hidden="1" x14ac:dyDescent="0.2"/>
    <row r="6664" ht="10.199999999999999" hidden="1" x14ac:dyDescent="0.2"/>
    <row r="6665" ht="10.199999999999999" hidden="1" x14ac:dyDescent="0.2"/>
    <row r="6666" ht="10.199999999999999" hidden="1" x14ac:dyDescent="0.2"/>
    <row r="6667" ht="10.199999999999999" hidden="1" x14ac:dyDescent="0.2"/>
    <row r="6668" ht="10.199999999999999" hidden="1" x14ac:dyDescent="0.2"/>
    <row r="6669" ht="10.199999999999999" hidden="1" x14ac:dyDescent="0.2"/>
    <row r="6670" ht="10.199999999999999" hidden="1" x14ac:dyDescent="0.2"/>
    <row r="6671" ht="10.199999999999999" hidden="1" x14ac:dyDescent="0.2"/>
    <row r="6672" ht="10.199999999999999" hidden="1" x14ac:dyDescent="0.2"/>
    <row r="6673" ht="10.199999999999999" hidden="1" x14ac:dyDescent="0.2"/>
    <row r="6674" ht="10.199999999999999" hidden="1" x14ac:dyDescent="0.2"/>
    <row r="6675" ht="10.199999999999999" hidden="1" x14ac:dyDescent="0.2"/>
    <row r="6676" ht="10.199999999999999" hidden="1" x14ac:dyDescent="0.2"/>
    <row r="6677" ht="10.199999999999999" hidden="1" x14ac:dyDescent="0.2"/>
    <row r="6678" ht="10.199999999999999" hidden="1" x14ac:dyDescent="0.2"/>
    <row r="6679" ht="10.199999999999999" hidden="1" x14ac:dyDescent="0.2"/>
    <row r="6680" ht="10.199999999999999" hidden="1" x14ac:dyDescent="0.2"/>
    <row r="6681" ht="10.199999999999999" hidden="1" x14ac:dyDescent="0.2"/>
    <row r="6682" ht="10.199999999999999" hidden="1" x14ac:dyDescent="0.2"/>
    <row r="6683" ht="10.199999999999999" hidden="1" x14ac:dyDescent="0.2"/>
    <row r="6684" ht="10.199999999999999" hidden="1" x14ac:dyDescent="0.2"/>
    <row r="6685" ht="10.199999999999999" hidden="1" x14ac:dyDescent="0.2"/>
    <row r="6686" ht="10.199999999999999" hidden="1" x14ac:dyDescent="0.2"/>
    <row r="6687" ht="10.199999999999999" hidden="1" x14ac:dyDescent="0.2"/>
    <row r="6688" ht="10.199999999999999" hidden="1" x14ac:dyDescent="0.2"/>
    <row r="6689" ht="10.199999999999999" hidden="1" x14ac:dyDescent="0.2"/>
    <row r="6690" ht="10.199999999999999" hidden="1" x14ac:dyDescent="0.2"/>
    <row r="6691" ht="10.199999999999999" hidden="1" x14ac:dyDescent="0.2"/>
    <row r="6692" ht="10.199999999999999" hidden="1" x14ac:dyDescent="0.2"/>
    <row r="6693" ht="10.199999999999999" hidden="1" x14ac:dyDescent="0.2"/>
    <row r="6694" ht="10.199999999999999" hidden="1" x14ac:dyDescent="0.2"/>
    <row r="6695" ht="10.199999999999999" hidden="1" x14ac:dyDescent="0.2"/>
    <row r="6696" ht="10.199999999999999" hidden="1" x14ac:dyDescent="0.2"/>
    <row r="6697" ht="10.199999999999999" hidden="1" x14ac:dyDescent="0.2"/>
    <row r="6698" ht="10.199999999999999" hidden="1" x14ac:dyDescent="0.2"/>
    <row r="6699" ht="10.199999999999999" hidden="1" x14ac:dyDescent="0.2"/>
    <row r="6700" ht="10.199999999999999" hidden="1" x14ac:dyDescent="0.2"/>
    <row r="6701" ht="10.199999999999999" hidden="1" x14ac:dyDescent="0.2"/>
    <row r="6702" ht="10.199999999999999" hidden="1" x14ac:dyDescent="0.2"/>
    <row r="6703" ht="10.199999999999999" hidden="1" x14ac:dyDescent="0.2"/>
    <row r="6704" ht="10.199999999999999" hidden="1" x14ac:dyDescent="0.2"/>
    <row r="6705" ht="10.199999999999999" hidden="1" x14ac:dyDescent="0.2"/>
    <row r="6706" ht="10.199999999999999" hidden="1" x14ac:dyDescent="0.2"/>
    <row r="6707" ht="10.199999999999999" hidden="1" x14ac:dyDescent="0.2"/>
    <row r="6708" ht="10.199999999999999" hidden="1" x14ac:dyDescent="0.2"/>
    <row r="6709" ht="10.199999999999999" hidden="1" x14ac:dyDescent="0.2"/>
    <row r="6710" ht="10.199999999999999" hidden="1" x14ac:dyDescent="0.2"/>
    <row r="6711" ht="10.199999999999999" hidden="1" x14ac:dyDescent="0.2"/>
    <row r="6712" ht="10.199999999999999" hidden="1" x14ac:dyDescent="0.2"/>
    <row r="6713" ht="10.199999999999999" hidden="1" x14ac:dyDescent="0.2"/>
    <row r="6714" ht="10.199999999999999" hidden="1" x14ac:dyDescent="0.2"/>
    <row r="6715" ht="10.199999999999999" hidden="1" x14ac:dyDescent="0.2"/>
    <row r="6716" ht="10.199999999999999" hidden="1" x14ac:dyDescent="0.2"/>
    <row r="6717" ht="10.199999999999999" hidden="1" x14ac:dyDescent="0.2"/>
    <row r="6718" ht="10.199999999999999" hidden="1" x14ac:dyDescent="0.2"/>
    <row r="6719" ht="10.199999999999999" hidden="1" x14ac:dyDescent="0.2"/>
    <row r="6720" ht="10.199999999999999" hidden="1" x14ac:dyDescent="0.2"/>
    <row r="6721" ht="10.199999999999999" hidden="1" x14ac:dyDescent="0.2"/>
    <row r="6722" ht="10.199999999999999" hidden="1" x14ac:dyDescent="0.2"/>
    <row r="6723" ht="10.199999999999999" hidden="1" x14ac:dyDescent="0.2"/>
    <row r="6724" ht="10.199999999999999" hidden="1" x14ac:dyDescent="0.2"/>
    <row r="6725" ht="10.199999999999999" hidden="1" x14ac:dyDescent="0.2"/>
    <row r="6726" ht="10.199999999999999" hidden="1" x14ac:dyDescent="0.2"/>
    <row r="6727" ht="10.199999999999999" hidden="1" x14ac:dyDescent="0.2"/>
    <row r="6728" ht="10.199999999999999" hidden="1" x14ac:dyDescent="0.2"/>
    <row r="6729" ht="10.199999999999999" hidden="1" x14ac:dyDescent="0.2"/>
    <row r="6730" ht="10.199999999999999" hidden="1" x14ac:dyDescent="0.2"/>
    <row r="6731" ht="10.199999999999999" hidden="1" x14ac:dyDescent="0.2"/>
    <row r="6732" ht="10.199999999999999" hidden="1" x14ac:dyDescent="0.2"/>
    <row r="6733" ht="10.199999999999999" hidden="1" x14ac:dyDescent="0.2"/>
    <row r="6734" ht="10.199999999999999" hidden="1" x14ac:dyDescent="0.2"/>
    <row r="6735" ht="10.199999999999999" hidden="1" x14ac:dyDescent="0.2"/>
    <row r="6736" ht="10.199999999999999" hidden="1" x14ac:dyDescent="0.2"/>
    <row r="6737" ht="10.199999999999999" hidden="1" x14ac:dyDescent="0.2"/>
    <row r="6738" ht="10.199999999999999" hidden="1" x14ac:dyDescent="0.2"/>
    <row r="6739" ht="10.199999999999999" hidden="1" x14ac:dyDescent="0.2"/>
    <row r="6740" ht="10.199999999999999" hidden="1" x14ac:dyDescent="0.2"/>
    <row r="6741" ht="10.199999999999999" hidden="1" x14ac:dyDescent="0.2"/>
    <row r="6742" ht="10.199999999999999" hidden="1" x14ac:dyDescent="0.2"/>
    <row r="6743" ht="10.199999999999999" hidden="1" x14ac:dyDescent="0.2"/>
    <row r="6744" ht="10.199999999999999" hidden="1" x14ac:dyDescent="0.2"/>
    <row r="6745" ht="10.199999999999999" hidden="1" x14ac:dyDescent="0.2"/>
    <row r="6746" ht="10.199999999999999" hidden="1" x14ac:dyDescent="0.2"/>
    <row r="6747" ht="10.199999999999999" hidden="1" x14ac:dyDescent="0.2"/>
    <row r="6748" ht="10.199999999999999" hidden="1" x14ac:dyDescent="0.2"/>
    <row r="6749" ht="10.199999999999999" hidden="1" x14ac:dyDescent="0.2"/>
    <row r="6750" ht="10.199999999999999" hidden="1" x14ac:dyDescent="0.2"/>
    <row r="6751" ht="10.199999999999999" hidden="1" x14ac:dyDescent="0.2"/>
    <row r="6752" ht="10.199999999999999" hidden="1" x14ac:dyDescent="0.2"/>
    <row r="6753" ht="10.199999999999999" hidden="1" x14ac:dyDescent="0.2"/>
    <row r="6754" ht="10.199999999999999" hidden="1" x14ac:dyDescent="0.2"/>
    <row r="6755" ht="10.199999999999999" hidden="1" x14ac:dyDescent="0.2"/>
    <row r="6756" ht="10.199999999999999" hidden="1" x14ac:dyDescent="0.2"/>
    <row r="6757" ht="10.199999999999999" hidden="1" x14ac:dyDescent="0.2"/>
    <row r="6758" ht="10.199999999999999" hidden="1" x14ac:dyDescent="0.2"/>
    <row r="6759" ht="10.199999999999999" hidden="1" x14ac:dyDescent="0.2"/>
    <row r="6760" ht="10.199999999999999" hidden="1" x14ac:dyDescent="0.2"/>
    <row r="6761" ht="10.199999999999999" hidden="1" x14ac:dyDescent="0.2"/>
    <row r="6762" ht="10.199999999999999" hidden="1" x14ac:dyDescent="0.2"/>
    <row r="6763" ht="10.199999999999999" hidden="1" x14ac:dyDescent="0.2"/>
    <row r="6764" ht="10.199999999999999" hidden="1" x14ac:dyDescent="0.2"/>
    <row r="6765" ht="10.199999999999999" hidden="1" x14ac:dyDescent="0.2"/>
    <row r="6766" ht="10.199999999999999" hidden="1" x14ac:dyDescent="0.2"/>
    <row r="6767" ht="10.199999999999999" hidden="1" x14ac:dyDescent="0.2"/>
    <row r="6768" ht="10.199999999999999" hidden="1" x14ac:dyDescent="0.2"/>
    <row r="6769" ht="10.199999999999999" hidden="1" x14ac:dyDescent="0.2"/>
    <row r="6770" ht="10.199999999999999" hidden="1" x14ac:dyDescent="0.2"/>
    <row r="6771" ht="10.199999999999999" hidden="1" x14ac:dyDescent="0.2"/>
    <row r="6772" ht="10.199999999999999" hidden="1" x14ac:dyDescent="0.2"/>
    <row r="6773" ht="10.199999999999999" hidden="1" x14ac:dyDescent="0.2"/>
    <row r="6774" ht="10.199999999999999" hidden="1" x14ac:dyDescent="0.2"/>
    <row r="6775" ht="10.199999999999999" hidden="1" x14ac:dyDescent="0.2"/>
    <row r="6776" ht="10.199999999999999" hidden="1" x14ac:dyDescent="0.2"/>
    <row r="6777" ht="10.199999999999999" hidden="1" x14ac:dyDescent="0.2"/>
    <row r="6778" ht="10.199999999999999" hidden="1" x14ac:dyDescent="0.2"/>
    <row r="6779" ht="10.199999999999999" hidden="1" x14ac:dyDescent="0.2"/>
    <row r="6780" ht="10.199999999999999" hidden="1" x14ac:dyDescent="0.2"/>
    <row r="6781" ht="10.199999999999999" hidden="1" x14ac:dyDescent="0.2"/>
    <row r="6782" ht="10.199999999999999" hidden="1" x14ac:dyDescent="0.2"/>
    <row r="6783" ht="10.199999999999999" hidden="1" x14ac:dyDescent="0.2"/>
    <row r="6784" ht="10.199999999999999" hidden="1" x14ac:dyDescent="0.2"/>
    <row r="6785" ht="10.199999999999999" hidden="1" x14ac:dyDescent="0.2"/>
    <row r="6786" ht="10.199999999999999" hidden="1" x14ac:dyDescent="0.2"/>
    <row r="6787" ht="10.199999999999999" hidden="1" x14ac:dyDescent="0.2"/>
    <row r="6788" ht="10.199999999999999" hidden="1" x14ac:dyDescent="0.2"/>
    <row r="6789" ht="10.199999999999999" hidden="1" x14ac:dyDescent="0.2"/>
    <row r="6790" ht="10.199999999999999" hidden="1" x14ac:dyDescent="0.2"/>
    <row r="6791" ht="10.199999999999999" hidden="1" x14ac:dyDescent="0.2"/>
    <row r="6792" ht="10.199999999999999" hidden="1" x14ac:dyDescent="0.2"/>
    <row r="6793" ht="10.199999999999999" hidden="1" x14ac:dyDescent="0.2"/>
    <row r="6794" ht="10.199999999999999" hidden="1" x14ac:dyDescent="0.2"/>
    <row r="6795" ht="10.199999999999999" hidden="1" x14ac:dyDescent="0.2"/>
    <row r="6796" ht="10.199999999999999" hidden="1" x14ac:dyDescent="0.2"/>
    <row r="6797" ht="10.199999999999999" hidden="1" x14ac:dyDescent="0.2"/>
    <row r="6798" ht="10.199999999999999" hidden="1" x14ac:dyDescent="0.2"/>
    <row r="6799" ht="10.199999999999999" hidden="1" x14ac:dyDescent="0.2"/>
    <row r="6800" ht="10.199999999999999" hidden="1" x14ac:dyDescent="0.2"/>
    <row r="6801" ht="10.199999999999999" hidden="1" x14ac:dyDescent="0.2"/>
    <row r="6802" ht="10.199999999999999" hidden="1" x14ac:dyDescent="0.2"/>
    <row r="6803" ht="10.199999999999999" hidden="1" x14ac:dyDescent="0.2"/>
    <row r="6804" ht="10.199999999999999" hidden="1" x14ac:dyDescent="0.2"/>
    <row r="6805" ht="10.199999999999999" hidden="1" x14ac:dyDescent="0.2"/>
    <row r="6806" ht="10.199999999999999" hidden="1" x14ac:dyDescent="0.2"/>
    <row r="6807" ht="10.199999999999999" hidden="1" x14ac:dyDescent="0.2"/>
    <row r="6808" ht="10.199999999999999" hidden="1" x14ac:dyDescent="0.2"/>
    <row r="6809" ht="10.199999999999999" hidden="1" x14ac:dyDescent="0.2"/>
    <row r="6810" ht="10.199999999999999" hidden="1" x14ac:dyDescent="0.2"/>
    <row r="6811" ht="10.199999999999999" hidden="1" x14ac:dyDescent="0.2"/>
    <row r="6812" ht="10.199999999999999" hidden="1" x14ac:dyDescent="0.2"/>
    <row r="6813" ht="10.199999999999999" hidden="1" x14ac:dyDescent="0.2"/>
    <row r="6814" ht="10.199999999999999" hidden="1" x14ac:dyDescent="0.2"/>
    <row r="6815" ht="10.199999999999999" hidden="1" x14ac:dyDescent="0.2"/>
    <row r="6816" ht="10.199999999999999" hidden="1" x14ac:dyDescent="0.2"/>
    <row r="6817" ht="10.199999999999999" hidden="1" x14ac:dyDescent="0.2"/>
    <row r="6818" ht="10.199999999999999" hidden="1" x14ac:dyDescent="0.2"/>
    <row r="6819" ht="10.199999999999999" hidden="1" x14ac:dyDescent="0.2"/>
    <row r="6820" ht="10.199999999999999" hidden="1" x14ac:dyDescent="0.2"/>
    <row r="6821" ht="10.199999999999999" hidden="1" x14ac:dyDescent="0.2"/>
    <row r="6822" ht="10.199999999999999" hidden="1" x14ac:dyDescent="0.2"/>
    <row r="6823" ht="10.199999999999999" hidden="1" x14ac:dyDescent="0.2"/>
    <row r="6824" ht="10.199999999999999" hidden="1" x14ac:dyDescent="0.2"/>
    <row r="6825" ht="10.199999999999999" hidden="1" x14ac:dyDescent="0.2"/>
    <row r="6826" ht="10.199999999999999" hidden="1" x14ac:dyDescent="0.2"/>
    <row r="6827" ht="10.199999999999999" hidden="1" x14ac:dyDescent="0.2"/>
    <row r="6828" ht="10.199999999999999" hidden="1" x14ac:dyDescent="0.2"/>
    <row r="6829" ht="10.199999999999999" hidden="1" x14ac:dyDescent="0.2"/>
    <row r="6830" ht="10.199999999999999" hidden="1" x14ac:dyDescent="0.2"/>
    <row r="6831" ht="10.199999999999999" hidden="1" x14ac:dyDescent="0.2"/>
    <row r="6832" ht="10.199999999999999" hidden="1" x14ac:dyDescent="0.2"/>
    <row r="6833" ht="10.199999999999999" hidden="1" x14ac:dyDescent="0.2"/>
    <row r="6834" ht="10.199999999999999" hidden="1" x14ac:dyDescent="0.2"/>
    <row r="6835" ht="10.199999999999999" hidden="1" x14ac:dyDescent="0.2"/>
    <row r="6836" ht="10.199999999999999" hidden="1" x14ac:dyDescent="0.2"/>
    <row r="6837" ht="10.199999999999999" hidden="1" x14ac:dyDescent="0.2"/>
    <row r="6838" ht="10.199999999999999" hidden="1" x14ac:dyDescent="0.2"/>
    <row r="6839" ht="10.199999999999999" hidden="1" x14ac:dyDescent="0.2"/>
    <row r="6840" ht="10.199999999999999" hidden="1" x14ac:dyDescent="0.2"/>
    <row r="6841" ht="10.199999999999999" hidden="1" x14ac:dyDescent="0.2"/>
    <row r="6842" ht="10.199999999999999" hidden="1" x14ac:dyDescent="0.2"/>
    <row r="6843" ht="10.199999999999999" hidden="1" x14ac:dyDescent="0.2"/>
    <row r="6844" ht="10.199999999999999" hidden="1" x14ac:dyDescent="0.2"/>
    <row r="6845" ht="10.199999999999999" hidden="1" x14ac:dyDescent="0.2"/>
    <row r="6846" ht="10.199999999999999" hidden="1" x14ac:dyDescent="0.2"/>
    <row r="6847" ht="10.199999999999999" hidden="1" x14ac:dyDescent="0.2"/>
    <row r="6848" ht="10.199999999999999" hidden="1" x14ac:dyDescent="0.2"/>
    <row r="6849" ht="10.199999999999999" hidden="1" x14ac:dyDescent="0.2"/>
    <row r="6850" ht="10.199999999999999" hidden="1" x14ac:dyDescent="0.2"/>
    <row r="6851" ht="10.199999999999999" hidden="1" x14ac:dyDescent="0.2"/>
    <row r="6852" ht="10.199999999999999" hidden="1" x14ac:dyDescent="0.2"/>
    <row r="6853" ht="10.199999999999999" hidden="1" x14ac:dyDescent="0.2"/>
    <row r="6854" ht="10.199999999999999" hidden="1" x14ac:dyDescent="0.2"/>
    <row r="6855" ht="10.199999999999999" hidden="1" x14ac:dyDescent="0.2"/>
    <row r="6856" ht="10.199999999999999" hidden="1" x14ac:dyDescent="0.2"/>
    <row r="6857" ht="10.199999999999999" hidden="1" x14ac:dyDescent="0.2"/>
    <row r="6858" ht="10.199999999999999" hidden="1" x14ac:dyDescent="0.2"/>
    <row r="6859" ht="10.199999999999999" hidden="1" x14ac:dyDescent="0.2"/>
    <row r="6860" ht="10.199999999999999" hidden="1" x14ac:dyDescent="0.2"/>
    <row r="6861" ht="10.199999999999999" hidden="1" x14ac:dyDescent="0.2"/>
    <row r="6862" ht="10.199999999999999" hidden="1" x14ac:dyDescent="0.2"/>
    <row r="6863" ht="10.199999999999999" hidden="1" x14ac:dyDescent="0.2"/>
    <row r="6864" ht="10.199999999999999" hidden="1" x14ac:dyDescent="0.2"/>
    <row r="6865" ht="10.199999999999999" hidden="1" x14ac:dyDescent="0.2"/>
    <row r="6866" ht="10.199999999999999" hidden="1" x14ac:dyDescent="0.2"/>
    <row r="6867" ht="10.199999999999999" hidden="1" x14ac:dyDescent="0.2"/>
    <row r="6868" ht="10.199999999999999" hidden="1" x14ac:dyDescent="0.2"/>
    <row r="6869" ht="10.199999999999999" hidden="1" x14ac:dyDescent="0.2"/>
    <row r="6870" ht="10.199999999999999" hidden="1" x14ac:dyDescent="0.2"/>
    <row r="6871" ht="10.199999999999999" hidden="1" x14ac:dyDescent="0.2"/>
    <row r="6872" ht="10.199999999999999" hidden="1" x14ac:dyDescent="0.2"/>
    <row r="6873" ht="10.199999999999999" hidden="1" x14ac:dyDescent="0.2"/>
    <row r="6874" ht="10.199999999999999" hidden="1" x14ac:dyDescent="0.2"/>
    <row r="6875" ht="10.199999999999999" hidden="1" x14ac:dyDescent="0.2"/>
    <row r="6876" ht="10.199999999999999" hidden="1" x14ac:dyDescent="0.2"/>
    <row r="6877" ht="10.199999999999999" hidden="1" x14ac:dyDescent="0.2"/>
    <row r="6878" ht="10.199999999999999" hidden="1" x14ac:dyDescent="0.2"/>
    <row r="6879" ht="10.199999999999999" hidden="1" x14ac:dyDescent="0.2"/>
    <row r="6880" ht="10.199999999999999" hidden="1" x14ac:dyDescent="0.2"/>
    <row r="6881" ht="10.199999999999999" hidden="1" x14ac:dyDescent="0.2"/>
    <row r="6882" ht="10.199999999999999" hidden="1" x14ac:dyDescent="0.2"/>
    <row r="6883" ht="10.199999999999999" hidden="1" x14ac:dyDescent="0.2"/>
    <row r="6884" ht="10.199999999999999" hidden="1" x14ac:dyDescent="0.2"/>
    <row r="6885" ht="10.199999999999999" hidden="1" x14ac:dyDescent="0.2"/>
    <row r="6886" ht="10.199999999999999" hidden="1" x14ac:dyDescent="0.2"/>
    <row r="6887" ht="10.199999999999999" hidden="1" x14ac:dyDescent="0.2"/>
    <row r="6888" ht="10.199999999999999" hidden="1" x14ac:dyDescent="0.2"/>
    <row r="6889" ht="10.199999999999999" hidden="1" x14ac:dyDescent="0.2"/>
    <row r="6890" ht="10.199999999999999" hidden="1" x14ac:dyDescent="0.2"/>
    <row r="6891" ht="10.199999999999999" hidden="1" x14ac:dyDescent="0.2"/>
    <row r="6892" ht="10.199999999999999" hidden="1" x14ac:dyDescent="0.2"/>
    <row r="6893" ht="10.199999999999999" hidden="1" x14ac:dyDescent="0.2"/>
    <row r="6894" ht="10.199999999999999" hidden="1" x14ac:dyDescent="0.2"/>
    <row r="6895" ht="10.199999999999999" hidden="1" x14ac:dyDescent="0.2"/>
    <row r="6896" ht="10.199999999999999" hidden="1" x14ac:dyDescent="0.2"/>
    <row r="6897" ht="10.199999999999999" hidden="1" x14ac:dyDescent="0.2"/>
    <row r="6898" ht="10.199999999999999" hidden="1" x14ac:dyDescent="0.2"/>
    <row r="6899" ht="10.199999999999999" hidden="1" x14ac:dyDescent="0.2"/>
    <row r="6900" ht="10.199999999999999" hidden="1" x14ac:dyDescent="0.2"/>
    <row r="6901" ht="10.199999999999999" hidden="1" x14ac:dyDescent="0.2"/>
    <row r="6902" ht="10.199999999999999" hidden="1" x14ac:dyDescent="0.2"/>
    <row r="6903" ht="10.199999999999999" hidden="1" x14ac:dyDescent="0.2"/>
    <row r="6904" ht="10.199999999999999" hidden="1" x14ac:dyDescent="0.2"/>
    <row r="6905" ht="10.199999999999999" hidden="1" x14ac:dyDescent="0.2"/>
    <row r="6906" ht="10.199999999999999" hidden="1" x14ac:dyDescent="0.2"/>
    <row r="6907" ht="10.199999999999999" hidden="1" x14ac:dyDescent="0.2"/>
    <row r="6908" ht="10.199999999999999" hidden="1" x14ac:dyDescent="0.2"/>
    <row r="6909" ht="10.199999999999999" hidden="1" x14ac:dyDescent="0.2"/>
    <row r="6910" ht="10.199999999999999" hidden="1" x14ac:dyDescent="0.2"/>
    <row r="6911" ht="10.199999999999999" hidden="1" x14ac:dyDescent="0.2"/>
    <row r="6912" ht="10.199999999999999" hidden="1" x14ac:dyDescent="0.2"/>
    <row r="6913" ht="10.199999999999999" hidden="1" x14ac:dyDescent="0.2"/>
    <row r="6914" ht="10.199999999999999" hidden="1" x14ac:dyDescent="0.2"/>
    <row r="6915" ht="10.199999999999999" hidden="1" x14ac:dyDescent="0.2"/>
    <row r="6916" ht="10.199999999999999" hidden="1" x14ac:dyDescent="0.2"/>
    <row r="6917" ht="10.199999999999999" hidden="1" x14ac:dyDescent="0.2"/>
    <row r="6918" ht="10.199999999999999" hidden="1" x14ac:dyDescent="0.2"/>
    <row r="6919" ht="10.199999999999999" hidden="1" x14ac:dyDescent="0.2"/>
    <row r="6920" ht="10.199999999999999" hidden="1" x14ac:dyDescent="0.2"/>
    <row r="6921" ht="10.199999999999999" hidden="1" x14ac:dyDescent="0.2"/>
    <row r="6922" ht="10.199999999999999" hidden="1" x14ac:dyDescent="0.2"/>
    <row r="6923" ht="10.199999999999999" hidden="1" x14ac:dyDescent="0.2"/>
    <row r="6924" ht="10.199999999999999" hidden="1" x14ac:dyDescent="0.2"/>
    <row r="6925" ht="10.199999999999999" hidden="1" x14ac:dyDescent="0.2"/>
    <row r="6926" ht="10.199999999999999" hidden="1" x14ac:dyDescent="0.2"/>
    <row r="6927" ht="10.199999999999999" hidden="1" x14ac:dyDescent="0.2"/>
    <row r="6928" ht="10.199999999999999" hidden="1" x14ac:dyDescent="0.2"/>
    <row r="6929" ht="10.199999999999999" hidden="1" x14ac:dyDescent="0.2"/>
    <row r="6930" ht="10.199999999999999" hidden="1" x14ac:dyDescent="0.2"/>
    <row r="6931" ht="10.199999999999999" hidden="1" x14ac:dyDescent="0.2"/>
    <row r="6932" ht="10.199999999999999" hidden="1" x14ac:dyDescent="0.2"/>
    <row r="6933" ht="10.199999999999999" hidden="1" x14ac:dyDescent="0.2"/>
    <row r="6934" ht="10.199999999999999" hidden="1" x14ac:dyDescent="0.2"/>
    <row r="6935" ht="10.199999999999999" hidden="1" x14ac:dyDescent="0.2"/>
    <row r="6936" ht="10.199999999999999" hidden="1" x14ac:dyDescent="0.2"/>
    <row r="6937" ht="10.199999999999999" hidden="1" x14ac:dyDescent="0.2"/>
    <row r="6938" ht="10.199999999999999" hidden="1" x14ac:dyDescent="0.2"/>
    <row r="6939" ht="10.199999999999999" hidden="1" x14ac:dyDescent="0.2"/>
    <row r="6940" ht="10.199999999999999" hidden="1" x14ac:dyDescent="0.2"/>
    <row r="6941" ht="10.199999999999999" hidden="1" x14ac:dyDescent="0.2"/>
    <row r="6942" ht="10.199999999999999" hidden="1" x14ac:dyDescent="0.2"/>
    <row r="6943" ht="10.199999999999999" hidden="1" x14ac:dyDescent="0.2"/>
    <row r="6944" ht="10.199999999999999" hidden="1" x14ac:dyDescent="0.2"/>
    <row r="6945" ht="10.199999999999999" hidden="1" x14ac:dyDescent="0.2"/>
    <row r="6946" ht="10.199999999999999" hidden="1" x14ac:dyDescent="0.2"/>
    <row r="6947" ht="10.199999999999999" hidden="1" x14ac:dyDescent="0.2"/>
    <row r="6948" ht="10.199999999999999" hidden="1" x14ac:dyDescent="0.2"/>
    <row r="6949" ht="10.199999999999999" hidden="1" x14ac:dyDescent="0.2"/>
    <row r="6950" ht="10.199999999999999" hidden="1" x14ac:dyDescent="0.2"/>
    <row r="6951" ht="10.199999999999999" hidden="1" x14ac:dyDescent="0.2"/>
    <row r="6952" ht="10.199999999999999" hidden="1" x14ac:dyDescent="0.2"/>
    <row r="6953" ht="10.199999999999999" hidden="1" x14ac:dyDescent="0.2"/>
    <row r="6954" ht="10.199999999999999" hidden="1" x14ac:dyDescent="0.2"/>
    <row r="6955" ht="10.199999999999999" hidden="1" x14ac:dyDescent="0.2"/>
    <row r="6956" ht="10.199999999999999" hidden="1" x14ac:dyDescent="0.2"/>
    <row r="6957" ht="10.199999999999999" hidden="1" x14ac:dyDescent="0.2"/>
    <row r="6958" ht="10.199999999999999" hidden="1" x14ac:dyDescent="0.2"/>
    <row r="6959" ht="10.199999999999999" hidden="1" x14ac:dyDescent="0.2"/>
    <row r="6960" ht="10.199999999999999" hidden="1" x14ac:dyDescent="0.2"/>
    <row r="6961" ht="10.199999999999999" hidden="1" x14ac:dyDescent="0.2"/>
    <row r="6962" ht="10.199999999999999" hidden="1" x14ac:dyDescent="0.2"/>
    <row r="6963" ht="10.199999999999999" hidden="1" x14ac:dyDescent="0.2"/>
    <row r="6964" ht="10.199999999999999" hidden="1" x14ac:dyDescent="0.2"/>
    <row r="6965" ht="10.199999999999999" hidden="1" x14ac:dyDescent="0.2"/>
    <row r="6966" ht="10.199999999999999" hidden="1" x14ac:dyDescent="0.2"/>
    <row r="6967" ht="10.199999999999999" hidden="1" x14ac:dyDescent="0.2"/>
    <row r="6968" ht="10.199999999999999" hidden="1" x14ac:dyDescent="0.2"/>
    <row r="6969" ht="10.199999999999999" hidden="1" x14ac:dyDescent="0.2"/>
    <row r="6970" ht="10.199999999999999" hidden="1" x14ac:dyDescent="0.2"/>
    <row r="6971" ht="10.199999999999999" hidden="1" x14ac:dyDescent="0.2"/>
    <row r="6972" ht="10.199999999999999" hidden="1" x14ac:dyDescent="0.2"/>
    <row r="6973" ht="10.199999999999999" hidden="1" x14ac:dyDescent="0.2"/>
    <row r="6974" ht="10.199999999999999" hidden="1" x14ac:dyDescent="0.2"/>
    <row r="6975" ht="10.199999999999999" hidden="1" x14ac:dyDescent="0.2"/>
    <row r="6976" ht="10.199999999999999" hidden="1" x14ac:dyDescent="0.2"/>
    <row r="6977" ht="10.199999999999999" hidden="1" x14ac:dyDescent="0.2"/>
    <row r="6978" ht="10.199999999999999" hidden="1" x14ac:dyDescent="0.2"/>
    <row r="6979" ht="10.199999999999999" hidden="1" x14ac:dyDescent="0.2"/>
    <row r="6980" ht="10.199999999999999" hidden="1" x14ac:dyDescent="0.2"/>
    <row r="6981" ht="10.199999999999999" hidden="1" x14ac:dyDescent="0.2"/>
    <row r="6982" ht="10.199999999999999" hidden="1" x14ac:dyDescent="0.2"/>
    <row r="6983" ht="10.199999999999999" hidden="1" x14ac:dyDescent="0.2"/>
    <row r="6984" ht="10.199999999999999" hidden="1" x14ac:dyDescent="0.2"/>
    <row r="6985" ht="10.199999999999999" hidden="1" x14ac:dyDescent="0.2"/>
    <row r="6986" ht="10.199999999999999" hidden="1" x14ac:dyDescent="0.2"/>
    <row r="6987" ht="10.199999999999999" hidden="1" x14ac:dyDescent="0.2"/>
    <row r="6988" ht="10.199999999999999" hidden="1" x14ac:dyDescent="0.2"/>
    <row r="6989" ht="10.199999999999999" hidden="1" x14ac:dyDescent="0.2"/>
    <row r="6990" ht="10.199999999999999" hidden="1" x14ac:dyDescent="0.2"/>
    <row r="6991" ht="10.199999999999999" hidden="1" x14ac:dyDescent="0.2"/>
    <row r="6992" ht="10.199999999999999" hidden="1" x14ac:dyDescent="0.2"/>
    <row r="6993" ht="10.199999999999999" hidden="1" x14ac:dyDescent="0.2"/>
    <row r="6994" ht="10.199999999999999" hidden="1" x14ac:dyDescent="0.2"/>
    <row r="6995" ht="10.199999999999999" hidden="1" x14ac:dyDescent="0.2"/>
    <row r="6996" ht="10.199999999999999" hidden="1" x14ac:dyDescent="0.2"/>
    <row r="6997" ht="10.199999999999999" hidden="1" x14ac:dyDescent="0.2"/>
    <row r="6998" ht="10.199999999999999" hidden="1" x14ac:dyDescent="0.2"/>
    <row r="6999" ht="10.199999999999999" hidden="1" x14ac:dyDescent="0.2"/>
    <row r="7000" ht="10.199999999999999" hidden="1" x14ac:dyDescent="0.2"/>
    <row r="7001" ht="10.199999999999999" hidden="1" x14ac:dyDescent="0.2"/>
    <row r="7002" ht="10.199999999999999" hidden="1" x14ac:dyDescent="0.2"/>
    <row r="7003" ht="10.199999999999999" hidden="1" x14ac:dyDescent="0.2"/>
    <row r="7004" ht="10.199999999999999" hidden="1" x14ac:dyDescent="0.2"/>
    <row r="7005" ht="10.199999999999999" hidden="1" x14ac:dyDescent="0.2"/>
    <row r="7006" ht="10.199999999999999" hidden="1" x14ac:dyDescent="0.2"/>
    <row r="7007" ht="10.199999999999999" hidden="1" x14ac:dyDescent="0.2"/>
    <row r="7008" ht="10.199999999999999" hidden="1" x14ac:dyDescent="0.2"/>
    <row r="7009" ht="10.199999999999999" hidden="1" x14ac:dyDescent="0.2"/>
    <row r="7010" ht="10.199999999999999" hidden="1" x14ac:dyDescent="0.2"/>
    <row r="7011" ht="10.199999999999999" hidden="1" x14ac:dyDescent="0.2"/>
    <row r="7012" ht="10.199999999999999" hidden="1" x14ac:dyDescent="0.2"/>
    <row r="7013" ht="10.199999999999999" hidden="1" x14ac:dyDescent="0.2"/>
    <row r="7014" ht="10.199999999999999" hidden="1" x14ac:dyDescent="0.2"/>
    <row r="7015" ht="10.199999999999999" hidden="1" x14ac:dyDescent="0.2"/>
    <row r="7016" ht="10.199999999999999" hidden="1" x14ac:dyDescent="0.2"/>
    <row r="7017" ht="10.199999999999999" hidden="1" x14ac:dyDescent="0.2"/>
    <row r="7018" ht="10.199999999999999" hidden="1" x14ac:dyDescent="0.2"/>
    <row r="7019" ht="10.199999999999999" hidden="1" x14ac:dyDescent="0.2"/>
    <row r="7020" ht="10.199999999999999" hidden="1" x14ac:dyDescent="0.2"/>
    <row r="7021" ht="10.199999999999999" hidden="1" x14ac:dyDescent="0.2"/>
    <row r="7022" ht="10.199999999999999" hidden="1" x14ac:dyDescent="0.2"/>
    <row r="7023" ht="10.199999999999999" hidden="1" x14ac:dyDescent="0.2"/>
    <row r="7024" ht="10.199999999999999" hidden="1" x14ac:dyDescent="0.2"/>
    <row r="7025" ht="10.199999999999999" hidden="1" x14ac:dyDescent="0.2"/>
    <row r="7026" ht="10.199999999999999" hidden="1" x14ac:dyDescent="0.2"/>
    <row r="7027" ht="10.199999999999999" hidden="1" x14ac:dyDescent="0.2"/>
    <row r="7028" ht="10.199999999999999" hidden="1" x14ac:dyDescent="0.2"/>
    <row r="7029" ht="10.199999999999999" hidden="1" x14ac:dyDescent="0.2"/>
    <row r="7030" ht="10.199999999999999" hidden="1" x14ac:dyDescent="0.2"/>
    <row r="7031" ht="10.199999999999999" hidden="1" x14ac:dyDescent="0.2"/>
    <row r="7032" ht="10.199999999999999" hidden="1" x14ac:dyDescent="0.2"/>
    <row r="7033" ht="10.199999999999999" hidden="1" x14ac:dyDescent="0.2"/>
    <row r="7034" ht="10.199999999999999" hidden="1" x14ac:dyDescent="0.2"/>
    <row r="7035" ht="10.199999999999999" hidden="1" x14ac:dyDescent="0.2"/>
    <row r="7036" ht="10.199999999999999" hidden="1" x14ac:dyDescent="0.2"/>
    <row r="7037" ht="10.199999999999999" hidden="1" x14ac:dyDescent="0.2"/>
    <row r="7038" ht="10.199999999999999" hidden="1" x14ac:dyDescent="0.2"/>
    <row r="7039" ht="10.199999999999999" hidden="1" x14ac:dyDescent="0.2"/>
    <row r="7040" ht="10.199999999999999" hidden="1" x14ac:dyDescent="0.2"/>
    <row r="7041" ht="10.199999999999999" hidden="1" x14ac:dyDescent="0.2"/>
    <row r="7042" ht="10.199999999999999" hidden="1" x14ac:dyDescent="0.2"/>
    <row r="7043" ht="10.199999999999999" hidden="1" x14ac:dyDescent="0.2"/>
    <row r="7044" ht="10.199999999999999" hidden="1" x14ac:dyDescent="0.2"/>
    <row r="7045" ht="10.199999999999999" hidden="1" x14ac:dyDescent="0.2"/>
    <row r="7046" ht="10.199999999999999" hidden="1" x14ac:dyDescent="0.2"/>
    <row r="7047" ht="10.199999999999999" hidden="1" x14ac:dyDescent="0.2"/>
    <row r="7048" ht="10.199999999999999" hidden="1" x14ac:dyDescent="0.2"/>
    <row r="7049" ht="10.199999999999999" hidden="1" x14ac:dyDescent="0.2"/>
    <row r="7050" ht="10.199999999999999" hidden="1" x14ac:dyDescent="0.2"/>
    <row r="7051" ht="10.199999999999999" hidden="1" x14ac:dyDescent="0.2"/>
    <row r="7052" ht="10.199999999999999" hidden="1" x14ac:dyDescent="0.2"/>
    <row r="7053" ht="10.199999999999999" hidden="1" x14ac:dyDescent="0.2"/>
    <row r="7054" ht="10.199999999999999" hidden="1" x14ac:dyDescent="0.2"/>
    <row r="7055" ht="10.199999999999999" hidden="1" x14ac:dyDescent="0.2"/>
    <row r="7056" ht="10.199999999999999" hidden="1" x14ac:dyDescent="0.2"/>
    <row r="7057" ht="10.199999999999999" hidden="1" x14ac:dyDescent="0.2"/>
    <row r="7058" ht="10.199999999999999" hidden="1" x14ac:dyDescent="0.2"/>
    <row r="7059" ht="10.199999999999999" hidden="1" x14ac:dyDescent="0.2"/>
    <row r="7060" ht="10.199999999999999" hidden="1" x14ac:dyDescent="0.2"/>
    <row r="7061" ht="10.199999999999999" hidden="1" x14ac:dyDescent="0.2"/>
    <row r="7062" ht="10.199999999999999" hidden="1" x14ac:dyDescent="0.2"/>
    <row r="7063" ht="10.199999999999999" hidden="1" x14ac:dyDescent="0.2"/>
    <row r="7064" ht="10.199999999999999" hidden="1" x14ac:dyDescent="0.2"/>
    <row r="7065" ht="10.199999999999999" hidden="1" x14ac:dyDescent="0.2"/>
    <row r="7066" ht="10.199999999999999" hidden="1" x14ac:dyDescent="0.2"/>
    <row r="7067" ht="10.199999999999999" hidden="1" x14ac:dyDescent="0.2"/>
    <row r="7068" ht="10.199999999999999" hidden="1" x14ac:dyDescent="0.2"/>
    <row r="7069" ht="10.199999999999999" hidden="1" x14ac:dyDescent="0.2"/>
    <row r="7070" ht="10.199999999999999" hidden="1" x14ac:dyDescent="0.2"/>
    <row r="7071" ht="10.199999999999999" hidden="1" x14ac:dyDescent="0.2"/>
    <row r="7072" ht="10.199999999999999" hidden="1" x14ac:dyDescent="0.2"/>
    <row r="7073" ht="10.199999999999999" hidden="1" x14ac:dyDescent="0.2"/>
    <row r="7074" ht="10.199999999999999" hidden="1" x14ac:dyDescent="0.2"/>
    <row r="7075" ht="10.199999999999999" hidden="1" x14ac:dyDescent="0.2"/>
    <row r="7076" ht="10.199999999999999" hidden="1" x14ac:dyDescent="0.2"/>
    <row r="7077" ht="10.199999999999999" hidden="1" x14ac:dyDescent="0.2"/>
    <row r="7078" ht="10.199999999999999" hidden="1" x14ac:dyDescent="0.2"/>
    <row r="7079" ht="10.199999999999999" hidden="1" x14ac:dyDescent="0.2"/>
    <row r="7080" ht="10.199999999999999" hidden="1" x14ac:dyDescent="0.2"/>
    <row r="7081" ht="10.199999999999999" hidden="1" x14ac:dyDescent="0.2"/>
    <row r="7082" ht="10.199999999999999" hidden="1" x14ac:dyDescent="0.2"/>
    <row r="7083" ht="10.199999999999999" hidden="1" x14ac:dyDescent="0.2"/>
    <row r="7084" ht="10.199999999999999" hidden="1" x14ac:dyDescent="0.2"/>
    <row r="7085" ht="10.199999999999999" hidden="1" x14ac:dyDescent="0.2"/>
    <row r="7086" ht="10.199999999999999" hidden="1" x14ac:dyDescent="0.2"/>
    <row r="7087" ht="10.199999999999999" hidden="1" x14ac:dyDescent="0.2"/>
    <row r="7088" ht="10.199999999999999" hidden="1" x14ac:dyDescent="0.2"/>
    <row r="7089" ht="10.199999999999999" hidden="1" x14ac:dyDescent="0.2"/>
    <row r="7090" ht="10.199999999999999" hidden="1" x14ac:dyDescent="0.2"/>
    <row r="7091" ht="10.199999999999999" hidden="1" x14ac:dyDescent="0.2"/>
    <row r="7092" ht="10.199999999999999" hidden="1" x14ac:dyDescent="0.2"/>
    <row r="7093" ht="10.199999999999999" hidden="1" x14ac:dyDescent="0.2"/>
    <row r="7094" ht="10.199999999999999" hidden="1" x14ac:dyDescent="0.2"/>
    <row r="7095" ht="10.199999999999999" hidden="1" x14ac:dyDescent="0.2"/>
    <row r="7096" ht="10.199999999999999" hidden="1" x14ac:dyDescent="0.2"/>
    <row r="7097" ht="10.199999999999999" hidden="1" x14ac:dyDescent="0.2"/>
    <row r="7098" ht="10.199999999999999" hidden="1" x14ac:dyDescent="0.2"/>
    <row r="7099" ht="10.199999999999999" hidden="1" x14ac:dyDescent="0.2"/>
    <row r="7100" ht="10.199999999999999" hidden="1" x14ac:dyDescent="0.2"/>
    <row r="7101" ht="10.199999999999999" hidden="1" x14ac:dyDescent="0.2"/>
    <row r="7102" ht="10.199999999999999" hidden="1" x14ac:dyDescent="0.2"/>
    <row r="7103" ht="10.199999999999999" hidden="1" x14ac:dyDescent="0.2"/>
    <row r="7104" ht="10.199999999999999" hidden="1" x14ac:dyDescent="0.2"/>
    <row r="7105" ht="10.199999999999999" hidden="1" x14ac:dyDescent="0.2"/>
    <row r="7106" ht="10.199999999999999" hidden="1" x14ac:dyDescent="0.2"/>
    <row r="7107" ht="10.199999999999999" hidden="1" x14ac:dyDescent="0.2"/>
    <row r="7108" ht="10.199999999999999" hidden="1" x14ac:dyDescent="0.2"/>
    <row r="7109" ht="10.199999999999999" hidden="1" x14ac:dyDescent="0.2"/>
    <row r="7110" ht="10.199999999999999" hidden="1" x14ac:dyDescent="0.2"/>
    <row r="7111" ht="10.199999999999999" hidden="1" x14ac:dyDescent="0.2"/>
    <row r="7112" ht="10.199999999999999" hidden="1" x14ac:dyDescent="0.2"/>
    <row r="7113" ht="10.199999999999999" hidden="1" x14ac:dyDescent="0.2"/>
    <row r="7114" ht="10.199999999999999" hidden="1" x14ac:dyDescent="0.2"/>
    <row r="7115" ht="10.199999999999999" hidden="1" x14ac:dyDescent="0.2"/>
    <row r="7116" ht="10.199999999999999" hidden="1" x14ac:dyDescent="0.2"/>
    <row r="7117" ht="10.199999999999999" hidden="1" x14ac:dyDescent="0.2"/>
    <row r="7118" ht="10.199999999999999" hidden="1" x14ac:dyDescent="0.2"/>
    <row r="7119" ht="10.199999999999999" hidden="1" x14ac:dyDescent="0.2"/>
    <row r="7120" ht="10.199999999999999" hidden="1" x14ac:dyDescent="0.2"/>
    <row r="7121" ht="10.199999999999999" hidden="1" x14ac:dyDescent="0.2"/>
    <row r="7122" ht="10.199999999999999" hidden="1" x14ac:dyDescent="0.2"/>
    <row r="7123" ht="10.199999999999999" hidden="1" x14ac:dyDescent="0.2"/>
    <row r="7124" ht="10.199999999999999" hidden="1" x14ac:dyDescent="0.2"/>
    <row r="7125" ht="10.199999999999999" hidden="1" x14ac:dyDescent="0.2"/>
    <row r="7126" ht="10.199999999999999" hidden="1" x14ac:dyDescent="0.2"/>
    <row r="7127" ht="10.199999999999999" hidden="1" x14ac:dyDescent="0.2"/>
    <row r="7128" ht="10.199999999999999" hidden="1" x14ac:dyDescent="0.2"/>
    <row r="7129" ht="10.199999999999999" hidden="1" x14ac:dyDescent="0.2"/>
    <row r="7130" ht="10.199999999999999" hidden="1" x14ac:dyDescent="0.2"/>
    <row r="7131" ht="10.199999999999999" hidden="1" x14ac:dyDescent="0.2"/>
    <row r="7132" ht="10.199999999999999" hidden="1" x14ac:dyDescent="0.2"/>
    <row r="7133" ht="10.199999999999999" hidden="1" x14ac:dyDescent="0.2"/>
    <row r="7134" ht="10.199999999999999" hidden="1" x14ac:dyDescent="0.2"/>
    <row r="7135" ht="10.199999999999999" hidden="1" x14ac:dyDescent="0.2"/>
    <row r="7136" ht="10.199999999999999" hidden="1" x14ac:dyDescent="0.2"/>
    <row r="7137" ht="10.199999999999999" hidden="1" x14ac:dyDescent="0.2"/>
    <row r="7138" ht="10.199999999999999" hidden="1" x14ac:dyDescent="0.2"/>
    <row r="7139" ht="10.199999999999999" hidden="1" x14ac:dyDescent="0.2"/>
    <row r="7140" ht="10.199999999999999" hidden="1" x14ac:dyDescent="0.2"/>
    <row r="7141" ht="10.199999999999999" hidden="1" x14ac:dyDescent="0.2"/>
    <row r="7142" ht="10.199999999999999" hidden="1" x14ac:dyDescent="0.2"/>
    <row r="7143" ht="10.199999999999999" hidden="1" x14ac:dyDescent="0.2"/>
    <row r="7144" ht="10.199999999999999" hidden="1" x14ac:dyDescent="0.2"/>
    <row r="7145" ht="10.199999999999999" hidden="1" x14ac:dyDescent="0.2"/>
    <row r="7146" ht="10.199999999999999" hidden="1" x14ac:dyDescent="0.2"/>
    <row r="7147" ht="10.199999999999999" hidden="1" x14ac:dyDescent="0.2"/>
    <row r="7148" ht="10.199999999999999" hidden="1" x14ac:dyDescent="0.2"/>
    <row r="7149" ht="10.199999999999999" hidden="1" x14ac:dyDescent="0.2"/>
    <row r="7150" ht="10.199999999999999" hidden="1" x14ac:dyDescent="0.2"/>
    <row r="7151" ht="10.199999999999999" hidden="1" x14ac:dyDescent="0.2"/>
    <row r="7152" ht="10.199999999999999" hidden="1" x14ac:dyDescent="0.2"/>
    <row r="7153" ht="10.199999999999999" hidden="1" x14ac:dyDescent="0.2"/>
    <row r="7154" ht="10.199999999999999" hidden="1" x14ac:dyDescent="0.2"/>
    <row r="7155" ht="10.199999999999999" hidden="1" x14ac:dyDescent="0.2"/>
    <row r="7156" ht="10.199999999999999" hidden="1" x14ac:dyDescent="0.2"/>
    <row r="7157" ht="10.199999999999999" hidden="1" x14ac:dyDescent="0.2"/>
    <row r="7158" ht="10.199999999999999" hidden="1" x14ac:dyDescent="0.2"/>
    <row r="7159" ht="10.199999999999999" hidden="1" x14ac:dyDescent="0.2"/>
    <row r="7160" ht="10.199999999999999" hidden="1" x14ac:dyDescent="0.2"/>
    <row r="7161" ht="10.199999999999999" hidden="1" x14ac:dyDescent="0.2"/>
    <row r="7162" ht="10.199999999999999" hidden="1" x14ac:dyDescent="0.2"/>
    <row r="7163" ht="10.199999999999999" hidden="1" x14ac:dyDescent="0.2"/>
    <row r="7164" ht="10.199999999999999" hidden="1" x14ac:dyDescent="0.2"/>
    <row r="7165" ht="10.199999999999999" hidden="1" x14ac:dyDescent="0.2"/>
    <row r="7166" ht="10.199999999999999" hidden="1" x14ac:dyDescent="0.2"/>
    <row r="7167" ht="10.199999999999999" hidden="1" x14ac:dyDescent="0.2"/>
    <row r="7168" ht="10.199999999999999" hidden="1" x14ac:dyDescent="0.2"/>
    <row r="7169" ht="10.199999999999999" hidden="1" x14ac:dyDescent="0.2"/>
    <row r="7170" ht="10.199999999999999" hidden="1" x14ac:dyDescent="0.2"/>
    <row r="7171" ht="10.199999999999999" hidden="1" x14ac:dyDescent="0.2"/>
    <row r="7172" ht="10.199999999999999" hidden="1" x14ac:dyDescent="0.2"/>
    <row r="7173" ht="10.199999999999999" hidden="1" x14ac:dyDescent="0.2"/>
    <row r="7174" ht="10.199999999999999" hidden="1" x14ac:dyDescent="0.2"/>
    <row r="7175" ht="10.199999999999999" hidden="1" x14ac:dyDescent="0.2"/>
    <row r="7176" ht="10.199999999999999" hidden="1" x14ac:dyDescent="0.2"/>
    <row r="7177" ht="10.199999999999999" hidden="1" x14ac:dyDescent="0.2"/>
    <row r="7178" ht="10.199999999999999" hidden="1" x14ac:dyDescent="0.2"/>
    <row r="7179" ht="10.199999999999999" hidden="1" x14ac:dyDescent="0.2"/>
    <row r="7180" ht="10.199999999999999" hidden="1" x14ac:dyDescent="0.2"/>
    <row r="7181" ht="10.199999999999999" hidden="1" x14ac:dyDescent="0.2"/>
    <row r="7182" ht="10.199999999999999" hidden="1" x14ac:dyDescent="0.2"/>
    <row r="7183" ht="10.199999999999999" hidden="1" x14ac:dyDescent="0.2"/>
    <row r="7184" ht="10.199999999999999" hidden="1" x14ac:dyDescent="0.2"/>
    <row r="7185" ht="10.199999999999999" hidden="1" x14ac:dyDescent="0.2"/>
    <row r="7186" ht="10.199999999999999" hidden="1" x14ac:dyDescent="0.2"/>
    <row r="7187" ht="10.199999999999999" hidden="1" x14ac:dyDescent="0.2"/>
    <row r="7188" ht="10.199999999999999" hidden="1" x14ac:dyDescent="0.2"/>
    <row r="7189" ht="10.199999999999999" hidden="1" x14ac:dyDescent="0.2"/>
    <row r="7190" ht="10.199999999999999" hidden="1" x14ac:dyDescent="0.2"/>
    <row r="7191" ht="10.199999999999999" hidden="1" x14ac:dyDescent="0.2"/>
    <row r="7192" ht="10.199999999999999" hidden="1" x14ac:dyDescent="0.2"/>
    <row r="7193" ht="10.199999999999999" hidden="1" x14ac:dyDescent="0.2"/>
    <row r="7194" ht="10.199999999999999" hidden="1" x14ac:dyDescent="0.2"/>
    <row r="7195" ht="10.199999999999999" hidden="1" x14ac:dyDescent="0.2"/>
    <row r="7196" ht="10.199999999999999" hidden="1" x14ac:dyDescent="0.2"/>
    <row r="7197" ht="10.199999999999999" hidden="1" x14ac:dyDescent="0.2"/>
    <row r="7198" ht="10.199999999999999" hidden="1" x14ac:dyDescent="0.2"/>
    <row r="7199" ht="10.199999999999999" hidden="1" x14ac:dyDescent="0.2"/>
    <row r="7200" ht="10.199999999999999" hidden="1" x14ac:dyDescent="0.2"/>
    <row r="7201" ht="10.199999999999999" hidden="1" x14ac:dyDescent="0.2"/>
    <row r="7202" ht="10.199999999999999" hidden="1" x14ac:dyDescent="0.2"/>
    <row r="7203" ht="10.199999999999999" hidden="1" x14ac:dyDescent="0.2"/>
    <row r="7204" ht="10.199999999999999" hidden="1" x14ac:dyDescent="0.2"/>
    <row r="7205" ht="10.199999999999999" hidden="1" x14ac:dyDescent="0.2"/>
    <row r="7206" ht="10.199999999999999" hidden="1" x14ac:dyDescent="0.2"/>
    <row r="7207" ht="10.199999999999999" hidden="1" x14ac:dyDescent="0.2"/>
    <row r="7208" ht="10.199999999999999" hidden="1" x14ac:dyDescent="0.2"/>
    <row r="7209" ht="10.199999999999999" hidden="1" x14ac:dyDescent="0.2"/>
    <row r="7210" ht="10.199999999999999" hidden="1" x14ac:dyDescent="0.2"/>
    <row r="7211" ht="10.199999999999999" hidden="1" x14ac:dyDescent="0.2"/>
    <row r="7212" ht="10.199999999999999" hidden="1" x14ac:dyDescent="0.2"/>
    <row r="7213" ht="10.199999999999999" hidden="1" x14ac:dyDescent="0.2"/>
    <row r="7214" ht="10.199999999999999" hidden="1" x14ac:dyDescent="0.2"/>
    <row r="7215" ht="10.199999999999999" hidden="1" x14ac:dyDescent="0.2"/>
    <row r="7216" ht="10.199999999999999" hidden="1" x14ac:dyDescent="0.2"/>
    <row r="7217" ht="10.199999999999999" hidden="1" x14ac:dyDescent="0.2"/>
    <row r="7218" ht="10.199999999999999" hidden="1" x14ac:dyDescent="0.2"/>
    <row r="7219" ht="10.199999999999999" hidden="1" x14ac:dyDescent="0.2"/>
    <row r="7220" ht="10.199999999999999" hidden="1" x14ac:dyDescent="0.2"/>
    <row r="7221" ht="10.199999999999999" hidden="1" x14ac:dyDescent="0.2"/>
    <row r="7222" ht="10.199999999999999" hidden="1" x14ac:dyDescent="0.2"/>
    <row r="7223" ht="10.199999999999999" hidden="1" x14ac:dyDescent="0.2"/>
    <row r="7224" ht="10.199999999999999" hidden="1" x14ac:dyDescent="0.2"/>
    <row r="7225" ht="10.199999999999999" hidden="1" x14ac:dyDescent="0.2"/>
    <row r="7226" ht="10.199999999999999" hidden="1" x14ac:dyDescent="0.2"/>
    <row r="7227" ht="10.199999999999999" hidden="1" x14ac:dyDescent="0.2"/>
    <row r="7228" ht="10.199999999999999" hidden="1" x14ac:dyDescent="0.2"/>
    <row r="7229" ht="10.199999999999999" hidden="1" x14ac:dyDescent="0.2"/>
    <row r="7230" ht="10.199999999999999" hidden="1" x14ac:dyDescent="0.2"/>
    <row r="7231" ht="10.199999999999999" hidden="1" x14ac:dyDescent="0.2"/>
    <row r="7232" ht="10.199999999999999" hidden="1" x14ac:dyDescent="0.2"/>
    <row r="7233" ht="10.199999999999999" hidden="1" x14ac:dyDescent="0.2"/>
    <row r="7234" ht="10.199999999999999" hidden="1" x14ac:dyDescent="0.2"/>
    <row r="7235" ht="10.199999999999999" hidden="1" x14ac:dyDescent="0.2"/>
    <row r="7236" ht="10.199999999999999" hidden="1" x14ac:dyDescent="0.2"/>
    <row r="7237" ht="10.199999999999999" hidden="1" x14ac:dyDescent="0.2"/>
    <row r="7238" ht="10.199999999999999" hidden="1" x14ac:dyDescent="0.2"/>
    <row r="7239" ht="10.199999999999999" hidden="1" x14ac:dyDescent="0.2"/>
    <row r="7240" ht="10.199999999999999" hidden="1" x14ac:dyDescent="0.2"/>
    <row r="7241" ht="10.199999999999999" hidden="1" x14ac:dyDescent="0.2"/>
    <row r="7242" ht="10.199999999999999" hidden="1" x14ac:dyDescent="0.2"/>
    <row r="7243" ht="10.199999999999999" hidden="1" x14ac:dyDescent="0.2"/>
    <row r="7244" ht="10.199999999999999" hidden="1" x14ac:dyDescent="0.2"/>
    <row r="7245" ht="10.199999999999999" hidden="1" x14ac:dyDescent="0.2"/>
    <row r="7246" ht="10.199999999999999" hidden="1" x14ac:dyDescent="0.2"/>
    <row r="7247" ht="10.199999999999999" hidden="1" x14ac:dyDescent="0.2"/>
    <row r="7248" ht="10.199999999999999" hidden="1" x14ac:dyDescent="0.2"/>
    <row r="7249" ht="10.199999999999999" hidden="1" x14ac:dyDescent="0.2"/>
    <row r="7250" ht="10.199999999999999" hidden="1" x14ac:dyDescent="0.2"/>
    <row r="7251" ht="10.199999999999999" hidden="1" x14ac:dyDescent="0.2"/>
    <row r="7252" ht="10.199999999999999" hidden="1" x14ac:dyDescent="0.2"/>
    <row r="7253" ht="10.199999999999999" hidden="1" x14ac:dyDescent="0.2"/>
    <row r="7254" ht="10.199999999999999" hidden="1" x14ac:dyDescent="0.2"/>
    <row r="7255" ht="10.199999999999999" hidden="1" x14ac:dyDescent="0.2"/>
    <row r="7256" ht="10.199999999999999" hidden="1" x14ac:dyDescent="0.2"/>
    <row r="7257" ht="10.199999999999999" hidden="1" x14ac:dyDescent="0.2"/>
    <row r="7258" ht="10.199999999999999" hidden="1" x14ac:dyDescent="0.2"/>
    <row r="7259" ht="10.199999999999999" hidden="1" x14ac:dyDescent="0.2"/>
    <row r="7260" ht="10.199999999999999" hidden="1" x14ac:dyDescent="0.2"/>
    <row r="7261" ht="10.199999999999999" hidden="1" x14ac:dyDescent="0.2"/>
    <row r="7262" ht="10.199999999999999" hidden="1" x14ac:dyDescent="0.2"/>
    <row r="7263" ht="10.199999999999999" hidden="1" x14ac:dyDescent="0.2"/>
    <row r="7264" ht="10.199999999999999" hidden="1" x14ac:dyDescent="0.2"/>
    <row r="7265" ht="10.199999999999999" hidden="1" x14ac:dyDescent="0.2"/>
    <row r="7266" ht="10.199999999999999" hidden="1" x14ac:dyDescent="0.2"/>
    <row r="7267" ht="10.199999999999999" hidden="1" x14ac:dyDescent="0.2"/>
    <row r="7268" ht="10.199999999999999" hidden="1" x14ac:dyDescent="0.2"/>
    <row r="7269" ht="10.199999999999999" hidden="1" x14ac:dyDescent="0.2"/>
    <row r="7270" ht="10.199999999999999" hidden="1" x14ac:dyDescent="0.2"/>
    <row r="7271" ht="10.199999999999999" hidden="1" x14ac:dyDescent="0.2"/>
    <row r="7272" ht="10.199999999999999" hidden="1" x14ac:dyDescent="0.2"/>
    <row r="7273" ht="10.199999999999999" hidden="1" x14ac:dyDescent="0.2"/>
    <row r="7274" ht="10.199999999999999" hidden="1" x14ac:dyDescent="0.2"/>
    <row r="7275" ht="10.199999999999999" hidden="1" x14ac:dyDescent="0.2"/>
    <row r="7276" ht="10.199999999999999" hidden="1" x14ac:dyDescent="0.2"/>
    <row r="7277" ht="10.199999999999999" hidden="1" x14ac:dyDescent="0.2"/>
    <row r="7278" ht="10.199999999999999" hidden="1" x14ac:dyDescent="0.2"/>
    <row r="7279" ht="10.199999999999999" hidden="1" x14ac:dyDescent="0.2"/>
    <row r="7280" ht="10.199999999999999" hidden="1" x14ac:dyDescent="0.2"/>
    <row r="7281" ht="10.199999999999999" hidden="1" x14ac:dyDescent="0.2"/>
    <row r="7282" ht="10.199999999999999" hidden="1" x14ac:dyDescent="0.2"/>
    <row r="7283" ht="10.199999999999999" hidden="1" x14ac:dyDescent="0.2"/>
    <row r="7284" ht="10.199999999999999" hidden="1" x14ac:dyDescent="0.2"/>
    <row r="7285" ht="10.199999999999999" hidden="1" x14ac:dyDescent="0.2"/>
    <row r="7286" ht="10.199999999999999" hidden="1" x14ac:dyDescent="0.2"/>
    <row r="7287" ht="10.199999999999999" hidden="1" x14ac:dyDescent="0.2"/>
    <row r="7288" ht="10.199999999999999" hidden="1" x14ac:dyDescent="0.2"/>
    <row r="7289" ht="10.199999999999999" hidden="1" x14ac:dyDescent="0.2"/>
    <row r="7290" ht="10.199999999999999" hidden="1" x14ac:dyDescent="0.2"/>
    <row r="7291" ht="10.199999999999999" hidden="1" x14ac:dyDescent="0.2"/>
    <row r="7292" ht="10.199999999999999" hidden="1" x14ac:dyDescent="0.2"/>
    <row r="7293" ht="10.199999999999999" hidden="1" x14ac:dyDescent="0.2"/>
    <row r="7294" ht="10.199999999999999" hidden="1" x14ac:dyDescent="0.2"/>
    <row r="7295" ht="10.199999999999999" hidden="1" x14ac:dyDescent="0.2"/>
    <row r="7296" ht="10.199999999999999" hidden="1" x14ac:dyDescent="0.2"/>
    <row r="7297" ht="10.199999999999999" hidden="1" x14ac:dyDescent="0.2"/>
    <row r="7298" ht="10.199999999999999" hidden="1" x14ac:dyDescent="0.2"/>
    <row r="7299" ht="10.199999999999999" hidden="1" x14ac:dyDescent="0.2"/>
    <row r="7300" ht="10.199999999999999" hidden="1" x14ac:dyDescent="0.2"/>
    <row r="7301" ht="10.199999999999999" hidden="1" x14ac:dyDescent="0.2"/>
    <row r="7302" ht="10.199999999999999" hidden="1" x14ac:dyDescent="0.2"/>
    <row r="7303" ht="10.199999999999999" hidden="1" x14ac:dyDescent="0.2"/>
    <row r="7304" ht="10.199999999999999" hidden="1" x14ac:dyDescent="0.2"/>
    <row r="7305" ht="10.199999999999999" hidden="1" x14ac:dyDescent="0.2"/>
    <row r="7306" ht="10.199999999999999" hidden="1" x14ac:dyDescent="0.2"/>
    <row r="7307" ht="10.199999999999999" hidden="1" x14ac:dyDescent="0.2"/>
    <row r="7308" ht="10.199999999999999" hidden="1" x14ac:dyDescent="0.2"/>
    <row r="7309" ht="10.199999999999999" hidden="1" x14ac:dyDescent="0.2"/>
    <row r="7310" ht="10.199999999999999" hidden="1" x14ac:dyDescent="0.2"/>
    <row r="7311" ht="10.199999999999999" hidden="1" x14ac:dyDescent="0.2"/>
    <row r="7312" ht="10.199999999999999" hidden="1" x14ac:dyDescent="0.2"/>
    <row r="7313" ht="10.199999999999999" hidden="1" x14ac:dyDescent="0.2"/>
    <row r="7314" ht="10.199999999999999" hidden="1" x14ac:dyDescent="0.2"/>
    <row r="7315" ht="10.199999999999999" hidden="1" x14ac:dyDescent="0.2"/>
    <row r="7316" ht="10.199999999999999" hidden="1" x14ac:dyDescent="0.2"/>
    <row r="7317" ht="10.199999999999999" hidden="1" x14ac:dyDescent="0.2"/>
    <row r="7318" ht="10.199999999999999" hidden="1" x14ac:dyDescent="0.2"/>
    <row r="7319" ht="10.199999999999999" hidden="1" x14ac:dyDescent="0.2"/>
    <row r="7320" ht="10.199999999999999" hidden="1" x14ac:dyDescent="0.2"/>
    <row r="7321" ht="10.199999999999999" hidden="1" x14ac:dyDescent="0.2"/>
    <row r="7322" ht="10.199999999999999" hidden="1" x14ac:dyDescent="0.2"/>
    <row r="7323" ht="10.199999999999999" hidden="1" x14ac:dyDescent="0.2"/>
    <row r="7324" ht="10.199999999999999" hidden="1" x14ac:dyDescent="0.2"/>
    <row r="7325" ht="10.199999999999999" hidden="1" x14ac:dyDescent="0.2"/>
    <row r="7326" ht="10.199999999999999" hidden="1" x14ac:dyDescent="0.2"/>
    <row r="7327" ht="10.199999999999999" hidden="1" x14ac:dyDescent="0.2"/>
    <row r="7328" ht="10.199999999999999" hidden="1" x14ac:dyDescent="0.2"/>
    <row r="7329" ht="10.199999999999999" hidden="1" x14ac:dyDescent="0.2"/>
    <row r="7330" ht="10.199999999999999" hidden="1" x14ac:dyDescent="0.2"/>
    <row r="7331" ht="10.199999999999999" hidden="1" x14ac:dyDescent="0.2"/>
    <row r="7332" ht="10.199999999999999" hidden="1" x14ac:dyDescent="0.2"/>
    <row r="7333" ht="10.199999999999999" hidden="1" x14ac:dyDescent="0.2"/>
    <row r="7334" ht="10.199999999999999" hidden="1" x14ac:dyDescent="0.2"/>
    <row r="7335" ht="10.199999999999999" hidden="1" x14ac:dyDescent="0.2"/>
    <row r="7336" ht="10.199999999999999" hidden="1" x14ac:dyDescent="0.2"/>
    <row r="7337" ht="10.199999999999999" hidden="1" x14ac:dyDescent="0.2"/>
    <row r="7338" ht="10.199999999999999" hidden="1" x14ac:dyDescent="0.2"/>
    <row r="7339" ht="10.199999999999999" hidden="1" x14ac:dyDescent="0.2"/>
    <row r="7340" ht="10.199999999999999" hidden="1" x14ac:dyDescent="0.2"/>
    <row r="7341" ht="10.199999999999999" hidden="1" x14ac:dyDescent="0.2"/>
    <row r="7342" ht="10.199999999999999" hidden="1" x14ac:dyDescent="0.2"/>
    <row r="7343" ht="10.199999999999999" hidden="1" x14ac:dyDescent="0.2"/>
    <row r="7344" ht="10.199999999999999" hidden="1" x14ac:dyDescent="0.2"/>
    <row r="7345" ht="10.199999999999999" hidden="1" x14ac:dyDescent="0.2"/>
    <row r="7346" ht="10.199999999999999" hidden="1" x14ac:dyDescent="0.2"/>
    <row r="7347" ht="10.199999999999999" hidden="1" x14ac:dyDescent="0.2"/>
    <row r="7348" ht="10.199999999999999" hidden="1" x14ac:dyDescent="0.2"/>
    <row r="7349" ht="10.199999999999999" hidden="1" x14ac:dyDescent="0.2"/>
    <row r="7350" ht="10.199999999999999" hidden="1" x14ac:dyDescent="0.2"/>
    <row r="7351" ht="10.199999999999999" hidden="1" x14ac:dyDescent="0.2"/>
    <row r="7352" ht="10.199999999999999" hidden="1" x14ac:dyDescent="0.2"/>
    <row r="7353" ht="10.199999999999999" hidden="1" x14ac:dyDescent="0.2"/>
    <row r="7354" ht="10.199999999999999" hidden="1" x14ac:dyDescent="0.2"/>
    <row r="7355" ht="10.199999999999999" hidden="1" x14ac:dyDescent="0.2"/>
    <row r="7356" ht="10.199999999999999" hidden="1" x14ac:dyDescent="0.2"/>
    <row r="7357" ht="10.199999999999999" hidden="1" x14ac:dyDescent="0.2"/>
    <row r="7358" ht="10.199999999999999" hidden="1" x14ac:dyDescent="0.2"/>
    <row r="7359" ht="10.199999999999999" hidden="1" x14ac:dyDescent="0.2"/>
    <row r="7360" ht="10.199999999999999" hidden="1" x14ac:dyDescent="0.2"/>
    <row r="7361" ht="10.199999999999999" hidden="1" x14ac:dyDescent="0.2"/>
    <row r="7362" ht="10.199999999999999" hidden="1" x14ac:dyDescent="0.2"/>
    <row r="7363" ht="10.199999999999999" hidden="1" x14ac:dyDescent="0.2"/>
    <row r="7364" ht="10.199999999999999" hidden="1" x14ac:dyDescent="0.2"/>
    <row r="7365" ht="10.199999999999999" hidden="1" x14ac:dyDescent="0.2"/>
    <row r="7366" ht="10.199999999999999" hidden="1" x14ac:dyDescent="0.2"/>
    <row r="7367" ht="10.199999999999999" hidden="1" x14ac:dyDescent="0.2"/>
    <row r="7368" ht="10.199999999999999" hidden="1" x14ac:dyDescent="0.2"/>
    <row r="7369" ht="10.199999999999999" hidden="1" x14ac:dyDescent="0.2"/>
    <row r="7370" ht="10.199999999999999" hidden="1" x14ac:dyDescent="0.2"/>
    <row r="7371" ht="10.199999999999999" hidden="1" x14ac:dyDescent="0.2"/>
    <row r="7372" ht="10.199999999999999" hidden="1" x14ac:dyDescent="0.2"/>
    <row r="7373" ht="10.199999999999999" hidden="1" x14ac:dyDescent="0.2"/>
    <row r="7374" ht="10.199999999999999" hidden="1" x14ac:dyDescent="0.2"/>
    <row r="7375" ht="10.199999999999999" hidden="1" x14ac:dyDescent="0.2"/>
    <row r="7376" ht="10.199999999999999" hidden="1" x14ac:dyDescent="0.2"/>
    <row r="7377" ht="10.199999999999999" hidden="1" x14ac:dyDescent="0.2"/>
    <row r="7378" ht="10.199999999999999" hidden="1" x14ac:dyDescent="0.2"/>
    <row r="7379" ht="10.199999999999999" hidden="1" x14ac:dyDescent="0.2"/>
    <row r="7380" ht="10.199999999999999" hidden="1" x14ac:dyDescent="0.2"/>
    <row r="7381" ht="10.199999999999999" hidden="1" x14ac:dyDescent="0.2"/>
    <row r="7382" ht="10.199999999999999" hidden="1" x14ac:dyDescent="0.2"/>
    <row r="7383" ht="10.199999999999999" hidden="1" x14ac:dyDescent="0.2"/>
    <row r="7384" ht="10.199999999999999" hidden="1" x14ac:dyDescent="0.2"/>
    <row r="7385" ht="10.199999999999999" hidden="1" x14ac:dyDescent="0.2"/>
    <row r="7386" ht="10.199999999999999" hidden="1" x14ac:dyDescent="0.2"/>
    <row r="7387" ht="10.199999999999999" hidden="1" x14ac:dyDescent="0.2"/>
    <row r="7388" ht="10.199999999999999" hidden="1" x14ac:dyDescent="0.2"/>
    <row r="7389" ht="10.199999999999999" hidden="1" x14ac:dyDescent="0.2"/>
    <row r="7390" ht="10.199999999999999" hidden="1" x14ac:dyDescent="0.2"/>
    <row r="7391" ht="10.199999999999999" hidden="1" x14ac:dyDescent="0.2"/>
    <row r="7392" ht="10.199999999999999" hidden="1" x14ac:dyDescent="0.2"/>
    <row r="7393" ht="10.199999999999999" hidden="1" x14ac:dyDescent="0.2"/>
    <row r="7394" ht="10.199999999999999" hidden="1" x14ac:dyDescent="0.2"/>
    <row r="7395" ht="10.199999999999999" hidden="1" x14ac:dyDescent="0.2"/>
    <row r="7396" ht="10.199999999999999" hidden="1" x14ac:dyDescent="0.2"/>
    <row r="7397" ht="10.199999999999999" hidden="1" x14ac:dyDescent="0.2"/>
    <row r="7398" ht="10.199999999999999" hidden="1" x14ac:dyDescent="0.2"/>
    <row r="7399" ht="10.199999999999999" hidden="1" x14ac:dyDescent="0.2"/>
    <row r="7400" ht="10.199999999999999" hidden="1" x14ac:dyDescent="0.2"/>
    <row r="7401" ht="10.199999999999999" hidden="1" x14ac:dyDescent="0.2"/>
    <row r="7402" ht="10.199999999999999" hidden="1" x14ac:dyDescent="0.2"/>
    <row r="7403" ht="10.199999999999999" hidden="1" x14ac:dyDescent="0.2"/>
    <row r="7404" ht="10.199999999999999" hidden="1" x14ac:dyDescent="0.2"/>
    <row r="7405" ht="10.199999999999999" hidden="1" x14ac:dyDescent="0.2"/>
    <row r="7406" ht="10.199999999999999" hidden="1" x14ac:dyDescent="0.2"/>
    <row r="7407" ht="10.199999999999999" hidden="1" x14ac:dyDescent="0.2"/>
    <row r="7408" ht="10.199999999999999" hidden="1" x14ac:dyDescent="0.2"/>
    <row r="7409" ht="10.199999999999999" hidden="1" x14ac:dyDescent="0.2"/>
    <row r="7410" ht="10.199999999999999" hidden="1" x14ac:dyDescent="0.2"/>
    <row r="7411" ht="10.199999999999999" hidden="1" x14ac:dyDescent="0.2"/>
    <row r="7412" ht="10.199999999999999" hidden="1" x14ac:dyDescent="0.2"/>
    <row r="7413" ht="10.199999999999999" hidden="1" x14ac:dyDescent="0.2"/>
    <row r="7414" ht="10.199999999999999" hidden="1" x14ac:dyDescent="0.2"/>
    <row r="7415" ht="10.199999999999999" hidden="1" x14ac:dyDescent="0.2"/>
    <row r="7416" ht="10.199999999999999" hidden="1" x14ac:dyDescent="0.2"/>
    <row r="7417" ht="10.199999999999999" hidden="1" x14ac:dyDescent="0.2"/>
    <row r="7418" ht="10.199999999999999" hidden="1" x14ac:dyDescent="0.2"/>
    <row r="7419" ht="10.199999999999999" hidden="1" x14ac:dyDescent="0.2"/>
    <row r="7420" ht="10.199999999999999" hidden="1" x14ac:dyDescent="0.2"/>
    <row r="7421" ht="10.199999999999999" hidden="1" x14ac:dyDescent="0.2"/>
    <row r="7422" ht="10.199999999999999" hidden="1" x14ac:dyDescent="0.2"/>
    <row r="7423" ht="10.199999999999999" hidden="1" x14ac:dyDescent="0.2"/>
    <row r="7424" ht="10.199999999999999" hidden="1" x14ac:dyDescent="0.2"/>
    <row r="7425" ht="10.199999999999999" hidden="1" x14ac:dyDescent="0.2"/>
    <row r="7426" ht="10.199999999999999" hidden="1" x14ac:dyDescent="0.2"/>
    <row r="7427" ht="10.199999999999999" hidden="1" x14ac:dyDescent="0.2"/>
    <row r="7428" ht="10.199999999999999" hidden="1" x14ac:dyDescent="0.2"/>
    <row r="7429" ht="10.199999999999999" hidden="1" x14ac:dyDescent="0.2"/>
    <row r="7430" ht="10.199999999999999" hidden="1" x14ac:dyDescent="0.2"/>
    <row r="7431" ht="10.199999999999999" hidden="1" x14ac:dyDescent="0.2"/>
    <row r="7432" ht="10.199999999999999" hidden="1" x14ac:dyDescent="0.2"/>
    <row r="7433" ht="10.199999999999999" hidden="1" x14ac:dyDescent="0.2"/>
    <row r="7434" ht="10.199999999999999" hidden="1" x14ac:dyDescent="0.2"/>
    <row r="7435" ht="10.199999999999999" hidden="1" x14ac:dyDescent="0.2"/>
    <row r="7436" ht="10.199999999999999" hidden="1" x14ac:dyDescent="0.2"/>
    <row r="7437" ht="10.199999999999999" hidden="1" x14ac:dyDescent="0.2"/>
    <row r="7438" ht="10.199999999999999" hidden="1" x14ac:dyDescent="0.2"/>
    <row r="7439" ht="10.199999999999999" hidden="1" x14ac:dyDescent="0.2"/>
    <row r="7440" ht="10.199999999999999" hidden="1" x14ac:dyDescent="0.2"/>
    <row r="7441" ht="10.199999999999999" hidden="1" x14ac:dyDescent="0.2"/>
    <row r="7442" ht="10.199999999999999" hidden="1" x14ac:dyDescent="0.2"/>
    <row r="7443" ht="10.199999999999999" hidden="1" x14ac:dyDescent="0.2"/>
    <row r="7444" ht="10.199999999999999" hidden="1" x14ac:dyDescent="0.2"/>
    <row r="7445" ht="10.199999999999999" hidden="1" x14ac:dyDescent="0.2"/>
    <row r="7446" ht="10.199999999999999" hidden="1" x14ac:dyDescent="0.2"/>
    <row r="7447" ht="10.199999999999999" hidden="1" x14ac:dyDescent="0.2"/>
    <row r="7448" ht="10.199999999999999" hidden="1" x14ac:dyDescent="0.2"/>
    <row r="7449" ht="10.199999999999999" hidden="1" x14ac:dyDescent="0.2"/>
    <row r="7450" ht="10.199999999999999" hidden="1" x14ac:dyDescent="0.2"/>
    <row r="7451" ht="10.199999999999999" hidden="1" x14ac:dyDescent="0.2"/>
    <row r="7452" ht="10.199999999999999" hidden="1" x14ac:dyDescent="0.2"/>
    <row r="7453" ht="10.199999999999999" hidden="1" x14ac:dyDescent="0.2"/>
    <row r="7454" ht="10.199999999999999" hidden="1" x14ac:dyDescent="0.2"/>
    <row r="7455" ht="10.199999999999999" hidden="1" x14ac:dyDescent="0.2"/>
    <row r="7456" ht="10.199999999999999" hidden="1" x14ac:dyDescent="0.2"/>
    <row r="7457" ht="10.199999999999999" hidden="1" x14ac:dyDescent="0.2"/>
    <row r="7458" ht="10.199999999999999" hidden="1" x14ac:dyDescent="0.2"/>
    <row r="7459" ht="10.199999999999999" hidden="1" x14ac:dyDescent="0.2"/>
    <row r="7460" ht="10.199999999999999" hidden="1" x14ac:dyDescent="0.2"/>
    <row r="7461" ht="10.199999999999999" hidden="1" x14ac:dyDescent="0.2"/>
    <row r="7462" ht="10.199999999999999" hidden="1" x14ac:dyDescent="0.2"/>
    <row r="7463" ht="10.199999999999999" hidden="1" x14ac:dyDescent="0.2"/>
    <row r="7464" ht="10.199999999999999" hidden="1" x14ac:dyDescent="0.2"/>
    <row r="7465" ht="10.199999999999999" hidden="1" x14ac:dyDescent="0.2"/>
    <row r="7466" ht="10.199999999999999" hidden="1" x14ac:dyDescent="0.2"/>
    <row r="7467" ht="10.199999999999999" hidden="1" x14ac:dyDescent="0.2"/>
    <row r="7468" ht="10.199999999999999" hidden="1" x14ac:dyDescent="0.2"/>
    <row r="7469" ht="10.199999999999999" hidden="1" x14ac:dyDescent="0.2"/>
    <row r="7470" ht="10.199999999999999" hidden="1" x14ac:dyDescent="0.2"/>
    <row r="7471" ht="10.199999999999999" hidden="1" x14ac:dyDescent="0.2"/>
    <row r="7472" ht="10.199999999999999" hidden="1" x14ac:dyDescent="0.2"/>
    <row r="7473" ht="10.199999999999999" hidden="1" x14ac:dyDescent="0.2"/>
    <row r="7474" ht="10.199999999999999" hidden="1" x14ac:dyDescent="0.2"/>
    <row r="7475" ht="10.199999999999999" hidden="1" x14ac:dyDescent="0.2"/>
    <row r="7476" ht="10.199999999999999" hidden="1" x14ac:dyDescent="0.2"/>
    <row r="7477" ht="10.199999999999999" hidden="1" x14ac:dyDescent="0.2"/>
    <row r="7478" ht="10.199999999999999" hidden="1" x14ac:dyDescent="0.2"/>
    <row r="7479" ht="10.199999999999999" hidden="1" x14ac:dyDescent="0.2"/>
    <row r="7480" ht="10.199999999999999" hidden="1" x14ac:dyDescent="0.2"/>
    <row r="7481" ht="10.199999999999999" hidden="1" x14ac:dyDescent="0.2"/>
    <row r="7482" ht="10.199999999999999" hidden="1" x14ac:dyDescent="0.2"/>
    <row r="7483" ht="10.199999999999999" hidden="1" x14ac:dyDescent="0.2"/>
    <row r="7484" ht="10.199999999999999" hidden="1" x14ac:dyDescent="0.2"/>
    <row r="7485" ht="10.199999999999999" hidden="1" x14ac:dyDescent="0.2"/>
    <row r="7486" ht="10.199999999999999" hidden="1" x14ac:dyDescent="0.2"/>
    <row r="7487" ht="10.199999999999999" hidden="1" x14ac:dyDescent="0.2"/>
    <row r="7488" ht="10.199999999999999" hidden="1" x14ac:dyDescent="0.2"/>
    <row r="7489" ht="10.199999999999999" hidden="1" x14ac:dyDescent="0.2"/>
    <row r="7490" ht="10.199999999999999" hidden="1" x14ac:dyDescent="0.2"/>
    <row r="7491" ht="10.199999999999999" hidden="1" x14ac:dyDescent="0.2"/>
    <row r="7492" ht="10.199999999999999" hidden="1" x14ac:dyDescent="0.2"/>
    <row r="7493" ht="10.199999999999999" hidden="1" x14ac:dyDescent="0.2"/>
    <row r="7494" ht="10.199999999999999" hidden="1" x14ac:dyDescent="0.2"/>
    <row r="7495" ht="10.199999999999999" hidden="1" x14ac:dyDescent="0.2"/>
    <row r="7496" ht="10.199999999999999" hidden="1" x14ac:dyDescent="0.2"/>
    <row r="7497" ht="10.199999999999999" hidden="1" x14ac:dyDescent="0.2"/>
    <row r="7498" ht="10.199999999999999" hidden="1" x14ac:dyDescent="0.2"/>
    <row r="7499" ht="10.199999999999999" hidden="1" x14ac:dyDescent="0.2"/>
    <row r="7500" ht="10.199999999999999" hidden="1" x14ac:dyDescent="0.2"/>
    <row r="7501" ht="10.199999999999999" hidden="1" x14ac:dyDescent="0.2"/>
    <row r="7502" ht="10.199999999999999" hidden="1" x14ac:dyDescent="0.2"/>
    <row r="7503" ht="10.199999999999999" hidden="1" x14ac:dyDescent="0.2"/>
    <row r="7504" ht="10.199999999999999" hidden="1" x14ac:dyDescent="0.2"/>
    <row r="7505" ht="10.199999999999999" hidden="1" x14ac:dyDescent="0.2"/>
    <row r="7506" ht="10.199999999999999" hidden="1" x14ac:dyDescent="0.2"/>
    <row r="7507" ht="10.199999999999999" hidden="1" x14ac:dyDescent="0.2"/>
    <row r="7508" ht="10.199999999999999" hidden="1" x14ac:dyDescent="0.2"/>
    <row r="7509" ht="10.199999999999999" hidden="1" x14ac:dyDescent="0.2"/>
    <row r="7510" ht="10.199999999999999" hidden="1" x14ac:dyDescent="0.2"/>
    <row r="7511" ht="10.199999999999999" hidden="1" x14ac:dyDescent="0.2"/>
    <row r="7512" ht="10.199999999999999" hidden="1" x14ac:dyDescent="0.2"/>
    <row r="7513" ht="10.199999999999999" hidden="1" x14ac:dyDescent="0.2"/>
    <row r="7514" ht="10.199999999999999" hidden="1" x14ac:dyDescent="0.2"/>
    <row r="7515" ht="10.199999999999999" hidden="1" x14ac:dyDescent="0.2"/>
    <row r="7516" ht="10.199999999999999" hidden="1" x14ac:dyDescent="0.2"/>
    <row r="7517" ht="10.199999999999999" hidden="1" x14ac:dyDescent="0.2"/>
    <row r="7518" ht="10.199999999999999" hidden="1" x14ac:dyDescent="0.2"/>
    <row r="7519" ht="10.199999999999999" hidden="1" x14ac:dyDescent="0.2"/>
    <row r="7520" ht="10.199999999999999" hidden="1" x14ac:dyDescent="0.2"/>
    <row r="7521" ht="10.199999999999999" hidden="1" x14ac:dyDescent="0.2"/>
    <row r="7522" ht="10.199999999999999" hidden="1" x14ac:dyDescent="0.2"/>
    <row r="7523" ht="10.199999999999999" hidden="1" x14ac:dyDescent="0.2"/>
    <row r="7524" ht="10.199999999999999" hidden="1" x14ac:dyDescent="0.2"/>
    <row r="7525" ht="10.199999999999999" hidden="1" x14ac:dyDescent="0.2"/>
    <row r="7526" ht="10.199999999999999" hidden="1" x14ac:dyDescent="0.2"/>
    <row r="7527" ht="10.199999999999999" hidden="1" x14ac:dyDescent="0.2"/>
    <row r="7528" ht="10.199999999999999" hidden="1" x14ac:dyDescent="0.2"/>
    <row r="7529" ht="10.199999999999999" hidden="1" x14ac:dyDescent="0.2"/>
    <row r="7530" ht="10.199999999999999" hidden="1" x14ac:dyDescent="0.2"/>
    <row r="7531" ht="10.199999999999999" hidden="1" x14ac:dyDescent="0.2"/>
    <row r="7532" ht="10.199999999999999" hidden="1" x14ac:dyDescent="0.2"/>
    <row r="7533" ht="10.199999999999999" hidden="1" x14ac:dyDescent="0.2"/>
    <row r="7534" ht="10.199999999999999" hidden="1" x14ac:dyDescent="0.2"/>
    <row r="7535" ht="10.199999999999999" hidden="1" x14ac:dyDescent="0.2"/>
    <row r="7536" ht="10.199999999999999" hidden="1" x14ac:dyDescent="0.2"/>
    <row r="7537" ht="10.199999999999999" hidden="1" x14ac:dyDescent="0.2"/>
    <row r="7538" ht="10.199999999999999" hidden="1" x14ac:dyDescent="0.2"/>
    <row r="7539" ht="10.199999999999999" hidden="1" x14ac:dyDescent="0.2"/>
    <row r="7540" ht="10.199999999999999" hidden="1" x14ac:dyDescent="0.2"/>
    <row r="7541" ht="10.199999999999999" hidden="1" x14ac:dyDescent="0.2"/>
    <row r="7542" ht="10.199999999999999" hidden="1" x14ac:dyDescent="0.2"/>
    <row r="7543" ht="10.199999999999999" hidden="1" x14ac:dyDescent="0.2"/>
    <row r="7544" ht="10.199999999999999" hidden="1" x14ac:dyDescent="0.2"/>
    <row r="7545" ht="10.199999999999999" hidden="1" x14ac:dyDescent="0.2"/>
    <row r="7546" ht="10.199999999999999" hidden="1" x14ac:dyDescent="0.2"/>
    <row r="7547" ht="10.199999999999999" hidden="1" x14ac:dyDescent="0.2"/>
    <row r="7548" ht="10.199999999999999" hidden="1" x14ac:dyDescent="0.2"/>
    <row r="7549" ht="10.199999999999999" hidden="1" x14ac:dyDescent="0.2"/>
    <row r="7550" ht="10.199999999999999" hidden="1" x14ac:dyDescent="0.2"/>
    <row r="7551" ht="10.199999999999999" hidden="1" x14ac:dyDescent="0.2"/>
    <row r="7552" ht="10.199999999999999" hidden="1" x14ac:dyDescent="0.2"/>
    <row r="7553" ht="10.199999999999999" hidden="1" x14ac:dyDescent="0.2"/>
    <row r="7554" ht="10.199999999999999" hidden="1" x14ac:dyDescent="0.2"/>
    <row r="7555" ht="10.199999999999999" hidden="1" x14ac:dyDescent="0.2"/>
    <row r="7556" ht="10.199999999999999" hidden="1" x14ac:dyDescent="0.2"/>
    <row r="7557" ht="10.199999999999999" hidden="1" x14ac:dyDescent="0.2"/>
    <row r="7558" ht="10.199999999999999" hidden="1" x14ac:dyDescent="0.2"/>
    <row r="7559" ht="10.199999999999999" hidden="1" x14ac:dyDescent="0.2"/>
    <row r="7560" ht="10.199999999999999" hidden="1" x14ac:dyDescent="0.2"/>
    <row r="7561" ht="10.199999999999999" hidden="1" x14ac:dyDescent="0.2"/>
    <row r="7562" ht="10.199999999999999" hidden="1" x14ac:dyDescent="0.2"/>
    <row r="7563" ht="10.199999999999999" hidden="1" x14ac:dyDescent="0.2"/>
    <row r="7564" ht="10.199999999999999" hidden="1" x14ac:dyDescent="0.2"/>
    <row r="7565" ht="10.199999999999999" hidden="1" x14ac:dyDescent="0.2"/>
    <row r="7566" ht="10.199999999999999" hidden="1" x14ac:dyDescent="0.2"/>
    <row r="7567" ht="10.199999999999999" hidden="1" x14ac:dyDescent="0.2"/>
    <row r="7568" ht="10.199999999999999" hidden="1" x14ac:dyDescent="0.2"/>
    <row r="7569" ht="10.199999999999999" hidden="1" x14ac:dyDescent="0.2"/>
    <row r="7570" ht="10.199999999999999" hidden="1" x14ac:dyDescent="0.2"/>
    <row r="7571" ht="10.199999999999999" hidden="1" x14ac:dyDescent="0.2"/>
    <row r="7572" ht="10.199999999999999" hidden="1" x14ac:dyDescent="0.2"/>
    <row r="7573" ht="10.199999999999999" hidden="1" x14ac:dyDescent="0.2"/>
    <row r="7574" ht="10.199999999999999" hidden="1" x14ac:dyDescent="0.2"/>
    <row r="7575" ht="10.199999999999999" hidden="1" x14ac:dyDescent="0.2"/>
    <row r="7576" ht="10.199999999999999" hidden="1" x14ac:dyDescent="0.2"/>
    <row r="7577" ht="10.199999999999999" hidden="1" x14ac:dyDescent="0.2"/>
    <row r="7578" ht="10.199999999999999" hidden="1" x14ac:dyDescent="0.2"/>
    <row r="7579" ht="10.199999999999999" hidden="1" x14ac:dyDescent="0.2"/>
    <row r="7580" ht="10.199999999999999" hidden="1" x14ac:dyDescent="0.2"/>
    <row r="7581" ht="10.199999999999999" hidden="1" x14ac:dyDescent="0.2"/>
    <row r="7582" ht="10.199999999999999" hidden="1" x14ac:dyDescent="0.2"/>
    <row r="7583" ht="10.199999999999999" hidden="1" x14ac:dyDescent="0.2"/>
    <row r="7584" ht="10.199999999999999" hidden="1" x14ac:dyDescent="0.2"/>
    <row r="7585" ht="10.199999999999999" hidden="1" x14ac:dyDescent="0.2"/>
    <row r="7586" ht="10.199999999999999" hidden="1" x14ac:dyDescent="0.2"/>
    <row r="7587" ht="10.199999999999999" hidden="1" x14ac:dyDescent="0.2"/>
    <row r="7588" ht="10.199999999999999" hidden="1" x14ac:dyDescent="0.2"/>
    <row r="7589" ht="10.199999999999999" hidden="1" x14ac:dyDescent="0.2"/>
    <row r="7590" ht="10.199999999999999" hidden="1" x14ac:dyDescent="0.2"/>
    <row r="7591" ht="10.199999999999999" hidden="1" x14ac:dyDescent="0.2"/>
    <row r="7592" ht="10.199999999999999" hidden="1" x14ac:dyDescent="0.2"/>
    <row r="7593" ht="10.199999999999999" hidden="1" x14ac:dyDescent="0.2"/>
    <row r="7594" ht="10.199999999999999" hidden="1" x14ac:dyDescent="0.2"/>
    <row r="7595" ht="10.199999999999999" hidden="1" x14ac:dyDescent="0.2"/>
    <row r="7596" ht="10.199999999999999" hidden="1" x14ac:dyDescent="0.2"/>
    <row r="7597" ht="10.199999999999999" hidden="1" x14ac:dyDescent="0.2"/>
    <row r="7598" ht="10.199999999999999" hidden="1" x14ac:dyDescent="0.2"/>
    <row r="7599" ht="10.199999999999999" hidden="1" x14ac:dyDescent="0.2"/>
    <row r="7600" ht="10.199999999999999" hidden="1" x14ac:dyDescent="0.2"/>
    <row r="7601" ht="10.199999999999999" hidden="1" x14ac:dyDescent="0.2"/>
    <row r="7602" ht="10.199999999999999" hidden="1" x14ac:dyDescent="0.2"/>
    <row r="7603" ht="10.199999999999999" hidden="1" x14ac:dyDescent="0.2"/>
    <row r="7604" ht="10.199999999999999" hidden="1" x14ac:dyDescent="0.2"/>
    <row r="7605" ht="10.199999999999999" hidden="1" x14ac:dyDescent="0.2"/>
    <row r="7606" ht="10.199999999999999" hidden="1" x14ac:dyDescent="0.2"/>
    <row r="7607" ht="10.199999999999999" hidden="1" x14ac:dyDescent="0.2"/>
    <row r="7608" ht="10.199999999999999" hidden="1" x14ac:dyDescent="0.2"/>
    <row r="7609" ht="10.199999999999999" hidden="1" x14ac:dyDescent="0.2"/>
    <row r="7610" ht="10.199999999999999" hidden="1" x14ac:dyDescent="0.2"/>
    <row r="7611" ht="10.199999999999999" hidden="1" x14ac:dyDescent="0.2"/>
    <row r="7612" ht="10.199999999999999" hidden="1" x14ac:dyDescent="0.2"/>
    <row r="7613" ht="10.199999999999999" hidden="1" x14ac:dyDescent="0.2"/>
    <row r="7614" ht="10.199999999999999" hidden="1" x14ac:dyDescent="0.2"/>
    <row r="7615" ht="10.199999999999999" hidden="1" x14ac:dyDescent="0.2"/>
    <row r="7616" ht="10.199999999999999" hidden="1" x14ac:dyDescent="0.2"/>
    <row r="7617" ht="10.199999999999999" hidden="1" x14ac:dyDescent="0.2"/>
    <row r="7618" ht="10.199999999999999" hidden="1" x14ac:dyDescent="0.2"/>
    <row r="7619" ht="10.199999999999999" hidden="1" x14ac:dyDescent="0.2"/>
    <row r="7620" ht="10.199999999999999" hidden="1" x14ac:dyDescent="0.2"/>
    <row r="7621" ht="10.199999999999999" hidden="1" x14ac:dyDescent="0.2"/>
    <row r="7622" ht="10.199999999999999" hidden="1" x14ac:dyDescent="0.2"/>
    <row r="7623" ht="10.199999999999999" hidden="1" x14ac:dyDescent="0.2"/>
    <row r="7624" ht="10.199999999999999" hidden="1" x14ac:dyDescent="0.2"/>
    <row r="7625" ht="10.199999999999999" hidden="1" x14ac:dyDescent="0.2"/>
    <row r="7626" ht="10.199999999999999" hidden="1" x14ac:dyDescent="0.2"/>
    <row r="7627" ht="10.199999999999999" hidden="1" x14ac:dyDescent="0.2"/>
    <row r="7628" ht="10.199999999999999" hidden="1" x14ac:dyDescent="0.2"/>
    <row r="7629" ht="10.199999999999999" hidden="1" x14ac:dyDescent="0.2"/>
    <row r="7630" ht="10.199999999999999" hidden="1" x14ac:dyDescent="0.2"/>
    <row r="7631" ht="10.199999999999999" hidden="1" x14ac:dyDescent="0.2"/>
    <row r="7632" ht="10.199999999999999" hidden="1" x14ac:dyDescent="0.2"/>
    <row r="7633" ht="10.199999999999999" hidden="1" x14ac:dyDescent="0.2"/>
    <row r="7634" ht="10.199999999999999" hidden="1" x14ac:dyDescent="0.2"/>
    <row r="7635" ht="10.199999999999999" hidden="1" x14ac:dyDescent="0.2"/>
    <row r="7636" ht="10.199999999999999" hidden="1" x14ac:dyDescent="0.2"/>
    <row r="7637" ht="10.199999999999999" hidden="1" x14ac:dyDescent="0.2"/>
    <row r="7638" ht="10.199999999999999" hidden="1" x14ac:dyDescent="0.2"/>
    <row r="7639" ht="10.199999999999999" hidden="1" x14ac:dyDescent="0.2"/>
    <row r="7640" ht="10.199999999999999" hidden="1" x14ac:dyDescent="0.2"/>
    <row r="7641" ht="10.199999999999999" hidden="1" x14ac:dyDescent="0.2"/>
    <row r="7642" ht="10.199999999999999" hidden="1" x14ac:dyDescent="0.2"/>
    <row r="7643" ht="10.199999999999999" hidden="1" x14ac:dyDescent="0.2"/>
    <row r="7644" ht="10.199999999999999" hidden="1" x14ac:dyDescent="0.2"/>
    <row r="7645" ht="10.199999999999999" hidden="1" x14ac:dyDescent="0.2"/>
    <row r="7646" ht="10.199999999999999" hidden="1" x14ac:dyDescent="0.2"/>
    <row r="7647" ht="10.199999999999999" hidden="1" x14ac:dyDescent="0.2"/>
    <row r="7648" ht="10.199999999999999" hidden="1" x14ac:dyDescent="0.2"/>
    <row r="7649" ht="10.199999999999999" hidden="1" x14ac:dyDescent="0.2"/>
    <row r="7650" ht="10.199999999999999" hidden="1" x14ac:dyDescent="0.2"/>
    <row r="7651" ht="10.199999999999999" hidden="1" x14ac:dyDescent="0.2"/>
    <row r="7652" ht="10.199999999999999" hidden="1" x14ac:dyDescent="0.2"/>
    <row r="7653" ht="10.199999999999999" hidden="1" x14ac:dyDescent="0.2"/>
    <row r="7654" ht="10.199999999999999" hidden="1" x14ac:dyDescent="0.2"/>
    <row r="7655" ht="10.199999999999999" hidden="1" x14ac:dyDescent="0.2"/>
    <row r="7656" ht="10.199999999999999" hidden="1" x14ac:dyDescent="0.2"/>
    <row r="7657" ht="10.199999999999999" hidden="1" x14ac:dyDescent="0.2"/>
    <row r="7658" ht="10.199999999999999" hidden="1" x14ac:dyDescent="0.2"/>
    <row r="7659" ht="10.199999999999999" hidden="1" x14ac:dyDescent="0.2"/>
    <row r="7660" ht="10.199999999999999" hidden="1" x14ac:dyDescent="0.2"/>
    <row r="7661" ht="10.199999999999999" hidden="1" x14ac:dyDescent="0.2"/>
    <row r="7662" ht="10.199999999999999" hidden="1" x14ac:dyDescent="0.2"/>
    <row r="7663" ht="10.199999999999999" hidden="1" x14ac:dyDescent="0.2"/>
    <row r="7664" ht="10.199999999999999" hidden="1" x14ac:dyDescent="0.2"/>
    <row r="7665" ht="10.199999999999999" hidden="1" x14ac:dyDescent="0.2"/>
    <row r="7666" ht="10.199999999999999" hidden="1" x14ac:dyDescent="0.2"/>
    <row r="7667" ht="10.199999999999999" hidden="1" x14ac:dyDescent="0.2"/>
    <row r="7668" ht="10.199999999999999" hidden="1" x14ac:dyDescent="0.2"/>
    <row r="7669" ht="10.199999999999999" hidden="1" x14ac:dyDescent="0.2"/>
    <row r="7670" ht="10.199999999999999" hidden="1" x14ac:dyDescent="0.2"/>
    <row r="7671" ht="10.199999999999999" hidden="1" x14ac:dyDescent="0.2"/>
    <row r="7672" ht="10.199999999999999" hidden="1" x14ac:dyDescent="0.2"/>
    <row r="7673" ht="10.199999999999999" hidden="1" x14ac:dyDescent="0.2"/>
    <row r="7674" ht="10.199999999999999" hidden="1" x14ac:dyDescent="0.2"/>
    <row r="7675" ht="10.199999999999999" hidden="1" x14ac:dyDescent="0.2"/>
    <row r="7676" ht="10.199999999999999" hidden="1" x14ac:dyDescent="0.2"/>
    <row r="7677" ht="10.199999999999999" hidden="1" x14ac:dyDescent="0.2"/>
    <row r="7678" ht="10.199999999999999" hidden="1" x14ac:dyDescent="0.2"/>
    <row r="7679" ht="10.199999999999999" hidden="1" x14ac:dyDescent="0.2"/>
    <row r="7680" ht="10.199999999999999" hidden="1" x14ac:dyDescent="0.2"/>
    <row r="7681" ht="10.199999999999999" hidden="1" x14ac:dyDescent="0.2"/>
    <row r="7682" ht="10.199999999999999" hidden="1" x14ac:dyDescent="0.2"/>
    <row r="7683" ht="10.199999999999999" hidden="1" x14ac:dyDescent="0.2"/>
    <row r="7684" ht="10.199999999999999" hidden="1" x14ac:dyDescent="0.2"/>
    <row r="7685" ht="10.199999999999999" hidden="1" x14ac:dyDescent="0.2"/>
    <row r="7686" ht="10.199999999999999" hidden="1" x14ac:dyDescent="0.2"/>
    <row r="7687" ht="10.199999999999999" hidden="1" x14ac:dyDescent="0.2"/>
    <row r="7688" ht="10.199999999999999" hidden="1" x14ac:dyDescent="0.2"/>
    <row r="7689" ht="10.199999999999999" hidden="1" x14ac:dyDescent="0.2"/>
    <row r="7690" ht="10.199999999999999" hidden="1" x14ac:dyDescent="0.2"/>
    <row r="7691" ht="10.199999999999999" hidden="1" x14ac:dyDescent="0.2"/>
    <row r="7692" ht="10.199999999999999" hidden="1" x14ac:dyDescent="0.2"/>
    <row r="7693" ht="10.199999999999999" hidden="1" x14ac:dyDescent="0.2"/>
    <row r="7694" ht="10.199999999999999" hidden="1" x14ac:dyDescent="0.2"/>
    <row r="7695" ht="10.199999999999999" hidden="1" x14ac:dyDescent="0.2"/>
    <row r="7696" ht="10.199999999999999" hidden="1" x14ac:dyDescent="0.2"/>
    <row r="7697" ht="10.199999999999999" hidden="1" x14ac:dyDescent="0.2"/>
    <row r="7698" ht="10.199999999999999" hidden="1" x14ac:dyDescent="0.2"/>
    <row r="7699" ht="10.199999999999999" hidden="1" x14ac:dyDescent="0.2"/>
    <row r="7700" ht="10.199999999999999" hidden="1" x14ac:dyDescent="0.2"/>
    <row r="7701" ht="10.199999999999999" hidden="1" x14ac:dyDescent="0.2"/>
    <row r="7702" ht="10.199999999999999" hidden="1" x14ac:dyDescent="0.2"/>
    <row r="7703" ht="10.199999999999999" hidden="1" x14ac:dyDescent="0.2"/>
    <row r="7704" ht="10.199999999999999" hidden="1" x14ac:dyDescent="0.2"/>
    <row r="7705" ht="10.199999999999999" hidden="1" x14ac:dyDescent="0.2"/>
    <row r="7706" ht="10.199999999999999" hidden="1" x14ac:dyDescent="0.2"/>
    <row r="7707" ht="10.199999999999999" hidden="1" x14ac:dyDescent="0.2"/>
    <row r="7708" ht="10.199999999999999" hidden="1" x14ac:dyDescent="0.2"/>
    <row r="7709" ht="10.199999999999999" hidden="1" x14ac:dyDescent="0.2"/>
    <row r="7710" ht="10.199999999999999" hidden="1" x14ac:dyDescent="0.2"/>
    <row r="7711" ht="10.199999999999999" hidden="1" x14ac:dyDescent="0.2"/>
    <row r="7712" ht="10.199999999999999" hidden="1" x14ac:dyDescent="0.2"/>
    <row r="7713" ht="10.199999999999999" hidden="1" x14ac:dyDescent="0.2"/>
    <row r="7714" ht="10.199999999999999" hidden="1" x14ac:dyDescent="0.2"/>
    <row r="7715" ht="10.199999999999999" hidden="1" x14ac:dyDescent="0.2"/>
    <row r="7716" ht="10.199999999999999" hidden="1" x14ac:dyDescent="0.2"/>
    <row r="7717" ht="10.199999999999999" hidden="1" x14ac:dyDescent="0.2"/>
    <row r="7718" ht="10.199999999999999" hidden="1" x14ac:dyDescent="0.2"/>
    <row r="7719" ht="10.199999999999999" hidden="1" x14ac:dyDescent="0.2"/>
    <row r="7720" ht="10.199999999999999" hidden="1" x14ac:dyDescent="0.2"/>
    <row r="7721" ht="10.199999999999999" hidden="1" x14ac:dyDescent="0.2"/>
    <row r="7722" ht="10.199999999999999" hidden="1" x14ac:dyDescent="0.2"/>
    <row r="7723" ht="10.199999999999999" hidden="1" x14ac:dyDescent="0.2"/>
    <row r="7724" ht="10.199999999999999" hidden="1" x14ac:dyDescent="0.2"/>
    <row r="7725" ht="10.199999999999999" hidden="1" x14ac:dyDescent="0.2"/>
    <row r="7726" ht="10.199999999999999" hidden="1" x14ac:dyDescent="0.2"/>
    <row r="7727" ht="10.199999999999999" hidden="1" x14ac:dyDescent="0.2"/>
    <row r="7728" ht="10.199999999999999" hidden="1" x14ac:dyDescent="0.2"/>
    <row r="7729" ht="10.199999999999999" hidden="1" x14ac:dyDescent="0.2"/>
    <row r="7730" ht="10.199999999999999" hidden="1" x14ac:dyDescent="0.2"/>
    <row r="7731" ht="10.199999999999999" hidden="1" x14ac:dyDescent="0.2"/>
    <row r="7732" ht="10.199999999999999" hidden="1" x14ac:dyDescent="0.2"/>
    <row r="7733" ht="10.199999999999999" hidden="1" x14ac:dyDescent="0.2"/>
    <row r="7734" ht="10.199999999999999" hidden="1" x14ac:dyDescent="0.2"/>
    <row r="7735" ht="10.199999999999999" hidden="1" x14ac:dyDescent="0.2"/>
    <row r="7736" ht="10.199999999999999" hidden="1" x14ac:dyDescent="0.2"/>
    <row r="7737" ht="10.199999999999999" hidden="1" x14ac:dyDescent="0.2"/>
    <row r="7738" ht="10.199999999999999" hidden="1" x14ac:dyDescent="0.2"/>
    <row r="7739" ht="10.199999999999999" hidden="1" x14ac:dyDescent="0.2"/>
    <row r="7740" ht="10.199999999999999" hidden="1" x14ac:dyDescent="0.2"/>
    <row r="7741" ht="10.199999999999999" hidden="1" x14ac:dyDescent="0.2"/>
    <row r="7742" ht="10.199999999999999" hidden="1" x14ac:dyDescent="0.2"/>
    <row r="7743" ht="10.199999999999999" hidden="1" x14ac:dyDescent="0.2"/>
    <row r="7744" ht="10.199999999999999" hidden="1" x14ac:dyDescent="0.2"/>
    <row r="7745" ht="10.199999999999999" hidden="1" x14ac:dyDescent="0.2"/>
    <row r="7746" ht="10.199999999999999" hidden="1" x14ac:dyDescent="0.2"/>
    <row r="7747" ht="10.199999999999999" hidden="1" x14ac:dyDescent="0.2"/>
    <row r="7748" ht="10.199999999999999" hidden="1" x14ac:dyDescent="0.2"/>
    <row r="7749" ht="10.199999999999999" hidden="1" x14ac:dyDescent="0.2"/>
    <row r="7750" ht="10.199999999999999" hidden="1" x14ac:dyDescent="0.2"/>
    <row r="7751" ht="10.199999999999999" hidden="1" x14ac:dyDescent="0.2"/>
    <row r="7752" ht="10.199999999999999" hidden="1" x14ac:dyDescent="0.2"/>
    <row r="7753" ht="10.199999999999999" hidden="1" x14ac:dyDescent="0.2"/>
    <row r="7754" ht="10.199999999999999" hidden="1" x14ac:dyDescent="0.2"/>
    <row r="7755" ht="10.199999999999999" hidden="1" x14ac:dyDescent="0.2"/>
    <row r="7756" ht="10.199999999999999" hidden="1" x14ac:dyDescent="0.2"/>
    <row r="7757" ht="10.199999999999999" hidden="1" x14ac:dyDescent="0.2"/>
    <row r="7758" ht="10.199999999999999" hidden="1" x14ac:dyDescent="0.2"/>
    <row r="7759" ht="10.199999999999999" hidden="1" x14ac:dyDescent="0.2"/>
    <row r="7760" ht="10.199999999999999" hidden="1" x14ac:dyDescent="0.2"/>
    <row r="7761" ht="10.199999999999999" hidden="1" x14ac:dyDescent="0.2"/>
    <row r="7762" ht="10.199999999999999" hidden="1" x14ac:dyDescent="0.2"/>
    <row r="7763" ht="10.199999999999999" hidden="1" x14ac:dyDescent="0.2"/>
    <row r="7764" ht="10.199999999999999" hidden="1" x14ac:dyDescent="0.2"/>
    <row r="7765" ht="10.199999999999999" hidden="1" x14ac:dyDescent="0.2"/>
    <row r="7766" ht="10.199999999999999" hidden="1" x14ac:dyDescent="0.2"/>
    <row r="7767" ht="10.199999999999999" hidden="1" x14ac:dyDescent="0.2"/>
    <row r="7768" ht="10.199999999999999" hidden="1" x14ac:dyDescent="0.2"/>
    <row r="7769" ht="10.199999999999999" hidden="1" x14ac:dyDescent="0.2"/>
    <row r="7770" ht="10.199999999999999" hidden="1" x14ac:dyDescent="0.2"/>
    <row r="7771" ht="10.199999999999999" hidden="1" x14ac:dyDescent="0.2"/>
    <row r="7772" ht="10.199999999999999" hidden="1" x14ac:dyDescent="0.2"/>
    <row r="7773" ht="10.199999999999999" hidden="1" x14ac:dyDescent="0.2"/>
    <row r="7774" ht="10.199999999999999" hidden="1" x14ac:dyDescent="0.2"/>
    <row r="7775" ht="10.199999999999999" hidden="1" x14ac:dyDescent="0.2"/>
    <row r="7776" ht="10.199999999999999" hidden="1" x14ac:dyDescent="0.2"/>
    <row r="7777" ht="10.199999999999999" hidden="1" x14ac:dyDescent="0.2"/>
    <row r="7778" ht="10.199999999999999" hidden="1" x14ac:dyDescent="0.2"/>
    <row r="7779" ht="10.199999999999999" hidden="1" x14ac:dyDescent="0.2"/>
    <row r="7780" ht="10.199999999999999" hidden="1" x14ac:dyDescent="0.2"/>
    <row r="7781" ht="10.199999999999999" hidden="1" x14ac:dyDescent="0.2"/>
    <row r="7782" ht="10.199999999999999" hidden="1" x14ac:dyDescent="0.2"/>
    <row r="7783" ht="10.199999999999999" hidden="1" x14ac:dyDescent="0.2"/>
    <row r="7784" ht="10.199999999999999" hidden="1" x14ac:dyDescent="0.2"/>
    <row r="7785" ht="10.199999999999999" hidden="1" x14ac:dyDescent="0.2"/>
    <row r="7786" ht="10.199999999999999" hidden="1" x14ac:dyDescent="0.2"/>
    <row r="7787" ht="10.199999999999999" hidden="1" x14ac:dyDescent="0.2"/>
    <row r="7788" ht="10.199999999999999" hidden="1" x14ac:dyDescent="0.2"/>
    <row r="7789" ht="10.199999999999999" hidden="1" x14ac:dyDescent="0.2"/>
    <row r="7790" ht="10.199999999999999" hidden="1" x14ac:dyDescent="0.2"/>
    <row r="7791" ht="10.199999999999999" hidden="1" x14ac:dyDescent="0.2"/>
    <row r="7792" ht="10.199999999999999" hidden="1" x14ac:dyDescent="0.2"/>
    <row r="7793" ht="10.199999999999999" hidden="1" x14ac:dyDescent="0.2"/>
    <row r="7794" ht="10.199999999999999" hidden="1" x14ac:dyDescent="0.2"/>
    <row r="7795" ht="10.199999999999999" hidden="1" x14ac:dyDescent="0.2"/>
    <row r="7796" ht="10.199999999999999" hidden="1" x14ac:dyDescent="0.2"/>
    <row r="7797" ht="10.199999999999999" hidden="1" x14ac:dyDescent="0.2"/>
    <row r="7798" ht="10.199999999999999" hidden="1" x14ac:dyDescent="0.2"/>
    <row r="7799" ht="10.199999999999999" hidden="1" x14ac:dyDescent="0.2"/>
    <row r="7800" ht="10.199999999999999" hidden="1" x14ac:dyDescent="0.2"/>
    <row r="7801" ht="10.199999999999999" hidden="1" x14ac:dyDescent="0.2"/>
    <row r="7802" ht="10.199999999999999" hidden="1" x14ac:dyDescent="0.2"/>
    <row r="7803" ht="10.199999999999999" hidden="1" x14ac:dyDescent="0.2"/>
    <row r="7804" ht="10.199999999999999" hidden="1" x14ac:dyDescent="0.2"/>
    <row r="7805" ht="10.199999999999999" hidden="1" x14ac:dyDescent="0.2"/>
    <row r="7806" ht="10.199999999999999" hidden="1" x14ac:dyDescent="0.2"/>
    <row r="7807" ht="10.199999999999999" hidden="1" x14ac:dyDescent="0.2"/>
    <row r="7808" ht="10.199999999999999" hidden="1" x14ac:dyDescent="0.2"/>
    <row r="7809" ht="10.199999999999999" hidden="1" x14ac:dyDescent="0.2"/>
    <row r="7810" ht="10.199999999999999" hidden="1" x14ac:dyDescent="0.2"/>
    <row r="7811" ht="10.199999999999999" hidden="1" x14ac:dyDescent="0.2"/>
    <row r="7812" ht="10.199999999999999" hidden="1" x14ac:dyDescent="0.2"/>
    <row r="7813" ht="10.199999999999999" hidden="1" x14ac:dyDescent="0.2"/>
    <row r="7814" ht="10.199999999999999" hidden="1" x14ac:dyDescent="0.2"/>
    <row r="7815" ht="10.199999999999999" hidden="1" x14ac:dyDescent="0.2"/>
    <row r="7816" ht="10.199999999999999" hidden="1" x14ac:dyDescent="0.2"/>
    <row r="7817" ht="10.199999999999999" hidden="1" x14ac:dyDescent="0.2"/>
    <row r="7818" ht="10.199999999999999" hidden="1" x14ac:dyDescent="0.2"/>
    <row r="7819" ht="10.199999999999999" hidden="1" x14ac:dyDescent="0.2"/>
    <row r="7820" ht="10.199999999999999" hidden="1" x14ac:dyDescent="0.2"/>
    <row r="7821" ht="10.199999999999999" hidden="1" x14ac:dyDescent="0.2"/>
    <row r="7822" ht="10.199999999999999" hidden="1" x14ac:dyDescent="0.2"/>
    <row r="7823" ht="10.199999999999999" hidden="1" x14ac:dyDescent="0.2"/>
    <row r="7824" ht="10.199999999999999" hidden="1" x14ac:dyDescent="0.2"/>
    <row r="7825" ht="10.199999999999999" hidden="1" x14ac:dyDescent="0.2"/>
    <row r="7826" ht="10.199999999999999" hidden="1" x14ac:dyDescent="0.2"/>
    <row r="7827" ht="10.199999999999999" hidden="1" x14ac:dyDescent="0.2"/>
    <row r="7828" ht="10.199999999999999" hidden="1" x14ac:dyDescent="0.2"/>
    <row r="7829" ht="10.199999999999999" hidden="1" x14ac:dyDescent="0.2"/>
    <row r="7830" ht="10.199999999999999" hidden="1" x14ac:dyDescent="0.2"/>
    <row r="7831" ht="10.199999999999999" hidden="1" x14ac:dyDescent="0.2"/>
    <row r="7832" ht="10.199999999999999" hidden="1" x14ac:dyDescent="0.2"/>
    <row r="7833" ht="10.199999999999999" hidden="1" x14ac:dyDescent="0.2"/>
    <row r="7834" ht="10.199999999999999" hidden="1" x14ac:dyDescent="0.2"/>
    <row r="7835" ht="10.199999999999999" hidden="1" x14ac:dyDescent="0.2"/>
    <row r="7836" ht="10.199999999999999" hidden="1" x14ac:dyDescent="0.2"/>
    <row r="7837" ht="10.199999999999999" hidden="1" x14ac:dyDescent="0.2"/>
    <row r="7838" ht="10.199999999999999" hidden="1" x14ac:dyDescent="0.2"/>
    <row r="7839" ht="10.199999999999999" hidden="1" x14ac:dyDescent="0.2"/>
    <row r="7840" ht="10.199999999999999" hidden="1" x14ac:dyDescent="0.2"/>
    <row r="7841" ht="10.199999999999999" hidden="1" x14ac:dyDescent="0.2"/>
    <row r="7842" ht="10.199999999999999" hidden="1" x14ac:dyDescent="0.2"/>
    <row r="7843" ht="10.199999999999999" hidden="1" x14ac:dyDescent="0.2"/>
    <row r="7844" ht="10.199999999999999" hidden="1" x14ac:dyDescent="0.2"/>
    <row r="7845" ht="10.199999999999999" hidden="1" x14ac:dyDescent="0.2"/>
    <row r="7846" ht="10.199999999999999" hidden="1" x14ac:dyDescent="0.2"/>
    <row r="7847" ht="10.199999999999999" hidden="1" x14ac:dyDescent="0.2"/>
    <row r="7848" ht="10.199999999999999" hidden="1" x14ac:dyDescent="0.2"/>
    <row r="7849" ht="10.199999999999999" hidden="1" x14ac:dyDescent="0.2"/>
    <row r="7850" ht="10.199999999999999" hidden="1" x14ac:dyDescent="0.2"/>
    <row r="7851" ht="10.199999999999999" hidden="1" x14ac:dyDescent="0.2"/>
    <row r="7852" ht="10.199999999999999" hidden="1" x14ac:dyDescent="0.2"/>
    <row r="7853" ht="10.199999999999999" hidden="1" x14ac:dyDescent="0.2"/>
    <row r="7854" ht="10.199999999999999" hidden="1" x14ac:dyDescent="0.2"/>
    <row r="7855" ht="10.199999999999999" hidden="1" x14ac:dyDescent="0.2"/>
    <row r="7856" ht="10.199999999999999" hidden="1" x14ac:dyDescent="0.2"/>
    <row r="7857" ht="10.199999999999999" hidden="1" x14ac:dyDescent="0.2"/>
    <row r="7858" ht="10.199999999999999" hidden="1" x14ac:dyDescent="0.2"/>
    <row r="7859" ht="10.199999999999999" hidden="1" x14ac:dyDescent="0.2"/>
    <row r="7860" ht="10.199999999999999" hidden="1" x14ac:dyDescent="0.2"/>
    <row r="7861" ht="10.199999999999999" hidden="1" x14ac:dyDescent="0.2"/>
    <row r="7862" ht="10.199999999999999" hidden="1" x14ac:dyDescent="0.2"/>
    <row r="7863" ht="10.199999999999999" hidden="1" x14ac:dyDescent="0.2"/>
    <row r="7864" ht="10.199999999999999" hidden="1" x14ac:dyDescent="0.2"/>
    <row r="7865" ht="10.199999999999999" hidden="1" x14ac:dyDescent="0.2"/>
    <row r="7866" ht="10.199999999999999" hidden="1" x14ac:dyDescent="0.2"/>
    <row r="7867" ht="10.199999999999999" hidden="1" x14ac:dyDescent="0.2"/>
    <row r="7868" ht="10.199999999999999" hidden="1" x14ac:dyDescent="0.2"/>
    <row r="7869" ht="10.199999999999999" hidden="1" x14ac:dyDescent="0.2"/>
    <row r="7870" ht="10.199999999999999" hidden="1" x14ac:dyDescent="0.2"/>
    <row r="7871" ht="10.199999999999999" hidden="1" x14ac:dyDescent="0.2"/>
    <row r="7872" ht="10.199999999999999" hidden="1" x14ac:dyDescent="0.2"/>
    <row r="7873" ht="10.199999999999999" hidden="1" x14ac:dyDescent="0.2"/>
    <row r="7874" ht="10.199999999999999" hidden="1" x14ac:dyDescent="0.2"/>
    <row r="7875" ht="10.199999999999999" hidden="1" x14ac:dyDescent="0.2"/>
    <row r="7876" ht="10.199999999999999" hidden="1" x14ac:dyDescent="0.2"/>
    <row r="7877" ht="10.199999999999999" hidden="1" x14ac:dyDescent="0.2"/>
    <row r="7878" ht="10.199999999999999" hidden="1" x14ac:dyDescent="0.2"/>
    <row r="7879" ht="10.199999999999999" hidden="1" x14ac:dyDescent="0.2"/>
    <row r="7880" ht="10.199999999999999" hidden="1" x14ac:dyDescent="0.2"/>
    <row r="7881" ht="10.199999999999999" hidden="1" x14ac:dyDescent="0.2"/>
    <row r="7882" ht="10.199999999999999" hidden="1" x14ac:dyDescent="0.2"/>
    <row r="7883" ht="10.199999999999999" hidden="1" x14ac:dyDescent="0.2"/>
    <row r="7884" ht="10.199999999999999" hidden="1" x14ac:dyDescent="0.2"/>
    <row r="7885" ht="10.199999999999999" hidden="1" x14ac:dyDescent="0.2"/>
    <row r="7886" ht="10.199999999999999" hidden="1" x14ac:dyDescent="0.2"/>
    <row r="7887" ht="10.199999999999999" hidden="1" x14ac:dyDescent="0.2"/>
    <row r="7888" ht="10.199999999999999" hidden="1" x14ac:dyDescent="0.2"/>
    <row r="7889" ht="10.199999999999999" hidden="1" x14ac:dyDescent="0.2"/>
    <row r="7890" ht="10.199999999999999" hidden="1" x14ac:dyDescent="0.2"/>
    <row r="7891" ht="10.199999999999999" hidden="1" x14ac:dyDescent="0.2"/>
    <row r="7892" ht="10.199999999999999" hidden="1" x14ac:dyDescent="0.2"/>
    <row r="7893" ht="10.199999999999999" hidden="1" x14ac:dyDescent="0.2"/>
    <row r="7894" ht="10.199999999999999" hidden="1" x14ac:dyDescent="0.2"/>
    <row r="7895" ht="10.199999999999999" hidden="1" x14ac:dyDescent="0.2"/>
    <row r="7896" ht="10.199999999999999" hidden="1" x14ac:dyDescent="0.2"/>
    <row r="7897" ht="10.199999999999999" hidden="1" x14ac:dyDescent="0.2"/>
    <row r="7898" ht="10.199999999999999" hidden="1" x14ac:dyDescent="0.2"/>
    <row r="7899" ht="10.199999999999999" hidden="1" x14ac:dyDescent="0.2"/>
    <row r="7900" ht="10.199999999999999" hidden="1" x14ac:dyDescent="0.2"/>
    <row r="7901" ht="10.199999999999999" hidden="1" x14ac:dyDescent="0.2"/>
    <row r="7902" ht="10.199999999999999" hidden="1" x14ac:dyDescent="0.2"/>
    <row r="7903" ht="10.199999999999999" hidden="1" x14ac:dyDescent="0.2"/>
    <row r="7904" ht="10.199999999999999" hidden="1" x14ac:dyDescent="0.2"/>
    <row r="7905" ht="10.199999999999999" hidden="1" x14ac:dyDescent="0.2"/>
    <row r="7906" ht="10.199999999999999" hidden="1" x14ac:dyDescent="0.2"/>
    <row r="7907" ht="10.199999999999999" hidden="1" x14ac:dyDescent="0.2"/>
    <row r="7908" ht="10.199999999999999" hidden="1" x14ac:dyDescent="0.2"/>
    <row r="7909" ht="10.199999999999999" hidden="1" x14ac:dyDescent="0.2"/>
    <row r="7910" ht="10.199999999999999" hidden="1" x14ac:dyDescent="0.2"/>
    <row r="7911" ht="10.199999999999999" hidden="1" x14ac:dyDescent="0.2"/>
    <row r="7912" ht="10.199999999999999" hidden="1" x14ac:dyDescent="0.2"/>
    <row r="7913" ht="10.199999999999999" hidden="1" x14ac:dyDescent="0.2"/>
    <row r="7914" ht="10.199999999999999" hidden="1" x14ac:dyDescent="0.2"/>
    <row r="7915" ht="10.199999999999999" hidden="1" x14ac:dyDescent="0.2"/>
    <row r="7916" ht="10.199999999999999" hidden="1" x14ac:dyDescent="0.2"/>
    <row r="7917" ht="10.199999999999999" hidden="1" x14ac:dyDescent="0.2"/>
    <row r="7918" ht="10.199999999999999" hidden="1" x14ac:dyDescent="0.2"/>
    <row r="7919" ht="10.199999999999999" hidden="1" x14ac:dyDescent="0.2"/>
    <row r="7920" ht="10.199999999999999" hidden="1" x14ac:dyDescent="0.2"/>
    <row r="7921" ht="10.199999999999999" hidden="1" x14ac:dyDescent="0.2"/>
    <row r="7922" ht="10.199999999999999" hidden="1" x14ac:dyDescent="0.2"/>
    <row r="7923" ht="10.199999999999999" hidden="1" x14ac:dyDescent="0.2"/>
    <row r="7924" ht="10.199999999999999" hidden="1" x14ac:dyDescent="0.2"/>
    <row r="7925" ht="10.199999999999999" hidden="1" x14ac:dyDescent="0.2"/>
    <row r="7926" ht="10.199999999999999" hidden="1" x14ac:dyDescent="0.2"/>
    <row r="7927" ht="10.199999999999999" hidden="1" x14ac:dyDescent="0.2"/>
    <row r="7928" ht="10.199999999999999" hidden="1" x14ac:dyDescent="0.2"/>
    <row r="7929" ht="10.199999999999999" hidden="1" x14ac:dyDescent="0.2"/>
    <row r="7930" ht="10.199999999999999" hidden="1" x14ac:dyDescent="0.2"/>
    <row r="7931" ht="10.199999999999999" hidden="1" x14ac:dyDescent="0.2"/>
    <row r="7932" ht="10.199999999999999" hidden="1" x14ac:dyDescent="0.2"/>
    <row r="7933" ht="10.199999999999999" hidden="1" x14ac:dyDescent="0.2"/>
    <row r="7934" ht="10.199999999999999" hidden="1" x14ac:dyDescent="0.2"/>
    <row r="7935" ht="10.199999999999999" hidden="1" x14ac:dyDescent="0.2"/>
    <row r="7936" ht="10.199999999999999" hidden="1" x14ac:dyDescent="0.2"/>
    <row r="7937" ht="10.199999999999999" hidden="1" x14ac:dyDescent="0.2"/>
    <row r="7938" ht="10.199999999999999" hidden="1" x14ac:dyDescent="0.2"/>
    <row r="7939" ht="10.199999999999999" hidden="1" x14ac:dyDescent="0.2"/>
    <row r="7940" ht="10.199999999999999" hidden="1" x14ac:dyDescent="0.2"/>
    <row r="7941" ht="10.199999999999999" hidden="1" x14ac:dyDescent="0.2"/>
    <row r="7942" ht="10.199999999999999" hidden="1" x14ac:dyDescent="0.2"/>
    <row r="7943" ht="10.199999999999999" hidden="1" x14ac:dyDescent="0.2"/>
    <row r="7944" ht="10.199999999999999" hidden="1" x14ac:dyDescent="0.2"/>
    <row r="7945" ht="10.199999999999999" hidden="1" x14ac:dyDescent="0.2"/>
    <row r="7946" ht="10.199999999999999" hidden="1" x14ac:dyDescent="0.2"/>
    <row r="7947" ht="10.199999999999999" hidden="1" x14ac:dyDescent="0.2"/>
    <row r="7948" ht="10.199999999999999" hidden="1" x14ac:dyDescent="0.2"/>
    <row r="7949" ht="10.199999999999999" hidden="1" x14ac:dyDescent="0.2"/>
    <row r="7950" ht="10.199999999999999" hidden="1" x14ac:dyDescent="0.2"/>
    <row r="7951" ht="10.199999999999999" hidden="1" x14ac:dyDescent="0.2"/>
    <row r="7952" ht="10.199999999999999" hidden="1" x14ac:dyDescent="0.2"/>
    <row r="7953" ht="10.199999999999999" hidden="1" x14ac:dyDescent="0.2"/>
    <row r="7954" ht="10.199999999999999" hidden="1" x14ac:dyDescent="0.2"/>
    <row r="7955" ht="10.199999999999999" hidden="1" x14ac:dyDescent="0.2"/>
    <row r="7956" ht="10.199999999999999" hidden="1" x14ac:dyDescent="0.2"/>
    <row r="7957" ht="10.199999999999999" hidden="1" x14ac:dyDescent="0.2"/>
    <row r="7958" ht="10.199999999999999" hidden="1" x14ac:dyDescent="0.2"/>
    <row r="7959" ht="10.199999999999999" hidden="1" x14ac:dyDescent="0.2"/>
    <row r="7960" ht="10.199999999999999" hidden="1" x14ac:dyDescent="0.2"/>
    <row r="7961" ht="10.199999999999999" hidden="1" x14ac:dyDescent="0.2"/>
    <row r="7962" ht="10.199999999999999" hidden="1" x14ac:dyDescent="0.2"/>
    <row r="7963" ht="10.199999999999999" hidden="1" x14ac:dyDescent="0.2"/>
    <row r="7964" ht="10.199999999999999" hidden="1" x14ac:dyDescent="0.2"/>
    <row r="7965" ht="10.199999999999999" hidden="1" x14ac:dyDescent="0.2"/>
    <row r="7966" ht="10.199999999999999" hidden="1" x14ac:dyDescent="0.2"/>
    <row r="7967" ht="10.199999999999999" hidden="1" x14ac:dyDescent="0.2"/>
    <row r="7968" ht="10.199999999999999" hidden="1" x14ac:dyDescent="0.2"/>
    <row r="7969" ht="10.199999999999999" hidden="1" x14ac:dyDescent="0.2"/>
    <row r="7970" ht="10.199999999999999" hidden="1" x14ac:dyDescent="0.2"/>
    <row r="7971" ht="10.199999999999999" hidden="1" x14ac:dyDescent="0.2"/>
    <row r="7972" ht="10.199999999999999" hidden="1" x14ac:dyDescent="0.2"/>
    <row r="7973" ht="10.199999999999999" hidden="1" x14ac:dyDescent="0.2"/>
    <row r="7974" ht="10.199999999999999" hidden="1" x14ac:dyDescent="0.2"/>
    <row r="7975" ht="10.199999999999999" hidden="1" x14ac:dyDescent="0.2"/>
    <row r="7976" ht="10.199999999999999" hidden="1" x14ac:dyDescent="0.2"/>
    <row r="7977" ht="10.199999999999999" hidden="1" x14ac:dyDescent="0.2"/>
    <row r="7978" ht="10.199999999999999" hidden="1" x14ac:dyDescent="0.2"/>
    <row r="7979" ht="10.199999999999999" hidden="1" x14ac:dyDescent="0.2"/>
    <row r="7980" ht="10.199999999999999" hidden="1" x14ac:dyDescent="0.2"/>
    <row r="7981" ht="10.199999999999999" hidden="1" x14ac:dyDescent="0.2"/>
    <row r="7982" ht="10.199999999999999" hidden="1" x14ac:dyDescent="0.2"/>
    <row r="7983" ht="10.199999999999999" hidden="1" x14ac:dyDescent="0.2"/>
    <row r="7984" ht="10.199999999999999" hidden="1" x14ac:dyDescent="0.2"/>
    <row r="7985" ht="10.199999999999999" hidden="1" x14ac:dyDescent="0.2"/>
    <row r="7986" ht="10.199999999999999" hidden="1" x14ac:dyDescent="0.2"/>
    <row r="7987" ht="10.199999999999999" hidden="1" x14ac:dyDescent="0.2"/>
    <row r="7988" ht="10.199999999999999" hidden="1" x14ac:dyDescent="0.2"/>
    <row r="7989" ht="10.199999999999999" hidden="1" x14ac:dyDescent="0.2"/>
    <row r="7990" ht="10.199999999999999" hidden="1" x14ac:dyDescent="0.2"/>
    <row r="7991" ht="10.199999999999999" hidden="1" x14ac:dyDescent="0.2"/>
    <row r="7992" ht="10.199999999999999" hidden="1" x14ac:dyDescent="0.2"/>
    <row r="7993" ht="10.199999999999999" hidden="1" x14ac:dyDescent="0.2"/>
    <row r="7994" ht="10.199999999999999" hidden="1" x14ac:dyDescent="0.2"/>
    <row r="7995" ht="10.199999999999999" hidden="1" x14ac:dyDescent="0.2"/>
    <row r="7996" ht="10.199999999999999" hidden="1" x14ac:dyDescent="0.2"/>
    <row r="7997" ht="10.199999999999999" hidden="1" x14ac:dyDescent="0.2"/>
    <row r="7998" ht="10.199999999999999" hidden="1" x14ac:dyDescent="0.2"/>
    <row r="7999" ht="10.199999999999999" hidden="1" x14ac:dyDescent="0.2"/>
    <row r="8000" ht="10.199999999999999" hidden="1" x14ac:dyDescent="0.2"/>
    <row r="8001" ht="10.199999999999999" hidden="1" x14ac:dyDescent="0.2"/>
    <row r="8002" ht="10.199999999999999" hidden="1" x14ac:dyDescent="0.2"/>
    <row r="8003" ht="10.199999999999999" hidden="1" x14ac:dyDescent="0.2"/>
    <row r="8004" ht="10.199999999999999" hidden="1" x14ac:dyDescent="0.2"/>
    <row r="8005" ht="10.199999999999999" hidden="1" x14ac:dyDescent="0.2"/>
    <row r="8006" ht="10.199999999999999" hidden="1" x14ac:dyDescent="0.2"/>
    <row r="8007" ht="10.199999999999999" hidden="1" x14ac:dyDescent="0.2"/>
    <row r="8008" ht="10.199999999999999" hidden="1" x14ac:dyDescent="0.2"/>
    <row r="8009" ht="10.199999999999999" hidden="1" x14ac:dyDescent="0.2"/>
    <row r="8010" ht="10.199999999999999" hidden="1" x14ac:dyDescent="0.2"/>
    <row r="8011" ht="10.199999999999999" hidden="1" x14ac:dyDescent="0.2"/>
    <row r="8012" ht="10.199999999999999" hidden="1" x14ac:dyDescent="0.2"/>
    <row r="8013" ht="10.199999999999999" hidden="1" x14ac:dyDescent="0.2"/>
    <row r="8014" ht="10.199999999999999" hidden="1" x14ac:dyDescent="0.2"/>
    <row r="8015" ht="10.199999999999999" hidden="1" x14ac:dyDescent="0.2"/>
    <row r="8016" ht="10.199999999999999" hidden="1" x14ac:dyDescent="0.2"/>
    <row r="8017" ht="10.199999999999999" hidden="1" x14ac:dyDescent="0.2"/>
    <row r="8018" ht="10.199999999999999" hidden="1" x14ac:dyDescent="0.2"/>
    <row r="8019" ht="10.199999999999999" hidden="1" x14ac:dyDescent="0.2"/>
    <row r="8020" ht="10.199999999999999" hidden="1" x14ac:dyDescent="0.2"/>
    <row r="8021" ht="10.199999999999999" hidden="1" x14ac:dyDescent="0.2"/>
    <row r="8022" ht="10.199999999999999" hidden="1" x14ac:dyDescent="0.2"/>
    <row r="8023" ht="10.199999999999999" hidden="1" x14ac:dyDescent="0.2"/>
    <row r="8024" ht="10.199999999999999" hidden="1" x14ac:dyDescent="0.2"/>
    <row r="8025" ht="10.199999999999999" hidden="1" x14ac:dyDescent="0.2"/>
    <row r="8026" ht="10.199999999999999" hidden="1" x14ac:dyDescent="0.2"/>
    <row r="8027" ht="10.199999999999999" hidden="1" x14ac:dyDescent="0.2"/>
    <row r="8028" ht="10.199999999999999" hidden="1" x14ac:dyDescent="0.2"/>
    <row r="8029" ht="10.199999999999999" hidden="1" x14ac:dyDescent="0.2"/>
    <row r="8030" ht="10.199999999999999" hidden="1" x14ac:dyDescent="0.2"/>
    <row r="8031" ht="10.199999999999999" hidden="1" x14ac:dyDescent="0.2"/>
    <row r="8032" ht="10.199999999999999" hidden="1" x14ac:dyDescent="0.2"/>
    <row r="8033" ht="10.199999999999999" hidden="1" x14ac:dyDescent="0.2"/>
    <row r="8034" ht="10.199999999999999" hidden="1" x14ac:dyDescent="0.2"/>
    <row r="8035" ht="10.199999999999999" hidden="1" x14ac:dyDescent="0.2"/>
    <row r="8036" ht="10.199999999999999" hidden="1" x14ac:dyDescent="0.2"/>
    <row r="8037" ht="10.199999999999999" hidden="1" x14ac:dyDescent="0.2"/>
    <row r="8038" ht="10.199999999999999" hidden="1" x14ac:dyDescent="0.2"/>
    <row r="8039" ht="10.199999999999999" hidden="1" x14ac:dyDescent="0.2"/>
    <row r="8040" ht="10.199999999999999" hidden="1" x14ac:dyDescent="0.2"/>
    <row r="8041" ht="10.199999999999999" hidden="1" x14ac:dyDescent="0.2"/>
    <row r="8042" ht="10.199999999999999" hidden="1" x14ac:dyDescent="0.2"/>
    <row r="8043" ht="10.199999999999999" hidden="1" x14ac:dyDescent="0.2"/>
    <row r="8044" ht="10.199999999999999" hidden="1" x14ac:dyDescent="0.2"/>
    <row r="8045" ht="10.199999999999999" hidden="1" x14ac:dyDescent="0.2"/>
    <row r="8046" ht="10.199999999999999" hidden="1" x14ac:dyDescent="0.2"/>
    <row r="8047" ht="10.199999999999999" hidden="1" x14ac:dyDescent="0.2"/>
    <row r="8048" ht="10.199999999999999" hidden="1" x14ac:dyDescent="0.2"/>
    <row r="8049" ht="10.199999999999999" hidden="1" x14ac:dyDescent="0.2"/>
    <row r="8050" ht="10.199999999999999" hidden="1" x14ac:dyDescent="0.2"/>
    <row r="8051" ht="10.199999999999999" hidden="1" x14ac:dyDescent="0.2"/>
    <row r="8052" ht="10.199999999999999" hidden="1" x14ac:dyDescent="0.2"/>
    <row r="8053" ht="10.199999999999999" hidden="1" x14ac:dyDescent="0.2"/>
    <row r="8054" ht="10.199999999999999" hidden="1" x14ac:dyDescent="0.2"/>
    <row r="8055" ht="10.199999999999999" hidden="1" x14ac:dyDescent="0.2"/>
    <row r="8056" ht="10.199999999999999" hidden="1" x14ac:dyDescent="0.2"/>
    <row r="8057" ht="10.199999999999999" hidden="1" x14ac:dyDescent="0.2"/>
    <row r="8058" ht="10.199999999999999" hidden="1" x14ac:dyDescent="0.2"/>
    <row r="8059" ht="10.199999999999999" hidden="1" x14ac:dyDescent="0.2"/>
    <row r="8060" ht="10.199999999999999" hidden="1" x14ac:dyDescent="0.2"/>
    <row r="8061" ht="10.199999999999999" hidden="1" x14ac:dyDescent="0.2"/>
    <row r="8062" ht="10.199999999999999" hidden="1" x14ac:dyDescent="0.2"/>
    <row r="8063" ht="10.199999999999999" hidden="1" x14ac:dyDescent="0.2"/>
    <row r="8064" ht="10.199999999999999" hidden="1" x14ac:dyDescent="0.2"/>
    <row r="8065" ht="10.199999999999999" hidden="1" x14ac:dyDescent="0.2"/>
    <row r="8066" ht="10.199999999999999" hidden="1" x14ac:dyDescent="0.2"/>
    <row r="8067" ht="10.199999999999999" hidden="1" x14ac:dyDescent="0.2"/>
    <row r="8068" ht="10.199999999999999" hidden="1" x14ac:dyDescent="0.2"/>
    <row r="8069" ht="10.199999999999999" hidden="1" x14ac:dyDescent="0.2"/>
    <row r="8070" ht="10.199999999999999" hidden="1" x14ac:dyDescent="0.2"/>
    <row r="8071" ht="10.199999999999999" hidden="1" x14ac:dyDescent="0.2"/>
    <row r="8072" ht="10.199999999999999" hidden="1" x14ac:dyDescent="0.2"/>
    <row r="8073" ht="10.199999999999999" hidden="1" x14ac:dyDescent="0.2"/>
    <row r="8074" ht="10.199999999999999" hidden="1" x14ac:dyDescent="0.2"/>
    <row r="8075" ht="10.199999999999999" hidden="1" x14ac:dyDescent="0.2"/>
    <row r="8076" ht="10.199999999999999" hidden="1" x14ac:dyDescent="0.2"/>
    <row r="8077" ht="10.199999999999999" hidden="1" x14ac:dyDescent="0.2"/>
    <row r="8078" ht="10.199999999999999" hidden="1" x14ac:dyDescent="0.2"/>
    <row r="8079" ht="10.199999999999999" hidden="1" x14ac:dyDescent="0.2"/>
    <row r="8080" ht="10.199999999999999" hidden="1" x14ac:dyDescent="0.2"/>
    <row r="8081" ht="10.199999999999999" hidden="1" x14ac:dyDescent="0.2"/>
    <row r="8082" ht="10.199999999999999" hidden="1" x14ac:dyDescent="0.2"/>
    <row r="8083" ht="10.199999999999999" hidden="1" x14ac:dyDescent="0.2"/>
    <row r="8084" ht="10.199999999999999" hidden="1" x14ac:dyDescent="0.2"/>
    <row r="8085" ht="10.199999999999999" hidden="1" x14ac:dyDescent="0.2"/>
    <row r="8086" ht="10.199999999999999" hidden="1" x14ac:dyDescent="0.2"/>
    <row r="8087" ht="10.199999999999999" hidden="1" x14ac:dyDescent="0.2"/>
    <row r="8088" ht="10.199999999999999" hidden="1" x14ac:dyDescent="0.2"/>
    <row r="8089" ht="10.199999999999999" hidden="1" x14ac:dyDescent="0.2"/>
    <row r="8090" ht="10.199999999999999" hidden="1" x14ac:dyDescent="0.2"/>
    <row r="8091" ht="10.199999999999999" hidden="1" x14ac:dyDescent="0.2"/>
    <row r="8092" ht="10.199999999999999" hidden="1" x14ac:dyDescent="0.2"/>
    <row r="8093" ht="10.199999999999999" hidden="1" x14ac:dyDescent="0.2"/>
    <row r="8094" ht="10.199999999999999" hidden="1" x14ac:dyDescent="0.2"/>
    <row r="8095" ht="10.199999999999999" hidden="1" x14ac:dyDescent="0.2"/>
    <row r="8096" ht="10.199999999999999" hidden="1" x14ac:dyDescent="0.2"/>
    <row r="8097" ht="10.199999999999999" hidden="1" x14ac:dyDescent="0.2"/>
    <row r="8098" ht="10.199999999999999" hidden="1" x14ac:dyDescent="0.2"/>
    <row r="8099" ht="10.199999999999999" hidden="1" x14ac:dyDescent="0.2"/>
    <row r="8100" ht="10.199999999999999" hidden="1" x14ac:dyDescent="0.2"/>
    <row r="8101" ht="10.199999999999999" hidden="1" x14ac:dyDescent="0.2"/>
    <row r="8102" ht="10.199999999999999" hidden="1" x14ac:dyDescent="0.2"/>
    <row r="8103" ht="10.199999999999999" hidden="1" x14ac:dyDescent="0.2"/>
    <row r="8104" ht="10.199999999999999" hidden="1" x14ac:dyDescent="0.2"/>
    <row r="8105" ht="10.199999999999999" hidden="1" x14ac:dyDescent="0.2"/>
    <row r="8106" ht="10.199999999999999" hidden="1" x14ac:dyDescent="0.2"/>
    <row r="8107" ht="10.199999999999999" hidden="1" x14ac:dyDescent="0.2"/>
    <row r="8108" ht="10.199999999999999" hidden="1" x14ac:dyDescent="0.2"/>
    <row r="8109" ht="10.199999999999999" hidden="1" x14ac:dyDescent="0.2"/>
    <row r="8110" ht="10.199999999999999" hidden="1" x14ac:dyDescent="0.2"/>
    <row r="8111" ht="10.199999999999999" hidden="1" x14ac:dyDescent="0.2"/>
    <row r="8112" ht="10.199999999999999" hidden="1" x14ac:dyDescent="0.2"/>
    <row r="8113" ht="10.199999999999999" hidden="1" x14ac:dyDescent="0.2"/>
    <row r="8114" ht="10.199999999999999" hidden="1" x14ac:dyDescent="0.2"/>
    <row r="8115" ht="10.199999999999999" hidden="1" x14ac:dyDescent="0.2"/>
    <row r="8116" ht="10.199999999999999" hidden="1" x14ac:dyDescent="0.2"/>
    <row r="8117" ht="10.199999999999999" hidden="1" x14ac:dyDescent="0.2"/>
    <row r="8118" ht="10.199999999999999" hidden="1" x14ac:dyDescent="0.2"/>
    <row r="8119" ht="10.199999999999999" hidden="1" x14ac:dyDescent="0.2"/>
    <row r="8120" ht="10.199999999999999" hidden="1" x14ac:dyDescent="0.2"/>
    <row r="8121" ht="10.199999999999999" hidden="1" x14ac:dyDescent="0.2"/>
    <row r="8122" ht="10.199999999999999" hidden="1" x14ac:dyDescent="0.2"/>
    <row r="8123" ht="10.199999999999999" hidden="1" x14ac:dyDescent="0.2"/>
    <row r="8124" ht="10.199999999999999" hidden="1" x14ac:dyDescent="0.2"/>
    <row r="8125" ht="10.199999999999999" hidden="1" x14ac:dyDescent="0.2"/>
    <row r="8126" ht="10.199999999999999" hidden="1" x14ac:dyDescent="0.2"/>
    <row r="8127" ht="10.199999999999999" hidden="1" x14ac:dyDescent="0.2"/>
    <row r="8128" ht="10.199999999999999" hidden="1" x14ac:dyDescent="0.2"/>
    <row r="8129" ht="10.199999999999999" hidden="1" x14ac:dyDescent="0.2"/>
    <row r="8130" ht="10.199999999999999" hidden="1" x14ac:dyDescent="0.2"/>
    <row r="8131" ht="10.199999999999999" hidden="1" x14ac:dyDescent="0.2"/>
    <row r="8132" ht="10.199999999999999" hidden="1" x14ac:dyDescent="0.2"/>
    <row r="8133" ht="10.199999999999999" hidden="1" x14ac:dyDescent="0.2"/>
    <row r="8134" ht="10.199999999999999" hidden="1" x14ac:dyDescent="0.2"/>
    <row r="8135" ht="10.199999999999999" hidden="1" x14ac:dyDescent="0.2"/>
    <row r="8136" ht="10.199999999999999" hidden="1" x14ac:dyDescent="0.2"/>
    <row r="8137" ht="10.199999999999999" hidden="1" x14ac:dyDescent="0.2"/>
    <row r="8138" ht="10.199999999999999" hidden="1" x14ac:dyDescent="0.2"/>
    <row r="8139" ht="10.199999999999999" hidden="1" x14ac:dyDescent="0.2"/>
    <row r="8140" ht="10.199999999999999" hidden="1" x14ac:dyDescent="0.2"/>
    <row r="8141" ht="10.199999999999999" hidden="1" x14ac:dyDescent="0.2"/>
    <row r="8142" ht="10.199999999999999" hidden="1" x14ac:dyDescent="0.2"/>
    <row r="8143" ht="10.199999999999999" hidden="1" x14ac:dyDescent="0.2"/>
    <row r="8144" ht="10.199999999999999" hidden="1" x14ac:dyDescent="0.2"/>
    <row r="8145" ht="10.199999999999999" hidden="1" x14ac:dyDescent="0.2"/>
    <row r="8146" ht="10.199999999999999" hidden="1" x14ac:dyDescent="0.2"/>
    <row r="8147" ht="10.199999999999999" hidden="1" x14ac:dyDescent="0.2"/>
    <row r="8148" ht="10.199999999999999" hidden="1" x14ac:dyDescent="0.2"/>
    <row r="8149" ht="10.199999999999999" hidden="1" x14ac:dyDescent="0.2"/>
    <row r="8150" ht="10.199999999999999" hidden="1" x14ac:dyDescent="0.2"/>
    <row r="8151" ht="10.199999999999999" hidden="1" x14ac:dyDescent="0.2"/>
    <row r="8152" ht="10.199999999999999" hidden="1" x14ac:dyDescent="0.2"/>
    <row r="8153" ht="10.199999999999999" hidden="1" x14ac:dyDescent="0.2"/>
    <row r="8154" ht="10.199999999999999" hidden="1" x14ac:dyDescent="0.2"/>
    <row r="8155" ht="10.199999999999999" hidden="1" x14ac:dyDescent="0.2"/>
    <row r="8156" ht="10.199999999999999" hidden="1" x14ac:dyDescent="0.2"/>
    <row r="8157" ht="10.199999999999999" hidden="1" x14ac:dyDescent="0.2"/>
    <row r="8158" ht="10.199999999999999" hidden="1" x14ac:dyDescent="0.2"/>
    <row r="8159" ht="10.199999999999999" hidden="1" x14ac:dyDescent="0.2"/>
    <row r="8160" ht="10.199999999999999" hidden="1" x14ac:dyDescent="0.2"/>
    <row r="8161" ht="10.199999999999999" hidden="1" x14ac:dyDescent="0.2"/>
    <row r="8162" ht="10.199999999999999" hidden="1" x14ac:dyDescent="0.2"/>
    <row r="8163" ht="10.199999999999999" hidden="1" x14ac:dyDescent="0.2"/>
    <row r="8164" ht="10.199999999999999" hidden="1" x14ac:dyDescent="0.2"/>
    <row r="8165" ht="10.199999999999999" hidden="1" x14ac:dyDescent="0.2"/>
    <row r="8166" ht="10.199999999999999" hidden="1" x14ac:dyDescent="0.2"/>
    <row r="8167" ht="10.199999999999999" hidden="1" x14ac:dyDescent="0.2"/>
    <row r="8168" ht="10.199999999999999" hidden="1" x14ac:dyDescent="0.2"/>
    <row r="8169" ht="10.199999999999999" hidden="1" x14ac:dyDescent="0.2"/>
    <row r="8170" ht="10.199999999999999" hidden="1" x14ac:dyDescent="0.2"/>
    <row r="8171" ht="10.199999999999999" hidden="1" x14ac:dyDescent="0.2"/>
    <row r="8172" ht="10.199999999999999" hidden="1" x14ac:dyDescent="0.2"/>
    <row r="8173" ht="10.199999999999999" hidden="1" x14ac:dyDescent="0.2"/>
    <row r="8174" ht="10.199999999999999" hidden="1" x14ac:dyDescent="0.2"/>
    <row r="8175" ht="10.199999999999999" hidden="1" x14ac:dyDescent="0.2"/>
    <row r="8176" ht="10.199999999999999" hidden="1" x14ac:dyDescent="0.2"/>
    <row r="8177" ht="10.199999999999999" hidden="1" x14ac:dyDescent="0.2"/>
    <row r="8178" ht="10.199999999999999" hidden="1" x14ac:dyDescent="0.2"/>
    <row r="8179" ht="10.199999999999999" hidden="1" x14ac:dyDescent="0.2"/>
    <row r="8180" ht="10.199999999999999" hidden="1" x14ac:dyDescent="0.2"/>
    <row r="8181" ht="10.199999999999999" hidden="1" x14ac:dyDescent="0.2"/>
    <row r="8182" ht="10.199999999999999" hidden="1" x14ac:dyDescent="0.2"/>
    <row r="8183" ht="10.199999999999999" hidden="1" x14ac:dyDescent="0.2"/>
    <row r="8184" ht="10.199999999999999" hidden="1" x14ac:dyDescent="0.2"/>
    <row r="8185" ht="10.199999999999999" hidden="1" x14ac:dyDescent="0.2"/>
    <row r="8186" ht="10.199999999999999" hidden="1" x14ac:dyDescent="0.2"/>
    <row r="8187" ht="10.199999999999999" hidden="1" x14ac:dyDescent="0.2"/>
    <row r="8188" ht="10.199999999999999" hidden="1" x14ac:dyDescent="0.2"/>
    <row r="8189" ht="10.199999999999999" hidden="1" x14ac:dyDescent="0.2"/>
    <row r="8190" ht="10.199999999999999" hidden="1" x14ac:dyDescent="0.2"/>
    <row r="8191" ht="10.199999999999999" hidden="1" x14ac:dyDescent="0.2"/>
    <row r="8192" ht="10.199999999999999" hidden="1" x14ac:dyDescent="0.2"/>
    <row r="8193" ht="10.199999999999999" hidden="1" x14ac:dyDescent="0.2"/>
    <row r="8194" ht="10.199999999999999" hidden="1" x14ac:dyDescent="0.2"/>
    <row r="8195" ht="10.199999999999999" hidden="1" x14ac:dyDescent="0.2"/>
    <row r="8196" ht="10.199999999999999" hidden="1" x14ac:dyDescent="0.2"/>
    <row r="8197" ht="10.199999999999999" hidden="1" x14ac:dyDescent="0.2"/>
    <row r="8198" ht="10.199999999999999" hidden="1" x14ac:dyDescent="0.2"/>
    <row r="8199" ht="10.199999999999999" hidden="1" x14ac:dyDescent="0.2"/>
    <row r="8200" ht="10.199999999999999" hidden="1" x14ac:dyDescent="0.2"/>
    <row r="8201" ht="10.199999999999999" hidden="1" x14ac:dyDescent="0.2"/>
    <row r="8202" ht="10.199999999999999" hidden="1" x14ac:dyDescent="0.2"/>
    <row r="8203" ht="10.199999999999999" hidden="1" x14ac:dyDescent="0.2"/>
    <row r="8204" ht="10.199999999999999" hidden="1" x14ac:dyDescent="0.2"/>
    <row r="8205" ht="10.199999999999999" hidden="1" x14ac:dyDescent="0.2"/>
    <row r="8206" ht="10.199999999999999" hidden="1" x14ac:dyDescent="0.2"/>
    <row r="8207" ht="10.199999999999999" hidden="1" x14ac:dyDescent="0.2"/>
    <row r="8208" ht="10.199999999999999" hidden="1" x14ac:dyDescent="0.2"/>
    <row r="8209" ht="10.199999999999999" hidden="1" x14ac:dyDescent="0.2"/>
    <row r="8210" ht="10.199999999999999" hidden="1" x14ac:dyDescent="0.2"/>
    <row r="8211" ht="10.199999999999999" hidden="1" x14ac:dyDescent="0.2"/>
    <row r="8212" ht="10.199999999999999" hidden="1" x14ac:dyDescent="0.2"/>
    <row r="8213" ht="10.199999999999999" hidden="1" x14ac:dyDescent="0.2"/>
    <row r="8214" ht="10.199999999999999" hidden="1" x14ac:dyDescent="0.2"/>
    <row r="8215" ht="10.199999999999999" hidden="1" x14ac:dyDescent="0.2"/>
    <row r="8216" ht="10.199999999999999" hidden="1" x14ac:dyDescent="0.2"/>
    <row r="8217" ht="10.199999999999999" hidden="1" x14ac:dyDescent="0.2"/>
    <row r="8218" ht="10.199999999999999" hidden="1" x14ac:dyDescent="0.2"/>
    <row r="8219" ht="10.199999999999999" hidden="1" x14ac:dyDescent="0.2"/>
    <row r="8220" ht="10.199999999999999" hidden="1" x14ac:dyDescent="0.2"/>
    <row r="8221" ht="10.199999999999999" hidden="1" x14ac:dyDescent="0.2"/>
    <row r="8222" ht="10.199999999999999" hidden="1" x14ac:dyDescent="0.2"/>
    <row r="8223" ht="10.199999999999999" hidden="1" x14ac:dyDescent="0.2"/>
    <row r="8224" ht="10.199999999999999" hidden="1" x14ac:dyDescent="0.2"/>
    <row r="8225" ht="10.199999999999999" hidden="1" x14ac:dyDescent="0.2"/>
    <row r="8226" ht="10.199999999999999" hidden="1" x14ac:dyDescent="0.2"/>
    <row r="8227" ht="10.199999999999999" hidden="1" x14ac:dyDescent="0.2"/>
    <row r="8228" ht="10.199999999999999" hidden="1" x14ac:dyDescent="0.2"/>
    <row r="8229" ht="10.199999999999999" hidden="1" x14ac:dyDescent="0.2"/>
    <row r="8230" ht="10.199999999999999" hidden="1" x14ac:dyDescent="0.2"/>
    <row r="8231" ht="10.199999999999999" hidden="1" x14ac:dyDescent="0.2"/>
    <row r="8232" ht="10.199999999999999" hidden="1" x14ac:dyDescent="0.2"/>
    <row r="8233" ht="10.199999999999999" hidden="1" x14ac:dyDescent="0.2"/>
    <row r="8234" ht="10.199999999999999" hidden="1" x14ac:dyDescent="0.2"/>
    <row r="8235" ht="10.199999999999999" hidden="1" x14ac:dyDescent="0.2"/>
    <row r="8236" ht="10.199999999999999" hidden="1" x14ac:dyDescent="0.2"/>
    <row r="8237" ht="10.199999999999999" hidden="1" x14ac:dyDescent="0.2"/>
    <row r="8238" ht="10.199999999999999" hidden="1" x14ac:dyDescent="0.2"/>
    <row r="8239" ht="10.199999999999999" hidden="1" x14ac:dyDescent="0.2"/>
    <row r="8240" ht="10.199999999999999" hidden="1" x14ac:dyDescent="0.2"/>
    <row r="8241" ht="10.199999999999999" hidden="1" x14ac:dyDescent="0.2"/>
    <row r="8242" ht="10.199999999999999" hidden="1" x14ac:dyDescent="0.2"/>
    <row r="8243" ht="10.199999999999999" hidden="1" x14ac:dyDescent="0.2"/>
    <row r="8244" ht="10.199999999999999" hidden="1" x14ac:dyDescent="0.2"/>
    <row r="8245" ht="10.199999999999999" hidden="1" x14ac:dyDescent="0.2"/>
    <row r="8246" ht="10.199999999999999" hidden="1" x14ac:dyDescent="0.2"/>
    <row r="8247" ht="10.199999999999999" hidden="1" x14ac:dyDescent="0.2"/>
    <row r="8248" ht="10.199999999999999" hidden="1" x14ac:dyDescent="0.2"/>
    <row r="8249" ht="10.199999999999999" hidden="1" x14ac:dyDescent="0.2"/>
    <row r="8250" ht="10.199999999999999" hidden="1" x14ac:dyDescent="0.2"/>
    <row r="8251" ht="10.199999999999999" hidden="1" x14ac:dyDescent="0.2"/>
    <row r="8252" ht="10.199999999999999" hidden="1" x14ac:dyDescent="0.2"/>
    <row r="8253" ht="10.199999999999999" hidden="1" x14ac:dyDescent="0.2"/>
    <row r="8254" ht="10.199999999999999" hidden="1" x14ac:dyDescent="0.2"/>
    <row r="8255" ht="10.199999999999999" hidden="1" x14ac:dyDescent="0.2"/>
    <row r="8256" ht="10.199999999999999" hidden="1" x14ac:dyDescent="0.2"/>
    <row r="8257" ht="10.199999999999999" hidden="1" x14ac:dyDescent="0.2"/>
    <row r="8258" ht="10.199999999999999" hidden="1" x14ac:dyDescent="0.2"/>
    <row r="8259" ht="10.199999999999999" hidden="1" x14ac:dyDescent="0.2"/>
    <row r="8260" ht="10.199999999999999" hidden="1" x14ac:dyDescent="0.2"/>
    <row r="8261" ht="10.199999999999999" hidden="1" x14ac:dyDescent="0.2"/>
    <row r="8262" ht="10.199999999999999" hidden="1" x14ac:dyDescent="0.2"/>
    <row r="8263" ht="10.199999999999999" hidden="1" x14ac:dyDescent="0.2"/>
    <row r="8264" ht="10.199999999999999" hidden="1" x14ac:dyDescent="0.2"/>
    <row r="8265" ht="10.199999999999999" hidden="1" x14ac:dyDescent="0.2"/>
    <row r="8266" ht="10.199999999999999" hidden="1" x14ac:dyDescent="0.2"/>
    <row r="8267" ht="10.199999999999999" hidden="1" x14ac:dyDescent="0.2"/>
    <row r="8268" ht="10.199999999999999" hidden="1" x14ac:dyDescent="0.2"/>
    <row r="8269" ht="10.199999999999999" hidden="1" x14ac:dyDescent="0.2"/>
    <row r="8270" ht="10.199999999999999" hidden="1" x14ac:dyDescent="0.2"/>
    <row r="8271" ht="10.199999999999999" hidden="1" x14ac:dyDescent="0.2"/>
    <row r="8272" ht="10.199999999999999" hidden="1" x14ac:dyDescent="0.2"/>
    <row r="8273" ht="10.199999999999999" hidden="1" x14ac:dyDescent="0.2"/>
    <row r="8274" ht="10.199999999999999" hidden="1" x14ac:dyDescent="0.2"/>
    <row r="8275" ht="10.199999999999999" hidden="1" x14ac:dyDescent="0.2"/>
    <row r="8276" ht="10.199999999999999" hidden="1" x14ac:dyDescent="0.2"/>
    <row r="8277" ht="10.199999999999999" hidden="1" x14ac:dyDescent="0.2"/>
    <row r="8278" ht="10.199999999999999" hidden="1" x14ac:dyDescent="0.2"/>
    <row r="8279" ht="10.199999999999999" hidden="1" x14ac:dyDescent="0.2"/>
    <row r="8280" ht="10.199999999999999" hidden="1" x14ac:dyDescent="0.2"/>
    <row r="8281" ht="10.199999999999999" hidden="1" x14ac:dyDescent="0.2"/>
    <row r="8282" ht="10.199999999999999" hidden="1" x14ac:dyDescent="0.2"/>
    <row r="8283" ht="10.199999999999999" hidden="1" x14ac:dyDescent="0.2"/>
    <row r="8284" ht="10.199999999999999" hidden="1" x14ac:dyDescent="0.2"/>
    <row r="8285" ht="10.199999999999999" hidden="1" x14ac:dyDescent="0.2"/>
    <row r="8286" ht="10.199999999999999" hidden="1" x14ac:dyDescent="0.2"/>
    <row r="8287" ht="10.199999999999999" hidden="1" x14ac:dyDescent="0.2"/>
    <row r="8288" ht="10.199999999999999" hidden="1" x14ac:dyDescent="0.2"/>
    <row r="8289" ht="10.199999999999999" hidden="1" x14ac:dyDescent="0.2"/>
    <row r="8290" ht="10.199999999999999" hidden="1" x14ac:dyDescent="0.2"/>
    <row r="8291" ht="10.199999999999999" hidden="1" x14ac:dyDescent="0.2"/>
    <row r="8292" ht="10.199999999999999" hidden="1" x14ac:dyDescent="0.2"/>
    <row r="8293" ht="10.199999999999999" hidden="1" x14ac:dyDescent="0.2"/>
    <row r="8294" ht="10.199999999999999" hidden="1" x14ac:dyDescent="0.2"/>
    <row r="8295" ht="10.199999999999999" hidden="1" x14ac:dyDescent="0.2"/>
    <row r="8296" ht="10.199999999999999" hidden="1" x14ac:dyDescent="0.2"/>
    <row r="8297" ht="10.199999999999999" hidden="1" x14ac:dyDescent="0.2"/>
    <row r="8298" ht="10.199999999999999" hidden="1" x14ac:dyDescent="0.2"/>
    <row r="8299" ht="10.199999999999999" hidden="1" x14ac:dyDescent="0.2"/>
    <row r="8300" ht="10.199999999999999" hidden="1" x14ac:dyDescent="0.2"/>
    <row r="8301" ht="10.199999999999999" hidden="1" x14ac:dyDescent="0.2"/>
    <row r="8302" ht="10.199999999999999" hidden="1" x14ac:dyDescent="0.2"/>
    <row r="8303" ht="10.199999999999999" hidden="1" x14ac:dyDescent="0.2"/>
    <row r="8304" ht="10.199999999999999" hidden="1" x14ac:dyDescent="0.2"/>
    <row r="8305" ht="10.199999999999999" hidden="1" x14ac:dyDescent="0.2"/>
    <row r="8306" ht="10.199999999999999" hidden="1" x14ac:dyDescent="0.2"/>
    <row r="8307" ht="10.199999999999999" hidden="1" x14ac:dyDescent="0.2"/>
    <row r="8308" ht="10.199999999999999" hidden="1" x14ac:dyDescent="0.2"/>
    <row r="8309" ht="10.199999999999999" hidden="1" x14ac:dyDescent="0.2"/>
    <row r="8310" ht="10.199999999999999" hidden="1" x14ac:dyDescent="0.2"/>
    <row r="8311" ht="10.199999999999999" hidden="1" x14ac:dyDescent="0.2"/>
    <row r="8312" ht="10.199999999999999" hidden="1" x14ac:dyDescent="0.2"/>
    <row r="8313" ht="10.199999999999999" hidden="1" x14ac:dyDescent="0.2"/>
    <row r="8314" ht="10.199999999999999" hidden="1" x14ac:dyDescent="0.2"/>
    <row r="8315" ht="10.199999999999999" hidden="1" x14ac:dyDescent="0.2"/>
    <row r="8316" ht="10.199999999999999" hidden="1" x14ac:dyDescent="0.2"/>
    <row r="8317" ht="10.199999999999999" hidden="1" x14ac:dyDescent="0.2"/>
    <row r="8318" ht="10.199999999999999" hidden="1" x14ac:dyDescent="0.2"/>
    <row r="8319" ht="10.199999999999999" hidden="1" x14ac:dyDescent="0.2"/>
    <row r="8320" ht="10.199999999999999" hidden="1" x14ac:dyDescent="0.2"/>
    <row r="8321" ht="10.199999999999999" hidden="1" x14ac:dyDescent="0.2"/>
    <row r="8322" ht="10.199999999999999" hidden="1" x14ac:dyDescent="0.2"/>
    <row r="8323" ht="10.199999999999999" hidden="1" x14ac:dyDescent="0.2"/>
    <row r="8324" ht="10.199999999999999" hidden="1" x14ac:dyDescent="0.2"/>
    <row r="8325" ht="10.199999999999999" hidden="1" x14ac:dyDescent="0.2"/>
    <row r="8326" ht="10.199999999999999" hidden="1" x14ac:dyDescent="0.2"/>
    <row r="8327" ht="10.199999999999999" hidden="1" x14ac:dyDescent="0.2"/>
    <row r="8328" ht="10.199999999999999" hidden="1" x14ac:dyDescent="0.2"/>
    <row r="8329" ht="10.199999999999999" hidden="1" x14ac:dyDescent="0.2"/>
    <row r="8330" ht="10.199999999999999" hidden="1" x14ac:dyDescent="0.2"/>
    <row r="8331" ht="10.199999999999999" hidden="1" x14ac:dyDescent="0.2"/>
    <row r="8332" ht="10.199999999999999" hidden="1" x14ac:dyDescent="0.2"/>
    <row r="8333" ht="10.199999999999999" hidden="1" x14ac:dyDescent="0.2"/>
    <row r="8334" ht="10.199999999999999" hidden="1" x14ac:dyDescent="0.2"/>
    <row r="8335" ht="10.199999999999999" hidden="1" x14ac:dyDescent="0.2"/>
    <row r="8336" ht="10.199999999999999" hidden="1" x14ac:dyDescent="0.2"/>
    <row r="8337" ht="10.199999999999999" hidden="1" x14ac:dyDescent="0.2"/>
    <row r="8338" ht="10.199999999999999" hidden="1" x14ac:dyDescent="0.2"/>
    <row r="8339" ht="10.199999999999999" hidden="1" x14ac:dyDescent="0.2"/>
    <row r="8340" ht="10.199999999999999" hidden="1" x14ac:dyDescent="0.2"/>
    <row r="8341" ht="10.199999999999999" hidden="1" x14ac:dyDescent="0.2"/>
    <row r="8342" ht="10.199999999999999" hidden="1" x14ac:dyDescent="0.2"/>
    <row r="8343" ht="10.199999999999999" hidden="1" x14ac:dyDescent="0.2"/>
    <row r="8344" ht="10.199999999999999" hidden="1" x14ac:dyDescent="0.2"/>
    <row r="8345" ht="10.199999999999999" hidden="1" x14ac:dyDescent="0.2"/>
    <row r="8346" ht="10.199999999999999" hidden="1" x14ac:dyDescent="0.2"/>
    <row r="8347" ht="10.199999999999999" hidden="1" x14ac:dyDescent="0.2"/>
    <row r="8348" ht="10.199999999999999" hidden="1" x14ac:dyDescent="0.2"/>
    <row r="8349" ht="10.199999999999999" hidden="1" x14ac:dyDescent="0.2"/>
    <row r="8350" ht="10.199999999999999" hidden="1" x14ac:dyDescent="0.2"/>
    <row r="8351" ht="10.199999999999999" hidden="1" x14ac:dyDescent="0.2"/>
    <row r="8352" ht="10.199999999999999" hidden="1" x14ac:dyDescent="0.2"/>
    <row r="8353" ht="10.199999999999999" hidden="1" x14ac:dyDescent="0.2"/>
    <row r="8354" ht="10.199999999999999" hidden="1" x14ac:dyDescent="0.2"/>
    <row r="8355" ht="10.199999999999999" hidden="1" x14ac:dyDescent="0.2"/>
    <row r="8356" ht="10.199999999999999" hidden="1" x14ac:dyDescent="0.2"/>
    <row r="8357" ht="10.199999999999999" hidden="1" x14ac:dyDescent="0.2"/>
    <row r="8358" ht="10.199999999999999" hidden="1" x14ac:dyDescent="0.2"/>
    <row r="8359" ht="10.199999999999999" hidden="1" x14ac:dyDescent="0.2"/>
    <row r="8360" ht="10.199999999999999" hidden="1" x14ac:dyDescent="0.2"/>
    <row r="8361" ht="10.199999999999999" hidden="1" x14ac:dyDescent="0.2"/>
    <row r="8362" ht="10.199999999999999" hidden="1" x14ac:dyDescent="0.2"/>
    <row r="8363" ht="10.199999999999999" hidden="1" x14ac:dyDescent="0.2"/>
    <row r="8364" ht="10.199999999999999" hidden="1" x14ac:dyDescent="0.2"/>
    <row r="8365" ht="10.199999999999999" hidden="1" x14ac:dyDescent="0.2"/>
    <row r="8366" ht="10.199999999999999" hidden="1" x14ac:dyDescent="0.2"/>
    <row r="8367" ht="10.199999999999999" hidden="1" x14ac:dyDescent="0.2"/>
    <row r="8368" ht="10.199999999999999" hidden="1" x14ac:dyDescent="0.2"/>
    <row r="8369" ht="10.199999999999999" hidden="1" x14ac:dyDescent="0.2"/>
    <row r="8370" ht="10.199999999999999" hidden="1" x14ac:dyDescent="0.2"/>
    <row r="8371" ht="10.199999999999999" hidden="1" x14ac:dyDescent="0.2"/>
    <row r="8372" ht="10.199999999999999" hidden="1" x14ac:dyDescent="0.2"/>
    <row r="8373" ht="10.199999999999999" hidden="1" x14ac:dyDescent="0.2"/>
    <row r="8374" ht="10.199999999999999" hidden="1" x14ac:dyDescent="0.2"/>
    <row r="8375" ht="10.199999999999999" hidden="1" x14ac:dyDescent="0.2"/>
    <row r="8376" ht="10.199999999999999" hidden="1" x14ac:dyDescent="0.2"/>
    <row r="8377" ht="10.199999999999999" hidden="1" x14ac:dyDescent="0.2"/>
    <row r="8378" ht="10.199999999999999" hidden="1" x14ac:dyDescent="0.2"/>
    <row r="8379" ht="10.199999999999999" hidden="1" x14ac:dyDescent="0.2"/>
    <row r="8380" ht="10.199999999999999" hidden="1" x14ac:dyDescent="0.2"/>
    <row r="8381" ht="10.199999999999999" hidden="1" x14ac:dyDescent="0.2"/>
    <row r="8382" ht="10.199999999999999" hidden="1" x14ac:dyDescent="0.2"/>
    <row r="8383" ht="10.199999999999999" hidden="1" x14ac:dyDescent="0.2"/>
    <row r="8384" ht="10.199999999999999" hidden="1" x14ac:dyDescent="0.2"/>
    <row r="8385" ht="10.199999999999999" hidden="1" x14ac:dyDescent="0.2"/>
    <row r="8386" ht="10.199999999999999" hidden="1" x14ac:dyDescent="0.2"/>
    <row r="8387" ht="10.199999999999999" hidden="1" x14ac:dyDescent="0.2"/>
    <row r="8388" ht="10.199999999999999" hidden="1" x14ac:dyDescent="0.2"/>
    <row r="8389" ht="10.199999999999999" hidden="1" x14ac:dyDescent="0.2"/>
    <row r="8390" ht="10.199999999999999" hidden="1" x14ac:dyDescent="0.2"/>
    <row r="8391" ht="10.199999999999999" hidden="1" x14ac:dyDescent="0.2"/>
    <row r="8392" ht="10.199999999999999" hidden="1" x14ac:dyDescent="0.2"/>
    <row r="8393" ht="10.199999999999999" hidden="1" x14ac:dyDescent="0.2"/>
    <row r="8394" ht="10.199999999999999" hidden="1" x14ac:dyDescent="0.2"/>
    <row r="8395" ht="10.199999999999999" hidden="1" x14ac:dyDescent="0.2"/>
    <row r="8396" ht="10.199999999999999" hidden="1" x14ac:dyDescent="0.2"/>
    <row r="8397" ht="10.199999999999999" hidden="1" x14ac:dyDescent="0.2"/>
    <row r="8398" ht="10.199999999999999" hidden="1" x14ac:dyDescent="0.2"/>
    <row r="8399" ht="10.199999999999999" hidden="1" x14ac:dyDescent="0.2"/>
    <row r="8400" ht="10.199999999999999" hidden="1" x14ac:dyDescent="0.2"/>
    <row r="8401" ht="10.199999999999999" hidden="1" x14ac:dyDescent="0.2"/>
    <row r="8402" ht="10.199999999999999" hidden="1" x14ac:dyDescent="0.2"/>
    <row r="8403" ht="10.199999999999999" hidden="1" x14ac:dyDescent="0.2"/>
    <row r="8404" ht="10.199999999999999" hidden="1" x14ac:dyDescent="0.2"/>
    <row r="8405" ht="10.199999999999999" hidden="1" x14ac:dyDescent="0.2"/>
    <row r="8406" ht="10.199999999999999" hidden="1" x14ac:dyDescent="0.2"/>
    <row r="8407" ht="10.199999999999999" hidden="1" x14ac:dyDescent="0.2"/>
    <row r="8408" ht="10.199999999999999" hidden="1" x14ac:dyDescent="0.2"/>
    <row r="8409" ht="10.199999999999999" hidden="1" x14ac:dyDescent="0.2"/>
    <row r="8410" ht="10.199999999999999" hidden="1" x14ac:dyDescent="0.2"/>
    <row r="8411" ht="10.199999999999999" hidden="1" x14ac:dyDescent="0.2"/>
    <row r="8412" ht="10.199999999999999" hidden="1" x14ac:dyDescent="0.2"/>
    <row r="8413" ht="10.199999999999999" hidden="1" x14ac:dyDescent="0.2"/>
    <row r="8414" ht="10.199999999999999" hidden="1" x14ac:dyDescent="0.2"/>
    <row r="8415" ht="10.199999999999999" hidden="1" x14ac:dyDescent="0.2"/>
    <row r="8416" ht="10.199999999999999" hidden="1" x14ac:dyDescent="0.2"/>
    <row r="8417" ht="10.199999999999999" hidden="1" x14ac:dyDescent="0.2"/>
    <row r="8418" ht="10.199999999999999" hidden="1" x14ac:dyDescent="0.2"/>
    <row r="8419" ht="10.199999999999999" hidden="1" x14ac:dyDescent="0.2"/>
    <row r="8420" ht="10.199999999999999" hidden="1" x14ac:dyDescent="0.2"/>
    <row r="8421" ht="10.199999999999999" hidden="1" x14ac:dyDescent="0.2"/>
    <row r="8422" ht="10.199999999999999" hidden="1" x14ac:dyDescent="0.2"/>
    <row r="8423" ht="10.199999999999999" hidden="1" x14ac:dyDescent="0.2"/>
    <row r="8424" ht="10.199999999999999" hidden="1" x14ac:dyDescent="0.2"/>
    <row r="8425" ht="10.199999999999999" hidden="1" x14ac:dyDescent="0.2"/>
    <row r="8426" ht="10.199999999999999" hidden="1" x14ac:dyDescent="0.2"/>
    <row r="8427" ht="10.199999999999999" hidden="1" x14ac:dyDescent="0.2"/>
    <row r="8428" ht="10.199999999999999" hidden="1" x14ac:dyDescent="0.2"/>
    <row r="8429" ht="10.199999999999999" hidden="1" x14ac:dyDescent="0.2"/>
    <row r="8430" ht="10.199999999999999" hidden="1" x14ac:dyDescent="0.2"/>
    <row r="8431" ht="10.199999999999999" hidden="1" x14ac:dyDescent="0.2"/>
    <row r="8432" ht="10.199999999999999" hidden="1" x14ac:dyDescent="0.2"/>
    <row r="8433" ht="10.199999999999999" hidden="1" x14ac:dyDescent="0.2"/>
    <row r="8434" ht="10.199999999999999" hidden="1" x14ac:dyDescent="0.2"/>
    <row r="8435" ht="10.199999999999999" hidden="1" x14ac:dyDescent="0.2"/>
    <row r="8436" ht="10.199999999999999" hidden="1" x14ac:dyDescent="0.2"/>
    <row r="8437" ht="10.199999999999999" hidden="1" x14ac:dyDescent="0.2"/>
    <row r="8438" ht="10.199999999999999" hidden="1" x14ac:dyDescent="0.2"/>
    <row r="8439" ht="10.199999999999999" hidden="1" x14ac:dyDescent="0.2"/>
    <row r="8440" ht="10.199999999999999" hidden="1" x14ac:dyDescent="0.2"/>
    <row r="8441" ht="10.199999999999999" hidden="1" x14ac:dyDescent="0.2"/>
    <row r="8442" ht="10.199999999999999" hidden="1" x14ac:dyDescent="0.2"/>
    <row r="8443" ht="10.199999999999999" hidden="1" x14ac:dyDescent="0.2"/>
    <row r="8444" ht="10.199999999999999" hidden="1" x14ac:dyDescent="0.2"/>
    <row r="8445" ht="10.199999999999999" hidden="1" x14ac:dyDescent="0.2"/>
    <row r="8446" ht="10.199999999999999" hidden="1" x14ac:dyDescent="0.2"/>
    <row r="8447" ht="10.199999999999999" hidden="1" x14ac:dyDescent="0.2"/>
    <row r="8448" ht="10.199999999999999" hidden="1" x14ac:dyDescent="0.2"/>
    <row r="8449" ht="10.199999999999999" hidden="1" x14ac:dyDescent="0.2"/>
    <row r="8450" ht="10.199999999999999" hidden="1" x14ac:dyDescent="0.2"/>
    <row r="8451" ht="10.199999999999999" hidden="1" x14ac:dyDescent="0.2"/>
    <row r="8452" ht="10.199999999999999" hidden="1" x14ac:dyDescent="0.2"/>
    <row r="8453" ht="10.199999999999999" hidden="1" x14ac:dyDescent="0.2"/>
    <row r="8454" ht="10.199999999999999" hidden="1" x14ac:dyDescent="0.2"/>
    <row r="8455" ht="10.199999999999999" hidden="1" x14ac:dyDescent="0.2"/>
    <row r="8456" ht="10.199999999999999" hidden="1" x14ac:dyDescent="0.2"/>
    <row r="8457" ht="10.199999999999999" hidden="1" x14ac:dyDescent="0.2"/>
    <row r="8458" ht="10.199999999999999" hidden="1" x14ac:dyDescent="0.2"/>
    <row r="8459" ht="10.199999999999999" hidden="1" x14ac:dyDescent="0.2"/>
    <row r="8460" ht="10.199999999999999" hidden="1" x14ac:dyDescent="0.2"/>
    <row r="8461" ht="10.199999999999999" hidden="1" x14ac:dyDescent="0.2"/>
    <row r="8462" ht="10.199999999999999" hidden="1" x14ac:dyDescent="0.2"/>
    <row r="8463" ht="10.199999999999999" hidden="1" x14ac:dyDescent="0.2"/>
    <row r="8464" ht="10.199999999999999" hidden="1" x14ac:dyDescent="0.2"/>
    <row r="8465" ht="10.199999999999999" hidden="1" x14ac:dyDescent="0.2"/>
    <row r="8466" ht="10.199999999999999" hidden="1" x14ac:dyDescent="0.2"/>
    <row r="8467" ht="10.199999999999999" hidden="1" x14ac:dyDescent="0.2"/>
    <row r="8468" ht="10.199999999999999" hidden="1" x14ac:dyDescent="0.2"/>
    <row r="8469" ht="10.199999999999999" hidden="1" x14ac:dyDescent="0.2"/>
    <row r="8470" ht="10.199999999999999" hidden="1" x14ac:dyDescent="0.2"/>
    <row r="8471" ht="10.199999999999999" hidden="1" x14ac:dyDescent="0.2"/>
    <row r="8472" ht="10.199999999999999" hidden="1" x14ac:dyDescent="0.2"/>
    <row r="8473" ht="10.199999999999999" hidden="1" x14ac:dyDescent="0.2"/>
    <row r="8474" ht="10.199999999999999" hidden="1" x14ac:dyDescent="0.2"/>
    <row r="8475" ht="10.199999999999999" hidden="1" x14ac:dyDescent="0.2"/>
    <row r="8476" ht="10.199999999999999" hidden="1" x14ac:dyDescent="0.2"/>
    <row r="8477" ht="10.199999999999999" hidden="1" x14ac:dyDescent="0.2"/>
    <row r="8478" ht="10.199999999999999" hidden="1" x14ac:dyDescent="0.2"/>
    <row r="8479" ht="10.199999999999999" hidden="1" x14ac:dyDescent="0.2"/>
    <row r="8480" ht="10.199999999999999" hidden="1" x14ac:dyDescent="0.2"/>
    <row r="8481" ht="10.199999999999999" hidden="1" x14ac:dyDescent="0.2"/>
    <row r="8482" ht="10.199999999999999" hidden="1" x14ac:dyDescent="0.2"/>
    <row r="8483" ht="10.199999999999999" hidden="1" x14ac:dyDescent="0.2"/>
    <row r="8484" ht="10.199999999999999" hidden="1" x14ac:dyDescent="0.2"/>
    <row r="8485" ht="10.199999999999999" hidden="1" x14ac:dyDescent="0.2"/>
    <row r="8486" ht="10.199999999999999" hidden="1" x14ac:dyDescent="0.2"/>
    <row r="8487" ht="10.199999999999999" hidden="1" x14ac:dyDescent="0.2"/>
    <row r="8488" ht="10.199999999999999" hidden="1" x14ac:dyDescent="0.2"/>
    <row r="8489" ht="10.199999999999999" hidden="1" x14ac:dyDescent="0.2"/>
    <row r="8490" ht="10.199999999999999" hidden="1" x14ac:dyDescent="0.2"/>
    <row r="8491" ht="10.199999999999999" hidden="1" x14ac:dyDescent="0.2"/>
    <row r="8492" ht="10.199999999999999" hidden="1" x14ac:dyDescent="0.2"/>
    <row r="8493" ht="10.199999999999999" hidden="1" x14ac:dyDescent="0.2"/>
    <row r="8494" ht="10.199999999999999" hidden="1" x14ac:dyDescent="0.2"/>
    <row r="8495" ht="10.199999999999999" hidden="1" x14ac:dyDescent="0.2"/>
    <row r="8496" ht="10.199999999999999" hidden="1" x14ac:dyDescent="0.2"/>
    <row r="8497" ht="10.199999999999999" hidden="1" x14ac:dyDescent="0.2"/>
    <row r="8498" ht="10.199999999999999" hidden="1" x14ac:dyDescent="0.2"/>
    <row r="8499" ht="10.199999999999999" hidden="1" x14ac:dyDescent="0.2"/>
    <row r="8500" ht="10.199999999999999" hidden="1" x14ac:dyDescent="0.2"/>
    <row r="8501" ht="10.199999999999999" hidden="1" x14ac:dyDescent="0.2"/>
    <row r="8502" ht="10.199999999999999" hidden="1" x14ac:dyDescent="0.2"/>
    <row r="8503" ht="10.199999999999999" hidden="1" x14ac:dyDescent="0.2"/>
    <row r="8504" ht="10.199999999999999" hidden="1" x14ac:dyDescent="0.2"/>
    <row r="8505" ht="10.199999999999999" hidden="1" x14ac:dyDescent="0.2"/>
    <row r="8506" ht="10.199999999999999" hidden="1" x14ac:dyDescent="0.2"/>
    <row r="8507" ht="10.199999999999999" hidden="1" x14ac:dyDescent="0.2"/>
    <row r="8508" ht="10.199999999999999" hidden="1" x14ac:dyDescent="0.2"/>
    <row r="8509" ht="10.199999999999999" hidden="1" x14ac:dyDescent="0.2"/>
    <row r="8510" ht="10.199999999999999" hidden="1" x14ac:dyDescent="0.2"/>
    <row r="8511" ht="10.199999999999999" hidden="1" x14ac:dyDescent="0.2"/>
    <row r="8512" ht="10.199999999999999" hidden="1" x14ac:dyDescent="0.2"/>
    <row r="8513" ht="10.199999999999999" hidden="1" x14ac:dyDescent="0.2"/>
    <row r="8514" ht="10.199999999999999" hidden="1" x14ac:dyDescent="0.2"/>
    <row r="8515" ht="10.199999999999999" hidden="1" x14ac:dyDescent="0.2"/>
    <row r="8516" ht="10.199999999999999" hidden="1" x14ac:dyDescent="0.2"/>
    <row r="8517" ht="10.199999999999999" hidden="1" x14ac:dyDescent="0.2"/>
    <row r="8518" ht="10.199999999999999" hidden="1" x14ac:dyDescent="0.2"/>
    <row r="8519" ht="10.199999999999999" hidden="1" x14ac:dyDescent="0.2"/>
    <row r="8520" ht="10.199999999999999" hidden="1" x14ac:dyDescent="0.2"/>
    <row r="8521" ht="10.199999999999999" hidden="1" x14ac:dyDescent="0.2"/>
    <row r="8522" ht="10.199999999999999" hidden="1" x14ac:dyDescent="0.2"/>
    <row r="8523" ht="10.199999999999999" hidden="1" x14ac:dyDescent="0.2"/>
    <row r="8524" ht="10.199999999999999" hidden="1" x14ac:dyDescent="0.2"/>
    <row r="8525" ht="10.199999999999999" hidden="1" x14ac:dyDescent="0.2"/>
    <row r="8526" ht="10.199999999999999" hidden="1" x14ac:dyDescent="0.2"/>
    <row r="8527" ht="10.199999999999999" hidden="1" x14ac:dyDescent="0.2"/>
    <row r="8528" ht="10.199999999999999" hidden="1" x14ac:dyDescent="0.2"/>
    <row r="8529" ht="10.199999999999999" hidden="1" x14ac:dyDescent="0.2"/>
    <row r="8530" ht="10.199999999999999" hidden="1" x14ac:dyDescent="0.2"/>
    <row r="8531" ht="10.199999999999999" hidden="1" x14ac:dyDescent="0.2"/>
    <row r="8532" ht="10.199999999999999" hidden="1" x14ac:dyDescent="0.2"/>
    <row r="8533" ht="10.199999999999999" hidden="1" x14ac:dyDescent="0.2"/>
    <row r="8534" ht="10.199999999999999" hidden="1" x14ac:dyDescent="0.2"/>
    <row r="8535" ht="10.199999999999999" hidden="1" x14ac:dyDescent="0.2"/>
    <row r="8536" ht="10.199999999999999" hidden="1" x14ac:dyDescent="0.2"/>
    <row r="8537" ht="10.199999999999999" hidden="1" x14ac:dyDescent="0.2"/>
    <row r="8538" ht="10.199999999999999" hidden="1" x14ac:dyDescent="0.2"/>
    <row r="8539" ht="10.199999999999999" hidden="1" x14ac:dyDescent="0.2"/>
    <row r="8540" ht="10.199999999999999" hidden="1" x14ac:dyDescent="0.2"/>
    <row r="8541" ht="10.199999999999999" hidden="1" x14ac:dyDescent="0.2"/>
    <row r="8542" ht="10.199999999999999" hidden="1" x14ac:dyDescent="0.2"/>
    <row r="8543" ht="10.199999999999999" hidden="1" x14ac:dyDescent="0.2"/>
    <row r="8544" ht="10.199999999999999" hidden="1" x14ac:dyDescent="0.2"/>
    <row r="8545" ht="10.199999999999999" hidden="1" x14ac:dyDescent="0.2"/>
    <row r="8546" ht="10.199999999999999" hidden="1" x14ac:dyDescent="0.2"/>
    <row r="8547" ht="10.199999999999999" hidden="1" x14ac:dyDescent="0.2"/>
    <row r="8548" ht="10.199999999999999" hidden="1" x14ac:dyDescent="0.2"/>
    <row r="8549" ht="10.199999999999999" hidden="1" x14ac:dyDescent="0.2"/>
    <row r="8550" ht="10.199999999999999" hidden="1" x14ac:dyDescent="0.2"/>
    <row r="8551" ht="10.199999999999999" hidden="1" x14ac:dyDescent="0.2"/>
    <row r="8552" ht="10.199999999999999" hidden="1" x14ac:dyDescent="0.2"/>
    <row r="8553" ht="10.199999999999999" hidden="1" x14ac:dyDescent="0.2"/>
    <row r="8554" ht="10.199999999999999" hidden="1" x14ac:dyDescent="0.2"/>
    <row r="8555" ht="10.199999999999999" hidden="1" x14ac:dyDescent="0.2"/>
    <row r="8556" ht="10.199999999999999" hidden="1" x14ac:dyDescent="0.2"/>
    <row r="8557" ht="10.199999999999999" hidden="1" x14ac:dyDescent="0.2"/>
    <row r="8558" ht="10.199999999999999" hidden="1" x14ac:dyDescent="0.2"/>
    <row r="8559" ht="10.199999999999999" hidden="1" x14ac:dyDescent="0.2"/>
    <row r="8560" ht="10.199999999999999" hidden="1" x14ac:dyDescent="0.2"/>
    <row r="8561" ht="10.199999999999999" hidden="1" x14ac:dyDescent="0.2"/>
    <row r="8562" ht="10.199999999999999" hidden="1" x14ac:dyDescent="0.2"/>
    <row r="8563" ht="10.199999999999999" hidden="1" x14ac:dyDescent="0.2"/>
    <row r="8564" ht="10.199999999999999" hidden="1" x14ac:dyDescent="0.2"/>
    <row r="8565" ht="10.199999999999999" hidden="1" x14ac:dyDescent="0.2"/>
    <row r="8566" ht="10.199999999999999" hidden="1" x14ac:dyDescent="0.2"/>
    <row r="8567" ht="10.199999999999999" hidden="1" x14ac:dyDescent="0.2"/>
    <row r="8568" ht="10.199999999999999" hidden="1" x14ac:dyDescent="0.2"/>
    <row r="8569" ht="10.199999999999999" hidden="1" x14ac:dyDescent="0.2"/>
    <row r="8570" ht="10.199999999999999" hidden="1" x14ac:dyDescent="0.2"/>
    <row r="8571" ht="10.199999999999999" hidden="1" x14ac:dyDescent="0.2"/>
    <row r="8572" ht="10.199999999999999" hidden="1" x14ac:dyDescent="0.2"/>
    <row r="8573" ht="10.199999999999999" hidden="1" x14ac:dyDescent="0.2"/>
    <row r="8574" ht="10.199999999999999" hidden="1" x14ac:dyDescent="0.2"/>
    <row r="8575" ht="10.199999999999999" hidden="1" x14ac:dyDescent="0.2"/>
    <row r="8576" ht="10.199999999999999" hidden="1" x14ac:dyDescent="0.2"/>
    <row r="8577" ht="10.199999999999999" hidden="1" x14ac:dyDescent="0.2"/>
    <row r="8578" ht="10.199999999999999" hidden="1" x14ac:dyDescent="0.2"/>
    <row r="8579" ht="10.199999999999999" hidden="1" x14ac:dyDescent="0.2"/>
    <row r="8580" ht="10.199999999999999" hidden="1" x14ac:dyDescent="0.2"/>
    <row r="8581" ht="10.199999999999999" hidden="1" x14ac:dyDescent="0.2"/>
    <row r="8582" ht="10.199999999999999" hidden="1" x14ac:dyDescent="0.2"/>
    <row r="8583" ht="10.199999999999999" hidden="1" x14ac:dyDescent="0.2"/>
    <row r="8584" ht="10.199999999999999" hidden="1" x14ac:dyDescent="0.2"/>
    <row r="8585" ht="10.199999999999999" hidden="1" x14ac:dyDescent="0.2"/>
    <row r="8586" ht="10.199999999999999" hidden="1" x14ac:dyDescent="0.2"/>
    <row r="8587" ht="10.199999999999999" hidden="1" x14ac:dyDescent="0.2"/>
    <row r="8588" ht="10.199999999999999" hidden="1" x14ac:dyDescent="0.2"/>
    <row r="8589" ht="10.199999999999999" hidden="1" x14ac:dyDescent="0.2"/>
    <row r="8590" ht="10.199999999999999" hidden="1" x14ac:dyDescent="0.2"/>
    <row r="8591" ht="10.199999999999999" hidden="1" x14ac:dyDescent="0.2"/>
    <row r="8592" ht="10.199999999999999" hidden="1" x14ac:dyDescent="0.2"/>
    <row r="8593" ht="10.199999999999999" hidden="1" x14ac:dyDescent="0.2"/>
    <row r="8594" ht="10.199999999999999" hidden="1" x14ac:dyDescent="0.2"/>
    <row r="8595" ht="10.199999999999999" hidden="1" x14ac:dyDescent="0.2"/>
    <row r="8596" ht="10.199999999999999" hidden="1" x14ac:dyDescent="0.2"/>
    <row r="8597" ht="10.199999999999999" hidden="1" x14ac:dyDescent="0.2"/>
    <row r="8598" ht="10.199999999999999" hidden="1" x14ac:dyDescent="0.2"/>
    <row r="8599" ht="10.199999999999999" hidden="1" x14ac:dyDescent="0.2"/>
    <row r="8600" ht="10.199999999999999" hidden="1" x14ac:dyDescent="0.2"/>
    <row r="8601" ht="10.199999999999999" hidden="1" x14ac:dyDescent="0.2"/>
    <row r="8602" ht="10.199999999999999" hidden="1" x14ac:dyDescent="0.2"/>
    <row r="8603" ht="10.199999999999999" hidden="1" x14ac:dyDescent="0.2"/>
    <row r="8604" ht="10.199999999999999" hidden="1" x14ac:dyDescent="0.2"/>
    <row r="8605" ht="10.199999999999999" hidden="1" x14ac:dyDescent="0.2"/>
    <row r="8606" ht="10.199999999999999" hidden="1" x14ac:dyDescent="0.2"/>
    <row r="8607" ht="10.199999999999999" hidden="1" x14ac:dyDescent="0.2"/>
    <row r="8608" ht="10.199999999999999" hidden="1" x14ac:dyDescent="0.2"/>
    <row r="8609" ht="10.199999999999999" hidden="1" x14ac:dyDescent="0.2"/>
    <row r="8610" ht="10.199999999999999" hidden="1" x14ac:dyDescent="0.2"/>
    <row r="8611" ht="10.199999999999999" hidden="1" x14ac:dyDescent="0.2"/>
    <row r="8612" ht="10.199999999999999" hidden="1" x14ac:dyDescent="0.2"/>
    <row r="8613" ht="10.199999999999999" hidden="1" x14ac:dyDescent="0.2"/>
    <row r="8614" ht="10.199999999999999" hidden="1" x14ac:dyDescent="0.2"/>
    <row r="8615" ht="10.199999999999999" hidden="1" x14ac:dyDescent="0.2"/>
    <row r="8616" ht="10.199999999999999" hidden="1" x14ac:dyDescent="0.2"/>
    <row r="8617" ht="10.199999999999999" hidden="1" x14ac:dyDescent="0.2"/>
    <row r="8618" ht="10.199999999999999" hidden="1" x14ac:dyDescent="0.2"/>
    <row r="8619" ht="10.199999999999999" hidden="1" x14ac:dyDescent="0.2"/>
    <row r="8620" ht="10.199999999999999" hidden="1" x14ac:dyDescent="0.2"/>
    <row r="8621" ht="10.199999999999999" hidden="1" x14ac:dyDescent="0.2"/>
    <row r="8622" ht="10.199999999999999" hidden="1" x14ac:dyDescent="0.2"/>
    <row r="8623" ht="10.199999999999999" hidden="1" x14ac:dyDescent="0.2"/>
    <row r="8624" ht="10.199999999999999" hidden="1" x14ac:dyDescent="0.2"/>
    <row r="8625" ht="10.199999999999999" hidden="1" x14ac:dyDescent="0.2"/>
    <row r="8626" ht="10.199999999999999" hidden="1" x14ac:dyDescent="0.2"/>
    <row r="8627" ht="10.199999999999999" hidden="1" x14ac:dyDescent="0.2"/>
    <row r="8628" ht="10.199999999999999" hidden="1" x14ac:dyDescent="0.2"/>
    <row r="8629" ht="10.199999999999999" hidden="1" x14ac:dyDescent="0.2"/>
    <row r="8630" ht="10.199999999999999" hidden="1" x14ac:dyDescent="0.2"/>
    <row r="8631" ht="10.199999999999999" hidden="1" x14ac:dyDescent="0.2"/>
    <row r="8632" ht="10.199999999999999" hidden="1" x14ac:dyDescent="0.2"/>
    <row r="8633" ht="10.199999999999999" hidden="1" x14ac:dyDescent="0.2"/>
    <row r="8634" ht="10.199999999999999" hidden="1" x14ac:dyDescent="0.2"/>
    <row r="8635" ht="10.199999999999999" hidden="1" x14ac:dyDescent="0.2"/>
    <row r="8636" ht="10.199999999999999" hidden="1" x14ac:dyDescent="0.2"/>
    <row r="8637" ht="10.199999999999999" hidden="1" x14ac:dyDescent="0.2"/>
    <row r="8638" ht="10.199999999999999" hidden="1" x14ac:dyDescent="0.2"/>
    <row r="8639" ht="10.199999999999999" hidden="1" x14ac:dyDescent="0.2"/>
    <row r="8640" ht="10.199999999999999" hidden="1" x14ac:dyDescent="0.2"/>
    <row r="8641" ht="10.199999999999999" hidden="1" x14ac:dyDescent="0.2"/>
    <row r="8642" ht="10.199999999999999" hidden="1" x14ac:dyDescent="0.2"/>
    <row r="8643" ht="10.199999999999999" hidden="1" x14ac:dyDescent="0.2"/>
    <row r="8644" ht="10.199999999999999" hidden="1" x14ac:dyDescent="0.2"/>
    <row r="8645" ht="10.199999999999999" hidden="1" x14ac:dyDescent="0.2"/>
    <row r="8646" ht="10.199999999999999" hidden="1" x14ac:dyDescent="0.2"/>
    <row r="8647" ht="10.199999999999999" hidden="1" x14ac:dyDescent="0.2"/>
    <row r="8648" ht="10.199999999999999" hidden="1" x14ac:dyDescent="0.2"/>
    <row r="8649" ht="10.199999999999999" hidden="1" x14ac:dyDescent="0.2"/>
    <row r="8650" ht="10.199999999999999" hidden="1" x14ac:dyDescent="0.2"/>
    <row r="8651" ht="10.199999999999999" hidden="1" x14ac:dyDescent="0.2"/>
    <row r="8652" ht="10.199999999999999" hidden="1" x14ac:dyDescent="0.2"/>
    <row r="8653" ht="10.199999999999999" hidden="1" x14ac:dyDescent="0.2"/>
    <row r="8654" ht="10.199999999999999" hidden="1" x14ac:dyDescent="0.2"/>
    <row r="8655" ht="10.199999999999999" hidden="1" x14ac:dyDescent="0.2"/>
    <row r="8656" ht="10.199999999999999" hidden="1" x14ac:dyDescent="0.2"/>
    <row r="8657" ht="10.199999999999999" hidden="1" x14ac:dyDescent="0.2"/>
    <row r="8658" ht="10.199999999999999" hidden="1" x14ac:dyDescent="0.2"/>
    <row r="8659" ht="10.199999999999999" hidden="1" x14ac:dyDescent="0.2"/>
    <row r="8660" ht="10.199999999999999" hidden="1" x14ac:dyDescent="0.2"/>
    <row r="8661" ht="10.199999999999999" hidden="1" x14ac:dyDescent="0.2"/>
    <row r="8662" ht="10.199999999999999" hidden="1" x14ac:dyDescent="0.2"/>
    <row r="8663" ht="10.199999999999999" hidden="1" x14ac:dyDescent="0.2"/>
    <row r="8664" ht="10.199999999999999" hidden="1" x14ac:dyDescent="0.2"/>
    <row r="8665" ht="10.199999999999999" hidden="1" x14ac:dyDescent="0.2"/>
    <row r="8666" ht="10.199999999999999" hidden="1" x14ac:dyDescent="0.2"/>
    <row r="8667" ht="10.199999999999999" hidden="1" x14ac:dyDescent="0.2"/>
    <row r="8668" ht="10.199999999999999" hidden="1" x14ac:dyDescent="0.2"/>
    <row r="8669" ht="10.199999999999999" hidden="1" x14ac:dyDescent="0.2"/>
    <row r="8670" ht="10.199999999999999" hidden="1" x14ac:dyDescent="0.2"/>
    <row r="8671" ht="10.199999999999999" hidden="1" x14ac:dyDescent="0.2"/>
    <row r="8672" ht="10.199999999999999" hidden="1" x14ac:dyDescent="0.2"/>
    <row r="8673" ht="10.199999999999999" hidden="1" x14ac:dyDescent="0.2"/>
    <row r="8674" ht="10.199999999999999" hidden="1" x14ac:dyDescent="0.2"/>
    <row r="8675" ht="10.199999999999999" hidden="1" x14ac:dyDescent="0.2"/>
    <row r="8676" ht="10.199999999999999" hidden="1" x14ac:dyDescent="0.2"/>
    <row r="8677" ht="10.199999999999999" hidden="1" x14ac:dyDescent="0.2"/>
    <row r="8678" ht="10.199999999999999" hidden="1" x14ac:dyDescent="0.2"/>
    <row r="8679" ht="10.199999999999999" hidden="1" x14ac:dyDescent="0.2"/>
    <row r="8680" ht="10.199999999999999" hidden="1" x14ac:dyDescent="0.2"/>
    <row r="8681" ht="10.199999999999999" hidden="1" x14ac:dyDescent="0.2"/>
    <row r="8682" ht="10.199999999999999" hidden="1" x14ac:dyDescent="0.2"/>
    <row r="8683" ht="10.199999999999999" hidden="1" x14ac:dyDescent="0.2"/>
    <row r="8684" ht="10.199999999999999" hidden="1" x14ac:dyDescent="0.2"/>
    <row r="8685" ht="10.199999999999999" hidden="1" x14ac:dyDescent="0.2"/>
    <row r="8686" ht="10.199999999999999" hidden="1" x14ac:dyDescent="0.2"/>
    <row r="8687" ht="10.199999999999999" hidden="1" x14ac:dyDescent="0.2"/>
    <row r="8688" ht="10.199999999999999" hidden="1" x14ac:dyDescent="0.2"/>
    <row r="8689" ht="10.199999999999999" hidden="1" x14ac:dyDescent="0.2"/>
    <row r="8690" ht="10.199999999999999" hidden="1" x14ac:dyDescent="0.2"/>
    <row r="8691" ht="10.199999999999999" hidden="1" x14ac:dyDescent="0.2"/>
    <row r="8692" ht="10.199999999999999" hidden="1" x14ac:dyDescent="0.2"/>
    <row r="8693" ht="10.199999999999999" hidden="1" x14ac:dyDescent="0.2"/>
    <row r="8694" ht="10.199999999999999" hidden="1" x14ac:dyDescent="0.2"/>
    <row r="8695" ht="10.199999999999999" hidden="1" x14ac:dyDescent="0.2"/>
    <row r="8696" ht="10.199999999999999" hidden="1" x14ac:dyDescent="0.2"/>
    <row r="8697" ht="10.199999999999999" hidden="1" x14ac:dyDescent="0.2"/>
    <row r="8698" ht="10.199999999999999" hidden="1" x14ac:dyDescent="0.2"/>
    <row r="8699" ht="10.199999999999999" hidden="1" x14ac:dyDescent="0.2"/>
    <row r="8700" ht="10.199999999999999" hidden="1" x14ac:dyDescent="0.2"/>
    <row r="8701" ht="10.199999999999999" hidden="1" x14ac:dyDescent="0.2"/>
    <row r="8702" ht="10.199999999999999" hidden="1" x14ac:dyDescent="0.2"/>
    <row r="8703" ht="10.199999999999999" hidden="1" x14ac:dyDescent="0.2"/>
    <row r="8704" ht="10.199999999999999" hidden="1" x14ac:dyDescent="0.2"/>
    <row r="8705" ht="10.199999999999999" hidden="1" x14ac:dyDescent="0.2"/>
    <row r="8706" ht="10.199999999999999" hidden="1" x14ac:dyDescent="0.2"/>
    <row r="8707" ht="10.199999999999999" hidden="1" x14ac:dyDescent="0.2"/>
    <row r="8708" ht="10.199999999999999" hidden="1" x14ac:dyDescent="0.2"/>
    <row r="8709" ht="10.199999999999999" hidden="1" x14ac:dyDescent="0.2"/>
    <row r="8710" ht="10.199999999999999" hidden="1" x14ac:dyDescent="0.2"/>
    <row r="8711" ht="10.199999999999999" hidden="1" x14ac:dyDescent="0.2"/>
    <row r="8712" ht="10.199999999999999" hidden="1" x14ac:dyDescent="0.2"/>
    <row r="8713" ht="10.199999999999999" hidden="1" x14ac:dyDescent="0.2"/>
    <row r="8714" ht="10.199999999999999" hidden="1" x14ac:dyDescent="0.2"/>
    <row r="8715" ht="10.199999999999999" hidden="1" x14ac:dyDescent="0.2"/>
    <row r="8716" ht="10.199999999999999" hidden="1" x14ac:dyDescent="0.2"/>
    <row r="8717" ht="10.199999999999999" hidden="1" x14ac:dyDescent="0.2"/>
    <row r="8718" ht="10.199999999999999" hidden="1" x14ac:dyDescent="0.2"/>
    <row r="8719" ht="10.199999999999999" hidden="1" x14ac:dyDescent="0.2"/>
    <row r="8720" ht="10.199999999999999" hidden="1" x14ac:dyDescent="0.2"/>
    <row r="8721" ht="10.199999999999999" hidden="1" x14ac:dyDescent="0.2"/>
    <row r="8722" ht="10.199999999999999" hidden="1" x14ac:dyDescent="0.2"/>
    <row r="8723" ht="10.199999999999999" hidden="1" x14ac:dyDescent="0.2"/>
    <row r="8724" ht="10.199999999999999" hidden="1" x14ac:dyDescent="0.2"/>
    <row r="8725" ht="10.199999999999999" hidden="1" x14ac:dyDescent="0.2"/>
    <row r="8726" ht="10.199999999999999" hidden="1" x14ac:dyDescent="0.2"/>
    <row r="8727" ht="10.199999999999999" hidden="1" x14ac:dyDescent="0.2"/>
    <row r="8728" ht="10.199999999999999" hidden="1" x14ac:dyDescent="0.2"/>
    <row r="8729" ht="10.199999999999999" hidden="1" x14ac:dyDescent="0.2"/>
    <row r="8730" ht="10.199999999999999" hidden="1" x14ac:dyDescent="0.2"/>
    <row r="8731" ht="10.199999999999999" hidden="1" x14ac:dyDescent="0.2"/>
    <row r="8732" ht="10.199999999999999" hidden="1" x14ac:dyDescent="0.2"/>
    <row r="8733" ht="10.199999999999999" hidden="1" x14ac:dyDescent="0.2"/>
    <row r="8734" ht="10.199999999999999" hidden="1" x14ac:dyDescent="0.2"/>
    <row r="8735" ht="10.199999999999999" hidden="1" x14ac:dyDescent="0.2"/>
    <row r="8736" ht="10.199999999999999" hidden="1" x14ac:dyDescent="0.2"/>
    <row r="8737" ht="10.199999999999999" hidden="1" x14ac:dyDescent="0.2"/>
    <row r="8738" ht="10.199999999999999" hidden="1" x14ac:dyDescent="0.2"/>
    <row r="8739" ht="10.199999999999999" hidden="1" x14ac:dyDescent="0.2"/>
    <row r="8740" ht="10.199999999999999" hidden="1" x14ac:dyDescent="0.2"/>
    <row r="8741" ht="10.199999999999999" hidden="1" x14ac:dyDescent="0.2"/>
    <row r="8742" ht="10.199999999999999" hidden="1" x14ac:dyDescent="0.2"/>
    <row r="8743" ht="10.199999999999999" hidden="1" x14ac:dyDescent="0.2"/>
    <row r="8744" ht="10.199999999999999" hidden="1" x14ac:dyDescent="0.2"/>
    <row r="8745" ht="10.199999999999999" hidden="1" x14ac:dyDescent="0.2"/>
    <row r="8746" ht="10.199999999999999" hidden="1" x14ac:dyDescent="0.2"/>
    <row r="8747" ht="10.199999999999999" hidden="1" x14ac:dyDescent="0.2"/>
    <row r="8748" ht="10.199999999999999" hidden="1" x14ac:dyDescent="0.2"/>
    <row r="8749" ht="10.199999999999999" hidden="1" x14ac:dyDescent="0.2"/>
    <row r="8750" ht="10.199999999999999" hidden="1" x14ac:dyDescent="0.2"/>
    <row r="8751" ht="10.199999999999999" hidden="1" x14ac:dyDescent="0.2"/>
    <row r="8752" ht="10.199999999999999" hidden="1" x14ac:dyDescent="0.2"/>
    <row r="8753" ht="10.199999999999999" hidden="1" x14ac:dyDescent="0.2"/>
    <row r="8754" ht="10.199999999999999" hidden="1" x14ac:dyDescent="0.2"/>
    <row r="8755" ht="10.199999999999999" hidden="1" x14ac:dyDescent="0.2"/>
    <row r="8756" ht="10.199999999999999" hidden="1" x14ac:dyDescent="0.2"/>
    <row r="8757" ht="10.199999999999999" hidden="1" x14ac:dyDescent="0.2"/>
    <row r="8758" ht="10.199999999999999" hidden="1" x14ac:dyDescent="0.2"/>
    <row r="8759" ht="10.199999999999999" hidden="1" x14ac:dyDescent="0.2"/>
    <row r="8760" ht="10.199999999999999" hidden="1" x14ac:dyDescent="0.2"/>
    <row r="8761" ht="10.199999999999999" hidden="1" x14ac:dyDescent="0.2"/>
    <row r="8762" ht="10.199999999999999" hidden="1" x14ac:dyDescent="0.2"/>
    <row r="8763" ht="10.199999999999999" hidden="1" x14ac:dyDescent="0.2"/>
    <row r="8764" ht="10.199999999999999" hidden="1" x14ac:dyDescent="0.2"/>
    <row r="8765" ht="10.199999999999999" hidden="1" x14ac:dyDescent="0.2"/>
    <row r="8766" ht="10.199999999999999" hidden="1" x14ac:dyDescent="0.2"/>
    <row r="8767" ht="10.199999999999999" hidden="1" x14ac:dyDescent="0.2"/>
    <row r="8768" ht="10.199999999999999" hidden="1" x14ac:dyDescent="0.2"/>
    <row r="8769" ht="10.199999999999999" hidden="1" x14ac:dyDescent="0.2"/>
    <row r="8770" ht="10.199999999999999" hidden="1" x14ac:dyDescent="0.2"/>
    <row r="8771" ht="10.199999999999999" hidden="1" x14ac:dyDescent="0.2"/>
    <row r="8772" ht="10.199999999999999" hidden="1" x14ac:dyDescent="0.2"/>
    <row r="8773" ht="10.199999999999999" hidden="1" x14ac:dyDescent="0.2"/>
    <row r="8774" ht="10.199999999999999" hidden="1" x14ac:dyDescent="0.2"/>
    <row r="8775" ht="10.199999999999999" hidden="1" x14ac:dyDescent="0.2"/>
    <row r="8776" ht="10.199999999999999" hidden="1" x14ac:dyDescent="0.2"/>
    <row r="8777" ht="10.199999999999999" hidden="1" x14ac:dyDescent="0.2"/>
    <row r="8778" ht="10.199999999999999" hidden="1" x14ac:dyDescent="0.2"/>
    <row r="8779" ht="10.199999999999999" hidden="1" x14ac:dyDescent="0.2"/>
    <row r="8780" ht="10.199999999999999" hidden="1" x14ac:dyDescent="0.2"/>
    <row r="8781" ht="10.199999999999999" hidden="1" x14ac:dyDescent="0.2"/>
    <row r="8782" ht="10.199999999999999" hidden="1" x14ac:dyDescent="0.2"/>
    <row r="8783" ht="10.199999999999999" hidden="1" x14ac:dyDescent="0.2"/>
    <row r="8784" ht="10.199999999999999" hidden="1" x14ac:dyDescent="0.2"/>
    <row r="8785" ht="10.199999999999999" hidden="1" x14ac:dyDescent="0.2"/>
    <row r="8786" ht="10.199999999999999" hidden="1" x14ac:dyDescent="0.2"/>
    <row r="8787" ht="10.199999999999999" hidden="1" x14ac:dyDescent="0.2"/>
    <row r="8788" ht="10.199999999999999" hidden="1" x14ac:dyDescent="0.2"/>
    <row r="8789" ht="10.199999999999999" hidden="1" x14ac:dyDescent="0.2"/>
    <row r="8790" ht="10.199999999999999" hidden="1" x14ac:dyDescent="0.2"/>
    <row r="8791" ht="10.199999999999999" hidden="1" x14ac:dyDescent="0.2"/>
    <row r="8792" ht="10.199999999999999" hidden="1" x14ac:dyDescent="0.2"/>
    <row r="8793" ht="10.199999999999999" hidden="1" x14ac:dyDescent="0.2"/>
    <row r="8794" ht="10.199999999999999" hidden="1" x14ac:dyDescent="0.2"/>
    <row r="8795" ht="10.199999999999999" hidden="1" x14ac:dyDescent="0.2"/>
    <row r="8796" ht="10.199999999999999" hidden="1" x14ac:dyDescent="0.2"/>
    <row r="8797" ht="10.199999999999999" hidden="1" x14ac:dyDescent="0.2"/>
    <row r="8798" ht="10.199999999999999" hidden="1" x14ac:dyDescent="0.2"/>
    <row r="8799" ht="10.199999999999999" hidden="1" x14ac:dyDescent="0.2"/>
    <row r="8800" ht="10.199999999999999" hidden="1" x14ac:dyDescent="0.2"/>
    <row r="8801" ht="10.199999999999999" hidden="1" x14ac:dyDescent="0.2"/>
    <row r="8802" ht="10.199999999999999" hidden="1" x14ac:dyDescent="0.2"/>
    <row r="8803" ht="10.199999999999999" hidden="1" x14ac:dyDescent="0.2"/>
    <row r="8804" ht="10.199999999999999" hidden="1" x14ac:dyDescent="0.2"/>
    <row r="8805" ht="10.199999999999999" hidden="1" x14ac:dyDescent="0.2"/>
    <row r="8806" ht="10.199999999999999" hidden="1" x14ac:dyDescent="0.2"/>
    <row r="8807" ht="10.199999999999999" hidden="1" x14ac:dyDescent="0.2"/>
    <row r="8808" ht="10.199999999999999" hidden="1" x14ac:dyDescent="0.2"/>
    <row r="8809" ht="10.199999999999999" hidden="1" x14ac:dyDescent="0.2"/>
    <row r="8810" ht="10.199999999999999" hidden="1" x14ac:dyDescent="0.2"/>
    <row r="8811" ht="10.199999999999999" hidden="1" x14ac:dyDescent="0.2"/>
    <row r="8812" ht="10.199999999999999" hidden="1" x14ac:dyDescent="0.2"/>
    <row r="8813" ht="10.199999999999999" hidden="1" x14ac:dyDescent="0.2"/>
    <row r="8814" ht="10.199999999999999" hidden="1" x14ac:dyDescent="0.2"/>
    <row r="8815" ht="10.199999999999999" hidden="1" x14ac:dyDescent="0.2"/>
    <row r="8816" ht="10.199999999999999" hidden="1" x14ac:dyDescent="0.2"/>
    <row r="8817" ht="10.199999999999999" hidden="1" x14ac:dyDescent="0.2"/>
    <row r="8818" ht="10.199999999999999" hidden="1" x14ac:dyDescent="0.2"/>
    <row r="8819" ht="10.199999999999999" hidden="1" x14ac:dyDescent="0.2"/>
    <row r="8820" ht="10.199999999999999" hidden="1" x14ac:dyDescent="0.2"/>
    <row r="8821" ht="10.199999999999999" hidden="1" x14ac:dyDescent="0.2"/>
    <row r="8822" ht="10.199999999999999" hidden="1" x14ac:dyDescent="0.2"/>
    <row r="8823" ht="10.199999999999999" hidden="1" x14ac:dyDescent="0.2"/>
    <row r="8824" ht="10.199999999999999" hidden="1" x14ac:dyDescent="0.2"/>
    <row r="8825" ht="10.199999999999999" hidden="1" x14ac:dyDescent="0.2"/>
    <row r="8826" ht="10.199999999999999" hidden="1" x14ac:dyDescent="0.2"/>
    <row r="8827" ht="10.199999999999999" hidden="1" x14ac:dyDescent="0.2"/>
    <row r="8828" ht="10.199999999999999" hidden="1" x14ac:dyDescent="0.2"/>
    <row r="8829" ht="10.199999999999999" hidden="1" x14ac:dyDescent="0.2"/>
    <row r="8830" ht="10.199999999999999" hidden="1" x14ac:dyDescent="0.2"/>
    <row r="8831" ht="10.199999999999999" hidden="1" x14ac:dyDescent="0.2"/>
    <row r="8832" ht="10.199999999999999" hidden="1" x14ac:dyDescent="0.2"/>
    <row r="8833" ht="10.199999999999999" hidden="1" x14ac:dyDescent="0.2"/>
    <row r="8834" ht="10.199999999999999" hidden="1" x14ac:dyDescent="0.2"/>
    <row r="8835" ht="10.199999999999999" hidden="1" x14ac:dyDescent="0.2"/>
    <row r="8836" ht="10.199999999999999" hidden="1" x14ac:dyDescent="0.2"/>
    <row r="8837" ht="10.199999999999999" hidden="1" x14ac:dyDescent="0.2"/>
    <row r="8838" ht="10.199999999999999" hidden="1" x14ac:dyDescent="0.2"/>
    <row r="8839" ht="10.199999999999999" hidden="1" x14ac:dyDescent="0.2"/>
    <row r="8840" ht="10.199999999999999" hidden="1" x14ac:dyDescent="0.2"/>
    <row r="8841" ht="10.199999999999999" hidden="1" x14ac:dyDescent="0.2"/>
    <row r="8842" ht="10.199999999999999" hidden="1" x14ac:dyDescent="0.2"/>
    <row r="8843" ht="10.199999999999999" hidden="1" x14ac:dyDescent="0.2"/>
    <row r="8844" ht="10.199999999999999" hidden="1" x14ac:dyDescent="0.2"/>
    <row r="8845" ht="10.199999999999999" hidden="1" x14ac:dyDescent="0.2"/>
    <row r="8846" ht="10.199999999999999" hidden="1" x14ac:dyDescent="0.2"/>
    <row r="8847" ht="10.199999999999999" hidden="1" x14ac:dyDescent="0.2"/>
    <row r="8848" ht="10.199999999999999" hidden="1" x14ac:dyDescent="0.2"/>
    <row r="8849" ht="10.199999999999999" hidden="1" x14ac:dyDescent="0.2"/>
    <row r="8850" ht="10.199999999999999" hidden="1" x14ac:dyDescent="0.2"/>
    <row r="8851" ht="10.199999999999999" hidden="1" x14ac:dyDescent="0.2"/>
    <row r="8852" ht="10.199999999999999" hidden="1" x14ac:dyDescent="0.2"/>
    <row r="8853" ht="10.199999999999999" hidden="1" x14ac:dyDescent="0.2"/>
    <row r="8854" ht="10.199999999999999" hidden="1" x14ac:dyDescent="0.2"/>
    <row r="8855" ht="10.199999999999999" hidden="1" x14ac:dyDescent="0.2"/>
    <row r="8856" ht="10.199999999999999" hidden="1" x14ac:dyDescent="0.2"/>
    <row r="8857" ht="10.199999999999999" hidden="1" x14ac:dyDescent="0.2"/>
    <row r="8858" ht="10.199999999999999" hidden="1" x14ac:dyDescent="0.2"/>
    <row r="8859" ht="10.199999999999999" hidden="1" x14ac:dyDescent="0.2"/>
    <row r="8860" ht="10.199999999999999" hidden="1" x14ac:dyDescent="0.2"/>
    <row r="8861" ht="10.199999999999999" hidden="1" x14ac:dyDescent="0.2"/>
    <row r="8862" ht="10.199999999999999" hidden="1" x14ac:dyDescent="0.2"/>
    <row r="8863" ht="10.199999999999999" hidden="1" x14ac:dyDescent="0.2"/>
    <row r="8864" ht="10.199999999999999" hidden="1" x14ac:dyDescent="0.2"/>
    <row r="8865" ht="10.199999999999999" hidden="1" x14ac:dyDescent="0.2"/>
    <row r="8866" ht="10.199999999999999" hidden="1" x14ac:dyDescent="0.2"/>
    <row r="8867" ht="10.199999999999999" hidden="1" x14ac:dyDescent="0.2"/>
    <row r="8868" ht="10.199999999999999" hidden="1" x14ac:dyDescent="0.2"/>
    <row r="8869" ht="10.199999999999999" hidden="1" x14ac:dyDescent="0.2"/>
    <row r="8870" ht="10.199999999999999" hidden="1" x14ac:dyDescent="0.2"/>
    <row r="8871" ht="10.199999999999999" hidden="1" x14ac:dyDescent="0.2"/>
    <row r="8872" ht="10.199999999999999" hidden="1" x14ac:dyDescent="0.2"/>
    <row r="8873" ht="10.199999999999999" hidden="1" x14ac:dyDescent="0.2"/>
    <row r="8874" ht="10.199999999999999" hidden="1" x14ac:dyDescent="0.2"/>
    <row r="8875" ht="10.199999999999999" hidden="1" x14ac:dyDescent="0.2"/>
    <row r="8876" ht="10.199999999999999" hidden="1" x14ac:dyDescent="0.2"/>
    <row r="8877" ht="10.199999999999999" hidden="1" x14ac:dyDescent="0.2"/>
    <row r="8878" ht="10.199999999999999" hidden="1" x14ac:dyDescent="0.2"/>
    <row r="8879" ht="10.199999999999999" hidden="1" x14ac:dyDescent="0.2"/>
    <row r="8880" ht="10.199999999999999" hidden="1" x14ac:dyDescent="0.2"/>
    <row r="8881" ht="10.199999999999999" hidden="1" x14ac:dyDescent="0.2"/>
    <row r="8882" ht="10.199999999999999" hidden="1" x14ac:dyDescent="0.2"/>
    <row r="8883" ht="10.199999999999999" hidden="1" x14ac:dyDescent="0.2"/>
    <row r="8884" ht="10.199999999999999" hidden="1" x14ac:dyDescent="0.2"/>
    <row r="8885" ht="10.199999999999999" hidden="1" x14ac:dyDescent="0.2"/>
    <row r="8886" ht="10.199999999999999" hidden="1" x14ac:dyDescent="0.2"/>
    <row r="8887" ht="10.199999999999999" hidden="1" x14ac:dyDescent="0.2"/>
    <row r="8888" ht="10.199999999999999" hidden="1" x14ac:dyDescent="0.2"/>
    <row r="8889" ht="10.199999999999999" hidden="1" x14ac:dyDescent="0.2"/>
    <row r="8890" ht="10.199999999999999" hidden="1" x14ac:dyDescent="0.2"/>
    <row r="8891" ht="10.199999999999999" hidden="1" x14ac:dyDescent="0.2"/>
    <row r="8892" ht="10.199999999999999" hidden="1" x14ac:dyDescent="0.2"/>
    <row r="8893" ht="10.199999999999999" hidden="1" x14ac:dyDescent="0.2"/>
    <row r="8894" ht="10.199999999999999" hidden="1" x14ac:dyDescent="0.2"/>
    <row r="8895" ht="10.199999999999999" hidden="1" x14ac:dyDescent="0.2"/>
    <row r="8896" ht="10.199999999999999" hidden="1" x14ac:dyDescent="0.2"/>
    <row r="8897" ht="10.199999999999999" hidden="1" x14ac:dyDescent="0.2"/>
    <row r="8898" ht="10.199999999999999" hidden="1" x14ac:dyDescent="0.2"/>
    <row r="8899" ht="10.199999999999999" hidden="1" x14ac:dyDescent="0.2"/>
    <row r="8900" ht="10.199999999999999" hidden="1" x14ac:dyDescent="0.2"/>
    <row r="8901" ht="10.199999999999999" hidden="1" x14ac:dyDescent="0.2"/>
    <row r="8902" ht="10.199999999999999" hidden="1" x14ac:dyDescent="0.2"/>
    <row r="8903" ht="10.199999999999999" hidden="1" x14ac:dyDescent="0.2"/>
    <row r="8904" ht="10.199999999999999" hidden="1" x14ac:dyDescent="0.2"/>
    <row r="8905" ht="10.199999999999999" hidden="1" x14ac:dyDescent="0.2"/>
    <row r="8906" ht="10.199999999999999" hidden="1" x14ac:dyDescent="0.2"/>
    <row r="8907" ht="10.199999999999999" hidden="1" x14ac:dyDescent="0.2"/>
    <row r="8908" ht="10.199999999999999" hidden="1" x14ac:dyDescent="0.2"/>
    <row r="8909" ht="10.199999999999999" hidden="1" x14ac:dyDescent="0.2"/>
    <row r="8910" ht="10.199999999999999" hidden="1" x14ac:dyDescent="0.2"/>
    <row r="8911" ht="10.199999999999999" hidden="1" x14ac:dyDescent="0.2"/>
    <row r="8912" ht="10.199999999999999" hidden="1" x14ac:dyDescent="0.2"/>
    <row r="8913" ht="10.199999999999999" hidden="1" x14ac:dyDescent="0.2"/>
    <row r="8914" ht="10.199999999999999" hidden="1" x14ac:dyDescent="0.2"/>
    <row r="8915" ht="10.199999999999999" hidden="1" x14ac:dyDescent="0.2"/>
    <row r="8916" ht="10.199999999999999" hidden="1" x14ac:dyDescent="0.2"/>
    <row r="8917" ht="10.199999999999999" hidden="1" x14ac:dyDescent="0.2"/>
    <row r="8918" ht="10.199999999999999" hidden="1" x14ac:dyDescent="0.2"/>
    <row r="8919" ht="10.199999999999999" hidden="1" x14ac:dyDescent="0.2"/>
    <row r="8920" ht="10.199999999999999" hidden="1" x14ac:dyDescent="0.2"/>
    <row r="8921" ht="10.199999999999999" hidden="1" x14ac:dyDescent="0.2"/>
    <row r="8922" ht="10.199999999999999" hidden="1" x14ac:dyDescent="0.2"/>
    <row r="8923" ht="10.199999999999999" hidden="1" x14ac:dyDescent="0.2"/>
    <row r="8924" ht="10.199999999999999" hidden="1" x14ac:dyDescent="0.2"/>
    <row r="8925" ht="10.199999999999999" hidden="1" x14ac:dyDescent="0.2"/>
    <row r="8926" ht="10.199999999999999" hidden="1" x14ac:dyDescent="0.2"/>
    <row r="8927" ht="10.199999999999999" hidden="1" x14ac:dyDescent="0.2"/>
    <row r="8928" ht="10.199999999999999" hidden="1" x14ac:dyDescent="0.2"/>
    <row r="8929" ht="10.199999999999999" hidden="1" x14ac:dyDescent="0.2"/>
    <row r="8930" ht="10.199999999999999" hidden="1" x14ac:dyDescent="0.2"/>
    <row r="8931" ht="10.199999999999999" hidden="1" x14ac:dyDescent="0.2"/>
    <row r="8932" ht="10.199999999999999" hidden="1" x14ac:dyDescent="0.2"/>
    <row r="8933" ht="10.199999999999999" hidden="1" x14ac:dyDescent="0.2"/>
    <row r="8934" ht="10.199999999999999" hidden="1" x14ac:dyDescent="0.2"/>
    <row r="8935" ht="10.199999999999999" hidden="1" x14ac:dyDescent="0.2"/>
    <row r="8936" ht="10.199999999999999" hidden="1" x14ac:dyDescent="0.2"/>
    <row r="8937" ht="10.199999999999999" hidden="1" x14ac:dyDescent="0.2"/>
    <row r="8938" ht="10.199999999999999" hidden="1" x14ac:dyDescent="0.2"/>
    <row r="8939" ht="10.199999999999999" hidden="1" x14ac:dyDescent="0.2"/>
    <row r="8940" ht="10.199999999999999" hidden="1" x14ac:dyDescent="0.2"/>
    <row r="8941" ht="10.199999999999999" hidden="1" x14ac:dyDescent="0.2"/>
    <row r="8942" ht="10.199999999999999" hidden="1" x14ac:dyDescent="0.2"/>
    <row r="8943" ht="10.199999999999999" hidden="1" x14ac:dyDescent="0.2"/>
    <row r="8944" ht="10.199999999999999" hidden="1" x14ac:dyDescent="0.2"/>
    <row r="8945" ht="10.199999999999999" hidden="1" x14ac:dyDescent="0.2"/>
    <row r="8946" ht="10.199999999999999" hidden="1" x14ac:dyDescent="0.2"/>
    <row r="8947" ht="10.199999999999999" hidden="1" x14ac:dyDescent="0.2"/>
    <row r="8948" ht="10.199999999999999" hidden="1" x14ac:dyDescent="0.2"/>
    <row r="8949" ht="10.199999999999999" hidden="1" x14ac:dyDescent="0.2"/>
    <row r="8950" ht="10.199999999999999" hidden="1" x14ac:dyDescent="0.2"/>
    <row r="8951" ht="10.199999999999999" hidden="1" x14ac:dyDescent="0.2"/>
    <row r="8952" ht="10.199999999999999" hidden="1" x14ac:dyDescent="0.2"/>
    <row r="8953" ht="10.199999999999999" hidden="1" x14ac:dyDescent="0.2"/>
    <row r="8954" ht="10.199999999999999" hidden="1" x14ac:dyDescent="0.2"/>
    <row r="8955" ht="10.199999999999999" hidden="1" x14ac:dyDescent="0.2"/>
    <row r="8956" ht="10.199999999999999" hidden="1" x14ac:dyDescent="0.2"/>
    <row r="8957" ht="10.199999999999999" hidden="1" x14ac:dyDescent="0.2"/>
    <row r="8958" ht="10.199999999999999" hidden="1" x14ac:dyDescent="0.2"/>
    <row r="8959" ht="10.199999999999999" hidden="1" x14ac:dyDescent="0.2"/>
    <row r="8960" ht="10.199999999999999" hidden="1" x14ac:dyDescent="0.2"/>
    <row r="8961" ht="10.199999999999999" hidden="1" x14ac:dyDescent="0.2"/>
    <row r="8962" ht="10.199999999999999" hidden="1" x14ac:dyDescent="0.2"/>
    <row r="8963" ht="10.199999999999999" hidden="1" x14ac:dyDescent="0.2"/>
    <row r="8964" ht="10.199999999999999" hidden="1" x14ac:dyDescent="0.2"/>
    <row r="8965" ht="10.199999999999999" hidden="1" x14ac:dyDescent="0.2"/>
    <row r="8966" ht="10.199999999999999" hidden="1" x14ac:dyDescent="0.2"/>
    <row r="8967" ht="10.199999999999999" hidden="1" x14ac:dyDescent="0.2"/>
    <row r="8968" ht="10.199999999999999" hidden="1" x14ac:dyDescent="0.2"/>
    <row r="8969" ht="10.199999999999999" hidden="1" x14ac:dyDescent="0.2"/>
    <row r="8970" ht="10.199999999999999" hidden="1" x14ac:dyDescent="0.2"/>
    <row r="8971" ht="10.199999999999999" hidden="1" x14ac:dyDescent="0.2"/>
    <row r="8972" ht="10.199999999999999" hidden="1" x14ac:dyDescent="0.2"/>
    <row r="8973" ht="10.199999999999999" hidden="1" x14ac:dyDescent="0.2"/>
    <row r="8974" ht="10.199999999999999" hidden="1" x14ac:dyDescent="0.2"/>
    <row r="8975" ht="10.199999999999999" hidden="1" x14ac:dyDescent="0.2"/>
    <row r="8976" ht="10.199999999999999" hidden="1" x14ac:dyDescent="0.2"/>
    <row r="8977" ht="10.199999999999999" hidden="1" x14ac:dyDescent="0.2"/>
    <row r="8978" ht="10.199999999999999" hidden="1" x14ac:dyDescent="0.2"/>
    <row r="8979" ht="10.199999999999999" hidden="1" x14ac:dyDescent="0.2"/>
    <row r="8980" ht="10.199999999999999" hidden="1" x14ac:dyDescent="0.2"/>
    <row r="8981" ht="10.199999999999999" hidden="1" x14ac:dyDescent="0.2"/>
    <row r="8982" ht="10.199999999999999" hidden="1" x14ac:dyDescent="0.2"/>
    <row r="8983" ht="10.199999999999999" hidden="1" x14ac:dyDescent="0.2"/>
    <row r="8984" ht="10.199999999999999" hidden="1" x14ac:dyDescent="0.2"/>
    <row r="8985" ht="10.199999999999999" hidden="1" x14ac:dyDescent="0.2"/>
    <row r="8986" ht="10.199999999999999" hidden="1" x14ac:dyDescent="0.2"/>
    <row r="8987" ht="10.199999999999999" hidden="1" x14ac:dyDescent="0.2"/>
    <row r="8988" ht="10.199999999999999" hidden="1" x14ac:dyDescent="0.2"/>
    <row r="8989" ht="10.199999999999999" hidden="1" x14ac:dyDescent="0.2"/>
    <row r="8990" ht="10.199999999999999" hidden="1" x14ac:dyDescent="0.2"/>
    <row r="8991" ht="10.199999999999999" hidden="1" x14ac:dyDescent="0.2"/>
    <row r="8992" ht="10.199999999999999" hidden="1" x14ac:dyDescent="0.2"/>
    <row r="8993" ht="10.199999999999999" hidden="1" x14ac:dyDescent="0.2"/>
    <row r="8994" ht="10.199999999999999" hidden="1" x14ac:dyDescent="0.2"/>
    <row r="8995" ht="10.199999999999999" hidden="1" x14ac:dyDescent="0.2"/>
    <row r="8996" ht="10.199999999999999" hidden="1" x14ac:dyDescent="0.2"/>
    <row r="8997" ht="10.199999999999999" hidden="1" x14ac:dyDescent="0.2"/>
    <row r="8998" ht="10.199999999999999" hidden="1" x14ac:dyDescent="0.2"/>
    <row r="8999" ht="10.199999999999999" hidden="1" x14ac:dyDescent="0.2"/>
    <row r="9000" ht="10.199999999999999" hidden="1" x14ac:dyDescent="0.2"/>
    <row r="9001" ht="10.199999999999999" hidden="1" x14ac:dyDescent="0.2"/>
    <row r="9002" ht="10.199999999999999" hidden="1" x14ac:dyDescent="0.2"/>
    <row r="9003" ht="10.199999999999999" hidden="1" x14ac:dyDescent="0.2"/>
    <row r="9004" ht="10.199999999999999" hidden="1" x14ac:dyDescent="0.2"/>
    <row r="9005" ht="10.199999999999999" hidden="1" x14ac:dyDescent="0.2"/>
    <row r="9006" ht="10.199999999999999" hidden="1" x14ac:dyDescent="0.2"/>
    <row r="9007" ht="10.199999999999999" hidden="1" x14ac:dyDescent="0.2"/>
    <row r="9008" ht="10.199999999999999" hidden="1" x14ac:dyDescent="0.2"/>
    <row r="9009" ht="10.199999999999999" hidden="1" x14ac:dyDescent="0.2"/>
    <row r="9010" ht="10.199999999999999" hidden="1" x14ac:dyDescent="0.2"/>
    <row r="9011" ht="10.199999999999999" hidden="1" x14ac:dyDescent="0.2"/>
    <row r="9012" ht="10.199999999999999" hidden="1" x14ac:dyDescent="0.2"/>
    <row r="9013" ht="10.199999999999999" hidden="1" x14ac:dyDescent="0.2"/>
    <row r="9014" ht="10.199999999999999" hidden="1" x14ac:dyDescent="0.2"/>
    <row r="9015" ht="10.199999999999999" hidden="1" x14ac:dyDescent="0.2"/>
    <row r="9016" ht="10.199999999999999" hidden="1" x14ac:dyDescent="0.2"/>
    <row r="9017" ht="10.199999999999999" hidden="1" x14ac:dyDescent="0.2"/>
    <row r="9018" ht="10.199999999999999" hidden="1" x14ac:dyDescent="0.2"/>
    <row r="9019" ht="10.199999999999999" hidden="1" x14ac:dyDescent="0.2"/>
    <row r="9020" ht="10.199999999999999" hidden="1" x14ac:dyDescent="0.2"/>
    <row r="9021" ht="10.199999999999999" hidden="1" x14ac:dyDescent="0.2"/>
    <row r="9022" ht="10.199999999999999" hidden="1" x14ac:dyDescent="0.2"/>
    <row r="9023" ht="10.199999999999999" hidden="1" x14ac:dyDescent="0.2"/>
    <row r="9024" ht="10.199999999999999" hidden="1" x14ac:dyDescent="0.2"/>
    <row r="9025" ht="10.199999999999999" hidden="1" x14ac:dyDescent="0.2"/>
    <row r="9026" ht="10.199999999999999" hidden="1" x14ac:dyDescent="0.2"/>
    <row r="9027" ht="10.199999999999999" hidden="1" x14ac:dyDescent="0.2"/>
    <row r="9028" ht="10.199999999999999" hidden="1" x14ac:dyDescent="0.2"/>
    <row r="9029" ht="10.199999999999999" hidden="1" x14ac:dyDescent="0.2"/>
    <row r="9030" ht="10.199999999999999" hidden="1" x14ac:dyDescent="0.2"/>
    <row r="9031" ht="10.199999999999999" hidden="1" x14ac:dyDescent="0.2"/>
    <row r="9032" ht="10.199999999999999" hidden="1" x14ac:dyDescent="0.2"/>
    <row r="9033" ht="10.199999999999999" hidden="1" x14ac:dyDescent="0.2"/>
    <row r="9034" ht="10.199999999999999" hidden="1" x14ac:dyDescent="0.2"/>
    <row r="9035" ht="10.199999999999999" hidden="1" x14ac:dyDescent="0.2"/>
    <row r="9036" ht="10.199999999999999" hidden="1" x14ac:dyDescent="0.2"/>
    <row r="9037" ht="10.199999999999999" hidden="1" x14ac:dyDescent="0.2"/>
    <row r="9038" ht="10.199999999999999" hidden="1" x14ac:dyDescent="0.2"/>
    <row r="9039" ht="10.199999999999999" hidden="1" x14ac:dyDescent="0.2"/>
    <row r="9040" ht="10.199999999999999" hidden="1" x14ac:dyDescent="0.2"/>
    <row r="9041" ht="10.199999999999999" hidden="1" x14ac:dyDescent="0.2"/>
    <row r="9042" ht="10.199999999999999" hidden="1" x14ac:dyDescent="0.2"/>
    <row r="9043" ht="10.199999999999999" hidden="1" x14ac:dyDescent="0.2"/>
    <row r="9044" ht="10.199999999999999" hidden="1" x14ac:dyDescent="0.2"/>
    <row r="9045" ht="10.199999999999999" hidden="1" x14ac:dyDescent="0.2"/>
    <row r="9046" ht="10.199999999999999" hidden="1" x14ac:dyDescent="0.2"/>
    <row r="9047" ht="10.199999999999999" hidden="1" x14ac:dyDescent="0.2"/>
    <row r="9048" ht="10.199999999999999" hidden="1" x14ac:dyDescent="0.2"/>
    <row r="9049" ht="10.199999999999999" hidden="1" x14ac:dyDescent="0.2"/>
    <row r="9050" ht="10.199999999999999" hidden="1" x14ac:dyDescent="0.2"/>
    <row r="9051" ht="10.199999999999999" hidden="1" x14ac:dyDescent="0.2"/>
    <row r="9052" ht="10.199999999999999" hidden="1" x14ac:dyDescent="0.2"/>
    <row r="9053" ht="10.199999999999999" hidden="1" x14ac:dyDescent="0.2"/>
    <row r="9054" ht="10.199999999999999" hidden="1" x14ac:dyDescent="0.2"/>
    <row r="9055" ht="10.199999999999999" hidden="1" x14ac:dyDescent="0.2"/>
    <row r="9056" ht="10.199999999999999" hidden="1" x14ac:dyDescent="0.2"/>
    <row r="9057" ht="10.199999999999999" hidden="1" x14ac:dyDescent="0.2"/>
    <row r="9058" ht="10.199999999999999" hidden="1" x14ac:dyDescent="0.2"/>
    <row r="9059" ht="10.199999999999999" hidden="1" x14ac:dyDescent="0.2"/>
    <row r="9060" ht="10.199999999999999" hidden="1" x14ac:dyDescent="0.2"/>
    <row r="9061" ht="10.199999999999999" hidden="1" x14ac:dyDescent="0.2"/>
    <row r="9062" ht="10.199999999999999" hidden="1" x14ac:dyDescent="0.2"/>
    <row r="9063" ht="10.199999999999999" hidden="1" x14ac:dyDescent="0.2"/>
    <row r="9064" ht="10.199999999999999" hidden="1" x14ac:dyDescent="0.2"/>
    <row r="9065" ht="10.199999999999999" hidden="1" x14ac:dyDescent="0.2"/>
    <row r="9066" ht="10.199999999999999" hidden="1" x14ac:dyDescent="0.2"/>
    <row r="9067" ht="10.199999999999999" hidden="1" x14ac:dyDescent="0.2"/>
    <row r="9068" ht="10.199999999999999" hidden="1" x14ac:dyDescent="0.2"/>
    <row r="9069" ht="10.199999999999999" hidden="1" x14ac:dyDescent="0.2"/>
    <row r="9070" ht="10.199999999999999" hidden="1" x14ac:dyDescent="0.2"/>
    <row r="9071" ht="10.199999999999999" hidden="1" x14ac:dyDescent="0.2"/>
    <row r="9072" ht="10.199999999999999" hidden="1" x14ac:dyDescent="0.2"/>
    <row r="9073" ht="10.199999999999999" hidden="1" x14ac:dyDescent="0.2"/>
    <row r="9074" ht="10.199999999999999" hidden="1" x14ac:dyDescent="0.2"/>
    <row r="9075" ht="10.199999999999999" hidden="1" x14ac:dyDescent="0.2"/>
    <row r="9076" ht="10.199999999999999" hidden="1" x14ac:dyDescent="0.2"/>
    <row r="9077" ht="10.199999999999999" hidden="1" x14ac:dyDescent="0.2"/>
    <row r="9078" ht="10.199999999999999" hidden="1" x14ac:dyDescent="0.2"/>
    <row r="9079" ht="10.199999999999999" hidden="1" x14ac:dyDescent="0.2"/>
    <row r="9080" ht="10.199999999999999" hidden="1" x14ac:dyDescent="0.2"/>
    <row r="9081" ht="10.199999999999999" hidden="1" x14ac:dyDescent="0.2"/>
    <row r="9082" ht="10.199999999999999" hidden="1" x14ac:dyDescent="0.2"/>
    <row r="9083" ht="10.199999999999999" hidden="1" x14ac:dyDescent="0.2"/>
    <row r="9084" ht="10.199999999999999" hidden="1" x14ac:dyDescent="0.2"/>
    <row r="9085" ht="10.199999999999999" hidden="1" x14ac:dyDescent="0.2"/>
    <row r="9086" ht="10.199999999999999" hidden="1" x14ac:dyDescent="0.2"/>
    <row r="9087" ht="10.199999999999999" hidden="1" x14ac:dyDescent="0.2"/>
    <row r="9088" ht="10.199999999999999" hidden="1" x14ac:dyDescent="0.2"/>
    <row r="9089" ht="10.199999999999999" hidden="1" x14ac:dyDescent="0.2"/>
    <row r="9090" ht="10.199999999999999" hidden="1" x14ac:dyDescent="0.2"/>
    <row r="9091" ht="10.199999999999999" hidden="1" x14ac:dyDescent="0.2"/>
    <row r="9092" ht="10.199999999999999" hidden="1" x14ac:dyDescent="0.2"/>
    <row r="9093" ht="10.199999999999999" hidden="1" x14ac:dyDescent="0.2"/>
    <row r="9094" ht="10.199999999999999" hidden="1" x14ac:dyDescent="0.2"/>
    <row r="9095" ht="10.199999999999999" hidden="1" x14ac:dyDescent="0.2"/>
    <row r="9096" ht="10.199999999999999" hidden="1" x14ac:dyDescent="0.2"/>
    <row r="9097" ht="10.199999999999999" hidden="1" x14ac:dyDescent="0.2"/>
    <row r="9098" ht="10.199999999999999" hidden="1" x14ac:dyDescent="0.2"/>
    <row r="9099" ht="10.199999999999999" hidden="1" x14ac:dyDescent="0.2"/>
    <row r="9100" ht="10.199999999999999" hidden="1" x14ac:dyDescent="0.2"/>
    <row r="9101" ht="10.199999999999999" hidden="1" x14ac:dyDescent="0.2"/>
    <row r="9102" ht="10.199999999999999" hidden="1" x14ac:dyDescent="0.2"/>
    <row r="9103" ht="10.199999999999999" hidden="1" x14ac:dyDescent="0.2"/>
    <row r="9104" ht="10.199999999999999" hidden="1" x14ac:dyDescent="0.2"/>
    <row r="9105" ht="10.199999999999999" hidden="1" x14ac:dyDescent="0.2"/>
    <row r="9106" ht="10.199999999999999" hidden="1" x14ac:dyDescent="0.2"/>
    <row r="9107" ht="10.199999999999999" hidden="1" x14ac:dyDescent="0.2"/>
    <row r="9108" ht="10.199999999999999" hidden="1" x14ac:dyDescent="0.2"/>
    <row r="9109" ht="10.199999999999999" hidden="1" x14ac:dyDescent="0.2"/>
    <row r="9110" ht="10.199999999999999" hidden="1" x14ac:dyDescent="0.2"/>
    <row r="9111" ht="10.199999999999999" hidden="1" x14ac:dyDescent="0.2"/>
    <row r="9112" ht="10.199999999999999" hidden="1" x14ac:dyDescent="0.2"/>
    <row r="9113" ht="10.199999999999999" hidden="1" x14ac:dyDescent="0.2"/>
    <row r="9114" ht="10.199999999999999" hidden="1" x14ac:dyDescent="0.2"/>
    <row r="9115" ht="10.199999999999999" hidden="1" x14ac:dyDescent="0.2"/>
    <row r="9116" ht="10.199999999999999" hidden="1" x14ac:dyDescent="0.2"/>
    <row r="9117" ht="10.199999999999999" hidden="1" x14ac:dyDescent="0.2"/>
    <row r="9118" ht="10.199999999999999" hidden="1" x14ac:dyDescent="0.2"/>
    <row r="9119" ht="10.199999999999999" hidden="1" x14ac:dyDescent="0.2"/>
    <row r="9120" ht="10.199999999999999" hidden="1" x14ac:dyDescent="0.2"/>
    <row r="9121" ht="10.199999999999999" hidden="1" x14ac:dyDescent="0.2"/>
    <row r="9122" ht="10.199999999999999" hidden="1" x14ac:dyDescent="0.2"/>
    <row r="9123" ht="10.199999999999999" hidden="1" x14ac:dyDescent="0.2"/>
    <row r="9124" ht="10.199999999999999" hidden="1" x14ac:dyDescent="0.2"/>
    <row r="9125" ht="10.199999999999999" hidden="1" x14ac:dyDescent="0.2"/>
    <row r="9126" ht="10.199999999999999" hidden="1" x14ac:dyDescent="0.2"/>
    <row r="9127" ht="10.199999999999999" hidden="1" x14ac:dyDescent="0.2"/>
    <row r="9128" ht="10.199999999999999" hidden="1" x14ac:dyDescent="0.2"/>
    <row r="9129" ht="10.199999999999999" hidden="1" x14ac:dyDescent="0.2"/>
    <row r="9130" ht="10.199999999999999" hidden="1" x14ac:dyDescent="0.2"/>
    <row r="9131" ht="10.199999999999999" hidden="1" x14ac:dyDescent="0.2"/>
    <row r="9132" ht="10.199999999999999" hidden="1" x14ac:dyDescent="0.2"/>
    <row r="9133" ht="10.199999999999999" hidden="1" x14ac:dyDescent="0.2"/>
    <row r="9134" ht="10.199999999999999" hidden="1" x14ac:dyDescent="0.2"/>
    <row r="9135" ht="10.199999999999999" hidden="1" x14ac:dyDescent="0.2"/>
    <row r="9136" ht="10.199999999999999" hidden="1" x14ac:dyDescent="0.2"/>
    <row r="9137" ht="10.199999999999999" hidden="1" x14ac:dyDescent="0.2"/>
    <row r="9138" ht="10.199999999999999" hidden="1" x14ac:dyDescent="0.2"/>
    <row r="9139" ht="10.199999999999999" hidden="1" x14ac:dyDescent="0.2"/>
    <row r="9140" ht="10.199999999999999" hidden="1" x14ac:dyDescent="0.2"/>
    <row r="9141" ht="10.199999999999999" hidden="1" x14ac:dyDescent="0.2"/>
    <row r="9142" ht="10.199999999999999" hidden="1" x14ac:dyDescent="0.2"/>
    <row r="9143" ht="10.199999999999999" hidden="1" x14ac:dyDescent="0.2"/>
    <row r="9144" ht="10.199999999999999" hidden="1" x14ac:dyDescent="0.2"/>
    <row r="9145" ht="10.199999999999999" hidden="1" x14ac:dyDescent="0.2"/>
    <row r="9146" ht="10.199999999999999" hidden="1" x14ac:dyDescent="0.2"/>
    <row r="9147" ht="10.199999999999999" hidden="1" x14ac:dyDescent="0.2"/>
    <row r="9148" ht="10.199999999999999" hidden="1" x14ac:dyDescent="0.2"/>
    <row r="9149" ht="10.199999999999999" hidden="1" x14ac:dyDescent="0.2"/>
    <row r="9150" ht="10.199999999999999" hidden="1" x14ac:dyDescent="0.2"/>
    <row r="9151" ht="10.199999999999999" hidden="1" x14ac:dyDescent="0.2"/>
    <row r="9152" ht="10.199999999999999" hidden="1" x14ac:dyDescent="0.2"/>
    <row r="9153" ht="10.199999999999999" hidden="1" x14ac:dyDescent="0.2"/>
    <row r="9154" ht="10.199999999999999" hidden="1" x14ac:dyDescent="0.2"/>
    <row r="9155" ht="10.199999999999999" hidden="1" x14ac:dyDescent="0.2"/>
    <row r="9156" ht="10.199999999999999" hidden="1" x14ac:dyDescent="0.2"/>
    <row r="9157" ht="10.199999999999999" hidden="1" x14ac:dyDescent="0.2"/>
    <row r="9158" ht="10.199999999999999" hidden="1" x14ac:dyDescent="0.2"/>
    <row r="9159" ht="10.199999999999999" hidden="1" x14ac:dyDescent="0.2"/>
    <row r="9160" ht="10.199999999999999" hidden="1" x14ac:dyDescent="0.2"/>
    <row r="9161" ht="10.199999999999999" hidden="1" x14ac:dyDescent="0.2"/>
    <row r="9162" ht="10.199999999999999" hidden="1" x14ac:dyDescent="0.2"/>
    <row r="9163" ht="10.199999999999999" hidden="1" x14ac:dyDescent="0.2"/>
    <row r="9164" ht="10.199999999999999" hidden="1" x14ac:dyDescent="0.2"/>
    <row r="9165" ht="10.199999999999999" hidden="1" x14ac:dyDescent="0.2"/>
    <row r="9166" ht="10.199999999999999" hidden="1" x14ac:dyDescent="0.2"/>
    <row r="9167" ht="10.199999999999999" hidden="1" x14ac:dyDescent="0.2"/>
    <row r="9168" ht="10.199999999999999" hidden="1" x14ac:dyDescent="0.2"/>
    <row r="9169" ht="10.199999999999999" hidden="1" x14ac:dyDescent="0.2"/>
    <row r="9170" ht="10.199999999999999" hidden="1" x14ac:dyDescent="0.2"/>
    <row r="9171" ht="10.199999999999999" hidden="1" x14ac:dyDescent="0.2"/>
    <row r="9172" ht="10.199999999999999" hidden="1" x14ac:dyDescent="0.2"/>
    <row r="9173" ht="10.199999999999999" hidden="1" x14ac:dyDescent="0.2"/>
    <row r="9174" ht="10.199999999999999" hidden="1" x14ac:dyDescent="0.2"/>
    <row r="9175" ht="10.199999999999999" hidden="1" x14ac:dyDescent="0.2"/>
    <row r="9176" ht="10.199999999999999" hidden="1" x14ac:dyDescent="0.2"/>
    <row r="9177" ht="10.199999999999999" hidden="1" x14ac:dyDescent="0.2"/>
    <row r="9178" ht="10.199999999999999" hidden="1" x14ac:dyDescent="0.2"/>
    <row r="9179" ht="10.199999999999999" hidden="1" x14ac:dyDescent="0.2"/>
    <row r="9180" ht="10.199999999999999" hidden="1" x14ac:dyDescent="0.2"/>
    <row r="9181" ht="10.199999999999999" hidden="1" x14ac:dyDescent="0.2"/>
    <row r="9182" ht="10.199999999999999" hidden="1" x14ac:dyDescent="0.2"/>
    <row r="9183" ht="10.199999999999999" hidden="1" x14ac:dyDescent="0.2"/>
    <row r="9184" ht="10.199999999999999" hidden="1" x14ac:dyDescent="0.2"/>
    <row r="9185" ht="10.199999999999999" hidden="1" x14ac:dyDescent="0.2"/>
    <row r="9186" ht="10.199999999999999" hidden="1" x14ac:dyDescent="0.2"/>
    <row r="9187" ht="10.199999999999999" hidden="1" x14ac:dyDescent="0.2"/>
    <row r="9188" ht="10.199999999999999" hidden="1" x14ac:dyDescent="0.2"/>
    <row r="9189" ht="10.199999999999999" hidden="1" x14ac:dyDescent="0.2"/>
    <row r="9190" ht="10.199999999999999" hidden="1" x14ac:dyDescent="0.2"/>
    <row r="9191" ht="10.199999999999999" hidden="1" x14ac:dyDescent="0.2"/>
    <row r="9192" ht="10.199999999999999" hidden="1" x14ac:dyDescent="0.2"/>
    <row r="9193" ht="10.199999999999999" hidden="1" x14ac:dyDescent="0.2"/>
    <row r="9194" ht="10.199999999999999" hidden="1" x14ac:dyDescent="0.2"/>
    <row r="9195" ht="10.199999999999999" hidden="1" x14ac:dyDescent="0.2"/>
    <row r="9196" ht="10.199999999999999" hidden="1" x14ac:dyDescent="0.2"/>
    <row r="9197" ht="10.199999999999999" hidden="1" x14ac:dyDescent="0.2"/>
    <row r="9198" ht="10.199999999999999" hidden="1" x14ac:dyDescent="0.2"/>
    <row r="9199" ht="10.199999999999999" hidden="1" x14ac:dyDescent="0.2"/>
    <row r="9200" ht="10.199999999999999" hidden="1" x14ac:dyDescent="0.2"/>
    <row r="9201" ht="10.199999999999999" hidden="1" x14ac:dyDescent="0.2"/>
    <row r="9202" ht="10.199999999999999" hidden="1" x14ac:dyDescent="0.2"/>
    <row r="9203" ht="10.199999999999999" hidden="1" x14ac:dyDescent="0.2"/>
    <row r="9204" ht="10.199999999999999" hidden="1" x14ac:dyDescent="0.2"/>
    <row r="9205" ht="10.199999999999999" hidden="1" x14ac:dyDescent="0.2"/>
    <row r="9206" ht="10.199999999999999" hidden="1" x14ac:dyDescent="0.2"/>
    <row r="9207" ht="10.199999999999999" hidden="1" x14ac:dyDescent="0.2"/>
    <row r="9208" ht="10.199999999999999" hidden="1" x14ac:dyDescent="0.2"/>
    <row r="9209" ht="10.199999999999999" hidden="1" x14ac:dyDescent="0.2"/>
    <row r="9210" ht="10.199999999999999" hidden="1" x14ac:dyDescent="0.2"/>
    <row r="9211" ht="10.199999999999999" hidden="1" x14ac:dyDescent="0.2"/>
    <row r="9212" ht="10.199999999999999" hidden="1" x14ac:dyDescent="0.2"/>
    <row r="9213" ht="10.199999999999999" hidden="1" x14ac:dyDescent="0.2"/>
    <row r="9214" ht="10.199999999999999" hidden="1" x14ac:dyDescent="0.2"/>
    <row r="9215" ht="10.199999999999999" hidden="1" x14ac:dyDescent="0.2"/>
    <row r="9216" ht="10.199999999999999" hidden="1" x14ac:dyDescent="0.2"/>
    <row r="9217" ht="10.199999999999999" hidden="1" x14ac:dyDescent="0.2"/>
    <row r="9218" ht="10.199999999999999" hidden="1" x14ac:dyDescent="0.2"/>
    <row r="9219" ht="10.199999999999999" hidden="1" x14ac:dyDescent="0.2"/>
    <row r="9220" ht="10.199999999999999" hidden="1" x14ac:dyDescent="0.2"/>
    <row r="9221" ht="10.199999999999999" hidden="1" x14ac:dyDescent="0.2"/>
    <row r="9222" ht="10.199999999999999" hidden="1" x14ac:dyDescent="0.2"/>
    <row r="9223" ht="10.199999999999999" hidden="1" x14ac:dyDescent="0.2"/>
    <row r="9224" ht="10.199999999999999" hidden="1" x14ac:dyDescent="0.2"/>
    <row r="9225" ht="10.199999999999999" hidden="1" x14ac:dyDescent="0.2"/>
    <row r="9226" ht="10.199999999999999" hidden="1" x14ac:dyDescent="0.2"/>
    <row r="9227" ht="10.199999999999999" hidden="1" x14ac:dyDescent="0.2"/>
    <row r="9228" ht="10.199999999999999" hidden="1" x14ac:dyDescent="0.2"/>
    <row r="9229" ht="10.199999999999999" hidden="1" x14ac:dyDescent="0.2"/>
    <row r="9230" ht="10.199999999999999" hidden="1" x14ac:dyDescent="0.2"/>
    <row r="9231" ht="10.199999999999999" hidden="1" x14ac:dyDescent="0.2"/>
    <row r="9232" ht="10.199999999999999" hidden="1" x14ac:dyDescent="0.2"/>
    <row r="9233" ht="10.199999999999999" hidden="1" x14ac:dyDescent="0.2"/>
    <row r="9234" ht="10.199999999999999" hidden="1" x14ac:dyDescent="0.2"/>
    <row r="9235" ht="10.199999999999999" hidden="1" x14ac:dyDescent="0.2"/>
    <row r="9236" ht="10.199999999999999" hidden="1" x14ac:dyDescent="0.2"/>
    <row r="9237" ht="10.199999999999999" hidden="1" x14ac:dyDescent="0.2"/>
    <row r="9238" ht="10.199999999999999" hidden="1" x14ac:dyDescent="0.2"/>
    <row r="9239" ht="10.199999999999999" hidden="1" x14ac:dyDescent="0.2"/>
    <row r="9240" ht="10.199999999999999" hidden="1" x14ac:dyDescent="0.2"/>
    <row r="9241" ht="10.199999999999999" hidden="1" x14ac:dyDescent="0.2"/>
    <row r="9242" ht="10.199999999999999" hidden="1" x14ac:dyDescent="0.2"/>
    <row r="9243" ht="10.199999999999999" hidden="1" x14ac:dyDescent="0.2"/>
    <row r="9244" ht="10.199999999999999" hidden="1" x14ac:dyDescent="0.2"/>
    <row r="9245" ht="10.199999999999999" hidden="1" x14ac:dyDescent="0.2"/>
    <row r="9246" ht="10.199999999999999" hidden="1" x14ac:dyDescent="0.2"/>
    <row r="9247" ht="10.199999999999999" hidden="1" x14ac:dyDescent="0.2"/>
    <row r="9248" ht="10.199999999999999" hidden="1" x14ac:dyDescent="0.2"/>
    <row r="9249" ht="10.199999999999999" hidden="1" x14ac:dyDescent="0.2"/>
    <row r="9250" ht="10.199999999999999" hidden="1" x14ac:dyDescent="0.2"/>
    <row r="9251" ht="10.199999999999999" hidden="1" x14ac:dyDescent="0.2"/>
    <row r="9252" ht="10.199999999999999" hidden="1" x14ac:dyDescent="0.2"/>
    <row r="9253" ht="10.199999999999999" hidden="1" x14ac:dyDescent="0.2"/>
    <row r="9254" ht="10.199999999999999" hidden="1" x14ac:dyDescent="0.2"/>
    <row r="9255" ht="10.199999999999999" hidden="1" x14ac:dyDescent="0.2"/>
    <row r="9256" ht="10.199999999999999" hidden="1" x14ac:dyDescent="0.2"/>
    <row r="9257" ht="10.199999999999999" hidden="1" x14ac:dyDescent="0.2"/>
    <row r="9258" ht="10.199999999999999" hidden="1" x14ac:dyDescent="0.2"/>
    <row r="9259" ht="10.199999999999999" hidden="1" x14ac:dyDescent="0.2"/>
    <row r="9260" ht="10.199999999999999" hidden="1" x14ac:dyDescent="0.2"/>
    <row r="9261" ht="10.199999999999999" hidden="1" x14ac:dyDescent="0.2"/>
    <row r="9262" ht="10.199999999999999" hidden="1" x14ac:dyDescent="0.2"/>
    <row r="9263" ht="10.199999999999999" hidden="1" x14ac:dyDescent="0.2"/>
    <row r="9264" ht="10.199999999999999" hidden="1" x14ac:dyDescent="0.2"/>
    <row r="9265" ht="10.199999999999999" hidden="1" x14ac:dyDescent="0.2"/>
    <row r="9266" ht="10.199999999999999" hidden="1" x14ac:dyDescent="0.2"/>
    <row r="9267" ht="10.199999999999999" hidden="1" x14ac:dyDescent="0.2"/>
    <row r="9268" ht="10.199999999999999" hidden="1" x14ac:dyDescent="0.2"/>
    <row r="9269" ht="10.199999999999999" hidden="1" x14ac:dyDescent="0.2"/>
    <row r="9270" ht="10.199999999999999" hidden="1" x14ac:dyDescent="0.2"/>
    <row r="9271" ht="10.199999999999999" hidden="1" x14ac:dyDescent="0.2"/>
    <row r="9272" ht="10.199999999999999" hidden="1" x14ac:dyDescent="0.2"/>
    <row r="9273" ht="10.199999999999999" hidden="1" x14ac:dyDescent="0.2"/>
    <row r="9274" ht="10.199999999999999" hidden="1" x14ac:dyDescent="0.2"/>
    <row r="9275" ht="10.199999999999999" hidden="1" x14ac:dyDescent="0.2"/>
    <row r="9276" ht="10.199999999999999" hidden="1" x14ac:dyDescent="0.2"/>
    <row r="9277" ht="10.199999999999999" hidden="1" x14ac:dyDescent="0.2"/>
    <row r="9278" ht="10.199999999999999" hidden="1" x14ac:dyDescent="0.2"/>
    <row r="9279" ht="10.199999999999999" hidden="1" x14ac:dyDescent="0.2"/>
    <row r="9280" ht="10.199999999999999" hidden="1" x14ac:dyDescent="0.2"/>
    <row r="9281" ht="10.199999999999999" hidden="1" x14ac:dyDescent="0.2"/>
    <row r="9282" ht="10.199999999999999" hidden="1" x14ac:dyDescent="0.2"/>
    <row r="9283" ht="10.199999999999999" hidden="1" x14ac:dyDescent="0.2"/>
    <row r="9284" ht="10.199999999999999" hidden="1" x14ac:dyDescent="0.2"/>
    <row r="9285" ht="10.199999999999999" hidden="1" x14ac:dyDescent="0.2"/>
    <row r="9286" ht="10.199999999999999" hidden="1" x14ac:dyDescent="0.2"/>
    <row r="9287" ht="10.199999999999999" hidden="1" x14ac:dyDescent="0.2"/>
    <row r="9288" ht="10.199999999999999" hidden="1" x14ac:dyDescent="0.2"/>
    <row r="9289" ht="10.199999999999999" hidden="1" x14ac:dyDescent="0.2"/>
    <row r="9290" ht="10.199999999999999" hidden="1" x14ac:dyDescent="0.2"/>
    <row r="9291" ht="10.199999999999999" hidden="1" x14ac:dyDescent="0.2"/>
    <row r="9292" ht="10.199999999999999" hidden="1" x14ac:dyDescent="0.2"/>
    <row r="9293" ht="10.199999999999999" hidden="1" x14ac:dyDescent="0.2"/>
    <row r="9294" ht="10.199999999999999" hidden="1" x14ac:dyDescent="0.2"/>
    <row r="9295" ht="10.199999999999999" hidden="1" x14ac:dyDescent="0.2"/>
    <row r="9296" ht="10.199999999999999" hidden="1" x14ac:dyDescent="0.2"/>
    <row r="9297" ht="10.199999999999999" hidden="1" x14ac:dyDescent="0.2"/>
    <row r="9298" ht="10.199999999999999" hidden="1" x14ac:dyDescent="0.2"/>
    <row r="9299" ht="10.199999999999999" hidden="1" x14ac:dyDescent="0.2"/>
    <row r="9300" ht="10.199999999999999" hidden="1" x14ac:dyDescent="0.2"/>
    <row r="9301" ht="10.199999999999999" hidden="1" x14ac:dyDescent="0.2"/>
    <row r="9302" ht="10.199999999999999" hidden="1" x14ac:dyDescent="0.2"/>
    <row r="9303" ht="10.199999999999999" hidden="1" x14ac:dyDescent="0.2"/>
    <row r="9304" ht="10.199999999999999" hidden="1" x14ac:dyDescent="0.2"/>
    <row r="9305" ht="10.199999999999999" hidden="1" x14ac:dyDescent="0.2"/>
    <row r="9306" ht="10.199999999999999" hidden="1" x14ac:dyDescent="0.2"/>
    <row r="9307" ht="10.199999999999999" hidden="1" x14ac:dyDescent="0.2"/>
    <row r="9308" ht="10.199999999999999" hidden="1" x14ac:dyDescent="0.2"/>
    <row r="9309" ht="10.199999999999999" hidden="1" x14ac:dyDescent="0.2"/>
    <row r="9310" ht="10.199999999999999" hidden="1" x14ac:dyDescent="0.2"/>
    <row r="9311" ht="10.199999999999999" hidden="1" x14ac:dyDescent="0.2"/>
    <row r="9312" ht="10.199999999999999" hidden="1" x14ac:dyDescent="0.2"/>
    <row r="9313" ht="10.199999999999999" hidden="1" x14ac:dyDescent="0.2"/>
    <row r="9314" ht="10.199999999999999" hidden="1" x14ac:dyDescent="0.2"/>
    <row r="9315" ht="10.199999999999999" hidden="1" x14ac:dyDescent="0.2"/>
    <row r="9316" ht="10.199999999999999" hidden="1" x14ac:dyDescent="0.2"/>
    <row r="9317" ht="10.199999999999999" hidden="1" x14ac:dyDescent="0.2"/>
    <row r="9318" ht="10.199999999999999" hidden="1" x14ac:dyDescent="0.2"/>
    <row r="9319" ht="10.199999999999999" hidden="1" x14ac:dyDescent="0.2"/>
    <row r="9320" ht="10.199999999999999" hidden="1" x14ac:dyDescent="0.2"/>
    <row r="9321" ht="10.199999999999999" hidden="1" x14ac:dyDescent="0.2"/>
    <row r="9322" ht="10.199999999999999" hidden="1" x14ac:dyDescent="0.2"/>
    <row r="9323" ht="10.199999999999999" hidden="1" x14ac:dyDescent="0.2"/>
    <row r="9324" ht="10.199999999999999" hidden="1" x14ac:dyDescent="0.2"/>
    <row r="9325" ht="10.199999999999999" hidden="1" x14ac:dyDescent="0.2"/>
    <row r="9326" ht="10.199999999999999" hidden="1" x14ac:dyDescent="0.2"/>
    <row r="9327" ht="10.199999999999999" hidden="1" x14ac:dyDescent="0.2"/>
    <row r="9328" ht="10.199999999999999" hidden="1" x14ac:dyDescent="0.2"/>
    <row r="9329" ht="10.199999999999999" hidden="1" x14ac:dyDescent="0.2"/>
    <row r="9330" ht="10.199999999999999" hidden="1" x14ac:dyDescent="0.2"/>
    <row r="9331" ht="10.199999999999999" hidden="1" x14ac:dyDescent="0.2"/>
    <row r="9332" ht="10.199999999999999" hidden="1" x14ac:dyDescent="0.2"/>
    <row r="9333" ht="10.199999999999999" hidden="1" x14ac:dyDescent="0.2"/>
    <row r="9334" ht="10.199999999999999" hidden="1" x14ac:dyDescent="0.2"/>
    <row r="9335" ht="10.199999999999999" hidden="1" x14ac:dyDescent="0.2"/>
    <row r="9336" ht="10.199999999999999" hidden="1" x14ac:dyDescent="0.2"/>
    <row r="9337" ht="10.199999999999999" hidden="1" x14ac:dyDescent="0.2"/>
    <row r="9338" ht="10.199999999999999" hidden="1" x14ac:dyDescent="0.2"/>
    <row r="9339" ht="10.199999999999999" hidden="1" x14ac:dyDescent="0.2"/>
    <row r="9340" ht="10.199999999999999" hidden="1" x14ac:dyDescent="0.2"/>
    <row r="9341" ht="10.199999999999999" hidden="1" x14ac:dyDescent="0.2"/>
    <row r="9342" ht="10.199999999999999" hidden="1" x14ac:dyDescent="0.2"/>
    <row r="9343" ht="10.199999999999999" hidden="1" x14ac:dyDescent="0.2"/>
    <row r="9344" ht="10.199999999999999" hidden="1" x14ac:dyDescent="0.2"/>
    <row r="9345" ht="10.199999999999999" hidden="1" x14ac:dyDescent="0.2"/>
    <row r="9346" ht="10.199999999999999" hidden="1" x14ac:dyDescent="0.2"/>
    <row r="9347" ht="10.199999999999999" hidden="1" x14ac:dyDescent="0.2"/>
    <row r="9348" ht="10.199999999999999" hidden="1" x14ac:dyDescent="0.2"/>
    <row r="9349" ht="10.199999999999999" hidden="1" x14ac:dyDescent="0.2"/>
    <row r="9350" ht="10.199999999999999" hidden="1" x14ac:dyDescent="0.2"/>
    <row r="9351" ht="10.199999999999999" hidden="1" x14ac:dyDescent="0.2"/>
    <row r="9352" ht="10.199999999999999" hidden="1" x14ac:dyDescent="0.2"/>
    <row r="9353" ht="10.199999999999999" hidden="1" x14ac:dyDescent="0.2"/>
    <row r="9354" ht="10.199999999999999" hidden="1" x14ac:dyDescent="0.2"/>
    <row r="9355" ht="10.199999999999999" hidden="1" x14ac:dyDescent="0.2"/>
    <row r="9356" ht="10.199999999999999" hidden="1" x14ac:dyDescent="0.2"/>
    <row r="9357" ht="10.199999999999999" hidden="1" x14ac:dyDescent="0.2"/>
    <row r="9358" ht="10.199999999999999" hidden="1" x14ac:dyDescent="0.2"/>
    <row r="9359" ht="10.199999999999999" hidden="1" x14ac:dyDescent="0.2"/>
    <row r="9360" ht="10.199999999999999" hidden="1" x14ac:dyDescent="0.2"/>
    <row r="9361" ht="10.199999999999999" hidden="1" x14ac:dyDescent="0.2"/>
    <row r="9362" ht="10.199999999999999" hidden="1" x14ac:dyDescent="0.2"/>
    <row r="9363" ht="10.199999999999999" hidden="1" x14ac:dyDescent="0.2"/>
    <row r="9364" ht="10.199999999999999" hidden="1" x14ac:dyDescent="0.2"/>
    <row r="9365" ht="10.199999999999999" hidden="1" x14ac:dyDescent="0.2"/>
    <row r="9366" ht="10.199999999999999" hidden="1" x14ac:dyDescent="0.2"/>
    <row r="9367" ht="10.199999999999999" hidden="1" x14ac:dyDescent="0.2"/>
    <row r="9368" ht="10.199999999999999" hidden="1" x14ac:dyDescent="0.2"/>
    <row r="9369" ht="10.199999999999999" hidden="1" x14ac:dyDescent="0.2"/>
    <row r="9370" ht="10.199999999999999" hidden="1" x14ac:dyDescent="0.2"/>
    <row r="9371" ht="10.199999999999999" hidden="1" x14ac:dyDescent="0.2"/>
    <row r="9372" ht="10.199999999999999" hidden="1" x14ac:dyDescent="0.2"/>
    <row r="9373" ht="10.199999999999999" hidden="1" x14ac:dyDescent="0.2"/>
    <row r="9374" ht="10.199999999999999" hidden="1" x14ac:dyDescent="0.2"/>
    <row r="9375" ht="10.199999999999999" hidden="1" x14ac:dyDescent="0.2"/>
    <row r="9376" ht="10.199999999999999" hidden="1" x14ac:dyDescent="0.2"/>
    <row r="9377" ht="10.199999999999999" hidden="1" x14ac:dyDescent="0.2"/>
    <row r="9378" ht="10.199999999999999" hidden="1" x14ac:dyDescent="0.2"/>
    <row r="9379" ht="10.199999999999999" hidden="1" x14ac:dyDescent="0.2"/>
    <row r="9380" ht="10.199999999999999" hidden="1" x14ac:dyDescent="0.2"/>
    <row r="9381" ht="10.199999999999999" hidden="1" x14ac:dyDescent="0.2"/>
    <row r="9382" ht="10.199999999999999" hidden="1" x14ac:dyDescent="0.2"/>
    <row r="9383" ht="10.199999999999999" hidden="1" x14ac:dyDescent="0.2"/>
    <row r="9384" ht="10.199999999999999" hidden="1" x14ac:dyDescent="0.2"/>
    <row r="9385" ht="10.199999999999999" hidden="1" x14ac:dyDescent="0.2"/>
    <row r="9386" ht="10.199999999999999" hidden="1" x14ac:dyDescent="0.2"/>
    <row r="9387" ht="10.199999999999999" hidden="1" x14ac:dyDescent="0.2"/>
    <row r="9388" ht="10.199999999999999" hidden="1" x14ac:dyDescent="0.2"/>
    <row r="9389" ht="10.199999999999999" hidden="1" x14ac:dyDescent="0.2"/>
    <row r="9390" ht="10.199999999999999" hidden="1" x14ac:dyDescent="0.2"/>
    <row r="9391" ht="10.199999999999999" hidden="1" x14ac:dyDescent="0.2"/>
    <row r="9392" ht="10.199999999999999" hidden="1" x14ac:dyDescent="0.2"/>
    <row r="9393" ht="10.199999999999999" hidden="1" x14ac:dyDescent="0.2"/>
    <row r="9394" ht="10.199999999999999" hidden="1" x14ac:dyDescent="0.2"/>
    <row r="9395" ht="10.199999999999999" hidden="1" x14ac:dyDescent="0.2"/>
    <row r="9396" ht="10.199999999999999" hidden="1" x14ac:dyDescent="0.2"/>
    <row r="9397" ht="10.199999999999999" hidden="1" x14ac:dyDescent="0.2"/>
    <row r="9398" ht="10.199999999999999" hidden="1" x14ac:dyDescent="0.2"/>
    <row r="9399" ht="10.199999999999999" hidden="1" x14ac:dyDescent="0.2"/>
    <row r="9400" ht="10.199999999999999" hidden="1" x14ac:dyDescent="0.2"/>
    <row r="9401" ht="10.199999999999999" hidden="1" x14ac:dyDescent="0.2"/>
    <row r="9402" ht="10.199999999999999" hidden="1" x14ac:dyDescent="0.2"/>
    <row r="9403" ht="10.199999999999999" hidden="1" x14ac:dyDescent="0.2"/>
    <row r="9404" ht="10.199999999999999" hidden="1" x14ac:dyDescent="0.2"/>
    <row r="9405" ht="10.199999999999999" hidden="1" x14ac:dyDescent="0.2"/>
    <row r="9406" ht="10.199999999999999" hidden="1" x14ac:dyDescent="0.2"/>
    <row r="9407" ht="10.199999999999999" hidden="1" x14ac:dyDescent="0.2"/>
    <row r="9408" ht="10.199999999999999" hidden="1" x14ac:dyDescent="0.2"/>
    <row r="9409" ht="10.199999999999999" hidden="1" x14ac:dyDescent="0.2"/>
    <row r="9410" ht="10.199999999999999" hidden="1" x14ac:dyDescent="0.2"/>
    <row r="9411" ht="10.199999999999999" hidden="1" x14ac:dyDescent="0.2"/>
    <row r="9412" ht="10.199999999999999" hidden="1" x14ac:dyDescent="0.2"/>
    <row r="9413" ht="10.199999999999999" hidden="1" x14ac:dyDescent="0.2"/>
    <row r="9414" ht="10.199999999999999" hidden="1" x14ac:dyDescent="0.2"/>
    <row r="9415" ht="10.199999999999999" hidden="1" x14ac:dyDescent="0.2"/>
    <row r="9416" ht="10.199999999999999" hidden="1" x14ac:dyDescent="0.2"/>
    <row r="9417" ht="10.199999999999999" hidden="1" x14ac:dyDescent="0.2"/>
    <row r="9418" ht="10.199999999999999" hidden="1" x14ac:dyDescent="0.2"/>
    <row r="9419" ht="10.199999999999999" hidden="1" x14ac:dyDescent="0.2"/>
    <row r="9420" ht="10.199999999999999" hidden="1" x14ac:dyDescent="0.2"/>
    <row r="9421" ht="10.199999999999999" hidden="1" x14ac:dyDescent="0.2"/>
    <row r="9422" ht="10.199999999999999" hidden="1" x14ac:dyDescent="0.2"/>
    <row r="9423" ht="10.199999999999999" hidden="1" x14ac:dyDescent="0.2"/>
    <row r="9424" ht="10.199999999999999" hidden="1" x14ac:dyDescent="0.2"/>
    <row r="9425" ht="10.199999999999999" hidden="1" x14ac:dyDescent="0.2"/>
    <row r="9426" ht="10.199999999999999" hidden="1" x14ac:dyDescent="0.2"/>
    <row r="9427" ht="10.199999999999999" hidden="1" x14ac:dyDescent="0.2"/>
    <row r="9428" ht="10.199999999999999" hidden="1" x14ac:dyDescent="0.2"/>
    <row r="9429" ht="10.199999999999999" hidden="1" x14ac:dyDescent="0.2"/>
    <row r="9430" ht="10.199999999999999" hidden="1" x14ac:dyDescent="0.2"/>
    <row r="9431" ht="10.199999999999999" hidden="1" x14ac:dyDescent="0.2"/>
    <row r="9432" ht="10.199999999999999" hidden="1" x14ac:dyDescent="0.2"/>
    <row r="9433" ht="10.199999999999999" hidden="1" x14ac:dyDescent="0.2"/>
    <row r="9434" ht="10.199999999999999" hidden="1" x14ac:dyDescent="0.2"/>
    <row r="9435" ht="10.199999999999999" hidden="1" x14ac:dyDescent="0.2"/>
    <row r="9436" ht="10.199999999999999" hidden="1" x14ac:dyDescent="0.2"/>
    <row r="9437" ht="10.199999999999999" hidden="1" x14ac:dyDescent="0.2"/>
    <row r="9438" ht="10.199999999999999" hidden="1" x14ac:dyDescent="0.2"/>
    <row r="9439" ht="10.199999999999999" hidden="1" x14ac:dyDescent="0.2"/>
    <row r="9440" ht="10.199999999999999" hidden="1" x14ac:dyDescent="0.2"/>
    <row r="9441" ht="10.199999999999999" hidden="1" x14ac:dyDescent="0.2"/>
    <row r="9442" ht="10.199999999999999" hidden="1" x14ac:dyDescent="0.2"/>
    <row r="9443" ht="10.199999999999999" hidden="1" x14ac:dyDescent="0.2"/>
    <row r="9444" ht="10.199999999999999" hidden="1" x14ac:dyDescent="0.2"/>
    <row r="9445" ht="10.199999999999999" hidden="1" x14ac:dyDescent="0.2"/>
    <row r="9446" ht="10.199999999999999" hidden="1" x14ac:dyDescent="0.2"/>
    <row r="9447" ht="10.199999999999999" hidden="1" x14ac:dyDescent="0.2"/>
    <row r="9448" ht="10.199999999999999" hidden="1" x14ac:dyDescent="0.2"/>
    <row r="9449" ht="10.199999999999999" hidden="1" x14ac:dyDescent="0.2"/>
    <row r="9450" ht="10.199999999999999" hidden="1" x14ac:dyDescent="0.2"/>
    <row r="9451" ht="10.199999999999999" hidden="1" x14ac:dyDescent="0.2"/>
    <row r="9452" ht="10.199999999999999" hidden="1" x14ac:dyDescent="0.2"/>
    <row r="9453" ht="10.199999999999999" hidden="1" x14ac:dyDescent="0.2"/>
    <row r="9454" ht="10.199999999999999" hidden="1" x14ac:dyDescent="0.2"/>
    <row r="9455" ht="10.199999999999999" hidden="1" x14ac:dyDescent="0.2"/>
    <row r="9456" ht="10.199999999999999" hidden="1" x14ac:dyDescent="0.2"/>
    <row r="9457" ht="10.199999999999999" hidden="1" x14ac:dyDescent="0.2"/>
    <row r="9458" ht="10.199999999999999" hidden="1" x14ac:dyDescent="0.2"/>
    <row r="9459" ht="10.199999999999999" hidden="1" x14ac:dyDescent="0.2"/>
    <row r="9460" ht="10.199999999999999" hidden="1" x14ac:dyDescent="0.2"/>
    <row r="9461" ht="10.199999999999999" hidden="1" x14ac:dyDescent="0.2"/>
    <row r="9462" ht="10.199999999999999" hidden="1" x14ac:dyDescent="0.2"/>
    <row r="9463" ht="10.199999999999999" hidden="1" x14ac:dyDescent="0.2"/>
    <row r="9464" ht="10.199999999999999" hidden="1" x14ac:dyDescent="0.2"/>
    <row r="9465" ht="10.199999999999999" hidden="1" x14ac:dyDescent="0.2"/>
    <row r="9466" ht="10.199999999999999" hidden="1" x14ac:dyDescent="0.2"/>
    <row r="9467" ht="10.199999999999999" hidden="1" x14ac:dyDescent="0.2"/>
    <row r="9468" ht="10.199999999999999" hidden="1" x14ac:dyDescent="0.2"/>
    <row r="9469" ht="10.199999999999999" hidden="1" x14ac:dyDescent="0.2"/>
    <row r="9470" ht="10.199999999999999" hidden="1" x14ac:dyDescent="0.2"/>
    <row r="9471" ht="10.199999999999999" hidden="1" x14ac:dyDescent="0.2"/>
    <row r="9472" ht="10.199999999999999" hidden="1" x14ac:dyDescent="0.2"/>
    <row r="9473" ht="10.199999999999999" hidden="1" x14ac:dyDescent="0.2"/>
    <row r="9474" ht="10.199999999999999" hidden="1" x14ac:dyDescent="0.2"/>
    <row r="9475" ht="10.199999999999999" hidden="1" x14ac:dyDescent="0.2"/>
    <row r="9476" ht="10.199999999999999" hidden="1" x14ac:dyDescent="0.2"/>
    <row r="9477" ht="10.199999999999999" hidden="1" x14ac:dyDescent="0.2"/>
    <row r="9478" ht="10.199999999999999" hidden="1" x14ac:dyDescent="0.2"/>
    <row r="9479" ht="10.199999999999999" hidden="1" x14ac:dyDescent="0.2"/>
    <row r="9480" ht="10.199999999999999" hidden="1" x14ac:dyDescent="0.2"/>
    <row r="9481" ht="10.199999999999999" hidden="1" x14ac:dyDescent="0.2"/>
    <row r="9482" ht="10.199999999999999" hidden="1" x14ac:dyDescent="0.2"/>
    <row r="9483" ht="10.199999999999999" hidden="1" x14ac:dyDescent="0.2"/>
    <row r="9484" ht="10.199999999999999" hidden="1" x14ac:dyDescent="0.2"/>
    <row r="9485" ht="10.199999999999999" hidden="1" x14ac:dyDescent="0.2"/>
    <row r="9486" ht="10.199999999999999" hidden="1" x14ac:dyDescent="0.2"/>
    <row r="9487" ht="10.199999999999999" hidden="1" x14ac:dyDescent="0.2"/>
    <row r="9488" ht="10.199999999999999" hidden="1" x14ac:dyDescent="0.2"/>
    <row r="9489" ht="10.199999999999999" hidden="1" x14ac:dyDescent="0.2"/>
    <row r="9490" ht="10.199999999999999" hidden="1" x14ac:dyDescent="0.2"/>
    <row r="9491" ht="10.199999999999999" hidden="1" x14ac:dyDescent="0.2"/>
    <row r="9492" ht="10.199999999999999" hidden="1" x14ac:dyDescent="0.2"/>
    <row r="9493" ht="10.199999999999999" hidden="1" x14ac:dyDescent="0.2"/>
    <row r="9494" ht="10.199999999999999" hidden="1" x14ac:dyDescent="0.2"/>
    <row r="9495" ht="10.199999999999999" hidden="1" x14ac:dyDescent="0.2"/>
    <row r="9496" ht="10.199999999999999" hidden="1" x14ac:dyDescent="0.2"/>
    <row r="9497" ht="10.199999999999999" hidden="1" x14ac:dyDescent="0.2"/>
    <row r="9498" ht="10.199999999999999" hidden="1" x14ac:dyDescent="0.2"/>
    <row r="9499" ht="10.199999999999999" hidden="1" x14ac:dyDescent="0.2"/>
    <row r="9500" ht="10.199999999999999" hidden="1" x14ac:dyDescent="0.2"/>
    <row r="9501" ht="10.199999999999999" hidden="1" x14ac:dyDescent="0.2"/>
    <row r="9502" ht="10.199999999999999" hidden="1" x14ac:dyDescent="0.2"/>
    <row r="9503" ht="10.199999999999999" hidden="1" x14ac:dyDescent="0.2"/>
    <row r="9504" ht="10.199999999999999" hidden="1" x14ac:dyDescent="0.2"/>
    <row r="9505" ht="10.199999999999999" hidden="1" x14ac:dyDescent="0.2"/>
    <row r="9506" ht="10.199999999999999" hidden="1" x14ac:dyDescent="0.2"/>
    <row r="9507" ht="10.199999999999999" hidden="1" x14ac:dyDescent="0.2"/>
    <row r="9508" ht="10.199999999999999" hidden="1" x14ac:dyDescent="0.2"/>
    <row r="9509" ht="10.199999999999999" hidden="1" x14ac:dyDescent="0.2"/>
    <row r="9510" ht="10.199999999999999" hidden="1" x14ac:dyDescent="0.2"/>
    <row r="9511" ht="10.199999999999999" hidden="1" x14ac:dyDescent="0.2"/>
    <row r="9512" ht="10.199999999999999" hidden="1" x14ac:dyDescent="0.2"/>
    <row r="9513" ht="10.199999999999999" hidden="1" x14ac:dyDescent="0.2"/>
    <row r="9514" ht="10.199999999999999" hidden="1" x14ac:dyDescent="0.2"/>
    <row r="9515" ht="10.199999999999999" hidden="1" x14ac:dyDescent="0.2"/>
    <row r="9516" ht="10.199999999999999" hidden="1" x14ac:dyDescent="0.2"/>
    <row r="9517" ht="10.199999999999999" hidden="1" x14ac:dyDescent="0.2"/>
    <row r="9518" ht="10.199999999999999" hidden="1" x14ac:dyDescent="0.2"/>
    <row r="9519" ht="10.199999999999999" hidden="1" x14ac:dyDescent="0.2"/>
    <row r="9520" ht="10.199999999999999" hidden="1" x14ac:dyDescent="0.2"/>
    <row r="9521" ht="10.199999999999999" hidden="1" x14ac:dyDescent="0.2"/>
    <row r="9522" ht="10.199999999999999" hidden="1" x14ac:dyDescent="0.2"/>
    <row r="9523" ht="10.199999999999999" hidden="1" x14ac:dyDescent="0.2"/>
    <row r="9524" ht="10.199999999999999" hidden="1" x14ac:dyDescent="0.2"/>
    <row r="9525" ht="10.199999999999999" hidden="1" x14ac:dyDescent="0.2"/>
    <row r="9526" ht="10.199999999999999" hidden="1" x14ac:dyDescent="0.2"/>
    <row r="9527" ht="10.199999999999999" hidden="1" x14ac:dyDescent="0.2"/>
    <row r="9528" ht="10.199999999999999" hidden="1" x14ac:dyDescent="0.2"/>
    <row r="9529" ht="10.199999999999999" hidden="1" x14ac:dyDescent="0.2"/>
    <row r="9530" ht="10.199999999999999" hidden="1" x14ac:dyDescent="0.2"/>
    <row r="9531" ht="10.199999999999999" hidden="1" x14ac:dyDescent="0.2"/>
    <row r="9532" ht="10.199999999999999" hidden="1" x14ac:dyDescent="0.2"/>
    <row r="9533" ht="10.199999999999999" hidden="1" x14ac:dyDescent="0.2"/>
    <row r="9534" ht="10.199999999999999" hidden="1" x14ac:dyDescent="0.2"/>
    <row r="9535" ht="10.199999999999999" hidden="1" x14ac:dyDescent="0.2"/>
    <row r="9536" ht="10.199999999999999" hidden="1" x14ac:dyDescent="0.2"/>
    <row r="9537" ht="10.199999999999999" hidden="1" x14ac:dyDescent="0.2"/>
    <row r="9538" ht="10.199999999999999" hidden="1" x14ac:dyDescent="0.2"/>
    <row r="9539" ht="10.199999999999999" hidden="1" x14ac:dyDescent="0.2"/>
    <row r="9540" ht="10.199999999999999" hidden="1" x14ac:dyDescent="0.2"/>
    <row r="9541" ht="10.199999999999999" hidden="1" x14ac:dyDescent="0.2"/>
    <row r="9542" ht="10.199999999999999" hidden="1" x14ac:dyDescent="0.2"/>
    <row r="9543" ht="10.199999999999999" hidden="1" x14ac:dyDescent="0.2"/>
    <row r="9544" ht="10.199999999999999" hidden="1" x14ac:dyDescent="0.2"/>
    <row r="9545" ht="10.199999999999999" hidden="1" x14ac:dyDescent="0.2"/>
    <row r="9546" ht="10.199999999999999" hidden="1" x14ac:dyDescent="0.2"/>
    <row r="9547" ht="10.199999999999999" hidden="1" x14ac:dyDescent="0.2"/>
    <row r="9548" ht="10.199999999999999" hidden="1" x14ac:dyDescent="0.2"/>
    <row r="9549" ht="10.199999999999999" hidden="1" x14ac:dyDescent="0.2"/>
    <row r="9550" ht="10.199999999999999" hidden="1" x14ac:dyDescent="0.2"/>
    <row r="9551" ht="10.199999999999999" hidden="1" x14ac:dyDescent="0.2"/>
    <row r="9552" ht="10.199999999999999" hidden="1" x14ac:dyDescent="0.2"/>
    <row r="9553" ht="10.199999999999999" hidden="1" x14ac:dyDescent="0.2"/>
    <row r="9554" ht="10.199999999999999" hidden="1" x14ac:dyDescent="0.2"/>
    <row r="9555" ht="10.199999999999999" hidden="1" x14ac:dyDescent="0.2"/>
    <row r="9556" ht="10.199999999999999" hidden="1" x14ac:dyDescent="0.2"/>
    <row r="9557" ht="10.199999999999999" hidden="1" x14ac:dyDescent="0.2"/>
    <row r="9558" ht="10.199999999999999" hidden="1" x14ac:dyDescent="0.2"/>
    <row r="9559" ht="10.199999999999999" hidden="1" x14ac:dyDescent="0.2"/>
    <row r="9560" ht="10.199999999999999" hidden="1" x14ac:dyDescent="0.2"/>
    <row r="9561" ht="10.199999999999999" hidden="1" x14ac:dyDescent="0.2"/>
    <row r="9562" ht="10.199999999999999" hidden="1" x14ac:dyDescent="0.2"/>
    <row r="9563" ht="10.199999999999999" hidden="1" x14ac:dyDescent="0.2"/>
    <row r="9564" ht="10.199999999999999" hidden="1" x14ac:dyDescent="0.2"/>
    <row r="9565" ht="10.199999999999999" hidden="1" x14ac:dyDescent="0.2"/>
    <row r="9566" ht="10.199999999999999" hidden="1" x14ac:dyDescent="0.2"/>
    <row r="9567" ht="10.199999999999999" hidden="1" x14ac:dyDescent="0.2"/>
    <row r="9568" ht="10.199999999999999" hidden="1" x14ac:dyDescent="0.2"/>
    <row r="9569" ht="10.199999999999999" hidden="1" x14ac:dyDescent="0.2"/>
    <row r="9570" ht="10.199999999999999" hidden="1" x14ac:dyDescent="0.2"/>
    <row r="9571" ht="10.199999999999999" hidden="1" x14ac:dyDescent="0.2"/>
    <row r="9572" ht="10.199999999999999" hidden="1" x14ac:dyDescent="0.2"/>
    <row r="9573" ht="10.199999999999999" hidden="1" x14ac:dyDescent="0.2"/>
    <row r="9574" ht="10.199999999999999" hidden="1" x14ac:dyDescent="0.2"/>
    <row r="9575" ht="10.199999999999999" hidden="1" x14ac:dyDescent="0.2"/>
    <row r="9576" ht="10.199999999999999" hidden="1" x14ac:dyDescent="0.2"/>
    <row r="9577" ht="10.199999999999999" hidden="1" x14ac:dyDescent="0.2"/>
    <row r="9578" ht="10.199999999999999" hidden="1" x14ac:dyDescent="0.2"/>
    <row r="9579" ht="10.199999999999999" hidden="1" x14ac:dyDescent="0.2"/>
    <row r="9580" ht="10.199999999999999" hidden="1" x14ac:dyDescent="0.2"/>
    <row r="9581" ht="10.199999999999999" hidden="1" x14ac:dyDescent="0.2"/>
    <row r="9582" ht="10.199999999999999" hidden="1" x14ac:dyDescent="0.2"/>
    <row r="9583" ht="10.199999999999999" hidden="1" x14ac:dyDescent="0.2"/>
    <row r="9584" ht="10.199999999999999" hidden="1" x14ac:dyDescent="0.2"/>
    <row r="9585" ht="10.199999999999999" hidden="1" x14ac:dyDescent="0.2"/>
    <row r="9586" ht="10.199999999999999" hidden="1" x14ac:dyDescent="0.2"/>
    <row r="9587" ht="10.199999999999999" hidden="1" x14ac:dyDescent="0.2"/>
    <row r="9588" ht="10.199999999999999" hidden="1" x14ac:dyDescent="0.2"/>
    <row r="9589" ht="10.199999999999999" hidden="1" x14ac:dyDescent="0.2"/>
    <row r="9590" ht="10.199999999999999" hidden="1" x14ac:dyDescent="0.2"/>
    <row r="9591" ht="10.199999999999999" hidden="1" x14ac:dyDescent="0.2"/>
    <row r="9592" ht="10.199999999999999" hidden="1" x14ac:dyDescent="0.2"/>
    <row r="9593" ht="10.199999999999999" hidden="1" x14ac:dyDescent="0.2"/>
    <row r="9594" ht="10.199999999999999" hidden="1" x14ac:dyDescent="0.2"/>
    <row r="9595" ht="10.199999999999999" hidden="1" x14ac:dyDescent="0.2"/>
    <row r="9596" ht="10.199999999999999" hidden="1" x14ac:dyDescent="0.2"/>
    <row r="9597" ht="10.199999999999999" hidden="1" x14ac:dyDescent="0.2"/>
    <row r="9598" ht="10.199999999999999" hidden="1" x14ac:dyDescent="0.2"/>
    <row r="9599" ht="10.199999999999999" hidden="1" x14ac:dyDescent="0.2"/>
    <row r="9600" ht="10.199999999999999" hidden="1" x14ac:dyDescent="0.2"/>
    <row r="9601" ht="10.199999999999999" hidden="1" x14ac:dyDescent="0.2"/>
    <row r="9602" ht="10.199999999999999" hidden="1" x14ac:dyDescent="0.2"/>
    <row r="9603" ht="10.199999999999999" hidden="1" x14ac:dyDescent="0.2"/>
    <row r="9604" ht="10.199999999999999" hidden="1" x14ac:dyDescent="0.2"/>
    <row r="9605" ht="10.199999999999999" hidden="1" x14ac:dyDescent="0.2"/>
    <row r="9606" ht="10.199999999999999" hidden="1" x14ac:dyDescent="0.2"/>
    <row r="9607" ht="10.199999999999999" hidden="1" x14ac:dyDescent="0.2"/>
    <row r="9608" ht="10.199999999999999" hidden="1" x14ac:dyDescent="0.2"/>
    <row r="9609" ht="10.199999999999999" hidden="1" x14ac:dyDescent="0.2"/>
    <row r="9610" ht="10.199999999999999" hidden="1" x14ac:dyDescent="0.2"/>
    <row r="9611" ht="10.199999999999999" hidden="1" x14ac:dyDescent="0.2"/>
    <row r="9612" ht="10.199999999999999" hidden="1" x14ac:dyDescent="0.2"/>
    <row r="9613" ht="10.199999999999999" hidden="1" x14ac:dyDescent="0.2"/>
    <row r="9614" ht="10.199999999999999" hidden="1" x14ac:dyDescent="0.2"/>
    <row r="9615" ht="10.199999999999999" hidden="1" x14ac:dyDescent="0.2"/>
    <row r="9616" ht="10.199999999999999" hidden="1" x14ac:dyDescent="0.2"/>
    <row r="9617" ht="10.199999999999999" hidden="1" x14ac:dyDescent="0.2"/>
    <row r="9618" ht="10.199999999999999" hidden="1" x14ac:dyDescent="0.2"/>
    <row r="9619" ht="10.199999999999999" hidden="1" x14ac:dyDescent="0.2"/>
    <row r="9620" ht="10.199999999999999" hidden="1" x14ac:dyDescent="0.2"/>
    <row r="9621" ht="10.199999999999999" hidden="1" x14ac:dyDescent="0.2"/>
    <row r="9622" ht="10.199999999999999" hidden="1" x14ac:dyDescent="0.2"/>
    <row r="9623" ht="10.199999999999999" hidden="1" x14ac:dyDescent="0.2"/>
    <row r="9624" ht="10.199999999999999" hidden="1" x14ac:dyDescent="0.2"/>
    <row r="9625" ht="10.199999999999999" hidden="1" x14ac:dyDescent="0.2"/>
    <row r="9626" ht="10.199999999999999" hidden="1" x14ac:dyDescent="0.2"/>
    <row r="9627" ht="10.199999999999999" hidden="1" x14ac:dyDescent="0.2"/>
    <row r="9628" ht="10.199999999999999" hidden="1" x14ac:dyDescent="0.2"/>
    <row r="9629" ht="10.199999999999999" hidden="1" x14ac:dyDescent="0.2"/>
    <row r="9630" ht="10.199999999999999" hidden="1" x14ac:dyDescent="0.2"/>
    <row r="9631" ht="10.199999999999999" hidden="1" x14ac:dyDescent="0.2"/>
    <row r="9632" ht="10.199999999999999" hidden="1" x14ac:dyDescent="0.2"/>
    <row r="9633" ht="10.199999999999999" hidden="1" x14ac:dyDescent="0.2"/>
    <row r="9634" ht="10.199999999999999" hidden="1" x14ac:dyDescent="0.2"/>
    <row r="9635" ht="10.199999999999999" hidden="1" x14ac:dyDescent="0.2"/>
    <row r="9636" ht="10.199999999999999" hidden="1" x14ac:dyDescent="0.2"/>
    <row r="9637" ht="10.199999999999999" hidden="1" x14ac:dyDescent="0.2"/>
    <row r="9638" ht="10.199999999999999" hidden="1" x14ac:dyDescent="0.2"/>
    <row r="9639" ht="10.199999999999999" hidden="1" x14ac:dyDescent="0.2"/>
    <row r="9640" ht="10.199999999999999" hidden="1" x14ac:dyDescent="0.2"/>
    <row r="9641" ht="10.199999999999999" hidden="1" x14ac:dyDescent="0.2"/>
    <row r="9642" ht="10.199999999999999" hidden="1" x14ac:dyDescent="0.2"/>
    <row r="9643" ht="10.199999999999999" hidden="1" x14ac:dyDescent="0.2"/>
    <row r="9644" ht="10.199999999999999" hidden="1" x14ac:dyDescent="0.2"/>
    <row r="9645" ht="10.199999999999999" hidden="1" x14ac:dyDescent="0.2"/>
    <row r="9646" ht="10.199999999999999" hidden="1" x14ac:dyDescent="0.2"/>
    <row r="9647" ht="10.199999999999999" hidden="1" x14ac:dyDescent="0.2"/>
    <row r="9648" ht="10.199999999999999" hidden="1" x14ac:dyDescent="0.2"/>
    <row r="9649" ht="10.199999999999999" hidden="1" x14ac:dyDescent="0.2"/>
    <row r="9650" ht="10.199999999999999" hidden="1" x14ac:dyDescent="0.2"/>
    <row r="9651" ht="10.199999999999999" hidden="1" x14ac:dyDescent="0.2"/>
    <row r="9652" ht="10.199999999999999" hidden="1" x14ac:dyDescent="0.2"/>
    <row r="9653" ht="10.199999999999999" hidden="1" x14ac:dyDescent="0.2"/>
    <row r="9654" ht="10.199999999999999" hidden="1" x14ac:dyDescent="0.2"/>
    <row r="9655" ht="10.199999999999999" hidden="1" x14ac:dyDescent="0.2"/>
    <row r="9656" ht="10.199999999999999" hidden="1" x14ac:dyDescent="0.2"/>
    <row r="9657" ht="10.199999999999999" hidden="1" x14ac:dyDescent="0.2"/>
    <row r="9658" ht="10.199999999999999" hidden="1" x14ac:dyDescent="0.2"/>
    <row r="9659" ht="10.199999999999999" hidden="1" x14ac:dyDescent="0.2"/>
    <row r="9660" ht="10.199999999999999" hidden="1" x14ac:dyDescent="0.2"/>
    <row r="9661" ht="10.199999999999999" hidden="1" x14ac:dyDescent="0.2"/>
    <row r="9662" ht="10.199999999999999" hidden="1" x14ac:dyDescent="0.2"/>
    <row r="9663" ht="10.199999999999999" hidden="1" x14ac:dyDescent="0.2"/>
    <row r="9664" ht="10.199999999999999" hidden="1" x14ac:dyDescent="0.2"/>
    <row r="9665" ht="10.199999999999999" hidden="1" x14ac:dyDescent="0.2"/>
    <row r="9666" ht="10.199999999999999" hidden="1" x14ac:dyDescent="0.2"/>
    <row r="9667" ht="10.199999999999999" hidden="1" x14ac:dyDescent="0.2"/>
    <row r="9668" ht="10.199999999999999" hidden="1" x14ac:dyDescent="0.2"/>
    <row r="9669" ht="10.199999999999999" hidden="1" x14ac:dyDescent="0.2"/>
    <row r="9670" ht="10.199999999999999" hidden="1" x14ac:dyDescent="0.2"/>
    <row r="9671" ht="10.199999999999999" hidden="1" x14ac:dyDescent="0.2"/>
    <row r="9672" ht="10.199999999999999" hidden="1" x14ac:dyDescent="0.2"/>
    <row r="9673" ht="10.199999999999999" hidden="1" x14ac:dyDescent="0.2"/>
    <row r="9674" ht="10.199999999999999" hidden="1" x14ac:dyDescent="0.2"/>
    <row r="9675" ht="10.199999999999999" hidden="1" x14ac:dyDescent="0.2"/>
    <row r="9676" ht="10.199999999999999" hidden="1" x14ac:dyDescent="0.2"/>
    <row r="9677" ht="10.199999999999999" hidden="1" x14ac:dyDescent="0.2"/>
    <row r="9678" ht="10.199999999999999" hidden="1" x14ac:dyDescent="0.2"/>
    <row r="9679" ht="10.199999999999999" hidden="1" x14ac:dyDescent="0.2"/>
    <row r="9680" ht="10.199999999999999" hidden="1" x14ac:dyDescent="0.2"/>
    <row r="9681" ht="10.199999999999999" hidden="1" x14ac:dyDescent="0.2"/>
    <row r="9682" ht="10.199999999999999" hidden="1" x14ac:dyDescent="0.2"/>
    <row r="9683" ht="10.199999999999999" hidden="1" x14ac:dyDescent="0.2"/>
    <row r="9684" ht="10.199999999999999" hidden="1" x14ac:dyDescent="0.2"/>
    <row r="9685" ht="10.199999999999999" hidden="1" x14ac:dyDescent="0.2"/>
    <row r="9686" ht="10.199999999999999" hidden="1" x14ac:dyDescent="0.2"/>
    <row r="9687" ht="10.199999999999999" hidden="1" x14ac:dyDescent="0.2"/>
    <row r="9688" ht="10.199999999999999" hidden="1" x14ac:dyDescent="0.2"/>
    <row r="9689" ht="10.199999999999999" hidden="1" x14ac:dyDescent="0.2"/>
    <row r="9690" ht="10.199999999999999" hidden="1" x14ac:dyDescent="0.2"/>
    <row r="9691" ht="10.199999999999999" hidden="1" x14ac:dyDescent="0.2"/>
    <row r="9692" ht="10.199999999999999" hidden="1" x14ac:dyDescent="0.2"/>
    <row r="9693" ht="10.199999999999999" hidden="1" x14ac:dyDescent="0.2"/>
    <row r="9694" ht="10.199999999999999" hidden="1" x14ac:dyDescent="0.2"/>
    <row r="9695" ht="10.199999999999999" hidden="1" x14ac:dyDescent="0.2"/>
    <row r="9696" ht="10.199999999999999" hidden="1" x14ac:dyDescent="0.2"/>
    <row r="9697" ht="10.199999999999999" hidden="1" x14ac:dyDescent="0.2"/>
    <row r="9698" ht="10.199999999999999" hidden="1" x14ac:dyDescent="0.2"/>
    <row r="9699" ht="10.199999999999999" hidden="1" x14ac:dyDescent="0.2"/>
    <row r="9700" ht="10.199999999999999" hidden="1" x14ac:dyDescent="0.2"/>
    <row r="9701" ht="10.199999999999999" hidden="1" x14ac:dyDescent="0.2"/>
    <row r="9702" ht="10.199999999999999" hidden="1" x14ac:dyDescent="0.2"/>
    <row r="9703" ht="10.199999999999999" hidden="1" x14ac:dyDescent="0.2"/>
    <row r="9704" ht="10.199999999999999" hidden="1" x14ac:dyDescent="0.2"/>
    <row r="9705" ht="10.199999999999999" hidden="1" x14ac:dyDescent="0.2"/>
    <row r="9706" ht="10.199999999999999" hidden="1" x14ac:dyDescent="0.2"/>
    <row r="9707" ht="10.199999999999999" hidden="1" x14ac:dyDescent="0.2"/>
    <row r="9708" ht="10.199999999999999" hidden="1" x14ac:dyDescent="0.2"/>
    <row r="9709" ht="10.199999999999999" hidden="1" x14ac:dyDescent="0.2"/>
    <row r="9710" ht="10.199999999999999" hidden="1" x14ac:dyDescent="0.2"/>
    <row r="9711" ht="10.199999999999999" hidden="1" x14ac:dyDescent="0.2"/>
    <row r="9712" ht="10.199999999999999" hidden="1" x14ac:dyDescent="0.2"/>
    <row r="9713" ht="10.199999999999999" hidden="1" x14ac:dyDescent="0.2"/>
    <row r="9714" ht="10.199999999999999" hidden="1" x14ac:dyDescent="0.2"/>
    <row r="9715" ht="10.199999999999999" hidden="1" x14ac:dyDescent="0.2"/>
    <row r="9716" ht="10.199999999999999" hidden="1" x14ac:dyDescent="0.2"/>
    <row r="9717" ht="10.199999999999999" hidden="1" x14ac:dyDescent="0.2"/>
    <row r="9718" ht="10.199999999999999" hidden="1" x14ac:dyDescent="0.2"/>
    <row r="9719" ht="10.199999999999999" hidden="1" x14ac:dyDescent="0.2"/>
    <row r="9720" ht="10.199999999999999" hidden="1" x14ac:dyDescent="0.2"/>
    <row r="9721" ht="10.199999999999999" hidden="1" x14ac:dyDescent="0.2"/>
    <row r="9722" ht="10.199999999999999" hidden="1" x14ac:dyDescent="0.2"/>
    <row r="9723" ht="10.199999999999999" hidden="1" x14ac:dyDescent="0.2"/>
    <row r="9724" ht="10.199999999999999" hidden="1" x14ac:dyDescent="0.2"/>
    <row r="9725" ht="10.199999999999999" hidden="1" x14ac:dyDescent="0.2"/>
    <row r="9726" ht="10.199999999999999" hidden="1" x14ac:dyDescent="0.2"/>
    <row r="9727" ht="10.199999999999999" hidden="1" x14ac:dyDescent="0.2"/>
    <row r="9728" ht="10.199999999999999" hidden="1" x14ac:dyDescent="0.2"/>
    <row r="9729" ht="10.199999999999999" hidden="1" x14ac:dyDescent="0.2"/>
    <row r="9730" ht="10.199999999999999" hidden="1" x14ac:dyDescent="0.2"/>
    <row r="9731" ht="10.199999999999999" hidden="1" x14ac:dyDescent="0.2"/>
    <row r="9732" ht="10.199999999999999" hidden="1" x14ac:dyDescent="0.2"/>
    <row r="9733" ht="10.199999999999999" hidden="1" x14ac:dyDescent="0.2"/>
    <row r="9734" ht="10.199999999999999" hidden="1" x14ac:dyDescent="0.2"/>
    <row r="9735" ht="10.199999999999999" hidden="1" x14ac:dyDescent="0.2"/>
    <row r="9736" ht="10.199999999999999" hidden="1" x14ac:dyDescent="0.2"/>
    <row r="9737" ht="10.199999999999999" hidden="1" x14ac:dyDescent="0.2"/>
    <row r="9738" ht="10.199999999999999" hidden="1" x14ac:dyDescent="0.2"/>
    <row r="9739" ht="10.199999999999999" hidden="1" x14ac:dyDescent="0.2"/>
    <row r="9740" ht="10.199999999999999" hidden="1" x14ac:dyDescent="0.2"/>
    <row r="9741" ht="10.199999999999999" hidden="1" x14ac:dyDescent="0.2"/>
    <row r="9742" ht="10.199999999999999" hidden="1" x14ac:dyDescent="0.2"/>
    <row r="9743" ht="10.199999999999999" hidden="1" x14ac:dyDescent="0.2"/>
    <row r="9744" ht="10.199999999999999" hidden="1" x14ac:dyDescent="0.2"/>
    <row r="9745" ht="10.199999999999999" hidden="1" x14ac:dyDescent="0.2"/>
    <row r="9746" ht="10.199999999999999" hidden="1" x14ac:dyDescent="0.2"/>
    <row r="9747" ht="10.199999999999999" hidden="1" x14ac:dyDescent="0.2"/>
    <row r="9748" ht="10.199999999999999" hidden="1" x14ac:dyDescent="0.2"/>
    <row r="9749" ht="10.199999999999999" hidden="1" x14ac:dyDescent="0.2"/>
    <row r="9750" ht="10.199999999999999" hidden="1" x14ac:dyDescent="0.2"/>
    <row r="9751" ht="10.199999999999999" hidden="1" x14ac:dyDescent="0.2"/>
    <row r="9752" ht="10.199999999999999" hidden="1" x14ac:dyDescent="0.2"/>
    <row r="9753" ht="10.199999999999999" hidden="1" x14ac:dyDescent="0.2"/>
    <row r="9754" ht="10.199999999999999" hidden="1" x14ac:dyDescent="0.2"/>
    <row r="9755" ht="10.199999999999999" hidden="1" x14ac:dyDescent="0.2"/>
    <row r="9756" ht="10.199999999999999" hidden="1" x14ac:dyDescent="0.2"/>
    <row r="9757" ht="10.199999999999999" hidden="1" x14ac:dyDescent="0.2"/>
    <row r="9758" ht="10.199999999999999" hidden="1" x14ac:dyDescent="0.2"/>
    <row r="9759" ht="10.199999999999999" hidden="1" x14ac:dyDescent="0.2"/>
    <row r="9760" ht="10.199999999999999" hidden="1" x14ac:dyDescent="0.2"/>
    <row r="9761" ht="10.199999999999999" hidden="1" x14ac:dyDescent="0.2"/>
    <row r="9762" ht="10.199999999999999" hidden="1" x14ac:dyDescent="0.2"/>
    <row r="9763" ht="10.199999999999999" hidden="1" x14ac:dyDescent="0.2"/>
    <row r="9764" ht="10.199999999999999" hidden="1" x14ac:dyDescent="0.2"/>
    <row r="9765" ht="10.199999999999999" hidden="1" x14ac:dyDescent="0.2"/>
    <row r="9766" ht="10.199999999999999" hidden="1" x14ac:dyDescent="0.2"/>
    <row r="9767" ht="10.199999999999999" hidden="1" x14ac:dyDescent="0.2"/>
    <row r="9768" ht="10.199999999999999" hidden="1" x14ac:dyDescent="0.2"/>
    <row r="9769" ht="10.199999999999999" hidden="1" x14ac:dyDescent="0.2"/>
    <row r="9770" ht="10.199999999999999" hidden="1" x14ac:dyDescent="0.2"/>
    <row r="9771" ht="10.199999999999999" hidden="1" x14ac:dyDescent="0.2"/>
    <row r="9772" ht="10.199999999999999" hidden="1" x14ac:dyDescent="0.2"/>
    <row r="9773" ht="10.199999999999999" hidden="1" x14ac:dyDescent="0.2"/>
    <row r="9774" ht="10.199999999999999" hidden="1" x14ac:dyDescent="0.2"/>
    <row r="9775" ht="10.199999999999999" hidden="1" x14ac:dyDescent="0.2"/>
    <row r="9776" ht="10.199999999999999" hidden="1" x14ac:dyDescent="0.2"/>
    <row r="9777" ht="10.199999999999999" hidden="1" x14ac:dyDescent="0.2"/>
    <row r="9778" ht="10.199999999999999" hidden="1" x14ac:dyDescent="0.2"/>
    <row r="9779" ht="10.199999999999999" hidden="1" x14ac:dyDescent="0.2"/>
    <row r="9780" ht="10.199999999999999" hidden="1" x14ac:dyDescent="0.2"/>
    <row r="9781" ht="10.199999999999999" hidden="1" x14ac:dyDescent="0.2"/>
    <row r="9782" ht="10.199999999999999" hidden="1" x14ac:dyDescent="0.2"/>
    <row r="9783" ht="10.199999999999999" hidden="1" x14ac:dyDescent="0.2"/>
    <row r="9784" ht="10.199999999999999" hidden="1" x14ac:dyDescent="0.2"/>
    <row r="9785" ht="10.199999999999999" hidden="1" x14ac:dyDescent="0.2"/>
    <row r="9786" ht="10.199999999999999" hidden="1" x14ac:dyDescent="0.2"/>
    <row r="9787" ht="10.199999999999999" hidden="1" x14ac:dyDescent="0.2"/>
    <row r="9788" ht="10.199999999999999" hidden="1" x14ac:dyDescent="0.2"/>
    <row r="9789" ht="10.199999999999999" hidden="1" x14ac:dyDescent="0.2"/>
    <row r="9790" ht="10.199999999999999" hidden="1" x14ac:dyDescent="0.2"/>
    <row r="9791" ht="10.199999999999999" hidden="1" x14ac:dyDescent="0.2"/>
    <row r="9792" ht="10.199999999999999" hidden="1" x14ac:dyDescent="0.2"/>
    <row r="9793" ht="10.199999999999999" hidden="1" x14ac:dyDescent="0.2"/>
    <row r="9794" ht="10.199999999999999" hidden="1" x14ac:dyDescent="0.2"/>
    <row r="9795" ht="10.199999999999999" hidden="1" x14ac:dyDescent="0.2"/>
    <row r="9796" ht="10.199999999999999" hidden="1" x14ac:dyDescent="0.2"/>
    <row r="9797" ht="10.199999999999999" hidden="1" x14ac:dyDescent="0.2"/>
    <row r="9798" ht="10.199999999999999" hidden="1" x14ac:dyDescent="0.2"/>
    <row r="9799" ht="10.199999999999999" hidden="1" x14ac:dyDescent="0.2"/>
    <row r="9800" ht="10.199999999999999" hidden="1" x14ac:dyDescent="0.2"/>
    <row r="9801" ht="10.199999999999999" hidden="1" x14ac:dyDescent="0.2"/>
    <row r="9802" ht="10.199999999999999" hidden="1" x14ac:dyDescent="0.2"/>
    <row r="9803" ht="10.199999999999999" hidden="1" x14ac:dyDescent="0.2"/>
    <row r="9804" ht="10.199999999999999" hidden="1" x14ac:dyDescent="0.2"/>
    <row r="9805" ht="10.199999999999999" hidden="1" x14ac:dyDescent="0.2"/>
    <row r="9806" ht="10.199999999999999" hidden="1" x14ac:dyDescent="0.2"/>
    <row r="9807" ht="10.199999999999999" hidden="1" x14ac:dyDescent="0.2"/>
    <row r="9808" ht="10.199999999999999" hidden="1" x14ac:dyDescent="0.2"/>
    <row r="9809" ht="10.199999999999999" hidden="1" x14ac:dyDescent="0.2"/>
    <row r="9810" ht="10.199999999999999" hidden="1" x14ac:dyDescent="0.2"/>
    <row r="9811" ht="10.199999999999999" hidden="1" x14ac:dyDescent="0.2"/>
    <row r="9812" ht="10.199999999999999" hidden="1" x14ac:dyDescent="0.2"/>
    <row r="9813" ht="10.199999999999999" hidden="1" x14ac:dyDescent="0.2"/>
    <row r="9814" ht="10.199999999999999" hidden="1" x14ac:dyDescent="0.2"/>
    <row r="9815" ht="10.199999999999999" hidden="1" x14ac:dyDescent="0.2"/>
    <row r="9816" ht="10.199999999999999" hidden="1" x14ac:dyDescent="0.2"/>
    <row r="9817" ht="10.199999999999999" hidden="1" x14ac:dyDescent="0.2"/>
    <row r="9818" ht="10.199999999999999" hidden="1" x14ac:dyDescent="0.2"/>
    <row r="9819" ht="10.199999999999999" hidden="1" x14ac:dyDescent="0.2"/>
    <row r="9820" ht="10.199999999999999" hidden="1" x14ac:dyDescent="0.2"/>
    <row r="9821" ht="10.199999999999999" hidden="1" x14ac:dyDescent="0.2"/>
    <row r="9822" ht="10.199999999999999" hidden="1" x14ac:dyDescent="0.2"/>
    <row r="9823" ht="10.199999999999999" hidden="1" x14ac:dyDescent="0.2"/>
    <row r="9824" ht="10.199999999999999" hidden="1" x14ac:dyDescent="0.2"/>
    <row r="9825" ht="10.199999999999999" hidden="1" x14ac:dyDescent="0.2"/>
    <row r="9826" ht="10.199999999999999" hidden="1" x14ac:dyDescent="0.2"/>
    <row r="9827" ht="10.199999999999999" hidden="1" x14ac:dyDescent="0.2"/>
    <row r="9828" ht="10.199999999999999" hidden="1" x14ac:dyDescent="0.2"/>
    <row r="9829" ht="10.199999999999999" hidden="1" x14ac:dyDescent="0.2"/>
    <row r="9830" ht="10.199999999999999" hidden="1" x14ac:dyDescent="0.2"/>
    <row r="9831" ht="10.199999999999999" hidden="1" x14ac:dyDescent="0.2"/>
    <row r="9832" ht="10.199999999999999" hidden="1" x14ac:dyDescent="0.2"/>
    <row r="9833" ht="10.199999999999999" hidden="1" x14ac:dyDescent="0.2"/>
    <row r="9834" ht="10.199999999999999" hidden="1" x14ac:dyDescent="0.2"/>
    <row r="9835" ht="10.199999999999999" hidden="1" x14ac:dyDescent="0.2"/>
    <row r="9836" ht="10.199999999999999" hidden="1" x14ac:dyDescent="0.2"/>
    <row r="9837" ht="10.199999999999999" hidden="1" x14ac:dyDescent="0.2"/>
    <row r="9838" ht="10.199999999999999" hidden="1" x14ac:dyDescent="0.2"/>
    <row r="9839" ht="10.199999999999999" hidden="1" x14ac:dyDescent="0.2"/>
    <row r="9840" ht="10.199999999999999" hidden="1" x14ac:dyDescent="0.2"/>
    <row r="9841" ht="10.199999999999999" hidden="1" x14ac:dyDescent="0.2"/>
    <row r="9842" ht="10.199999999999999" hidden="1" x14ac:dyDescent="0.2"/>
    <row r="9843" ht="10.199999999999999" hidden="1" x14ac:dyDescent="0.2"/>
    <row r="9844" ht="10.199999999999999" hidden="1" x14ac:dyDescent="0.2"/>
    <row r="9845" ht="10.199999999999999" hidden="1" x14ac:dyDescent="0.2"/>
    <row r="9846" ht="10.199999999999999" hidden="1" x14ac:dyDescent="0.2"/>
    <row r="9847" ht="10.199999999999999" hidden="1" x14ac:dyDescent="0.2"/>
    <row r="9848" ht="10.199999999999999" hidden="1" x14ac:dyDescent="0.2"/>
    <row r="9849" ht="10.199999999999999" hidden="1" x14ac:dyDescent="0.2"/>
    <row r="9850" ht="10.199999999999999" hidden="1" x14ac:dyDescent="0.2"/>
    <row r="9851" ht="10.199999999999999" hidden="1" x14ac:dyDescent="0.2"/>
    <row r="9852" ht="10.199999999999999" hidden="1" x14ac:dyDescent="0.2"/>
    <row r="9853" ht="10.199999999999999" hidden="1" x14ac:dyDescent="0.2"/>
    <row r="9854" ht="10.199999999999999" hidden="1" x14ac:dyDescent="0.2"/>
    <row r="9855" ht="10.199999999999999" hidden="1" x14ac:dyDescent="0.2"/>
    <row r="9856" ht="10.199999999999999" hidden="1" x14ac:dyDescent="0.2"/>
    <row r="9857" ht="10.199999999999999" hidden="1" x14ac:dyDescent="0.2"/>
    <row r="9858" ht="10.199999999999999" hidden="1" x14ac:dyDescent="0.2"/>
    <row r="9859" ht="10.199999999999999" hidden="1" x14ac:dyDescent="0.2"/>
    <row r="9860" ht="10.199999999999999" hidden="1" x14ac:dyDescent="0.2"/>
    <row r="9861" ht="10.199999999999999" hidden="1" x14ac:dyDescent="0.2"/>
    <row r="9862" ht="10.199999999999999" hidden="1" x14ac:dyDescent="0.2"/>
    <row r="9863" ht="10.199999999999999" hidden="1" x14ac:dyDescent="0.2"/>
    <row r="9864" ht="10.199999999999999" hidden="1" x14ac:dyDescent="0.2"/>
    <row r="9865" ht="10.199999999999999" hidden="1" x14ac:dyDescent="0.2"/>
    <row r="9866" ht="10.199999999999999" hidden="1" x14ac:dyDescent="0.2"/>
    <row r="9867" ht="10.199999999999999" hidden="1" x14ac:dyDescent="0.2"/>
    <row r="9868" ht="10.199999999999999" hidden="1" x14ac:dyDescent="0.2"/>
    <row r="9869" ht="10.199999999999999" hidden="1" x14ac:dyDescent="0.2"/>
    <row r="9870" ht="10.199999999999999" hidden="1" x14ac:dyDescent="0.2"/>
    <row r="9871" ht="10.199999999999999" hidden="1" x14ac:dyDescent="0.2"/>
    <row r="9872" ht="10.199999999999999" hidden="1" x14ac:dyDescent="0.2"/>
    <row r="9873" ht="10.199999999999999" hidden="1" x14ac:dyDescent="0.2"/>
    <row r="9874" ht="10.199999999999999" hidden="1" x14ac:dyDescent="0.2"/>
    <row r="9875" ht="10.199999999999999" hidden="1" x14ac:dyDescent="0.2"/>
    <row r="9876" ht="10.199999999999999" hidden="1" x14ac:dyDescent="0.2"/>
    <row r="9877" ht="10.199999999999999" hidden="1" x14ac:dyDescent="0.2"/>
    <row r="9878" ht="10.199999999999999" hidden="1" x14ac:dyDescent="0.2"/>
    <row r="9879" ht="10.199999999999999" hidden="1" x14ac:dyDescent="0.2"/>
    <row r="9880" ht="10.199999999999999" hidden="1" x14ac:dyDescent="0.2"/>
    <row r="9881" ht="10.199999999999999" hidden="1" x14ac:dyDescent="0.2"/>
    <row r="9882" ht="10.199999999999999" hidden="1" x14ac:dyDescent="0.2"/>
    <row r="9883" ht="10.199999999999999" hidden="1" x14ac:dyDescent="0.2"/>
    <row r="9884" ht="10.199999999999999" hidden="1" x14ac:dyDescent="0.2"/>
    <row r="9885" ht="10.199999999999999" hidden="1" x14ac:dyDescent="0.2"/>
    <row r="9886" ht="10.199999999999999" hidden="1" x14ac:dyDescent="0.2"/>
    <row r="9887" ht="10.199999999999999" hidden="1" x14ac:dyDescent="0.2"/>
    <row r="9888" ht="10.199999999999999" hidden="1" x14ac:dyDescent="0.2"/>
    <row r="9889" ht="10.199999999999999" hidden="1" x14ac:dyDescent="0.2"/>
    <row r="9890" ht="10.199999999999999" hidden="1" x14ac:dyDescent="0.2"/>
    <row r="9891" ht="10.199999999999999" hidden="1" x14ac:dyDescent="0.2"/>
    <row r="9892" ht="10.199999999999999" hidden="1" x14ac:dyDescent="0.2"/>
    <row r="9893" ht="10.199999999999999" hidden="1" x14ac:dyDescent="0.2"/>
    <row r="9894" ht="10.199999999999999" hidden="1" x14ac:dyDescent="0.2"/>
    <row r="9895" ht="10.199999999999999" hidden="1" x14ac:dyDescent="0.2"/>
    <row r="9896" ht="10.199999999999999" hidden="1" x14ac:dyDescent="0.2"/>
    <row r="9897" ht="10.199999999999999" hidden="1" x14ac:dyDescent="0.2"/>
    <row r="9898" ht="10.199999999999999" hidden="1" x14ac:dyDescent="0.2"/>
    <row r="9899" ht="10.199999999999999" hidden="1" x14ac:dyDescent="0.2"/>
    <row r="9900" ht="10.199999999999999" hidden="1" x14ac:dyDescent="0.2"/>
    <row r="9901" ht="10.199999999999999" hidden="1" x14ac:dyDescent="0.2"/>
    <row r="9902" ht="10.199999999999999" hidden="1" x14ac:dyDescent="0.2"/>
    <row r="9903" ht="10.199999999999999" hidden="1" x14ac:dyDescent="0.2"/>
    <row r="9904" ht="10.199999999999999" hidden="1" x14ac:dyDescent="0.2"/>
    <row r="9905" ht="10.199999999999999" hidden="1" x14ac:dyDescent="0.2"/>
    <row r="9906" ht="10.199999999999999" hidden="1" x14ac:dyDescent="0.2"/>
    <row r="9907" ht="10.199999999999999" hidden="1" x14ac:dyDescent="0.2"/>
    <row r="9908" ht="10.199999999999999" hidden="1" x14ac:dyDescent="0.2"/>
    <row r="9909" ht="10.199999999999999" hidden="1" x14ac:dyDescent="0.2"/>
    <row r="9910" ht="10.199999999999999" hidden="1" x14ac:dyDescent="0.2"/>
    <row r="9911" ht="10.199999999999999" hidden="1" x14ac:dyDescent="0.2"/>
    <row r="9912" ht="10.199999999999999" hidden="1" x14ac:dyDescent="0.2"/>
    <row r="9913" ht="10.199999999999999" hidden="1" x14ac:dyDescent="0.2"/>
    <row r="9914" ht="10.199999999999999" hidden="1" x14ac:dyDescent="0.2"/>
    <row r="9915" ht="10.199999999999999" hidden="1" x14ac:dyDescent="0.2"/>
    <row r="9916" ht="10.199999999999999" hidden="1" x14ac:dyDescent="0.2"/>
    <row r="9917" ht="10.199999999999999" hidden="1" x14ac:dyDescent="0.2"/>
    <row r="9918" ht="10.199999999999999" hidden="1" x14ac:dyDescent="0.2"/>
    <row r="9919" ht="10.199999999999999" hidden="1" x14ac:dyDescent="0.2"/>
    <row r="9920" ht="10.199999999999999" hidden="1" x14ac:dyDescent="0.2"/>
    <row r="9921" ht="10.199999999999999" hidden="1" x14ac:dyDescent="0.2"/>
    <row r="9922" ht="10.199999999999999" hidden="1" x14ac:dyDescent="0.2"/>
    <row r="9923" ht="10.199999999999999" hidden="1" x14ac:dyDescent="0.2"/>
    <row r="9924" ht="10.199999999999999" hidden="1" x14ac:dyDescent="0.2"/>
    <row r="9925" ht="10.199999999999999" hidden="1" x14ac:dyDescent="0.2"/>
    <row r="9926" ht="10.199999999999999" hidden="1" x14ac:dyDescent="0.2"/>
    <row r="9927" ht="10.199999999999999" hidden="1" x14ac:dyDescent="0.2"/>
    <row r="9928" ht="10.199999999999999" hidden="1" x14ac:dyDescent="0.2"/>
    <row r="9929" ht="10.199999999999999" hidden="1" x14ac:dyDescent="0.2"/>
    <row r="9930" ht="10.199999999999999" hidden="1" x14ac:dyDescent="0.2"/>
    <row r="9931" ht="10.199999999999999" hidden="1" x14ac:dyDescent="0.2"/>
    <row r="9932" ht="10.199999999999999" hidden="1" x14ac:dyDescent="0.2"/>
    <row r="9933" ht="10.199999999999999" hidden="1" x14ac:dyDescent="0.2"/>
    <row r="9934" ht="10.199999999999999" hidden="1" x14ac:dyDescent="0.2"/>
    <row r="9935" ht="10.199999999999999" hidden="1" x14ac:dyDescent="0.2"/>
    <row r="9936" ht="10.199999999999999" hidden="1" x14ac:dyDescent="0.2"/>
    <row r="9937" ht="10.199999999999999" hidden="1" x14ac:dyDescent="0.2"/>
    <row r="9938" ht="10.199999999999999" hidden="1" x14ac:dyDescent="0.2"/>
    <row r="9939" ht="10.199999999999999" hidden="1" x14ac:dyDescent="0.2"/>
    <row r="9940" ht="10.199999999999999" hidden="1" x14ac:dyDescent="0.2"/>
    <row r="9941" ht="10.199999999999999" hidden="1" x14ac:dyDescent="0.2"/>
    <row r="9942" ht="10.199999999999999" hidden="1" x14ac:dyDescent="0.2"/>
    <row r="9943" ht="10.199999999999999" hidden="1" x14ac:dyDescent="0.2"/>
    <row r="9944" ht="10.199999999999999" hidden="1" x14ac:dyDescent="0.2"/>
    <row r="9945" ht="10.199999999999999" hidden="1" x14ac:dyDescent="0.2"/>
    <row r="9946" ht="10.199999999999999" hidden="1" x14ac:dyDescent="0.2"/>
    <row r="9947" ht="10.199999999999999" hidden="1" x14ac:dyDescent="0.2"/>
    <row r="9948" ht="10.199999999999999" hidden="1" x14ac:dyDescent="0.2"/>
    <row r="9949" ht="10.199999999999999" hidden="1" x14ac:dyDescent="0.2"/>
    <row r="9950" ht="10.199999999999999" hidden="1" x14ac:dyDescent="0.2"/>
    <row r="9951" ht="10.199999999999999" hidden="1" x14ac:dyDescent="0.2"/>
    <row r="9952" ht="10.199999999999999" hidden="1" x14ac:dyDescent="0.2"/>
    <row r="9953" ht="10.199999999999999" hidden="1" x14ac:dyDescent="0.2"/>
    <row r="9954" ht="10.199999999999999" hidden="1" x14ac:dyDescent="0.2"/>
    <row r="9955" ht="10.199999999999999" hidden="1" x14ac:dyDescent="0.2"/>
    <row r="9956" ht="10.199999999999999" hidden="1" x14ac:dyDescent="0.2"/>
    <row r="9957" ht="10.199999999999999" hidden="1" x14ac:dyDescent="0.2"/>
    <row r="9958" ht="10.199999999999999" hidden="1" x14ac:dyDescent="0.2"/>
    <row r="9959" ht="10.199999999999999" hidden="1" x14ac:dyDescent="0.2"/>
    <row r="9960" ht="10.199999999999999" hidden="1" x14ac:dyDescent="0.2"/>
    <row r="9961" ht="10.199999999999999" hidden="1" x14ac:dyDescent="0.2"/>
    <row r="9962" ht="10.199999999999999" hidden="1" x14ac:dyDescent="0.2"/>
    <row r="9963" ht="10.199999999999999" hidden="1" x14ac:dyDescent="0.2"/>
    <row r="9964" ht="10.199999999999999" hidden="1" x14ac:dyDescent="0.2"/>
    <row r="9965" ht="10.199999999999999" hidden="1" x14ac:dyDescent="0.2"/>
    <row r="9966" ht="10.199999999999999" hidden="1" x14ac:dyDescent="0.2"/>
    <row r="9967" ht="10.199999999999999" hidden="1" x14ac:dyDescent="0.2"/>
    <row r="9968" ht="10.199999999999999" hidden="1" x14ac:dyDescent="0.2"/>
    <row r="9969" ht="10.199999999999999" hidden="1" x14ac:dyDescent="0.2"/>
    <row r="9970" ht="10.199999999999999" hidden="1" x14ac:dyDescent="0.2"/>
    <row r="9971" ht="10.199999999999999" hidden="1" x14ac:dyDescent="0.2"/>
    <row r="9972" ht="10.199999999999999" hidden="1" x14ac:dyDescent="0.2"/>
    <row r="9973" ht="10.199999999999999" hidden="1" x14ac:dyDescent="0.2"/>
    <row r="9974" ht="10.199999999999999" hidden="1" x14ac:dyDescent="0.2"/>
    <row r="9975" ht="10.199999999999999" hidden="1" x14ac:dyDescent="0.2"/>
    <row r="9976" ht="10.199999999999999" hidden="1" x14ac:dyDescent="0.2"/>
    <row r="9977" ht="10.199999999999999" hidden="1" x14ac:dyDescent="0.2"/>
    <row r="9978" ht="10.199999999999999" hidden="1" x14ac:dyDescent="0.2"/>
    <row r="9979" ht="10.199999999999999" hidden="1" x14ac:dyDescent="0.2"/>
    <row r="9980" ht="10.199999999999999" hidden="1" x14ac:dyDescent="0.2"/>
    <row r="9981" ht="10.199999999999999" hidden="1" x14ac:dyDescent="0.2"/>
    <row r="9982" ht="10.199999999999999" hidden="1" x14ac:dyDescent="0.2"/>
    <row r="9983" ht="10.199999999999999" hidden="1" x14ac:dyDescent="0.2"/>
    <row r="9984" ht="10.199999999999999" hidden="1" x14ac:dyDescent="0.2"/>
    <row r="9985" ht="10.199999999999999" hidden="1" x14ac:dyDescent="0.2"/>
    <row r="9986" ht="10.199999999999999" hidden="1" x14ac:dyDescent="0.2"/>
    <row r="9987" ht="10.199999999999999" hidden="1" x14ac:dyDescent="0.2"/>
    <row r="9988" ht="10.199999999999999" hidden="1" x14ac:dyDescent="0.2"/>
    <row r="9989" ht="10.199999999999999" hidden="1" x14ac:dyDescent="0.2"/>
    <row r="9990" ht="10.199999999999999" hidden="1" x14ac:dyDescent="0.2"/>
    <row r="9991" ht="10.199999999999999" hidden="1" x14ac:dyDescent="0.2"/>
    <row r="9992" ht="10.199999999999999" hidden="1" x14ac:dyDescent="0.2"/>
    <row r="9993" ht="10.199999999999999" hidden="1" x14ac:dyDescent="0.2"/>
    <row r="9994" ht="10.199999999999999" hidden="1" x14ac:dyDescent="0.2"/>
    <row r="9995" ht="10.199999999999999" hidden="1" x14ac:dyDescent="0.2"/>
    <row r="9996" ht="10.199999999999999" hidden="1" x14ac:dyDescent="0.2"/>
    <row r="9997" ht="10.199999999999999" hidden="1" x14ac:dyDescent="0.2"/>
    <row r="9998" ht="10.199999999999999" hidden="1" x14ac:dyDescent="0.2"/>
    <row r="9999" ht="10.199999999999999" hidden="1" x14ac:dyDescent="0.2"/>
    <row r="10000" ht="10.199999999999999" hidden="1" x14ac:dyDescent="0.2"/>
    <row r="10001" ht="10.199999999999999" hidden="1" x14ac:dyDescent="0.2"/>
    <row r="10002" ht="10.199999999999999" hidden="1" x14ac:dyDescent="0.2"/>
    <row r="10003" ht="10.199999999999999" hidden="1" x14ac:dyDescent="0.2"/>
    <row r="10004" ht="10.199999999999999" hidden="1" x14ac:dyDescent="0.2"/>
    <row r="10005" ht="10.199999999999999" hidden="1" x14ac:dyDescent="0.2"/>
    <row r="10006" ht="10.199999999999999" hidden="1" x14ac:dyDescent="0.2"/>
    <row r="10007" ht="10.199999999999999" hidden="1" x14ac:dyDescent="0.2"/>
    <row r="10008" ht="10.199999999999999" hidden="1" x14ac:dyDescent="0.2"/>
    <row r="10009" ht="10.199999999999999" hidden="1" x14ac:dyDescent="0.2"/>
    <row r="10010" ht="10.199999999999999" hidden="1" x14ac:dyDescent="0.2"/>
    <row r="10011" ht="10.199999999999999" hidden="1" x14ac:dyDescent="0.2"/>
    <row r="10012" ht="10.199999999999999" hidden="1" x14ac:dyDescent="0.2"/>
    <row r="10013" ht="10.199999999999999" hidden="1" x14ac:dyDescent="0.2"/>
    <row r="10014" ht="10.199999999999999" hidden="1" x14ac:dyDescent="0.2"/>
    <row r="10015" ht="10.199999999999999" hidden="1" x14ac:dyDescent="0.2"/>
    <row r="10016" ht="10.199999999999999" hidden="1" x14ac:dyDescent="0.2"/>
    <row r="10017" ht="10.199999999999999" hidden="1" x14ac:dyDescent="0.2"/>
    <row r="10018" ht="10.199999999999999" hidden="1" x14ac:dyDescent="0.2"/>
    <row r="10019" ht="10.199999999999999" hidden="1" x14ac:dyDescent="0.2"/>
    <row r="10020" ht="10.199999999999999" hidden="1" x14ac:dyDescent="0.2"/>
    <row r="10021" ht="10.199999999999999" hidden="1" x14ac:dyDescent="0.2"/>
    <row r="10022" ht="10.199999999999999" hidden="1" x14ac:dyDescent="0.2"/>
    <row r="10023" ht="10.199999999999999" hidden="1" x14ac:dyDescent="0.2"/>
    <row r="10024" ht="10.199999999999999" hidden="1" x14ac:dyDescent="0.2"/>
    <row r="10025" ht="10.199999999999999" hidden="1" x14ac:dyDescent="0.2"/>
    <row r="10026" ht="10.199999999999999" hidden="1" x14ac:dyDescent="0.2"/>
    <row r="10027" ht="10.199999999999999" hidden="1" x14ac:dyDescent="0.2"/>
    <row r="10028" ht="10.199999999999999" hidden="1" x14ac:dyDescent="0.2"/>
    <row r="10029" ht="10.199999999999999" hidden="1" x14ac:dyDescent="0.2"/>
    <row r="10030" ht="10.199999999999999" hidden="1" x14ac:dyDescent="0.2"/>
    <row r="10031" ht="10.199999999999999" hidden="1" x14ac:dyDescent="0.2"/>
    <row r="10032" ht="10.199999999999999" hidden="1" x14ac:dyDescent="0.2"/>
    <row r="10033" ht="10.199999999999999" hidden="1" x14ac:dyDescent="0.2"/>
    <row r="10034" ht="10.199999999999999" hidden="1" x14ac:dyDescent="0.2"/>
    <row r="10035" ht="10.199999999999999" hidden="1" x14ac:dyDescent="0.2"/>
    <row r="10036" ht="10.199999999999999" hidden="1" x14ac:dyDescent="0.2"/>
    <row r="10037" ht="10.199999999999999" hidden="1" x14ac:dyDescent="0.2"/>
    <row r="10038" ht="10.199999999999999" hidden="1" x14ac:dyDescent="0.2"/>
    <row r="10039" ht="10.199999999999999" hidden="1" x14ac:dyDescent="0.2"/>
    <row r="10040" ht="10.199999999999999" hidden="1" x14ac:dyDescent="0.2"/>
    <row r="10041" ht="10.199999999999999" hidden="1" x14ac:dyDescent="0.2"/>
    <row r="10042" ht="10.199999999999999" hidden="1" x14ac:dyDescent="0.2"/>
    <row r="10043" ht="10.199999999999999" hidden="1" x14ac:dyDescent="0.2"/>
    <row r="10044" ht="10.199999999999999" hidden="1" x14ac:dyDescent="0.2"/>
    <row r="10045" ht="10.199999999999999" hidden="1" x14ac:dyDescent="0.2"/>
    <row r="10046" ht="10.199999999999999" hidden="1" x14ac:dyDescent="0.2"/>
    <row r="10047" ht="10.199999999999999" hidden="1" x14ac:dyDescent="0.2"/>
    <row r="10048" ht="10.199999999999999" hidden="1" x14ac:dyDescent="0.2"/>
    <row r="10049" ht="10.199999999999999" hidden="1" x14ac:dyDescent="0.2"/>
    <row r="10050" ht="10.199999999999999" hidden="1" x14ac:dyDescent="0.2"/>
    <row r="10051" ht="10.199999999999999" hidden="1" x14ac:dyDescent="0.2"/>
    <row r="10052" ht="10.199999999999999" hidden="1" x14ac:dyDescent="0.2"/>
    <row r="10053" ht="10.199999999999999" hidden="1" x14ac:dyDescent="0.2"/>
    <row r="10054" ht="10.199999999999999" hidden="1" x14ac:dyDescent="0.2"/>
    <row r="10055" ht="10.199999999999999" hidden="1" x14ac:dyDescent="0.2"/>
    <row r="10056" ht="10.199999999999999" hidden="1" x14ac:dyDescent="0.2"/>
    <row r="10057" ht="10.199999999999999" hidden="1" x14ac:dyDescent="0.2"/>
    <row r="10058" ht="10.199999999999999" hidden="1" x14ac:dyDescent="0.2"/>
    <row r="10059" ht="10.199999999999999" hidden="1" x14ac:dyDescent="0.2"/>
    <row r="10060" ht="10.199999999999999" hidden="1" x14ac:dyDescent="0.2"/>
    <row r="10061" ht="10.199999999999999" hidden="1" x14ac:dyDescent="0.2"/>
    <row r="10062" ht="10.199999999999999" hidden="1" x14ac:dyDescent="0.2"/>
    <row r="10063" ht="10.199999999999999" hidden="1" x14ac:dyDescent="0.2"/>
    <row r="10064" ht="10.199999999999999" hidden="1" x14ac:dyDescent="0.2"/>
    <row r="10065" ht="10.199999999999999" hidden="1" x14ac:dyDescent="0.2"/>
    <row r="10066" ht="10.199999999999999" hidden="1" x14ac:dyDescent="0.2"/>
    <row r="10067" ht="10.199999999999999" hidden="1" x14ac:dyDescent="0.2"/>
    <row r="10068" ht="10.199999999999999" hidden="1" x14ac:dyDescent="0.2"/>
    <row r="10069" ht="10.199999999999999" hidden="1" x14ac:dyDescent="0.2"/>
    <row r="10070" ht="10.199999999999999" hidden="1" x14ac:dyDescent="0.2"/>
    <row r="10071" ht="10.199999999999999" hidden="1" x14ac:dyDescent="0.2"/>
    <row r="10072" ht="10.199999999999999" hidden="1" x14ac:dyDescent="0.2"/>
    <row r="10073" ht="10.199999999999999" hidden="1" x14ac:dyDescent="0.2"/>
    <row r="10074" ht="10.199999999999999" hidden="1" x14ac:dyDescent="0.2"/>
    <row r="10075" ht="10.199999999999999" hidden="1" x14ac:dyDescent="0.2"/>
    <row r="10076" ht="10.199999999999999" hidden="1" x14ac:dyDescent="0.2"/>
    <row r="10077" ht="10.199999999999999" hidden="1" x14ac:dyDescent="0.2"/>
    <row r="10078" ht="10.199999999999999" hidden="1" x14ac:dyDescent="0.2"/>
    <row r="10079" ht="10.199999999999999" hidden="1" x14ac:dyDescent="0.2"/>
    <row r="10080" ht="10.199999999999999" hidden="1" x14ac:dyDescent="0.2"/>
    <row r="10081" ht="10.199999999999999" hidden="1" x14ac:dyDescent="0.2"/>
    <row r="10082" ht="10.199999999999999" hidden="1" x14ac:dyDescent="0.2"/>
    <row r="10083" ht="10.199999999999999" hidden="1" x14ac:dyDescent="0.2"/>
    <row r="10084" ht="10.199999999999999" hidden="1" x14ac:dyDescent="0.2"/>
    <row r="10085" ht="10.199999999999999" hidden="1" x14ac:dyDescent="0.2"/>
    <row r="10086" ht="10.199999999999999" hidden="1" x14ac:dyDescent="0.2"/>
    <row r="10087" ht="10.199999999999999" hidden="1" x14ac:dyDescent="0.2"/>
    <row r="10088" ht="10.199999999999999" hidden="1" x14ac:dyDescent="0.2"/>
    <row r="10089" ht="10.199999999999999" hidden="1" x14ac:dyDescent="0.2"/>
    <row r="10090" ht="10.199999999999999" hidden="1" x14ac:dyDescent="0.2"/>
    <row r="10091" ht="10.199999999999999" hidden="1" x14ac:dyDescent="0.2"/>
    <row r="10092" ht="10.199999999999999" hidden="1" x14ac:dyDescent="0.2"/>
    <row r="10093" ht="10.199999999999999" hidden="1" x14ac:dyDescent="0.2"/>
    <row r="10094" ht="10.199999999999999" hidden="1" x14ac:dyDescent="0.2"/>
    <row r="10095" ht="10.199999999999999" hidden="1" x14ac:dyDescent="0.2"/>
    <row r="10096" ht="10.199999999999999" hidden="1" x14ac:dyDescent="0.2"/>
    <row r="10097" ht="10.199999999999999" hidden="1" x14ac:dyDescent="0.2"/>
    <row r="10098" ht="10.199999999999999" hidden="1" x14ac:dyDescent="0.2"/>
    <row r="10099" ht="10.199999999999999" hidden="1" x14ac:dyDescent="0.2"/>
    <row r="10100" ht="10.199999999999999" hidden="1" x14ac:dyDescent="0.2"/>
    <row r="10101" ht="10.199999999999999" hidden="1" x14ac:dyDescent="0.2"/>
    <row r="10102" ht="10.199999999999999" hidden="1" x14ac:dyDescent="0.2"/>
    <row r="10103" ht="10.199999999999999" hidden="1" x14ac:dyDescent="0.2"/>
    <row r="10104" ht="10.199999999999999" hidden="1" x14ac:dyDescent="0.2"/>
    <row r="10105" ht="10.199999999999999" hidden="1" x14ac:dyDescent="0.2"/>
    <row r="10106" ht="10.199999999999999" hidden="1" x14ac:dyDescent="0.2"/>
    <row r="10107" ht="10.199999999999999" hidden="1" x14ac:dyDescent="0.2"/>
    <row r="10108" ht="10.199999999999999" hidden="1" x14ac:dyDescent="0.2"/>
    <row r="10109" ht="10.199999999999999" hidden="1" x14ac:dyDescent="0.2"/>
    <row r="10110" ht="10.199999999999999" hidden="1" x14ac:dyDescent="0.2"/>
    <row r="10111" ht="10.199999999999999" hidden="1" x14ac:dyDescent="0.2"/>
    <row r="10112" ht="10.199999999999999" hidden="1" x14ac:dyDescent="0.2"/>
    <row r="10113" ht="10.199999999999999" hidden="1" x14ac:dyDescent="0.2"/>
    <row r="10114" ht="10.199999999999999" hidden="1" x14ac:dyDescent="0.2"/>
    <row r="10115" ht="10.199999999999999" hidden="1" x14ac:dyDescent="0.2"/>
    <row r="10116" ht="10.199999999999999" hidden="1" x14ac:dyDescent="0.2"/>
    <row r="10117" ht="10.199999999999999" hidden="1" x14ac:dyDescent="0.2"/>
    <row r="10118" ht="10.199999999999999" hidden="1" x14ac:dyDescent="0.2"/>
    <row r="10119" ht="10.199999999999999" hidden="1" x14ac:dyDescent="0.2"/>
    <row r="10120" ht="10.199999999999999" hidden="1" x14ac:dyDescent="0.2"/>
    <row r="10121" ht="10.199999999999999" hidden="1" x14ac:dyDescent="0.2"/>
    <row r="10122" ht="10.199999999999999" hidden="1" x14ac:dyDescent="0.2"/>
    <row r="10123" ht="10.199999999999999" hidden="1" x14ac:dyDescent="0.2"/>
    <row r="10124" ht="10.199999999999999" hidden="1" x14ac:dyDescent="0.2"/>
    <row r="10125" ht="10.199999999999999" hidden="1" x14ac:dyDescent="0.2"/>
    <row r="10126" ht="10.199999999999999" hidden="1" x14ac:dyDescent="0.2"/>
    <row r="10127" ht="10.199999999999999" hidden="1" x14ac:dyDescent="0.2"/>
    <row r="10128" ht="10.199999999999999" hidden="1" x14ac:dyDescent="0.2"/>
    <row r="10129" ht="10.199999999999999" hidden="1" x14ac:dyDescent="0.2"/>
    <row r="10130" ht="10.199999999999999" hidden="1" x14ac:dyDescent="0.2"/>
    <row r="10131" ht="10.199999999999999" hidden="1" x14ac:dyDescent="0.2"/>
    <row r="10132" ht="10.199999999999999" hidden="1" x14ac:dyDescent="0.2"/>
    <row r="10133" ht="10.199999999999999" hidden="1" x14ac:dyDescent="0.2"/>
    <row r="10134" ht="10.199999999999999" hidden="1" x14ac:dyDescent="0.2"/>
    <row r="10135" ht="10.199999999999999" hidden="1" x14ac:dyDescent="0.2"/>
    <row r="10136" ht="10.199999999999999" hidden="1" x14ac:dyDescent="0.2"/>
    <row r="10137" ht="10.199999999999999" hidden="1" x14ac:dyDescent="0.2"/>
    <row r="10138" ht="10.199999999999999" hidden="1" x14ac:dyDescent="0.2"/>
    <row r="10139" ht="10.199999999999999" hidden="1" x14ac:dyDescent="0.2"/>
    <row r="10140" ht="10.199999999999999" hidden="1" x14ac:dyDescent="0.2"/>
    <row r="10141" ht="10.199999999999999" hidden="1" x14ac:dyDescent="0.2"/>
    <row r="10142" ht="10.199999999999999" hidden="1" x14ac:dyDescent="0.2"/>
    <row r="10143" ht="10.199999999999999" hidden="1" x14ac:dyDescent="0.2"/>
    <row r="10144" ht="10.199999999999999" hidden="1" x14ac:dyDescent="0.2"/>
    <row r="10145" ht="10.199999999999999" hidden="1" x14ac:dyDescent="0.2"/>
    <row r="10146" ht="10.199999999999999" hidden="1" x14ac:dyDescent="0.2"/>
    <row r="10147" ht="10.199999999999999" hidden="1" x14ac:dyDescent="0.2"/>
    <row r="10148" ht="10.199999999999999" hidden="1" x14ac:dyDescent="0.2"/>
    <row r="10149" ht="10.199999999999999" hidden="1" x14ac:dyDescent="0.2"/>
    <row r="10150" ht="10.199999999999999" hidden="1" x14ac:dyDescent="0.2"/>
    <row r="10151" ht="10.199999999999999" hidden="1" x14ac:dyDescent="0.2"/>
    <row r="10152" ht="10.199999999999999" hidden="1" x14ac:dyDescent="0.2"/>
    <row r="10153" ht="10.199999999999999" hidden="1" x14ac:dyDescent="0.2"/>
    <row r="10154" ht="10.199999999999999" hidden="1" x14ac:dyDescent="0.2"/>
    <row r="10155" ht="10.199999999999999" hidden="1" x14ac:dyDescent="0.2"/>
    <row r="10156" ht="10.199999999999999" hidden="1" x14ac:dyDescent="0.2"/>
    <row r="10157" ht="10.199999999999999" hidden="1" x14ac:dyDescent="0.2"/>
    <row r="10158" ht="10.199999999999999" hidden="1" x14ac:dyDescent="0.2"/>
    <row r="10159" ht="10.199999999999999" hidden="1" x14ac:dyDescent="0.2"/>
    <row r="10160" ht="10.199999999999999" hidden="1" x14ac:dyDescent="0.2"/>
    <row r="10161" ht="10.199999999999999" hidden="1" x14ac:dyDescent="0.2"/>
    <row r="10162" ht="10.199999999999999" hidden="1" x14ac:dyDescent="0.2"/>
    <row r="10163" ht="10.199999999999999" hidden="1" x14ac:dyDescent="0.2"/>
    <row r="10164" ht="10.199999999999999" hidden="1" x14ac:dyDescent="0.2"/>
    <row r="10165" ht="10.199999999999999" hidden="1" x14ac:dyDescent="0.2"/>
    <row r="10166" ht="10.199999999999999" hidden="1" x14ac:dyDescent="0.2"/>
    <row r="10167" ht="10.199999999999999" hidden="1" x14ac:dyDescent="0.2"/>
    <row r="10168" ht="10.199999999999999" hidden="1" x14ac:dyDescent="0.2"/>
    <row r="10169" ht="10.199999999999999" hidden="1" x14ac:dyDescent="0.2"/>
    <row r="10170" ht="10.199999999999999" hidden="1" x14ac:dyDescent="0.2"/>
    <row r="10171" ht="10.199999999999999" hidden="1" x14ac:dyDescent="0.2"/>
    <row r="10172" ht="10.199999999999999" hidden="1" x14ac:dyDescent="0.2"/>
    <row r="10173" ht="10.199999999999999" hidden="1" x14ac:dyDescent="0.2"/>
    <row r="10174" ht="10.199999999999999" hidden="1" x14ac:dyDescent="0.2"/>
    <row r="10175" ht="10.199999999999999" hidden="1" x14ac:dyDescent="0.2"/>
    <row r="10176" ht="10.199999999999999" hidden="1" x14ac:dyDescent="0.2"/>
    <row r="10177" ht="10.199999999999999" hidden="1" x14ac:dyDescent="0.2"/>
    <row r="10178" ht="10.199999999999999" hidden="1" x14ac:dyDescent="0.2"/>
    <row r="10179" ht="10.199999999999999" hidden="1" x14ac:dyDescent="0.2"/>
    <row r="10180" ht="10.199999999999999" hidden="1" x14ac:dyDescent="0.2"/>
    <row r="10181" ht="10.199999999999999" hidden="1" x14ac:dyDescent="0.2"/>
    <row r="10182" ht="10.199999999999999" hidden="1" x14ac:dyDescent="0.2"/>
    <row r="10183" ht="10.199999999999999" hidden="1" x14ac:dyDescent="0.2"/>
    <row r="10184" ht="10.199999999999999" hidden="1" x14ac:dyDescent="0.2"/>
    <row r="10185" ht="10.199999999999999" hidden="1" x14ac:dyDescent="0.2"/>
    <row r="10186" ht="10.199999999999999" hidden="1" x14ac:dyDescent="0.2"/>
    <row r="10187" ht="10.199999999999999" hidden="1" x14ac:dyDescent="0.2"/>
    <row r="10188" ht="10.199999999999999" hidden="1" x14ac:dyDescent="0.2"/>
    <row r="10189" ht="10.199999999999999" hidden="1" x14ac:dyDescent="0.2"/>
    <row r="10190" ht="10.199999999999999" hidden="1" x14ac:dyDescent="0.2"/>
    <row r="10191" ht="10.199999999999999" hidden="1" x14ac:dyDescent="0.2"/>
    <row r="10192" ht="10.199999999999999" hidden="1" x14ac:dyDescent="0.2"/>
    <row r="10193" ht="10.199999999999999" hidden="1" x14ac:dyDescent="0.2"/>
    <row r="10194" ht="10.199999999999999" hidden="1" x14ac:dyDescent="0.2"/>
    <row r="10195" ht="10.199999999999999" hidden="1" x14ac:dyDescent="0.2"/>
    <row r="10196" ht="10.199999999999999" hidden="1" x14ac:dyDescent="0.2"/>
    <row r="10197" ht="10.199999999999999" hidden="1" x14ac:dyDescent="0.2"/>
    <row r="10198" ht="10.199999999999999" hidden="1" x14ac:dyDescent="0.2"/>
    <row r="10199" ht="10.199999999999999" hidden="1" x14ac:dyDescent="0.2"/>
    <row r="10200" ht="10.199999999999999" hidden="1" x14ac:dyDescent="0.2"/>
    <row r="10201" ht="10.199999999999999" hidden="1" x14ac:dyDescent="0.2"/>
    <row r="10202" ht="10.199999999999999" hidden="1" x14ac:dyDescent="0.2"/>
    <row r="10203" ht="10.199999999999999" hidden="1" x14ac:dyDescent="0.2"/>
    <row r="10204" ht="10.199999999999999" hidden="1" x14ac:dyDescent="0.2"/>
    <row r="10205" ht="10.199999999999999" hidden="1" x14ac:dyDescent="0.2"/>
    <row r="10206" ht="10.199999999999999" hidden="1" x14ac:dyDescent="0.2"/>
    <row r="10207" ht="10.199999999999999" hidden="1" x14ac:dyDescent="0.2"/>
    <row r="10208" ht="10.199999999999999" hidden="1" x14ac:dyDescent="0.2"/>
    <row r="10209" ht="10.199999999999999" hidden="1" x14ac:dyDescent="0.2"/>
    <row r="10210" ht="10.199999999999999" hidden="1" x14ac:dyDescent="0.2"/>
    <row r="10211" ht="10.199999999999999" hidden="1" x14ac:dyDescent="0.2"/>
    <row r="10212" ht="10.199999999999999" hidden="1" x14ac:dyDescent="0.2"/>
    <row r="10213" ht="10.199999999999999" hidden="1" x14ac:dyDescent="0.2"/>
    <row r="10214" ht="10.199999999999999" hidden="1" x14ac:dyDescent="0.2"/>
    <row r="10215" ht="10.199999999999999" hidden="1" x14ac:dyDescent="0.2"/>
    <row r="10216" ht="10.199999999999999" hidden="1" x14ac:dyDescent="0.2"/>
    <row r="10217" ht="10.199999999999999" hidden="1" x14ac:dyDescent="0.2"/>
    <row r="10218" ht="10.199999999999999" hidden="1" x14ac:dyDescent="0.2"/>
    <row r="10219" ht="10.199999999999999" hidden="1" x14ac:dyDescent="0.2"/>
    <row r="10220" ht="10.199999999999999" hidden="1" x14ac:dyDescent="0.2"/>
    <row r="10221" ht="10.199999999999999" hidden="1" x14ac:dyDescent="0.2"/>
    <row r="10222" ht="10.199999999999999" hidden="1" x14ac:dyDescent="0.2"/>
    <row r="10223" ht="10.199999999999999" hidden="1" x14ac:dyDescent="0.2"/>
    <row r="10224" ht="10.199999999999999" hidden="1" x14ac:dyDescent="0.2"/>
    <row r="10225" ht="10.199999999999999" hidden="1" x14ac:dyDescent="0.2"/>
    <row r="10226" ht="10.199999999999999" hidden="1" x14ac:dyDescent="0.2"/>
    <row r="10227" ht="10.199999999999999" hidden="1" x14ac:dyDescent="0.2"/>
    <row r="10228" ht="10.199999999999999" hidden="1" x14ac:dyDescent="0.2"/>
    <row r="10229" ht="10.199999999999999" hidden="1" x14ac:dyDescent="0.2"/>
    <row r="10230" ht="10.199999999999999" hidden="1" x14ac:dyDescent="0.2"/>
    <row r="10231" ht="10.199999999999999" hidden="1" x14ac:dyDescent="0.2"/>
    <row r="10232" ht="10.199999999999999" hidden="1" x14ac:dyDescent="0.2"/>
    <row r="10233" ht="10.199999999999999" hidden="1" x14ac:dyDescent="0.2"/>
    <row r="10234" ht="10.199999999999999" hidden="1" x14ac:dyDescent="0.2"/>
    <row r="10235" ht="10.199999999999999" hidden="1" x14ac:dyDescent="0.2"/>
    <row r="10236" ht="10.199999999999999" hidden="1" x14ac:dyDescent="0.2"/>
    <row r="10237" ht="10.199999999999999" hidden="1" x14ac:dyDescent="0.2"/>
    <row r="10238" ht="10.199999999999999" hidden="1" x14ac:dyDescent="0.2"/>
    <row r="10239" ht="10.199999999999999" hidden="1" x14ac:dyDescent="0.2"/>
    <row r="10240" ht="10.199999999999999" hidden="1" x14ac:dyDescent="0.2"/>
    <row r="10241" ht="10.199999999999999" hidden="1" x14ac:dyDescent="0.2"/>
    <row r="10242" ht="10.199999999999999" hidden="1" x14ac:dyDescent="0.2"/>
    <row r="10243" ht="10.199999999999999" hidden="1" x14ac:dyDescent="0.2"/>
    <row r="10244" ht="10.199999999999999" hidden="1" x14ac:dyDescent="0.2"/>
    <row r="10245" ht="10.199999999999999" hidden="1" x14ac:dyDescent="0.2"/>
    <row r="10246" ht="10.199999999999999" hidden="1" x14ac:dyDescent="0.2"/>
    <row r="10247" ht="10.199999999999999" hidden="1" x14ac:dyDescent="0.2"/>
    <row r="10248" ht="10.199999999999999" hidden="1" x14ac:dyDescent="0.2"/>
    <row r="10249" ht="10.199999999999999" hidden="1" x14ac:dyDescent="0.2"/>
    <row r="10250" ht="10.199999999999999" hidden="1" x14ac:dyDescent="0.2"/>
    <row r="10251" ht="10.199999999999999" hidden="1" x14ac:dyDescent="0.2"/>
    <row r="10252" ht="10.199999999999999" hidden="1" x14ac:dyDescent="0.2"/>
    <row r="10253" ht="10.199999999999999" hidden="1" x14ac:dyDescent="0.2"/>
    <row r="10254" ht="10.199999999999999" hidden="1" x14ac:dyDescent="0.2"/>
    <row r="10255" ht="10.199999999999999" hidden="1" x14ac:dyDescent="0.2"/>
    <row r="10256" ht="10.199999999999999" hidden="1" x14ac:dyDescent="0.2"/>
    <row r="10257" ht="10.199999999999999" hidden="1" x14ac:dyDescent="0.2"/>
    <row r="10258" ht="10.199999999999999" hidden="1" x14ac:dyDescent="0.2"/>
    <row r="10259" ht="10.199999999999999" hidden="1" x14ac:dyDescent="0.2"/>
    <row r="10260" ht="10.199999999999999" hidden="1" x14ac:dyDescent="0.2"/>
    <row r="10261" ht="10.199999999999999" hidden="1" x14ac:dyDescent="0.2"/>
    <row r="10262" ht="10.199999999999999" hidden="1" x14ac:dyDescent="0.2"/>
    <row r="10263" ht="10.199999999999999" hidden="1" x14ac:dyDescent="0.2"/>
    <row r="10264" ht="10.199999999999999" hidden="1" x14ac:dyDescent="0.2"/>
    <row r="10265" ht="10.199999999999999" hidden="1" x14ac:dyDescent="0.2"/>
    <row r="10266" ht="10.199999999999999" hidden="1" x14ac:dyDescent="0.2"/>
    <row r="10267" ht="10.199999999999999" hidden="1" x14ac:dyDescent="0.2"/>
    <row r="10268" ht="10.199999999999999" hidden="1" x14ac:dyDescent="0.2"/>
    <row r="10269" ht="10.199999999999999" hidden="1" x14ac:dyDescent="0.2"/>
    <row r="10270" ht="10.199999999999999" hidden="1" x14ac:dyDescent="0.2"/>
    <row r="10271" ht="10.199999999999999" hidden="1" x14ac:dyDescent="0.2"/>
    <row r="10272" ht="10.199999999999999" hidden="1" x14ac:dyDescent="0.2"/>
    <row r="10273" ht="10.199999999999999" hidden="1" x14ac:dyDescent="0.2"/>
    <row r="10274" ht="10.199999999999999" hidden="1" x14ac:dyDescent="0.2"/>
    <row r="10275" ht="10.199999999999999" hidden="1" x14ac:dyDescent="0.2"/>
    <row r="10276" ht="10.199999999999999" hidden="1" x14ac:dyDescent="0.2"/>
    <row r="10277" ht="10.199999999999999" hidden="1" x14ac:dyDescent="0.2"/>
    <row r="10278" ht="10.199999999999999" hidden="1" x14ac:dyDescent="0.2"/>
    <row r="10279" ht="10.199999999999999" hidden="1" x14ac:dyDescent="0.2"/>
    <row r="10280" ht="10.199999999999999" hidden="1" x14ac:dyDescent="0.2"/>
    <row r="10281" ht="10.199999999999999" hidden="1" x14ac:dyDescent="0.2"/>
    <row r="10282" ht="10.199999999999999" hidden="1" x14ac:dyDescent="0.2"/>
    <row r="10283" ht="10.199999999999999" hidden="1" x14ac:dyDescent="0.2"/>
    <row r="10284" ht="10.199999999999999" hidden="1" x14ac:dyDescent="0.2"/>
    <row r="10285" ht="10.199999999999999" hidden="1" x14ac:dyDescent="0.2"/>
    <row r="10286" ht="10.199999999999999" hidden="1" x14ac:dyDescent="0.2"/>
    <row r="10287" ht="10.199999999999999" hidden="1" x14ac:dyDescent="0.2"/>
    <row r="10288" ht="10.199999999999999" hidden="1" x14ac:dyDescent="0.2"/>
    <row r="10289" ht="10.199999999999999" hidden="1" x14ac:dyDescent="0.2"/>
    <row r="10290" ht="10.199999999999999" hidden="1" x14ac:dyDescent="0.2"/>
    <row r="10291" ht="10.199999999999999" hidden="1" x14ac:dyDescent="0.2"/>
    <row r="10292" ht="10.199999999999999" hidden="1" x14ac:dyDescent="0.2"/>
    <row r="10293" ht="10.199999999999999" hidden="1" x14ac:dyDescent="0.2"/>
    <row r="10294" ht="10.199999999999999" hidden="1" x14ac:dyDescent="0.2"/>
    <row r="10295" ht="10.199999999999999" hidden="1" x14ac:dyDescent="0.2"/>
    <row r="10296" ht="10.199999999999999" hidden="1" x14ac:dyDescent="0.2"/>
    <row r="10297" ht="10.199999999999999" hidden="1" x14ac:dyDescent="0.2"/>
    <row r="10298" ht="10.199999999999999" hidden="1" x14ac:dyDescent="0.2"/>
    <row r="10299" ht="10.199999999999999" hidden="1" x14ac:dyDescent="0.2"/>
    <row r="10300" ht="10.199999999999999" hidden="1" x14ac:dyDescent="0.2"/>
    <row r="10301" ht="10.199999999999999" hidden="1" x14ac:dyDescent="0.2"/>
    <row r="10302" ht="10.199999999999999" hidden="1" x14ac:dyDescent="0.2"/>
    <row r="10303" ht="10.199999999999999" hidden="1" x14ac:dyDescent="0.2"/>
    <row r="10304" ht="10.199999999999999" hidden="1" x14ac:dyDescent="0.2"/>
    <row r="10305" ht="10.199999999999999" hidden="1" x14ac:dyDescent="0.2"/>
    <row r="10306" ht="10.199999999999999" hidden="1" x14ac:dyDescent="0.2"/>
    <row r="10307" ht="10.199999999999999" hidden="1" x14ac:dyDescent="0.2"/>
    <row r="10308" ht="10.199999999999999" hidden="1" x14ac:dyDescent="0.2"/>
    <row r="10309" ht="10.199999999999999" hidden="1" x14ac:dyDescent="0.2"/>
    <row r="10310" ht="10.199999999999999" hidden="1" x14ac:dyDescent="0.2"/>
    <row r="10311" ht="10.199999999999999" hidden="1" x14ac:dyDescent="0.2"/>
    <row r="10312" ht="10.199999999999999" hidden="1" x14ac:dyDescent="0.2"/>
    <row r="10313" ht="10.199999999999999" hidden="1" x14ac:dyDescent="0.2"/>
    <row r="10314" ht="10.199999999999999" hidden="1" x14ac:dyDescent="0.2"/>
    <row r="10315" ht="10.199999999999999" hidden="1" x14ac:dyDescent="0.2"/>
    <row r="10316" ht="10.199999999999999" hidden="1" x14ac:dyDescent="0.2"/>
    <row r="10317" ht="10.199999999999999" hidden="1" x14ac:dyDescent="0.2"/>
    <row r="10318" ht="10.199999999999999" hidden="1" x14ac:dyDescent="0.2"/>
    <row r="10319" ht="10.199999999999999" hidden="1" x14ac:dyDescent="0.2"/>
    <row r="10320" ht="10.199999999999999" hidden="1" x14ac:dyDescent="0.2"/>
    <row r="10321" ht="10.199999999999999" hidden="1" x14ac:dyDescent="0.2"/>
    <row r="10322" ht="10.199999999999999" hidden="1" x14ac:dyDescent="0.2"/>
    <row r="10323" ht="10.199999999999999" hidden="1" x14ac:dyDescent="0.2"/>
    <row r="10324" ht="10.199999999999999" hidden="1" x14ac:dyDescent="0.2"/>
    <row r="10325" ht="10.199999999999999" hidden="1" x14ac:dyDescent="0.2"/>
    <row r="10326" ht="10.199999999999999" hidden="1" x14ac:dyDescent="0.2"/>
    <row r="10327" ht="10.199999999999999" hidden="1" x14ac:dyDescent="0.2"/>
    <row r="10328" ht="10.199999999999999" hidden="1" x14ac:dyDescent="0.2"/>
    <row r="10329" ht="10.199999999999999" hidden="1" x14ac:dyDescent="0.2"/>
    <row r="10330" ht="10.199999999999999" hidden="1" x14ac:dyDescent="0.2"/>
    <row r="10331" ht="10.199999999999999" hidden="1" x14ac:dyDescent="0.2"/>
    <row r="10332" ht="10.199999999999999" hidden="1" x14ac:dyDescent="0.2"/>
    <row r="10333" ht="10.199999999999999" hidden="1" x14ac:dyDescent="0.2"/>
    <row r="10334" ht="10.199999999999999" hidden="1" x14ac:dyDescent="0.2"/>
    <row r="10335" ht="10.199999999999999" hidden="1" x14ac:dyDescent="0.2"/>
    <row r="10336" ht="10.199999999999999" hidden="1" x14ac:dyDescent="0.2"/>
    <row r="10337" ht="10.199999999999999" hidden="1" x14ac:dyDescent="0.2"/>
    <row r="10338" ht="10.199999999999999" hidden="1" x14ac:dyDescent="0.2"/>
    <row r="10339" ht="10.199999999999999" hidden="1" x14ac:dyDescent="0.2"/>
    <row r="10340" ht="10.199999999999999" hidden="1" x14ac:dyDescent="0.2"/>
    <row r="10341" ht="10.199999999999999" hidden="1" x14ac:dyDescent="0.2"/>
    <row r="10342" ht="10.199999999999999" hidden="1" x14ac:dyDescent="0.2"/>
    <row r="10343" ht="10.199999999999999" hidden="1" x14ac:dyDescent="0.2"/>
    <row r="10344" ht="10.199999999999999" hidden="1" x14ac:dyDescent="0.2"/>
    <row r="10345" ht="10.199999999999999" hidden="1" x14ac:dyDescent="0.2"/>
    <row r="10346" ht="10.199999999999999" hidden="1" x14ac:dyDescent="0.2"/>
    <row r="10347" ht="10.199999999999999" hidden="1" x14ac:dyDescent="0.2"/>
    <row r="10348" ht="10.199999999999999" hidden="1" x14ac:dyDescent="0.2"/>
    <row r="10349" ht="10.199999999999999" hidden="1" x14ac:dyDescent="0.2"/>
    <row r="10350" ht="10.199999999999999" hidden="1" x14ac:dyDescent="0.2"/>
    <row r="10351" ht="10.199999999999999" hidden="1" x14ac:dyDescent="0.2"/>
    <row r="10352" ht="10.199999999999999" hidden="1" x14ac:dyDescent="0.2"/>
    <row r="10353" ht="10.199999999999999" hidden="1" x14ac:dyDescent="0.2"/>
    <row r="10354" ht="10.199999999999999" hidden="1" x14ac:dyDescent="0.2"/>
    <row r="10355" ht="10.199999999999999" hidden="1" x14ac:dyDescent="0.2"/>
    <row r="10356" ht="10.199999999999999" hidden="1" x14ac:dyDescent="0.2"/>
    <row r="10357" ht="10.199999999999999" hidden="1" x14ac:dyDescent="0.2"/>
    <row r="10358" ht="10.199999999999999" hidden="1" x14ac:dyDescent="0.2"/>
    <row r="10359" ht="10.199999999999999" hidden="1" x14ac:dyDescent="0.2"/>
    <row r="10360" ht="10.199999999999999" hidden="1" x14ac:dyDescent="0.2"/>
    <row r="10361" ht="10.199999999999999" hidden="1" x14ac:dyDescent="0.2"/>
    <row r="10362" ht="10.199999999999999" hidden="1" x14ac:dyDescent="0.2"/>
    <row r="10363" ht="10.199999999999999" hidden="1" x14ac:dyDescent="0.2"/>
    <row r="10364" ht="10.199999999999999" hidden="1" x14ac:dyDescent="0.2"/>
    <row r="10365" ht="10.199999999999999" hidden="1" x14ac:dyDescent="0.2"/>
    <row r="10366" ht="10.199999999999999" hidden="1" x14ac:dyDescent="0.2"/>
    <row r="10367" ht="10.199999999999999" hidden="1" x14ac:dyDescent="0.2"/>
    <row r="10368" ht="10.199999999999999" hidden="1" x14ac:dyDescent="0.2"/>
    <row r="10369" ht="10.199999999999999" hidden="1" x14ac:dyDescent="0.2"/>
    <row r="10370" ht="10.199999999999999" hidden="1" x14ac:dyDescent="0.2"/>
    <row r="10371" ht="10.199999999999999" hidden="1" x14ac:dyDescent="0.2"/>
    <row r="10372" ht="10.199999999999999" hidden="1" x14ac:dyDescent="0.2"/>
    <row r="10373" ht="10.199999999999999" hidden="1" x14ac:dyDescent="0.2"/>
    <row r="10374" ht="10.199999999999999" hidden="1" x14ac:dyDescent="0.2"/>
    <row r="10375" ht="10.199999999999999" hidden="1" x14ac:dyDescent="0.2"/>
    <row r="10376" ht="10.199999999999999" hidden="1" x14ac:dyDescent="0.2"/>
    <row r="10377" ht="10.199999999999999" hidden="1" x14ac:dyDescent="0.2"/>
    <row r="10378" ht="10.199999999999999" hidden="1" x14ac:dyDescent="0.2"/>
    <row r="10379" ht="10.199999999999999" hidden="1" x14ac:dyDescent="0.2"/>
    <row r="10380" ht="10.199999999999999" hidden="1" x14ac:dyDescent="0.2"/>
    <row r="10381" ht="10.199999999999999" hidden="1" x14ac:dyDescent="0.2"/>
    <row r="10382" ht="10.199999999999999" hidden="1" x14ac:dyDescent="0.2"/>
    <row r="10383" ht="10.199999999999999" hidden="1" x14ac:dyDescent="0.2"/>
    <row r="10384" ht="10.199999999999999" hidden="1" x14ac:dyDescent="0.2"/>
    <row r="10385" ht="10.199999999999999" hidden="1" x14ac:dyDescent="0.2"/>
    <row r="10386" ht="10.199999999999999" hidden="1" x14ac:dyDescent="0.2"/>
    <row r="10387" ht="10.199999999999999" hidden="1" x14ac:dyDescent="0.2"/>
    <row r="10388" ht="10.199999999999999" hidden="1" x14ac:dyDescent="0.2"/>
    <row r="10389" ht="10.199999999999999" hidden="1" x14ac:dyDescent="0.2"/>
    <row r="10390" ht="10.199999999999999" hidden="1" x14ac:dyDescent="0.2"/>
    <row r="10391" ht="10.199999999999999" hidden="1" x14ac:dyDescent="0.2"/>
    <row r="10392" ht="10.199999999999999" hidden="1" x14ac:dyDescent="0.2"/>
    <row r="10393" ht="10.199999999999999" hidden="1" x14ac:dyDescent="0.2"/>
    <row r="10394" ht="10.199999999999999" hidden="1" x14ac:dyDescent="0.2"/>
    <row r="10395" ht="10.199999999999999" hidden="1" x14ac:dyDescent="0.2"/>
    <row r="10396" ht="10.199999999999999" hidden="1" x14ac:dyDescent="0.2"/>
    <row r="10397" ht="10.199999999999999" hidden="1" x14ac:dyDescent="0.2"/>
    <row r="10398" ht="10.199999999999999" hidden="1" x14ac:dyDescent="0.2"/>
    <row r="10399" ht="10.199999999999999" hidden="1" x14ac:dyDescent="0.2"/>
    <row r="10400" ht="10.199999999999999" hidden="1" x14ac:dyDescent="0.2"/>
    <row r="10401" ht="10.199999999999999" hidden="1" x14ac:dyDescent="0.2"/>
    <row r="10402" ht="10.199999999999999" hidden="1" x14ac:dyDescent="0.2"/>
    <row r="10403" ht="10.199999999999999" hidden="1" x14ac:dyDescent="0.2"/>
    <row r="10404" ht="10.199999999999999" hidden="1" x14ac:dyDescent="0.2"/>
    <row r="10405" ht="10.199999999999999" hidden="1" x14ac:dyDescent="0.2"/>
    <row r="10406" ht="10.199999999999999" hidden="1" x14ac:dyDescent="0.2"/>
    <row r="10407" ht="10.199999999999999" hidden="1" x14ac:dyDescent="0.2"/>
    <row r="10408" ht="10.199999999999999" hidden="1" x14ac:dyDescent="0.2"/>
    <row r="10409" ht="10.199999999999999" hidden="1" x14ac:dyDescent="0.2"/>
    <row r="10410" ht="10.199999999999999" hidden="1" x14ac:dyDescent="0.2"/>
    <row r="10411" ht="10.199999999999999" hidden="1" x14ac:dyDescent="0.2"/>
    <row r="10412" ht="10.199999999999999" hidden="1" x14ac:dyDescent="0.2"/>
    <row r="10413" ht="10.199999999999999" hidden="1" x14ac:dyDescent="0.2"/>
    <row r="10414" ht="10.199999999999999" hidden="1" x14ac:dyDescent="0.2"/>
    <row r="10415" ht="10.199999999999999" hidden="1" x14ac:dyDescent="0.2"/>
    <row r="10416" ht="10.199999999999999" hidden="1" x14ac:dyDescent="0.2"/>
    <row r="10417" ht="10.199999999999999" hidden="1" x14ac:dyDescent="0.2"/>
    <row r="10418" ht="10.199999999999999" hidden="1" x14ac:dyDescent="0.2"/>
    <row r="10419" ht="10.199999999999999" hidden="1" x14ac:dyDescent="0.2"/>
    <row r="10420" ht="10.199999999999999" hidden="1" x14ac:dyDescent="0.2"/>
    <row r="10421" ht="10.199999999999999" hidden="1" x14ac:dyDescent="0.2"/>
    <row r="10422" ht="10.199999999999999" hidden="1" x14ac:dyDescent="0.2"/>
    <row r="10423" ht="10.199999999999999" hidden="1" x14ac:dyDescent="0.2"/>
    <row r="10424" ht="10.199999999999999" hidden="1" x14ac:dyDescent="0.2"/>
    <row r="10425" ht="10.199999999999999" hidden="1" x14ac:dyDescent="0.2"/>
    <row r="10426" ht="10.199999999999999" hidden="1" x14ac:dyDescent="0.2"/>
    <row r="10427" ht="10.199999999999999" hidden="1" x14ac:dyDescent="0.2"/>
    <row r="10428" ht="10.199999999999999" hidden="1" x14ac:dyDescent="0.2"/>
    <row r="10429" ht="10.199999999999999" hidden="1" x14ac:dyDescent="0.2"/>
    <row r="10430" ht="10.199999999999999" hidden="1" x14ac:dyDescent="0.2"/>
    <row r="10431" ht="10.199999999999999" hidden="1" x14ac:dyDescent="0.2"/>
    <row r="10432" ht="10.199999999999999" hidden="1" x14ac:dyDescent="0.2"/>
    <row r="10433" ht="10.199999999999999" hidden="1" x14ac:dyDescent="0.2"/>
    <row r="10434" ht="10.199999999999999" hidden="1" x14ac:dyDescent="0.2"/>
    <row r="10435" ht="10.199999999999999" hidden="1" x14ac:dyDescent="0.2"/>
    <row r="10436" ht="10.199999999999999" hidden="1" x14ac:dyDescent="0.2"/>
    <row r="10437" ht="10.199999999999999" hidden="1" x14ac:dyDescent="0.2"/>
    <row r="10438" ht="10.199999999999999" hidden="1" x14ac:dyDescent="0.2"/>
    <row r="10439" ht="10.199999999999999" hidden="1" x14ac:dyDescent="0.2"/>
    <row r="10440" ht="10.199999999999999" hidden="1" x14ac:dyDescent="0.2"/>
    <row r="10441" ht="10.199999999999999" hidden="1" x14ac:dyDescent="0.2"/>
    <row r="10442" ht="10.199999999999999" hidden="1" x14ac:dyDescent="0.2"/>
    <row r="10443" ht="10.199999999999999" hidden="1" x14ac:dyDescent="0.2"/>
    <row r="10444" ht="10.199999999999999" hidden="1" x14ac:dyDescent="0.2"/>
    <row r="10445" ht="10.199999999999999" hidden="1" x14ac:dyDescent="0.2"/>
    <row r="10446" ht="10.199999999999999" hidden="1" x14ac:dyDescent="0.2"/>
    <row r="10447" ht="10.199999999999999" hidden="1" x14ac:dyDescent="0.2"/>
    <row r="10448" ht="10.199999999999999" hidden="1" x14ac:dyDescent="0.2"/>
    <row r="10449" ht="10.199999999999999" hidden="1" x14ac:dyDescent="0.2"/>
    <row r="10450" ht="10.199999999999999" hidden="1" x14ac:dyDescent="0.2"/>
    <row r="10451" ht="10.199999999999999" hidden="1" x14ac:dyDescent="0.2"/>
    <row r="10452" ht="10.199999999999999" hidden="1" x14ac:dyDescent="0.2"/>
    <row r="10453" ht="10.199999999999999" hidden="1" x14ac:dyDescent="0.2"/>
    <row r="10454" ht="10.199999999999999" hidden="1" x14ac:dyDescent="0.2"/>
    <row r="10455" ht="10.199999999999999" hidden="1" x14ac:dyDescent="0.2"/>
    <row r="10456" ht="10.199999999999999" hidden="1" x14ac:dyDescent="0.2"/>
    <row r="10457" ht="10.199999999999999" hidden="1" x14ac:dyDescent="0.2"/>
    <row r="10458" ht="10.199999999999999" hidden="1" x14ac:dyDescent="0.2"/>
    <row r="10459" ht="10.199999999999999" hidden="1" x14ac:dyDescent="0.2"/>
    <row r="10460" ht="10.199999999999999" hidden="1" x14ac:dyDescent="0.2"/>
    <row r="10461" ht="10.199999999999999" hidden="1" x14ac:dyDescent="0.2"/>
    <row r="10462" ht="10.199999999999999" hidden="1" x14ac:dyDescent="0.2"/>
    <row r="10463" ht="10.199999999999999" hidden="1" x14ac:dyDescent="0.2"/>
    <row r="10464" ht="10.199999999999999" hidden="1" x14ac:dyDescent="0.2"/>
    <row r="10465" ht="10.199999999999999" hidden="1" x14ac:dyDescent="0.2"/>
    <row r="10466" ht="10.199999999999999" hidden="1" x14ac:dyDescent="0.2"/>
    <row r="10467" ht="10.199999999999999" hidden="1" x14ac:dyDescent="0.2"/>
    <row r="10468" ht="10.199999999999999" hidden="1" x14ac:dyDescent="0.2"/>
    <row r="10469" ht="10.199999999999999" hidden="1" x14ac:dyDescent="0.2"/>
    <row r="10470" ht="10.199999999999999" hidden="1" x14ac:dyDescent="0.2"/>
    <row r="10471" ht="10.199999999999999" hidden="1" x14ac:dyDescent="0.2"/>
    <row r="10472" ht="10.199999999999999" hidden="1" x14ac:dyDescent="0.2"/>
    <row r="10473" ht="10.199999999999999" hidden="1" x14ac:dyDescent="0.2"/>
    <row r="10474" ht="10.199999999999999" hidden="1" x14ac:dyDescent="0.2"/>
    <row r="10475" ht="10.199999999999999" hidden="1" x14ac:dyDescent="0.2"/>
    <row r="10476" ht="10.199999999999999" hidden="1" x14ac:dyDescent="0.2"/>
    <row r="10477" ht="10.199999999999999" hidden="1" x14ac:dyDescent="0.2"/>
    <row r="10478" ht="10.199999999999999" hidden="1" x14ac:dyDescent="0.2"/>
    <row r="10479" ht="10.199999999999999" hidden="1" x14ac:dyDescent="0.2"/>
    <row r="10480" ht="10.199999999999999" hidden="1" x14ac:dyDescent="0.2"/>
    <row r="10481" ht="10.199999999999999" hidden="1" x14ac:dyDescent="0.2"/>
    <row r="10482" ht="10.199999999999999" hidden="1" x14ac:dyDescent="0.2"/>
    <row r="10483" ht="10.199999999999999" hidden="1" x14ac:dyDescent="0.2"/>
    <row r="10484" ht="10.199999999999999" hidden="1" x14ac:dyDescent="0.2"/>
    <row r="10485" ht="10.199999999999999" hidden="1" x14ac:dyDescent="0.2"/>
    <row r="10486" ht="10.199999999999999" hidden="1" x14ac:dyDescent="0.2"/>
    <row r="10487" ht="10.199999999999999" hidden="1" x14ac:dyDescent="0.2"/>
    <row r="10488" ht="10.199999999999999" hidden="1" x14ac:dyDescent="0.2"/>
    <row r="10489" ht="10.199999999999999" hidden="1" x14ac:dyDescent="0.2"/>
    <row r="10490" ht="10.199999999999999" hidden="1" x14ac:dyDescent="0.2"/>
    <row r="10491" ht="10.199999999999999" hidden="1" x14ac:dyDescent="0.2"/>
    <row r="10492" ht="10.199999999999999" hidden="1" x14ac:dyDescent="0.2"/>
    <row r="10493" ht="10.199999999999999" hidden="1" x14ac:dyDescent="0.2"/>
    <row r="10494" ht="10.199999999999999" hidden="1" x14ac:dyDescent="0.2"/>
    <row r="10495" ht="10.199999999999999" hidden="1" x14ac:dyDescent="0.2"/>
    <row r="10496" ht="10.199999999999999" hidden="1" x14ac:dyDescent="0.2"/>
    <row r="10497" ht="10.199999999999999" hidden="1" x14ac:dyDescent="0.2"/>
    <row r="10498" ht="10.199999999999999" hidden="1" x14ac:dyDescent="0.2"/>
    <row r="10499" ht="10.199999999999999" hidden="1" x14ac:dyDescent="0.2"/>
    <row r="10500" ht="10.199999999999999" hidden="1" x14ac:dyDescent="0.2"/>
    <row r="10501" ht="10.199999999999999" hidden="1" x14ac:dyDescent="0.2"/>
    <row r="10502" ht="10.199999999999999" hidden="1" x14ac:dyDescent="0.2"/>
    <row r="10503" ht="10.199999999999999" hidden="1" x14ac:dyDescent="0.2"/>
    <row r="10504" ht="10.199999999999999" hidden="1" x14ac:dyDescent="0.2"/>
    <row r="10505" ht="10.199999999999999" hidden="1" x14ac:dyDescent="0.2"/>
    <row r="10506" ht="10.199999999999999" hidden="1" x14ac:dyDescent="0.2"/>
    <row r="10507" ht="10.199999999999999" hidden="1" x14ac:dyDescent="0.2"/>
    <row r="10508" ht="10.199999999999999" hidden="1" x14ac:dyDescent="0.2"/>
    <row r="10509" ht="10.199999999999999" hidden="1" x14ac:dyDescent="0.2"/>
    <row r="10510" ht="10.199999999999999" hidden="1" x14ac:dyDescent="0.2"/>
    <row r="10511" ht="10.199999999999999" hidden="1" x14ac:dyDescent="0.2"/>
    <row r="10512" ht="10.199999999999999" hidden="1" x14ac:dyDescent="0.2"/>
    <row r="10513" ht="10.199999999999999" hidden="1" x14ac:dyDescent="0.2"/>
    <row r="10514" ht="10.199999999999999" hidden="1" x14ac:dyDescent="0.2"/>
    <row r="10515" ht="10.199999999999999" hidden="1" x14ac:dyDescent="0.2"/>
    <row r="10516" ht="10.199999999999999" hidden="1" x14ac:dyDescent="0.2"/>
    <row r="10517" ht="10.199999999999999" hidden="1" x14ac:dyDescent="0.2"/>
    <row r="10518" ht="10.199999999999999" hidden="1" x14ac:dyDescent="0.2"/>
    <row r="10519" ht="10.199999999999999" hidden="1" x14ac:dyDescent="0.2"/>
    <row r="10520" ht="10.199999999999999" hidden="1" x14ac:dyDescent="0.2"/>
    <row r="10521" ht="10.199999999999999" hidden="1" x14ac:dyDescent="0.2"/>
    <row r="10522" ht="10.199999999999999" hidden="1" x14ac:dyDescent="0.2"/>
    <row r="10523" ht="10.199999999999999" hidden="1" x14ac:dyDescent="0.2"/>
    <row r="10524" ht="10.199999999999999" hidden="1" x14ac:dyDescent="0.2"/>
    <row r="10525" ht="10.199999999999999" hidden="1" x14ac:dyDescent="0.2"/>
    <row r="10526" ht="10.199999999999999" hidden="1" x14ac:dyDescent="0.2"/>
    <row r="10527" ht="10.199999999999999" hidden="1" x14ac:dyDescent="0.2"/>
    <row r="10528" ht="10.199999999999999" hidden="1" x14ac:dyDescent="0.2"/>
    <row r="10529" ht="10.199999999999999" hidden="1" x14ac:dyDescent="0.2"/>
    <row r="10530" ht="10.199999999999999" hidden="1" x14ac:dyDescent="0.2"/>
    <row r="10531" ht="10.199999999999999" hidden="1" x14ac:dyDescent="0.2"/>
    <row r="10532" ht="10.199999999999999" hidden="1" x14ac:dyDescent="0.2"/>
    <row r="10533" ht="10.199999999999999" hidden="1" x14ac:dyDescent="0.2"/>
    <row r="10534" ht="10.199999999999999" hidden="1" x14ac:dyDescent="0.2"/>
    <row r="10535" ht="10.199999999999999" hidden="1" x14ac:dyDescent="0.2"/>
    <row r="10536" ht="10.199999999999999" hidden="1" x14ac:dyDescent="0.2"/>
    <row r="10537" ht="10.199999999999999" hidden="1" x14ac:dyDescent="0.2"/>
    <row r="10538" ht="10.199999999999999" hidden="1" x14ac:dyDescent="0.2"/>
    <row r="10539" ht="10.199999999999999" hidden="1" x14ac:dyDescent="0.2"/>
    <row r="10540" ht="10.199999999999999" hidden="1" x14ac:dyDescent="0.2"/>
    <row r="10541" ht="10.199999999999999" hidden="1" x14ac:dyDescent="0.2"/>
    <row r="10542" ht="10.199999999999999" hidden="1" x14ac:dyDescent="0.2"/>
    <row r="10543" ht="10.199999999999999" hidden="1" x14ac:dyDescent="0.2"/>
    <row r="10544" ht="10.199999999999999" hidden="1" x14ac:dyDescent="0.2"/>
    <row r="10545" ht="10.199999999999999" hidden="1" x14ac:dyDescent="0.2"/>
    <row r="10546" ht="10.199999999999999" hidden="1" x14ac:dyDescent="0.2"/>
    <row r="10547" ht="10.199999999999999" hidden="1" x14ac:dyDescent="0.2"/>
    <row r="10548" ht="10.199999999999999" hidden="1" x14ac:dyDescent="0.2"/>
    <row r="10549" ht="10.199999999999999" hidden="1" x14ac:dyDescent="0.2"/>
    <row r="10550" ht="10.199999999999999" hidden="1" x14ac:dyDescent="0.2"/>
    <row r="10551" ht="10.199999999999999" hidden="1" x14ac:dyDescent="0.2"/>
    <row r="10552" ht="10.199999999999999" hidden="1" x14ac:dyDescent="0.2"/>
    <row r="10553" ht="10.199999999999999" hidden="1" x14ac:dyDescent="0.2"/>
    <row r="10554" ht="10.199999999999999" hidden="1" x14ac:dyDescent="0.2"/>
    <row r="10555" ht="10.199999999999999" hidden="1" x14ac:dyDescent="0.2"/>
    <row r="10556" ht="10.199999999999999" hidden="1" x14ac:dyDescent="0.2"/>
    <row r="10557" ht="10.199999999999999" hidden="1" x14ac:dyDescent="0.2"/>
    <row r="10558" ht="10.199999999999999" hidden="1" x14ac:dyDescent="0.2"/>
    <row r="10559" ht="10.199999999999999" hidden="1" x14ac:dyDescent="0.2"/>
    <row r="10560" ht="10.199999999999999" hidden="1" x14ac:dyDescent="0.2"/>
    <row r="10561" ht="10.199999999999999" hidden="1" x14ac:dyDescent="0.2"/>
    <row r="10562" ht="10.199999999999999" hidden="1" x14ac:dyDescent="0.2"/>
    <row r="10563" ht="10.199999999999999" hidden="1" x14ac:dyDescent="0.2"/>
    <row r="10564" ht="10.199999999999999" hidden="1" x14ac:dyDescent="0.2"/>
    <row r="10565" ht="10.199999999999999" hidden="1" x14ac:dyDescent="0.2"/>
    <row r="10566" ht="10.199999999999999" hidden="1" x14ac:dyDescent="0.2"/>
    <row r="10567" ht="10.199999999999999" hidden="1" x14ac:dyDescent="0.2"/>
    <row r="10568" ht="10.199999999999999" hidden="1" x14ac:dyDescent="0.2"/>
    <row r="10569" ht="10.199999999999999" hidden="1" x14ac:dyDescent="0.2"/>
    <row r="10570" ht="10.199999999999999" hidden="1" x14ac:dyDescent="0.2"/>
    <row r="10571" ht="10.199999999999999" hidden="1" x14ac:dyDescent="0.2"/>
    <row r="10572" ht="10.199999999999999" hidden="1" x14ac:dyDescent="0.2"/>
    <row r="10573" ht="10.199999999999999" hidden="1" x14ac:dyDescent="0.2"/>
    <row r="10574" ht="10.199999999999999" hidden="1" x14ac:dyDescent="0.2"/>
    <row r="10575" ht="10.199999999999999" hidden="1" x14ac:dyDescent="0.2"/>
    <row r="10576" ht="10.199999999999999" hidden="1" x14ac:dyDescent="0.2"/>
    <row r="10577" ht="10.199999999999999" hidden="1" x14ac:dyDescent="0.2"/>
    <row r="10578" ht="10.199999999999999" hidden="1" x14ac:dyDescent="0.2"/>
    <row r="10579" ht="10.199999999999999" hidden="1" x14ac:dyDescent="0.2"/>
    <row r="10580" ht="10.199999999999999" hidden="1" x14ac:dyDescent="0.2"/>
    <row r="10581" ht="10.199999999999999" hidden="1" x14ac:dyDescent="0.2"/>
    <row r="10582" ht="10.199999999999999" hidden="1" x14ac:dyDescent="0.2"/>
    <row r="10583" ht="10.199999999999999" hidden="1" x14ac:dyDescent="0.2"/>
    <row r="10584" ht="10.199999999999999" hidden="1" x14ac:dyDescent="0.2"/>
    <row r="10585" ht="10.199999999999999" hidden="1" x14ac:dyDescent="0.2"/>
    <row r="10586" ht="10.199999999999999" hidden="1" x14ac:dyDescent="0.2"/>
    <row r="10587" ht="10.199999999999999" hidden="1" x14ac:dyDescent="0.2"/>
    <row r="10588" ht="10.199999999999999" hidden="1" x14ac:dyDescent="0.2"/>
    <row r="10589" ht="10.199999999999999" hidden="1" x14ac:dyDescent="0.2"/>
    <row r="10590" ht="10.199999999999999" hidden="1" x14ac:dyDescent="0.2"/>
    <row r="10591" ht="10.199999999999999" hidden="1" x14ac:dyDescent="0.2"/>
    <row r="10592" ht="10.199999999999999" hidden="1" x14ac:dyDescent="0.2"/>
    <row r="10593" ht="10.199999999999999" hidden="1" x14ac:dyDescent="0.2"/>
    <row r="10594" ht="10.199999999999999" hidden="1" x14ac:dyDescent="0.2"/>
    <row r="10595" ht="10.199999999999999" hidden="1" x14ac:dyDescent="0.2"/>
    <row r="10596" ht="10.199999999999999" hidden="1" x14ac:dyDescent="0.2"/>
    <row r="10597" ht="10.199999999999999" hidden="1" x14ac:dyDescent="0.2"/>
    <row r="10598" ht="10.199999999999999" hidden="1" x14ac:dyDescent="0.2"/>
    <row r="10599" ht="10.199999999999999" hidden="1" x14ac:dyDescent="0.2"/>
    <row r="10600" ht="10.199999999999999" hidden="1" x14ac:dyDescent="0.2"/>
    <row r="10601" ht="10.199999999999999" hidden="1" x14ac:dyDescent="0.2"/>
    <row r="10602" ht="10.199999999999999" hidden="1" x14ac:dyDescent="0.2"/>
    <row r="10603" ht="10.199999999999999" hidden="1" x14ac:dyDescent="0.2"/>
    <row r="10604" ht="10.199999999999999" hidden="1" x14ac:dyDescent="0.2"/>
    <row r="10605" ht="10.199999999999999" hidden="1" x14ac:dyDescent="0.2"/>
    <row r="10606" ht="10.199999999999999" hidden="1" x14ac:dyDescent="0.2"/>
    <row r="10607" ht="10.199999999999999" hidden="1" x14ac:dyDescent="0.2"/>
    <row r="10608" ht="10.199999999999999" hidden="1" x14ac:dyDescent="0.2"/>
    <row r="10609" ht="10.199999999999999" hidden="1" x14ac:dyDescent="0.2"/>
    <row r="10610" ht="10.199999999999999" hidden="1" x14ac:dyDescent="0.2"/>
    <row r="10611" ht="10.199999999999999" hidden="1" x14ac:dyDescent="0.2"/>
    <row r="10612" ht="10.199999999999999" hidden="1" x14ac:dyDescent="0.2"/>
    <row r="10613" ht="10.199999999999999" hidden="1" x14ac:dyDescent="0.2"/>
    <row r="10614" ht="10.199999999999999" hidden="1" x14ac:dyDescent="0.2"/>
    <row r="10615" ht="10.199999999999999" hidden="1" x14ac:dyDescent="0.2"/>
    <row r="10616" ht="10.199999999999999" hidden="1" x14ac:dyDescent="0.2"/>
    <row r="10617" ht="10.199999999999999" hidden="1" x14ac:dyDescent="0.2"/>
    <row r="10618" ht="10.199999999999999" hidden="1" x14ac:dyDescent="0.2"/>
    <row r="10619" ht="10.199999999999999" hidden="1" x14ac:dyDescent="0.2"/>
    <row r="10620" ht="10.199999999999999" hidden="1" x14ac:dyDescent="0.2"/>
    <row r="10621" ht="10.199999999999999" hidden="1" x14ac:dyDescent="0.2"/>
    <row r="10622" ht="10.199999999999999" hidden="1" x14ac:dyDescent="0.2"/>
    <row r="10623" ht="10.199999999999999" hidden="1" x14ac:dyDescent="0.2"/>
    <row r="10624" ht="10.199999999999999" hidden="1" x14ac:dyDescent="0.2"/>
    <row r="10625" ht="10.199999999999999" hidden="1" x14ac:dyDescent="0.2"/>
    <row r="10626" ht="10.199999999999999" hidden="1" x14ac:dyDescent="0.2"/>
    <row r="10627" ht="10.199999999999999" hidden="1" x14ac:dyDescent="0.2"/>
    <row r="10628" ht="10.199999999999999" hidden="1" x14ac:dyDescent="0.2"/>
    <row r="10629" ht="10.199999999999999" hidden="1" x14ac:dyDescent="0.2"/>
    <row r="10630" ht="10.199999999999999" hidden="1" x14ac:dyDescent="0.2"/>
    <row r="10631" ht="10.199999999999999" hidden="1" x14ac:dyDescent="0.2"/>
    <row r="10632" ht="10.199999999999999" hidden="1" x14ac:dyDescent="0.2"/>
    <row r="10633" ht="10.199999999999999" hidden="1" x14ac:dyDescent="0.2"/>
    <row r="10634" ht="10.199999999999999" hidden="1" x14ac:dyDescent="0.2"/>
    <row r="10635" ht="10.199999999999999" hidden="1" x14ac:dyDescent="0.2"/>
    <row r="10636" ht="10.199999999999999" hidden="1" x14ac:dyDescent="0.2"/>
    <row r="10637" ht="10.199999999999999" hidden="1" x14ac:dyDescent="0.2"/>
    <row r="10638" ht="10.199999999999999" hidden="1" x14ac:dyDescent="0.2"/>
    <row r="10639" ht="10.199999999999999" hidden="1" x14ac:dyDescent="0.2"/>
    <row r="10640" ht="10.199999999999999" hidden="1" x14ac:dyDescent="0.2"/>
    <row r="10641" ht="10.199999999999999" hidden="1" x14ac:dyDescent="0.2"/>
    <row r="10642" ht="10.199999999999999" hidden="1" x14ac:dyDescent="0.2"/>
    <row r="10643" ht="10.199999999999999" hidden="1" x14ac:dyDescent="0.2"/>
    <row r="10644" ht="10.199999999999999" hidden="1" x14ac:dyDescent="0.2"/>
    <row r="10645" ht="10.199999999999999" hidden="1" x14ac:dyDescent="0.2"/>
    <row r="10646" ht="10.199999999999999" hidden="1" x14ac:dyDescent="0.2"/>
    <row r="10647" ht="10.199999999999999" hidden="1" x14ac:dyDescent="0.2"/>
    <row r="10648" ht="10.199999999999999" hidden="1" x14ac:dyDescent="0.2"/>
    <row r="10649" ht="10.199999999999999" hidden="1" x14ac:dyDescent="0.2"/>
    <row r="10650" ht="10.199999999999999" hidden="1" x14ac:dyDescent="0.2"/>
    <row r="10651" ht="10.199999999999999" hidden="1" x14ac:dyDescent="0.2"/>
    <row r="10652" ht="10.199999999999999" hidden="1" x14ac:dyDescent="0.2"/>
    <row r="10653" ht="10.199999999999999" hidden="1" x14ac:dyDescent="0.2"/>
    <row r="10654" ht="10.199999999999999" hidden="1" x14ac:dyDescent="0.2"/>
    <row r="10655" ht="10.199999999999999" hidden="1" x14ac:dyDescent="0.2"/>
    <row r="10656" ht="10.199999999999999" hidden="1" x14ac:dyDescent="0.2"/>
    <row r="10657" ht="10.199999999999999" hidden="1" x14ac:dyDescent="0.2"/>
    <row r="10658" ht="10.199999999999999" hidden="1" x14ac:dyDescent="0.2"/>
    <row r="10659" ht="10.199999999999999" hidden="1" x14ac:dyDescent="0.2"/>
    <row r="10660" ht="10.199999999999999" hidden="1" x14ac:dyDescent="0.2"/>
    <row r="10661" ht="10.199999999999999" hidden="1" x14ac:dyDescent="0.2"/>
    <row r="10662" ht="10.199999999999999" hidden="1" x14ac:dyDescent="0.2"/>
    <row r="10663" ht="10.199999999999999" hidden="1" x14ac:dyDescent="0.2"/>
    <row r="10664" ht="10.199999999999999" hidden="1" x14ac:dyDescent="0.2"/>
    <row r="10665" ht="10.199999999999999" hidden="1" x14ac:dyDescent="0.2"/>
    <row r="10666" ht="10.199999999999999" hidden="1" x14ac:dyDescent="0.2"/>
    <row r="10667" ht="10.199999999999999" hidden="1" x14ac:dyDescent="0.2"/>
    <row r="10668" ht="10.199999999999999" hidden="1" x14ac:dyDescent="0.2"/>
    <row r="10669" ht="10.199999999999999" hidden="1" x14ac:dyDescent="0.2"/>
    <row r="10670" ht="10.199999999999999" hidden="1" x14ac:dyDescent="0.2"/>
    <row r="10671" ht="10.199999999999999" hidden="1" x14ac:dyDescent="0.2"/>
    <row r="10672" ht="10.199999999999999" hidden="1" x14ac:dyDescent="0.2"/>
    <row r="10673" ht="10.199999999999999" hidden="1" x14ac:dyDescent="0.2"/>
    <row r="10674" ht="10.199999999999999" hidden="1" x14ac:dyDescent="0.2"/>
    <row r="10675" ht="10.199999999999999" hidden="1" x14ac:dyDescent="0.2"/>
    <row r="10676" ht="10.199999999999999" hidden="1" x14ac:dyDescent="0.2"/>
    <row r="10677" ht="10.199999999999999" hidden="1" x14ac:dyDescent="0.2"/>
    <row r="10678" ht="10.199999999999999" hidden="1" x14ac:dyDescent="0.2"/>
    <row r="10679" ht="10.199999999999999" hidden="1" x14ac:dyDescent="0.2"/>
    <row r="10680" ht="10.199999999999999" hidden="1" x14ac:dyDescent="0.2"/>
    <row r="10681" ht="10.199999999999999" hidden="1" x14ac:dyDescent="0.2"/>
    <row r="10682" ht="10.199999999999999" hidden="1" x14ac:dyDescent="0.2"/>
    <row r="10683" ht="10.199999999999999" hidden="1" x14ac:dyDescent="0.2"/>
    <row r="10684" ht="10.199999999999999" hidden="1" x14ac:dyDescent="0.2"/>
    <row r="10685" ht="10.199999999999999" hidden="1" x14ac:dyDescent="0.2"/>
    <row r="10686" ht="10.199999999999999" hidden="1" x14ac:dyDescent="0.2"/>
    <row r="10687" ht="10.199999999999999" hidden="1" x14ac:dyDescent="0.2"/>
    <row r="10688" ht="10.199999999999999" hidden="1" x14ac:dyDescent="0.2"/>
    <row r="10689" ht="10.199999999999999" hidden="1" x14ac:dyDescent="0.2"/>
    <row r="10690" ht="10.199999999999999" hidden="1" x14ac:dyDescent="0.2"/>
    <row r="10691" ht="10.199999999999999" hidden="1" x14ac:dyDescent="0.2"/>
    <row r="10692" ht="10.199999999999999" hidden="1" x14ac:dyDescent="0.2"/>
    <row r="10693" ht="10.199999999999999" hidden="1" x14ac:dyDescent="0.2"/>
    <row r="10694" ht="10.199999999999999" hidden="1" x14ac:dyDescent="0.2"/>
    <row r="10695" ht="10.199999999999999" hidden="1" x14ac:dyDescent="0.2"/>
    <row r="10696" ht="10.199999999999999" hidden="1" x14ac:dyDescent="0.2"/>
    <row r="10697" ht="10.199999999999999" hidden="1" x14ac:dyDescent="0.2"/>
    <row r="10698" ht="10.199999999999999" hidden="1" x14ac:dyDescent="0.2"/>
    <row r="10699" ht="10.199999999999999" hidden="1" x14ac:dyDescent="0.2"/>
    <row r="10700" ht="10.199999999999999" hidden="1" x14ac:dyDescent="0.2"/>
    <row r="10701" ht="10.199999999999999" hidden="1" x14ac:dyDescent="0.2"/>
    <row r="10702" ht="10.199999999999999" hidden="1" x14ac:dyDescent="0.2"/>
    <row r="10703" ht="10.199999999999999" hidden="1" x14ac:dyDescent="0.2"/>
    <row r="10704" ht="10.199999999999999" hidden="1" x14ac:dyDescent="0.2"/>
    <row r="10705" ht="10.199999999999999" hidden="1" x14ac:dyDescent="0.2"/>
    <row r="10706" ht="10.199999999999999" hidden="1" x14ac:dyDescent="0.2"/>
    <row r="10707" ht="10.199999999999999" hidden="1" x14ac:dyDescent="0.2"/>
    <row r="10708" ht="10.199999999999999" hidden="1" x14ac:dyDescent="0.2"/>
    <row r="10709" ht="10.199999999999999" hidden="1" x14ac:dyDescent="0.2"/>
    <row r="10710" ht="10.199999999999999" hidden="1" x14ac:dyDescent="0.2"/>
    <row r="10711" ht="10.199999999999999" hidden="1" x14ac:dyDescent="0.2"/>
    <row r="10712" ht="10.199999999999999" hidden="1" x14ac:dyDescent="0.2"/>
    <row r="10713" ht="10.199999999999999" hidden="1" x14ac:dyDescent="0.2"/>
    <row r="10714" ht="10.199999999999999" hidden="1" x14ac:dyDescent="0.2"/>
    <row r="10715" ht="10.199999999999999" hidden="1" x14ac:dyDescent="0.2"/>
    <row r="10716" ht="10.199999999999999" hidden="1" x14ac:dyDescent="0.2"/>
    <row r="10717" ht="10.199999999999999" hidden="1" x14ac:dyDescent="0.2"/>
    <row r="10718" ht="10.199999999999999" hidden="1" x14ac:dyDescent="0.2"/>
    <row r="10719" ht="10.199999999999999" hidden="1" x14ac:dyDescent="0.2"/>
    <row r="10720" ht="10.199999999999999" hidden="1" x14ac:dyDescent="0.2"/>
    <row r="10721" ht="10.199999999999999" hidden="1" x14ac:dyDescent="0.2"/>
    <row r="10722" ht="10.199999999999999" hidden="1" x14ac:dyDescent="0.2"/>
    <row r="10723" ht="10.199999999999999" hidden="1" x14ac:dyDescent="0.2"/>
    <row r="10724" ht="10.199999999999999" hidden="1" x14ac:dyDescent="0.2"/>
    <row r="10725" ht="10.199999999999999" hidden="1" x14ac:dyDescent="0.2"/>
    <row r="10726" ht="10.199999999999999" hidden="1" x14ac:dyDescent="0.2"/>
    <row r="10727" ht="10.199999999999999" hidden="1" x14ac:dyDescent="0.2"/>
    <row r="10728" ht="10.199999999999999" hidden="1" x14ac:dyDescent="0.2"/>
    <row r="10729" ht="10.199999999999999" hidden="1" x14ac:dyDescent="0.2"/>
    <row r="10730" ht="10.199999999999999" hidden="1" x14ac:dyDescent="0.2"/>
    <row r="10731" ht="10.199999999999999" hidden="1" x14ac:dyDescent="0.2"/>
    <row r="10732" ht="10.199999999999999" hidden="1" x14ac:dyDescent="0.2"/>
    <row r="10733" ht="10.199999999999999" hidden="1" x14ac:dyDescent="0.2"/>
    <row r="10734" ht="10.199999999999999" hidden="1" x14ac:dyDescent="0.2"/>
    <row r="10735" ht="10.199999999999999" hidden="1" x14ac:dyDescent="0.2"/>
    <row r="10736" ht="10.199999999999999" hidden="1" x14ac:dyDescent="0.2"/>
    <row r="10737" ht="10.199999999999999" hidden="1" x14ac:dyDescent="0.2"/>
    <row r="10738" ht="10.199999999999999" hidden="1" x14ac:dyDescent="0.2"/>
    <row r="10739" ht="10.199999999999999" hidden="1" x14ac:dyDescent="0.2"/>
    <row r="10740" ht="10.199999999999999" hidden="1" x14ac:dyDescent="0.2"/>
    <row r="10741" ht="10.199999999999999" hidden="1" x14ac:dyDescent="0.2"/>
    <row r="10742" ht="10.199999999999999" hidden="1" x14ac:dyDescent="0.2"/>
    <row r="10743" ht="10.199999999999999" hidden="1" x14ac:dyDescent="0.2"/>
    <row r="10744" ht="10.199999999999999" hidden="1" x14ac:dyDescent="0.2"/>
    <row r="10745" ht="10.199999999999999" hidden="1" x14ac:dyDescent="0.2"/>
    <row r="10746" ht="10.199999999999999" hidden="1" x14ac:dyDescent="0.2"/>
    <row r="10747" ht="10.199999999999999" hidden="1" x14ac:dyDescent="0.2"/>
    <row r="10748" ht="10.199999999999999" hidden="1" x14ac:dyDescent="0.2"/>
    <row r="10749" ht="10.199999999999999" hidden="1" x14ac:dyDescent="0.2"/>
    <row r="10750" ht="10.199999999999999" hidden="1" x14ac:dyDescent="0.2"/>
    <row r="10751" ht="10.199999999999999" hidden="1" x14ac:dyDescent="0.2"/>
    <row r="10752" ht="10.199999999999999" hidden="1" x14ac:dyDescent="0.2"/>
    <row r="10753" ht="10.199999999999999" hidden="1" x14ac:dyDescent="0.2"/>
    <row r="10754" ht="10.199999999999999" hidden="1" x14ac:dyDescent="0.2"/>
    <row r="10755" ht="10.199999999999999" hidden="1" x14ac:dyDescent="0.2"/>
    <row r="10756" ht="10.199999999999999" hidden="1" x14ac:dyDescent="0.2"/>
    <row r="10757" ht="10.199999999999999" hidden="1" x14ac:dyDescent="0.2"/>
    <row r="10758" ht="10.199999999999999" hidden="1" x14ac:dyDescent="0.2"/>
    <row r="10759" ht="10.199999999999999" hidden="1" x14ac:dyDescent="0.2"/>
    <row r="10760" ht="10.199999999999999" hidden="1" x14ac:dyDescent="0.2"/>
    <row r="10761" ht="10.199999999999999" hidden="1" x14ac:dyDescent="0.2"/>
    <row r="10762" ht="10.199999999999999" hidden="1" x14ac:dyDescent="0.2"/>
    <row r="10763" ht="10.199999999999999" hidden="1" x14ac:dyDescent="0.2"/>
    <row r="10764" ht="10.199999999999999" hidden="1" x14ac:dyDescent="0.2"/>
    <row r="10765" ht="10.199999999999999" hidden="1" x14ac:dyDescent="0.2"/>
    <row r="10766" ht="10.199999999999999" hidden="1" x14ac:dyDescent="0.2"/>
    <row r="10767" ht="10.199999999999999" hidden="1" x14ac:dyDescent="0.2"/>
    <row r="10768" ht="10.199999999999999" hidden="1" x14ac:dyDescent="0.2"/>
    <row r="10769" ht="10.199999999999999" hidden="1" x14ac:dyDescent="0.2"/>
    <row r="10770" ht="10.199999999999999" hidden="1" x14ac:dyDescent="0.2"/>
    <row r="10771" ht="10.199999999999999" hidden="1" x14ac:dyDescent="0.2"/>
    <row r="10772" ht="10.199999999999999" hidden="1" x14ac:dyDescent="0.2"/>
    <row r="10773" ht="10.199999999999999" hidden="1" x14ac:dyDescent="0.2"/>
    <row r="10774" ht="10.199999999999999" hidden="1" x14ac:dyDescent="0.2"/>
    <row r="10775" ht="10.199999999999999" hidden="1" x14ac:dyDescent="0.2"/>
    <row r="10776" ht="10.199999999999999" hidden="1" x14ac:dyDescent="0.2"/>
    <row r="10777" ht="10.199999999999999" hidden="1" x14ac:dyDescent="0.2"/>
    <row r="10778" ht="10.199999999999999" hidden="1" x14ac:dyDescent="0.2"/>
    <row r="10779" ht="10.199999999999999" hidden="1" x14ac:dyDescent="0.2"/>
    <row r="10780" ht="10.199999999999999" hidden="1" x14ac:dyDescent="0.2"/>
    <row r="10781" ht="10.199999999999999" hidden="1" x14ac:dyDescent="0.2"/>
    <row r="10782" ht="10.199999999999999" hidden="1" x14ac:dyDescent="0.2"/>
    <row r="10783" ht="10.199999999999999" hidden="1" x14ac:dyDescent="0.2"/>
    <row r="10784" ht="10.199999999999999" hidden="1" x14ac:dyDescent="0.2"/>
    <row r="10785" ht="10.199999999999999" hidden="1" x14ac:dyDescent="0.2"/>
    <row r="10786" ht="10.199999999999999" hidden="1" x14ac:dyDescent="0.2"/>
    <row r="10787" ht="10.199999999999999" hidden="1" x14ac:dyDescent="0.2"/>
    <row r="10788" ht="10.199999999999999" hidden="1" x14ac:dyDescent="0.2"/>
    <row r="10789" ht="10.199999999999999" hidden="1" x14ac:dyDescent="0.2"/>
    <row r="10790" ht="10.199999999999999" hidden="1" x14ac:dyDescent="0.2"/>
    <row r="10791" ht="10.199999999999999" hidden="1" x14ac:dyDescent="0.2"/>
    <row r="10792" ht="10.199999999999999" hidden="1" x14ac:dyDescent="0.2"/>
    <row r="10793" ht="10.199999999999999" hidden="1" x14ac:dyDescent="0.2"/>
    <row r="10794" ht="10.199999999999999" hidden="1" x14ac:dyDescent="0.2"/>
    <row r="10795" ht="10.199999999999999" hidden="1" x14ac:dyDescent="0.2"/>
    <row r="10796" ht="10.199999999999999" hidden="1" x14ac:dyDescent="0.2"/>
    <row r="10797" ht="10.199999999999999" hidden="1" x14ac:dyDescent="0.2"/>
    <row r="10798" ht="10.199999999999999" hidden="1" x14ac:dyDescent="0.2"/>
    <row r="10799" ht="10.199999999999999" hidden="1" x14ac:dyDescent="0.2"/>
    <row r="10800" ht="10.199999999999999" hidden="1" x14ac:dyDescent="0.2"/>
    <row r="10801" ht="10.199999999999999" hidden="1" x14ac:dyDescent="0.2"/>
    <row r="10802" ht="10.199999999999999" hidden="1" x14ac:dyDescent="0.2"/>
    <row r="10803" ht="10.199999999999999" hidden="1" x14ac:dyDescent="0.2"/>
    <row r="10804" ht="10.199999999999999" hidden="1" x14ac:dyDescent="0.2"/>
    <row r="10805" ht="10.199999999999999" hidden="1" x14ac:dyDescent="0.2"/>
    <row r="10806" ht="10.199999999999999" hidden="1" x14ac:dyDescent="0.2"/>
    <row r="10807" ht="10.199999999999999" hidden="1" x14ac:dyDescent="0.2"/>
    <row r="10808" ht="10.199999999999999" hidden="1" x14ac:dyDescent="0.2"/>
    <row r="10809" ht="10.199999999999999" hidden="1" x14ac:dyDescent="0.2"/>
    <row r="10810" ht="10.199999999999999" hidden="1" x14ac:dyDescent="0.2"/>
    <row r="10811" ht="10.199999999999999" hidden="1" x14ac:dyDescent="0.2"/>
    <row r="10812" ht="10.199999999999999" hidden="1" x14ac:dyDescent="0.2"/>
    <row r="10813" ht="10.199999999999999" hidden="1" x14ac:dyDescent="0.2"/>
    <row r="10814" ht="10.199999999999999" hidden="1" x14ac:dyDescent="0.2"/>
    <row r="10815" ht="10.199999999999999" hidden="1" x14ac:dyDescent="0.2"/>
    <row r="10816" ht="10.199999999999999" hidden="1" x14ac:dyDescent="0.2"/>
    <row r="10817" ht="10.199999999999999" hidden="1" x14ac:dyDescent="0.2"/>
    <row r="10818" ht="10.199999999999999" hidden="1" x14ac:dyDescent="0.2"/>
    <row r="10819" ht="10.199999999999999" hidden="1" x14ac:dyDescent="0.2"/>
    <row r="10820" ht="10.199999999999999" hidden="1" x14ac:dyDescent="0.2"/>
    <row r="10821" ht="10.199999999999999" hidden="1" x14ac:dyDescent="0.2"/>
    <row r="10822" ht="10.199999999999999" hidden="1" x14ac:dyDescent="0.2"/>
    <row r="10823" ht="10.199999999999999" hidden="1" x14ac:dyDescent="0.2"/>
    <row r="10824" ht="10.199999999999999" hidden="1" x14ac:dyDescent="0.2"/>
    <row r="10825" ht="10.199999999999999" hidden="1" x14ac:dyDescent="0.2"/>
    <row r="10826" ht="10.199999999999999" hidden="1" x14ac:dyDescent="0.2"/>
    <row r="10827" ht="10.199999999999999" hidden="1" x14ac:dyDescent="0.2"/>
    <row r="10828" ht="10.199999999999999" hidden="1" x14ac:dyDescent="0.2"/>
    <row r="10829" ht="10.199999999999999" hidden="1" x14ac:dyDescent="0.2"/>
    <row r="10830" ht="10.199999999999999" hidden="1" x14ac:dyDescent="0.2"/>
    <row r="10831" ht="10.199999999999999" hidden="1" x14ac:dyDescent="0.2"/>
    <row r="10832" ht="10.199999999999999" hidden="1" x14ac:dyDescent="0.2"/>
    <row r="10833" ht="10.199999999999999" hidden="1" x14ac:dyDescent="0.2"/>
    <row r="10834" ht="10.199999999999999" hidden="1" x14ac:dyDescent="0.2"/>
    <row r="10835" ht="10.199999999999999" hidden="1" x14ac:dyDescent="0.2"/>
    <row r="10836" ht="10.199999999999999" hidden="1" x14ac:dyDescent="0.2"/>
    <row r="10837" ht="10.199999999999999" hidden="1" x14ac:dyDescent="0.2"/>
    <row r="10838" ht="10.199999999999999" hidden="1" x14ac:dyDescent="0.2"/>
    <row r="10839" ht="10.199999999999999" hidden="1" x14ac:dyDescent="0.2"/>
    <row r="10840" ht="10.199999999999999" hidden="1" x14ac:dyDescent="0.2"/>
    <row r="10841" ht="10.199999999999999" hidden="1" x14ac:dyDescent="0.2"/>
    <row r="10842" ht="10.199999999999999" hidden="1" x14ac:dyDescent="0.2"/>
    <row r="10843" ht="10.199999999999999" hidden="1" x14ac:dyDescent="0.2"/>
    <row r="10844" ht="10.199999999999999" hidden="1" x14ac:dyDescent="0.2"/>
    <row r="10845" ht="10.199999999999999" hidden="1" x14ac:dyDescent="0.2"/>
    <row r="10846" ht="10.199999999999999" hidden="1" x14ac:dyDescent="0.2"/>
    <row r="10847" ht="10.199999999999999" hidden="1" x14ac:dyDescent="0.2"/>
    <row r="10848" ht="10.199999999999999" hidden="1" x14ac:dyDescent="0.2"/>
    <row r="10849" ht="10.199999999999999" hidden="1" x14ac:dyDescent="0.2"/>
    <row r="10850" ht="10.199999999999999" hidden="1" x14ac:dyDescent="0.2"/>
    <row r="10851" ht="10.199999999999999" hidden="1" x14ac:dyDescent="0.2"/>
    <row r="10852" ht="10.199999999999999" hidden="1" x14ac:dyDescent="0.2"/>
    <row r="10853" ht="10.199999999999999" hidden="1" x14ac:dyDescent="0.2"/>
    <row r="10854" ht="10.199999999999999" hidden="1" x14ac:dyDescent="0.2"/>
    <row r="10855" ht="10.199999999999999" hidden="1" x14ac:dyDescent="0.2"/>
    <row r="10856" ht="10.199999999999999" hidden="1" x14ac:dyDescent="0.2"/>
    <row r="10857" ht="10.199999999999999" hidden="1" x14ac:dyDescent="0.2"/>
    <row r="10858" ht="10.199999999999999" hidden="1" x14ac:dyDescent="0.2"/>
    <row r="10859" ht="10.199999999999999" hidden="1" x14ac:dyDescent="0.2"/>
    <row r="10860" ht="10.199999999999999" hidden="1" x14ac:dyDescent="0.2"/>
    <row r="10861" ht="10.199999999999999" hidden="1" x14ac:dyDescent="0.2"/>
    <row r="10862" ht="10.199999999999999" hidden="1" x14ac:dyDescent="0.2"/>
    <row r="10863" ht="10.199999999999999" hidden="1" x14ac:dyDescent="0.2"/>
    <row r="10864" ht="10.199999999999999" hidden="1" x14ac:dyDescent="0.2"/>
    <row r="10865" ht="10.199999999999999" hidden="1" x14ac:dyDescent="0.2"/>
    <row r="10866" ht="10.199999999999999" hidden="1" x14ac:dyDescent="0.2"/>
    <row r="10867" ht="10.199999999999999" hidden="1" x14ac:dyDescent="0.2"/>
    <row r="10868" ht="10.199999999999999" hidden="1" x14ac:dyDescent="0.2"/>
    <row r="10869" ht="10.199999999999999" hidden="1" x14ac:dyDescent="0.2"/>
    <row r="10870" ht="10.199999999999999" hidden="1" x14ac:dyDescent="0.2"/>
    <row r="10871" ht="10.199999999999999" hidden="1" x14ac:dyDescent="0.2"/>
    <row r="10872" ht="10.199999999999999" hidden="1" x14ac:dyDescent="0.2"/>
    <row r="10873" ht="10.199999999999999" hidden="1" x14ac:dyDescent="0.2"/>
    <row r="10874" ht="10.199999999999999" hidden="1" x14ac:dyDescent="0.2"/>
    <row r="10875" ht="10.199999999999999" hidden="1" x14ac:dyDescent="0.2"/>
    <row r="10876" ht="10.199999999999999" hidden="1" x14ac:dyDescent="0.2"/>
    <row r="10877" ht="10.199999999999999" hidden="1" x14ac:dyDescent="0.2"/>
    <row r="10878" ht="10.199999999999999" hidden="1" x14ac:dyDescent="0.2"/>
    <row r="10879" ht="10.199999999999999" hidden="1" x14ac:dyDescent="0.2"/>
    <row r="10880" ht="10.199999999999999" hidden="1" x14ac:dyDescent="0.2"/>
    <row r="10881" ht="10.199999999999999" hidden="1" x14ac:dyDescent="0.2"/>
    <row r="10882" ht="10.199999999999999" hidden="1" x14ac:dyDescent="0.2"/>
    <row r="10883" ht="10.199999999999999" hidden="1" x14ac:dyDescent="0.2"/>
    <row r="10884" ht="10.199999999999999" hidden="1" x14ac:dyDescent="0.2"/>
    <row r="10885" ht="10.199999999999999" hidden="1" x14ac:dyDescent="0.2"/>
    <row r="10886" ht="10.199999999999999" hidden="1" x14ac:dyDescent="0.2"/>
    <row r="10887" ht="10.199999999999999" hidden="1" x14ac:dyDescent="0.2"/>
    <row r="10888" ht="10.199999999999999" hidden="1" x14ac:dyDescent="0.2"/>
    <row r="10889" ht="10.199999999999999" hidden="1" x14ac:dyDescent="0.2"/>
    <row r="10890" ht="10.199999999999999" hidden="1" x14ac:dyDescent="0.2"/>
    <row r="10891" ht="10.199999999999999" hidden="1" x14ac:dyDescent="0.2"/>
    <row r="10892" ht="10.199999999999999" hidden="1" x14ac:dyDescent="0.2"/>
    <row r="10893" ht="10.199999999999999" hidden="1" x14ac:dyDescent="0.2"/>
    <row r="10894" ht="10.199999999999999" hidden="1" x14ac:dyDescent="0.2"/>
    <row r="10895" ht="10.199999999999999" hidden="1" x14ac:dyDescent="0.2"/>
    <row r="10896" ht="10.199999999999999" hidden="1" x14ac:dyDescent="0.2"/>
    <row r="10897" ht="10.199999999999999" hidden="1" x14ac:dyDescent="0.2"/>
    <row r="10898" ht="10.199999999999999" hidden="1" x14ac:dyDescent="0.2"/>
    <row r="10899" ht="10.199999999999999" hidden="1" x14ac:dyDescent="0.2"/>
    <row r="10900" ht="10.199999999999999" hidden="1" x14ac:dyDescent="0.2"/>
    <row r="10901" ht="10.199999999999999" hidden="1" x14ac:dyDescent="0.2"/>
    <row r="10902" ht="10.199999999999999" hidden="1" x14ac:dyDescent="0.2"/>
    <row r="10903" ht="10.199999999999999" hidden="1" x14ac:dyDescent="0.2"/>
    <row r="10904" ht="10.199999999999999" hidden="1" x14ac:dyDescent="0.2"/>
    <row r="10905" ht="10.199999999999999" hidden="1" x14ac:dyDescent="0.2"/>
    <row r="10906" ht="10.199999999999999" hidden="1" x14ac:dyDescent="0.2"/>
    <row r="10907" ht="10.199999999999999" hidden="1" x14ac:dyDescent="0.2"/>
    <row r="10908" ht="10.199999999999999" hidden="1" x14ac:dyDescent="0.2"/>
    <row r="10909" ht="10.199999999999999" hidden="1" x14ac:dyDescent="0.2"/>
    <row r="10910" ht="10.199999999999999" hidden="1" x14ac:dyDescent="0.2"/>
    <row r="10911" ht="10.199999999999999" hidden="1" x14ac:dyDescent="0.2"/>
    <row r="10912" ht="10.199999999999999" hidden="1" x14ac:dyDescent="0.2"/>
    <row r="10913" ht="10.199999999999999" hidden="1" x14ac:dyDescent="0.2"/>
    <row r="10914" ht="10.199999999999999" hidden="1" x14ac:dyDescent="0.2"/>
    <row r="10915" ht="10.199999999999999" hidden="1" x14ac:dyDescent="0.2"/>
    <row r="10916" ht="10.199999999999999" hidden="1" x14ac:dyDescent="0.2"/>
    <row r="10917" ht="10.199999999999999" hidden="1" x14ac:dyDescent="0.2"/>
    <row r="10918" ht="10.199999999999999" hidden="1" x14ac:dyDescent="0.2"/>
    <row r="10919" ht="10.199999999999999" hidden="1" x14ac:dyDescent="0.2"/>
    <row r="10920" ht="10.199999999999999" hidden="1" x14ac:dyDescent="0.2"/>
    <row r="10921" ht="10.199999999999999" hidden="1" x14ac:dyDescent="0.2"/>
    <row r="10922" ht="10.199999999999999" hidden="1" x14ac:dyDescent="0.2"/>
    <row r="10923" ht="10.199999999999999" hidden="1" x14ac:dyDescent="0.2"/>
    <row r="10924" ht="10.199999999999999" hidden="1" x14ac:dyDescent="0.2"/>
    <row r="10925" ht="10.199999999999999" hidden="1" x14ac:dyDescent="0.2"/>
    <row r="10926" ht="10.199999999999999" hidden="1" x14ac:dyDescent="0.2"/>
    <row r="10927" ht="10.199999999999999" hidden="1" x14ac:dyDescent="0.2"/>
    <row r="10928" ht="10.199999999999999" hidden="1" x14ac:dyDescent="0.2"/>
    <row r="10929" ht="10.199999999999999" hidden="1" x14ac:dyDescent="0.2"/>
    <row r="10930" ht="10.199999999999999" hidden="1" x14ac:dyDescent="0.2"/>
    <row r="10931" ht="10.199999999999999" hidden="1" x14ac:dyDescent="0.2"/>
    <row r="10932" ht="10.199999999999999" hidden="1" x14ac:dyDescent="0.2"/>
    <row r="10933" ht="10.199999999999999" hidden="1" x14ac:dyDescent="0.2"/>
    <row r="10934" ht="10.199999999999999" hidden="1" x14ac:dyDescent="0.2"/>
    <row r="10935" ht="10.199999999999999" hidden="1" x14ac:dyDescent="0.2"/>
    <row r="10936" ht="10.199999999999999" hidden="1" x14ac:dyDescent="0.2"/>
    <row r="10937" ht="10.199999999999999" hidden="1" x14ac:dyDescent="0.2"/>
    <row r="10938" ht="10.199999999999999" hidden="1" x14ac:dyDescent="0.2"/>
    <row r="10939" ht="10.199999999999999" hidden="1" x14ac:dyDescent="0.2"/>
    <row r="10940" ht="10.199999999999999" hidden="1" x14ac:dyDescent="0.2"/>
    <row r="10941" ht="10.199999999999999" hidden="1" x14ac:dyDescent="0.2"/>
    <row r="10942" ht="10.199999999999999" hidden="1" x14ac:dyDescent="0.2"/>
    <row r="10943" ht="10.199999999999999" hidden="1" x14ac:dyDescent="0.2"/>
    <row r="10944" ht="10.199999999999999" hidden="1" x14ac:dyDescent="0.2"/>
    <row r="10945" ht="10.199999999999999" hidden="1" x14ac:dyDescent="0.2"/>
    <row r="10946" ht="10.199999999999999" hidden="1" x14ac:dyDescent="0.2"/>
    <row r="10947" ht="10.199999999999999" hidden="1" x14ac:dyDescent="0.2"/>
    <row r="10948" ht="10.199999999999999" hidden="1" x14ac:dyDescent="0.2"/>
    <row r="10949" ht="10.199999999999999" hidden="1" x14ac:dyDescent="0.2"/>
    <row r="10950" ht="10.199999999999999" hidden="1" x14ac:dyDescent="0.2"/>
    <row r="10951" ht="10.199999999999999" hidden="1" x14ac:dyDescent="0.2"/>
    <row r="10952" ht="10.199999999999999" hidden="1" x14ac:dyDescent="0.2"/>
    <row r="10953" ht="10.199999999999999" hidden="1" x14ac:dyDescent="0.2"/>
    <row r="10954" ht="10.199999999999999" hidden="1" x14ac:dyDescent="0.2"/>
    <row r="10955" ht="10.199999999999999" hidden="1" x14ac:dyDescent="0.2"/>
    <row r="10956" ht="10.199999999999999" hidden="1" x14ac:dyDescent="0.2"/>
    <row r="10957" ht="10.199999999999999" hidden="1" x14ac:dyDescent="0.2"/>
    <row r="10958" ht="10.199999999999999" hidden="1" x14ac:dyDescent="0.2"/>
    <row r="10959" ht="10.199999999999999" hidden="1" x14ac:dyDescent="0.2"/>
    <row r="10960" ht="10.199999999999999" hidden="1" x14ac:dyDescent="0.2"/>
    <row r="10961" ht="10.199999999999999" hidden="1" x14ac:dyDescent="0.2"/>
    <row r="10962" ht="10.199999999999999" hidden="1" x14ac:dyDescent="0.2"/>
    <row r="10963" ht="10.199999999999999" hidden="1" x14ac:dyDescent="0.2"/>
    <row r="10964" ht="10.199999999999999" hidden="1" x14ac:dyDescent="0.2"/>
    <row r="10965" ht="10.199999999999999" hidden="1" x14ac:dyDescent="0.2"/>
    <row r="10966" ht="10.199999999999999" hidden="1" x14ac:dyDescent="0.2"/>
    <row r="10967" ht="10.199999999999999" hidden="1" x14ac:dyDescent="0.2"/>
    <row r="10968" ht="10.199999999999999" hidden="1" x14ac:dyDescent="0.2"/>
    <row r="10969" ht="10.199999999999999" hidden="1" x14ac:dyDescent="0.2"/>
    <row r="10970" ht="10.199999999999999" hidden="1" x14ac:dyDescent="0.2"/>
    <row r="10971" ht="10.199999999999999" hidden="1" x14ac:dyDescent="0.2"/>
    <row r="10972" ht="10.199999999999999" hidden="1" x14ac:dyDescent="0.2"/>
    <row r="10973" ht="10.199999999999999" hidden="1" x14ac:dyDescent="0.2"/>
    <row r="10974" ht="10.199999999999999" hidden="1" x14ac:dyDescent="0.2"/>
    <row r="10975" ht="10.199999999999999" hidden="1" x14ac:dyDescent="0.2"/>
    <row r="10976" ht="10.199999999999999" hidden="1" x14ac:dyDescent="0.2"/>
    <row r="10977" ht="10.199999999999999" hidden="1" x14ac:dyDescent="0.2"/>
    <row r="10978" ht="10.199999999999999" hidden="1" x14ac:dyDescent="0.2"/>
    <row r="10979" ht="10.199999999999999" hidden="1" x14ac:dyDescent="0.2"/>
    <row r="10980" ht="10.199999999999999" hidden="1" x14ac:dyDescent="0.2"/>
    <row r="10981" ht="10.199999999999999" hidden="1" x14ac:dyDescent="0.2"/>
    <row r="10982" ht="10.199999999999999" hidden="1" x14ac:dyDescent="0.2"/>
    <row r="10983" ht="10.199999999999999" hidden="1" x14ac:dyDescent="0.2"/>
    <row r="10984" ht="10.199999999999999" hidden="1" x14ac:dyDescent="0.2"/>
    <row r="10985" ht="10.199999999999999" hidden="1" x14ac:dyDescent="0.2"/>
    <row r="10986" ht="10.199999999999999" hidden="1" x14ac:dyDescent="0.2"/>
    <row r="10987" ht="10.199999999999999" hidden="1" x14ac:dyDescent="0.2"/>
    <row r="10988" ht="10.199999999999999" hidden="1" x14ac:dyDescent="0.2"/>
    <row r="10989" ht="10.199999999999999" hidden="1" x14ac:dyDescent="0.2"/>
    <row r="10990" ht="10.199999999999999" hidden="1" x14ac:dyDescent="0.2"/>
    <row r="10991" ht="10.199999999999999" hidden="1" x14ac:dyDescent="0.2"/>
    <row r="10992" ht="10.199999999999999" hidden="1" x14ac:dyDescent="0.2"/>
    <row r="10993" ht="10.199999999999999" hidden="1" x14ac:dyDescent="0.2"/>
    <row r="10994" ht="10.199999999999999" hidden="1" x14ac:dyDescent="0.2"/>
    <row r="10995" ht="10.199999999999999" hidden="1" x14ac:dyDescent="0.2"/>
    <row r="10996" ht="10.199999999999999" hidden="1" x14ac:dyDescent="0.2"/>
    <row r="10997" ht="10.199999999999999" hidden="1" x14ac:dyDescent="0.2"/>
    <row r="10998" ht="10.199999999999999" hidden="1" x14ac:dyDescent="0.2"/>
    <row r="10999" ht="10.199999999999999" hidden="1" x14ac:dyDescent="0.2"/>
    <row r="11000" ht="10.199999999999999" hidden="1" x14ac:dyDescent="0.2"/>
    <row r="11001" ht="10.199999999999999" hidden="1" x14ac:dyDescent="0.2"/>
    <row r="11002" ht="10.199999999999999" hidden="1" x14ac:dyDescent="0.2"/>
    <row r="11003" ht="10.199999999999999" hidden="1" x14ac:dyDescent="0.2"/>
    <row r="11004" ht="10.199999999999999" hidden="1" x14ac:dyDescent="0.2"/>
    <row r="11005" ht="10.199999999999999" hidden="1" x14ac:dyDescent="0.2"/>
    <row r="11006" ht="10.199999999999999" hidden="1" x14ac:dyDescent="0.2"/>
    <row r="11007" ht="10.199999999999999" hidden="1" x14ac:dyDescent="0.2"/>
    <row r="11008" ht="10.199999999999999" hidden="1" x14ac:dyDescent="0.2"/>
    <row r="11009" ht="10.199999999999999" hidden="1" x14ac:dyDescent="0.2"/>
    <row r="11010" ht="10.199999999999999" hidden="1" x14ac:dyDescent="0.2"/>
    <row r="11011" ht="10.199999999999999" hidden="1" x14ac:dyDescent="0.2"/>
    <row r="11012" ht="10.199999999999999" hidden="1" x14ac:dyDescent="0.2"/>
    <row r="11013" ht="10.199999999999999" hidden="1" x14ac:dyDescent="0.2"/>
    <row r="11014" ht="10.199999999999999" hidden="1" x14ac:dyDescent="0.2"/>
    <row r="11015" ht="10.199999999999999" hidden="1" x14ac:dyDescent="0.2"/>
    <row r="11016" ht="10.199999999999999" hidden="1" x14ac:dyDescent="0.2"/>
    <row r="11017" ht="10.199999999999999" hidden="1" x14ac:dyDescent="0.2"/>
    <row r="11018" ht="10.199999999999999" hidden="1" x14ac:dyDescent="0.2"/>
    <row r="11019" ht="10.199999999999999" hidden="1" x14ac:dyDescent="0.2"/>
    <row r="11020" ht="10.199999999999999" hidden="1" x14ac:dyDescent="0.2"/>
    <row r="11021" ht="10.199999999999999" hidden="1" x14ac:dyDescent="0.2"/>
    <row r="11022" ht="10.199999999999999" hidden="1" x14ac:dyDescent="0.2"/>
    <row r="11023" ht="10.199999999999999" hidden="1" x14ac:dyDescent="0.2"/>
    <row r="11024" ht="10.199999999999999" hidden="1" x14ac:dyDescent="0.2"/>
    <row r="11025" ht="10.199999999999999" hidden="1" x14ac:dyDescent="0.2"/>
    <row r="11026" ht="10.199999999999999" hidden="1" x14ac:dyDescent="0.2"/>
    <row r="11027" ht="10.199999999999999" hidden="1" x14ac:dyDescent="0.2"/>
    <row r="11028" ht="10.199999999999999" hidden="1" x14ac:dyDescent="0.2"/>
    <row r="11029" ht="10.199999999999999" hidden="1" x14ac:dyDescent="0.2"/>
    <row r="11030" ht="10.199999999999999" hidden="1" x14ac:dyDescent="0.2"/>
    <row r="11031" ht="10.199999999999999" hidden="1" x14ac:dyDescent="0.2"/>
    <row r="11032" ht="10.199999999999999" hidden="1" x14ac:dyDescent="0.2"/>
    <row r="11033" ht="10.199999999999999" hidden="1" x14ac:dyDescent="0.2"/>
    <row r="11034" ht="10.199999999999999" hidden="1" x14ac:dyDescent="0.2"/>
    <row r="11035" ht="10.199999999999999" hidden="1" x14ac:dyDescent="0.2"/>
    <row r="11036" ht="10.199999999999999" hidden="1" x14ac:dyDescent="0.2"/>
    <row r="11037" ht="10.199999999999999" hidden="1" x14ac:dyDescent="0.2"/>
    <row r="11038" ht="10.199999999999999" hidden="1" x14ac:dyDescent="0.2"/>
    <row r="11039" ht="10.199999999999999" hidden="1" x14ac:dyDescent="0.2"/>
    <row r="11040" ht="10.199999999999999" hidden="1" x14ac:dyDescent="0.2"/>
    <row r="11041" ht="10.199999999999999" hidden="1" x14ac:dyDescent="0.2"/>
    <row r="11042" ht="10.199999999999999" hidden="1" x14ac:dyDescent="0.2"/>
    <row r="11043" ht="10.199999999999999" hidden="1" x14ac:dyDescent="0.2"/>
    <row r="11044" ht="10.199999999999999" hidden="1" x14ac:dyDescent="0.2"/>
    <row r="11045" ht="10.199999999999999" hidden="1" x14ac:dyDescent="0.2"/>
    <row r="11046" ht="10.199999999999999" hidden="1" x14ac:dyDescent="0.2"/>
    <row r="11047" ht="10.199999999999999" hidden="1" x14ac:dyDescent="0.2"/>
    <row r="11048" ht="10.199999999999999" hidden="1" x14ac:dyDescent="0.2"/>
    <row r="11049" ht="10.199999999999999" hidden="1" x14ac:dyDescent="0.2"/>
    <row r="11050" ht="10.199999999999999" hidden="1" x14ac:dyDescent="0.2"/>
    <row r="11051" ht="10.199999999999999" hidden="1" x14ac:dyDescent="0.2"/>
    <row r="11052" ht="10.199999999999999" hidden="1" x14ac:dyDescent="0.2"/>
    <row r="11053" ht="10.199999999999999" hidden="1" x14ac:dyDescent="0.2"/>
    <row r="11054" ht="10.199999999999999" hidden="1" x14ac:dyDescent="0.2"/>
    <row r="11055" ht="10.199999999999999" hidden="1" x14ac:dyDescent="0.2"/>
    <row r="11056" ht="10.199999999999999" hidden="1" x14ac:dyDescent="0.2"/>
    <row r="11057" ht="10.199999999999999" hidden="1" x14ac:dyDescent="0.2"/>
    <row r="11058" ht="10.199999999999999" hidden="1" x14ac:dyDescent="0.2"/>
    <row r="11059" ht="10.199999999999999" hidden="1" x14ac:dyDescent="0.2"/>
    <row r="11060" ht="10.199999999999999" hidden="1" x14ac:dyDescent="0.2"/>
    <row r="11061" ht="10.199999999999999" hidden="1" x14ac:dyDescent="0.2"/>
    <row r="11062" ht="10.199999999999999" hidden="1" x14ac:dyDescent="0.2"/>
    <row r="11063" ht="10.199999999999999" hidden="1" x14ac:dyDescent="0.2"/>
    <row r="11064" ht="10.199999999999999" hidden="1" x14ac:dyDescent="0.2"/>
    <row r="11065" ht="10.199999999999999" hidden="1" x14ac:dyDescent="0.2"/>
    <row r="11066" ht="10.199999999999999" hidden="1" x14ac:dyDescent="0.2"/>
    <row r="11067" ht="10.199999999999999" hidden="1" x14ac:dyDescent="0.2"/>
    <row r="11068" ht="10.199999999999999" hidden="1" x14ac:dyDescent="0.2"/>
    <row r="11069" ht="10.199999999999999" hidden="1" x14ac:dyDescent="0.2"/>
    <row r="11070" ht="10.199999999999999" hidden="1" x14ac:dyDescent="0.2"/>
    <row r="11071" ht="10.199999999999999" hidden="1" x14ac:dyDescent="0.2"/>
    <row r="11072" ht="10.199999999999999" hidden="1" x14ac:dyDescent="0.2"/>
    <row r="11073" ht="10.199999999999999" hidden="1" x14ac:dyDescent="0.2"/>
    <row r="11074" ht="10.199999999999999" hidden="1" x14ac:dyDescent="0.2"/>
    <row r="11075" ht="10.199999999999999" hidden="1" x14ac:dyDescent="0.2"/>
    <row r="11076" ht="10.199999999999999" hidden="1" x14ac:dyDescent="0.2"/>
    <row r="11077" ht="10.199999999999999" hidden="1" x14ac:dyDescent="0.2"/>
    <row r="11078" ht="10.199999999999999" hidden="1" x14ac:dyDescent="0.2"/>
    <row r="11079" ht="10.199999999999999" hidden="1" x14ac:dyDescent="0.2"/>
    <row r="11080" ht="10.199999999999999" hidden="1" x14ac:dyDescent="0.2"/>
    <row r="11081" ht="10.199999999999999" hidden="1" x14ac:dyDescent="0.2"/>
    <row r="11082" ht="10.199999999999999" hidden="1" x14ac:dyDescent="0.2"/>
    <row r="11083" ht="10.199999999999999" hidden="1" x14ac:dyDescent="0.2"/>
    <row r="11084" ht="10.199999999999999" hidden="1" x14ac:dyDescent="0.2"/>
    <row r="11085" ht="10.199999999999999" hidden="1" x14ac:dyDescent="0.2"/>
    <row r="11086" ht="10.199999999999999" hidden="1" x14ac:dyDescent="0.2"/>
    <row r="11087" ht="10.199999999999999" hidden="1" x14ac:dyDescent="0.2"/>
    <row r="11088" ht="10.199999999999999" hidden="1" x14ac:dyDescent="0.2"/>
    <row r="11089" ht="10.199999999999999" hidden="1" x14ac:dyDescent="0.2"/>
    <row r="11090" ht="10.199999999999999" hidden="1" x14ac:dyDescent="0.2"/>
    <row r="11091" ht="10.199999999999999" hidden="1" x14ac:dyDescent="0.2"/>
    <row r="11092" ht="10.199999999999999" hidden="1" x14ac:dyDescent="0.2"/>
    <row r="11093" ht="10.199999999999999" hidden="1" x14ac:dyDescent="0.2"/>
    <row r="11094" ht="10.199999999999999" hidden="1" x14ac:dyDescent="0.2"/>
    <row r="11095" ht="10.199999999999999" hidden="1" x14ac:dyDescent="0.2"/>
    <row r="11096" ht="10.199999999999999" hidden="1" x14ac:dyDescent="0.2"/>
    <row r="11097" ht="10.199999999999999" hidden="1" x14ac:dyDescent="0.2"/>
    <row r="11098" ht="10.199999999999999" hidden="1" x14ac:dyDescent="0.2"/>
    <row r="11099" ht="10.199999999999999" hidden="1" x14ac:dyDescent="0.2"/>
    <row r="11100" ht="10.199999999999999" hidden="1" x14ac:dyDescent="0.2"/>
    <row r="11101" ht="10.199999999999999" hidden="1" x14ac:dyDescent="0.2"/>
    <row r="11102" ht="10.199999999999999" hidden="1" x14ac:dyDescent="0.2"/>
    <row r="11103" ht="10.199999999999999" hidden="1" x14ac:dyDescent="0.2"/>
    <row r="11104" ht="10.199999999999999" hidden="1" x14ac:dyDescent="0.2"/>
    <row r="11105" ht="10.199999999999999" hidden="1" x14ac:dyDescent="0.2"/>
    <row r="11106" ht="10.199999999999999" hidden="1" x14ac:dyDescent="0.2"/>
    <row r="11107" ht="10.199999999999999" hidden="1" x14ac:dyDescent="0.2"/>
    <row r="11108" ht="10.199999999999999" hidden="1" x14ac:dyDescent="0.2"/>
    <row r="11109" ht="10.199999999999999" hidden="1" x14ac:dyDescent="0.2"/>
    <row r="11110" ht="10.199999999999999" hidden="1" x14ac:dyDescent="0.2"/>
    <row r="11111" ht="10.199999999999999" hidden="1" x14ac:dyDescent="0.2"/>
    <row r="11112" ht="10.199999999999999" hidden="1" x14ac:dyDescent="0.2"/>
    <row r="11113" ht="10.199999999999999" hidden="1" x14ac:dyDescent="0.2"/>
    <row r="11114" ht="10.199999999999999" hidden="1" x14ac:dyDescent="0.2"/>
    <row r="11115" ht="10.199999999999999" hidden="1" x14ac:dyDescent="0.2"/>
    <row r="11116" ht="10.199999999999999" hidden="1" x14ac:dyDescent="0.2"/>
    <row r="11117" ht="10.199999999999999" hidden="1" x14ac:dyDescent="0.2"/>
    <row r="11118" ht="10.199999999999999" hidden="1" x14ac:dyDescent="0.2"/>
    <row r="11119" ht="10.199999999999999" hidden="1" x14ac:dyDescent="0.2"/>
    <row r="11120" ht="10.199999999999999" hidden="1" x14ac:dyDescent="0.2"/>
    <row r="11121" ht="10.199999999999999" hidden="1" x14ac:dyDescent="0.2"/>
    <row r="11122" ht="10.199999999999999" hidden="1" x14ac:dyDescent="0.2"/>
    <row r="11123" ht="10.199999999999999" hidden="1" x14ac:dyDescent="0.2"/>
    <row r="11124" ht="10.199999999999999" hidden="1" x14ac:dyDescent="0.2"/>
    <row r="11125" ht="10.199999999999999" hidden="1" x14ac:dyDescent="0.2"/>
    <row r="11126" ht="10.199999999999999" hidden="1" x14ac:dyDescent="0.2"/>
    <row r="11127" ht="10.199999999999999" hidden="1" x14ac:dyDescent="0.2"/>
    <row r="11128" ht="10.199999999999999" hidden="1" x14ac:dyDescent="0.2"/>
    <row r="11129" ht="10.199999999999999" hidden="1" x14ac:dyDescent="0.2"/>
    <row r="11130" ht="10.199999999999999" hidden="1" x14ac:dyDescent="0.2"/>
    <row r="11131" ht="10.199999999999999" hidden="1" x14ac:dyDescent="0.2"/>
    <row r="11132" ht="10.199999999999999" hidden="1" x14ac:dyDescent="0.2"/>
    <row r="11133" ht="10.199999999999999" hidden="1" x14ac:dyDescent="0.2"/>
    <row r="11134" ht="10.199999999999999" hidden="1" x14ac:dyDescent="0.2"/>
    <row r="11135" ht="10.199999999999999" hidden="1" x14ac:dyDescent="0.2"/>
    <row r="11136" ht="10.199999999999999" hidden="1" x14ac:dyDescent="0.2"/>
    <row r="11137" ht="10.199999999999999" hidden="1" x14ac:dyDescent="0.2"/>
    <row r="11138" ht="10.199999999999999" hidden="1" x14ac:dyDescent="0.2"/>
    <row r="11139" ht="10.199999999999999" hidden="1" x14ac:dyDescent="0.2"/>
    <row r="11140" ht="10.199999999999999" hidden="1" x14ac:dyDescent="0.2"/>
    <row r="11141" ht="10.199999999999999" hidden="1" x14ac:dyDescent="0.2"/>
    <row r="11142" ht="10.199999999999999" hidden="1" x14ac:dyDescent="0.2"/>
    <row r="11143" ht="10.199999999999999" hidden="1" x14ac:dyDescent="0.2"/>
    <row r="11144" ht="10.199999999999999" hidden="1" x14ac:dyDescent="0.2"/>
    <row r="11145" ht="10.199999999999999" hidden="1" x14ac:dyDescent="0.2"/>
    <row r="11146" ht="10.199999999999999" hidden="1" x14ac:dyDescent="0.2"/>
    <row r="11147" ht="10.199999999999999" hidden="1" x14ac:dyDescent="0.2"/>
    <row r="11148" ht="10.199999999999999" hidden="1" x14ac:dyDescent="0.2"/>
    <row r="11149" ht="10.199999999999999" hidden="1" x14ac:dyDescent="0.2"/>
    <row r="11150" ht="10.199999999999999" hidden="1" x14ac:dyDescent="0.2"/>
    <row r="11151" ht="10.199999999999999" hidden="1" x14ac:dyDescent="0.2"/>
    <row r="11152" ht="10.199999999999999" hidden="1" x14ac:dyDescent="0.2"/>
    <row r="11153" ht="10.199999999999999" hidden="1" x14ac:dyDescent="0.2"/>
    <row r="11154" ht="10.199999999999999" hidden="1" x14ac:dyDescent="0.2"/>
    <row r="11155" ht="10.199999999999999" hidden="1" x14ac:dyDescent="0.2"/>
    <row r="11156" ht="10.199999999999999" hidden="1" x14ac:dyDescent="0.2"/>
    <row r="11157" ht="10.199999999999999" hidden="1" x14ac:dyDescent="0.2"/>
    <row r="11158" ht="10.199999999999999" hidden="1" x14ac:dyDescent="0.2"/>
    <row r="11159" ht="10.199999999999999" hidden="1" x14ac:dyDescent="0.2"/>
    <row r="11160" ht="10.199999999999999" hidden="1" x14ac:dyDescent="0.2"/>
    <row r="11161" ht="10.199999999999999" hidden="1" x14ac:dyDescent="0.2"/>
    <row r="11162" ht="10.199999999999999" hidden="1" x14ac:dyDescent="0.2"/>
    <row r="11163" ht="10.199999999999999" hidden="1" x14ac:dyDescent="0.2"/>
    <row r="11164" ht="10.199999999999999" hidden="1" x14ac:dyDescent="0.2"/>
    <row r="11165" ht="10.199999999999999" hidden="1" x14ac:dyDescent="0.2"/>
    <row r="11166" ht="10.199999999999999" hidden="1" x14ac:dyDescent="0.2"/>
    <row r="11167" ht="10.199999999999999" hidden="1" x14ac:dyDescent="0.2"/>
    <row r="11168" ht="10.199999999999999" hidden="1" x14ac:dyDescent="0.2"/>
    <row r="11169" ht="10.199999999999999" hidden="1" x14ac:dyDescent="0.2"/>
    <row r="11170" ht="10.199999999999999" hidden="1" x14ac:dyDescent="0.2"/>
    <row r="11171" ht="10.199999999999999" hidden="1" x14ac:dyDescent="0.2"/>
    <row r="11172" ht="10.199999999999999" hidden="1" x14ac:dyDescent="0.2"/>
    <row r="11173" ht="10.199999999999999" hidden="1" x14ac:dyDescent="0.2"/>
    <row r="11174" ht="10.199999999999999" hidden="1" x14ac:dyDescent="0.2"/>
    <row r="11175" ht="10.199999999999999" hidden="1" x14ac:dyDescent="0.2"/>
    <row r="11176" ht="10.199999999999999" hidden="1" x14ac:dyDescent="0.2"/>
    <row r="11177" ht="10.199999999999999" hidden="1" x14ac:dyDescent="0.2"/>
    <row r="11178" ht="10.199999999999999" hidden="1" x14ac:dyDescent="0.2"/>
    <row r="11179" ht="10.199999999999999" hidden="1" x14ac:dyDescent="0.2"/>
    <row r="11180" ht="10.199999999999999" hidden="1" x14ac:dyDescent="0.2"/>
    <row r="11181" ht="10.199999999999999" hidden="1" x14ac:dyDescent="0.2"/>
    <row r="11182" ht="10.199999999999999" hidden="1" x14ac:dyDescent="0.2"/>
    <row r="11183" ht="10.199999999999999" hidden="1" x14ac:dyDescent="0.2"/>
    <row r="11184" ht="10.199999999999999" hidden="1" x14ac:dyDescent="0.2"/>
    <row r="11185" ht="10.199999999999999" hidden="1" x14ac:dyDescent="0.2"/>
    <row r="11186" ht="10.199999999999999" hidden="1" x14ac:dyDescent="0.2"/>
    <row r="11187" ht="10.199999999999999" hidden="1" x14ac:dyDescent="0.2"/>
    <row r="11188" ht="10.199999999999999" hidden="1" x14ac:dyDescent="0.2"/>
    <row r="11189" ht="10.199999999999999" hidden="1" x14ac:dyDescent="0.2"/>
    <row r="11190" ht="10.199999999999999" hidden="1" x14ac:dyDescent="0.2"/>
    <row r="11191" ht="10.199999999999999" hidden="1" x14ac:dyDescent="0.2"/>
    <row r="11192" ht="10.199999999999999" hidden="1" x14ac:dyDescent="0.2"/>
    <row r="11193" ht="10.199999999999999" hidden="1" x14ac:dyDescent="0.2"/>
    <row r="11194" ht="10.199999999999999" hidden="1" x14ac:dyDescent="0.2"/>
    <row r="11195" ht="10.199999999999999" hidden="1" x14ac:dyDescent="0.2"/>
    <row r="11196" ht="10.199999999999999" hidden="1" x14ac:dyDescent="0.2"/>
    <row r="11197" ht="10.199999999999999" hidden="1" x14ac:dyDescent="0.2"/>
    <row r="11198" ht="10.199999999999999" hidden="1" x14ac:dyDescent="0.2"/>
    <row r="11199" ht="10.199999999999999" hidden="1" x14ac:dyDescent="0.2"/>
    <row r="11200" ht="10.199999999999999" hidden="1" x14ac:dyDescent="0.2"/>
    <row r="11201" ht="10.199999999999999" hidden="1" x14ac:dyDescent="0.2"/>
    <row r="11202" ht="10.199999999999999" hidden="1" x14ac:dyDescent="0.2"/>
    <row r="11203" ht="10.199999999999999" hidden="1" x14ac:dyDescent="0.2"/>
    <row r="11204" ht="10.199999999999999" hidden="1" x14ac:dyDescent="0.2"/>
    <row r="11205" ht="10.199999999999999" hidden="1" x14ac:dyDescent="0.2"/>
    <row r="11206" ht="10.199999999999999" hidden="1" x14ac:dyDescent="0.2"/>
    <row r="11207" ht="10.199999999999999" hidden="1" x14ac:dyDescent="0.2"/>
    <row r="11208" ht="10.199999999999999" hidden="1" x14ac:dyDescent="0.2"/>
    <row r="11209" ht="10.199999999999999" hidden="1" x14ac:dyDescent="0.2"/>
    <row r="11210" ht="10.199999999999999" hidden="1" x14ac:dyDescent="0.2"/>
    <row r="11211" ht="10.199999999999999" hidden="1" x14ac:dyDescent="0.2"/>
    <row r="11212" ht="10.199999999999999" hidden="1" x14ac:dyDescent="0.2"/>
    <row r="11213" ht="10.199999999999999" hidden="1" x14ac:dyDescent="0.2"/>
    <row r="11214" ht="10.199999999999999" hidden="1" x14ac:dyDescent="0.2"/>
    <row r="11215" ht="10.199999999999999" hidden="1" x14ac:dyDescent="0.2"/>
    <row r="11216" ht="10.199999999999999" hidden="1" x14ac:dyDescent="0.2"/>
    <row r="11217" ht="10.199999999999999" hidden="1" x14ac:dyDescent="0.2"/>
    <row r="11218" ht="10.199999999999999" hidden="1" x14ac:dyDescent="0.2"/>
    <row r="11219" ht="10.199999999999999" hidden="1" x14ac:dyDescent="0.2"/>
    <row r="11220" ht="10.199999999999999" hidden="1" x14ac:dyDescent="0.2"/>
    <row r="11221" ht="10.199999999999999" hidden="1" x14ac:dyDescent="0.2"/>
    <row r="11222" ht="10.199999999999999" hidden="1" x14ac:dyDescent="0.2"/>
    <row r="11223" ht="10.199999999999999" hidden="1" x14ac:dyDescent="0.2"/>
    <row r="11224" ht="10.199999999999999" hidden="1" x14ac:dyDescent="0.2"/>
    <row r="11225" ht="10.199999999999999" hidden="1" x14ac:dyDescent="0.2"/>
    <row r="11226" ht="10.199999999999999" hidden="1" x14ac:dyDescent="0.2"/>
    <row r="11227" ht="10.199999999999999" hidden="1" x14ac:dyDescent="0.2"/>
    <row r="11228" ht="10.199999999999999" hidden="1" x14ac:dyDescent="0.2"/>
    <row r="11229" ht="10.199999999999999" hidden="1" x14ac:dyDescent="0.2"/>
    <row r="11230" ht="10.199999999999999" hidden="1" x14ac:dyDescent="0.2"/>
    <row r="11231" ht="10.199999999999999" hidden="1" x14ac:dyDescent="0.2"/>
    <row r="11232" ht="10.199999999999999" hidden="1" x14ac:dyDescent="0.2"/>
    <row r="11233" ht="10.199999999999999" hidden="1" x14ac:dyDescent="0.2"/>
    <row r="11234" ht="10.199999999999999" hidden="1" x14ac:dyDescent="0.2"/>
    <row r="11235" ht="10.199999999999999" hidden="1" x14ac:dyDescent="0.2"/>
    <row r="11236" ht="10.199999999999999" hidden="1" x14ac:dyDescent="0.2"/>
    <row r="11237" ht="10.199999999999999" hidden="1" x14ac:dyDescent="0.2"/>
    <row r="11238" ht="10.199999999999999" hidden="1" x14ac:dyDescent="0.2"/>
    <row r="11239" ht="10.199999999999999" hidden="1" x14ac:dyDescent="0.2"/>
    <row r="11240" ht="10.199999999999999" hidden="1" x14ac:dyDescent="0.2"/>
    <row r="11241" ht="10.199999999999999" hidden="1" x14ac:dyDescent="0.2"/>
    <row r="11242" ht="10.199999999999999" hidden="1" x14ac:dyDescent="0.2"/>
    <row r="11243" ht="10.199999999999999" hidden="1" x14ac:dyDescent="0.2"/>
    <row r="11244" ht="10.199999999999999" hidden="1" x14ac:dyDescent="0.2"/>
    <row r="11245" ht="10.199999999999999" hidden="1" x14ac:dyDescent="0.2"/>
    <row r="11246" ht="10.199999999999999" hidden="1" x14ac:dyDescent="0.2"/>
    <row r="11247" ht="10.199999999999999" hidden="1" x14ac:dyDescent="0.2"/>
    <row r="11248" ht="10.199999999999999" hidden="1" x14ac:dyDescent="0.2"/>
    <row r="11249" ht="10.199999999999999" hidden="1" x14ac:dyDescent="0.2"/>
    <row r="11250" ht="10.199999999999999" hidden="1" x14ac:dyDescent="0.2"/>
    <row r="11251" ht="10.199999999999999" hidden="1" x14ac:dyDescent="0.2"/>
    <row r="11252" ht="10.199999999999999" hidden="1" x14ac:dyDescent="0.2"/>
    <row r="11253" ht="10.199999999999999" hidden="1" x14ac:dyDescent="0.2"/>
    <row r="11254" ht="10.199999999999999" hidden="1" x14ac:dyDescent="0.2"/>
    <row r="11255" ht="10.199999999999999" hidden="1" x14ac:dyDescent="0.2"/>
    <row r="11256" ht="10.199999999999999" hidden="1" x14ac:dyDescent="0.2"/>
    <row r="11257" ht="10.199999999999999" hidden="1" x14ac:dyDescent="0.2"/>
    <row r="11258" ht="10.199999999999999" hidden="1" x14ac:dyDescent="0.2"/>
    <row r="11259" ht="10.199999999999999" hidden="1" x14ac:dyDescent="0.2"/>
    <row r="11260" ht="10.199999999999999" hidden="1" x14ac:dyDescent="0.2"/>
    <row r="11261" ht="10.199999999999999" hidden="1" x14ac:dyDescent="0.2"/>
    <row r="11262" ht="10.199999999999999" hidden="1" x14ac:dyDescent="0.2"/>
    <row r="11263" ht="10.199999999999999" hidden="1" x14ac:dyDescent="0.2"/>
    <row r="11264" ht="10.199999999999999" hidden="1" x14ac:dyDescent="0.2"/>
    <row r="11265" ht="10.199999999999999" hidden="1" x14ac:dyDescent="0.2"/>
    <row r="11266" ht="10.199999999999999" hidden="1" x14ac:dyDescent="0.2"/>
    <row r="11267" ht="10.199999999999999" hidden="1" x14ac:dyDescent="0.2"/>
    <row r="11268" ht="10.199999999999999" hidden="1" x14ac:dyDescent="0.2"/>
    <row r="11269" ht="10.199999999999999" hidden="1" x14ac:dyDescent="0.2"/>
    <row r="11270" ht="10.199999999999999" hidden="1" x14ac:dyDescent="0.2"/>
    <row r="11271" ht="10.199999999999999" hidden="1" x14ac:dyDescent="0.2"/>
    <row r="11272" ht="10.199999999999999" hidden="1" x14ac:dyDescent="0.2"/>
    <row r="11273" ht="10.199999999999999" hidden="1" x14ac:dyDescent="0.2"/>
    <row r="11274" ht="10.199999999999999" hidden="1" x14ac:dyDescent="0.2"/>
    <row r="11275" ht="10.199999999999999" hidden="1" x14ac:dyDescent="0.2"/>
    <row r="11276" ht="10.199999999999999" hidden="1" x14ac:dyDescent="0.2"/>
    <row r="11277" ht="10.199999999999999" hidden="1" x14ac:dyDescent="0.2"/>
    <row r="11278" ht="10.199999999999999" hidden="1" x14ac:dyDescent="0.2"/>
    <row r="11279" ht="10.199999999999999" hidden="1" x14ac:dyDescent="0.2"/>
    <row r="11280" ht="10.199999999999999" hidden="1" x14ac:dyDescent="0.2"/>
    <row r="11281" ht="10.199999999999999" hidden="1" x14ac:dyDescent="0.2"/>
    <row r="11282" ht="10.199999999999999" hidden="1" x14ac:dyDescent="0.2"/>
    <row r="11283" ht="10.199999999999999" hidden="1" x14ac:dyDescent="0.2"/>
    <row r="11284" ht="10.199999999999999" hidden="1" x14ac:dyDescent="0.2"/>
    <row r="11285" ht="10.199999999999999" hidden="1" x14ac:dyDescent="0.2"/>
    <row r="11286" ht="10.199999999999999" hidden="1" x14ac:dyDescent="0.2"/>
    <row r="11287" ht="10.199999999999999" hidden="1" x14ac:dyDescent="0.2"/>
    <row r="11288" ht="10.199999999999999" hidden="1" x14ac:dyDescent="0.2"/>
    <row r="11289" ht="10.199999999999999" hidden="1" x14ac:dyDescent="0.2"/>
    <row r="11290" ht="10.199999999999999" hidden="1" x14ac:dyDescent="0.2"/>
    <row r="11291" ht="10.199999999999999" hidden="1" x14ac:dyDescent="0.2"/>
    <row r="11292" ht="10.199999999999999" hidden="1" x14ac:dyDescent="0.2"/>
    <row r="11293" ht="10.199999999999999" hidden="1" x14ac:dyDescent="0.2"/>
    <row r="11294" ht="10.199999999999999" hidden="1" x14ac:dyDescent="0.2"/>
    <row r="11295" ht="10.199999999999999" hidden="1" x14ac:dyDescent="0.2"/>
    <row r="11296" ht="10.199999999999999" hidden="1" x14ac:dyDescent="0.2"/>
    <row r="11297" ht="10.199999999999999" hidden="1" x14ac:dyDescent="0.2"/>
    <row r="11298" ht="10.199999999999999" hidden="1" x14ac:dyDescent="0.2"/>
    <row r="11299" ht="10.199999999999999" hidden="1" x14ac:dyDescent="0.2"/>
    <row r="11300" ht="10.199999999999999" hidden="1" x14ac:dyDescent="0.2"/>
    <row r="11301" ht="10.199999999999999" hidden="1" x14ac:dyDescent="0.2"/>
    <row r="11302" ht="10.199999999999999" hidden="1" x14ac:dyDescent="0.2"/>
    <row r="11303" ht="10.199999999999999" hidden="1" x14ac:dyDescent="0.2"/>
    <row r="11304" ht="10.199999999999999" hidden="1" x14ac:dyDescent="0.2"/>
    <row r="11305" ht="10.199999999999999" hidden="1" x14ac:dyDescent="0.2"/>
    <row r="11306" ht="10.199999999999999" hidden="1" x14ac:dyDescent="0.2"/>
    <row r="11307" ht="10.199999999999999" hidden="1" x14ac:dyDescent="0.2"/>
    <row r="11308" ht="10.199999999999999" hidden="1" x14ac:dyDescent="0.2"/>
    <row r="11309" ht="10.199999999999999" hidden="1" x14ac:dyDescent="0.2"/>
    <row r="11310" ht="10.199999999999999" hidden="1" x14ac:dyDescent="0.2"/>
    <row r="11311" ht="10.199999999999999" hidden="1" x14ac:dyDescent="0.2"/>
    <row r="11312" ht="10.199999999999999" hidden="1" x14ac:dyDescent="0.2"/>
    <row r="11313" ht="10.199999999999999" hidden="1" x14ac:dyDescent="0.2"/>
    <row r="11314" ht="10.199999999999999" hidden="1" x14ac:dyDescent="0.2"/>
    <row r="11315" ht="10.199999999999999" hidden="1" x14ac:dyDescent="0.2"/>
    <row r="11316" ht="10.199999999999999" hidden="1" x14ac:dyDescent="0.2"/>
    <row r="11317" ht="10.199999999999999" hidden="1" x14ac:dyDescent="0.2"/>
    <row r="11318" ht="10.199999999999999" hidden="1" x14ac:dyDescent="0.2"/>
    <row r="11319" ht="10.199999999999999" hidden="1" x14ac:dyDescent="0.2"/>
    <row r="11320" ht="10.199999999999999" hidden="1" x14ac:dyDescent="0.2"/>
    <row r="11321" ht="10.199999999999999" hidden="1" x14ac:dyDescent="0.2"/>
    <row r="11322" ht="10.199999999999999" hidden="1" x14ac:dyDescent="0.2"/>
    <row r="11323" ht="10.199999999999999" hidden="1" x14ac:dyDescent="0.2"/>
    <row r="11324" ht="10.199999999999999" hidden="1" x14ac:dyDescent="0.2"/>
    <row r="11325" ht="10.199999999999999" hidden="1" x14ac:dyDescent="0.2"/>
    <row r="11326" ht="10.199999999999999" hidden="1" x14ac:dyDescent="0.2"/>
    <row r="11327" ht="10.199999999999999" hidden="1" x14ac:dyDescent="0.2"/>
    <row r="11328" ht="10.199999999999999" hidden="1" x14ac:dyDescent="0.2"/>
    <row r="11329" ht="10.199999999999999" hidden="1" x14ac:dyDescent="0.2"/>
    <row r="11330" ht="10.199999999999999" hidden="1" x14ac:dyDescent="0.2"/>
    <row r="11331" ht="10.199999999999999" hidden="1" x14ac:dyDescent="0.2"/>
    <row r="11332" ht="10.199999999999999" hidden="1" x14ac:dyDescent="0.2"/>
    <row r="11333" ht="10.199999999999999" hidden="1" x14ac:dyDescent="0.2"/>
    <row r="11334" ht="10.199999999999999" hidden="1" x14ac:dyDescent="0.2"/>
    <row r="11335" ht="10.199999999999999" hidden="1" x14ac:dyDescent="0.2"/>
    <row r="11336" ht="10.199999999999999" hidden="1" x14ac:dyDescent="0.2"/>
    <row r="11337" ht="10.199999999999999" hidden="1" x14ac:dyDescent="0.2"/>
    <row r="11338" ht="10.199999999999999" hidden="1" x14ac:dyDescent="0.2"/>
    <row r="11339" ht="10.199999999999999" hidden="1" x14ac:dyDescent="0.2"/>
    <row r="11340" ht="10.199999999999999" hidden="1" x14ac:dyDescent="0.2"/>
    <row r="11341" ht="10.199999999999999" hidden="1" x14ac:dyDescent="0.2"/>
    <row r="11342" ht="10.199999999999999" hidden="1" x14ac:dyDescent="0.2"/>
    <row r="11343" ht="10.199999999999999" hidden="1" x14ac:dyDescent="0.2"/>
    <row r="11344" ht="10.199999999999999" hidden="1" x14ac:dyDescent="0.2"/>
    <row r="11345" ht="10.199999999999999" hidden="1" x14ac:dyDescent="0.2"/>
    <row r="11346" ht="10.199999999999999" hidden="1" x14ac:dyDescent="0.2"/>
    <row r="11347" ht="10.199999999999999" hidden="1" x14ac:dyDescent="0.2"/>
    <row r="11348" ht="10.199999999999999" hidden="1" x14ac:dyDescent="0.2"/>
    <row r="11349" ht="10.199999999999999" hidden="1" x14ac:dyDescent="0.2"/>
    <row r="11350" ht="10.199999999999999" hidden="1" x14ac:dyDescent="0.2"/>
    <row r="11351" ht="10.199999999999999" hidden="1" x14ac:dyDescent="0.2"/>
    <row r="11352" ht="10.199999999999999" hidden="1" x14ac:dyDescent="0.2"/>
    <row r="11353" ht="10.199999999999999" hidden="1" x14ac:dyDescent="0.2"/>
    <row r="11354" ht="10.199999999999999" hidden="1" x14ac:dyDescent="0.2"/>
    <row r="11355" ht="10.199999999999999" hidden="1" x14ac:dyDescent="0.2"/>
    <row r="11356" ht="10.199999999999999" hidden="1" x14ac:dyDescent="0.2"/>
    <row r="11357" ht="10.199999999999999" hidden="1" x14ac:dyDescent="0.2"/>
    <row r="11358" ht="10.199999999999999" hidden="1" x14ac:dyDescent="0.2"/>
    <row r="11359" ht="10.199999999999999" hidden="1" x14ac:dyDescent="0.2"/>
    <row r="11360" ht="10.199999999999999" hidden="1" x14ac:dyDescent="0.2"/>
    <row r="11361" ht="10.199999999999999" hidden="1" x14ac:dyDescent="0.2"/>
    <row r="11362" ht="10.199999999999999" hidden="1" x14ac:dyDescent="0.2"/>
    <row r="11363" ht="10.199999999999999" hidden="1" x14ac:dyDescent="0.2"/>
    <row r="11364" ht="10.199999999999999" hidden="1" x14ac:dyDescent="0.2"/>
    <row r="11365" ht="10.199999999999999" hidden="1" x14ac:dyDescent="0.2"/>
    <row r="11366" ht="10.199999999999999" hidden="1" x14ac:dyDescent="0.2"/>
    <row r="11367" ht="10.199999999999999" hidden="1" x14ac:dyDescent="0.2"/>
    <row r="11368" ht="10.199999999999999" hidden="1" x14ac:dyDescent="0.2"/>
    <row r="11369" ht="10.199999999999999" hidden="1" x14ac:dyDescent="0.2"/>
    <row r="11370" ht="10.199999999999999" hidden="1" x14ac:dyDescent="0.2"/>
    <row r="11371" ht="10.199999999999999" hidden="1" x14ac:dyDescent="0.2"/>
    <row r="11372" ht="10.199999999999999" hidden="1" x14ac:dyDescent="0.2"/>
    <row r="11373" ht="10.199999999999999" hidden="1" x14ac:dyDescent="0.2"/>
    <row r="11374" ht="10.199999999999999" hidden="1" x14ac:dyDescent="0.2"/>
    <row r="11375" ht="10.199999999999999" hidden="1" x14ac:dyDescent="0.2"/>
    <row r="11376" ht="10.199999999999999" hidden="1" x14ac:dyDescent="0.2"/>
    <row r="11377" ht="10.199999999999999" hidden="1" x14ac:dyDescent="0.2"/>
    <row r="11378" ht="10.199999999999999" hidden="1" x14ac:dyDescent="0.2"/>
    <row r="11379" ht="10.199999999999999" hidden="1" x14ac:dyDescent="0.2"/>
    <row r="11380" ht="10.199999999999999" hidden="1" x14ac:dyDescent="0.2"/>
    <row r="11381" ht="10.199999999999999" hidden="1" x14ac:dyDescent="0.2"/>
    <row r="11382" ht="10.199999999999999" hidden="1" x14ac:dyDescent="0.2"/>
    <row r="11383" ht="10.199999999999999" hidden="1" x14ac:dyDescent="0.2"/>
    <row r="11384" ht="10.199999999999999" hidden="1" x14ac:dyDescent="0.2"/>
    <row r="11385" ht="10.199999999999999" hidden="1" x14ac:dyDescent="0.2"/>
    <row r="11386" ht="10.199999999999999" hidden="1" x14ac:dyDescent="0.2"/>
    <row r="11387" ht="10.199999999999999" hidden="1" x14ac:dyDescent="0.2"/>
    <row r="11388" ht="10.199999999999999" hidden="1" x14ac:dyDescent="0.2"/>
    <row r="11389" ht="10.199999999999999" hidden="1" x14ac:dyDescent="0.2"/>
    <row r="11390" ht="10.199999999999999" hidden="1" x14ac:dyDescent="0.2"/>
    <row r="11391" ht="10.199999999999999" hidden="1" x14ac:dyDescent="0.2"/>
    <row r="11392" ht="10.199999999999999" hidden="1" x14ac:dyDescent="0.2"/>
    <row r="11393" ht="10.199999999999999" hidden="1" x14ac:dyDescent="0.2"/>
    <row r="11394" ht="10.199999999999999" hidden="1" x14ac:dyDescent="0.2"/>
    <row r="11395" ht="10.199999999999999" hidden="1" x14ac:dyDescent="0.2"/>
    <row r="11396" ht="10.199999999999999" hidden="1" x14ac:dyDescent="0.2"/>
    <row r="11397" ht="10.199999999999999" hidden="1" x14ac:dyDescent="0.2"/>
    <row r="11398" ht="10.199999999999999" hidden="1" x14ac:dyDescent="0.2"/>
    <row r="11399" ht="10.199999999999999" hidden="1" x14ac:dyDescent="0.2"/>
    <row r="11400" ht="10.199999999999999" hidden="1" x14ac:dyDescent="0.2"/>
    <row r="11401" ht="10.199999999999999" hidden="1" x14ac:dyDescent="0.2"/>
    <row r="11402" ht="10.199999999999999" hidden="1" x14ac:dyDescent="0.2"/>
    <row r="11403" ht="10.199999999999999" hidden="1" x14ac:dyDescent="0.2"/>
    <row r="11404" ht="10.199999999999999" hidden="1" x14ac:dyDescent="0.2"/>
    <row r="11405" ht="10.199999999999999" hidden="1" x14ac:dyDescent="0.2"/>
    <row r="11406" ht="10.199999999999999" hidden="1" x14ac:dyDescent="0.2"/>
    <row r="11407" ht="10.199999999999999" hidden="1" x14ac:dyDescent="0.2"/>
    <row r="11408" ht="10.199999999999999" hidden="1" x14ac:dyDescent="0.2"/>
    <row r="11409" ht="10.199999999999999" hidden="1" x14ac:dyDescent="0.2"/>
    <row r="11410" ht="10.199999999999999" hidden="1" x14ac:dyDescent="0.2"/>
    <row r="11411" ht="10.199999999999999" hidden="1" x14ac:dyDescent="0.2"/>
    <row r="11412" ht="10.199999999999999" hidden="1" x14ac:dyDescent="0.2"/>
    <row r="11413" ht="10.199999999999999" hidden="1" x14ac:dyDescent="0.2"/>
    <row r="11414" ht="10.199999999999999" hidden="1" x14ac:dyDescent="0.2"/>
    <row r="11415" ht="10.199999999999999" hidden="1" x14ac:dyDescent="0.2"/>
    <row r="11416" ht="10.199999999999999" hidden="1" x14ac:dyDescent="0.2"/>
    <row r="11417" ht="10.199999999999999" hidden="1" x14ac:dyDescent="0.2"/>
    <row r="11418" ht="10.199999999999999" hidden="1" x14ac:dyDescent="0.2"/>
    <row r="11419" ht="10.199999999999999" hidden="1" x14ac:dyDescent="0.2"/>
    <row r="11420" ht="10.199999999999999" hidden="1" x14ac:dyDescent="0.2"/>
    <row r="11421" ht="10.199999999999999" hidden="1" x14ac:dyDescent="0.2"/>
    <row r="11422" ht="10.199999999999999" hidden="1" x14ac:dyDescent="0.2"/>
    <row r="11423" ht="10.199999999999999" hidden="1" x14ac:dyDescent="0.2"/>
    <row r="11424" ht="10.199999999999999" hidden="1" x14ac:dyDescent="0.2"/>
    <row r="11425" ht="10.199999999999999" hidden="1" x14ac:dyDescent="0.2"/>
    <row r="11426" ht="10.199999999999999" hidden="1" x14ac:dyDescent="0.2"/>
    <row r="11427" ht="10.199999999999999" hidden="1" x14ac:dyDescent="0.2"/>
    <row r="11428" ht="10.199999999999999" hidden="1" x14ac:dyDescent="0.2"/>
    <row r="11429" ht="10.199999999999999" hidden="1" x14ac:dyDescent="0.2"/>
    <row r="11430" ht="10.199999999999999" hidden="1" x14ac:dyDescent="0.2"/>
    <row r="11431" ht="10.199999999999999" hidden="1" x14ac:dyDescent="0.2"/>
    <row r="11432" ht="10.199999999999999" hidden="1" x14ac:dyDescent="0.2"/>
    <row r="11433" ht="10.199999999999999" hidden="1" x14ac:dyDescent="0.2"/>
    <row r="11434" ht="10.199999999999999" hidden="1" x14ac:dyDescent="0.2"/>
    <row r="11435" ht="10.199999999999999" hidden="1" x14ac:dyDescent="0.2"/>
    <row r="11436" ht="10.199999999999999" hidden="1" x14ac:dyDescent="0.2"/>
    <row r="11437" ht="10.199999999999999" hidden="1" x14ac:dyDescent="0.2"/>
    <row r="11438" ht="10.199999999999999" hidden="1" x14ac:dyDescent="0.2"/>
    <row r="11439" ht="10.199999999999999" hidden="1" x14ac:dyDescent="0.2"/>
    <row r="11440" ht="10.199999999999999" hidden="1" x14ac:dyDescent="0.2"/>
    <row r="11441" ht="10.199999999999999" hidden="1" x14ac:dyDescent="0.2"/>
    <row r="11442" ht="10.199999999999999" hidden="1" x14ac:dyDescent="0.2"/>
    <row r="11443" ht="10.199999999999999" hidden="1" x14ac:dyDescent="0.2"/>
    <row r="11444" ht="10.199999999999999" hidden="1" x14ac:dyDescent="0.2"/>
    <row r="11445" ht="10.199999999999999" hidden="1" x14ac:dyDescent="0.2"/>
    <row r="11446" ht="10.199999999999999" hidden="1" x14ac:dyDescent="0.2"/>
    <row r="11447" ht="10.199999999999999" hidden="1" x14ac:dyDescent="0.2"/>
    <row r="11448" ht="10.199999999999999" hidden="1" x14ac:dyDescent="0.2"/>
    <row r="11449" ht="10.199999999999999" hidden="1" x14ac:dyDescent="0.2"/>
    <row r="11450" ht="10.199999999999999" hidden="1" x14ac:dyDescent="0.2"/>
    <row r="11451" ht="10.199999999999999" hidden="1" x14ac:dyDescent="0.2"/>
    <row r="11452" ht="10.199999999999999" hidden="1" x14ac:dyDescent="0.2"/>
    <row r="11453" ht="10.199999999999999" hidden="1" x14ac:dyDescent="0.2"/>
    <row r="11454" ht="10.199999999999999" hidden="1" x14ac:dyDescent="0.2"/>
    <row r="11455" ht="10.199999999999999" hidden="1" x14ac:dyDescent="0.2"/>
    <row r="11456" ht="10.199999999999999" hidden="1" x14ac:dyDescent="0.2"/>
    <row r="11457" ht="10.199999999999999" hidden="1" x14ac:dyDescent="0.2"/>
    <row r="11458" ht="10.199999999999999" hidden="1" x14ac:dyDescent="0.2"/>
    <row r="11459" ht="10.199999999999999" hidden="1" x14ac:dyDescent="0.2"/>
    <row r="11460" ht="10.199999999999999" hidden="1" x14ac:dyDescent="0.2"/>
    <row r="11461" ht="10.199999999999999" hidden="1" x14ac:dyDescent="0.2"/>
    <row r="11462" ht="10.199999999999999" hidden="1" x14ac:dyDescent="0.2"/>
    <row r="11463" ht="10.199999999999999" hidden="1" x14ac:dyDescent="0.2"/>
    <row r="11464" ht="10.199999999999999" hidden="1" x14ac:dyDescent="0.2"/>
    <row r="11465" ht="10.199999999999999" hidden="1" x14ac:dyDescent="0.2"/>
    <row r="11466" ht="10.199999999999999" hidden="1" x14ac:dyDescent="0.2"/>
    <row r="11467" ht="10.199999999999999" hidden="1" x14ac:dyDescent="0.2"/>
    <row r="11468" ht="10.199999999999999" hidden="1" x14ac:dyDescent="0.2"/>
    <row r="11469" ht="10.199999999999999" hidden="1" x14ac:dyDescent="0.2"/>
    <row r="11470" ht="10.199999999999999" hidden="1" x14ac:dyDescent="0.2"/>
    <row r="11471" ht="10.199999999999999" hidden="1" x14ac:dyDescent="0.2"/>
    <row r="11472" ht="10.199999999999999" hidden="1" x14ac:dyDescent="0.2"/>
    <row r="11473" ht="10.199999999999999" hidden="1" x14ac:dyDescent="0.2"/>
    <row r="11474" ht="10.199999999999999" hidden="1" x14ac:dyDescent="0.2"/>
    <row r="11475" ht="10.199999999999999" hidden="1" x14ac:dyDescent="0.2"/>
    <row r="11476" ht="10.199999999999999" hidden="1" x14ac:dyDescent="0.2"/>
    <row r="11477" ht="10.199999999999999" hidden="1" x14ac:dyDescent="0.2"/>
    <row r="11478" ht="10.199999999999999" hidden="1" x14ac:dyDescent="0.2"/>
    <row r="11479" ht="10.199999999999999" hidden="1" x14ac:dyDescent="0.2"/>
    <row r="11480" ht="10.199999999999999" hidden="1" x14ac:dyDescent="0.2"/>
    <row r="11481" ht="10.199999999999999" hidden="1" x14ac:dyDescent="0.2"/>
    <row r="11482" ht="10.199999999999999" hidden="1" x14ac:dyDescent="0.2"/>
    <row r="11483" ht="10.199999999999999" hidden="1" x14ac:dyDescent="0.2"/>
    <row r="11484" ht="10.199999999999999" hidden="1" x14ac:dyDescent="0.2"/>
    <row r="11485" ht="10.199999999999999" hidden="1" x14ac:dyDescent="0.2"/>
    <row r="11486" ht="10.199999999999999" hidden="1" x14ac:dyDescent="0.2"/>
    <row r="11487" ht="10.199999999999999" hidden="1" x14ac:dyDescent="0.2"/>
    <row r="11488" ht="10.199999999999999" hidden="1" x14ac:dyDescent="0.2"/>
    <row r="11489" ht="10.199999999999999" hidden="1" x14ac:dyDescent="0.2"/>
    <row r="11490" ht="10.199999999999999" hidden="1" x14ac:dyDescent="0.2"/>
    <row r="11491" ht="10.199999999999999" hidden="1" x14ac:dyDescent="0.2"/>
    <row r="11492" ht="10.199999999999999" hidden="1" x14ac:dyDescent="0.2"/>
    <row r="11493" ht="10.199999999999999" hidden="1" x14ac:dyDescent="0.2"/>
    <row r="11494" ht="10.199999999999999" hidden="1" x14ac:dyDescent="0.2"/>
    <row r="11495" ht="10.199999999999999" hidden="1" x14ac:dyDescent="0.2"/>
    <row r="11496" ht="10.199999999999999" hidden="1" x14ac:dyDescent="0.2"/>
    <row r="11497" ht="10.199999999999999" hidden="1" x14ac:dyDescent="0.2"/>
    <row r="11498" ht="10.199999999999999" hidden="1" x14ac:dyDescent="0.2"/>
    <row r="11499" ht="10.199999999999999" hidden="1" x14ac:dyDescent="0.2"/>
    <row r="11500" ht="10.199999999999999" hidden="1" x14ac:dyDescent="0.2"/>
    <row r="11501" ht="10.199999999999999" hidden="1" x14ac:dyDescent="0.2"/>
    <row r="11502" ht="10.199999999999999" hidden="1" x14ac:dyDescent="0.2"/>
    <row r="11503" ht="10.199999999999999" hidden="1" x14ac:dyDescent="0.2"/>
    <row r="11504" ht="10.199999999999999" hidden="1" x14ac:dyDescent="0.2"/>
    <row r="11505" ht="10.199999999999999" hidden="1" x14ac:dyDescent="0.2"/>
    <row r="11506" ht="10.199999999999999" hidden="1" x14ac:dyDescent="0.2"/>
    <row r="11507" ht="10.199999999999999" hidden="1" x14ac:dyDescent="0.2"/>
    <row r="11508" ht="10.199999999999999" hidden="1" x14ac:dyDescent="0.2"/>
    <row r="11509" ht="10.199999999999999" hidden="1" x14ac:dyDescent="0.2"/>
    <row r="11510" ht="10.199999999999999" hidden="1" x14ac:dyDescent="0.2"/>
    <row r="11511" ht="10.199999999999999" hidden="1" x14ac:dyDescent="0.2"/>
    <row r="11512" ht="10.199999999999999" hidden="1" x14ac:dyDescent="0.2"/>
    <row r="11513" ht="10.199999999999999" hidden="1" x14ac:dyDescent="0.2"/>
    <row r="11514" ht="10.199999999999999" hidden="1" x14ac:dyDescent="0.2"/>
    <row r="11515" ht="10.199999999999999" hidden="1" x14ac:dyDescent="0.2"/>
    <row r="11516" ht="10.199999999999999" hidden="1" x14ac:dyDescent="0.2"/>
    <row r="11517" ht="10.199999999999999" hidden="1" x14ac:dyDescent="0.2"/>
    <row r="11518" ht="10.199999999999999" hidden="1" x14ac:dyDescent="0.2"/>
    <row r="11519" ht="10.199999999999999" hidden="1" x14ac:dyDescent="0.2"/>
    <row r="11520" ht="10.199999999999999" hidden="1" x14ac:dyDescent="0.2"/>
    <row r="11521" ht="10.199999999999999" hidden="1" x14ac:dyDescent="0.2"/>
    <row r="11522" ht="10.199999999999999" hidden="1" x14ac:dyDescent="0.2"/>
    <row r="11523" ht="10.199999999999999" hidden="1" x14ac:dyDescent="0.2"/>
    <row r="11524" ht="10.199999999999999" hidden="1" x14ac:dyDescent="0.2"/>
    <row r="11525" ht="10.199999999999999" hidden="1" x14ac:dyDescent="0.2"/>
    <row r="11526" ht="10.199999999999999" hidden="1" x14ac:dyDescent="0.2"/>
    <row r="11527" ht="10.199999999999999" hidden="1" x14ac:dyDescent="0.2"/>
    <row r="11528" ht="10.199999999999999" hidden="1" x14ac:dyDescent="0.2"/>
    <row r="11529" ht="10.199999999999999" hidden="1" x14ac:dyDescent="0.2"/>
    <row r="11530" ht="10.199999999999999" hidden="1" x14ac:dyDescent="0.2"/>
    <row r="11531" ht="10.199999999999999" hidden="1" x14ac:dyDescent="0.2"/>
    <row r="11532" ht="10.199999999999999" hidden="1" x14ac:dyDescent="0.2"/>
    <row r="11533" ht="10.199999999999999" hidden="1" x14ac:dyDescent="0.2"/>
    <row r="11534" ht="10.199999999999999" hidden="1" x14ac:dyDescent="0.2"/>
    <row r="11535" ht="10.199999999999999" hidden="1" x14ac:dyDescent="0.2"/>
    <row r="11536" ht="10.199999999999999" hidden="1" x14ac:dyDescent="0.2"/>
    <row r="11537" ht="10.199999999999999" hidden="1" x14ac:dyDescent="0.2"/>
    <row r="11538" ht="10.199999999999999" hidden="1" x14ac:dyDescent="0.2"/>
    <row r="11539" ht="10.199999999999999" hidden="1" x14ac:dyDescent="0.2"/>
    <row r="11540" ht="10.199999999999999" hidden="1" x14ac:dyDescent="0.2"/>
    <row r="11541" ht="10.199999999999999" hidden="1" x14ac:dyDescent="0.2"/>
    <row r="11542" ht="10.199999999999999" hidden="1" x14ac:dyDescent="0.2"/>
    <row r="11543" ht="10.199999999999999" hidden="1" x14ac:dyDescent="0.2"/>
    <row r="11544" ht="10.199999999999999" hidden="1" x14ac:dyDescent="0.2"/>
    <row r="11545" ht="10.199999999999999" hidden="1" x14ac:dyDescent="0.2"/>
    <row r="11546" ht="10.199999999999999" hidden="1" x14ac:dyDescent="0.2"/>
    <row r="11547" ht="10.199999999999999" hidden="1" x14ac:dyDescent="0.2"/>
    <row r="11548" ht="10.199999999999999" hidden="1" x14ac:dyDescent="0.2"/>
    <row r="11549" ht="10.199999999999999" hidden="1" x14ac:dyDescent="0.2"/>
    <row r="11550" ht="10.199999999999999" hidden="1" x14ac:dyDescent="0.2"/>
    <row r="11551" ht="10.199999999999999" hidden="1" x14ac:dyDescent="0.2"/>
    <row r="11552" ht="10.199999999999999" hidden="1" x14ac:dyDescent="0.2"/>
    <row r="11553" ht="10.199999999999999" hidden="1" x14ac:dyDescent="0.2"/>
    <row r="11554" ht="10.199999999999999" hidden="1" x14ac:dyDescent="0.2"/>
    <row r="11555" ht="10.199999999999999" hidden="1" x14ac:dyDescent="0.2"/>
    <row r="11556" ht="10.199999999999999" hidden="1" x14ac:dyDescent="0.2"/>
    <row r="11557" ht="10.199999999999999" hidden="1" x14ac:dyDescent="0.2"/>
    <row r="11558" ht="10.199999999999999" hidden="1" x14ac:dyDescent="0.2"/>
    <row r="11559" ht="10.199999999999999" hidden="1" x14ac:dyDescent="0.2"/>
    <row r="11560" ht="10.199999999999999" hidden="1" x14ac:dyDescent="0.2"/>
    <row r="11561" ht="10.199999999999999" hidden="1" x14ac:dyDescent="0.2"/>
    <row r="11562" ht="10.199999999999999" hidden="1" x14ac:dyDescent="0.2"/>
    <row r="11563" ht="10.199999999999999" hidden="1" x14ac:dyDescent="0.2"/>
    <row r="11564" ht="10.199999999999999" hidden="1" x14ac:dyDescent="0.2"/>
    <row r="11565" ht="10.199999999999999" hidden="1" x14ac:dyDescent="0.2"/>
    <row r="11566" ht="10.199999999999999" hidden="1" x14ac:dyDescent="0.2"/>
    <row r="11567" ht="10.199999999999999" hidden="1" x14ac:dyDescent="0.2"/>
    <row r="11568" ht="10.199999999999999" hidden="1" x14ac:dyDescent="0.2"/>
    <row r="11569" ht="10.199999999999999" hidden="1" x14ac:dyDescent="0.2"/>
    <row r="11570" ht="10.199999999999999" hidden="1" x14ac:dyDescent="0.2"/>
    <row r="11571" ht="10.199999999999999" hidden="1" x14ac:dyDescent="0.2"/>
    <row r="11572" ht="10.199999999999999" hidden="1" x14ac:dyDescent="0.2"/>
    <row r="11573" ht="10.199999999999999" hidden="1" x14ac:dyDescent="0.2"/>
    <row r="11574" ht="10.199999999999999" hidden="1" x14ac:dyDescent="0.2"/>
    <row r="11575" ht="10.199999999999999" hidden="1" x14ac:dyDescent="0.2"/>
    <row r="11576" ht="10.199999999999999" hidden="1" x14ac:dyDescent="0.2"/>
    <row r="11577" ht="10.199999999999999" hidden="1" x14ac:dyDescent="0.2"/>
    <row r="11578" ht="10.199999999999999" hidden="1" x14ac:dyDescent="0.2"/>
    <row r="11579" ht="10.199999999999999" hidden="1" x14ac:dyDescent="0.2"/>
    <row r="11580" ht="10.199999999999999" hidden="1" x14ac:dyDescent="0.2"/>
    <row r="11581" ht="10.199999999999999" hidden="1" x14ac:dyDescent="0.2"/>
    <row r="11582" ht="10.199999999999999" hidden="1" x14ac:dyDescent="0.2"/>
    <row r="11583" ht="10.199999999999999" hidden="1" x14ac:dyDescent="0.2"/>
    <row r="11584" ht="10.199999999999999" hidden="1" x14ac:dyDescent="0.2"/>
    <row r="11585" ht="10.199999999999999" hidden="1" x14ac:dyDescent="0.2"/>
    <row r="11586" ht="10.199999999999999" hidden="1" x14ac:dyDescent="0.2"/>
    <row r="11587" ht="10.199999999999999" hidden="1" x14ac:dyDescent="0.2"/>
    <row r="11588" ht="10.199999999999999" hidden="1" x14ac:dyDescent="0.2"/>
    <row r="11589" ht="10.199999999999999" hidden="1" x14ac:dyDescent="0.2"/>
    <row r="11590" ht="10.199999999999999" hidden="1" x14ac:dyDescent="0.2"/>
    <row r="11591" ht="10.199999999999999" hidden="1" x14ac:dyDescent="0.2"/>
    <row r="11592" ht="10.199999999999999" hidden="1" x14ac:dyDescent="0.2"/>
    <row r="11593" ht="10.199999999999999" hidden="1" x14ac:dyDescent="0.2"/>
    <row r="11594" ht="10.199999999999999" hidden="1" x14ac:dyDescent="0.2"/>
    <row r="11595" ht="10.199999999999999" hidden="1" x14ac:dyDescent="0.2"/>
    <row r="11596" ht="10.199999999999999" hidden="1" x14ac:dyDescent="0.2"/>
    <row r="11597" ht="10.199999999999999" hidden="1" x14ac:dyDescent="0.2"/>
    <row r="11598" ht="10.199999999999999" hidden="1" x14ac:dyDescent="0.2"/>
    <row r="11599" ht="10.199999999999999" hidden="1" x14ac:dyDescent="0.2"/>
    <row r="11600" ht="10.199999999999999" hidden="1" x14ac:dyDescent="0.2"/>
    <row r="11601" ht="10.199999999999999" hidden="1" x14ac:dyDescent="0.2"/>
    <row r="11602" ht="10.199999999999999" hidden="1" x14ac:dyDescent="0.2"/>
    <row r="11603" ht="10.199999999999999" hidden="1" x14ac:dyDescent="0.2"/>
    <row r="11604" ht="10.199999999999999" hidden="1" x14ac:dyDescent="0.2"/>
    <row r="11605" ht="10.199999999999999" hidden="1" x14ac:dyDescent="0.2"/>
    <row r="11606" ht="10.199999999999999" hidden="1" x14ac:dyDescent="0.2"/>
    <row r="11607" ht="10.199999999999999" hidden="1" x14ac:dyDescent="0.2"/>
    <row r="11608" ht="10.199999999999999" hidden="1" x14ac:dyDescent="0.2"/>
    <row r="11609" ht="10.199999999999999" hidden="1" x14ac:dyDescent="0.2"/>
    <row r="11610" ht="10.199999999999999" hidden="1" x14ac:dyDescent="0.2"/>
    <row r="11611" ht="10.199999999999999" hidden="1" x14ac:dyDescent="0.2"/>
    <row r="11612" ht="10.199999999999999" hidden="1" x14ac:dyDescent="0.2"/>
    <row r="11613" ht="10.199999999999999" hidden="1" x14ac:dyDescent="0.2"/>
    <row r="11614" ht="10.199999999999999" hidden="1" x14ac:dyDescent="0.2"/>
    <row r="11615" ht="10.199999999999999" hidden="1" x14ac:dyDescent="0.2"/>
    <row r="11616" ht="10.199999999999999" hidden="1" x14ac:dyDescent="0.2"/>
    <row r="11617" ht="10.199999999999999" hidden="1" x14ac:dyDescent="0.2"/>
    <row r="11618" ht="10.199999999999999" hidden="1" x14ac:dyDescent="0.2"/>
    <row r="11619" ht="10.199999999999999" hidden="1" x14ac:dyDescent="0.2"/>
    <row r="11620" ht="10.199999999999999" hidden="1" x14ac:dyDescent="0.2"/>
    <row r="11621" ht="10.199999999999999" hidden="1" x14ac:dyDescent="0.2"/>
    <row r="11622" ht="10.199999999999999" hidden="1" x14ac:dyDescent="0.2"/>
    <row r="11623" ht="10.199999999999999" hidden="1" x14ac:dyDescent="0.2"/>
    <row r="11624" ht="10.199999999999999" hidden="1" x14ac:dyDescent="0.2"/>
    <row r="11625" ht="10.199999999999999" hidden="1" x14ac:dyDescent="0.2"/>
    <row r="11626" ht="10.199999999999999" hidden="1" x14ac:dyDescent="0.2"/>
    <row r="11627" ht="10.199999999999999" hidden="1" x14ac:dyDescent="0.2"/>
    <row r="11628" ht="10.199999999999999" hidden="1" x14ac:dyDescent="0.2"/>
    <row r="11629" ht="10.199999999999999" hidden="1" x14ac:dyDescent="0.2"/>
    <row r="11630" ht="10.199999999999999" hidden="1" x14ac:dyDescent="0.2"/>
    <row r="11631" ht="10.199999999999999" hidden="1" x14ac:dyDescent="0.2"/>
    <row r="11632" ht="10.199999999999999" hidden="1" x14ac:dyDescent="0.2"/>
    <row r="11633" ht="10.199999999999999" hidden="1" x14ac:dyDescent="0.2"/>
    <row r="11634" ht="10.199999999999999" hidden="1" x14ac:dyDescent="0.2"/>
    <row r="11635" ht="10.199999999999999" hidden="1" x14ac:dyDescent="0.2"/>
    <row r="11636" ht="10.199999999999999" hidden="1" x14ac:dyDescent="0.2"/>
    <row r="11637" ht="10.199999999999999" hidden="1" x14ac:dyDescent="0.2"/>
    <row r="11638" ht="10.199999999999999" hidden="1" x14ac:dyDescent="0.2"/>
    <row r="11639" ht="10.199999999999999" hidden="1" x14ac:dyDescent="0.2"/>
    <row r="11640" ht="10.199999999999999" hidden="1" x14ac:dyDescent="0.2"/>
    <row r="11641" ht="10.199999999999999" hidden="1" x14ac:dyDescent="0.2"/>
    <row r="11642" ht="10.199999999999999" hidden="1" x14ac:dyDescent="0.2"/>
    <row r="11643" ht="10.199999999999999" hidden="1" x14ac:dyDescent="0.2"/>
    <row r="11644" ht="10.199999999999999" hidden="1" x14ac:dyDescent="0.2"/>
    <row r="11645" ht="10.199999999999999" hidden="1" x14ac:dyDescent="0.2"/>
    <row r="11646" ht="10.199999999999999" hidden="1" x14ac:dyDescent="0.2"/>
    <row r="11647" ht="10.199999999999999" hidden="1" x14ac:dyDescent="0.2"/>
    <row r="11648" ht="10.199999999999999" hidden="1" x14ac:dyDescent="0.2"/>
    <row r="11649" ht="10.199999999999999" hidden="1" x14ac:dyDescent="0.2"/>
    <row r="11650" ht="10.199999999999999" hidden="1" x14ac:dyDescent="0.2"/>
    <row r="11651" ht="10.199999999999999" hidden="1" x14ac:dyDescent="0.2"/>
    <row r="11652" ht="10.199999999999999" hidden="1" x14ac:dyDescent="0.2"/>
    <row r="11653" ht="10.199999999999999" hidden="1" x14ac:dyDescent="0.2"/>
    <row r="11654" ht="10.199999999999999" hidden="1" x14ac:dyDescent="0.2"/>
    <row r="11655" ht="10.199999999999999" hidden="1" x14ac:dyDescent="0.2"/>
    <row r="11656" ht="10.199999999999999" hidden="1" x14ac:dyDescent="0.2"/>
    <row r="11657" ht="10.199999999999999" hidden="1" x14ac:dyDescent="0.2"/>
    <row r="11658" ht="10.199999999999999" hidden="1" x14ac:dyDescent="0.2"/>
    <row r="11659" ht="10.199999999999999" hidden="1" x14ac:dyDescent="0.2"/>
    <row r="11660" ht="10.199999999999999" hidden="1" x14ac:dyDescent="0.2"/>
    <row r="11661" ht="10.199999999999999" hidden="1" x14ac:dyDescent="0.2"/>
    <row r="11662" ht="10.199999999999999" hidden="1" x14ac:dyDescent="0.2"/>
    <row r="11663" ht="10.199999999999999" hidden="1" x14ac:dyDescent="0.2"/>
    <row r="11664" ht="10.199999999999999" hidden="1" x14ac:dyDescent="0.2"/>
    <row r="11665" ht="10.199999999999999" hidden="1" x14ac:dyDescent="0.2"/>
    <row r="11666" ht="10.199999999999999" hidden="1" x14ac:dyDescent="0.2"/>
    <row r="11667" ht="10.199999999999999" hidden="1" x14ac:dyDescent="0.2"/>
    <row r="11668" ht="10.199999999999999" hidden="1" x14ac:dyDescent="0.2"/>
    <row r="11669" ht="10.199999999999999" hidden="1" x14ac:dyDescent="0.2"/>
    <row r="11670" ht="10.199999999999999" hidden="1" x14ac:dyDescent="0.2"/>
    <row r="11671" ht="10.199999999999999" hidden="1" x14ac:dyDescent="0.2"/>
    <row r="11672" ht="10.199999999999999" hidden="1" x14ac:dyDescent="0.2"/>
    <row r="11673" ht="10.199999999999999" hidden="1" x14ac:dyDescent="0.2"/>
    <row r="11674" ht="10.199999999999999" hidden="1" x14ac:dyDescent="0.2"/>
    <row r="11675" ht="10.199999999999999" hidden="1" x14ac:dyDescent="0.2"/>
    <row r="11676" ht="10.199999999999999" hidden="1" x14ac:dyDescent="0.2"/>
    <row r="11677" ht="10.199999999999999" hidden="1" x14ac:dyDescent="0.2"/>
    <row r="11678" ht="10.199999999999999" hidden="1" x14ac:dyDescent="0.2"/>
    <row r="11679" ht="10.199999999999999" hidden="1" x14ac:dyDescent="0.2"/>
    <row r="11680" ht="10.199999999999999" hidden="1" x14ac:dyDescent="0.2"/>
    <row r="11681" ht="10.199999999999999" hidden="1" x14ac:dyDescent="0.2"/>
    <row r="11682" ht="10.199999999999999" hidden="1" x14ac:dyDescent="0.2"/>
    <row r="11683" ht="10.199999999999999" hidden="1" x14ac:dyDescent="0.2"/>
    <row r="11684" ht="10.199999999999999" hidden="1" x14ac:dyDescent="0.2"/>
    <row r="11685" ht="10.199999999999999" hidden="1" x14ac:dyDescent="0.2"/>
    <row r="11686" ht="10.199999999999999" hidden="1" x14ac:dyDescent="0.2"/>
    <row r="11687" ht="10.199999999999999" hidden="1" x14ac:dyDescent="0.2"/>
    <row r="11688" ht="10.199999999999999" hidden="1" x14ac:dyDescent="0.2"/>
    <row r="11689" ht="10.199999999999999" hidden="1" x14ac:dyDescent="0.2"/>
    <row r="11690" ht="10.199999999999999" hidden="1" x14ac:dyDescent="0.2"/>
    <row r="11691" ht="10.199999999999999" hidden="1" x14ac:dyDescent="0.2"/>
    <row r="11692" ht="10.199999999999999" hidden="1" x14ac:dyDescent="0.2"/>
    <row r="11693" ht="10.199999999999999" hidden="1" x14ac:dyDescent="0.2"/>
    <row r="11694" ht="10.199999999999999" hidden="1" x14ac:dyDescent="0.2"/>
    <row r="11695" ht="10.199999999999999" hidden="1" x14ac:dyDescent="0.2"/>
    <row r="11696" ht="10.199999999999999" hidden="1" x14ac:dyDescent="0.2"/>
    <row r="11697" ht="10.199999999999999" hidden="1" x14ac:dyDescent="0.2"/>
    <row r="11698" ht="10.199999999999999" hidden="1" x14ac:dyDescent="0.2"/>
    <row r="11699" ht="10.199999999999999" hidden="1" x14ac:dyDescent="0.2"/>
    <row r="11700" ht="10.199999999999999" hidden="1" x14ac:dyDescent="0.2"/>
    <row r="11701" ht="10.199999999999999" hidden="1" x14ac:dyDescent="0.2"/>
    <row r="11702" ht="10.199999999999999" hidden="1" x14ac:dyDescent="0.2"/>
    <row r="11703" ht="10.199999999999999" hidden="1" x14ac:dyDescent="0.2"/>
    <row r="11704" ht="10.199999999999999" hidden="1" x14ac:dyDescent="0.2"/>
    <row r="11705" ht="10.199999999999999" hidden="1" x14ac:dyDescent="0.2"/>
    <row r="11706" ht="10.199999999999999" hidden="1" x14ac:dyDescent="0.2"/>
    <row r="11707" ht="10.199999999999999" hidden="1" x14ac:dyDescent="0.2"/>
    <row r="11708" ht="10.199999999999999" hidden="1" x14ac:dyDescent="0.2"/>
    <row r="11709" ht="10.199999999999999" hidden="1" x14ac:dyDescent="0.2"/>
    <row r="11710" ht="10.199999999999999" hidden="1" x14ac:dyDescent="0.2"/>
    <row r="11711" ht="10.199999999999999" hidden="1" x14ac:dyDescent="0.2"/>
    <row r="11712" ht="10.199999999999999" hidden="1" x14ac:dyDescent="0.2"/>
    <row r="11713" ht="10.199999999999999" hidden="1" x14ac:dyDescent="0.2"/>
    <row r="11714" ht="10.199999999999999" hidden="1" x14ac:dyDescent="0.2"/>
    <row r="11715" ht="10.199999999999999" hidden="1" x14ac:dyDescent="0.2"/>
    <row r="11716" ht="10.199999999999999" hidden="1" x14ac:dyDescent="0.2"/>
    <row r="11717" ht="10.199999999999999" hidden="1" x14ac:dyDescent="0.2"/>
    <row r="11718" ht="10.199999999999999" hidden="1" x14ac:dyDescent="0.2"/>
    <row r="11719" ht="10.199999999999999" hidden="1" x14ac:dyDescent="0.2"/>
    <row r="11720" ht="10.199999999999999" hidden="1" x14ac:dyDescent="0.2"/>
    <row r="11721" ht="10.199999999999999" hidden="1" x14ac:dyDescent="0.2"/>
    <row r="11722" ht="10.199999999999999" hidden="1" x14ac:dyDescent="0.2"/>
    <row r="11723" ht="10.199999999999999" hidden="1" x14ac:dyDescent="0.2"/>
    <row r="11724" ht="10.199999999999999" hidden="1" x14ac:dyDescent="0.2"/>
    <row r="11725" ht="10.199999999999999" hidden="1" x14ac:dyDescent="0.2"/>
    <row r="11726" ht="10.199999999999999" hidden="1" x14ac:dyDescent="0.2"/>
    <row r="11727" ht="10.199999999999999" hidden="1" x14ac:dyDescent="0.2"/>
    <row r="11728" ht="10.199999999999999" hidden="1" x14ac:dyDescent="0.2"/>
    <row r="11729" ht="10.199999999999999" hidden="1" x14ac:dyDescent="0.2"/>
    <row r="11730" ht="10.199999999999999" hidden="1" x14ac:dyDescent="0.2"/>
    <row r="11731" ht="10.199999999999999" hidden="1" x14ac:dyDescent="0.2"/>
    <row r="11732" ht="10.199999999999999" hidden="1" x14ac:dyDescent="0.2"/>
    <row r="11733" ht="10.199999999999999" hidden="1" x14ac:dyDescent="0.2"/>
    <row r="11734" ht="10.199999999999999" hidden="1" x14ac:dyDescent="0.2"/>
    <row r="11735" ht="10.199999999999999" hidden="1" x14ac:dyDescent="0.2"/>
    <row r="11736" ht="10.199999999999999" hidden="1" x14ac:dyDescent="0.2"/>
    <row r="11737" ht="10.199999999999999" hidden="1" x14ac:dyDescent="0.2"/>
    <row r="11738" ht="10.199999999999999" hidden="1" x14ac:dyDescent="0.2"/>
    <row r="11739" ht="10.199999999999999" hidden="1" x14ac:dyDescent="0.2"/>
    <row r="11740" ht="10.199999999999999" hidden="1" x14ac:dyDescent="0.2"/>
    <row r="11741" ht="10.199999999999999" hidden="1" x14ac:dyDescent="0.2"/>
    <row r="11742" ht="10.199999999999999" hidden="1" x14ac:dyDescent="0.2"/>
    <row r="11743" ht="10.199999999999999" hidden="1" x14ac:dyDescent="0.2"/>
    <row r="11744" ht="10.199999999999999" hidden="1" x14ac:dyDescent="0.2"/>
    <row r="11745" ht="10.199999999999999" hidden="1" x14ac:dyDescent="0.2"/>
    <row r="11746" ht="10.199999999999999" hidden="1" x14ac:dyDescent="0.2"/>
    <row r="11747" ht="10.199999999999999" hidden="1" x14ac:dyDescent="0.2"/>
    <row r="11748" ht="10.199999999999999" hidden="1" x14ac:dyDescent="0.2"/>
    <row r="11749" ht="10.199999999999999" hidden="1" x14ac:dyDescent="0.2"/>
    <row r="11750" ht="10.199999999999999" hidden="1" x14ac:dyDescent="0.2"/>
    <row r="11751" ht="10.199999999999999" hidden="1" x14ac:dyDescent="0.2"/>
    <row r="11752" ht="10.199999999999999" hidden="1" x14ac:dyDescent="0.2"/>
    <row r="11753" ht="10.199999999999999" hidden="1" x14ac:dyDescent="0.2"/>
    <row r="11754" ht="10.199999999999999" hidden="1" x14ac:dyDescent="0.2"/>
    <row r="11755" ht="10.199999999999999" hidden="1" x14ac:dyDescent="0.2"/>
    <row r="11756" ht="10.199999999999999" hidden="1" x14ac:dyDescent="0.2"/>
    <row r="11757" ht="10.199999999999999" hidden="1" x14ac:dyDescent="0.2"/>
    <row r="11758" ht="10.199999999999999" hidden="1" x14ac:dyDescent="0.2"/>
    <row r="11759" ht="10.199999999999999" hidden="1" x14ac:dyDescent="0.2"/>
    <row r="11760" ht="10.199999999999999" hidden="1" x14ac:dyDescent="0.2"/>
    <row r="11761" ht="10.199999999999999" hidden="1" x14ac:dyDescent="0.2"/>
    <row r="11762" ht="10.199999999999999" hidden="1" x14ac:dyDescent="0.2"/>
    <row r="11763" ht="10.199999999999999" hidden="1" x14ac:dyDescent="0.2"/>
    <row r="11764" ht="10.199999999999999" hidden="1" x14ac:dyDescent="0.2"/>
    <row r="11765" ht="10.199999999999999" hidden="1" x14ac:dyDescent="0.2"/>
    <row r="11766" ht="10.199999999999999" hidden="1" x14ac:dyDescent="0.2"/>
    <row r="11767" ht="10.199999999999999" hidden="1" x14ac:dyDescent="0.2"/>
    <row r="11768" ht="10.199999999999999" hidden="1" x14ac:dyDescent="0.2"/>
    <row r="11769" ht="10.199999999999999" hidden="1" x14ac:dyDescent="0.2"/>
    <row r="11770" ht="10.199999999999999" hidden="1" x14ac:dyDescent="0.2"/>
    <row r="11771" ht="10.199999999999999" hidden="1" x14ac:dyDescent="0.2"/>
    <row r="11772" ht="10.199999999999999" hidden="1" x14ac:dyDescent="0.2"/>
    <row r="11773" ht="10.199999999999999" hidden="1" x14ac:dyDescent="0.2"/>
    <row r="11774" ht="10.199999999999999" hidden="1" x14ac:dyDescent="0.2"/>
    <row r="11775" ht="10.199999999999999" hidden="1" x14ac:dyDescent="0.2"/>
    <row r="11776" ht="10.199999999999999" hidden="1" x14ac:dyDescent="0.2"/>
    <row r="11777" ht="10.199999999999999" hidden="1" x14ac:dyDescent="0.2"/>
    <row r="11778" ht="10.199999999999999" hidden="1" x14ac:dyDescent="0.2"/>
    <row r="11779" ht="10.199999999999999" hidden="1" x14ac:dyDescent="0.2"/>
    <row r="11780" ht="10.199999999999999" hidden="1" x14ac:dyDescent="0.2"/>
    <row r="11781" ht="10.199999999999999" hidden="1" x14ac:dyDescent="0.2"/>
    <row r="11782" ht="10.199999999999999" hidden="1" x14ac:dyDescent="0.2"/>
    <row r="11783" ht="10.199999999999999" hidden="1" x14ac:dyDescent="0.2"/>
    <row r="11784" ht="10.199999999999999" hidden="1" x14ac:dyDescent="0.2"/>
    <row r="11785" ht="10.199999999999999" hidden="1" x14ac:dyDescent="0.2"/>
    <row r="11786" ht="10.199999999999999" hidden="1" x14ac:dyDescent="0.2"/>
    <row r="11787" ht="10.199999999999999" hidden="1" x14ac:dyDescent="0.2"/>
    <row r="11788" ht="10.199999999999999" hidden="1" x14ac:dyDescent="0.2"/>
    <row r="11789" ht="10.199999999999999" hidden="1" x14ac:dyDescent="0.2"/>
    <row r="11790" ht="10.199999999999999" hidden="1" x14ac:dyDescent="0.2"/>
    <row r="11791" ht="10.199999999999999" hidden="1" x14ac:dyDescent="0.2"/>
    <row r="11792" ht="10.199999999999999" hidden="1" x14ac:dyDescent="0.2"/>
    <row r="11793" ht="10.199999999999999" hidden="1" x14ac:dyDescent="0.2"/>
    <row r="11794" ht="10.199999999999999" hidden="1" x14ac:dyDescent="0.2"/>
    <row r="11795" ht="10.199999999999999" hidden="1" x14ac:dyDescent="0.2"/>
    <row r="11796" ht="10.199999999999999" hidden="1" x14ac:dyDescent="0.2"/>
    <row r="11797" ht="10.199999999999999" hidden="1" x14ac:dyDescent="0.2"/>
    <row r="11798" ht="10.199999999999999" hidden="1" x14ac:dyDescent="0.2"/>
    <row r="11799" ht="10.199999999999999" hidden="1" x14ac:dyDescent="0.2"/>
    <row r="11800" ht="10.199999999999999" hidden="1" x14ac:dyDescent="0.2"/>
    <row r="11801" ht="10.199999999999999" hidden="1" x14ac:dyDescent="0.2"/>
    <row r="11802" ht="10.199999999999999" hidden="1" x14ac:dyDescent="0.2"/>
    <row r="11803" ht="10.199999999999999" hidden="1" x14ac:dyDescent="0.2"/>
    <row r="11804" ht="10.199999999999999" hidden="1" x14ac:dyDescent="0.2"/>
    <row r="11805" ht="10.199999999999999" hidden="1" x14ac:dyDescent="0.2"/>
    <row r="11806" ht="10.199999999999999" hidden="1" x14ac:dyDescent="0.2"/>
    <row r="11807" ht="10.199999999999999" hidden="1" x14ac:dyDescent="0.2"/>
    <row r="11808" ht="10.199999999999999" hidden="1" x14ac:dyDescent="0.2"/>
    <row r="11809" ht="10.199999999999999" hidden="1" x14ac:dyDescent="0.2"/>
    <row r="11810" ht="10.199999999999999" hidden="1" x14ac:dyDescent="0.2"/>
    <row r="11811" ht="10.199999999999999" hidden="1" x14ac:dyDescent="0.2"/>
    <row r="11812" ht="10.199999999999999" hidden="1" x14ac:dyDescent="0.2"/>
    <row r="11813" ht="10.199999999999999" hidden="1" x14ac:dyDescent="0.2"/>
    <row r="11814" ht="10.199999999999999" hidden="1" x14ac:dyDescent="0.2"/>
    <row r="11815" ht="10.199999999999999" hidden="1" x14ac:dyDescent="0.2"/>
    <row r="11816" ht="10.199999999999999" hidden="1" x14ac:dyDescent="0.2"/>
    <row r="11817" ht="10.199999999999999" hidden="1" x14ac:dyDescent="0.2"/>
    <row r="11818" ht="10.199999999999999" hidden="1" x14ac:dyDescent="0.2"/>
    <row r="11819" ht="10.199999999999999" hidden="1" x14ac:dyDescent="0.2"/>
    <row r="11820" ht="10.199999999999999" hidden="1" x14ac:dyDescent="0.2"/>
    <row r="11821" ht="10.199999999999999" hidden="1" x14ac:dyDescent="0.2"/>
    <row r="11822" ht="10.199999999999999" hidden="1" x14ac:dyDescent="0.2"/>
    <row r="11823" ht="10.199999999999999" hidden="1" x14ac:dyDescent="0.2"/>
    <row r="11824" ht="10.199999999999999" hidden="1" x14ac:dyDescent="0.2"/>
    <row r="11825" ht="10.199999999999999" hidden="1" x14ac:dyDescent="0.2"/>
    <row r="11826" ht="10.199999999999999" hidden="1" x14ac:dyDescent="0.2"/>
    <row r="11827" ht="10.199999999999999" hidden="1" x14ac:dyDescent="0.2"/>
    <row r="11828" ht="10.199999999999999" hidden="1" x14ac:dyDescent="0.2"/>
    <row r="11829" ht="10.199999999999999" hidden="1" x14ac:dyDescent="0.2"/>
    <row r="11830" ht="10.199999999999999" hidden="1" x14ac:dyDescent="0.2"/>
    <row r="11831" ht="10.199999999999999" hidden="1" x14ac:dyDescent="0.2"/>
    <row r="11832" ht="10.199999999999999" hidden="1" x14ac:dyDescent="0.2"/>
    <row r="11833" ht="10.199999999999999" hidden="1" x14ac:dyDescent="0.2"/>
    <row r="11834" ht="10.199999999999999" hidden="1" x14ac:dyDescent="0.2"/>
    <row r="11835" ht="10.199999999999999" hidden="1" x14ac:dyDescent="0.2"/>
    <row r="11836" ht="10.199999999999999" hidden="1" x14ac:dyDescent="0.2"/>
    <row r="11837" ht="10.199999999999999" hidden="1" x14ac:dyDescent="0.2"/>
    <row r="11838" ht="10.199999999999999" hidden="1" x14ac:dyDescent="0.2"/>
    <row r="11839" ht="10.199999999999999" hidden="1" x14ac:dyDescent="0.2"/>
    <row r="11840" ht="10.199999999999999" hidden="1" x14ac:dyDescent="0.2"/>
    <row r="11841" ht="10.199999999999999" hidden="1" x14ac:dyDescent="0.2"/>
    <row r="11842" ht="10.199999999999999" hidden="1" x14ac:dyDescent="0.2"/>
    <row r="11843" ht="10.199999999999999" hidden="1" x14ac:dyDescent="0.2"/>
    <row r="11844" ht="10.199999999999999" hidden="1" x14ac:dyDescent="0.2"/>
    <row r="11845" ht="10.199999999999999" hidden="1" x14ac:dyDescent="0.2"/>
    <row r="11846" ht="10.199999999999999" hidden="1" x14ac:dyDescent="0.2"/>
    <row r="11847" ht="10.199999999999999" hidden="1" x14ac:dyDescent="0.2"/>
    <row r="11848" ht="10.199999999999999" hidden="1" x14ac:dyDescent="0.2"/>
    <row r="11849" ht="10.199999999999999" hidden="1" x14ac:dyDescent="0.2"/>
    <row r="11850" ht="10.199999999999999" hidden="1" x14ac:dyDescent="0.2"/>
    <row r="11851" ht="10.199999999999999" hidden="1" x14ac:dyDescent="0.2"/>
    <row r="11852" ht="10.199999999999999" hidden="1" x14ac:dyDescent="0.2"/>
    <row r="11853" ht="10.199999999999999" hidden="1" x14ac:dyDescent="0.2"/>
    <row r="11854" ht="10.199999999999999" hidden="1" x14ac:dyDescent="0.2"/>
    <row r="11855" ht="10.199999999999999" hidden="1" x14ac:dyDescent="0.2"/>
    <row r="11856" ht="10.199999999999999" hidden="1" x14ac:dyDescent="0.2"/>
    <row r="11857" ht="10.199999999999999" hidden="1" x14ac:dyDescent="0.2"/>
    <row r="11858" ht="10.199999999999999" hidden="1" x14ac:dyDescent="0.2"/>
    <row r="11859" ht="10.199999999999999" hidden="1" x14ac:dyDescent="0.2"/>
    <row r="11860" ht="10.199999999999999" hidden="1" x14ac:dyDescent="0.2"/>
    <row r="11861" ht="10.199999999999999" hidden="1" x14ac:dyDescent="0.2"/>
    <row r="11862" ht="10.199999999999999" hidden="1" x14ac:dyDescent="0.2"/>
    <row r="11863" ht="10.199999999999999" hidden="1" x14ac:dyDescent="0.2"/>
    <row r="11864" ht="10.199999999999999" hidden="1" x14ac:dyDescent="0.2"/>
    <row r="11865" ht="10.199999999999999" hidden="1" x14ac:dyDescent="0.2"/>
    <row r="11866" ht="10.199999999999999" hidden="1" x14ac:dyDescent="0.2"/>
    <row r="11867" ht="10.199999999999999" hidden="1" x14ac:dyDescent="0.2"/>
    <row r="11868" ht="10.199999999999999" hidden="1" x14ac:dyDescent="0.2"/>
    <row r="11869" ht="10.199999999999999" hidden="1" x14ac:dyDescent="0.2"/>
    <row r="11870" ht="10.199999999999999" hidden="1" x14ac:dyDescent="0.2"/>
    <row r="11871" ht="10.199999999999999" hidden="1" x14ac:dyDescent="0.2"/>
    <row r="11872" ht="10.199999999999999" hidden="1" x14ac:dyDescent="0.2"/>
    <row r="11873" ht="10.199999999999999" hidden="1" x14ac:dyDescent="0.2"/>
    <row r="11874" ht="10.199999999999999" hidden="1" x14ac:dyDescent="0.2"/>
    <row r="11875" ht="10.199999999999999" hidden="1" x14ac:dyDescent="0.2"/>
    <row r="11876" ht="10.199999999999999" hidden="1" x14ac:dyDescent="0.2"/>
    <row r="11877" ht="10.199999999999999" hidden="1" x14ac:dyDescent="0.2"/>
    <row r="11878" ht="10.199999999999999" hidden="1" x14ac:dyDescent="0.2"/>
    <row r="11879" ht="10.199999999999999" hidden="1" x14ac:dyDescent="0.2"/>
    <row r="11880" ht="10.199999999999999" hidden="1" x14ac:dyDescent="0.2"/>
    <row r="11881" ht="10.199999999999999" hidden="1" x14ac:dyDescent="0.2"/>
    <row r="11882" ht="10.199999999999999" hidden="1" x14ac:dyDescent="0.2"/>
    <row r="11883" ht="10.199999999999999" hidden="1" x14ac:dyDescent="0.2"/>
    <row r="11884" ht="10.199999999999999" hidden="1" x14ac:dyDescent="0.2"/>
    <row r="11885" ht="10.199999999999999" hidden="1" x14ac:dyDescent="0.2"/>
    <row r="11886" ht="10.199999999999999" hidden="1" x14ac:dyDescent="0.2"/>
    <row r="11887" ht="10.199999999999999" hidden="1" x14ac:dyDescent="0.2"/>
    <row r="11888" ht="10.199999999999999" hidden="1" x14ac:dyDescent="0.2"/>
    <row r="11889" ht="10.199999999999999" hidden="1" x14ac:dyDescent="0.2"/>
    <row r="11890" ht="10.199999999999999" hidden="1" x14ac:dyDescent="0.2"/>
    <row r="11891" ht="10.199999999999999" hidden="1" x14ac:dyDescent="0.2"/>
    <row r="11892" ht="10.199999999999999" hidden="1" x14ac:dyDescent="0.2"/>
    <row r="11893" ht="10.199999999999999" hidden="1" x14ac:dyDescent="0.2"/>
    <row r="11894" ht="10.199999999999999" hidden="1" x14ac:dyDescent="0.2"/>
    <row r="11895" ht="10.199999999999999" hidden="1" x14ac:dyDescent="0.2"/>
    <row r="11896" ht="10.199999999999999" hidden="1" x14ac:dyDescent="0.2"/>
    <row r="11897" ht="10.199999999999999" hidden="1" x14ac:dyDescent="0.2"/>
    <row r="11898" ht="10.199999999999999" hidden="1" x14ac:dyDescent="0.2"/>
    <row r="11899" ht="10.199999999999999" hidden="1" x14ac:dyDescent="0.2"/>
    <row r="11900" ht="10.199999999999999" hidden="1" x14ac:dyDescent="0.2"/>
    <row r="11901" ht="10.199999999999999" hidden="1" x14ac:dyDescent="0.2"/>
    <row r="11902" ht="10.199999999999999" hidden="1" x14ac:dyDescent="0.2"/>
    <row r="11903" ht="10.199999999999999" hidden="1" x14ac:dyDescent="0.2"/>
    <row r="11904" ht="10.199999999999999" hidden="1" x14ac:dyDescent="0.2"/>
    <row r="11905" ht="10.199999999999999" hidden="1" x14ac:dyDescent="0.2"/>
    <row r="11906" ht="10.199999999999999" hidden="1" x14ac:dyDescent="0.2"/>
    <row r="11907" ht="10.199999999999999" hidden="1" x14ac:dyDescent="0.2"/>
    <row r="11908" ht="10.199999999999999" hidden="1" x14ac:dyDescent="0.2"/>
    <row r="11909" ht="10.199999999999999" hidden="1" x14ac:dyDescent="0.2"/>
    <row r="11910" ht="10.199999999999999" hidden="1" x14ac:dyDescent="0.2"/>
    <row r="11911" ht="10.199999999999999" hidden="1" x14ac:dyDescent="0.2"/>
    <row r="11912" ht="10.199999999999999" hidden="1" x14ac:dyDescent="0.2"/>
    <row r="11913" ht="10.199999999999999" hidden="1" x14ac:dyDescent="0.2"/>
    <row r="11914" ht="10.199999999999999" hidden="1" x14ac:dyDescent="0.2"/>
    <row r="11915" ht="10.199999999999999" hidden="1" x14ac:dyDescent="0.2"/>
    <row r="11916" ht="10.199999999999999" hidden="1" x14ac:dyDescent="0.2"/>
    <row r="11917" ht="10.199999999999999" hidden="1" x14ac:dyDescent="0.2"/>
    <row r="11918" ht="10.199999999999999" hidden="1" x14ac:dyDescent="0.2"/>
    <row r="11919" ht="10.199999999999999" hidden="1" x14ac:dyDescent="0.2"/>
    <row r="11920" ht="10.199999999999999" hidden="1" x14ac:dyDescent="0.2"/>
    <row r="11921" ht="10.199999999999999" hidden="1" x14ac:dyDescent="0.2"/>
    <row r="11922" ht="10.199999999999999" hidden="1" x14ac:dyDescent="0.2"/>
    <row r="11923" ht="10.199999999999999" hidden="1" x14ac:dyDescent="0.2"/>
    <row r="11924" ht="10.199999999999999" hidden="1" x14ac:dyDescent="0.2"/>
    <row r="11925" ht="10.199999999999999" hidden="1" x14ac:dyDescent="0.2"/>
    <row r="11926" ht="10.199999999999999" hidden="1" x14ac:dyDescent="0.2"/>
    <row r="11927" ht="10.199999999999999" hidden="1" x14ac:dyDescent="0.2"/>
    <row r="11928" ht="10.199999999999999" hidden="1" x14ac:dyDescent="0.2"/>
    <row r="11929" ht="10.199999999999999" hidden="1" x14ac:dyDescent="0.2"/>
    <row r="11930" ht="10.199999999999999" hidden="1" x14ac:dyDescent="0.2"/>
    <row r="11931" ht="10.199999999999999" hidden="1" x14ac:dyDescent="0.2"/>
    <row r="11932" ht="10.199999999999999" hidden="1" x14ac:dyDescent="0.2"/>
    <row r="11933" ht="10.199999999999999" hidden="1" x14ac:dyDescent="0.2"/>
    <row r="11934" ht="10.199999999999999" hidden="1" x14ac:dyDescent="0.2"/>
    <row r="11935" ht="10.199999999999999" hidden="1" x14ac:dyDescent="0.2"/>
    <row r="11936" ht="10.199999999999999" hidden="1" x14ac:dyDescent="0.2"/>
    <row r="11937" ht="10.199999999999999" hidden="1" x14ac:dyDescent="0.2"/>
    <row r="11938" ht="10.199999999999999" hidden="1" x14ac:dyDescent="0.2"/>
    <row r="11939" ht="10.199999999999999" hidden="1" x14ac:dyDescent="0.2"/>
    <row r="11940" ht="10.199999999999999" hidden="1" x14ac:dyDescent="0.2"/>
    <row r="11941" ht="10.199999999999999" hidden="1" x14ac:dyDescent="0.2"/>
    <row r="11942" ht="10.199999999999999" hidden="1" x14ac:dyDescent="0.2"/>
    <row r="11943" ht="10.199999999999999" hidden="1" x14ac:dyDescent="0.2"/>
    <row r="11944" ht="10.199999999999999" hidden="1" x14ac:dyDescent="0.2"/>
    <row r="11945" ht="10.199999999999999" hidden="1" x14ac:dyDescent="0.2"/>
    <row r="11946" ht="10.199999999999999" hidden="1" x14ac:dyDescent="0.2"/>
    <row r="11947" ht="10.199999999999999" hidden="1" x14ac:dyDescent="0.2"/>
    <row r="11948" ht="10.199999999999999" hidden="1" x14ac:dyDescent="0.2"/>
    <row r="11949" ht="10.199999999999999" hidden="1" x14ac:dyDescent="0.2"/>
    <row r="11950" ht="10.199999999999999" hidden="1" x14ac:dyDescent="0.2"/>
    <row r="11951" ht="10.199999999999999" hidden="1" x14ac:dyDescent="0.2"/>
    <row r="11952" ht="10.199999999999999" hidden="1" x14ac:dyDescent="0.2"/>
    <row r="11953" ht="10.199999999999999" hidden="1" x14ac:dyDescent="0.2"/>
    <row r="11954" ht="10.199999999999999" hidden="1" x14ac:dyDescent="0.2"/>
    <row r="11955" ht="10.199999999999999" hidden="1" x14ac:dyDescent="0.2"/>
    <row r="11956" ht="10.199999999999999" hidden="1" x14ac:dyDescent="0.2"/>
    <row r="11957" ht="10.199999999999999" hidden="1" x14ac:dyDescent="0.2"/>
    <row r="11958" ht="10.199999999999999" hidden="1" x14ac:dyDescent="0.2"/>
    <row r="11959" ht="10.199999999999999" hidden="1" x14ac:dyDescent="0.2"/>
    <row r="11960" ht="10.199999999999999" hidden="1" x14ac:dyDescent="0.2"/>
    <row r="11961" ht="10.199999999999999" hidden="1" x14ac:dyDescent="0.2"/>
    <row r="11962" ht="10.199999999999999" hidden="1" x14ac:dyDescent="0.2"/>
    <row r="11963" ht="10.199999999999999" hidden="1" x14ac:dyDescent="0.2"/>
    <row r="11964" ht="10.199999999999999" hidden="1" x14ac:dyDescent="0.2"/>
    <row r="11965" ht="10.199999999999999" hidden="1" x14ac:dyDescent="0.2"/>
    <row r="11966" ht="10.199999999999999" hidden="1" x14ac:dyDescent="0.2"/>
    <row r="11967" ht="10.199999999999999" hidden="1" x14ac:dyDescent="0.2"/>
    <row r="11968" ht="10.199999999999999" hidden="1" x14ac:dyDescent="0.2"/>
    <row r="11969" ht="10.199999999999999" hidden="1" x14ac:dyDescent="0.2"/>
    <row r="11970" ht="10.199999999999999" hidden="1" x14ac:dyDescent="0.2"/>
    <row r="11971" ht="10.199999999999999" hidden="1" x14ac:dyDescent="0.2"/>
    <row r="11972" ht="10.199999999999999" hidden="1" x14ac:dyDescent="0.2"/>
    <row r="11973" ht="10.199999999999999" hidden="1" x14ac:dyDescent="0.2"/>
    <row r="11974" ht="10.199999999999999" hidden="1" x14ac:dyDescent="0.2"/>
    <row r="11975" ht="10.199999999999999" hidden="1" x14ac:dyDescent="0.2"/>
    <row r="11976" ht="10.199999999999999" hidden="1" x14ac:dyDescent="0.2"/>
    <row r="11977" ht="10.199999999999999" hidden="1" x14ac:dyDescent="0.2"/>
    <row r="11978" ht="10.199999999999999" hidden="1" x14ac:dyDescent="0.2"/>
    <row r="11979" ht="10.199999999999999" hidden="1" x14ac:dyDescent="0.2"/>
    <row r="11980" ht="10.199999999999999" hidden="1" x14ac:dyDescent="0.2"/>
    <row r="11981" ht="10.199999999999999" hidden="1" x14ac:dyDescent="0.2"/>
    <row r="11982" ht="10.199999999999999" hidden="1" x14ac:dyDescent="0.2"/>
    <row r="11983" ht="10.199999999999999" hidden="1" x14ac:dyDescent="0.2"/>
    <row r="11984" ht="10.199999999999999" hidden="1" x14ac:dyDescent="0.2"/>
    <row r="11985" ht="10.199999999999999" hidden="1" x14ac:dyDescent="0.2"/>
    <row r="11986" ht="10.199999999999999" hidden="1" x14ac:dyDescent="0.2"/>
    <row r="11987" ht="10.199999999999999" hidden="1" x14ac:dyDescent="0.2"/>
    <row r="11988" ht="10.199999999999999" hidden="1" x14ac:dyDescent="0.2"/>
    <row r="11989" ht="10.199999999999999" hidden="1" x14ac:dyDescent="0.2"/>
    <row r="11990" ht="10.199999999999999" hidden="1" x14ac:dyDescent="0.2"/>
    <row r="11991" ht="10.199999999999999" hidden="1" x14ac:dyDescent="0.2"/>
    <row r="11992" ht="10.199999999999999" hidden="1" x14ac:dyDescent="0.2"/>
    <row r="11993" ht="10.199999999999999" hidden="1" x14ac:dyDescent="0.2"/>
    <row r="11994" ht="10.199999999999999" hidden="1" x14ac:dyDescent="0.2"/>
    <row r="11995" ht="10.199999999999999" hidden="1" x14ac:dyDescent="0.2"/>
    <row r="11996" ht="10.199999999999999" hidden="1" x14ac:dyDescent="0.2"/>
    <row r="11997" ht="10.199999999999999" hidden="1" x14ac:dyDescent="0.2"/>
    <row r="11998" ht="10.199999999999999" hidden="1" x14ac:dyDescent="0.2"/>
    <row r="11999" ht="10.199999999999999" hidden="1" x14ac:dyDescent="0.2"/>
    <row r="12000" ht="10.199999999999999" hidden="1" x14ac:dyDescent="0.2"/>
    <row r="12001" ht="10.199999999999999" hidden="1" x14ac:dyDescent="0.2"/>
    <row r="12002" ht="10.199999999999999" hidden="1" x14ac:dyDescent="0.2"/>
    <row r="12003" ht="10.199999999999999" hidden="1" x14ac:dyDescent="0.2"/>
    <row r="12004" ht="10.199999999999999" hidden="1" x14ac:dyDescent="0.2"/>
    <row r="12005" ht="10.199999999999999" hidden="1" x14ac:dyDescent="0.2"/>
    <row r="12006" ht="10.199999999999999" hidden="1" x14ac:dyDescent="0.2"/>
    <row r="12007" ht="10.199999999999999" hidden="1" x14ac:dyDescent="0.2"/>
    <row r="12008" ht="10.199999999999999" hidden="1" x14ac:dyDescent="0.2"/>
    <row r="12009" ht="10.199999999999999" hidden="1" x14ac:dyDescent="0.2"/>
    <row r="12010" ht="10.199999999999999" hidden="1" x14ac:dyDescent="0.2"/>
    <row r="12011" ht="10.199999999999999" hidden="1" x14ac:dyDescent="0.2"/>
    <row r="12012" ht="10.199999999999999" hidden="1" x14ac:dyDescent="0.2"/>
    <row r="12013" ht="10.199999999999999" hidden="1" x14ac:dyDescent="0.2"/>
    <row r="12014" ht="10.199999999999999" hidden="1" x14ac:dyDescent="0.2"/>
    <row r="12015" ht="10.199999999999999" hidden="1" x14ac:dyDescent="0.2"/>
    <row r="12016" ht="10.199999999999999" hidden="1" x14ac:dyDescent="0.2"/>
    <row r="12017" ht="10.199999999999999" hidden="1" x14ac:dyDescent="0.2"/>
    <row r="12018" ht="10.199999999999999" hidden="1" x14ac:dyDescent="0.2"/>
    <row r="12019" ht="10.199999999999999" hidden="1" x14ac:dyDescent="0.2"/>
    <row r="12020" ht="10.199999999999999" hidden="1" x14ac:dyDescent="0.2"/>
    <row r="12021" ht="10.199999999999999" hidden="1" x14ac:dyDescent="0.2"/>
    <row r="12022" ht="10.199999999999999" hidden="1" x14ac:dyDescent="0.2"/>
    <row r="12023" ht="10.199999999999999" hidden="1" x14ac:dyDescent="0.2"/>
    <row r="12024" ht="10.199999999999999" hidden="1" x14ac:dyDescent="0.2"/>
    <row r="12025" ht="10.199999999999999" hidden="1" x14ac:dyDescent="0.2"/>
    <row r="12026" ht="10.199999999999999" hidden="1" x14ac:dyDescent="0.2"/>
    <row r="12027" ht="10.199999999999999" hidden="1" x14ac:dyDescent="0.2"/>
    <row r="12028" ht="10.199999999999999" hidden="1" x14ac:dyDescent="0.2"/>
    <row r="12029" ht="10.199999999999999" hidden="1" x14ac:dyDescent="0.2"/>
    <row r="12030" ht="10.199999999999999" hidden="1" x14ac:dyDescent="0.2"/>
    <row r="12031" ht="10.199999999999999" hidden="1" x14ac:dyDescent="0.2"/>
    <row r="12032" ht="10.199999999999999" hidden="1" x14ac:dyDescent="0.2"/>
    <row r="12033" ht="10.199999999999999" hidden="1" x14ac:dyDescent="0.2"/>
    <row r="12034" ht="10.199999999999999" hidden="1" x14ac:dyDescent="0.2"/>
    <row r="12035" ht="10.199999999999999" hidden="1" x14ac:dyDescent="0.2"/>
    <row r="12036" ht="10.199999999999999" hidden="1" x14ac:dyDescent="0.2"/>
    <row r="12037" ht="10.199999999999999" hidden="1" x14ac:dyDescent="0.2"/>
    <row r="12038" ht="10.199999999999999" hidden="1" x14ac:dyDescent="0.2"/>
    <row r="12039" ht="10.199999999999999" hidden="1" x14ac:dyDescent="0.2"/>
    <row r="12040" ht="10.199999999999999" hidden="1" x14ac:dyDescent="0.2"/>
    <row r="12041" ht="10.199999999999999" hidden="1" x14ac:dyDescent="0.2"/>
    <row r="12042" ht="10.199999999999999" hidden="1" x14ac:dyDescent="0.2"/>
    <row r="12043" ht="10.199999999999999" hidden="1" x14ac:dyDescent="0.2"/>
    <row r="12044" ht="10.199999999999999" hidden="1" x14ac:dyDescent="0.2"/>
    <row r="12045" ht="10.199999999999999" hidden="1" x14ac:dyDescent="0.2"/>
    <row r="12046" ht="10.199999999999999" hidden="1" x14ac:dyDescent="0.2"/>
    <row r="12047" ht="10.199999999999999" hidden="1" x14ac:dyDescent="0.2"/>
    <row r="12048" ht="10.199999999999999" hidden="1" x14ac:dyDescent="0.2"/>
    <row r="12049" ht="10.199999999999999" hidden="1" x14ac:dyDescent="0.2"/>
    <row r="12050" ht="10.199999999999999" hidden="1" x14ac:dyDescent="0.2"/>
    <row r="12051" ht="10.199999999999999" hidden="1" x14ac:dyDescent="0.2"/>
    <row r="12052" ht="10.199999999999999" hidden="1" x14ac:dyDescent="0.2"/>
    <row r="12053" ht="10.199999999999999" hidden="1" x14ac:dyDescent="0.2"/>
    <row r="12054" ht="10.199999999999999" hidden="1" x14ac:dyDescent="0.2"/>
    <row r="12055" ht="10.199999999999999" hidden="1" x14ac:dyDescent="0.2"/>
    <row r="12056" ht="10.199999999999999" hidden="1" x14ac:dyDescent="0.2"/>
    <row r="12057" ht="10.199999999999999" hidden="1" x14ac:dyDescent="0.2"/>
    <row r="12058" ht="10.199999999999999" hidden="1" x14ac:dyDescent="0.2"/>
    <row r="12059" ht="10.199999999999999" hidden="1" x14ac:dyDescent="0.2"/>
    <row r="12060" ht="10.199999999999999" hidden="1" x14ac:dyDescent="0.2"/>
    <row r="12061" ht="10.199999999999999" hidden="1" x14ac:dyDescent="0.2"/>
    <row r="12062" ht="10.199999999999999" hidden="1" x14ac:dyDescent="0.2"/>
    <row r="12063" ht="10.199999999999999" hidden="1" x14ac:dyDescent="0.2"/>
    <row r="12064" ht="10.199999999999999" hidden="1" x14ac:dyDescent="0.2"/>
    <row r="12065" ht="10.199999999999999" hidden="1" x14ac:dyDescent="0.2"/>
    <row r="12066" ht="10.199999999999999" hidden="1" x14ac:dyDescent="0.2"/>
    <row r="12067" ht="10.199999999999999" hidden="1" x14ac:dyDescent="0.2"/>
    <row r="12068" ht="10.199999999999999" hidden="1" x14ac:dyDescent="0.2"/>
    <row r="12069" ht="10.199999999999999" hidden="1" x14ac:dyDescent="0.2"/>
    <row r="12070" ht="10.199999999999999" hidden="1" x14ac:dyDescent="0.2"/>
    <row r="12071" ht="10.199999999999999" hidden="1" x14ac:dyDescent="0.2"/>
    <row r="12072" ht="10.199999999999999" hidden="1" x14ac:dyDescent="0.2"/>
    <row r="12073" ht="10.199999999999999" hidden="1" x14ac:dyDescent="0.2"/>
    <row r="12074" ht="10.199999999999999" hidden="1" x14ac:dyDescent="0.2"/>
    <row r="12075" ht="10.199999999999999" hidden="1" x14ac:dyDescent="0.2"/>
    <row r="12076" ht="10.199999999999999" hidden="1" x14ac:dyDescent="0.2"/>
    <row r="12077" ht="10.199999999999999" hidden="1" x14ac:dyDescent="0.2"/>
    <row r="12078" ht="10.199999999999999" hidden="1" x14ac:dyDescent="0.2"/>
    <row r="12079" ht="10.199999999999999" hidden="1" x14ac:dyDescent="0.2"/>
    <row r="12080" ht="10.199999999999999" hidden="1" x14ac:dyDescent="0.2"/>
    <row r="12081" ht="10.199999999999999" hidden="1" x14ac:dyDescent="0.2"/>
    <row r="12082" ht="10.199999999999999" hidden="1" x14ac:dyDescent="0.2"/>
    <row r="12083" ht="10.199999999999999" hidden="1" x14ac:dyDescent="0.2"/>
    <row r="12084" ht="10.199999999999999" hidden="1" x14ac:dyDescent="0.2"/>
    <row r="12085" ht="10.199999999999999" hidden="1" x14ac:dyDescent="0.2"/>
    <row r="12086" ht="10.199999999999999" hidden="1" x14ac:dyDescent="0.2"/>
    <row r="12087" ht="10.199999999999999" hidden="1" x14ac:dyDescent="0.2"/>
    <row r="12088" ht="10.199999999999999" hidden="1" x14ac:dyDescent="0.2"/>
    <row r="12089" ht="10.199999999999999" hidden="1" x14ac:dyDescent="0.2"/>
    <row r="12090" ht="10.199999999999999" hidden="1" x14ac:dyDescent="0.2"/>
    <row r="12091" ht="10.199999999999999" hidden="1" x14ac:dyDescent="0.2"/>
    <row r="12092" ht="10.199999999999999" hidden="1" x14ac:dyDescent="0.2"/>
    <row r="12093" ht="10.199999999999999" hidden="1" x14ac:dyDescent="0.2"/>
    <row r="12094" ht="10.199999999999999" hidden="1" x14ac:dyDescent="0.2"/>
    <row r="12095" ht="10.199999999999999" hidden="1" x14ac:dyDescent="0.2"/>
    <row r="12096" ht="10.199999999999999" hidden="1" x14ac:dyDescent="0.2"/>
    <row r="12097" ht="10.199999999999999" hidden="1" x14ac:dyDescent="0.2"/>
    <row r="12098" ht="10.199999999999999" hidden="1" x14ac:dyDescent="0.2"/>
    <row r="12099" ht="10.199999999999999" hidden="1" x14ac:dyDescent="0.2"/>
    <row r="12100" ht="10.199999999999999" hidden="1" x14ac:dyDescent="0.2"/>
    <row r="12101" ht="10.199999999999999" hidden="1" x14ac:dyDescent="0.2"/>
    <row r="12102" ht="10.199999999999999" hidden="1" x14ac:dyDescent="0.2"/>
    <row r="12103" ht="10.199999999999999" hidden="1" x14ac:dyDescent="0.2"/>
    <row r="12104" ht="10.199999999999999" hidden="1" x14ac:dyDescent="0.2"/>
    <row r="12105" ht="10.199999999999999" hidden="1" x14ac:dyDescent="0.2"/>
    <row r="12106" ht="10.199999999999999" hidden="1" x14ac:dyDescent="0.2"/>
    <row r="12107" ht="10.199999999999999" hidden="1" x14ac:dyDescent="0.2"/>
    <row r="12108" ht="10.199999999999999" hidden="1" x14ac:dyDescent="0.2"/>
    <row r="12109" ht="10.199999999999999" hidden="1" x14ac:dyDescent="0.2"/>
    <row r="12110" ht="10.199999999999999" hidden="1" x14ac:dyDescent="0.2"/>
    <row r="12111" ht="10.199999999999999" hidden="1" x14ac:dyDescent="0.2"/>
    <row r="12112" ht="10.199999999999999" hidden="1" x14ac:dyDescent="0.2"/>
    <row r="12113" ht="10.199999999999999" hidden="1" x14ac:dyDescent="0.2"/>
    <row r="12114" ht="10.199999999999999" hidden="1" x14ac:dyDescent="0.2"/>
    <row r="12115" ht="10.199999999999999" hidden="1" x14ac:dyDescent="0.2"/>
    <row r="12116" ht="10.199999999999999" hidden="1" x14ac:dyDescent="0.2"/>
    <row r="12117" ht="10.199999999999999" hidden="1" x14ac:dyDescent="0.2"/>
    <row r="12118" ht="10.199999999999999" hidden="1" x14ac:dyDescent="0.2"/>
    <row r="12119" ht="10.199999999999999" hidden="1" x14ac:dyDescent="0.2"/>
    <row r="12120" ht="10.199999999999999" hidden="1" x14ac:dyDescent="0.2"/>
    <row r="12121" ht="10.199999999999999" hidden="1" x14ac:dyDescent="0.2"/>
    <row r="12122" ht="10.199999999999999" hidden="1" x14ac:dyDescent="0.2"/>
    <row r="12123" ht="10.199999999999999" hidden="1" x14ac:dyDescent="0.2"/>
    <row r="12124" ht="10.199999999999999" hidden="1" x14ac:dyDescent="0.2"/>
    <row r="12125" ht="10.199999999999999" hidden="1" x14ac:dyDescent="0.2"/>
    <row r="12126" ht="10.199999999999999" hidden="1" x14ac:dyDescent="0.2"/>
    <row r="12127" ht="10.199999999999999" hidden="1" x14ac:dyDescent="0.2"/>
    <row r="12128" ht="10.199999999999999" hidden="1" x14ac:dyDescent="0.2"/>
    <row r="12129" ht="10.199999999999999" hidden="1" x14ac:dyDescent="0.2"/>
    <row r="12130" ht="10.199999999999999" hidden="1" x14ac:dyDescent="0.2"/>
    <row r="12131" ht="10.199999999999999" hidden="1" x14ac:dyDescent="0.2"/>
    <row r="12132" ht="10.199999999999999" hidden="1" x14ac:dyDescent="0.2"/>
    <row r="12133" ht="10.199999999999999" hidden="1" x14ac:dyDescent="0.2"/>
    <row r="12134" ht="10.199999999999999" hidden="1" x14ac:dyDescent="0.2"/>
    <row r="12135" ht="10.199999999999999" hidden="1" x14ac:dyDescent="0.2"/>
    <row r="12136" ht="10.199999999999999" hidden="1" x14ac:dyDescent="0.2"/>
    <row r="12137" ht="10.199999999999999" hidden="1" x14ac:dyDescent="0.2"/>
    <row r="12138" ht="10.199999999999999" hidden="1" x14ac:dyDescent="0.2"/>
    <row r="12139" ht="10.199999999999999" hidden="1" x14ac:dyDescent="0.2"/>
    <row r="12140" ht="10.199999999999999" hidden="1" x14ac:dyDescent="0.2"/>
    <row r="12141" ht="10.199999999999999" hidden="1" x14ac:dyDescent="0.2"/>
    <row r="12142" ht="10.199999999999999" hidden="1" x14ac:dyDescent="0.2"/>
    <row r="12143" ht="10.199999999999999" hidden="1" x14ac:dyDescent="0.2"/>
    <row r="12144" ht="10.199999999999999" hidden="1" x14ac:dyDescent="0.2"/>
    <row r="12145" ht="10.199999999999999" hidden="1" x14ac:dyDescent="0.2"/>
    <row r="12146" ht="10.199999999999999" hidden="1" x14ac:dyDescent="0.2"/>
    <row r="12147" ht="10.199999999999999" hidden="1" x14ac:dyDescent="0.2"/>
    <row r="12148" ht="10.199999999999999" hidden="1" x14ac:dyDescent="0.2"/>
    <row r="12149" ht="10.199999999999999" hidden="1" x14ac:dyDescent="0.2"/>
    <row r="12150" ht="10.199999999999999" hidden="1" x14ac:dyDescent="0.2"/>
    <row r="12151" ht="10.199999999999999" hidden="1" x14ac:dyDescent="0.2"/>
    <row r="12152" ht="10.199999999999999" hidden="1" x14ac:dyDescent="0.2"/>
    <row r="12153" ht="10.199999999999999" hidden="1" x14ac:dyDescent="0.2"/>
    <row r="12154" ht="10.199999999999999" hidden="1" x14ac:dyDescent="0.2"/>
    <row r="12155" ht="10.199999999999999" hidden="1" x14ac:dyDescent="0.2"/>
    <row r="12156" ht="10.199999999999999" hidden="1" x14ac:dyDescent="0.2"/>
    <row r="12157" ht="10.199999999999999" hidden="1" x14ac:dyDescent="0.2"/>
    <row r="12158" ht="10.199999999999999" hidden="1" x14ac:dyDescent="0.2"/>
    <row r="12159" ht="10.199999999999999" hidden="1" x14ac:dyDescent="0.2"/>
    <row r="12160" ht="10.199999999999999" hidden="1" x14ac:dyDescent="0.2"/>
    <row r="12161" ht="10.199999999999999" hidden="1" x14ac:dyDescent="0.2"/>
    <row r="12162" ht="10.199999999999999" hidden="1" x14ac:dyDescent="0.2"/>
    <row r="12163" ht="10.199999999999999" hidden="1" x14ac:dyDescent="0.2"/>
    <row r="12164" ht="10.199999999999999" hidden="1" x14ac:dyDescent="0.2"/>
    <row r="12165" ht="10.199999999999999" hidden="1" x14ac:dyDescent="0.2"/>
    <row r="12166" ht="10.199999999999999" hidden="1" x14ac:dyDescent="0.2"/>
    <row r="12167" ht="10.199999999999999" hidden="1" x14ac:dyDescent="0.2"/>
    <row r="12168" ht="10.199999999999999" hidden="1" x14ac:dyDescent="0.2"/>
    <row r="12169" ht="10.199999999999999" hidden="1" x14ac:dyDescent="0.2"/>
    <row r="12170" ht="10.199999999999999" hidden="1" x14ac:dyDescent="0.2"/>
    <row r="12171" ht="10.199999999999999" hidden="1" x14ac:dyDescent="0.2"/>
    <row r="12172" ht="10.199999999999999" hidden="1" x14ac:dyDescent="0.2"/>
    <row r="12173" ht="10.199999999999999" hidden="1" x14ac:dyDescent="0.2"/>
    <row r="12174" ht="10.199999999999999" hidden="1" x14ac:dyDescent="0.2"/>
    <row r="12175" ht="10.199999999999999" hidden="1" x14ac:dyDescent="0.2"/>
    <row r="12176" ht="10.199999999999999" hidden="1" x14ac:dyDescent="0.2"/>
    <row r="12177" ht="10.199999999999999" hidden="1" x14ac:dyDescent="0.2"/>
    <row r="12178" ht="10.199999999999999" hidden="1" x14ac:dyDescent="0.2"/>
    <row r="12179" ht="10.199999999999999" hidden="1" x14ac:dyDescent="0.2"/>
    <row r="12180" ht="10.199999999999999" hidden="1" x14ac:dyDescent="0.2"/>
    <row r="12181" ht="10.199999999999999" hidden="1" x14ac:dyDescent="0.2"/>
    <row r="12182" ht="10.199999999999999" hidden="1" x14ac:dyDescent="0.2"/>
    <row r="12183" ht="10.199999999999999" hidden="1" x14ac:dyDescent="0.2"/>
    <row r="12184" ht="10.199999999999999" hidden="1" x14ac:dyDescent="0.2"/>
    <row r="12185" ht="10.199999999999999" hidden="1" x14ac:dyDescent="0.2"/>
    <row r="12186" ht="10.199999999999999" hidden="1" x14ac:dyDescent="0.2"/>
    <row r="12187" ht="10.199999999999999" hidden="1" x14ac:dyDescent="0.2"/>
    <row r="12188" ht="10.199999999999999" hidden="1" x14ac:dyDescent="0.2"/>
    <row r="12189" ht="10.199999999999999" hidden="1" x14ac:dyDescent="0.2"/>
    <row r="12190" ht="10.199999999999999" hidden="1" x14ac:dyDescent="0.2"/>
    <row r="12191" ht="10.199999999999999" hidden="1" x14ac:dyDescent="0.2"/>
    <row r="12192" ht="10.199999999999999" hidden="1" x14ac:dyDescent="0.2"/>
    <row r="12193" ht="10.199999999999999" hidden="1" x14ac:dyDescent="0.2"/>
    <row r="12194" ht="10.199999999999999" hidden="1" x14ac:dyDescent="0.2"/>
    <row r="12195" ht="10.199999999999999" hidden="1" x14ac:dyDescent="0.2"/>
    <row r="12196" ht="10.199999999999999" hidden="1" x14ac:dyDescent="0.2"/>
    <row r="12197" ht="10.199999999999999" hidden="1" x14ac:dyDescent="0.2"/>
    <row r="12198" ht="10.199999999999999" hidden="1" x14ac:dyDescent="0.2"/>
    <row r="12199" ht="10.199999999999999" hidden="1" x14ac:dyDescent="0.2"/>
    <row r="12200" ht="10.199999999999999" hidden="1" x14ac:dyDescent="0.2"/>
    <row r="12201" ht="10.199999999999999" hidden="1" x14ac:dyDescent="0.2"/>
    <row r="12202" ht="10.199999999999999" hidden="1" x14ac:dyDescent="0.2"/>
    <row r="12203" ht="10.199999999999999" hidden="1" x14ac:dyDescent="0.2"/>
    <row r="12204" ht="10.199999999999999" hidden="1" x14ac:dyDescent="0.2"/>
    <row r="12205" ht="10.199999999999999" hidden="1" x14ac:dyDescent="0.2"/>
    <row r="12206" ht="10.199999999999999" hidden="1" x14ac:dyDescent="0.2"/>
    <row r="12207" ht="10.199999999999999" hidden="1" x14ac:dyDescent="0.2"/>
    <row r="12208" ht="10.199999999999999" hidden="1" x14ac:dyDescent="0.2"/>
    <row r="12209" ht="10.199999999999999" hidden="1" x14ac:dyDescent="0.2"/>
    <row r="12210" ht="10.199999999999999" hidden="1" x14ac:dyDescent="0.2"/>
    <row r="12211" ht="10.199999999999999" hidden="1" x14ac:dyDescent="0.2"/>
    <row r="12212" ht="10.199999999999999" hidden="1" x14ac:dyDescent="0.2"/>
    <row r="12213" ht="10.199999999999999" hidden="1" x14ac:dyDescent="0.2"/>
    <row r="12214" ht="10.199999999999999" hidden="1" x14ac:dyDescent="0.2"/>
    <row r="12215" ht="10.199999999999999" hidden="1" x14ac:dyDescent="0.2"/>
    <row r="12216" ht="10.199999999999999" hidden="1" x14ac:dyDescent="0.2"/>
    <row r="12217" ht="10.199999999999999" hidden="1" x14ac:dyDescent="0.2"/>
    <row r="12218" ht="10.199999999999999" hidden="1" x14ac:dyDescent="0.2"/>
    <row r="12219" ht="10.199999999999999" hidden="1" x14ac:dyDescent="0.2"/>
    <row r="12220" ht="10.199999999999999" hidden="1" x14ac:dyDescent="0.2"/>
    <row r="12221" ht="10.199999999999999" hidden="1" x14ac:dyDescent="0.2"/>
    <row r="12222" ht="10.199999999999999" hidden="1" x14ac:dyDescent="0.2"/>
    <row r="12223" ht="10.199999999999999" hidden="1" x14ac:dyDescent="0.2"/>
    <row r="12224" ht="10.199999999999999" hidden="1" x14ac:dyDescent="0.2"/>
    <row r="12225" ht="10.199999999999999" hidden="1" x14ac:dyDescent="0.2"/>
    <row r="12226" ht="10.199999999999999" hidden="1" x14ac:dyDescent="0.2"/>
    <row r="12227" ht="10.199999999999999" hidden="1" x14ac:dyDescent="0.2"/>
    <row r="12228" ht="10.199999999999999" hidden="1" x14ac:dyDescent="0.2"/>
    <row r="12229" ht="10.199999999999999" hidden="1" x14ac:dyDescent="0.2"/>
    <row r="12230" ht="10.199999999999999" hidden="1" x14ac:dyDescent="0.2"/>
    <row r="12231" ht="10.199999999999999" hidden="1" x14ac:dyDescent="0.2"/>
    <row r="12232" ht="10.199999999999999" hidden="1" x14ac:dyDescent="0.2"/>
    <row r="12233" ht="10.199999999999999" hidden="1" x14ac:dyDescent="0.2"/>
    <row r="12234" ht="10.199999999999999" hidden="1" x14ac:dyDescent="0.2"/>
    <row r="12235" ht="10.199999999999999" hidden="1" x14ac:dyDescent="0.2"/>
    <row r="12236" ht="10.199999999999999" hidden="1" x14ac:dyDescent="0.2"/>
    <row r="12237" ht="10.199999999999999" hidden="1" x14ac:dyDescent="0.2"/>
    <row r="12238" ht="10.199999999999999" hidden="1" x14ac:dyDescent="0.2"/>
    <row r="12239" ht="10.199999999999999" hidden="1" x14ac:dyDescent="0.2"/>
    <row r="12240" ht="10.199999999999999" hidden="1" x14ac:dyDescent="0.2"/>
    <row r="12241" ht="10.199999999999999" hidden="1" x14ac:dyDescent="0.2"/>
    <row r="12242" ht="10.199999999999999" hidden="1" x14ac:dyDescent="0.2"/>
    <row r="12243" ht="10.199999999999999" hidden="1" x14ac:dyDescent="0.2"/>
    <row r="12244" ht="10.199999999999999" hidden="1" x14ac:dyDescent="0.2"/>
    <row r="12245" ht="10.199999999999999" hidden="1" x14ac:dyDescent="0.2"/>
    <row r="12246" ht="10.199999999999999" hidden="1" x14ac:dyDescent="0.2"/>
    <row r="12247" ht="10.199999999999999" hidden="1" x14ac:dyDescent="0.2"/>
    <row r="12248" ht="10.199999999999999" hidden="1" x14ac:dyDescent="0.2"/>
    <row r="12249" ht="10.199999999999999" hidden="1" x14ac:dyDescent="0.2"/>
    <row r="12250" ht="10.199999999999999" hidden="1" x14ac:dyDescent="0.2"/>
    <row r="12251" ht="10.199999999999999" hidden="1" x14ac:dyDescent="0.2"/>
    <row r="12252" ht="10.199999999999999" hidden="1" x14ac:dyDescent="0.2"/>
    <row r="12253" ht="10.199999999999999" hidden="1" x14ac:dyDescent="0.2"/>
    <row r="12254" ht="10.199999999999999" hidden="1" x14ac:dyDescent="0.2"/>
    <row r="12255" ht="10.199999999999999" hidden="1" x14ac:dyDescent="0.2"/>
    <row r="12256" ht="10.199999999999999" hidden="1" x14ac:dyDescent="0.2"/>
    <row r="12257" ht="10.199999999999999" hidden="1" x14ac:dyDescent="0.2"/>
    <row r="12258" ht="10.199999999999999" hidden="1" x14ac:dyDescent="0.2"/>
    <row r="12259" ht="10.199999999999999" hidden="1" x14ac:dyDescent="0.2"/>
    <row r="12260" ht="10.199999999999999" hidden="1" x14ac:dyDescent="0.2"/>
    <row r="12261" ht="10.199999999999999" hidden="1" x14ac:dyDescent="0.2"/>
    <row r="12262" ht="10.199999999999999" hidden="1" x14ac:dyDescent="0.2"/>
    <row r="12263" ht="10.199999999999999" hidden="1" x14ac:dyDescent="0.2"/>
    <row r="12264" ht="10.199999999999999" hidden="1" x14ac:dyDescent="0.2"/>
    <row r="12265" ht="10.199999999999999" hidden="1" x14ac:dyDescent="0.2"/>
    <row r="12266" ht="10.199999999999999" hidden="1" x14ac:dyDescent="0.2"/>
    <row r="12267" ht="10.199999999999999" hidden="1" x14ac:dyDescent="0.2"/>
    <row r="12268" ht="10.199999999999999" hidden="1" x14ac:dyDescent="0.2"/>
    <row r="12269" ht="10.199999999999999" hidden="1" x14ac:dyDescent="0.2"/>
    <row r="12270" ht="10.199999999999999" hidden="1" x14ac:dyDescent="0.2"/>
    <row r="12271" ht="10.199999999999999" hidden="1" x14ac:dyDescent="0.2"/>
    <row r="12272" ht="10.199999999999999" hidden="1" x14ac:dyDescent="0.2"/>
    <row r="12273" ht="10.199999999999999" hidden="1" x14ac:dyDescent="0.2"/>
    <row r="12274" ht="10.199999999999999" hidden="1" x14ac:dyDescent="0.2"/>
    <row r="12275" ht="10.199999999999999" hidden="1" x14ac:dyDescent="0.2"/>
    <row r="12276" ht="10.199999999999999" hidden="1" x14ac:dyDescent="0.2"/>
    <row r="12277" ht="10.199999999999999" hidden="1" x14ac:dyDescent="0.2"/>
    <row r="12278" ht="10.199999999999999" hidden="1" x14ac:dyDescent="0.2"/>
    <row r="12279" ht="10.199999999999999" hidden="1" x14ac:dyDescent="0.2"/>
    <row r="12280" ht="10.199999999999999" hidden="1" x14ac:dyDescent="0.2"/>
    <row r="12281" ht="10.199999999999999" hidden="1" x14ac:dyDescent="0.2"/>
    <row r="12282" ht="10.199999999999999" hidden="1" x14ac:dyDescent="0.2"/>
    <row r="12283" ht="10.199999999999999" hidden="1" x14ac:dyDescent="0.2"/>
    <row r="12284" ht="10.199999999999999" hidden="1" x14ac:dyDescent="0.2"/>
    <row r="12285" ht="10.199999999999999" hidden="1" x14ac:dyDescent="0.2"/>
    <row r="12286" ht="10.199999999999999" hidden="1" x14ac:dyDescent="0.2"/>
    <row r="12287" ht="10.199999999999999" hidden="1" x14ac:dyDescent="0.2"/>
    <row r="12288" ht="10.199999999999999" hidden="1" x14ac:dyDescent="0.2"/>
    <row r="12289" ht="10.199999999999999" hidden="1" x14ac:dyDescent="0.2"/>
    <row r="12290" ht="10.199999999999999" hidden="1" x14ac:dyDescent="0.2"/>
    <row r="12291" ht="10.199999999999999" hidden="1" x14ac:dyDescent="0.2"/>
    <row r="12292" ht="10.199999999999999" hidden="1" x14ac:dyDescent="0.2"/>
    <row r="12293" ht="10.199999999999999" hidden="1" x14ac:dyDescent="0.2"/>
    <row r="12294" ht="10.199999999999999" hidden="1" x14ac:dyDescent="0.2"/>
    <row r="12295" ht="10.199999999999999" hidden="1" x14ac:dyDescent="0.2"/>
    <row r="12296" ht="10.199999999999999" hidden="1" x14ac:dyDescent="0.2"/>
    <row r="12297" ht="10.199999999999999" hidden="1" x14ac:dyDescent="0.2"/>
    <row r="12298" ht="10.199999999999999" hidden="1" x14ac:dyDescent="0.2"/>
    <row r="12299" ht="10.199999999999999" hidden="1" x14ac:dyDescent="0.2"/>
    <row r="12300" ht="10.199999999999999" hidden="1" x14ac:dyDescent="0.2"/>
    <row r="12301" ht="10.199999999999999" hidden="1" x14ac:dyDescent="0.2"/>
    <row r="12302" ht="10.199999999999999" hidden="1" x14ac:dyDescent="0.2"/>
    <row r="12303" ht="10.199999999999999" hidden="1" x14ac:dyDescent="0.2"/>
    <row r="12304" ht="10.199999999999999" hidden="1" x14ac:dyDescent="0.2"/>
    <row r="12305" ht="10.199999999999999" hidden="1" x14ac:dyDescent="0.2"/>
    <row r="12306" ht="10.199999999999999" hidden="1" x14ac:dyDescent="0.2"/>
    <row r="12307" ht="10.199999999999999" hidden="1" x14ac:dyDescent="0.2"/>
    <row r="12308" ht="10.199999999999999" hidden="1" x14ac:dyDescent="0.2"/>
    <row r="12309" ht="10.199999999999999" hidden="1" x14ac:dyDescent="0.2"/>
    <row r="12310" ht="10.199999999999999" hidden="1" x14ac:dyDescent="0.2"/>
    <row r="12311" ht="10.199999999999999" hidden="1" x14ac:dyDescent="0.2"/>
    <row r="12312" ht="10.199999999999999" hidden="1" x14ac:dyDescent="0.2"/>
    <row r="12313" ht="10.199999999999999" hidden="1" x14ac:dyDescent="0.2"/>
    <row r="12314" ht="10.199999999999999" hidden="1" x14ac:dyDescent="0.2"/>
    <row r="12315" ht="10.199999999999999" hidden="1" x14ac:dyDescent="0.2"/>
    <row r="12316" ht="10.199999999999999" hidden="1" x14ac:dyDescent="0.2"/>
    <row r="12317" ht="10.199999999999999" hidden="1" x14ac:dyDescent="0.2"/>
    <row r="12318" ht="10.199999999999999" hidden="1" x14ac:dyDescent="0.2"/>
    <row r="12319" ht="10.199999999999999" hidden="1" x14ac:dyDescent="0.2"/>
    <row r="12320" ht="10.199999999999999" hidden="1" x14ac:dyDescent="0.2"/>
    <row r="12321" ht="10.199999999999999" hidden="1" x14ac:dyDescent="0.2"/>
    <row r="12322" ht="10.199999999999999" hidden="1" x14ac:dyDescent="0.2"/>
    <row r="12323" ht="10.199999999999999" hidden="1" x14ac:dyDescent="0.2"/>
    <row r="12324" ht="10.199999999999999" hidden="1" x14ac:dyDescent="0.2"/>
    <row r="12325" ht="10.199999999999999" hidden="1" x14ac:dyDescent="0.2"/>
    <row r="12326" ht="10.199999999999999" hidden="1" x14ac:dyDescent="0.2"/>
    <row r="12327" ht="10.199999999999999" hidden="1" x14ac:dyDescent="0.2"/>
    <row r="12328" ht="10.199999999999999" hidden="1" x14ac:dyDescent="0.2"/>
    <row r="12329" ht="10.199999999999999" hidden="1" x14ac:dyDescent="0.2"/>
    <row r="12330" ht="10.199999999999999" hidden="1" x14ac:dyDescent="0.2"/>
    <row r="12331" ht="10.199999999999999" hidden="1" x14ac:dyDescent="0.2"/>
    <row r="12332" ht="10.199999999999999" hidden="1" x14ac:dyDescent="0.2"/>
    <row r="12333" ht="10.199999999999999" hidden="1" x14ac:dyDescent="0.2"/>
    <row r="12334" ht="10.199999999999999" hidden="1" x14ac:dyDescent="0.2"/>
    <row r="12335" ht="10.199999999999999" hidden="1" x14ac:dyDescent="0.2"/>
    <row r="12336" ht="10.199999999999999" hidden="1" x14ac:dyDescent="0.2"/>
    <row r="12337" ht="10.199999999999999" hidden="1" x14ac:dyDescent="0.2"/>
    <row r="12338" ht="10.199999999999999" hidden="1" x14ac:dyDescent="0.2"/>
    <row r="12339" ht="10.199999999999999" hidden="1" x14ac:dyDescent="0.2"/>
    <row r="12340" ht="10.199999999999999" hidden="1" x14ac:dyDescent="0.2"/>
    <row r="12341" ht="10.199999999999999" hidden="1" x14ac:dyDescent="0.2"/>
    <row r="12342" ht="10.199999999999999" hidden="1" x14ac:dyDescent="0.2"/>
    <row r="12343" ht="10.199999999999999" hidden="1" x14ac:dyDescent="0.2"/>
    <row r="12344" ht="10.199999999999999" hidden="1" x14ac:dyDescent="0.2"/>
    <row r="12345" ht="10.199999999999999" hidden="1" x14ac:dyDescent="0.2"/>
    <row r="12346" ht="10.199999999999999" hidden="1" x14ac:dyDescent="0.2"/>
    <row r="12347" ht="10.199999999999999" hidden="1" x14ac:dyDescent="0.2"/>
    <row r="12348" ht="10.199999999999999" hidden="1" x14ac:dyDescent="0.2"/>
    <row r="12349" ht="10.199999999999999" hidden="1" x14ac:dyDescent="0.2"/>
    <row r="12350" ht="10.199999999999999" hidden="1" x14ac:dyDescent="0.2"/>
    <row r="12351" ht="10.199999999999999" hidden="1" x14ac:dyDescent="0.2"/>
    <row r="12352" ht="10.199999999999999" hidden="1" x14ac:dyDescent="0.2"/>
    <row r="12353" ht="10.199999999999999" hidden="1" x14ac:dyDescent="0.2"/>
    <row r="12354" ht="10.199999999999999" hidden="1" x14ac:dyDescent="0.2"/>
    <row r="12355" ht="10.199999999999999" hidden="1" x14ac:dyDescent="0.2"/>
    <row r="12356" ht="10.199999999999999" hidden="1" x14ac:dyDescent="0.2"/>
    <row r="12357" ht="10.199999999999999" hidden="1" x14ac:dyDescent="0.2"/>
    <row r="12358" ht="10.199999999999999" hidden="1" x14ac:dyDescent="0.2"/>
    <row r="12359" ht="10.199999999999999" hidden="1" x14ac:dyDescent="0.2"/>
    <row r="12360" ht="10.199999999999999" hidden="1" x14ac:dyDescent="0.2"/>
    <row r="12361" ht="10.199999999999999" hidden="1" x14ac:dyDescent="0.2"/>
    <row r="12362" ht="10.199999999999999" hidden="1" x14ac:dyDescent="0.2"/>
    <row r="12363" ht="10.199999999999999" hidden="1" x14ac:dyDescent="0.2"/>
    <row r="12364" ht="10.199999999999999" hidden="1" x14ac:dyDescent="0.2"/>
    <row r="12365" ht="10.199999999999999" hidden="1" x14ac:dyDescent="0.2"/>
    <row r="12366" ht="10.199999999999999" hidden="1" x14ac:dyDescent="0.2"/>
    <row r="12367" ht="10.199999999999999" hidden="1" x14ac:dyDescent="0.2"/>
    <row r="12368" ht="10.199999999999999" hidden="1" x14ac:dyDescent="0.2"/>
    <row r="12369" ht="10.199999999999999" hidden="1" x14ac:dyDescent="0.2"/>
    <row r="12370" ht="10.199999999999999" hidden="1" x14ac:dyDescent="0.2"/>
    <row r="12371" ht="10.199999999999999" hidden="1" x14ac:dyDescent="0.2"/>
    <row r="12372" ht="10.199999999999999" hidden="1" x14ac:dyDescent="0.2"/>
    <row r="12373" ht="10.199999999999999" hidden="1" x14ac:dyDescent="0.2"/>
    <row r="12374" ht="10.199999999999999" hidden="1" x14ac:dyDescent="0.2"/>
    <row r="12375" ht="10.199999999999999" hidden="1" x14ac:dyDescent="0.2"/>
    <row r="12376" ht="10.199999999999999" hidden="1" x14ac:dyDescent="0.2"/>
    <row r="12377" ht="10.199999999999999" hidden="1" x14ac:dyDescent="0.2"/>
    <row r="12378" ht="10.199999999999999" hidden="1" x14ac:dyDescent="0.2"/>
    <row r="12379" ht="10.199999999999999" hidden="1" x14ac:dyDescent="0.2"/>
    <row r="12380" ht="10.199999999999999" hidden="1" x14ac:dyDescent="0.2"/>
    <row r="12381" ht="10.199999999999999" hidden="1" x14ac:dyDescent="0.2"/>
    <row r="12382" ht="10.199999999999999" hidden="1" x14ac:dyDescent="0.2"/>
    <row r="12383" ht="10.199999999999999" hidden="1" x14ac:dyDescent="0.2"/>
    <row r="12384" ht="10.199999999999999" hidden="1" x14ac:dyDescent="0.2"/>
    <row r="12385" ht="10.199999999999999" hidden="1" x14ac:dyDescent="0.2"/>
    <row r="12386" ht="10.199999999999999" hidden="1" x14ac:dyDescent="0.2"/>
    <row r="12387" ht="10.199999999999999" hidden="1" x14ac:dyDescent="0.2"/>
    <row r="12388" ht="10.199999999999999" hidden="1" x14ac:dyDescent="0.2"/>
    <row r="12389" ht="10.199999999999999" hidden="1" x14ac:dyDescent="0.2"/>
    <row r="12390" ht="10.199999999999999" hidden="1" x14ac:dyDescent="0.2"/>
    <row r="12391" ht="10.199999999999999" hidden="1" x14ac:dyDescent="0.2"/>
    <row r="12392" ht="10.199999999999999" hidden="1" x14ac:dyDescent="0.2"/>
    <row r="12393" ht="10.199999999999999" hidden="1" x14ac:dyDescent="0.2"/>
    <row r="12394" ht="10.199999999999999" hidden="1" x14ac:dyDescent="0.2"/>
    <row r="12395" ht="10.199999999999999" hidden="1" x14ac:dyDescent="0.2"/>
    <row r="12396" ht="10.199999999999999" hidden="1" x14ac:dyDescent="0.2"/>
    <row r="12397" ht="10.199999999999999" hidden="1" x14ac:dyDescent="0.2"/>
    <row r="12398" ht="10.199999999999999" hidden="1" x14ac:dyDescent="0.2"/>
    <row r="12399" ht="10.199999999999999" hidden="1" x14ac:dyDescent="0.2"/>
    <row r="12400" ht="10.199999999999999" hidden="1" x14ac:dyDescent="0.2"/>
    <row r="12401" ht="10.199999999999999" hidden="1" x14ac:dyDescent="0.2"/>
    <row r="12402" ht="10.199999999999999" hidden="1" x14ac:dyDescent="0.2"/>
    <row r="12403" ht="10.199999999999999" hidden="1" x14ac:dyDescent="0.2"/>
    <row r="12404" ht="10.199999999999999" hidden="1" x14ac:dyDescent="0.2"/>
    <row r="12405" ht="10.199999999999999" hidden="1" x14ac:dyDescent="0.2"/>
    <row r="12406" ht="10.199999999999999" hidden="1" x14ac:dyDescent="0.2"/>
    <row r="12407" ht="10.199999999999999" hidden="1" x14ac:dyDescent="0.2"/>
    <row r="12408" ht="10.199999999999999" hidden="1" x14ac:dyDescent="0.2"/>
    <row r="12409" ht="10.199999999999999" hidden="1" x14ac:dyDescent="0.2"/>
    <row r="12410" ht="10.199999999999999" hidden="1" x14ac:dyDescent="0.2"/>
    <row r="12411" ht="10.199999999999999" hidden="1" x14ac:dyDescent="0.2"/>
    <row r="12412" ht="10.199999999999999" hidden="1" x14ac:dyDescent="0.2"/>
    <row r="12413" ht="10.199999999999999" hidden="1" x14ac:dyDescent="0.2"/>
    <row r="12414" ht="10.199999999999999" hidden="1" x14ac:dyDescent="0.2"/>
    <row r="12415" ht="10.199999999999999" hidden="1" x14ac:dyDescent="0.2"/>
    <row r="12416" ht="10.199999999999999" hidden="1" x14ac:dyDescent="0.2"/>
    <row r="12417" ht="10.199999999999999" hidden="1" x14ac:dyDescent="0.2"/>
    <row r="12418" ht="10.199999999999999" hidden="1" x14ac:dyDescent="0.2"/>
    <row r="12419" ht="10.199999999999999" hidden="1" x14ac:dyDescent="0.2"/>
    <row r="12420" ht="10.199999999999999" hidden="1" x14ac:dyDescent="0.2"/>
    <row r="12421" ht="10.199999999999999" hidden="1" x14ac:dyDescent="0.2"/>
    <row r="12422" ht="10.199999999999999" hidden="1" x14ac:dyDescent="0.2"/>
    <row r="12423" ht="10.199999999999999" hidden="1" x14ac:dyDescent="0.2"/>
    <row r="12424" ht="10.199999999999999" hidden="1" x14ac:dyDescent="0.2"/>
    <row r="12425" ht="10.199999999999999" hidden="1" x14ac:dyDescent="0.2"/>
    <row r="12426" ht="10.199999999999999" hidden="1" x14ac:dyDescent="0.2"/>
    <row r="12427" ht="10.199999999999999" hidden="1" x14ac:dyDescent="0.2"/>
    <row r="12428" ht="10.199999999999999" hidden="1" x14ac:dyDescent="0.2"/>
    <row r="12429" ht="10.199999999999999" hidden="1" x14ac:dyDescent="0.2"/>
    <row r="12430" ht="10.199999999999999" hidden="1" x14ac:dyDescent="0.2"/>
    <row r="12431" ht="10.199999999999999" hidden="1" x14ac:dyDescent="0.2"/>
    <row r="12432" ht="10.199999999999999" hidden="1" x14ac:dyDescent="0.2"/>
    <row r="12433" ht="10.199999999999999" hidden="1" x14ac:dyDescent="0.2"/>
    <row r="12434" ht="10.199999999999999" hidden="1" x14ac:dyDescent="0.2"/>
    <row r="12435" ht="10.199999999999999" hidden="1" x14ac:dyDescent="0.2"/>
    <row r="12436" ht="10.199999999999999" hidden="1" x14ac:dyDescent="0.2"/>
    <row r="12437" ht="10.199999999999999" hidden="1" x14ac:dyDescent="0.2"/>
    <row r="12438" ht="10.199999999999999" hidden="1" x14ac:dyDescent="0.2"/>
    <row r="12439" ht="10.199999999999999" hidden="1" x14ac:dyDescent="0.2"/>
    <row r="12440" ht="10.199999999999999" hidden="1" x14ac:dyDescent="0.2"/>
    <row r="12441" ht="10.199999999999999" hidden="1" x14ac:dyDescent="0.2"/>
    <row r="12442" ht="10.199999999999999" hidden="1" x14ac:dyDescent="0.2"/>
    <row r="12443" ht="10.199999999999999" hidden="1" x14ac:dyDescent="0.2"/>
    <row r="12444" ht="10.199999999999999" hidden="1" x14ac:dyDescent="0.2"/>
    <row r="12445" ht="10.199999999999999" hidden="1" x14ac:dyDescent="0.2"/>
    <row r="12446" ht="10.199999999999999" hidden="1" x14ac:dyDescent="0.2"/>
    <row r="12447" ht="10.199999999999999" hidden="1" x14ac:dyDescent="0.2"/>
    <row r="12448" ht="10.199999999999999" hidden="1" x14ac:dyDescent="0.2"/>
    <row r="12449" ht="10.199999999999999" hidden="1" x14ac:dyDescent="0.2"/>
    <row r="12450" ht="10.199999999999999" hidden="1" x14ac:dyDescent="0.2"/>
    <row r="12451" ht="10.199999999999999" hidden="1" x14ac:dyDescent="0.2"/>
    <row r="12452" ht="10.199999999999999" hidden="1" x14ac:dyDescent="0.2"/>
    <row r="12453" ht="10.199999999999999" hidden="1" x14ac:dyDescent="0.2"/>
    <row r="12454" ht="10.199999999999999" hidden="1" x14ac:dyDescent="0.2"/>
    <row r="12455" ht="10.199999999999999" hidden="1" x14ac:dyDescent="0.2"/>
    <row r="12456" ht="10.199999999999999" hidden="1" x14ac:dyDescent="0.2"/>
    <row r="12457" ht="10.199999999999999" hidden="1" x14ac:dyDescent="0.2"/>
    <row r="12458" ht="10.199999999999999" hidden="1" x14ac:dyDescent="0.2"/>
    <row r="12459" ht="10.199999999999999" hidden="1" x14ac:dyDescent="0.2"/>
    <row r="12460" ht="10.199999999999999" hidden="1" x14ac:dyDescent="0.2"/>
    <row r="12461" ht="10.199999999999999" hidden="1" x14ac:dyDescent="0.2"/>
    <row r="12462" ht="10.199999999999999" hidden="1" x14ac:dyDescent="0.2"/>
    <row r="12463" ht="10.199999999999999" hidden="1" x14ac:dyDescent="0.2"/>
    <row r="12464" ht="10.199999999999999" hidden="1" x14ac:dyDescent="0.2"/>
    <row r="12465" ht="10.199999999999999" hidden="1" x14ac:dyDescent="0.2"/>
    <row r="12466" ht="10.199999999999999" hidden="1" x14ac:dyDescent="0.2"/>
    <row r="12467" ht="10.199999999999999" hidden="1" x14ac:dyDescent="0.2"/>
    <row r="12468" ht="10.199999999999999" hidden="1" x14ac:dyDescent="0.2"/>
    <row r="12469" ht="10.199999999999999" hidden="1" x14ac:dyDescent="0.2"/>
    <row r="12470" ht="10.199999999999999" hidden="1" x14ac:dyDescent="0.2"/>
    <row r="12471" ht="10.199999999999999" hidden="1" x14ac:dyDescent="0.2"/>
    <row r="12472" ht="10.199999999999999" hidden="1" x14ac:dyDescent="0.2"/>
    <row r="12473" ht="10.199999999999999" hidden="1" x14ac:dyDescent="0.2"/>
    <row r="12474" ht="10.199999999999999" hidden="1" x14ac:dyDescent="0.2"/>
    <row r="12475" ht="10.199999999999999" hidden="1" x14ac:dyDescent="0.2"/>
    <row r="12476" ht="10.199999999999999" hidden="1" x14ac:dyDescent="0.2"/>
    <row r="12477" ht="10.199999999999999" hidden="1" x14ac:dyDescent="0.2"/>
    <row r="12478" ht="10.199999999999999" hidden="1" x14ac:dyDescent="0.2"/>
    <row r="12479" ht="10.199999999999999" hidden="1" x14ac:dyDescent="0.2"/>
    <row r="12480" ht="10.199999999999999" hidden="1" x14ac:dyDescent="0.2"/>
    <row r="12481" ht="10.199999999999999" hidden="1" x14ac:dyDescent="0.2"/>
    <row r="12482" ht="10.199999999999999" hidden="1" x14ac:dyDescent="0.2"/>
    <row r="12483" ht="10.199999999999999" hidden="1" x14ac:dyDescent="0.2"/>
    <row r="12484" ht="10.199999999999999" hidden="1" x14ac:dyDescent="0.2"/>
    <row r="12485" ht="10.199999999999999" hidden="1" x14ac:dyDescent="0.2"/>
    <row r="12486" ht="10.199999999999999" hidden="1" x14ac:dyDescent="0.2"/>
    <row r="12487" ht="10.199999999999999" hidden="1" x14ac:dyDescent="0.2"/>
    <row r="12488" ht="10.199999999999999" hidden="1" x14ac:dyDescent="0.2"/>
    <row r="12489" ht="10.199999999999999" hidden="1" x14ac:dyDescent="0.2"/>
    <row r="12490" ht="10.199999999999999" hidden="1" x14ac:dyDescent="0.2"/>
    <row r="12491" ht="10.199999999999999" hidden="1" x14ac:dyDescent="0.2"/>
    <row r="12492" ht="10.199999999999999" hidden="1" x14ac:dyDescent="0.2"/>
    <row r="12493" ht="10.199999999999999" hidden="1" x14ac:dyDescent="0.2"/>
    <row r="12494" ht="10.199999999999999" hidden="1" x14ac:dyDescent="0.2"/>
    <row r="12495" ht="10.199999999999999" hidden="1" x14ac:dyDescent="0.2"/>
    <row r="12496" ht="10.199999999999999" hidden="1" x14ac:dyDescent="0.2"/>
    <row r="12497" ht="10.199999999999999" hidden="1" x14ac:dyDescent="0.2"/>
    <row r="12498" ht="10.199999999999999" hidden="1" x14ac:dyDescent="0.2"/>
    <row r="12499" ht="10.199999999999999" hidden="1" x14ac:dyDescent="0.2"/>
    <row r="12500" ht="10.199999999999999" hidden="1" x14ac:dyDescent="0.2"/>
    <row r="12501" ht="10.199999999999999" hidden="1" x14ac:dyDescent="0.2"/>
    <row r="12502" ht="10.199999999999999" hidden="1" x14ac:dyDescent="0.2"/>
    <row r="12503" ht="10.199999999999999" hidden="1" x14ac:dyDescent="0.2"/>
    <row r="12504" ht="10.199999999999999" hidden="1" x14ac:dyDescent="0.2"/>
    <row r="12505" ht="10.199999999999999" hidden="1" x14ac:dyDescent="0.2"/>
    <row r="12506" ht="10.199999999999999" hidden="1" x14ac:dyDescent="0.2"/>
    <row r="12507" ht="10.199999999999999" hidden="1" x14ac:dyDescent="0.2"/>
    <row r="12508" ht="10.199999999999999" hidden="1" x14ac:dyDescent="0.2"/>
    <row r="12509" ht="10.199999999999999" hidden="1" x14ac:dyDescent="0.2"/>
    <row r="12510" ht="10.199999999999999" hidden="1" x14ac:dyDescent="0.2"/>
    <row r="12511" ht="10.199999999999999" hidden="1" x14ac:dyDescent="0.2"/>
    <row r="12512" ht="10.199999999999999" hidden="1" x14ac:dyDescent="0.2"/>
    <row r="12513" ht="10.199999999999999" hidden="1" x14ac:dyDescent="0.2"/>
    <row r="12514" ht="10.199999999999999" hidden="1" x14ac:dyDescent="0.2"/>
    <row r="12515" ht="10.199999999999999" hidden="1" x14ac:dyDescent="0.2"/>
    <row r="12516" ht="10.199999999999999" hidden="1" x14ac:dyDescent="0.2"/>
    <row r="12517" ht="10.199999999999999" hidden="1" x14ac:dyDescent="0.2"/>
    <row r="12518" ht="10.199999999999999" hidden="1" x14ac:dyDescent="0.2"/>
    <row r="12519" ht="10.199999999999999" hidden="1" x14ac:dyDescent="0.2"/>
    <row r="12520" ht="10.199999999999999" hidden="1" x14ac:dyDescent="0.2"/>
    <row r="12521" ht="10.199999999999999" hidden="1" x14ac:dyDescent="0.2"/>
    <row r="12522" ht="10.199999999999999" hidden="1" x14ac:dyDescent="0.2"/>
    <row r="12523" ht="10.199999999999999" hidden="1" x14ac:dyDescent="0.2"/>
    <row r="12524" ht="10.199999999999999" hidden="1" x14ac:dyDescent="0.2"/>
    <row r="12525" ht="10.199999999999999" hidden="1" x14ac:dyDescent="0.2"/>
    <row r="12526" ht="10.199999999999999" hidden="1" x14ac:dyDescent="0.2"/>
    <row r="12527" ht="10.199999999999999" hidden="1" x14ac:dyDescent="0.2"/>
    <row r="12528" ht="10.199999999999999" hidden="1" x14ac:dyDescent="0.2"/>
    <row r="12529" ht="10.199999999999999" hidden="1" x14ac:dyDescent="0.2"/>
    <row r="12530" ht="10.199999999999999" hidden="1" x14ac:dyDescent="0.2"/>
    <row r="12531" ht="10.199999999999999" hidden="1" x14ac:dyDescent="0.2"/>
    <row r="12532" ht="10.199999999999999" hidden="1" x14ac:dyDescent="0.2"/>
    <row r="12533" ht="10.199999999999999" hidden="1" x14ac:dyDescent="0.2"/>
    <row r="12534" ht="10.199999999999999" hidden="1" x14ac:dyDescent="0.2"/>
    <row r="12535" ht="10.199999999999999" hidden="1" x14ac:dyDescent="0.2"/>
    <row r="12536" ht="10.199999999999999" hidden="1" x14ac:dyDescent="0.2"/>
    <row r="12537" ht="10.199999999999999" hidden="1" x14ac:dyDescent="0.2"/>
    <row r="12538" ht="10.199999999999999" hidden="1" x14ac:dyDescent="0.2"/>
    <row r="12539" ht="10.199999999999999" hidden="1" x14ac:dyDescent="0.2"/>
    <row r="12540" ht="10.199999999999999" hidden="1" x14ac:dyDescent="0.2"/>
    <row r="12541" ht="10.199999999999999" hidden="1" x14ac:dyDescent="0.2"/>
    <row r="12542" ht="10.199999999999999" hidden="1" x14ac:dyDescent="0.2"/>
    <row r="12543" ht="10.199999999999999" hidden="1" x14ac:dyDescent="0.2"/>
    <row r="12544" ht="10.199999999999999" hidden="1" x14ac:dyDescent="0.2"/>
    <row r="12545" ht="10.199999999999999" hidden="1" x14ac:dyDescent="0.2"/>
    <row r="12546" ht="10.199999999999999" hidden="1" x14ac:dyDescent="0.2"/>
    <row r="12547" ht="10.199999999999999" hidden="1" x14ac:dyDescent="0.2"/>
    <row r="12548" ht="10.199999999999999" hidden="1" x14ac:dyDescent="0.2"/>
    <row r="12549" ht="10.199999999999999" hidden="1" x14ac:dyDescent="0.2"/>
    <row r="12550" ht="10.199999999999999" hidden="1" x14ac:dyDescent="0.2"/>
    <row r="12551" ht="10.199999999999999" hidden="1" x14ac:dyDescent="0.2"/>
    <row r="12552" ht="10.199999999999999" hidden="1" x14ac:dyDescent="0.2"/>
    <row r="12553" ht="10.199999999999999" hidden="1" x14ac:dyDescent="0.2"/>
    <row r="12554" ht="10.199999999999999" hidden="1" x14ac:dyDescent="0.2"/>
    <row r="12555" ht="10.199999999999999" hidden="1" x14ac:dyDescent="0.2"/>
    <row r="12556" ht="10.199999999999999" hidden="1" x14ac:dyDescent="0.2"/>
    <row r="12557" ht="10.199999999999999" hidden="1" x14ac:dyDescent="0.2"/>
    <row r="12558" ht="10.199999999999999" hidden="1" x14ac:dyDescent="0.2"/>
    <row r="12559" ht="10.199999999999999" hidden="1" x14ac:dyDescent="0.2"/>
    <row r="12560" ht="10.199999999999999" hidden="1" x14ac:dyDescent="0.2"/>
    <row r="12561" ht="10.199999999999999" hidden="1" x14ac:dyDescent="0.2"/>
    <row r="12562" ht="10.199999999999999" hidden="1" x14ac:dyDescent="0.2"/>
    <row r="12563" ht="10.199999999999999" hidden="1" x14ac:dyDescent="0.2"/>
    <row r="12564" ht="10.199999999999999" hidden="1" x14ac:dyDescent="0.2"/>
    <row r="12565" ht="10.199999999999999" hidden="1" x14ac:dyDescent="0.2"/>
    <row r="12566" ht="10.199999999999999" hidden="1" x14ac:dyDescent="0.2"/>
    <row r="12567" ht="10.199999999999999" hidden="1" x14ac:dyDescent="0.2"/>
    <row r="12568" ht="10.199999999999999" hidden="1" x14ac:dyDescent="0.2"/>
    <row r="12569" ht="10.199999999999999" hidden="1" x14ac:dyDescent="0.2"/>
    <row r="12570" ht="10.199999999999999" hidden="1" x14ac:dyDescent="0.2"/>
    <row r="12571" ht="10.199999999999999" hidden="1" x14ac:dyDescent="0.2"/>
    <row r="12572" ht="10.199999999999999" hidden="1" x14ac:dyDescent="0.2"/>
    <row r="12573" ht="10.199999999999999" hidden="1" x14ac:dyDescent="0.2"/>
    <row r="12574" ht="10.199999999999999" hidden="1" x14ac:dyDescent="0.2"/>
    <row r="12575" ht="10.199999999999999" hidden="1" x14ac:dyDescent="0.2"/>
    <row r="12576" ht="10.199999999999999" hidden="1" x14ac:dyDescent="0.2"/>
    <row r="12577" ht="10.199999999999999" hidden="1" x14ac:dyDescent="0.2"/>
    <row r="12578" ht="10.199999999999999" hidden="1" x14ac:dyDescent="0.2"/>
    <row r="12579" ht="10.199999999999999" hidden="1" x14ac:dyDescent="0.2"/>
    <row r="12580" ht="10.199999999999999" hidden="1" x14ac:dyDescent="0.2"/>
    <row r="12581" ht="10.199999999999999" hidden="1" x14ac:dyDescent="0.2"/>
    <row r="12582" ht="10.199999999999999" hidden="1" x14ac:dyDescent="0.2"/>
    <row r="12583" ht="10.199999999999999" hidden="1" x14ac:dyDescent="0.2"/>
    <row r="12584" ht="10.199999999999999" hidden="1" x14ac:dyDescent="0.2"/>
    <row r="12585" ht="10.199999999999999" hidden="1" x14ac:dyDescent="0.2"/>
    <row r="12586" ht="10.199999999999999" hidden="1" x14ac:dyDescent="0.2"/>
    <row r="12587" ht="10.199999999999999" hidden="1" x14ac:dyDescent="0.2"/>
    <row r="12588" ht="10.199999999999999" hidden="1" x14ac:dyDescent="0.2"/>
    <row r="12589" ht="10.199999999999999" hidden="1" x14ac:dyDescent="0.2"/>
    <row r="12590" ht="10.199999999999999" hidden="1" x14ac:dyDescent="0.2"/>
    <row r="12591" ht="10.199999999999999" hidden="1" x14ac:dyDescent="0.2"/>
    <row r="12592" ht="10.199999999999999" hidden="1" x14ac:dyDescent="0.2"/>
    <row r="12593" ht="10.199999999999999" hidden="1" x14ac:dyDescent="0.2"/>
    <row r="12594" ht="10.199999999999999" hidden="1" x14ac:dyDescent="0.2"/>
    <row r="12595" ht="10.199999999999999" hidden="1" x14ac:dyDescent="0.2"/>
    <row r="12596" ht="10.199999999999999" hidden="1" x14ac:dyDescent="0.2"/>
    <row r="12597" ht="10.199999999999999" hidden="1" x14ac:dyDescent="0.2"/>
    <row r="12598" ht="10.199999999999999" hidden="1" x14ac:dyDescent="0.2"/>
    <row r="12599" ht="10.199999999999999" hidden="1" x14ac:dyDescent="0.2"/>
    <row r="12600" ht="10.199999999999999" hidden="1" x14ac:dyDescent="0.2"/>
    <row r="12601" ht="10.199999999999999" hidden="1" x14ac:dyDescent="0.2"/>
    <row r="12602" ht="10.199999999999999" hidden="1" x14ac:dyDescent="0.2"/>
    <row r="12603" ht="10.199999999999999" hidden="1" x14ac:dyDescent="0.2"/>
    <row r="12604" ht="10.199999999999999" hidden="1" x14ac:dyDescent="0.2"/>
    <row r="12605" ht="10.199999999999999" hidden="1" x14ac:dyDescent="0.2"/>
    <row r="12606" ht="10.199999999999999" hidden="1" x14ac:dyDescent="0.2"/>
    <row r="12607" ht="10.199999999999999" hidden="1" x14ac:dyDescent="0.2"/>
    <row r="12608" ht="10.199999999999999" hidden="1" x14ac:dyDescent="0.2"/>
    <row r="12609" ht="10.199999999999999" hidden="1" x14ac:dyDescent="0.2"/>
    <row r="12610" ht="10.199999999999999" hidden="1" x14ac:dyDescent="0.2"/>
    <row r="12611" ht="10.199999999999999" hidden="1" x14ac:dyDescent="0.2"/>
    <row r="12612" ht="10.199999999999999" hidden="1" x14ac:dyDescent="0.2"/>
    <row r="12613" ht="10.199999999999999" hidden="1" x14ac:dyDescent="0.2"/>
    <row r="12614" ht="10.199999999999999" hidden="1" x14ac:dyDescent="0.2"/>
    <row r="12615" ht="10.199999999999999" hidden="1" x14ac:dyDescent="0.2"/>
    <row r="12616" ht="10.199999999999999" hidden="1" x14ac:dyDescent="0.2"/>
    <row r="12617" ht="10.199999999999999" hidden="1" x14ac:dyDescent="0.2"/>
    <row r="12618" ht="10.199999999999999" hidden="1" x14ac:dyDescent="0.2"/>
    <row r="12619" ht="10.199999999999999" hidden="1" x14ac:dyDescent="0.2"/>
    <row r="12620" ht="10.199999999999999" hidden="1" x14ac:dyDescent="0.2"/>
    <row r="12621" ht="10.199999999999999" hidden="1" x14ac:dyDescent="0.2"/>
    <row r="12622" ht="10.199999999999999" hidden="1" x14ac:dyDescent="0.2"/>
    <row r="12623" ht="10.199999999999999" hidden="1" x14ac:dyDescent="0.2"/>
    <row r="12624" ht="10.199999999999999" hidden="1" x14ac:dyDescent="0.2"/>
    <row r="12625" ht="10.199999999999999" hidden="1" x14ac:dyDescent="0.2"/>
    <row r="12626" ht="10.199999999999999" hidden="1" x14ac:dyDescent="0.2"/>
    <row r="12627" ht="10.199999999999999" hidden="1" x14ac:dyDescent="0.2"/>
    <row r="12628" ht="10.199999999999999" hidden="1" x14ac:dyDescent="0.2"/>
    <row r="12629" ht="10.199999999999999" hidden="1" x14ac:dyDescent="0.2"/>
    <row r="12630" ht="10.199999999999999" hidden="1" x14ac:dyDescent="0.2"/>
    <row r="12631" ht="10.199999999999999" hidden="1" x14ac:dyDescent="0.2"/>
    <row r="12632" ht="10.199999999999999" hidden="1" x14ac:dyDescent="0.2"/>
    <row r="12633" ht="10.199999999999999" hidden="1" x14ac:dyDescent="0.2"/>
    <row r="12634" ht="10.199999999999999" hidden="1" x14ac:dyDescent="0.2"/>
    <row r="12635" ht="10.199999999999999" hidden="1" x14ac:dyDescent="0.2"/>
    <row r="12636" ht="10.199999999999999" hidden="1" x14ac:dyDescent="0.2"/>
    <row r="12637" ht="10.199999999999999" hidden="1" x14ac:dyDescent="0.2"/>
    <row r="12638" ht="10.199999999999999" hidden="1" x14ac:dyDescent="0.2"/>
    <row r="12639" ht="10.199999999999999" hidden="1" x14ac:dyDescent="0.2"/>
    <row r="12640" ht="10.199999999999999" hidden="1" x14ac:dyDescent="0.2"/>
    <row r="12641" ht="10.199999999999999" hidden="1" x14ac:dyDescent="0.2"/>
    <row r="12642" ht="10.199999999999999" hidden="1" x14ac:dyDescent="0.2"/>
    <row r="12643" ht="10.199999999999999" hidden="1" x14ac:dyDescent="0.2"/>
    <row r="12644" ht="10.199999999999999" hidden="1" x14ac:dyDescent="0.2"/>
    <row r="12645" ht="10.199999999999999" hidden="1" x14ac:dyDescent="0.2"/>
    <row r="12646" ht="10.199999999999999" hidden="1" x14ac:dyDescent="0.2"/>
    <row r="12647" ht="10.199999999999999" hidden="1" x14ac:dyDescent="0.2"/>
    <row r="12648" ht="10.199999999999999" hidden="1" x14ac:dyDescent="0.2"/>
    <row r="12649" ht="10.199999999999999" hidden="1" x14ac:dyDescent="0.2"/>
    <row r="12650" ht="10.199999999999999" hidden="1" x14ac:dyDescent="0.2"/>
    <row r="12651" ht="10.199999999999999" hidden="1" x14ac:dyDescent="0.2"/>
    <row r="12652" ht="10.199999999999999" hidden="1" x14ac:dyDescent="0.2"/>
    <row r="12653" ht="10.199999999999999" hidden="1" x14ac:dyDescent="0.2"/>
    <row r="12654" ht="10.199999999999999" hidden="1" x14ac:dyDescent="0.2"/>
    <row r="12655" ht="10.199999999999999" hidden="1" x14ac:dyDescent="0.2"/>
    <row r="12656" ht="10.199999999999999" hidden="1" x14ac:dyDescent="0.2"/>
    <row r="12657" ht="10.199999999999999" hidden="1" x14ac:dyDescent="0.2"/>
    <row r="12658" ht="10.199999999999999" hidden="1" x14ac:dyDescent="0.2"/>
    <row r="12659" ht="10.199999999999999" hidden="1" x14ac:dyDescent="0.2"/>
    <row r="12660" ht="10.199999999999999" hidden="1" x14ac:dyDescent="0.2"/>
    <row r="12661" ht="10.199999999999999" hidden="1" x14ac:dyDescent="0.2"/>
    <row r="12662" ht="10.199999999999999" hidden="1" x14ac:dyDescent="0.2"/>
    <row r="12663" ht="10.199999999999999" hidden="1" x14ac:dyDescent="0.2"/>
    <row r="12664" ht="10.199999999999999" hidden="1" x14ac:dyDescent="0.2"/>
    <row r="12665" ht="10.199999999999999" hidden="1" x14ac:dyDescent="0.2"/>
    <row r="12666" ht="10.199999999999999" hidden="1" x14ac:dyDescent="0.2"/>
    <row r="12667" ht="10.199999999999999" hidden="1" x14ac:dyDescent="0.2"/>
    <row r="12668" ht="10.199999999999999" hidden="1" x14ac:dyDescent="0.2"/>
    <row r="12669" ht="10.199999999999999" hidden="1" x14ac:dyDescent="0.2"/>
    <row r="12670" ht="10.199999999999999" hidden="1" x14ac:dyDescent="0.2"/>
    <row r="12671" ht="10.199999999999999" hidden="1" x14ac:dyDescent="0.2"/>
    <row r="12672" ht="10.199999999999999" hidden="1" x14ac:dyDescent="0.2"/>
    <row r="12673" ht="10.199999999999999" hidden="1" x14ac:dyDescent="0.2"/>
    <row r="12674" ht="10.199999999999999" hidden="1" x14ac:dyDescent="0.2"/>
    <row r="12675" ht="10.199999999999999" hidden="1" x14ac:dyDescent="0.2"/>
    <row r="12676" ht="10.199999999999999" hidden="1" x14ac:dyDescent="0.2"/>
    <row r="12677" ht="10.199999999999999" hidden="1" x14ac:dyDescent="0.2"/>
    <row r="12678" ht="10.199999999999999" hidden="1" x14ac:dyDescent="0.2"/>
    <row r="12679" ht="10.199999999999999" hidden="1" x14ac:dyDescent="0.2"/>
    <row r="12680" ht="10.199999999999999" hidden="1" x14ac:dyDescent="0.2"/>
    <row r="12681" ht="10.199999999999999" hidden="1" x14ac:dyDescent="0.2"/>
    <row r="12682" ht="10.199999999999999" hidden="1" x14ac:dyDescent="0.2"/>
    <row r="12683" ht="10.199999999999999" hidden="1" x14ac:dyDescent="0.2"/>
    <row r="12684" ht="10.199999999999999" hidden="1" x14ac:dyDescent="0.2"/>
    <row r="12685" ht="10.199999999999999" hidden="1" x14ac:dyDescent="0.2"/>
    <row r="12686" ht="10.199999999999999" hidden="1" x14ac:dyDescent="0.2"/>
    <row r="12687" ht="10.199999999999999" hidden="1" x14ac:dyDescent="0.2"/>
    <row r="12688" ht="10.199999999999999" hidden="1" x14ac:dyDescent="0.2"/>
    <row r="12689" ht="10.199999999999999" hidden="1" x14ac:dyDescent="0.2"/>
    <row r="12690" ht="10.199999999999999" hidden="1" x14ac:dyDescent="0.2"/>
    <row r="12691" ht="10.199999999999999" hidden="1" x14ac:dyDescent="0.2"/>
    <row r="12692" ht="10.199999999999999" hidden="1" x14ac:dyDescent="0.2"/>
    <row r="12693" ht="10.199999999999999" hidden="1" x14ac:dyDescent="0.2"/>
    <row r="12694" ht="10.199999999999999" hidden="1" x14ac:dyDescent="0.2"/>
    <row r="12695" ht="10.199999999999999" hidden="1" x14ac:dyDescent="0.2"/>
    <row r="12696" ht="10.199999999999999" hidden="1" x14ac:dyDescent="0.2"/>
    <row r="12697" ht="10.199999999999999" hidden="1" x14ac:dyDescent="0.2"/>
    <row r="12698" ht="10.199999999999999" hidden="1" x14ac:dyDescent="0.2"/>
    <row r="12699" ht="10.199999999999999" hidden="1" x14ac:dyDescent="0.2"/>
    <row r="12700" ht="10.199999999999999" hidden="1" x14ac:dyDescent="0.2"/>
    <row r="12701" ht="10.199999999999999" hidden="1" x14ac:dyDescent="0.2"/>
    <row r="12702" ht="10.199999999999999" hidden="1" x14ac:dyDescent="0.2"/>
    <row r="12703" ht="10.199999999999999" hidden="1" x14ac:dyDescent="0.2"/>
    <row r="12704" ht="10.199999999999999" hidden="1" x14ac:dyDescent="0.2"/>
    <row r="12705" ht="10.199999999999999" hidden="1" x14ac:dyDescent="0.2"/>
    <row r="12706" ht="10.199999999999999" hidden="1" x14ac:dyDescent="0.2"/>
    <row r="12707" ht="10.199999999999999" hidden="1" x14ac:dyDescent="0.2"/>
    <row r="12708" ht="10.199999999999999" hidden="1" x14ac:dyDescent="0.2"/>
    <row r="12709" ht="10.199999999999999" hidden="1" x14ac:dyDescent="0.2"/>
    <row r="12710" ht="10.199999999999999" hidden="1" x14ac:dyDescent="0.2"/>
    <row r="12711" ht="10.199999999999999" hidden="1" x14ac:dyDescent="0.2"/>
    <row r="12712" ht="10.199999999999999" hidden="1" x14ac:dyDescent="0.2"/>
    <row r="12713" ht="10.199999999999999" hidden="1" x14ac:dyDescent="0.2"/>
    <row r="12714" ht="10.199999999999999" hidden="1" x14ac:dyDescent="0.2"/>
    <row r="12715" ht="10.199999999999999" hidden="1" x14ac:dyDescent="0.2"/>
    <row r="12716" ht="10.199999999999999" hidden="1" x14ac:dyDescent="0.2"/>
    <row r="12717" ht="10.199999999999999" hidden="1" x14ac:dyDescent="0.2"/>
    <row r="12718" ht="10.199999999999999" hidden="1" x14ac:dyDescent="0.2"/>
    <row r="12719" ht="10.199999999999999" hidden="1" x14ac:dyDescent="0.2"/>
    <row r="12720" ht="10.199999999999999" hidden="1" x14ac:dyDescent="0.2"/>
    <row r="12721" ht="10.199999999999999" hidden="1" x14ac:dyDescent="0.2"/>
    <row r="12722" ht="10.199999999999999" hidden="1" x14ac:dyDescent="0.2"/>
    <row r="12723" ht="10.199999999999999" hidden="1" x14ac:dyDescent="0.2"/>
    <row r="12724" ht="10.199999999999999" hidden="1" x14ac:dyDescent="0.2"/>
    <row r="12725" ht="10.199999999999999" hidden="1" x14ac:dyDescent="0.2"/>
    <row r="12726" ht="10.199999999999999" hidden="1" x14ac:dyDescent="0.2"/>
    <row r="12727" ht="10.199999999999999" hidden="1" x14ac:dyDescent="0.2"/>
    <row r="12728" ht="10.199999999999999" hidden="1" x14ac:dyDescent="0.2"/>
    <row r="12729" ht="10.199999999999999" hidden="1" x14ac:dyDescent="0.2"/>
    <row r="12730" ht="10.199999999999999" hidden="1" x14ac:dyDescent="0.2"/>
    <row r="12731" ht="10.199999999999999" hidden="1" x14ac:dyDescent="0.2"/>
    <row r="12732" ht="10.199999999999999" hidden="1" x14ac:dyDescent="0.2"/>
    <row r="12733" ht="10.199999999999999" hidden="1" x14ac:dyDescent="0.2"/>
    <row r="12734" ht="10.199999999999999" hidden="1" x14ac:dyDescent="0.2"/>
    <row r="12735" ht="10.199999999999999" hidden="1" x14ac:dyDescent="0.2"/>
    <row r="12736" ht="10.199999999999999" hidden="1" x14ac:dyDescent="0.2"/>
    <row r="12737" ht="10.199999999999999" hidden="1" x14ac:dyDescent="0.2"/>
    <row r="12738" ht="10.199999999999999" hidden="1" x14ac:dyDescent="0.2"/>
    <row r="12739" ht="10.199999999999999" hidden="1" x14ac:dyDescent="0.2"/>
    <row r="12740" ht="10.199999999999999" hidden="1" x14ac:dyDescent="0.2"/>
    <row r="12741" ht="10.199999999999999" hidden="1" x14ac:dyDescent="0.2"/>
    <row r="12742" ht="10.199999999999999" hidden="1" x14ac:dyDescent="0.2"/>
    <row r="12743" ht="10.199999999999999" hidden="1" x14ac:dyDescent="0.2"/>
    <row r="12744" ht="10.199999999999999" hidden="1" x14ac:dyDescent="0.2"/>
    <row r="12745" ht="10.199999999999999" hidden="1" x14ac:dyDescent="0.2"/>
    <row r="12746" ht="10.199999999999999" hidden="1" x14ac:dyDescent="0.2"/>
    <row r="12747" ht="10.199999999999999" hidden="1" x14ac:dyDescent="0.2"/>
    <row r="12748" ht="10.199999999999999" hidden="1" x14ac:dyDescent="0.2"/>
    <row r="12749" ht="10.199999999999999" hidden="1" x14ac:dyDescent="0.2"/>
    <row r="12750" ht="10.199999999999999" hidden="1" x14ac:dyDescent="0.2"/>
    <row r="12751" ht="10.199999999999999" hidden="1" x14ac:dyDescent="0.2"/>
    <row r="12752" ht="10.199999999999999" hidden="1" x14ac:dyDescent="0.2"/>
    <row r="12753" ht="10.199999999999999" hidden="1" x14ac:dyDescent="0.2"/>
    <row r="12754" ht="10.199999999999999" hidden="1" x14ac:dyDescent="0.2"/>
    <row r="12755" ht="10.199999999999999" hidden="1" x14ac:dyDescent="0.2"/>
    <row r="12756" ht="10.199999999999999" hidden="1" x14ac:dyDescent="0.2"/>
    <row r="12757" ht="10.199999999999999" hidden="1" x14ac:dyDescent="0.2"/>
    <row r="12758" ht="10.199999999999999" hidden="1" x14ac:dyDescent="0.2"/>
    <row r="12759" ht="10.199999999999999" hidden="1" x14ac:dyDescent="0.2"/>
    <row r="12760" ht="10.199999999999999" hidden="1" x14ac:dyDescent="0.2"/>
    <row r="12761" ht="10.199999999999999" hidden="1" x14ac:dyDescent="0.2"/>
    <row r="12762" ht="10.199999999999999" hidden="1" x14ac:dyDescent="0.2"/>
    <row r="12763" ht="10.199999999999999" hidden="1" x14ac:dyDescent="0.2"/>
    <row r="12764" ht="10.199999999999999" hidden="1" x14ac:dyDescent="0.2"/>
    <row r="12765" ht="10.199999999999999" hidden="1" x14ac:dyDescent="0.2"/>
    <row r="12766" ht="10.199999999999999" hidden="1" x14ac:dyDescent="0.2"/>
    <row r="12767" ht="10.199999999999999" hidden="1" x14ac:dyDescent="0.2"/>
    <row r="12768" ht="10.199999999999999" hidden="1" x14ac:dyDescent="0.2"/>
    <row r="12769" ht="10.199999999999999" hidden="1" x14ac:dyDescent="0.2"/>
    <row r="12770" ht="10.199999999999999" hidden="1" x14ac:dyDescent="0.2"/>
    <row r="12771" ht="10.199999999999999" hidden="1" x14ac:dyDescent="0.2"/>
    <row r="12772" ht="10.199999999999999" hidden="1" x14ac:dyDescent="0.2"/>
    <row r="12773" ht="10.199999999999999" hidden="1" x14ac:dyDescent="0.2"/>
    <row r="12774" ht="10.199999999999999" hidden="1" x14ac:dyDescent="0.2"/>
    <row r="12775" ht="10.199999999999999" hidden="1" x14ac:dyDescent="0.2"/>
    <row r="12776" ht="10.199999999999999" hidden="1" x14ac:dyDescent="0.2"/>
    <row r="12777" ht="10.199999999999999" hidden="1" x14ac:dyDescent="0.2"/>
    <row r="12778" ht="10.199999999999999" hidden="1" x14ac:dyDescent="0.2"/>
    <row r="12779" ht="10.199999999999999" hidden="1" x14ac:dyDescent="0.2"/>
    <row r="12780" ht="10.199999999999999" hidden="1" x14ac:dyDescent="0.2"/>
    <row r="12781" ht="10.199999999999999" hidden="1" x14ac:dyDescent="0.2"/>
    <row r="12782" ht="10.199999999999999" hidden="1" x14ac:dyDescent="0.2"/>
    <row r="12783" ht="10.199999999999999" hidden="1" x14ac:dyDescent="0.2"/>
    <row r="12784" ht="10.199999999999999" hidden="1" x14ac:dyDescent="0.2"/>
    <row r="12785" ht="10.199999999999999" hidden="1" x14ac:dyDescent="0.2"/>
    <row r="12786" ht="10.199999999999999" hidden="1" x14ac:dyDescent="0.2"/>
    <row r="12787" ht="10.199999999999999" hidden="1" x14ac:dyDescent="0.2"/>
    <row r="12788" ht="10.199999999999999" hidden="1" x14ac:dyDescent="0.2"/>
    <row r="12789" ht="10.199999999999999" hidden="1" x14ac:dyDescent="0.2"/>
    <row r="12790" ht="10.199999999999999" hidden="1" x14ac:dyDescent="0.2"/>
    <row r="12791" ht="10.199999999999999" hidden="1" x14ac:dyDescent="0.2"/>
    <row r="12792" ht="10.199999999999999" hidden="1" x14ac:dyDescent="0.2"/>
    <row r="12793" ht="10.199999999999999" hidden="1" x14ac:dyDescent="0.2"/>
    <row r="12794" ht="10.199999999999999" hidden="1" x14ac:dyDescent="0.2"/>
    <row r="12795" ht="10.199999999999999" hidden="1" x14ac:dyDescent="0.2"/>
    <row r="12796" ht="10.199999999999999" hidden="1" x14ac:dyDescent="0.2"/>
    <row r="12797" ht="10.199999999999999" hidden="1" x14ac:dyDescent="0.2"/>
    <row r="12798" ht="10.199999999999999" hidden="1" x14ac:dyDescent="0.2"/>
    <row r="12799" ht="10.199999999999999" hidden="1" x14ac:dyDescent="0.2"/>
    <row r="12800" ht="10.199999999999999" hidden="1" x14ac:dyDescent="0.2"/>
    <row r="12801" ht="10.199999999999999" hidden="1" x14ac:dyDescent="0.2"/>
    <row r="12802" ht="10.199999999999999" hidden="1" x14ac:dyDescent="0.2"/>
    <row r="12803" ht="10.199999999999999" hidden="1" x14ac:dyDescent="0.2"/>
    <row r="12804" ht="10.199999999999999" hidden="1" x14ac:dyDescent="0.2"/>
    <row r="12805" ht="10.199999999999999" hidden="1" x14ac:dyDescent="0.2"/>
    <row r="12806" ht="10.199999999999999" hidden="1" x14ac:dyDescent="0.2"/>
    <row r="12807" ht="10.199999999999999" hidden="1" x14ac:dyDescent="0.2"/>
    <row r="12808" ht="10.199999999999999" hidden="1" x14ac:dyDescent="0.2"/>
    <row r="12809" ht="10.199999999999999" hidden="1" x14ac:dyDescent="0.2"/>
    <row r="12810" ht="10.199999999999999" hidden="1" x14ac:dyDescent="0.2"/>
    <row r="12811" ht="10.199999999999999" hidden="1" x14ac:dyDescent="0.2"/>
    <row r="12812" ht="10.199999999999999" hidden="1" x14ac:dyDescent="0.2"/>
    <row r="12813" ht="10.199999999999999" hidden="1" x14ac:dyDescent="0.2"/>
    <row r="12814" ht="10.199999999999999" hidden="1" x14ac:dyDescent="0.2"/>
    <row r="12815" ht="10.199999999999999" hidden="1" x14ac:dyDescent="0.2"/>
    <row r="12816" ht="10.199999999999999" hidden="1" x14ac:dyDescent="0.2"/>
    <row r="12817" ht="10.199999999999999" hidden="1" x14ac:dyDescent="0.2"/>
    <row r="12818" ht="10.199999999999999" hidden="1" x14ac:dyDescent="0.2"/>
    <row r="12819" ht="10.199999999999999" hidden="1" x14ac:dyDescent="0.2"/>
    <row r="12820" ht="10.199999999999999" hidden="1" x14ac:dyDescent="0.2"/>
    <row r="12821" ht="10.199999999999999" hidden="1" x14ac:dyDescent="0.2"/>
    <row r="12822" ht="10.199999999999999" hidden="1" x14ac:dyDescent="0.2"/>
    <row r="12823" ht="10.199999999999999" hidden="1" x14ac:dyDescent="0.2"/>
    <row r="12824" ht="10.199999999999999" hidden="1" x14ac:dyDescent="0.2"/>
    <row r="12825" ht="10.199999999999999" hidden="1" x14ac:dyDescent="0.2"/>
    <row r="12826" ht="10.199999999999999" hidden="1" x14ac:dyDescent="0.2"/>
    <row r="12827" ht="10.199999999999999" hidden="1" x14ac:dyDescent="0.2"/>
    <row r="12828" ht="10.199999999999999" hidden="1" x14ac:dyDescent="0.2"/>
    <row r="12829" ht="10.199999999999999" hidden="1" x14ac:dyDescent="0.2"/>
    <row r="12830" ht="10.199999999999999" hidden="1" x14ac:dyDescent="0.2"/>
    <row r="12831" ht="10.199999999999999" hidden="1" x14ac:dyDescent="0.2"/>
    <row r="12832" ht="10.199999999999999" hidden="1" x14ac:dyDescent="0.2"/>
    <row r="12833" ht="10.199999999999999" hidden="1" x14ac:dyDescent="0.2"/>
    <row r="12834" ht="10.199999999999999" hidden="1" x14ac:dyDescent="0.2"/>
    <row r="12835" ht="10.199999999999999" hidden="1" x14ac:dyDescent="0.2"/>
    <row r="12836" ht="10.199999999999999" hidden="1" x14ac:dyDescent="0.2"/>
    <row r="12837" ht="10.199999999999999" hidden="1" x14ac:dyDescent="0.2"/>
    <row r="12838" ht="10.199999999999999" hidden="1" x14ac:dyDescent="0.2"/>
    <row r="12839" ht="10.199999999999999" hidden="1" x14ac:dyDescent="0.2"/>
    <row r="12840" ht="10.199999999999999" hidden="1" x14ac:dyDescent="0.2"/>
    <row r="12841" ht="10.199999999999999" hidden="1" x14ac:dyDescent="0.2"/>
    <row r="12842" ht="10.199999999999999" hidden="1" x14ac:dyDescent="0.2"/>
    <row r="12843" ht="10.199999999999999" hidden="1" x14ac:dyDescent="0.2"/>
    <row r="12844" ht="10.199999999999999" hidden="1" x14ac:dyDescent="0.2"/>
    <row r="12845" ht="10.199999999999999" hidden="1" x14ac:dyDescent="0.2"/>
    <row r="12846" ht="10.199999999999999" hidden="1" x14ac:dyDescent="0.2"/>
    <row r="12847" ht="10.199999999999999" hidden="1" x14ac:dyDescent="0.2"/>
    <row r="12848" ht="10.199999999999999" hidden="1" x14ac:dyDescent="0.2"/>
    <row r="12849" ht="10.199999999999999" hidden="1" x14ac:dyDescent="0.2"/>
    <row r="12850" ht="10.199999999999999" hidden="1" x14ac:dyDescent="0.2"/>
    <row r="12851" ht="10.199999999999999" hidden="1" x14ac:dyDescent="0.2"/>
    <row r="12852" ht="10.199999999999999" hidden="1" x14ac:dyDescent="0.2"/>
    <row r="12853" ht="10.199999999999999" hidden="1" x14ac:dyDescent="0.2"/>
    <row r="12854" ht="10.199999999999999" hidden="1" x14ac:dyDescent="0.2"/>
    <row r="12855" ht="10.199999999999999" hidden="1" x14ac:dyDescent="0.2"/>
    <row r="12856" ht="10.199999999999999" hidden="1" x14ac:dyDescent="0.2"/>
    <row r="12857" ht="10.199999999999999" hidden="1" x14ac:dyDescent="0.2"/>
    <row r="12858" ht="10.199999999999999" hidden="1" x14ac:dyDescent="0.2"/>
    <row r="12859" ht="10.199999999999999" hidden="1" x14ac:dyDescent="0.2"/>
    <row r="12860" ht="10.199999999999999" hidden="1" x14ac:dyDescent="0.2"/>
    <row r="12861" ht="10.199999999999999" hidden="1" x14ac:dyDescent="0.2"/>
    <row r="12862" ht="10.199999999999999" hidden="1" x14ac:dyDescent="0.2"/>
    <row r="12863" ht="10.199999999999999" hidden="1" x14ac:dyDescent="0.2"/>
    <row r="12864" ht="10.199999999999999" hidden="1" x14ac:dyDescent="0.2"/>
    <row r="12865" ht="10.199999999999999" hidden="1" x14ac:dyDescent="0.2"/>
    <row r="12866" ht="10.199999999999999" hidden="1" x14ac:dyDescent="0.2"/>
    <row r="12867" ht="10.199999999999999" hidden="1" x14ac:dyDescent="0.2"/>
    <row r="12868" ht="10.199999999999999" hidden="1" x14ac:dyDescent="0.2"/>
    <row r="12869" ht="10.199999999999999" hidden="1" x14ac:dyDescent="0.2"/>
    <row r="12870" ht="10.199999999999999" hidden="1" x14ac:dyDescent="0.2"/>
    <row r="12871" ht="10.199999999999999" hidden="1" x14ac:dyDescent="0.2"/>
    <row r="12872" ht="10.199999999999999" hidden="1" x14ac:dyDescent="0.2"/>
    <row r="12873" ht="10.199999999999999" hidden="1" x14ac:dyDescent="0.2"/>
    <row r="12874" ht="10.199999999999999" hidden="1" x14ac:dyDescent="0.2"/>
    <row r="12875" ht="10.199999999999999" hidden="1" x14ac:dyDescent="0.2"/>
    <row r="12876" ht="10.199999999999999" hidden="1" x14ac:dyDescent="0.2"/>
    <row r="12877" ht="10.199999999999999" hidden="1" x14ac:dyDescent="0.2"/>
    <row r="12878" ht="10.199999999999999" hidden="1" x14ac:dyDescent="0.2"/>
    <row r="12879" ht="10.199999999999999" hidden="1" x14ac:dyDescent="0.2"/>
    <row r="12880" ht="10.199999999999999" hidden="1" x14ac:dyDescent="0.2"/>
    <row r="12881" ht="10.199999999999999" hidden="1" x14ac:dyDescent="0.2"/>
    <row r="12882" ht="10.199999999999999" hidden="1" x14ac:dyDescent="0.2"/>
    <row r="12883" ht="10.199999999999999" hidden="1" x14ac:dyDescent="0.2"/>
    <row r="12884" ht="10.199999999999999" hidden="1" x14ac:dyDescent="0.2"/>
    <row r="12885" ht="10.199999999999999" hidden="1" x14ac:dyDescent="0.2"/>
    <row r="12886" ht="10.199999999999999" hidden="1" x14ac:dyDescent="0.2"/>
    <row r="12887" ht="10.199999999999999" hidden="1" x14ac:dyDescent="0.2"/>
    <row r="12888" ht="10.199999999999999" hidden="1" x14ac:dyDescent="0.2"/>
    <row r="12889" ht="10.199999999999999" hidden="1" x14ac:dyDescent="0.2"/>
    <row r="12890" ht="10.199999999999999" hidden="1" x14ac:dyDescent="0.2"/>
    <row r="12891" ht="10.199999999999999" hidden="1" x14ac:dyDescent="0.2"/>
    <row r="12892" ht="10.199999999999999" hidden="1" x14ac:dyDescent="0.2"/>
    <row r="12893" ht="10.199999999999999" hidden="1" x14ac:dyDescent="0.2"/>
    <row r="12894" ht="10.199999999999999" hidden="1" x14ac:dyDescent="0.2"/>
    <row r="12895" ht="10.199999999999999" hidden="1" x14ac:dyDescent="0.2"/>
    <row r="12896" ht="10.199999999999999" hidden="1" x14ac:dyDescent="0.2"/>
    <row r="12897" ht="10.199999999999999" hidden="1" x14ac:dyDescent="0.2"/>
    <row r="12898" ht="10.199999999999999" hidden="1" x14ac:dyDescent="0.2"/>
    <row r="12899" ht="10.199999999999999" hidden="1" x14ac:dyDescent="0.2"/>
    <row r="12900" ht="10.199999999999999" hidden="1" x14ac:dyDescent="0.2"/>
    <row r="12901" ht="10.199999999999999" hidden="1" x14ac:dyDescent="0.2"/>
    <row r="12902" ht="10.199999999999999" hidden="1" x14ac:dyDescent="0.2"/>
    <row r="12903" ht="10.199999999999999" hidden="1" x14ac:dyDescent="0.2"/>
    <row r="12904" ht="10.199999999999999" hidden="1" x14ac:dyDescent="0.2"/>
    <row r="12905" ht="10.199999999999999" hidden="1" x14ac:dyDescent="0.2"/>
    <row r="12906" ht="10.199999999999999" hidden="1" x14ac:dyDescent="0.2"/>
    <row r="12907" ht="10.199999999999999" hidden="1" x14ac:dyDescent="0.2"/>
    <row r="12908" ht="10.199999999999999" hidden="1" x14ac:dyDescent="0.2"/>
    <row r="12909" ht="10.199999999999999" hidden="1" x14ac:dyDescent="0.2"/>
    <row r="12910" ht="10.199999999999999" hidden="1" x14ac:dyDescent="0.2"/>
    <row r="12911" ht="10.199999999999999" hidden="1" x14ac:dyDescent="0.2"/>
    <row r="12912" ht="10.199999999999999" hidden="1" x14ac:dyDescent="0.2"/>
    <row r="12913" ht="10.199999999999999" hidden="1" x14ac:dyDescent="0.2"/>
    <row r="12914" ht="10.199999999999999" hidden="1" x14ac:dyDescent="0.2"/>
    <row r="12915" ht="10.199999999999999" hidden="1" x14ac:dyDescent="0.2"/>
    <row r="12916" ht="10.199999999999999" hidden="1" x14ac:dyDescent="0.2"/>
    <row r="12917" ht="10.199999999999999" hidden="1" x14ac:dyDescent="0.2"/>
    <row r="12918" ht="10.199999999999999" hidden="1" x14ac:dyDescent="0.2"/>
    <row r="12919" ht="10.199999999999999" hidden="1" x14ac:dyDescent="0.2"/>
    <row r="12920" ht="10.199999999999999" hidden="1" x14ac:dyDescent="0.2"/>
    <row r="12921" ht="10.199999999999999" hidden="1" x14ac:dyDescent="0.2"/>
    <row r="12922" ht="10.199999999999999" hidden="1" x14ac:dyDescent="0.2"/>
    <row r="12923" ht="10.199999999999999" hidden="1" x14ac:dyDescent="0.2"/>
    <row r="12924" ht="10.199999999999999" hidden="1" x14ac:dyDescent="0.2"/>
    <row r="12925" ht="10.199999999999999" hidden="1" x14ac:dyDescent="0.2"/>
    <row r="12926" ht="10.199999999999999" hidden="1" x14ac:dyDescent="0.2"/>
    <row r="12927" ht="10.199999999999999" hidden="1" x14ac:dyDescent="0.2"/>
    <row r="12928" ht="10.199999999999999" hidden="1" x14ac:dyDescent="0.2"/>
    <row r="12929" ht="10.199999999999999" hidden="1" x14ac:dyDescent="0.2"/>
    <row r="12930" ht="10.199999999999999" hidden="1" x14ac:dyDescent="0.2"/>
    <row r="12931" ht="10.199999999999999" hidden="1" x14ac:dyDescent="0.2"/>
    <row r="12932" ht="10.199999999999999" hidden="1" x14ac:dyDescent="0.2"/>
    <row r="12933" ht="10.199999999999999" hidden="1" x14ac:dyDescent="0.2"/>
    <row r="12934" ht="10.199999999999999" hidden="1" x14ac:dyDescent="0.2"/>
    <row r="12935" ht="10.199999999999999" hidden="1" x14ac:dyDescent="0.2"/>
    <row r="12936" ht="10.199999999999999" hidden="1" x14ac:dyDescent="0.2"/>
    <row r="12937" ht="10.199999999999999" hidden="1" x14ac:dyDescent="0.2"/>
    <row r="12938" ht="10.199999999999999" hidden="1" x14ac:dyDescent="0.2"/>
    <row r="12939" ht="10.199999999999999" hidden="1" x14ac:dyDescent="0.2"/>
    <row r="12940" ht="10.199999999999999" hidden="1" x14ac:dyDescent="0.2"/>
    <row r="12941" ht="10.199999999999999" hidden="1" x14ac:dyDescent="0.2"/>
    <row r="12942" ht="10.199999999999999" hidden="1" x14ac:dyDescent="0.2"/>
    <row r="12943" ht="10.199999999999999" hidden="1" x14ac:dyDescent="0.2"/>
    <row r="12944" ht="10.199999999999999" hidden="1" x14ac:dyDescent="0.2"/>
    <row r="12945" ht="10.199999999999999" hidden="1" x14ac:dyDescent="0.2"/>
    <row r="12946" ht="10.199999999999999" hidden="1" x14ac:dyDescent="0.2"/>
    <row r="12947" ht="10.199999999999999" hidden="1" x14ac:dyDescent="0.2"/>
    <row r="12948" ht="10.199999999999999" hidden="1" x14ac:dyDescent="0.2"/>
    <row r="12949" ht="10.199999999999999" hidden="1" x14ac:dyDescent="0.2"/>
    <row r="12950" ht="10.199999999999999" hidden="1" x14ac:dyDescent="0.2"/>
    <row r="12951" ht="10.199999999999999" hidden="1" x14ac:dyDescent="0.2"/>
    <row r="12952" ht="10.199999999999999" hidden="1" x14ac:dyDescent="0.2"/>
    <row r="12953" ht="10.199999999999999" hidden="1" x14ac:dyDescent="0.2"/>
    <row r="12954" ht="10.199999999999999" hidden="1" x14ac:dyDescent="0.2"/>
    <row r="12955" ht="10.199999999999999" hidden="1" x14ac:dyDescent="0.2"/>
    <row r="12956" ht="10.199999999999999" hidden="1" x14ac:dyDescent="0.2"/>
    <row r="12957" ht="10.199999999999999" hidden="1" x14ac:dyDescent="0.2"/>
    <row r="12958" ht="10.199999999999999" hidden="1" x14ac:dyDescent="0.2"/>
    <row r="12959" ht="10.199999999999999" hidden="1" x14ac:dyDescent="0.2"/>
    <row r="12960" ht="10.199999999999999" hidden="1" x14ac:dyDescent="0.2"/>
    <row r="12961" ht="10.199999999999999" hidden="1" x14ac:dyDescent="0.2"/>
    <row r="12962" ht="10.199999999999999" hidden="1" x14ac:dyDescent="0.2"/>
    <row r="12963" ht="10.199999999999999" hidden="1" x14ac:dyDescent="0.2"/>
    <row r="12964" ht="10.199999999999999" hidden="1" x14ac:dyDescent="0.2"/>
    <row r="12965" ht="10.199999999999999" hidden="1" x14ac:dyDescent="0.2"/>
    <row r="12966" ht="10.199999999999999" hidden="1" x14ac:dyDescent="0.2"/>
    <row r="12967" ht="10.199999999999999" hidden="1" x14ac:dyDescent="0.2"/>
    <row r="12968" ht="10.199999999999999" hidden="1" x14ac:dyDescent="0.2"/>
    <row r="12969" ht="10.199999999999999" hidden="1" x14ac:dyDescent="0.2"/>
    <row r="12970" ht="10.199999999999999" hidden="1" x14ac:dyDescent="0.2"/>
    <row r="12971" ht="10.199999999999999" hidden="1" x14ac:dyDescent="0.2"/>
    <row r="12972" ht="10.199999999999999" hidden="1" x14ac:dyDescent="0.2"/>
    <row r="12973" ht="10.199999999999999" hidden="1" x14ac:dyDescent="0.2"/>
    <row r="12974" ht="10.199999999999999" hidden="1" x14ac:dyDescent="0.2"/>
    <row r="12975" ht="10.199999999999999" hidden="1" x14ac:dyDescent="0.2"/>
    <row r="12976" ht="10.199999999999999" hidden="1" x14ac:dyDescent="0.2"/>
    <row r="12977" ht="10.199999999999999" hidden="1" x14ac:dyDescent="0.2"/>
    <row r="12978" ht="10.199999999999999" hidden="1" x14ac:dyDescent="0.2"/>
    <row r="12979" ht="10.199999999999999" hidden="1" x14ac:dyDescent="0.2"/>
    <row r="12980" ht="10.199999999999999" hidden="1" x14ac:dyDescent="0.2"/>
    <row r="12981" ht="10.199999999999999" hidden="1" x14ac:dyDescent="0.2"/>
    <row r="12982" ht="10.199999999999999" hidden="1" x14ac:dyDescent="0.2"/>
    <row r="12983" ht="10.199999999999999" hidden="1" x14ac:dyDescent="0.2"/>
    <row r="12984" ht="10.199999999999999" hidden="1" x14ac:dyDescent="0.2"/>
    <row r="12985" ht="10.199999999999999" hidden="1" x14ac:dyDescent="0.2"/>
    <row r="12986" ht="10.199999999999999" hidden="1" x14ac:dyDescent="0.2"/>
    <row r="12987" ht="10.199999999999999" hidden="1" x14ac:dyDescent="0.2"/>
    <row r="12988" ht="10.199999999999999" hidden="1" x14ac:dyDescent="0.2"/>
    <row r="12989" ht="10.199999999999999" hidden="1" x14ac:dyDescent="0.2"/>
    <row r="12990" ht="10.199999999999999" hidden="1" x14ac:dyDescent="0.2"/>
    <row r="12991" ht="10.199999999999999" hidden="1" x14ac:dyDescent="0.2"/>
    <row r="12992" ht="10.199999999999999" hidden="1" x14ac:dyDescent="0.2"/>
    <row r="12993" ht="10.199999999999999" hidden="1" x14ac:dyDescent="0.2"/>
    <row r="12994" ht="10.199999999999999" hidden="1" x14ac:dyDescent="0.2"/>
    <row r="12995" ht="10.199999999999999" hidden="1" x14ac:dyDescent="0.2"/>
    <row r="12996" ht="10.199999999999999" hidden="1" x14ac:dyDescent="0.2"/>
    <row r="12997" ht="10.199999999999999" hidden="1" x14ac:dyDescent="0.2"/>
    <row r="12998" ht="10.199999999999999" hidden="1" x14ac:dyDescent="0.2"/>
    <row r="12999" ht="10.199999999999999" hidden="1" x14ac:dyDescent="0.2"/>
    <row r="13000" ht="10.199999999999999" hidden="1" x14ac:dyDescent="0.2"/>
    <row r="13001" ht="10.199999999999999" hidden="1" x14ac:dyDescent="0.2"/>
    <row r="13002" ht="10.199999999999999" hidden="1" x14ac:dyDescent="0.2"/>
    <row r="13003" ht="10.199999999999999" hidden="1" x14ac:dyDescent="0.2"/>
    <row r="13004" ht="10.199999999999999" hidden="1" x14ac:dyDescent="0.2"/>
    <row r="13005" ht="10.199999999999999" hidden="1" x14ac:dyDescent="0.2"/>
    <row r="13006" ht="10.199999999999999" hidden="1" x14ac:dyDescent="0.2"/>
    <row r="13007" ht="10.199999999999999" hidden="1" x14ac:dyDescent="0.2"/>
    <row r="13008" ht="10.199999999999999" hidden="1" x14ac:dyDescent="0.2"/>
    <row r="13009" ht="10.199999999999999" hidden="1" x14ac:dyDescent="0.2"/>
    <row r="13010" ht="10.199999999999999" hidden="1" x14ac:dyDescent="0.2"/>
    <row r="13011" ht="10.199999999999999" hidden="1" x14ac:dyDescent="0.2"/>
    <row r="13012" ht="10.199999999999999" hidden="1" x14ac:dyDescent="0.2"/>
    <row r="13013" ht="10.199999999999999" hidden="1" x14ac:dyDescent="0.2"/>
    <row r="13014" ht="10.199999999999999" hidden="1" x14ac:dyDescent="0.2"/>
    <row r="13015" ht="10.199999999999999" hidden="1" x14ac:dyDescent="0.2"/>
    <row r="13016" ht="10.199999999999999" hidden="1" x14ac:dyDescent="0.2"/>
    <row r="13017" ht="10.199999999999999" hidden="1" x14ac:dyDescent="0.2"/>
    <row r="13018" ht="10.199999999999999" hidden="1" x14ac:dyDescent="0.2"/>
    <row r="13019" ht="10.199999999999999" hidden="1" x14ac:dyDescent="0.2"/>
    <row r="13020" ht="10.199999999999999" hidden="1" x14ac:dyDescent="0.2"/>
    <row r="13021" ht="10.199999999999999" hidden="1" x14ac:dyDescent="0.2"/>
    <row r="13022" ht="10.199999999999999" hidden="1" x14ac:dyDescent="0.2"/>
    <row r="13023" ht="10.199999999999999" hidden="1" x14ac:dyDescent="0.2"/>
    <row r="13024" ht="10.199999999999999" hidden="1" x14ac:dyDescent="0.2"/>
    <row r="13025" ht="10.199999999999999" hidden="1" x14ac:dyDescent="0.2"/>
    <row r="13026" ht="10.199999999999999" hidden="1" x14ac:dyDescent="0.2"/>
    <row r="13027" ht="10.199999999999999" hidden="1" x14ac:dyDescent="0.2"/>
    <row r="13028" ht="10.199999999999999" hidden="1" x14ac:dyDescent="0.2"/>
    <row r="13029" ht="10.199999999999999" hidden="1" x14ac:dyDescent="0.2"/>
    <row r="13030" ht="10.199999999999999" hidden="1" x14ac:dyDescent="0.2"/>
    <row r="13031" ht="10.199999999999999" hidden="1" x14ac:dyDescent="0.2"/>
    <row r="13032" ht="10.199999999999999" hidden="1" x14ac:dyDescent="0.2"/>
    <row r="13033" ht="10.199999999999999" hidden="1" x14ac:dyDescent="0.2"/>
    <row r="13034" ht="10.199999999999999" hidden="1" x14ac:dyDescent="0.2"/>
    <row r="13035" ht="10.199999999999999" hidden="1" x14ac:dyDescent="0.2"/>
    <row r="13036" ht="10.199999999999999" hidden="1" x14ac:dyDescent="0.2"/>
    <row r="13037" ht="10.199999999999999" hidden="1" x14ac:dyDescent="0.2"/>
    <row r="13038" ht="10.199999999999999" hidden="1" x14ac:dyDescent="0.2"/>
    <row r="13039" ht="10.199999999999999" hidden="1" x14ac:dyDescent="0.2"/>
    <row r="13040" ht="10.199999999999999" hidden="1" x14ac:dyDescent="0.2"/>
    <row r="13041" ht="10.199999999999999" hidden="1" x14ac:dyDescent="0.2"/>
    <row r="13042" ht="10.199999999999999" hidden="1" x14ac:dyDescent="0.2"/>
    <row r="13043" ht="10.199999999999999" hidden="1" x14ac:dyDescent="0.2"/>
    <row r="13044" ht="10.199999999999999" hidden="1" x14ac:dyDescent="0.2"/>
    <row r="13045" ht="10.199999999999999" hidden="1" x14ac:dyDescent="0.2"/>
    <row r="13046" ht="10.199999999999999" hidden="1" x14ac:dyDescent="0.2"/>
    <row r="13047" ht="10.199999999999999" hidden="1" x14ac:dyDescent="0.2"/>
    <row r="13048" ht="10.199999999999999" hidden="1" x14ac:dyDescent="0.2"/>
    <row r="13049" ht="10.199999999999999" hidden="1" x14ac:dyDescent="0.2"/>
    <row r="13050" ht="10.199999999999999" hidden="1" x14ac:dyDescent="0.2"/>
    <row r="13051" ht="10.199999999999999" hidden="1" x14ac:dyDescent="0.2"/>
    <row r="13052" ht="10.199999999999999" hidden="1" x14ac:dyDescent="0.2"/>
    <row r="13053" ht="10.199999999999999" hidden="1" x14ac:dyDescent="0.2"/>
    <row r="13054" ht="10.199999999999999" hidden="1" x14ac:dyDescent="0.2"/>
    <row r="13055" ht="10.199999999999999" hidden="1" x14ac:dyDescent="0.2"/>
    <row r="13056" ht="10.199999999999999" hidden="1" x14ac:dyDescent="0.2"/>
    <row r="13057" ht="10.199999999999999" hidden="1" x14ac:dyDescent="0.2"/>
    <row r="13058" ht="10.199999999999999" hidden="1" x14ac:dyDescent="0.2"/>
    <row r="13059" ht="10.199999999999999" hidden="1" x14ac:dyDescent="0.2"/>
    <row r="13060" ht="10.199999999999999" hidden="1" x14ac:dyDescent="0.2"/>
    <row r="13061" ht="10.199999999999999" hidden="1" x14ac:dyDescent="0.2"/>
    <row r="13062" ht="10.199999999999999" hidden="1" x14ac:dyDescent="0.2"/>
    <row r="13063" ht="10.199999999999999" hidden="1" x14ac:dyDescent="0.2"/>
    <row r="13064" ht="10.199999999999999" hidden="1" x14ac:dyDescent="0.2"/>
    <row r="13065" ht="10.199999999999999" hidden="1" x14ac:dyDescent="0.2"/>
    <row r="13066" ht="10.199999999999999" hidden="1" x14ac:dyDescent="0.2"/>
    <row r="13067" ht="10.199999999999999" hidden="1" x14ac:dyDescent="0.2"/>
    <row r="13068" ht="10.199999999999999" hidden="1" x14ac:dyDescent="0.2"/>
    <row r="13069" ht="10.199999999999999" hidden="1" x14ac:dyDescent="0.2"/>
    <row r="13070" ht="10.199999999999999" hidden="1" x14ac:dyDescent="0.2"/>
    <row r="13071" ht="10.199999999999999" hidden="1" x14ac:dyDescent="0.2"/>
    <row r="13072" ht="10.199999999999999" hidden="1" x14ac:dyDescent="0.2"/>
    <row r="13073" ht="10.199999999999999" hidden="1" x14ac:dyDescent="0.2"/>
    <row r="13074" ht="10.199999999999999" hidden="1" x14ac:dyDescent="0.2"/>
    <row r="13075" ht="10.199999999999999" hidden="1" x14ac:dyDescent="0.2"/>
    <row r="13076" ht="10.199999999999999" hidden="1" x14ac:dyDescent="0.2"/>
    <row r="13077" ht="10.199999999999999" hidden="1" x14ac:dyDescent="0.2"/>
    <row r="13078" ht="10.199999999999999" hidden="1" x14ac:dyDescent="0.2"/>
    <row r="13079" ht="10.199999999999999" hidden="1" x14ac:dyDescent="0.2"/>
    <row r="13080" ht="10.199999999999999" hidden="1" x14ac:dyDescent="0.2"/>
    <row r="13081" ht="10.199999999999999" hidden="1" x14ac:dyDescent="0.2"/>
    <row r="13082" ht="10.199999999999999" hidden="1" x14ac:dyDescent="0.2"/>
    <row r="13083" ht="10.199999999999999" hidden="1" x14ac:dyDescent="0.2"/>
    <row r="13084" ht="10.199999999999999" hidden="1" x14ac:dyDescent="0.2"/>
    <row r="13085" ht="10.199999999999999" hidden="1" x14ac:dyDescent="0.2"/>
    <row r="13086" ht="10.199999999999999" hidden="1" x14ac:dyDescent="0.2"/>
    <row r="13087" ht="10.199999999999999" hidden="1" x14ac:dyDescent="0.2"/>
    <row r="13088" ht="10.199999999999999" hidden="1" x14ac:dyDescent="0.2"/>
    <row r="13089" ht="10.199999999999999" hidden="1" x14ac:dyDescent="0.2"/>
    <row r="13090" ht="10.199999999999999" hidden="1" x14ac:dyDescent="0.2"/>
    <row r="13091" ht="10.199999999999999" hidden="1" x14ac:dyDescent="0.2"/>
    <row r="13092" ht="10.199999999999999" hidden="1" x14ac:dyDescent="0.2"/>
    <row r="13093" ht="10.199999999999999" hidden="1" x14ac:dyDescent="0.2"/>
    <row r="13094" ht="10.199999999999999" hidden="1" x14ac:dyDescent="0.2"/>
    <row r="13095" ht="10.199999999999999" hidden="1" x14ac:dyDescent="0.2"/>
    <row r="13096" ht="10.199999999999999" hidden="1" x14ac:dyDescent="0.2"/>
    <row r="13097" ht="10.199999999999999" hidden="1" x14ac:dyDescent="0.2"/>
    <row r="13098" ht="10.199999999999999" hidden="1" x14ac:dyDescent="0.2"/>
    <row r="13099" ht="10.199999999999999" hidden="1" x14ac:dyDescent="0.2"/>
    <row r="13100" ht="10.199999999999999" hidden="1" x14ac:dyDescent="0.2"/>
    <row r="13101" ht="10.199999999999999" hidden="1" x14ac:dyDescent="0.2"/>
    <row r="13102" ht="10.199999999999999" hidden="1" x14ac:dyDescent="0.2"/>
    <row r="13103" ht="10.199999999999999" hidden="1" x14ac:dyDescent="0.2"/>
    <row r="13104" ht="10.199999999999999" hidden="1" x14ac:dyDescent="0.2"/>
    <row r="13105" ht="10.199999999999999" hidden="1" x14ac:dyDescent="0.2"/>
    <row r="13106" ht="10.199999999999999" hidden="1" x14ac:dyDescent="0.2"/>
    <row r="13107" ht="10.199999999999999" hidden="1" x14ac:dyDescent="0.2"/>
    <row r="13108" ht="10.199999999999999" hidden="1" x14ac:dyDescent="0.2"/>
    <row r="13109" ht="10.199999999999999" hidden="1" x14ac:dyDescent="0.2"/>
    <row r="13110" ht="10.199999999999999" hidden="1" x14ac:dyDescent="0.2"/>
    <row r="13111" ht="10.199999999999999" hidden="1" x14ac:dyDescent="0.2"/>
    <row r="13112" ht="10.199999999999999" hidden="1" x14ac:dyDescent="0.2"/>
    <row r="13113" ht="10.199999999999999" hidden="1" x14ac:dyDescent="0.2"/>
    <row r="13114" ht="10.199999999999999" hidden="1" x14ac:dyDescent="0.2"/>
    <row r="13115" ht="10.199999999999999" hidden="1" x14ac:dyDescent="0.2"/>
    <row r="13116" ht="10.199999999999999" hidden="1" x14ac:dyDescent="0.2"/>
    <row r="13117" ht="10.199999999999999" hidden="1" x14ac:dyDescent="0.2"/>
    <row r="13118" ht="10.199999999999999" hidden="1" x14ac:dyDescent="0.2"/>
    <row r="13119" ht="10.199999999999999" hidden="1" x14ac:dyDescent="0.2"/>
    <row r="13120" ht="10.199999999999999" hidden="1" x14ac:dyDescent="0.2"/>
    <row r="13121" ht="10.199999999999999" hidden="1" x14ac:dyDescent="0.2"/>
    <row r="13122" ht="10.199999999999999" hidden="1" x14ac:dyDescent="0.2"/>
    <row r="13123" ht="10.199999999999999" hidden="1" x14ac:dyDescent="0.2"/>
    <row r="13124" ht="10.199999999999999" hidden="1" x14ac:dyDescent="0.2"/>
    <row r="13125" ht="10.199999999999999" hidden="1" x14ac:dyDescent="0.2"/>
    <row r="13126" ht="10.199999999999999" hidden="1" x14ac:dyDescent="0.2"/>
    <row r="13127" ht="10.199999999999999" hidden="1" x14ac:dyDescent="0.2"/>
    <row r="13128" ht="10.199999999999999" hidden="1" x14ac:dyDescent="0.2"/>
    <row r="13129" ht="10.199999999999999" hidden="1" x14ac:dyDescent="0.2"/>
    <row r="13130" ht="10.199999999999999" hidden="1" x14ac:dyDescent="0.2"/>
    <row r="13131" ht="10.199999999999999" hidden="1" x14ac:dyDescent="0.2"/>
    <row r="13132" ht="10.199999999999999" hidden="1" x14ac:dyDescent="0.2"/>
    <row r="13133" ht="10.199999999999999" hidden="1" x14ac:dyDescent="0.2"/>
    <row r="13134" ht="10.199999999999999" hidden="1" x14ac:dyDescent="0.2"/>
    <row r="13135" ht="10.199999999999999" hidden="1" x14ac:dyDescent="0.2"/>
    <row r="13136" ht="10.199999999999999" hidden="1" x14ac:dyDescent="0.2"/>
    <row r="13137" ht="10.199999999999999" hidden="1" x14ac:dyDescent="0.2"/>
    <row r="13138" ht="10.199999999999999" hidden="1" x14ac:dyDescent="0.2"/>
    <row r="13139" ht="10.199999999999999" hidden="1" x14ac:dyDescent="0.2"/>
    <row r="13140" ht="10.199999999999999" hidden="1" x14ac:dyDescent="0.2"/>
    <row r="13141" ht="10.199999999999999" hidden="1" x14ac:dyDescent="0.2"/>
    <row r="13142" ht="10.199999999999999" hidden="1" x14ac:dyDescent="0.2"/>
    <row r="13143" ht="10.199999999999999" hidden="1" x14ac:dyDescent="0.2"/>
    <row r="13144" ht="10.199999999999999" hidden="1" x14ac:dyDescent="0.2"/>
    <row r="13145" ht="10.199999999999999" hidden="1" x14ac:dyDescent="0.2"/>
    <row r="13146" ht="10.199999999999999" hidden="1" x14ac:dyDescent="0.2"/>
    <row r="13147" ht="10.199999999999999" hidden="1" x14ac:dyDescent="0.2"/>
    <row r="13148" ht="10.199999999999999" hidden="1" x14ac:dyDescent="0.2"/>
    <row r="13149" ht="10.199999999999999" hidden="1" x14ac:dyDescent="0.2"/>
    <row r="13150" ht="10.199999999999999" hidden="1" x14ac:dyDescent="0.2"/>
    <row r="13151" ht="10.199999999999999" hidden="1" x14ac:dyDescent="0.2"/>
    <row r="13152" ht="10.199999999999999" hidden="1" x14ac:dyDescent="0.2"/>
    <row r="13153" ht="10.199999999999999" hidden="1" x14ac:dyDescent="0.2"/>
    <row r="13154" ht="10.199999999999999" hidden="1" x14ac:dyDescent="0.2"/>
    <row r="13155" ht="10.199999999999999" hidden="1" x14ac:dyDescent="0.2"/>
    <row r="13156" ht="10.199999999999999" hidden="1" x14ac:dyDescent="0.2"/>
    <row r="13157" ht="10.199999999999999" hidden="1" x14ac:dyDescent="0.2"/>
    <row r="13158" ht="10.199999999999999" hidden="1" x14ac:dyDescent="0.2"/>
    <row r="13159" ht="10.199999999999999" hidden="1" x14ac:dyDescent="0.2"/>
    <row r="13160" ht="10.199999999999999" hidden="1" x14ac:dyDescent="0.2"/>
    <row r="13161" ht="10.199999999999999" hidden="1" x14ac:dyDescent="0.2"/>
    <row r="13162" ht="10.199999999999999" hidden="1" x14ac:dyDescent="0.2"/>
    <row r="13163" ht="10.199999999999999" hidden="1" x14ac:dyDescent="0.2"/>
    <row r="13164" ht="10.199999999999999" hidden="1" x14ac:dyDescent="0.2"/>
    <row r="13165" ht="10.199999999999999" hidden="1" x14ac:dyDescent="0.2"/>
    <row r="13166" ht="10.199999999999999" hidden="1" x14ac:dyDescent="0.2"/>
    <row r="13167" ht="10.199999999999999" hidden="1" x14ac:dyDescent="0.2"/>
    <row r="13168" ht="10.199999999999999" hidden="1" x14ac:dyDescent="0.2"/>
    <row r="13169" ht="10.199999999999999" hidden="1" x14ac:dyDescent="0.2"/>
    <row r="13170" ht="10.199999999999999" hidden="1" x14ac:dyDescent="0.2"/>
    <row r="13171" ht="10.199999999999999" hidden="1" x14ac:dyDescent="0.2"/>
    <row r="13172" ht="10.199999999999999" hidden="1" x14ac:dyDescent="0.2"/>
    <row r="13173" ht="10.199999999999999" hidden="1" x14ac:dyDescent="0.2"/>
    <row r="13174" ht="10.199999999999999" hidden="1" x14ac:dyDescent="0.2"/>
    <row r="13175" ht="10.199999999999999" hidden="1" x14ac:dyDescent="0.2"/>
    <row r="13176" ht="10.199999999999999" hidden="1" x14ac:dyDescent="0.2"/>
    <row r="13177" ht="10.199999999999999" hidden="1" x14ac:dyDescent="0.2"/>
    <row r="13178" ht="10.199999999999999" hidden="1" x14ac:dyDescent="0.2"/>
    <row r="13179" ht="10.199999999999999" hidden="1" x14ac:dyDescent="0.2"/>
    <row r="13180" ht="10.199999999999999" hidden="1" x14ac:dyDescent="0.2"/>
    <row r="13181" ht="10.199999999999999" hidden="1" x14ac:dyDescent="0.2"/>
    <row r="13182" ht="10.199999999999999" hidden="1" x14ac:dyDescent="0.2"/>
    <row r="13183" ht="10.199999999999999" hidden="1" x14ac:dyDescent="0.2"/>
    <row r="13184" ht="10.199999999999999" hidden="1" x14ac:dyDescent="0.2"/>
    <row r="13185" ht="10.199999999999999" hidden="1" x14ac:dyDescent="0.2"/>
    <row r="13186" ht="10.199999999999999" hidden="1" x14ac:dyDescent="0.2"/>
    <row r="13187" ht="10.199999999999999" hidden="1" x14ac:dyDescent="0.2"/>
    <row r="13188" ht="10.199999999999999" hidden="1" x14ac:dyDescent="0.2"/>
    <row r="13189" ht="10.199999999999999" hidden="1" x14ac:dyDescent="0.2"/>
    <row r="13190" ht="10.199999999999999" hidden="1" x14ac:dyDescent="0.2"/>
    <row r="13191" ht="10.199999999999999" hidden="1" x14ac:dyDescent="0.2"/>
    <row r="13192" ht="10.199999999999999" hidden="1" x14ac:dyDescent="0.2"/>
    <row r="13193" ht="10.199999999999999" hidden="1" x14ac:dyDescent="0.2"/>
    <row r="13194" ht="10.199999999999999" hidden="1" x14ac:dyDescent="0.2"/>
    <row r="13195" ht="10.199999999999999" hidden="1" x14ac:dyDescent="0.2"/>
    <row r="13196" ht="10.199999999999999" hidden="1" x14ac:dyDescent="0.2"/>
    <row r="13197" ht="10.199999999999999" hidden="1" x14ac:dyDescent="0.2"/>
    <row r="13198" ht="10.199999999999999" hidden="1" x14ac:dyDescent="0.2"/>
    <row r="13199" ht="10.199999999999999" hidden="1" x14ac:dyDescent="0.2"/>
    <row r="13200" ht="10.199999999999999" hidden="1" x14ac:dyDescent="0.2"/>
    <row r="13201" ht="10.199999999999999" hidden="1" x14ac:dyDescent="0.2"/>
    <row r="13202" ht="10.199999999999999" hidden="1" x14ac:dyDescent="0.2"/>
    <row r="13203" ht="10.199999999999999" hidden="1" x14ac:dyDescent="0.2"/>
    <row r="13204" ht="10.199999999999999" hidden="1" x14ac:dyDescent="0.2"/>
    <row r="13205" ht="10.199999999999999" hidden="1" x14ac:dyDescent="0.2"/>
    <row r="13206" ht="10.199999999999999" hidden="1" x14ac:dyDescent="0.2"/>
    <row r="13207" ht="10.199999999999999" hidden="1" x14ac:dyDescent="0.2"/>
    <row r="13208" ht="10.199999999999999" hidden="1" x14ac:dyDescent="0.2"/>
    <row r="13209" ht="10.199999999999999" hidden="1" x14ac:dyDescent="0.2"/>
    <row r="13210" ht="10.199999999999999" hidden="1" x14ac:dyDescent="0.2"/>
    <row r="13211" ht="10.199999999999999" hidden="1" x14ac:dyDescent="0.2"/>
    <row r="13212" ht="10.199999999999999" hidden="1" x14ac:dyDescent="0.2"/>
    <row r="13213" ht="10.199999999999999" hidden="1" x14ac:dyDescent="0.2"/>
    <row r="13214" ht="10.199999999999999" hidden="1" x14ac:dyDescent="0.2"/>
    <row r="13215" ht="10.199999999999999" hidden="1" x14ac:dyDescent="0.2"/>
    <row r="13216" ht="10.199999999999999" hidden="1" x14ac:dyDescent="0.2"/>
    <row r="13217" ht="10.199999999999999" hidden="1" x14ac:dyDescent="0.2"/>
    <row r="13218" ht="10.199999999999999" hidden="1" x14ac:dyDescent="0.2"/>
    <row r="13219" ht="10.199999999999999" hidden="1" x14ac:dyDescent="0.2"/>
    <row r="13220" ht="10.199999999999999" hidden="1" x14ac:dyDescent="0.2"/>
    <row r="13221" ht="10.199999999999999" hidden="1" x14ac:dyDescent="0.2"/>
    <row r="13222" ht="10.199999999999999" hidden="1" x14ac:dyDescent="0.2"/>
    <row r="13223" ht="10.199999999999999" hidden="1" x14ac:dyDescent="0.2"/>
    <row r="13224" ht="10.199999999999999" hidden="1" x14ac:dyDescent="0.2"/>
    <row r="13225" ht="10.199999999999999" hidden="1" x14ac:dyDescent="0.2"/>
    <row r="13226" ht="10.199999999999999" hidden="1" x14ac:dyDescent="0.2"/>
    <row r="13227" ht="10.199999999999999" hidden="1" x14ac:dyDescent="0.2"/>
    <row r="13228" ht="10.199999999999999" hidden="1" x14ac:dyDescent="0.2"/>
    <row r="13229" ht="10.199999999999999" hidden="1" x14ac:dyDescent="0.2"/>
    <row r="13230" ht="10.199999999999999" hidden="1" x14ac:dyDescent="0.2"/>
    <row r="13231" ht="10.199999999999999" hidden="1" x14ac:dyDescent="0.2"/>
    <row r="13232" ht="10.199999999999999" hidden="1" x14ac:dyDescent="0.2"/>
    <row r="13233" ht="10.199999999999999" hidden="1" x14ac:dyDescent="0.2"/>
    <row r="13234" ht="10.199999999999999" hidden="1" x14ac:dyDescent="0.2"/>
    <row r="13235" ht="10.199999999999999" hidden="1" x14ac:dyDescent="0.2"/>
    <row r="13236" ht="10.199999999999999" hidden="1" x14ac:dyDescent="0.2"/>
    <row r="13237" ht="10.199999999999999" hidden="1" x14ac:dyDescent="0.2"/>
    <row r="13238" ht="10.199999999999999" hidden="1" x14ac:dyDescent="0.2"/>
    <row r="13239" ht="10.199999999999999" hidden="1" x14ac:dyDescent="0.2"/>
    <row r="13240" ht="10.199999999999999" hidden="1" x14ac:dyDescent="0.2"/>
    <row r="13241" ht="10.199999999999999" hidden="1" x14ac:dyDescent="0.2"/>
    <row r="13242" ht="10.199999999999999" hidden="1" x14ac:dyDescent="0.2"/>
    <row r="13243" ht="10.199999999999999" hidden="1" x14ac:dyDescent="0.2"/>
    <row r="13244" ht="10.199999999999999" hidden="1" x14ac:dyDescent="0.2"/>
    <row r="13245" ht="10.199999999999999" hidden="1" x14ac:dyDescent="0.2"/>
    <row r="13246" ht="10.199999999999999" hidden="1" x14ac:dyDescent="0.2"/>
    <row r="13247" ht="10.199999999999999" hidden="1" x14ac:dyDescent="0.2"/>
    <row r="13248" ht="10.199999999999999" hidden="1" x14ac:dyDescent="0.2"/>
    <row r="13249" ht="10.199999999999999" hidden="1" x14ac:dyDescent="0.2"/>
    <row r="13250" ht="10.199999999999999" hidden="1" x14ac:dyDescent="0.2"/>
    <row r="13251" ht="10.199999999999999" hidden="1" x14ac:dyDescent="0.2"/>
    <row r="13252" ht="10.199999999999999" hidden="1" x14ac:dyDescent="0.2"/>
    <row r="13253" ht="10.199999999999999" hidden="1" x14ac:dyDescent="0.2"/>
    <row r="13254" ht="10.199999999999999" hidden="1" x14ac:dyDescent="0.2"/>
    <row r="13255" ht="10.199999999999999" hidden="1" x14ac:dyDescent="0.2"/>
    <row r="13256" ht="10.199999999999999" hidden="1" x14ac:dyDescent="0.2"/>
    <row r="13257" ht="10.199999999999999" hidden="1" x14ac:dyDescent="0.2"/>
    <row r="13258" ht="10.199999999999999" hidden="1" x14ac:dyDescent="0.2"/>
    <row r="13259" ht="10.199999999999999" hidden="1" x14ac:dyDescent="0.2"/>
    <row r="13260" ht="10.199999999999999" hidden="1" x14ac:dyDescent="0.2"/>
    <row r="13261" ht="10.199999999999999" hidden="1" x14ac:dyDescent="0.2"/>
    <row r="13262" ht="10.199999999999999" hidden="1" x14ac:dyDescent="0.2"/>
    <row r="13263" ht="10.199999999999999" hidden="1" x14ac:dyDescent="0.2"/>
    <row r="13264" ht="10.199999999999999" hidden="1" x14ac:dyDescent="0.2"/>
    <row r="13265" ht="10.199999999999999" hidden="1" x14ac:dyDescent="0.2"/>
    <row r="13266" ht="10.199999999999999" hidden="1" x14ac:dyDescent="0.2"/>
    <row r="13267" ht="10.199999999999999" hidden="1" x14ac:dyDescent="0.2"/>
    <row r="13268" ht="10.199999999999999" hidden="1" x14ac:dyDescent="0.2"/>
    <row r="13269" ht="10.199999999999999" hidden="1" x14ac:dyDescent="0.2"/>
    <row r="13270" ht="10.199999999999999" hidden="1" x14ac:dyDescent="0.2"/>
    <row r="13271" ht="10.199999999999999" hidden="1" x14ac:dyDescent="0.2"/>
    <row r="13272" ht="10.199999999999999" hidden="1" x14ac:dyDescent="0.2"/>
    <row r="13273" ht="10.199999999999999" hidden="1" x14ac:dyDescent="0.2"/>
    <row r="13274" ht="10.199999999999999" hidden="1" x14ac:dyDescent="0.2"/>
    <row r="13275" ht="10.199999999999999" hidden="1" x14ac:dyDescent="0.2"/>
    <row r="13276" ht="10.199999999999999" hidden="1" x14ac:dyDescent="0.2"/>
    <row r="13277" ht="10.199999999999999" hidden="1" x14ac:dyDescent="0.2"/>
    <row r="13278" ht="10.199999999999999" hidden="1" x14ac:dyDescent="0.2"/>
    <row r="13279" ht="10.199999999999999" hidden="1" x14ac:dyDescent="0.2"/>
    <row r="13280" ht="10.199999999999999" hidden="1" x14ac:dyDescent="0.2"/>
    <row r="13281" ht="10.199999999999999" hidden="1" x14ac:dyDescent="0.2"/>
    <row r="13282" ht="10.199999999999999" hidden="1" x14ac:dyDescent="0.2"/>
    <row r="13283" ht="10.199999999999999" hidden="1" x14ac:dyDescent="0.2"/>
    <row r="13284" ht="10.199999999999999" hidden="1" x14ac:dyDescent="0.2"/>
    <row r="13285" ht="10.199999999999999" hidden="1" x14ac:dyDescent="0.2"/>
    <row r="13286" ht="10.199999999999999" hidden="1" x14ac:dyDescent="0.2"/>
    <row r="13287" ht="10.199999999999999" hidden="1" x14ac:dyDescent="0.2"/>
    <row r="13288" ht="10.199999999999999" hidden="1" x14ac:dyDescent="0.2"/>
    <row r="13289" ht="10.199999999999999" hidden="1" x14ac:dyDescent="0.2"/>
    <row r="13290" ht="10.199999999999999" hidden="1" x14ac:dyDescent="0.2"/>
    <row r="13291" ht="10.199999999999999" hidden="1" x14ac:dyDescent="0.2"/>
    <row r="13292" ht="10.199999999999999" hidden="1" x14ac:dyDescent="0.2"/>
    <row r="13293" ht="10.199999999999999" hidden="1" x14ac:dyDescent="0.2"/>
    <row r="13294" ht="10.199999999999999" hidden="1" x14ac:dyDescent="0.2"/>
    <row r="13295" ht="10.199999999999999" hidden="1" x14ac:dyDescent="0.2"/>
    <row r="13296" ht="10.199999999999999" hidden="1" x14ac:dyDescent="0.2"/>
    <row r="13297" ht="10.199999999999999" hidden="1" x14ac:dyDescent="0.2"/>
    <row r="13298" ht="10.199999999999999" hidden="1" x14ac:dyDescent="0.2"/>
    <row r="13299" ht="10.199999999999999" hidden="1" x14ac:dyDescent="0.2"/>
    <row r="13300" ht="10.199999999999999" hidden="1" x14ac:dyDescent="0.2"/>
    <row r="13301" ht="10.199999999999999" hidden="1" x14ac:dyDescent="0.2"/>
    <row r="13302" ht="10.199999999999999" hidden="1" x14ac:dyDescent="0.2"/>
    <row r="13303" ht="10.199999999999999" hidden="1" x14ac:dyDescent="0.2"/>
    <row r="13304" ht="10.199999999999999" hidden="1" x14ac:dyDescent="0.2"/>
    <row r="13305" ht="10.199999999999999" hidden="1" x14ac:dyDescent="0.2"/>
    <row r="13306" ht="10.199999999999999" hidden="1" x14ac:dyDescent="0.2"/>
    <row r="13307" ht="10.199999999999999" hidden="1" x14ac:dyDescent="0.2"/>
    <row r="13308" ht="10.199999999999999" hidden="1" x14ac:dyDescent="0.2"/>
    <row r="13309" ht="10.199999999999999" hidden="1" x14ac:dyDescent="0.2"/>
    <row r="13310" ht="10.199999999999999" hidden="1" x14ac:dyDescent="0.2"/>
    <row r="13311" ht="10.199999999999999" hidden="1" x14ac:dyDescent="0.2"/>
    <row r="13312" ht="10.199999999999999" hidden="1" x14ac:dyDescent="0.2"/>
    <row r="13313" ht="10.199999999999999" hidden="1" x14ac:dyDescent="0.2"/>
    <row r="13314" ht="10.199999999999999" hidden="1" x14ac:dyDescent="0.2"/>
    <row r="13315" ht="10.199999999999999" hidden="1" x14ac:dyDescent="0.2"/>
    <row r="13316" ht="10.199999999999999" hidden="1" x14ac:dyDescent="0.2"/>
    <row r="13317" ht="10.199999999999999" hidden="1" x14ac:dyDescent="0.2"/>
    <row r="13318" ht="10.199999999999999" hidden="1" x14ac:dyDescent="0.2"/>
    <row r="13319" ht="10.199999999999999" hidden="1" x14ac:dyDescent="0.2"/>
    <row r="13320" ht="10.199999999999999" hidden="1" x14ac:dyDescent="0.2"/>
    <row r="13321" ht="10.199999999999999" hidden="1" x14ac:dyDescent="0.2"/>
    <row r="13322" ht="10.199999999999999" hidden="1" x14ac:dyDescent="0.2"/>
    <row r="13323" ht="10.199999999999999" hidden="1" x14ac:dyDescent="0.2"/>
    <row r="13324" ht="10.199999999999999" hidden="1" x14ac:dyDescent="0.2"/>
    <row r="13325" ht="10.199999999999999" hidden="1" x14ac:dyDescent="0.2"/>
    <row r="13326" ht="10.199999999999999" hidden="1" x14ac:dyDescent="0.2"/>
    <row r="13327" ht="10.199999999999999" hidden="1" x14ac:dyDescent="0.2"/>
    <row r="13328" ht="10.199999999999999" hidden="1" x14ac:dyDescent="0.2"/>
    <row r="13329" ht="10.199999999999999" hidden="1" x14ac:dyDescent="0.2"/>
    <row r="13330" ht="10.199999999999999" hidden="1" x14ac:dyDescent="0.2"/>
    <row r="13331" ht="10.199999999999999" hidden="1" x14ac:dyDescent="0.2"/>
    <row r="13332" ht="10.199999999999999" hidden="1" x14ac:dyDescent="0.2"/>
    <row r="13333" ht="10.199999999999999" hidden="1" x14ac:dyDescent="0.2"/>
    <row r="13334" ht="10.199999999999999" hidden="1" x14ac:dyDescent="0.2"/>
    <row r="13335" ht="10.199999999999999" hidden="1" x14ac:dyDescent="0.2"/>
    <row r="13336" ht="10.199999999999999" hidden="1" x14ac:dyDescent="0.2"/>
    <row r="13337" ht="10.199999999999999" hidden="1" x14ac:dyDescent="0.2"/>
    <row r="13338" ht="10.199999999999999" hidden="1" x14ac:dyDescent="0.2"/>
    <row r="13339" ht="10.199999999999999" hidden="1" x14ac:dyDescent="0.2"/>
    <row r="13340" ht="10.199999999999999" hidden="1" x14ac:dyDescent="0.2"/>
    <row r="13341" ht="10.199999999999999" hidden="1" x14ac:dyDescent="0.2"/>
    <row r="13342" ht="10.199999999999999" hidden="1" x14ac:dyDescent="0.2"/>
    <row r="13343" ht="10.199999999999999" hidden="1" x14ac:dyDescent="0.2"/>
    <row r="13344" ht="10.199999999999999" hidden="1" x14ac:dyDescent="0.2"/>
    <row r="13345" ht="10.199999999999999" hidden="1" x14ac:dyDescent="0.2"/>
    <row r="13346" ht="10.199999999999999" hidden="1" x14ac:dyDescent="0.2"/>
    <row r="13347" ht="10.199999999999999" hidden="1" x14ac:dyDescent="0.2"/>
    <row r="13348" ht="10.199999999999999" hidden="1" x14ac:dyDescent="0.2"/>
    <row r="13349" ht="10.199999999999999" hidden="1" x14ac:dyDescent="0.2"/>
    <row r="13350" ht="10.199999999999999" hidden="1" x14ac:dyDescent="0.2"/>
    <row r="13351" ht="10.199999999999999" hidden="1" x14ac:dyDescent="0.2"/>
    <row r="13352" ht="10.199999999999999" hidden="1" x14ac:dyDescent="0.2"/>
    <row r="13353" ht="10.199999999999999" hidden="1" x14ac:dyDescent="0.2"/>
    <row r="13354" ht="10.199999999999999" hidden="1" x14ac:dyDescent="0.2"/>
    <row r="13355" ht="10.199999999999999" hidden="1" x14ac:dyDescent="0.2"/>
    <row r="13356" ht="10.199999999999999" hidden="1" x14ac:dyDescent="0.2"/>
    <row r="13357" ht="10.199999999999999" hidden="1" x14ac:dyDescent="0.2"/>
    <row r="13358" ht="10.199999999999999" hidden="1" x14ac:dyDescent="0.2"/>
    <row r="13359" ht="10.199999999999999" hidden="1" x14ac:dyDescent="0.2"/>
    <row r="13360" ht="10.199999999999999" hidden="1" x14ac:dyDescent="0.2"/>
    <row r="13361" ht="10.199999999999999" hidden="1" x14ac:dyDescent="0.2"/>
    <row r="13362" ht="10.199999999999999" hidden="1" x14ac:dyDescent="0.2"/>
    <row r="13363" ht="10.199999999999999" hidden="1" x14ac:dyDescent="0.2"/>
    <row r="13364" ht="10.199999999999999" hidden="1" x14ac:dyDescent="0.2"/>
    <row r="13365" ht="10.199999999999999" hidden="1" x14ac:dyDescent="0.2"/>
    <row r="13366" ht="10.199999999999999" hidden="1" x14ac:dyDescent="0.2"/>
    <row r="13367" ht="10.199999999999999" hidden="1" x14ac:dyDescent="0.2"/>
    <row r="13368" ht="10.199999999999999" hidden="1" x14ac:dyDescent="0.2"/>
    <row r="13369" ht="10.199999999999999" hidden="1" x14ac:dyDescent="0.2"/>
    <row r="13370" ht="10.199999999999999" hidden="1" x14ac:dyDescent="0.2"/>
    <row r="13371" ht="10.199999999999999" hidden="1" x14ac:dyDescent="0.2"/>
    <row r="13372" ht="10.199999999999999" hidden="1" x14ac:dyDescent="0.2"/>
    <row r="13373" ht="10.199999999999999" hidden="1" x14ac:dyDescent="0.2"/>
    <row r="13374" ht="10.199999999999999" hidden="1" x14ac:dyDescent="0.2"/>
    <row r="13375" ht="10.199999999999999" hidden="1" x14ac:dyDescent="0.2"/>
    <row r="13376" ht="10.199999999999999" hidden="1" x14ac:dyDescent="0.2"/>
    <row r="13377" ht="10.199999999999999" hidden="1" x14ac:dyDescent="0.2"/>
    <row r="13378" ht="10.199999999999999" hidden="1" x14ac:dyDescent="0.2"/>
    <row r="13379" ht="10.199999999999999" hidden="1" x14ac:dyDescent="0.2"/>
    <row r="13380" ht="10.199999999999999" hidden="1" x14ac:dyDescent="0.2"/>
    <row r="13381" ht="10.199999999999999" hidden="1" x14ac:dyDescent="0.2"/>
    <row r="13382" ht="10.199999999999999" hidden="1" x14ac:dyDescent="0.2"/>
    <row r="13383" ht="10.199999999999999" hidden="1" x14ac:dyDescent="0.2"/>
    <row r="13384" ht="10.199999999999999" hidden="1" x14ac:dyDescent="0.2"/>
    <row r="13385" ht="10.199999999999999" hidden="1" x14ac:dyDescent="0.2"/>
    <row r="13386" ht="10.199999999999999" hidden="1" x14ac:dyDescent="0.2"/>
    <row r="13387" ht="10.199999999999999" hidden="1" x14ac:dyDescent="0.2"/>
    <row r="13388" ht="10.199999999999999" hidden="1" x14ac:dyDescent="0.2"/>
    <row r="13389" ht="10.199999999999999" hidden="1" x14ac:dyDescent="0.2"/>
    <row r="13390" ht="10.199999999999999" hidden="1" x14ac:dyDescent="0.2"/>
    <row r="13391" ht="10.199999999999999" hidden="1" x14ac:dyDescent="0.2"/>
    <row r="13392" ht="10.199999999999999" hidden="1" x14ac:dyDescent="0.2"/>
    <row r="13393" ht="10.199999999999999" hidden="1" x14ac:dyDescent="0.2"/>
    <row r="13394" ht="10.199999999999999" hidden="1" x14ac:dyDescent="0.2"/>
    <row r="13395" ht="10.199999999999999" hidden="1" x14ac:dyDescent="0.2"/>
    <row r="13396" ht="10.199999999999999" hidden="1" x14ac:dyDescent="0.2"/>
    <row r="13397" ht="10.199999999999999" hidden="1" x14ac:dyDescent="0.2"/>
    <row r="13398" ht="10.199999999999999" hidden="1" x14ac:dyDescent="0.2"/>
    <row r="13399" ht="10.199999999999999" hidden="1" x14ac:dyDescent="0.2"/>
    <row r="13400" ht="10.199999999999999" hidden="1" x14ac:dyDescent="0.2"/>
    <row r="13401" ht="10.199999999999999" hidden="1" x14ac:dyDescent="0.2"/>
    <row r="13402" ht="10.199999999999999" hidden="1" x14ac:dyDescent="0.2"/>
    <row r="13403" ht="10.199999999999999" hidden="1" x14ac:dyDescent="0.2"/>
    <row r="13404" ht="10.199999999999999" hidden="1" x14ac:dyDescent="0.2"/>
    <row r="13405" ht="10.199999999999999" hidden="1" x14ac:dyDescent="0.2"/>
    <row r="13406" ht="10.199999999999999" hidden="1" x14ac:dyDescent="0.2"/>
    <row r="13407" ht="10.199999999999999" hidden="1" x14ac:dyDescent="0.2"/>
    <row r="13408" ht="10.199999999999999" hidden="1" x14ac:dyDescent="0.2"/>
    <row r="13409" ht="10.199999999999999" hidden="1" x14ac:dyDescent="0.2"/>
    <row r="13410" ht="10.199999999999999" hidden="1" x14ac:dyDescent="0.2"/>
    <row r="13411" ht="10.199999999999999" hidden="1" x14ac:dyDescent="0.2"/>
    <row r="13412" ht="10.199999999999999" hidden="1" x14ac:dyDescent="0.2"/>
    <row r="13413" ht="10.199999999999999" hidden="1" x14ac:dyDescent="0.2"/>
    <row r="13414" ht="10.199999999999999" hidden="1" x14ac:dyDescent="0.2"/>
    <row r="13415" ht="10.199999999999999" hidden="1" x14ac:dyDescent="0.2"/>
    <row r="13416" ht="10.199999999999999" hidden="1" x14ac:dyDescent="0.2"/>
    <row r="13417" ht="10.199999999999999" hidden="1" x14ac:dyDescent="0.2"/>
    <row r="13418" ht="10.199999999999999" hidden="1" x14ac:dyDescent="0.2"/>
    <row r="13419" ht="10.199999999999999" hidden="1" x14ac:dyDescent="0.2"/>
    <row r="13420" ht="10.199999999999999" hidden="1" x14ac:dyDescent="0.2"/>
    <row r="13421" ht="10.199999999999999" hidden="1" x14ac:dyDescent="0.2"/>
    <row r="13422" ht="10.199999999999999" hidden="1" x14ac:dyDescent="0.2"/>
    <row r="13423" ht="10.199999999999999" hidden="1" x14ac:dyDescent="0.2"/>
    <row r="13424" ht="10.199999999999999" hidden="1" x14ac:dyDescent="0.2"/>
    <row r="13425" ht="10.199999999999999" hidden="1" x14ac:dyDescent="0.2"/>
    <row r="13426" ht="10.199999999999999" hidden="1" x14ac:dyDescent="0.2"/>
    <row r="13427" ht="10.199999999999999" hidden="1" x14ac:dyDescent="0.2"/>
    <row r="13428" ht="10.199999999999999" hidden="1" x14ac:dyDescent="0.2"/>
    <row r="13429" ht="10.199999999999999" hidden="1" x14ac:dyDescent="0.2"/>
    <row r="13430" ht="10.199999999999999" hidden="1" x14ac:dyDescent="0.2"/>
    <row r="13431" ht="10.199999999999999" hidden="1" x14ac:dyDescent="0.2"/>
    <row r="13432" ht="10.199999999999999" hidden="1" x14ac:dyDescent="0.2"/>
    <row r="13433" ht="10.199999999999999" hidden="1" x14ac:dyDescent="0.2"/>
    <row r="13434" ht="10.199999999999999" hidden="1" x14ac:dyDescent="0.2"/>
    <row r="13435" ht="10.199999999999999" hidden="1" x14ac:dyDescent="0.2"/>
    <row r="13436" ht="10.199999999999999" hidden="1" x14ac:dyDescent="0.2"/>
    <row r="13437" ht="10.199999999999999" hidden="1" x14ac:dyDescent="0.2"/>
    <row r="13438" ht="10.199999999999999" hidden="1" x14ac:dyDescent="0.2"/>
    <row r="13439" ht="10.199999999999999" hidden="1" x14ac:dyDescent="0.2"/>
    <row r="13440" ht="10.199999999999999" hidden="1" x14ac:dyDescent="0.2"/>
    <row r="13441" ht="10.199999999999999" hidden="1" x14ac:dyDescent="0.2"/>
    <row r="13442" ht="10.199999999999999" hidden="1" x14ac:dyDescent="0.2"/>
    <row r="13443" ht="10.199999999999999" hidden="1" x14ac:dyDescent="0.2"/>
    <row r="13444" ht="10.199999999999999" hidden="1" x14ac:dyDescent="0.2"/>
    <row r="13445" ht="10.199999999999999" hidden="1" x14ac:dyDescent="0.2"/>
    <row r="13446" ht="10.199999999999999" hidden="1" x14ac:dyDescent="0.2"/>
    <row r="13447" ht="10.199999999999999" hidden="1" x14ac:dyDescent="0.2"/>
    <row r="13448" ht="10.199999999999999" hidden="1" x14ac:dyDescent="0.2"/>
    <row r="13449" ht="10.199999999999999" hidden="1" x14ac:dyDescent="0.2"/>
    <row r="13450" ht="10.199999999999999" hidden="1" x14ac:dyDescent="0.2"/>
    <row r="13451" ht="10.199999999999999" hidden="1" x14ac:dyDescent="0.2"/>
    <row r="13452" ht="10.199999999999999" hidden="1" x14ac:dyDescent="0.2"/>
    <row r="13453" ht="10.199999999999999" hidden="1" x14ac:dyDescent="0.2"/>
    <row r="13454" ht="10.199999999999999" hidden="1" x14ac:dyDescent="0.2"/>
    <row r="13455" ht="10.199999999999999" hidden="1" x14ac:dyDescent="0.2"/>
    <row r="13456" ht="10.199999999999999" hidden="1" x14ac:dyDescent="0.2"/>
    <row r="13457" ht="10.199999999999999" hidden="1" x14ac:dyDescent="0.2"/>
    <row r="13458" ht="10.199999999999999" hidden="1" x14ac:dyDescent="0.2"/>
    <row r="13459" ht="10.199999999999999" hidden="1" x14ac:dyDescent="0.2"/>
    <row r="13460" ht="10.199999999999999" hidden="1" x14ac:dyDescent="0.2"/>
    <row r="13461" ht="10.199999999999999" hidden="1" x14ac:dyDescent="0.2"/>
    <row r="13462" ht="10.199999999999999" hidden="1" x14ac:dyDescent="0.2"/>
    <row r="13463" ht="10.199999999999999" hidden="1" x14ac:dyDescent="0.2"/>
    <row r="13464" ht="10.199999999999999" hidden="1" x14ac:dyDescent="0.2"/>
    <row r="13465" ht="10.199999999999999" hidden="1" x14ac:dyDescent="0.2"/>
    <row r="13466" ht="10.199999999999999" hidden="1" x14ac:dyDescent="0.2"/>
    <row r="13467" ht="10.199999999999999" hidden="1" x14ac:dyDescent="0.2"/>
    <row r="13468" ht="10.199999999999999" hidden="1" x14ac:dyDescent="0.2"/>
    <row r="13469" ht="10.199999999999999" hidden="1" x14ac:dyDescent="0.2"/>
    <row r="13470" ht="10.199999999999999" hidden="1" x14ac:dyDescent="0.2"/>
    <row r="13471" ht="10.199999999999999" hidden="1" x14ac:dyDescent="0.2"/>
    <row r="13472" ht="10.199999999999999" hidden="1" x14ac:dyDescent="0.2"/>
    <row r="13473" ht="10.199999999999999" hidden="1" x14ac:dyDescent="0.2"/>
    <row r="13474" ht="10.199999999999999" hidden="1" x14ac:dyDescent="0.2"/>
    <row r="13475" ht="10.199999999999999" hidden="1" x14ac:dyDescent="0.2"/>
    <row r="13476" ht="10.199999999999999" hidden="1" x14ac:dyDescent="0.2"/>
    <row r="13477" ht="10.199999999999999" hidden="1" x14ac:dyDescent="0.2"/>
    <row r="13478" ht="10.199999999999999" hidden="1" x14ac:dyDescent="0.2"/>
    <row r="13479" ht="10.199999999999999" hidden="1" x14ac:dyDescent="0.2"/>
    <row r="13480" ht="10.199999999999999" hidden="1" x14ac:dyDescent="0.2"/>
    <row r="13481" ht="10.199999999999999" hidden="1" x14ac:dyDescent="0.2"/>
    <row r="13482" ht="10.199999999999999" hidden="1" x14ac:dyDescent="0.2"/>
    <row r="13483" ht="10.199999999999999" hidden="1" x14ac:dyDescent="0.2"/>
    <row r="13484" ht="10.199999999999999" hidden="1" x14ac:dyDescent="0.2"/>
    <row r="13485" ht="10.199999999999999" hidden="1" x14ac:dyDescent="0.2"/>
    <row r="13486" ht="10.199999999999999" hidden="1" x14ac:dyDescent="0.2"/>
    <row r="13487" ht="10.199999999999999" hidden="1" x14ac:dyDescent="0.2"/>
    <row r="13488" ht="10.199999999999999" hidden="1" x14ac:dyDescent="0.2"/>
    <row r="13489" ht="10.199999999999999" hidden="1" x14ac:dyDescent="0.2"/>
    <row r="13490" ht="10.199999999999999" hidden="1" x14ac:dyDescent="0.2"/>
    <row r="13491" ht="10.199999999999999" hidden="1" x14ac:dyDescent="0.2"/>
    <row r="13492" ht="10.199999999999999" hidden="1" x14ac:dyDescent="0.2"/>
    <row r="13493" ht="10.199999999999999" hidden="1" x14ac:dyDescent="0.2"/>
    <row r="13494" ht="10.199999999999999" hidden="1" x14ac:dyDescent="0.2"/>
    <row r="13495" ht="10.199999999999999" hidden="1" x14ac:dyDescent="0.2"/>
    <row r="13496" ht="10.199999999999999" hidden="1" x14ac:dyDescent="0.2"/>
    <row r="13497" ht="10.199999999999999" hidden="1" x14ac:dyDescent="0.2"/>
    <row r="13498" ht="10.199999999999999" hidden="1" x14ac:dyDescent="0.2"/>
    <row r="13499" ht="10.199999999999999" hidden="1" x14ac:dyDescent="0.2"/>
    <row r="13500" ht="10.199999999999999" hidden="1" x14ac:dyDescent="0.2"/>
    <row r="13501" ht="10.199999999999999" hidden="1" x14ac:dyDescent="0.2"/>
    <row r="13502" ht="10.199999999999999" hidden="1" x14ac:dyDescent="0.2"/>
    <row r="13503" ht="10.199999999999999" hidden="1" x14ac:dyDescent="0.2"/>
    <row r="13504" ht="10.199999999999999" hidden="1" x14ac:dyDescent="0.2"/>
    <row r="13505" ht="10.199999999999999" hidden="1" x14ac:dyDescent="0.2"/>
    <row r="13506" ht="10.199999999999999" hidden="1" x14ac:dyDescent="0.2"/>
    <row r="13507" ht="10.199999999999999" hidden="1" x14ac:dyDescent="0.2"/>
    <row r="13508" ht="10.199999999999999" hidden="1" x14ac:dyDescent="0.2"/>
    <row r="13509" ht="10.199999999999999" hidden="1" x14ac:dyDescent="0.2"/>
    <row r="13510" ht="10.199999999999999" hidden="1" x14ac:dyDescent="0.2"/>
    <row r="13511" ht="10.199999999999999" hidden="1" x14ac:dyDescent="0.2"/>
    <row r="13512" ht="10.199999999999999" hidden="1" x14ac:dyDescent="0.2"/>
    <row r="13513" ht="10.199999999999999" hidden="1" x14ac:dyDescent="0.2"/>
    <row r="13514" ht="10.199999999999999" hidden="1" x14ac:dyDescent="0.2"/>
    <row r="13515" ht="10.199999999999999" hidden="1" x14ac:dyDescent="0.2"/>
    <row r="13516" ht="10.199999999999999" hidden="1" x14ac:dyDescent="0.2"/>
    <row r="13517" ht="10.199999999999999" hidden="1" x14ac:dyDescent="0.2"/>
    <row r="13518" ht="10.199999999999999" hidden="1" x14ac:dyDescent="0.2"/>
    <row r="13519" ht="10.199999999999999" hidden="1" x14ac:dyDescent="0.2"/>
    <row r="13520" ht="10.199999999999999" hidden="1" x14ac:dyDescent="0.2"/>
    <row r="13521" ht="10.199999999999999" hidden="1" x14ac:dyDescent="0.2"/>
    <row r="13522" ht="10.199999999999999" hidden="1" x14ac:dyDescent="0.2"/>
    <row r="13523" ht="10.199999999999999" hidden="1" x14ac:dyDescent="0.2"/>
    <row r="13524" ht="10.199999999999999" hidden="1" x14ac:dyDescent="0.2"/>
    <row r="13525" ht="10.199999999999999" hidden="1" x14ac:dyDescent="0.2"/>
    <row r="13526" ht="10.199999999999999" hidden="1" x14ac:dyDescent="0.2"/>
    <row r="13527" ht="10.199999999999999" hidden="1" x14ac:dyDescent="0.2"/>
    <row r="13528" ht="10.199999999999999" hidden="1" x14ac:dyDescent="0.2"/>
    <row r="13529" ht="10.199999999999999" hidden="1" x14ac:dyDescent="0.2"/>
    <row r="13530" ht="10.199999999999999" hidden="1" x14ac:dyDescent="0.2"/>
    <row r="13531" ht="10.199999999999999" hidden="1" x14ac:dyDescent="0.2"/>
    <row r="13532" ht="10.199999999999999" hidden="1" x14ac:dyDescent="0.2"/>
    <row r="13533" ht="10.199999999999999" hidden="1" x14ac:dyDescent="0.2"/>
    <row r="13534" ht="10.199999999999999" hidden="1" x14ac:dyDescent="0.2"/>
    <row r="13535" ht="10.199999999999999" hidden="1" x14ac:dyDescent="0.2"/>
    <row r="13536" ht="10.199999999999999" hidden="1" x14ac:dyDescent="0.2"/>
    <row r="13537" ht="10.199999999999999" hidden="1" x14ac:dyDescent="0.2"/>
    <row r="13538" ht="10.199999999999999" hidden="1" x14ac:dyDescent="0.2"/>
    <row r="13539" ht="10.199999999999999" hidden="1" x14ac:dyDescent="0.2"/>
    <row r="13540" ht="10.199999999999999" hidden="1" x14ac:dyDescent="0.2"/>
    <row r="13541" ht="10.199999999999999" hidden="1" x14ac:dyDescent="0.2"/>
    <row r="13542" ht="10.199999999999999" hidden="1" x14ac:dyDescent="0.2"/>
    <row r="13543" ht="10.199999999999999" hidden="1" x14ac:dyDescent="0.2"/>
    <row r="13544" ht="10.199999999999999" hidden="1" x14ac:dyDescent="0.2"/>
    <row r="13545" ht="10.199999999999999" hidden="1" x14ac:dyDescent="0.2"/>
    <row r="13546" ht="10.199999999999999" hidden="1" x14ac:dyDescent="0.2"/>
    <row r="13547" ht="10.199999999999999" hidden="1" x14ac:dyDescent="0.2"/>
    <row r="13548" ht="10.199999999999999" hidden="1" x14ac:dyDescent="0.2"/>
    <row r="13549" ht="10.199999999999999" hidden="1" x14ac:dyDescent="0.2"/>
    <row r="13550" ht="10.199999999999999" hidden="1" x14ac:dyDescent="0.2"/>
    <row r="13551" ht="10.199999999999999" hidden="1" x14ac:dyDescent="0.2"/>
    <row r="13552" ht="10.199999999999999" hidden="1" x14ac:dyDescent="0.2"/>
    <row r="13553" ht="10.199999999999999" hidden="1" x14ac:dyDescent="0.2"/>
    <row r="13554" ht="10.199999999999999" hidden="1" x14ac:dyDescent="0.2"/>
    <row r="13555" ht="10.199999999999999" hidden="1" x14ac:dyDescent="0.2"/>
    <row r="13556" ht="10.199999999999999" hidden="1" x14ac:dyDescent="0.2"/>
    <row r="13557" ht="10.199999999999999" hidden="1" x14ac:dyDescent="0.2"/>
    <row r="13558" ht="10.199999999999999" hidden="1" x14ac:dyDescent="0.2"/>
    <row r="13559" ht="10.199999999999999" hidden="1" x14ac:dyDescent="0.2"/>
    <row r="13560" ht="10.199999999999999" hidden="1" x14ac:dyDescent="0.2"/>
    <row r="13561" ht="10.199999999999999" hidden="1" x14ac:dyDescent="0.2"/>
    <row r="13562" ht="10.199999999999999" hidden="1" x14ac:dyDescent="0.2"/>
    <row r="13563" ht="10.199999999999999" hidden="1" x14ac:dyDescent="0.2"/>
    <row r="13564" ht="10.199999999999999" hidden="1" x14ac:dyDescent="0.2"/>
    <row r="13565" ht="10.199999999999999" hidden="1" x14ac:dyDescent="0.2"/>
    <row r="13566" ht="10.199999999999999" hidden="1" x14ac:dyDescent="0.2"/>
    <row r="13567" ht="10.199999999999999" hidden="1" x14ac:dyDescent="0.2"/>
    <row r="13568" ht="10.199999999999999" hidden="1" x14ac:dyDescent="0.2"/>
    <row r="13569" ht="10.199999999999999" hidden="1" x14ac:dyDescent="0.2"/>
    <row r="13570" ht="10.199999999999999" hidden="1" x14ac:dyDescent="0.2"/>
    <row r="13571" ht="10.199999999999999" hidden="1" x14ac:dyDescent="0.2"/>
    <row r="13572" ht="10.199999999999999" hidden="1" x14ac:dyDescent="0.2"/>
    <row r="13573" ht="10.199999999999999" hidden="1" x14ac:dyDescent="0.2"/>
    <row r="13574" ht="10.199999999999999" hidden="1" x14ac:dyDescent="0.2"/>
    <row r="13575" ht="10.199999999999999" hidden="1" x14ac:dyDescent="0.2"/>
    <row r="13576" ht="10.199999999999999" hidden="1" x14ac:dyDescent="0.2"/>
    <row r="13577" ht="10.199999999999999" hidden="1" x14ac:dyDescent="0.2"/>
    <row r="13578" ht="10.199999999999999" hidden="1" x14ac:dyDescent="0.2"/>
    <row r="13579" ht="10.199999999999999" hidden="1" x14ac:dyDescent="0.2"/>
    <row r="13580" ht="10.199999999999999" hidden="1" x14ac:dyDescent="0.2"/>
    <row r="13581" ht="10.199999999999999" hidden="1" x14ac:dyDescent="0.2"/>
    <row r="13582" ht="10.199999999999999" hidden="1" x14ac:dyDescent="0.2"/>
    <row r="13583" ht="10.199999999999999" hidden="1" x14ac:dyDescent="0.2"/>
    <row r="13584" ht="10.199999999999999" hidden="1" x14ac:dyDescent="0.2"/>
    <row r="13585" ht="10.199999999999999" hidden="1" x14ac:dyDescent="0.2"/>
    <row r="13586" ht="10.199999999999999" hidden="1" x14ac:dyDescent="0.2"/>
    <row r="13587" ht="10.199999999999999" hidden="1" x14ac:dyDescent="0.2"/>
    <row r="13588" ht="10.199999999999999" hidden="1" x14ac:dyDescent="0.2"/>
    <row r="13589" ht="10.199999999999999" hidden="1" x14ac:dyDescent="0.2"/>
    <row r="13590" ht="10.199999999999999" hidden="1" x14ac:dyDescent="0.2"/>
    <row r="13591" ht="10.199999999999999" hidden="1" x14ac:dyDescent="0.2"/>
    <row r="13592" ht="10.199999999999999" hidden="1" x14ac:dyDescent="0.2"/>
    <row r="13593" ht="10.199999999999999" hidden="1" x14ac:dyDescent="0.2"/>
    <row r="13594" ht="10.199999999999999" hidden="1" x14ac:dyDescent="0.2"/>
    <row r="13595" ht="10.199999999999999" hidden="1" x14ac:dyDescent="0.2"/>
    <row r="13596" ht="10.199999999999999" hidden="1" x14ac:dyDescent="0.2"/>
    <row r="13597" ht="10.199999999999999" hidden="1" x14ac:dyDescent="0.2"/>
    <row r="13598" ht="10.199999999999999" hidden="1" x14ac:dyDescent="0.2"/>
    <row r="13599" ht="10.199999999999999" hidden="1" x14ac:dyDescent="0.2"/>
    <row r="13600" ht="10.199999999999999" hidden="1" x14ac:dyDescent="0.2"/>
    <row r="13601" ht="10.199999999999999" hidden="1" x14ac:dyDescent="0.2"/>
    <row r="13602" ht="10.199999999999999" hidden="1" x14ac:dyDescent="0.2"/>
    <row r="13603" ht="10.199999999999999" hidden="1" x14ac:dyDescent="0.2"/>
    <row r="13604" ht="10.199999999999999" hidden="1" x14ac:dyDescent="0.2"/>
    <row r="13605" ht="10.199999999999999" hidden="1" x14ac:dyDescent="0.2"/>
    <row r="13606" ht="10.199999999999999" hidden="1" x14ac:dyDescent="0.2"/>
    <row r="13607" ht="10.199999999999999" hidden="1" x14ac:dyDescent="0.2"/>
    <row r="13608" ht="10.199999999999999" hidden="1" x14ac:dyDescent="0.2"/>
    <row r="13609" ht="10.199999999999999" hidden="1" x14ac:dyDescent="0.2"/>
    <row r="13610" ht="10.199999999999999" hidden="1" x14ac:dyDescent="0.2"/>
    <row r="13611" ht="10.199999999999999" hidden="1" x14ac:dyDescent="0.2"/>
    <row r="13612" ht="10.199999999999999" hidden="1" x14ac:dyDescent="0.2"/>
    <row r="13613" ht="10.199999999999999" hidden="1" x14ac:dyDescent="0.2"/>
    <row r="13614" ht="10.199999999999999" hidden="1" x14ac:dyDescent="0.2"/>
    <row r="13615" ht="10.199999999999999" hidden="1" x14ac:dyDescent="0.2"/>
    <row r="13616" ht="10.199999999999999" hidden="1" x14ac:dyDescent="0.2"/>
    <row r="13617" ht="10.199999999999999" hidden="1" x14ac:dyDescent="0.2"/>
    <row r="13618" ht="10.199999999999999" hidden="1" x14ac:dyDescent="0.2"/>
    <row r="13619" ht="10.199999999999999" hidden="1" x14ac:dyDescent="0.2"/>
    <row r="13620" ht="10.199999999999999" hidden="1" x14ac:dyDescent="0.2"/>
    <row r="13621" ht="10.199999999999999" hidden="1" x14ac:dyDescent="0.2"/>
    <row r="13622" ht="10.199999999999999" hidden="1" x14ac:dyDescent="0.2"/>
    <row r="13623" ht="10.199999999999999" hidden="1" x14ac:dyDescent="0.2"/>
    <row r="13624" ht="10.199999999999999" hidden="1" x14ac:dyDescent="0.2"/>
    <row r="13625" ht="10.199999999999999" hidden="1" x14ac:dyDescent="0.2"/>
    <row r="13626" ht="10.199999999999999" hidden="1" x14ac:dyDescent="0.2"/>
    <row r="13627" ht="10.199999999999999" hidden="1" x14ac:dyDescent="0.2"/>
    <row r="13628" ht="10.199999999999999" hidden="1" x14ac:dyDescent="0.2"/>
    <row r="13629" ht="10.199999999999999" hidden="1" x14ac:dyDescent="0.2"/>
    <row r="13630" ht="10.199999999999999" hidden="1" x14ac:dyDescent="0.2"/>
    <row r="13631" ht="10.199999999999999" hidden="1" x14ac:dyDescent="0.2"/>
    <row r="13632" ht="10.199999999999999" hidden="1" x14ac:dyDescent="0.2"/>
    <row r="13633" ht="10.199999999999999" hidden="1" x14ac:dyDescent="0.2"/>
    <row r="13634" ht="10.199999999999999" hidden="1" x14ac:dyDescent="0.2"/>
    <row r="13635" ht="10.199999999999999" hidden="1" x14ac:dyDescent="0.2"/>
    <row r="13636" ht="10.199999999999999" hidden="1" x14ac:dyDescent="0.2"/>
    <row r="13637" ht="10.199999999999999" hidden="1" x14ac:dyDescent="0.2"/>
    <row r="13638" ht="10.199999999999999" hidden="1" x14ac:dyDescent="0.2"/>
    <row r="13639" ht="10.199999999999999" hidden="1" x14ac:dyDescent="0.2"/>
    <row r="13640" ht="10.199999999999999" hidden="1" x14ac:dyDescent="0.2"/>
    <row r="13641" ht="10.199999999999999" hidden="1" x14ac:dyDescent="0.2"/>
    <row r="13642" ht="10.199999999999999" hidden="1" x14ac:dyDescent="0.2"/>
    <row r="13643" ht="10.199999999999999" hidden="1" x14ac:dyDescent="0.2"/>
    <row r="13644" ht="10.199999999999999" hidden="1" x14ac:dyDescent="0.2"/>
    <row r="13645" ht="10.199999999999999" hidden="1" x14ac:dyDescent="0.2"/>
    <row r="13646" ht="10.199999999999999" hidden="1" x14ac:dyDescent="0.2"/>
    <row r="13647" ht="10.199999999999999" hidden="1" x14ac:dyDescent="0.2"/>
    <row r="13648" ht="10.199999999999999" hidden="1" x14ac:dyDescent="0.2"/>
    <row r="13649" ht="10.199999999999999" hidden="1" x14ac:dyDescent="0.2"/>
    <row r="13650" ht="10.199999999999999" hidden="1" x14ac:dyDescent="0.2"/>
    <row r="13651" ht="10.199999999999999" hidden="1" x14ac:dyDescent="0.2"/>
    <row r="13652" ht="10.199999999999999" hidden="1" x14ac:dyDescent="0.2"/>
    <row r="13653" ht="10.199999999999999" hidden="1" x14ac:dyDescent="0.2"/>
    <row r="13654" ht="10.199999999999999" hidden="1" x14ac:dyDescent="0.2"/>
    <row r="13655" ht="10.199999999999999" hidden="1" x14ac:dyDescent="0.2"/>
    <row r="13656" ht="10.199999999999999" hidden="1" x14ac:dyDescent="0.2"/>
    <row r="13657" ht="10.199999999999999" hidden="1" x14ac:dyDescent="0.2"/>
    <row r="13658" ht="10.199999999999999" hidden="1" x14ac:dyDescent="0.2"/>
    <row r="13659" ht="10.199999999999999" hidden="1" x14ac:dyDescent="0.2"/>
    <row r="13660" ht="10.199999999999999" hidden="1" x14ac:dyDescent="0.2"/>
    <row r="13661" ht="10.199999999999999" hidden="1" x14ac:dyDescent="0.2"/>
    <row r="13662" ht="10.199999999999999" hidden="1" x14ac:dyDescent="0.2"/>
    <row r="13663" ht="10.199999999999999" hidden="1" x14ac:dyDescent="0.2"/>
    <row r="13664" ht="10.199999999999999" hidden="1" x14ac:dyDescent="0.2"/>
    <row r="13665" ht="10.199999999999999" hidden="1" x14ac:dyDescent="0.2"/>
    <row r="13666" ht="10.199999999999999" hidden="1" x14ac:dyDescent="0.2"/>
    <row r="13667" ht="10.199999999999999" hidden="1" x14ac:dyDescent="0.2"/>
    <row r="13668" ht="10.199999999999999" hidden="1" x14ac:dyDescent="0.2"/>
    <row r="13669" ht="10.199999999999999" hidden="1" x14ac:dyDescent="0.2"/>
    <row r="13670" ht="10.199999999999999" hidden="1" x14ac:dyDescent="0.2"/>
    <row r="13671" ht="10.199999999999999" hidden="1" x14ac:dyDescent="0.2"/>
    <row r="13672" ht="10.199999999999999" hidden="1" x14ac:dyDescent="0.2"/>
    <row r="13673" ht="10.199999999999999" hidden="1" x14ac:dyDescent="0.2"/>
    <row r="13674" ht="10.199999999999999" hidden="1" x14ac:dyDescent="0.2"/>
    <row r="13675" ht="10.199999999999999" hidden="1" x14ac:dyDescent="0.2"/>
    <row r="13676" ht="10.199999999999999" hidden="1" x14ac:dyDescent="0.2"/>
    <row r="13677" ht="10.199999999999999" hidden="1" x14ac:dyDescent="0.2"/>
    <row r="13678" ht="10.199999999999999" hidden="1" x14ac:dyDescent="0.2"/>
    <row r="13679" ht="10.199999999999999" hidden="1" x14ac:dyDescent="0.2"/>
    <row r="13680" ht="10.199999999999999" hidden="1" x14ac:dyDescent="0.2"/>
    <row r="13681" ht="10.199999999999999" hidden="1" x14ac:dyDescent="0.2"/>
    <row r="13682" ht="10.199999999999999" hidden="1" x14ac:dyDescent="0.2"/>
    <row r="13683" ht="10.199999999999999" hidden="1" x14ac:dyDescent="0.2"/>
    <row r="13684" ht="10.199999999999999" hidden="1" x14ac:dyDescent="0.2"/>
    <row r="13685" ht="10.199999999999999" hidden="1" x14ac:dyDescent="0.2"/>
    <row r="13686" ht="10.199999999999999" hidden="1" x14ac:dyDescent="0.2"/>
    <row r="13687" ht="10.199999999999999" hidden="1" x14ac:dyDescent="0.2"/>
    <row r="13688" ht="10.199999999999999" hidden="1" x14ac:dyDescent="0.2"/>
    <row r="13689" ht="10.199999999999999" hidden="1" x14ac:dyDescent="0.2"/>
    <row r="13690" ht="10.199999999999999" hidden="1" x14ac:dyDescent="0.2"/>
    <row r="13691" ht="10.199999999999999" hidden="1" x14ac:dyDescent="0.2"/>
    <row r="13692" ht="10.199999999999999" hidden="1" x14ac:dyDescent="0.2"/>
    <row r="13693" ht="10.199999999999999" hidden="1" x14ac:dyDescent="0.2"/>
    <row r="13694" ht="10.199999999999999" hidden="1" x14ac:dyDescent="0.2"/>
    <row r="13695" ht="10.199999999999999" hidden="1" x14ac:dyDescent="0.2"/>
    <row r="13696" ht="10.199999999999999" hidden="1" x14ac:dyDescent="0.2"/>
    <row r="13697" ht="10.199999999999999" hidden="1" x14ac:dyDescent="0.2"/>
    <row r="13698" ht="10.199999999999999" hidden="1" x14ac:dyDescent="0.2"/>
    <row r="13699" ht="10.199999999999999" hidden="1" x14ac:dyDescent="0.2"/>
    <row r="13700" ht="10.199999999999999" hidden="1" x14ac:dyDescent="0.2"/>
    <row r="13701" ht="10.199999999999999" hidden="1" x14ac:dyDescent="0.2"/>
    <row r="13702" ht="10.199999999999999" hidden="1" x14ac:dyDescent="0.2"/>
    <row r="13703" ht="10.199999999999999" hidden="1" x14ac:dyDescent="0.2"/>
    <row r="13704" ht="10.199999999999999" hidden="1" x14ac:dyDescent="0.2"/>
    <row r="13705" ht="10.199999999999999" hidden="1" x14ac:dyDescent="0.2"/>
    <row r="13706" ht="10.199999999999999" hidden="1" x14ac:dyDescent="0.2"/>
    <row r="13707" ht="10.199999999999999" hidden="1" x14ac:dyDescent="0.2"/>
    <row r="13708" ht="10.199999999999999" hidden="1" x14ac:dyDescent="0.2"/>
    <row r="13709" ht="10.199999999999999" hidden="1" x14ac:dyDescent="0.2"/>
    <row r="13710" ht="10.199999999999999" hidden="1" x14ac:dyDescent="0.2"/>
    <row r="13711" ht="10.199999999999999" hidden="1" x14ac:dyDescent="0.2"/>
    <row r="13712" ht="10.199999999999999" hidden="1" x14ac:dyDescent="0.2"/>
    <row r="13713" ht="10.199999999999999" hidden="1" x14ac:dyDescent="0.2"/>
    <row r="13714" ht="10.199999999999999" hidden="1" x14ac:dyDescent="0.2"/>
    <row r="13715" ht="10.199999999999999" hidden="1" x14ac:dyDescent="0.2"/>
    <row r="13716" ht="10.199999999999999" hidden="1" x14ac:dyDescent="0.2"/>
    <row r="13717" ht="10.199999999999999" hidden="1" x14ac:dyDescent="0.2"/>
    <row r="13718" ht="10.199999999999999" hidden="1" x14ac:dyDescent="0.2"/>
    <row r="13719" ht="10.199999999999999" hidden="1" x14ac:dyDescent="0.2"/>
    <row r="13720" ht="10.199999999999999" hidden="1" x14ac:dyDescent="0.2"/>
    <row r="13721" ht="10.199999999999999" hidden="1" x14ac:dyDescent="0.2"/>
    <row r="13722" ht="10.199999999999999" hidden="1" x14ac:dyDescent="0.2"/>
    <row r="13723" ht="10.199999999999999" hidden="1" x14ac:dyDescent="0.2"/>
    <row r="13724" ht="10.199999999999999" hidden="1" x14ac:dyDescent="0.2"/>
    <row r="13725" ht="10.199999999999999" hidden="1" x14ac:dyDescent="0.2"/>
    <row r="13726" ht="10.199999999999999" hidden="1" x14ac:dyDescent="0.2"/>
    <row r="13727" ht="10.199999999999999" hidden="1" x14ac:dyDescent="0.2"/>
    <row r="13728" ht="10.199999999999999" hidden="1" x14ac:dyDescent="0.2"/>
    <row r="13729" ht="10.199999999999999" hidden="1" x14ac:dyDescent="0.2"/>
    <row r="13730" ht="10.199999999999999" hidden="1" x14ac:dyDescent="0.2"/>
    <row r="13731" ht="10.199999999999999" hidden="1" x14ac:dyDescent="0.2"/>
    <row r="13732" ht="10.199999999999999" hidden="1" x14ac:dyDescent="0.2"/>
    <row r="13733" ht="10.199999999999999" hidden="1" x14ac:dyDescent="0.2"/>
    <row r="13734" ht="10.199999999999999" hidden="1" x14ac:dyDescent="0.2"/>
    <row r="13735" ht="10.199999999999999" hidden="1" x14ac:dyDescent="0.2"/>
    <row r="13736" ht="10.199999999999999" hidden="1" x14ac:dyDescent="0.2"/>
    <row r="13737" ht="10.199999999999999" hidden="1" x14ac:dyDescent="0.2"/>
    <row r="13738" ht="10.199999999999999" hidden="1" x14ac:dyDescent="0.2"/>
    <row r="13739" ht="10.199999999999999" hidden="1" x14ac:dyDescent="0.2"/>
    <row r="13740" ht="10.199999999999999" hidden="1" x14ac:dyDescent="0.2"/>
    <row r="13741" ht="10.199999999999999" hidden="1" x14ac:dyDescent="0.2"/>
    <row r="13742" ht="10.199999999999999" hidden="1" x14ac:dyDescent="0.2"/>
    <row r="13743" ht="10.199999999999999" hidden="1" x14ac:dyDescent="0.2"/>
    <row r="13744" ht="10.199999999999999" hidden="1" x14ac:dyDescent="0.2"/>
    <row r="13745" ht="10.199999999999999" hidden="1" x14ac:dyDescent="0.2"/>
    <row r="13746" ht="10.199999999999999" hidden="1" x14ac:dyDescent="0.2"/>
    <row r="13747" ht="10.199999999999999" hidden="1" x14ac:dyDescent="0.2"/>
    <row r="13748" ht="10.199999999999999" hidden="1" x14ac:dyDescent="0.2"/>
    <row r="13749" ht="10.199999999999999" hidden="1" x14ac:dyDescent="0.2"/>
    <row r="13750" ht="10.199999999999999" hidden="1" x14ac:dyDescent="0.2"/>
    <row r="13751" ht="10.199999999999999" hidden="1" x14ac:dyDescent="0.2"/>
    <row r="13752" ht="10.199999999999999" hidden="1" x14ac:dyDescent="0.2"/>
    <row r="13753" ht="10.199999999999999" hidden="1" x14ac:dyDescent="0.2"/>
    <row r="13754" ht="10.199999999999999" hidden="1" x14ac:dyDescent="0.2"/>
    <row r="13755" ht="10.199999999999999" hidden="1" x14ac:dyDescent="0.2"/>
    <row r="13756" ht="10.199999999999999" hidden="1" x14ac:dyDescent="0.2"/>
    <row r="13757" ht="10.199999999999999" hidden="1" x14ac:dyDescent="0.2"/>
    <row r="13758" ht="10.199999999999999" hidden="1" x14ac:dyDescent="0.2"/>
    <row r="13759" ht="10.199999999999999" hidden="1" x14ac:dyDescent="0.2"/>
    <row r="13760" ht="10.199999999999999" hidden="1" x14ac:dyDescent="0.2"/>
    <row r="13761" ht="10.199999999999999" hidden="1" x14ac:dyDescent="0.2"/>
    <row r="13762" ht="10.199999999999999" hidden="1" x14ac:dyDescent="0.2"/>
    <row r="13763" ht="10.199999999999999" hidden="1" x14ac:dyDescent="0.2"/>
    <row r="13764" ht="10.199999999999999" hidden="1" x14ac:dyDescent="0.2"/>
    <row r="13765" ht="10.199999999999999" hidden="1" x14ac:dyDescent="0.2"/>
    <row r="13766" ht="10.199999999999999" hidden="1" x14ac:dyDescent="0.2"/>
    <row r="13767" ht="10.199999999999999" hidden="1" x14ac:dyDescent="0.2"/>
    <row r="13768" ht="10.199999999999999" hidden="1" x14ac:dyDescent="0.2"/>
    <row r="13769" ht="10.199999999999999" hidden="1" x14ac:dyDescent="0.2"/>
    <row r="13770" ht="10.199999999999999" hidden="1" x14ac:dyDescent="0.2"/>
    <row r="13771" ht="10.199999999999999" hidden="1" x14ac:dyDescent="0.2"/>
    <row r="13772" ht="10.199999999999999" hidden="1" x14ac:dyDescent="0.2"/>
    <row r="13773" ht="10.199999999999999" hidden="1" x14ac:dyDescent="0.2"/>
    <row r="13774" ht="10.199999999999999" hidden="1" x14ac:dyDescent="0.2"/>
    <row r="13775" ht="10.199999999999999" hidden="1" x14ac:dyDescent="0.2"/>
    <row r="13776" ht="10.199999999999999" hidden="1" x14ac:dyDescent="0.2"/>
    <row r="13777" ht="10.199999999999999" hidden="1" x14ac:dyDescent="0.2"/>
    <row r="13778" ht="10.199999999999999" hidden="1" x14ac:dyDescent="0.2"/>
    <row r="13779" ht="10.199999999999999" hidden="1" x14ac:dyDescent="0.2"/>
    <row r="13780" ht="10.199999999999999" hidden="1" x14ac:dyDescent="0.2"/>
    <row r="13781" ht="10.199999999999999" hidden="1" x14ac:dyDescent="0.2"/>
    <row r="13782" ht="10.199999999999999" hidden="1" x14ac:dyDescent="0.2"/>
    <row r="13783" ht="10.199999999999999" hidden="1" x14ac:dyDescent="0.2"/>
    <row r="13784" ht="10.199999999999999" hidden="1" x14ac:dyDescent="0.2"/>
    <row r="13785" ht="10.199999999999999" hidden="1" x14ac:dyDescent="0.2"/>
    <row r="13786" ht="10.199999999999999" hidden="1" x14ac:dyDescent="0.2"/>
    <row r="13787" ht="10.199999999999999" hidden="1" x14ac:dyDescent="0.2"/>
    <row r="13788" ht="10.199999999999999" hidden="1" x14ac:dyDescent="0.2"/>
    <row r="13789" ht="10.199999999999999" hidden="1" x14ac:dyDescent="0.2"/>
    <row r="13790" ht="10.199999999999999" hidden="1" x14ac:dyDescent="0.2"/>
    <row r="13791" ht="10.199999999999999" hidden="1" x14ac:dyDescent="0.2"/>
    <row r="13792" ht="10.199999999999999" hidden="1" x14ac:dyDescent="0.2"/>
    <row r="13793" ht="10.199999999999999" hidden="1" x14ac:dyDescent="0.2"/>
    <row r="13794" ht="10.199999999999999" hidden="1" x14ac:dyDescent="0.2"/>
    <row r="13795" ht="10.199999999999999" hidden="1" x14ac:dyDescent="0.2"/>
    <row r="13796" ht="10.199999999999999" hidden="1" x14ac:dyDescent="0.2"/>
    <row r="13797" ht="10.199999999999999" hidden="1" x14ac:dyDescent="0.2"/>
    <row r="13798" ht="10.199999999999999" hidden="1" x14ac:dyDescent="0.2"/>
    <row r="13799" ht="10.199999999999999" hidden="1" x14ac:dyDescent="0.2"/>
    <row r="13800" ht="10.199999999999999" hidden="1" x14ac:dyDescent="0.2"/>
    <row r="13801" ht="10.199999999999999" hidden="1" x14ac:dyDescent="0.2"/>
    <row r="13802" ht="10.199999999999999" hidden="1" x14ac:dyDescent="0.2"/>
    <row r="13803" ht="10.199999999999999" hidden="1" x14ac:dyDescent="0.2"/>
    <row r="13804" ht="10.199999999999999" hidden="1" x14ac:dyDescent="0.2"/>
    <row r="13805" ht="10.199999999999999" hidden="1" x14ac:dyDescent="0.2"/>
    <row r="13806" ht="10.199999999999999" hidden="1" x14ac:dyDescent="0.2"/>
    <row r="13807" ht="10.199999999999999" hidden="1" x14ac:dyDescent="0.2"/>
    <row r="13808" ht="10.199999999999999" hidden="1" x14ac:dyDescent="0.2"/>
    <row r="13809" ht="10.199999999999999" hidden="1" x14ac:dyDescent="0.2"/>
    <row r="13810" ht="10.199999999999999" hidden="1" x14ac:dyDescent="0.2"/>
    <row r="13811" ht="10.199999999999999" hidden="1" x14ac:dyDescent="0.2"/>
    <row r="13812" ht="10.199999999999999" hidden="1" x14ac:dyDescent="0.2"/>
    <row r="13813" ht="10.199999999999999" hidden="1" x14ac:dyDescent="0.2"/>
    <row r="13814" ht="10.199999999999999" hidden="1" x14ac:dyDescent="0.2"/>
    <row r="13815" ht="10.199999999999999" hidden="1" x14ac:dyDescent="0.2"/>
    <row r="13816" ht="10.199999999999999" hidden="1" x14ac:dyDescent="0.2"/>
    <row r="13817" ht="10.199999999999999" hidden="1" x14ac:dyDescent="0.2"/>
    <row r="13818" ht="10.199999999999999" hidden="1" x14ac:dyDescent="0.2"/>
    <row r="13819" ht="10.199999999999999" hidden="1" x14ac:dyDescent="0.2"/>
    <row r="13820" ht="10.199999999999999" hidden="1" x14ac:dyDescent="0.2"/>
    <row r="13821" ht="10.199999999999999" hidden="1" x14ac:dyDescent="0.2"/>
    <row r="13822" ht="10.199999999999999" hidden="1" x14ac:dyDescent="0.2"/>
    <row r="13823" ht="10.199999999999999" hidden="1" x14ac:dyDescent="0.2"/>
    <row r="13824" ht="10.199999999999999" hidden="1" x14ac:dyDescent="0.2"/>
    <row r="13825" ht="10.199999999999999" hidden="1" x14ac:dyDescent="0.2"/>
    <row r="13826" ht="10.199999999999999" hidden="1" x14ac:dyDescent="0.2"/>
    <row r="13827" ht="10.199999999999999" hidden="1" x14ac:dyDescent="0.2"/>
    <row r="13828" ht="10.199999999999999" hidden="1" x14ac:dyDescent="0.2"/>
    <row r="13829" ht="10.199999999999999" hidden="1" x14ac:dyDescent="0.2"/>
    <row r="13830" ht="10.199999999999999" hidden="1" x14ac:dyDescent="0.2"/>
    <row r="13831" ht="10.199999999999999" hidden="1" x14ac:dyDescent="0.2"/>
    <row r="13832" ht="10.199999999999999" hidden="1" x14ac:dyDescent="0.2"/>
    <row r="13833" ht="10.199999999999999" hidden="1" x14ac:dyDescent="0.2"/>
    <row r="13834" ht="10.199999999999999" hidden="1" x14ac:dyDescent="0.2"/>
    <row r="13835" ht="10.199999999999999" hidden="1" x14ac:dyDescent="0.2"/>
    <row r="13836" ht="10.199999999999999" hidden="1" x14ac:dyDescent="0.2"/>
    <row r="13837" ht="10.199999999999999" hidden="1" x14ac:dyDescent="0.2"/>
    <row r="13838" ht="10.199999999999999" hidden="1" x14ac:dyDescent="0.2"/>
    <row r="13839" ht="10.199999999999999" hidden="1" x14ac:dyDescent="0.2"/>
    <row r="13840" ht="10.199999999999999" hidden="1" x14ac:dyDescent="0.2"/>
    <row r="13841" ht="10.199999999999999" hidden="1" x14ac:dyDescent="0.2"/>
    <row r="13842" ht="10.199999999999999" hidden="1" x14ac:dyDescent="0.2"/>
    <row r="13843" ht="10.199999999999999" hidden="1" x14ac:dyDescent="0.2"/>
    <row r="13844" ht="10.199999999999999" hidden="1" x14ac:dyDescent="0.2"/>
    <row r="13845" ht="10.199999999999999" hidden="1" x14ac:dyDescent="0.2"/>
    <row r="13846" ht="10.199999999999999" hidden="1" x14ac:dyDescent="0.2"/>
    <row r="13847" ht="10.199999999999999" hidden="1" x14ac:dyDescent="0.2"/>
    <row r="13848" ht="10.199999999999999" hidden="1" x14ac:dyDescent="0.2"/>
    <row r="13849" ht="10.199999999999999" hidden="1" x14ac:dyDescent="0.2"/>
    <row r="13850" ht="10.199999999999999" hidden="1" x14ac:dyDescent="0.2"/>
    <row r="13851" ht="10.199999999999999" hidden="1" x14ac:dyDescent="0.2"/>
    <row r="13852" ht="10.199999999999999" hidden="1" x14ac:dyDescent="0.2"/>
    <row r="13853" ht="10.199999999999999" hidden="1" x14ac:dyDescent="0.2"/>
    <row r="13854" ht="10.199999999999999" hidden="1" x14ac:dyDescent="0.2"/>
    <row r="13855" ht="10.199999999999999" hidden="1" x14ac:dyDescent="0.2"/>
    <row r="13856" ht="10.199999999999999" hidden="1" x14ac:dyDescent="0.2"/>
    <row r="13857" ht="10.199999999999999" hidden="1" x14ac:dyDescent="0.2"/>
    <row r="13858" ht="10.199999999999999" hidden="1" x14ac:dyDescent="0.2"/>
    <row r="13859" ht="10.199999999999999" hidden="1" x14ac:dyDescent="0.2"/>
    <row r="13860" ht="10.199999999999999" hidden="1" x14ac:dyDescent="0.2"/>
    <row r="13861" ht="10.199999999999999" hidden="1" x14ac:dyDescent="0.2"/>
    <row r="13862" ht="10.199999999999999" hidden="1" x14ac:dyDescent="0.2"/>
    <row r="13863" ht="10.199999999999999" hidden="1" x14ac:dyDescent="0.2"/>
    <row r="13864" ht="10.199999999999999" hidden="1" x14ac:dyDescent="0.2"/>
    <row r="13865" ht="10.199999999999999" hidden="1" x14ac:dyDescent="0.2"/>
    <row r="13866" ht="10.199999999999999" hidden="1" x14ac:dyDescent="0.2"/>
    <row r="13867" ht="10.199999999999999" hidden="1" x14ac:dyDescent="0.2"/>
    <row r="13868" ht="10.199999999999999" hidden="1" x14ac:dyDescent="0.2"/>
    <row r="13869" ht="10.199999999999999" hidden="1" x14ac:dyDescent="0.2"/>
    <row r="13870" ht="10.199999999999999" hidden="1" x14ac:dyDescent="0.2"/>
    <row r="13871" ht="10.199999999999999" hidden="1" x14ac:dyDescent="0.2"/>
    <row r="13872" ht="10.199999999999999" hidden="1" x14ac:dyDescent="0.2"/>
    <row r="13873" ht="10.199999999999999" hidden="1" x14ac:dyDescent="0.2"/>
    <row r="13874" ht="10.199999999999999" hidden="1" x14ac:dyDescent="0.2"/>
    <row r="13875" ht="10.199999999999999" hidden="1" x14ac:dyDescent="0.2"/>
    <row r="13876" ht="10.199999999999999" hidden="1" x14ac:dyDescent="0.2"/>
    <row r="13877" ht="10.199999999999999" hidden="1" x14ac:dyDescent="0.2"/>
    <row r="13878" ht="10.199999999999999" hidden="1" x14ac:dyDescent="0.2"/>
    <row r="13879" ht="10.199999999999999" hidden="1" x14ac:dyDescent="0.2"/>
    <row r="13880" ht="10.199999999999999" hidden="1" x14ac:dyDescent="0.2"/>
    <row r="13881" ht="10.199999999999999" hidden="1" x14ac:dyDescent="0.2"/>
    <row r="13882" ht="10.199999999999999" hidden="1" x14ac:dyDescent="0.2"/>
    <row r="13883" ht="10.199999999999999" hidden="1" x14ac:dyDescent="0.2"/>
    <row r="13884" ht="10.199999999999999" hidden="1" x14ac:dyDescent="0.2"/>
    <row r="13885" ht="10.199999999999999" hidden="1" x14ac:dyDescent="0.2"/>
    <row r="13886" ht="10.199999999999999" hidden="1" x14ac:dyDescent="0.2"/>
    <row r="13887" ht="10.199999999999999" hidden="1" x14ac:dyDescent="0.2"/>
    <row r="13888" ht="10.199999999999999" hidden="1" x14ac:dyDescent="0.2"/>
    <row r="13889" ht="10.199999999999999" hidden="1" x14ac:dyDescent="0.2"/>
    <row r="13890" ht="10.199999999999999" hidden="1" x14ac:dyDescent="0.2"/>
    <row r="13891" ht="10.199999999999999" hidden="1" x14ac:dyDescent="0.2"/>
    <row r="13892" ht="10.199999999999999" hidden="1" x14ac:dyDescent="0.2"/>
    <row r="13893" ht="10.199999999999999" hidden="1" x14ac:dyDescent="0.2"/>
    <row r="13894" ht="10.199999999999999" hidden="1" x14ac:dyDescent="0.2"/>
    <row r="13895" ht="10.199999999999999" hidden="1" x14ac:dyDescent="0.2"/>
    <row r="13896" ht="10.199999999999999" hidden="1" x14ac:dyDescent="0.2"/>
    <row r="13897" ht="10.199999999999999" hidden="1" x14ac:dyDescent="0.2"/>
    <row r="13898" ht="10.199999999999999" hidden="1" x14ac:dyDescent="0.2"/>
    <row r="13899" ht="10.199999999999999" hidden="1" x14ac:dyDescent="0.2"/>
    <row r="13900" ht="10.199999999999999" hidden="1" x14ac:dyDescent="0.2"/>
    <row r="13901" ht="10.199999999999999" hidden="1" x14ac:dyDescent="0.2"/>
    <row r="13902" ht="10.199999999999999" hidden="1" x14ac:dyDescent="0.2"/>
    <row r="13903" ht="10.199999999999999" hidden="1" x14ac:dyDescent="0.2"/>
    <row r="13904" ht="10.199999999999999" hidden="1" x14ac:dyDescent="0.2"/>
    <row r="13905" ht="10.199999999999999" hidden="1" x14ac:dyDescent="0.2"/>
    <row r="13906" ht="10.199999999999999" hidden="1" x14ac:dyDescent="0.2"/>
    <row r="13907" ht="10.199999999999999" hidden="1" x14ac:dyDescent="0.2"/>
    <row r="13908" ht="10.199999999999999" hidden="1" x14ac:dyDescent="0.2"/>
    <row r="13909" ht="10.199999999999999" hidden="1" x14ac:dyDescent="0.2"/>
    <row r="13910" ht="10.199999999999999" hidden="1" x14ac:dyDescent="0.2"/>
    <row r="13911" ht="10.199999999999999" hidden="1" x14ac:dyDescent="0.2"/>
    <row r="13912" ht="10.199999999999999" hidden="1" x14ac:dyDescent="0.2"/>
    <row r="13913" ht="10.199999999999999" hidden="1" x14ac:dyDescent="0.2"/>
    <row r="13914" ht="10.199999999999999" hidden="1" x14ac:dyDescent="0.2"/>
    <row r="13915" ht="10.199999999999999" hidden="1" x14ac:dyDescent="0.2"/>
    <row r="13916" ht="10.199999999999999" hidden="1" x14ac:dyDescent="0.2"/>
    <row r="13917" ht="10.199999999999999" hidden="1" x14ac:dyDescent="0.2"/>
    <row r="13918" ht="10.199999999999999" hidden="1" x14ac:dyDescent="0.2"/>
    <row r="13919" ht="10.199999999999999" hidden="1" x14ac:dyDescent="0.2"/>
    <row r="13920" ht="10.199999999999999" hidden="1" x14ac:dyDescent="0.2"/>
    <row r="13921" ht="10.199999999999999" hidden="1" x14ac:dyDescent="0.2"/>
    <row r="13922" ht="10.199999999999999" hidden="1" x14ac:dyDescent="0.2"/>
    <row r="13923" ht="10.199999999999999" hidden="1" x14ac:dyDescent="0.2"/>
    <row r="13924" ht="10.199999999999999" hidden="1" x14ac:dyDescent="0.2"/>
    <row r="13925" ht="10.199999999999999" hidden="1" x14ac:dyDescent="0.2"/>
    <row r="13926" ht="10.199999999999999" hidden="1" x14ac:dyDescent="0.2"/>
    <row r="13927" ht="10.199999999999999" hidden="1" x14ac:dyDescent="0.2"/>
    <row r="13928" ht="10.199999999999999" hidden="1" x14ac:dyDescent="0.2"/>
    <row r="13929" ht="10.199999999999999" hidden="1" x14ac:dyDescent="0.2"/>
    <row r="13930" ht="10.199999999999999" hidden="1" x14ac:dyDescent="0.2"/>
    <row r="13931" ht="10.199999999999999" hidden="1" x14ac:dyDescent="0.2"/>
    <row r="13932" ht="10.199999999999999" hidden="1" x14ac:dyDescent="0.2"/>
    <row r="13933" ht="10.199999999999999" hidden="1" x14ac:dyDescent="0.2"/>
    <row r="13934" ht="10.199999999999999" hidden="1" x14ac:dyDescent="0.2"/>
    <row r="13935" ht="10.199999999999999" hidden="1" x14ac:dyDescent="0.2"/>
    <row r="13936" ht="10.199999999999999" hidden="1" x14ac:dyDescent="0.2"/>
    <row r="13937" ht="10.199999999999999" hidden="1" x14ac:dyDescent="0.2"/>
    <row r="13938" ht="10.199999999999999" hidden="1" x14ac:dyDescent="0.2"/>
    <row r="13939" ht="10.199999999999999" hidden="1" x14ac:dyDescent="0.2"/>
    <row r="13940" ht="10.199999999999999" hidden="1" x14ac:dyDescent="0.2"/>
    <row r="13941" ht="10.199999999999999" hidden="1" x14ac:dyDescent="0.2"/>
    <row r="13942" ht="10.199999999999999" hidden="1" x14ac:dyDescent="0.2"/>
    <row r="13943" ht="10.199999999999999" hidden="1" x14ac:dyDescent="0.2"/>
    <row r="13944" ht="10.199999999999999" hidden="1" x14ac:dyDescent="0.2"/>
    <row r="13945" ht="10.199999999999999" hidden="1" x14ac:dyDescent="0.2"/>
    <row r="13946" ht="10.199999999999999" hidden="1" x14ac:dyDescent="0.2"/>
    <row r="13947" ht="10.199999999999999" hidden="1" x14ac:dyDescent="0.2"/>
    <row r="13948" ht="10.199999999999999" hidden="1" x14ac:dyDescent="0.2"/>
    <row r="13949" ht="10.199999999999999" hidden="1" x14ac:dyDescent="0.2"/>
    <row r="13950" ht="10.199999999999999" hidden="1" x14ac:dyDescent="0.2"/>
    <row r="13951" ht="10.199999999999999" hidden="1" x14ac:dyDescent="0.2"/>
    <row r="13952" ht="10.199999999999999" hidden="1" x14ac:dyDescent="0.2"/>
    <row r="13953" ht="10.199999999999999" hidden="1" x14ac:dyDescent="0.2"/>
    <row r="13954" ht="10.199999999999999" hidden="1" x14ac:dyDescent="0.2"/>
    <row r="13955" ht="10.199999999999999" hidden="1" x14ac:dyDescent="0.2"/>
    <row r="13956" ht="10.199999999999999" hidden="1" x14ac:dyDescent="0.2"/>
    <row r="13957" ht="10.199999999999999" hidden="1" x14ac:dyDescent="0.2"/>
    <row r="13958" ht="10.199999999999999" hidden="1" x14ac:dyDescent="0.2"/>
    <row r="13959" ht="10.199999999999999" hidden="1" x14ac:dyDescent="0.2"/>
    <row r="13960" ht="10.199999999999999" hidden="1" x14ac:dyDescent="0.2"/>
    <row r="13961" ht="10.199999999999999" hidden="1" x14ac:dyDescent="0.2"/>
    <row r="13962" ht="10.199999999999999" hidden="1" x14ac:dyDescent="0.2"/>
    <row r="13963" ht="10.199999999999999" hidden="1" x14ac:dyDescent="0.2"/>
    <row r="13964" ht="10.199999999999999" hidden="1" x14ac:dyDescent="0.2"/>
    <row r="13965" ht="10.199999999999999" hidden="1" x14ac:dyDescent="0.2"/>
    <row r="13966" ht="10.199999999999999" hidden="1" x14ac:dyDescent="0.2"/>
    <row r="13967" ht="10.199999999999999" hidden="1" x14ac:dyDescent="0.2"/>
    <row r="13968" ht="10.199999999999999" hidden="1" x14ac:dyDescent="0.2"/>
    <row r="13969" ht="10.199999999999999" hidden="1" x14ac:dyDescent="0.2"/>
    <row r="13970" ht="10.199999999999999" hidden="1" x14ac:dyDescent="0.2"/>
    <row r="13971" ht="10.199999999999999" hidden="1" x14ac:dyDescent="0.2"/>
    <row r="13972" ht="10.199999999999999" hidden="1" x14ac:dyDescent="0.2"/>
    <row r="13973" ht="10.199999999999999" hidden="1" x14ac:dyDescent="0.2"/>
    <row r="13974" ht="10.199999999999999" hidden="1" x14ac:dyDescent="0.2"/>
    <row r="13975" ht="10.199999999999999" hidden="1" x14ac:dyDescent="0.2"/>
    <row r="13976" ht="10.199999999999999" hidden="1" x14ac:dyDescent="0.2"/>
    <row r="13977" ht="10.199999999999999" hidden="1" x14ac:dyDescent="0.2"/>
    <row r="13978" ht="10.199999999999999" hidden="1" x14ac:dyDescent="0.2"/>
    <row r="13979" ht="10.199999999999999" hidden="1" x14ac:dyDescent="0.2"/>
    <row r="13980" ht="10.199999999999999" hidden="1" x14ac:dyDescent="0.2"/>
    <row r="13981" ht="10.199999999999999" hidden="1" x14ac:dyDescent="0.2"/>
    <row r="13982" ht="10.199999999999999" hidden="1" x14ac:dyDescent="0.2"/>
    <row r="13983" ht="10.199999999999999" hidden="1" x14ac:dyDescent="0.2"/>
    <row r="13984" ht="10.199999999999999" hidden="1" x14ac:dyDescent="0.2"/>
    <row r="13985" ht="10.199999999999999" hidden="1" x14ac:dyDescent="0.2"/>
    <row r="13986" ht="10.199999999999999" hidden="1" x14ac:dyDescent="0.2"/>
    <row r="13987" ht="10.199999999999999" hidden="1" x14ac:dyDescent="0.2"/>
    <row r="13988" ht="10.199999999999999" hidden="1" x14ac:dyDescent="0.2"/>
    <row r="13989" ht="10.199999999999999" hidden="1" x14ac:dyDescent="0.2"/>
    <row r="13990" ht="10.199999999999999" hidden="1" x14ac:dyDescent="0.2"/>
    <row r="13991" ht="10.199999999999999" hidden="1" x14ac:dyDescent="0.2"/>
    <row r="13992" ht="10.199999999999999" hidden="1" x14ac:dyDescent="0.2"/>
    <row r="13993" ht="10.199999999999999" hidden="1" x14ac:dyDescent="0.2"/>
    <row r="13994" ht="10.199999999999999" hidden="1" x14ac:dyDescent="0.2"/>
    <row r="13995" ht="10.199999999999999" hidden="1" x14ac:dyDescent="0.2"/>
    <row r="13996" ht="10.199999999999999" hidden="1" x14ac:dyDescent="0.2"/>
    <row r="13997" ht="10.199999999999999" hidden="1" x14ac:dyDescent="0.2"/>
    <row r="13998" ht="10.199999999999999" hidden="1" x14ac:dyDescent="0.2"/>
    <row r="13999" ht="10.199999999999999" hidden="1" x14ac:dyDescent="0.2"/>
    <row r="14000" ht="10.199999999999999" hidden="1" x14ac:dyDescent="0.2"/>
    <row r="14001" ht="10.199999999999999" hidden="1" x14ac:dyDescent="0.2"/>
    <row r="14002" ht="10.199999999999999" hidden="1" x14ac:dyDescent="0.2"/>
    <row r="14003" ht="10.199999999999999" hidden="1" x14ac:dyDescent="0.2"/>
    <row r="14004" ht="10.199999999999999" hidden="1" x14ac:dyDescent="0.2"/>
    <row r="14005" ht="10.199999999999999" hidden="1" x14ac:dyDescent="0.2"/>
    <row r="14006" ht="10.199999999999999" hidden="1" x14ac:dyDescent="0.2"/>
    <row r="14007" ht="10.199999999999999" hidden="1" x14ac:dyDescent="0.2"/>
    <row r="14008" ht="10.199999999999999" hidden="1" x14ac:dyDescent="0.2"/>
    <row r="14009" ht="10.199999999999999" hidden="1" x14ac:dyDescent="0.2"/>
    <row r="14010" ht="10.199999999999999" hidden="1" x14ac:dyDescent="0.2"/>
    <row r="14011" ht="10.199999999999999" hidden="1" x14ac:dyDescent="0.2"/>
    <row r="14012" ht="10.199999999999999" hidden="1" x14ac:dyDescent="0.2"/>
    <row r="14013" ht="10.199999999999999" hidden="1" x14ac:dyDescent="0.2"/>
    <row r="14014" ht="10.199999999999999" hidden="1" x14ac:dyDescent="0.2"/>
    <row r="14015" ht="10.199999999999999" hidden="1" x14ac:dyDescent="0.2"/>
    <row r="14016" ht="10.199999999999999" hidden="1" x14ac:dyDescent="0.2"/>
    <row r="14017" ht="10.199999999999999" hidden="1" x14ac:dyDescent="0.2"/>
    <row r="14018" ht="10.199999999999999" hidden="1" x14ac:dyDescent="0.2"/>
    <row r="14019" ht="10.199999999999999" hidden="1" x14ac:dyDescent="0.2"/>
    <row r="14020" ht="10.199999999999999" hidden="1" x14ac:dyDescent="0.2"/>
    <row r="14021" ht="10.199999999999999" hidden="1" x14ac:dyDescent="0.2"/>
    <row r="14022" ht="10.199999999999999" hidden="1" x14ac:dyDescent="0.2"/>
    <row r="14023" ht="10.199999999999999" hidden="1" x14ac:dyDescent="0.2"/>
    <row r="14024" ht="10.199999999999999" hidden="1" x14ac:dyDescent="0.2"/>
    <row r="14025" ht="10.199999999999999" hidden="1" x14ac:dyDescent="0.2"/>
    <row r="14026" ht="10.199999999999999" hidden="1" x14ac:dyDescent="0.2"/>
    <row r="14027" ht="10.199999999999999" hidden="1" x14ac:dyDescent="0.2"/>
    <row r="14028" ht="10.199999999999999" hidden="1" x14ac:dyDescent="0.2"/>
    <row r="14029" ht="10.199999999999999" hidden="1" x14ac:dyDescent="0.2"/>
    <row r="14030" ht="10.199999999999999" hidden="1" x14ac:dyDescent="0.2"/>
    <row r="14031" ht="10.199999999999999" hidden="1" x14ac:dyDescent="0.2"/>
    <row r="14032" ht="10.199999999999999" hidden="1" x14ac:dyDescent="0.2"/>
    <row r="14033" ht="10.199999999999999" hidden="1" x14ac:dyDescent="0.2"/>
    <row r="14034" ht="10.199999999999999" hidden="1" x14ac:dyDescent="0.2"/>
    <row r="14035" ht="10.199999999999999" hidden="1" x14ac:dyDescent="0.2"/>
    <row r="14036" ht="10.199999999999999" hidden="1" x14ac:dyDescent="0.2"/>
    <row r="14037" ht="10.199999999999999" hidden="1" x14ac:dyDescent="0.2"/>
    <row r="14038" ht="10.199999999999999" hidden="1" x14ac:dyDescent="0.2"/>
    <row r="14039" ht="10.199999999999999" hidden="1" x14ac:dyDescent="0.2"/>
    <row r="14040" ht="10.199999999999999" hidden="1" x14ac:dyDescent="0.2"/>
    <row r="14041" ht="10.199999999999999" hidden="1" x14ac:dyDescent="0.2"/>
    <row r="14042" ht="10.199999999999999" hidden="1" x14ac:dyDescent="0.2"/>
    <row r="14043" ht="10.199999999999999" hidden="1" x14ac:dyDescent="0.2"/>
    <row r="14044" ht="10.199999999999999" hidden="1" x14ac:dyDescent="0.2"/>
    <row r="14045" ht="10.199999999999999" hidden="1" x14ac:dyDescent="0.2"/>
    <row r="14046" ht="10.199999999999999" hidden="1" x14ac:dyDescent="0.2"/>
    <row r="14047" ht="10.199999999999999" hidden="1" x14ac:dyDescent="0.2"/>
    <row r="14048" ht="10.199999999999999" hidden="1" x14ac:dyDescent="0.2"/>
    <row r="14049" ht="10.199999999999999" hidden="1" x14ac:dyDescent="0.2"/>
    <row r="14050" ht="10.199999999999999" hidden="1" x14ac:dyDescent="0.2"/>
    <row r="14051" ht="10.199999999999999" hidden="1" x14ac:dyDescent="0.2"/>
    <row r="14052" ht="10.199999999999999" hidden="1" x14ac:dyDescent="0.2"/>
    <row r="14053" ht="10.199999999999999" hidden="1" x14ac:dyDescent="0.2"/>
    <row r="14054" ht="10.199999999999999" hidden="1" x14ac:dyDescent="0.2"/>
    <row r="14055" ht="10.199999999999999" hidden="1" x14ac:dyDescent="0.2"/>
    <row r="14056" ht="10.199999999999999" hidden="1" x14ac:dyDescent="0.2"/>
    <row r="14057" ht="10.199999999999999" hidden="1" x14ac:dyDescent="0.2"/>
    <row r="14058" ht="10.199999999999999" hidden="1" x14ac:dyDescent="0.2"/>
    <row r="14059" ht="10.199999999999999" hidden="1" x14ac:dyDescent="0.2"/>
    <row r="14060" ht="10.199999999999999" hidden="1" x14ac:dyDescent="0.2"/>
    <row r="14061" ht="10.199999999999999" hidden="1" x14ac:dyDescent="0.2"/>
    <row r="14062" ht="10.199999999999999" hidden="1" x14ac:dyDescent="0.2"/>
    <row r="14063" ht="10.199999999999999" hidden="1" x14ac:dyDescent="0.2"/>
    <row r="14064" ht="10.199999999999999" hidden="1" x14ac:dyDescent="0.2"/>
    <row r="14065" ht="10.199999999999999" hidden="1" x14ac:dyDescent="0.2"/>
    <row r="14066" ht="10.199999999999999" hidden="1" x14ac:dyDescent="0.2"/>
    <row r="14067" ht="10.199999999999999" hidden="1" x14ac:dyDescent="0.2"/>
    <row r="14068" ht="10.199999999999999" hidden="1" x14ac:dyDescent="0.2"/>
    <row r="14069" ht="10.199999999999999" hidden="1" x14ac:dyDescent="0.2"/>
    <row r="14070" ht="10.199999999999999" hidden="1" x14ac:dyDescent="0.2"/>
    <row r="14071" ht="10.199999999999999" hidden="1" x14ac:dyDescent="0.2"/>
    <row r="14072" ht="10.199999999999999" hidden="1" x14ac:dyDescent="0.2"/>
    <row r="14073" ht="10.199999999999999" hidden="1" x14ac:dyDescent="0.2"/>
    <row r="14074" ht="10.199999999999999" hidden="1" x14ac:dyDescent="0.2"/>
    <row r="14075" ht="10.199999999999999" hidden="1" x14ac:dyDescent="0.2"/>
    <row r="14076" ht="10.199999999999999" hidden="1" x14ac:dyDescent="0.2"/>
    <row r="14077" ht="10.199999999999999" hidden="1" x14ac:dyDescent="0.2"/>
    <row r="14078" ht="10.199999999999999" hidden="1" x14ac:dyDescent="0.2"/>
    <row r="14079" ht="10.199999999999999" hidden="1" x14ac:dyDescent="0.2"/>
    <row r="14080" ht="10.199999999999999" hidden="1" x14ac:dyDescent="0.2"/>
    <row r="14081" ht="10.199999999999999" hidden="1" x14ac:dyDescent="0.2"/>
    <row r="14082" ht="10.199999999999999" hidden="1" x14ac:dyDescent="0.2"/>
    <row r="14083" ht="10.199999999999999" hidden="1" x14ac:dyDescent="0.2"/>
    <row r="14084" ht="10.199999999999999" hidden="1" x14ac:dyDescent="0.2"/>
    <row r="14085" ht="10.199999999999999" hidden="1" x14ac:dyDescent="0.2"/>
    <row r="14086" ht="10.199999999999999" hidden="1" x14ac:dyDescent="0.2"/>
    <row r="14087" ht="10.199999999999999" hidden="1" x14ac:dyDescent="0.2"/>
    <row r="14088" ht="10.199999999999999" hidden="1" x14ac:dyDescent="0.2"/>
    <row r="14089" ht="10.199999999999999" hidden="1" x14ac:dyDescent="0.2"/>
    <row r="14090" ht="10.199999999999999" hidden="1" x14ac:dyDescent="0.2"/>
    <row r="14091" ht="10.199999999999999" hidden="1" x14ac:dyDescent="0.2"/>
    <row r="14092" ht="10.199999999999999" hidden="1" x14ac:dyDescent="0.2"/>
    <row r="14093" ht="10.199999999999999" hidden="1" x14ac:dyDescent="0.2"/>
    <row r="14094" ht="10.199999999999999" hidden="1" x14ac:dyDescent="0.2"/>
    <row r="14095" ht="10.199999999999999" hidden="1" x14ac:dyDescent="0.2"/>
    <row r="14096" ht="10.199999999999999" hidden="1" x14ac:dyDescent="0.2"/>
    <row r="14097" ht="10.199999999999999" hidden="1" x14ac:dyDescent="0.2"/>
    <row r="14098" ht="10.199999999999999" hidden="1" x14ac:dyDescent="0.2"/>
    <row r="14099" ht="10.199999999999999" hidden="1" x14ac:dyDescent="0.2"/>
    <row r="14100" ht="10.199999999999999" hidden="1" x14ac:dyDescent="0.2"/>
    <row r="14101" ht="10.199999999999999" hidden="1" x14ac:dyDescent="0.2"/>
    <row r="14102" ht="10.199999999999999" hidden="1" x14ac:dyDescent="0.2"/>
    <row r="14103" ht="10.199999999999999" hidden="1" x14ac:dyDescent="0.2"/>
    <row r="14104" ht="10.199999999999999" hidden="1" x14ac:dyDescent="0.2"/>
    <row r="14105" ht="10.199999999999999" hidden="1" x14ac:dyDescent="0.2"/>
    <row r="14106" ht="10.199999999999999" hidden="1" x14ac:dyDescent="0.2"/>
    <row r="14107" ht="10.199999999999999" hidden="1" x14ac:dyDescent="0.2"/>
    <row r="14108" ht="10.199999999999999" hidden="1" x14ac:dyDescent="0.2"/>
    <row r="14109" ht="10.199999999999999" hidden="1" x14ac:dyDescent="0.2"/>
    <row r="14110" ht="10.199999999999999" hidden="1" x14ac:dyDescent="0.2"/>
    <row r="14111" ht="10.199999999999999" hidden="1" x14ac:dyDescent="0.2"/>
    <row r="14112" ht="10.199999999999999" hidden="1" x14ac:dyDescent="0.2"/>
    <row r="14113" ht="10.199999999999999" hidden="1" x14ac:dyDescent="0.2"/>
    <row r="14114" ht="10.199999999999999" hidden="1" x14ac:dyDescent="0.2"/>
    <row r="14115" ht="10.199999999999999" hidden="1" x14ac:dyDescent="0.2"/>
    <row r="14116" ht="10.199999999999999" hidden="1" x14ac:dyDescent="0.2"/>
    <row r="14117" ht="10.199999999999999" hidden="1" x14ac:dyDescent="0.2"/>
    <row r="14118" ht="10.199999999999999" hidden="1" x14ac:dyDescent="0.2"/>
    <row r="14119" ht="10.199999999999999" hidden="1" x14ac:dyDescent="0.2"/>
    <row r="14120" ht="10.199999999999999" hidden="1" x14ac:dyDescent="0.2"/>
    <row r="14121" ht="10.199999999999999" hidden="1" x14ac:dyDescent="0.2"/>
    <row r="14122" ht="10.199999999999999" hidden="1" x14ac:dyDescent="0.2"/>
    <row r="14123" ht="10.199999999999999" hidden="1" x14ac:dyDescent="0.2"/>
    <row r="14124" ht="10.199999999999999" hidden="1" x14ac:dyDescent="0.2"/>
    <row r="14125" ht="10.199999999999999" hidden="1" x14ac:dyDescent="0.2"/>
    <row r="14126" ht="10.199999999999999" hidden="1" x14ac:dyDescent="0.2"/>
    <row r="14127" ht="10.199999999999999" hidden="1" x14ac:dyDescent="0.2"/>
    <row r="14128" ht="10.199999999999999" hidden="1" x14ac:dyDescent="0.2"/>
    <row r="14129" ht="10.199999999999999" hidden="1" x14ac:dyDescent="0.2"/>
    <row r="14130" ht="10.199999999999999" hidden="1" x14ac:dyDescent="0.2"/>
    <row r="14131" ht="10.199999999999999" hidden="1" x14ac:dyDescent="0.2"/>
    <row r="14132" ht="10.199999999999999" hidden="1" x14ac:dyDescent="0.2"/>
    <row r="14133" ht="10.199999999999999" hidden="1" x14ac:dyDescent="0.2"/>
    <row r="14134" ht="10.199999999999999" hidden="1" x14ac:dyDescent="0.2"/>
    <row r="14135" ht="10.199999999999999" hidden="1" x14ac:dyDescent="0.2"/>
    <row r="14136" ht="10.199999999999999" hidden="1" x14ac:dyDescent="0.2"/>
    <row r="14137" ht="10.199999999999999" hidden="1" x14ac:dyDescent="0.2"/>
    <row r="14138" ht="10.199999999999999" hidden="1" x14ac:dyDescent="0.2"/>
    <row r="14139" ht="10.199999999999999" hidden="1" x14ac:dyDescent="0.2"/>
    <row r="14140" ht="10.199999999999999" hidden="1" x14ac:dyDescent="0.2"/>
    <row r="14141" ht="10.199999999999999" hidden="1" x14ac:dyDescent="0.2"/>
    <row r="14142" ht="10.199999999999999" hidden="1" x14ac:dyDescent="0.2"/>
    <row r="14143" ht="10.199999999999999" hidden="1" x14ac:dyDescent="0.2"/>
    <row r="14144" ht="10.199999999999999" hidden="1" x14ac:dyDescent="0.2"/>
    <row r="14145" ht="10.199999999999999" hidden="1" x14ac:dyDescent="0.2"/>
    <row r="14146" ht="10.199999999999999" hidden="1" x14ac:dyDescent="0.2"/>
    <row r="14147" ht="10.199999999999999" hidden="1" x14ac:dyDescent="0.2"/>
    <row r="14148" ht="10.199999999999999" hidden="1" x14ac:dyDescent="0.2"/>
    <row r="14149" ht="10.199999999999999" hidden="1" x14ac:dyDescent="0.2"/>
    <row r="14150" ht="10.199999999999999" hidden="1" x14ac:dyDescent="0.2"/>
    <row r="14151" ht="10.199999999999999" hidden="1" x14ac:dyDescent="0.2"/>
    <row r="14152" ht="10.199999999999999" hidden="1" x14ac:dyDescent="0.2"/>
    <row r="14153" ht="10.199999999999999" hidden="1" x14ac:dyDescent="0.2"/>
    <row r="14154" ht="10.199999999999999" hidden="1" x14ac:dyDescent="0.2"/>
    <row r="14155" ht="10.199999999999999" hidden="1" x14ac:dyDescent="0.2"/>
    <row r="14156" ht="10.199999999999999" hidden="1" x14ac:dyDescent="0.2"/>
    <row r="14157" ht="10.199999999999999" hidden="1" x14ac:dyDescent="0.2"/>
    <row r="14158" ht="10.199999999999999" hidden="1" x14ac:dyDescent="0.2"/>
    <row r="14159" ht="10.199999999999999" hidden="1" x14ac:dyDescent="0.2"/>
    <row r="14160" ht="10.199999999999999" hidden="1" x14ac:dyDescent="0.2"/>
    <row r="14161" ht="10.199999999999999" hidden="1" x14ac:dyDescent="0.2"/>
    <row r="14162" ht="10.199999999999999" hidden="1" x14ac:dyDescent="0.2"/>
    <row r="14163" ht="10.199999999999999" hidden="1" x14ac:dyDescent="0.2"/>
    <row r="14164" ht="10.199999999999999" hidden="1" x14ac:dyDescent="0.2"/>
    <row r="14165" ht="10.199999999999999" hidden="1" x14ac:dyDescent="0.2"/>
    <row r="14166" ht="10.199999999999999" hidden="1" x14ac:dyDescent="0.2"/>
    <row r="14167" ht="10.199999999999999" hidden="1" x14ac:dyDescent="0.2"/>
    <row r="14168" ht="10.199999999999999" hidden="1" x14ac:dyDescent="0.2"/>
    <row r="14169" ht="10.199999999999999" hidden="1" x14ac:dyDescent="0.2"/>
    <row r="14170" ht="10.199999999999999" hidden="1" x14ac:dyDescent="0.2"/>
    <row r="14171" ht="10.199999999999999" hidden="1" x14ac:dyDescent="0.2"/>
    <row r="14172" ht="10.199999999999999" hidden="1" x14ac:dyDescent="0.2"/>
    <row r="14173" ht="10.199999999999999" hidden="1" x14ac:dyDescent="0.2"/>
    <row r="14174" ht="10.199999999999999" hidden="1" x14ac:dyDescent="0.2"/>
    <row r="14175" ht="10.199999999999999" hidden="1" x14ac:dyDescent="0.2"/>
    <row r="14176" ht="10.199999999999999" hidden="1" x14ac:dyDescent="0.2"/>
    <row r="14177" ht="10.199999999999999" hidden="1" x14ac:dyDescent="0.2"/>
    <row r="14178" ht="10.199999999999999" hidden="1" x14ac:dyDescent="0.2"/>
    <row r="14179" ht="10.199999999999999" hidden="1" x14ac:dyDescent="0.2"/>
    <row r="14180" ht="10.199999999999999" hidden="1" x14ac:dyDescent="0.2"/>
    <row r="14181" ht="10.199999999999999" hidden="1" x14ac:dyDescent="0.2"/>
    <row r="14182" ht="10.199999999999999" hidden="1" x14ac:dyDescent="0.2"/>
    <row r="14183" ht="10.199999999999999" hidden="1" x14ac:dyDescent="0.2"/>
    <row r="14184" ht="10.199999999999999" hidden="1" x14ac:dyDescent="0.2"/>
    <row r="14185" ht="10.199999999999999" hidden="1" x14ac:dyDescent="0.2"/>
    <row r="14186" ht="10.199999999999999" hidden="1" x14ac:dyDescent="0.2"/>
    <row r="14187" ht="10.199999999999999" hidden="1" x14ac:dyDescent="0.2"/>
    <row r="14188" ht="10.199999999999999" hidden="1" x14ac:dyDescent="0.2"/>
    <row r="14189" ht="10.199999999999999" hidden="1" x14ac:dyDescent="0.2"/>
    <row r="14190" ht="10.199999999999999" hidden="1" x14ac:dyDescent="0.2"/>
    <row r="14191" ht="10.199999999999999" hidden="1" x14ac:dyDescent="0.2"/>
    <row r="14192" ht="10.199999999999999" hidden="1" x14ac:dyDescent="0.2"/>
    <row r="14193" ht="10.199999999999999" hidden="1" x14ac:dyDescent="0.2"/>
    <row r="14194" ht="10.199999999999999" hidden="1" x14ac:dyDescent="0.2"/>
    <row r="14195" ht="10.199999999999999" hidden="1" x14ac:dyDescent="0.2"/>
    <row r="14196" ht="10.199999999999999" hidden="1" x14ac:dyDescent="0.2"/>
    <row r="14197" ht="10.199999999999999" hidden="1" x14ac:dyDescent="0.2"/>
    <row r="14198" ht="10.199999999999999" hidden="1" x14ac:dyDescent="0.2"/>
    <row r="14199" ht="10.199999999999999" hidden="1" x14ac:dyDescent="0.2"/>
    <row r="14200" ht="10.199999999999999" hidden="1" x14ac:dyDescent="0.2"/>
    <row r="14201" ht="10.199999999999999" hidden="1" x14ac:dyDescent="0.2"/>
    <row r="14202" ht="10.199999999999999" hidden="1" x14ac:dyDescent="0.2"/>
    <row r="14203" ht="10.199999999999999" hidden="1" x14ac:dyDescent="0.2"/>
    <row r="14204" ht="10.199999999999999" hidden="1" x14ac:dyDescent="0.2"/>
    <row r="14205" ht="10.199999999999999" hidden="1" x14ac:dyDescent="0.2"/>
    <row r="14206" ht="10.199999999999999" hidden="1" x14ac:dyDescent="0.2"/>
    <row r="14207" ht="10.199999999999999" hidden="1" x14ac:dyDescent="0.2"/>
    <row r="14208" ht="10.199999999999999" hidden="1" x14ac:dyDescent="0.2"/>
    <row r="14209" ht="10.199999999999999" hidden="1" x14ac:dyDescent="0.2"/>
    <row r="14210" ht="10.199999999999999" hidden="1" x14ac:dyDescent="0.2"/>
    <row r="14211" ht="10.199999999999999" hidden="1" x14ac:dyDescent="0.2"/>
    <row r="14212" ht="10.199999999999999" hidden="1" x14ac:dyDescent="0.2"/>
    <row r="14213" ht="10.199999999999999" hidden="1" x14ac:dyDescent="0.2"/>
    <row r="14214" ht="10.199999999999999" hidden="1" x14ac:dyDescent="0.2"/>
    <row r="14215" ht="10.199999999999999" hidden="1" x14ac:dyDescent="0.2"/>
    <row r="14216" ht="10.199999999999999" hidden="1" x14ac:dyDescent="0.2"/>
    <row r="14217" ht="10.199999999999999" hidden="1" x14ac:dyDescent="0.2"/>
    <row r="14218" ht="10.199999999999999" hidden="1" x14ac:dyDescent="0.2"/>
    <row r="14219" ht="10.199999999999999" hidden="1" x14ac:dyDescent="0.2"/>
    <row r="14220" ht="10.199999999999999" hidden="1" x14ac:dyDescent="0.2"/>
    <row r="14221" ht="10.199999999999999" hidden="1" x14ac:dyDescent="0.2"/>
    <row r="14222" ht="10.199999999999999" hidden="1" x14ac:dyDescent="0.2"/>
    <row r="14223" ht="10.199999999999999" hidden="1" x14ac:dyDescent="0.2"/>
    <row r="14224" ht="10.199999999999999" hidden="1" x14ac:dyDescent="0.2"/>
    <row r="14225" ht="10.199999999999999" hidden="1" x14ac:dyDescent="0.2"/>
    <row r="14226" ht="10.199999999999999" hidden="1" x14ac:dyDescent="0.2"/>
    <row r="14227" ht="10.199999999999999" hidden="1" x14ac:dyDescent="0.2"/>
    <row r="14228" ht="10.199999999999999" hidden="1" x14ac:dyDescent="0.2"/>
    <row r="14229" ht="10.199999999999999" hidden="1" x14ac:dyDescent="0.2"/>
    <row r="14230" ht="10.199999999999999" hidden="1" x14ac:dyDescent="0.2"/>
    <row r="14231" ht="10.199999999999999" hidden="1" x14ac:dyDescent="0.2"/>
    <row r="14232" ht="10.199999999999999" hidden="1" x14ac:dyDescent="0.2"/>
    <row r="14233" ht="10.199999999999999" hidden="1" x14ac:dyDescent="0.2"/>
    <row r="14234" ht="10.199999999999999" hidden="1" x14ac:dyDescent="0.2"/>
    <row r="14235" ht="10.199999999999999" hidden="1" x14ac:dyDescent="0.2"/>
    <row r="14236" ht="10.199999999999999" hidden="1" x14ac:dyDescent="0.2"/>
    <row r="14237" ht="10.199999999999999" hidden="1" x14ac:dyDescent="0.2"/>
    <row r="14238" ht="10.199999999999999" hidden="1" x14ac:dyDescent="0.2"/>
    <row r="14239" ht="10.199999999999999" hidden="1" x14ac:dyDescent="0.2"/>
    <row r="14240" ht="10.199999999999999" hidden="1" x14ac:dyDescent="0.2"/>
    <row r="14241" ht="10.199999999999999" hidden="1" x14ac:dyDescent="0.2"/>
    <row r="14242" ht="10.199999999999999" hidden="1" x14ac:dyDescent="0.2"/>
    <row r="14243" ht="10.199999999999999" hidden="1" x14ac:dyDescent="0.2"/>
    <row r="14244" ht="10.199999999999999" hidden="1" x14ac:dyDescent="0.2"/>
    <row r="14245" ht="10.199999999999999" hidden="1" x14ac:dyDescent="0.2"/>
    <row r="14246" ht="10.199999999999999" hidden="1" x14ac:dyDescent="0.2"/>
    <row r="14247" ht="10.199999999999999" hidden="1" x14ac:dyDescent="0.2"/>
    <row r="14248" ht="10.199999999999999" hidden="1" x14ac:dyDescent="0.2"/>
    <row r="14249" ht="10.199999999999999" hidden="1" x14ac:dyDescent="0.2"/>
    <row r="14250" ht="10.199999999999999" hidden="1" x14ac:dyDescent="0.2"/>
    <row r="14251" ht="10.199999999999999" hidden="1" x14ac:dyDescent="0.2"/>
    <row r="14252" ht="10.199999999999999" hidden="1" x14ac:dyDescent="0.2"/>
    <row r="14253" ht="10.199999999999999" hidden="1" x14ac:dyDescent="0.2"/>
    <row r="14254" ht="10.199999999999999" hidden="1" x14ac:dyDescent="0.2"/>
    <row r="14255" ht="10.199999999999999" hidden="1" x14ac:dyDescent="0.2"/>
    <row r="14256" ht="10.199999999999999" hidden="1" x14ac:dyDescent="0.2"/>
    <row r="14257" ht="10.199999999999999" hidden="1" x14ac:dyDescent="0.2"/>
    <row r="14258" ht="10.199999999999999" hidden="1" x14ac:dyDescent="0.2"/>
    <row r="14259" ht="10.199999999999999" hidden="1" x14ac:dyDescent="0.2"/>
    <row r="14260" ht="10.199999999999999" hidden="1" x14ac:dyDescent="0.2"/>
    <row r="14261" ht="10.199999999999999" hidden="1" x14ac:dyDescent="0.2"/>
    <row r="14262" ht="10.199999999999999" hidden="1" x14ac:dyDescent="0.2"/>
    <row r="14263" ht="10.199999999999999" hidden="1" x14ac:dyDescent="0.2"/>
    <row r="14264" ht="10.199999999999999" hidden="1" x14ac:dyDescent="0.2"/>
    <row r="14265" ht="10.199999999999999" hidden="1" x14ac:dyDescent="0.2"/>
    <row r="14266" ht="10.199999999999999" hidden="1" x14ac:dyDescent="0.2"/>
    <row r="14267" ht="10.199999999999999" hidden="1" x14ac:dyDescent="0.2"/>
    <row r="14268" ht="10.199999999999999" hidden="1" x14ac:dyDescent="0.2"/>
    <row r="14269" ht="10.199999999999999" hidden="1" x14ac:dyDescent="0.2"/>
    <row r="14270" ht="10.199999999999999" hidden="1" x14ac:dyDescent="0.2"/>
    <row r="14271" ht="10.199999999999999" hidden="1" x14ac:dyDescent="0.2"/>
    <row r="14272" ht="10.199999999999999" hidden="1" x14ac:dyDescent="0.2"/>
    <row r="14273" ht="10.199999999999999" hidden="1" x14ac:dyDescent="0.2"/>
    <row r="14274" ht="10.199999999999999" hidden="1" x14ac:dyDescent="0.2"/>
    <row r="14275" ht="10.199999999999999" hidden="1" x14ac:dyDescent="0.2"/>
    <row r="14276" ht="10.199999999999999" hidden="1" x14ac:dyDescent="0.2"/>
    <row r="14277" ht="10.199999999999999" hidden="1" x14ac:dyDescent="0.2"/>
    <row r="14278" ht="10.199999999999999" hidden="1" x14ac:dyDescent="0.2"/>
    <row r="14279" ht="10.199999999999999" hidden="1" x14ac:dyDescent="0.2"/>
    <row r="14280" ht="10.199999999999999" hidden="1" x14ac:dyDescent="0.2"/>
    <row r="14281" ht="10.199999999999999" hidden="1" x14ac:dyDescent="0.2"/>
    <row r="14282" ht="10.199999999999999" hidden="1" x14ac:dyDescent="0.2"/>
    <row r="14283" ht="10.199999999999999" hidden="1" x14ac:dyDescent="0.2"/>
    <row r="14284" ht="10.199999999999999" hidden="1" x14ac:dyDescent="0.2"/>
    <row r="14285" ht="10.199999999999999" hidden="1" x14ac:dyDescent="0.2"/>
    <row r="14286" ht="10.199999999999999" hidden="1" x14ac:dyDescent="0.2"/>
    <row r="14287" ht="10.199999999999999" hidden="1" x14ac:dyDescent="0.2"/>
    <row r="14288" ht="10.199999999999999" hidden="1" x14ac:dyDescent="0.2"/>
    <row r="14289" ht="10.199999999999999" hidden="1" x14ac:dyDescent="0.2"/>
    <row r="14290" ht="10.199999999999999" hidden="1" x14ac:dyDescent="0.2"/>
    <row r="14291" ht="10.199999999999999" hidden="1" x14ac:dyDescent="0.2"/>
    <row r="14292" ht="10.199999999999999" hidden="1" x14ac:dyDescent="0.2"/>
    <row r="14293" ht="10.199999999999999" hidden="1" x14ac:dyDescent="0.2"/>
    <row r="14294" ht="10.199999999999999" hidden="1" x14ac:dyDescent="0.2"/>
    <row r="14295" ht="10.199999999999999" hidden="1" x14ac:dyDescent="0.2"/>
    <row r="14296" ht="10.199999999999999" hidden="1" x14ac:dyDescent="0.2"/>
    <row r="14297" ht="10.199999999999999" hidden="1" x14ac:dyDescent="0.2"/>
    <row r="14298" ht="10.199999999999999" hidden="1" x14ac:dyDescent="0.2"/>
    <row r="14299" ht="10.199999999999999" hidden="1" x14ac:dyDescent="0.2"/>
    <row r="14300" ht="10.199999999999999" hidden="1" x14ac:dyDescent="0.2"/>
    <row r="14301" ht="10.199999999999999" hidden="1" x14ac:dyDescent="0.2"/>
    <row r="14302" ht="10.199999999999999" hidden="1" x14ac:dyDescent="0.2"/>
    <row r="14303" ht="10.199999999999999" hidden="1" x14ac:dyDescent="0.2"/>
    <row r="14304" ht="10.199999999999999" hidden="1" x14ac:dyDescent="0.2"/>
    <row r="14305" ht="10.199999999999999" hidden="1" x14ac:dyDescent="0.2"/>
    <row r="14306" ht="10.199999999999999" hidden="1" x14ac:dyDescent="0.2"/>
    <row r="14307" ht="10.199999999999999" hidden="1" x14ac:dyDescent="0.2"/>
    <row r="14308" ht="10.199999999999999" hidden="1" x14ac:dyDescent="0.2"/>
    <row r="14309" ht="10.199999999999999" hidden="1" x14ac:dyDescent="0.2"/>
    <row r="14310" ht="10.199999999999999" hidden="1" x14ac:dyDescent="0.2"/>
    <row r="14311" ht="10.199999999999999" hidden="1" x14ac:dyDescent="0.2"/>
    <row r="14312" ht="10.199999999999999" hidden="1" x14ac:dyDescent="0.2"/>
    <row r="14313" ht="10.199999999999999" hidden="1" x14ac:dyDescent="0.2"/>
    <row r="14314" ht="10.199999999999999" hidden="1" x14ac:dyDescent="0.2"/>
    <row r="14315" ht="10.199999999999999" hidden="1" x14ac:dyDescent="0.2"/>
    <row r="14316" ht="10.199999999999999" hidden="1" x14ac:dyDescent="0.2"/>
    <row r="14317" ht="10.199999999999999" hidden="1" x14ac:dyDescent="0.2"/>
    <row r="14318" ht="10.199999999999999" hidden="1" x14ac:dyDescent="0.2"/>
    <row r="14319" ht="10.199999999999999" hidden="1" x14ac:dyDescent="0.2"/>
    <row r="14320" ht="10.199999999999999" hidden="1" x14ac:dyDescent="0.2"/>
    <row r="14321" ht="10.199999999999999" hidden="1" x14ac:dyDescent="0.2"/>
    <row r="14322" ht="10.199999999999999" hidden="1" x14ac:dyDescent="0.2"/>
    <row r="14323" ht="10.199999999999999" hidden="1" x14ac:dyDescent="0.2"/>
    <row r="14324" ht="10.199999999999999" hidden="1" x14ac:dyDescent="0.2"/>
    <row r="14325" ht="10.199999999999999" hidden="1" x14ac:dyDescent="0.2"/>
    <row r="14326" ht="10.199999999999999" hidden="1" x14ac:dyDescent="0.2"/>
    <row r="14327" ht="10.199999999999999" hidden="1" x14ac:dyDescent="0.2"/>
    <row r="14328" ht="10.199999999999999" hidden="1" x14ac:dyDescent="0.2"/>
    <row r="14329" ht="10.199999999999999" hidden="1" x14ac:dyDescent="0.2"/>
    <row r="14330" ht="10.199999999999999" hidden="1" x14ac:dyDescent="0.2"/>
    <row r="14331" ht="10.199999999999999" hidden="1" x14ac:dyDescent="0.2"/>
    <row r="14332" ht="10.199999999999999" hidden="1" x14ac:dyDescent="0.2"/>
    <row r="14333" ht="10.199999999999999" hidden="1" x14ac:dyDescent="0.2"/>
    <row r="14334" ht="10.199999999999999" hidden="1" x14ac:dyDescent="0.2"/>
    <row r="14335" ht="10.199999999999999" hidden="1" x14ac:dyDescent="0.2"/>
    <row r="14336" ht="10.199999999999999" hidden="1" x14ac:dyDescent="0.2"/>
    <row r="14337" ht="10.199999999999999" hidden="1" x14ac:dyDescent="0.2"/>
    <row r="14338" ht="10.199999999999999" hidden="1" x14ac:dyDescent="0.2"/>
    <row r="14339" ht="10.199999999999999" hidden="1" x14ac:dyDescent="0.2"/>
    <row r="14340" ht="10.199999999999999" hidden="1" x14ac:dyDescent="0.2"/>
    <row r="14341" ht="10.199999999999999" hidden="1" x14ac:dyDescent="0.2"/>
    <row r="14342" ht="10.199999999999999" hidden="1" x14ac:dyDescent="0.2"/>
    <row r="14343" ht="10.199999999999999" hidden="1" x14ac:dyDescent="0.2"/>
    <row r="14344" ht="10.199999999999999" hidden="1" x14ac:dyDescent="0.2"/>
    <row r="14345" ht="10.199999999999999" hidden="1" x14ac:dyDescent="0.2"/>
    <row r="14346" ht="10.199999999999999" hidden="1" x14ac:dyDescent="0.2"/>
    <row r="14347" ht="10.199999999999999" hidden="1" x14ac:dyDescent="0.2"/>
    <row r="14348" ht="10.199999999999999" hidden="1" x14ac:dyDescent="0.2"/>
    <row r="14349" ht="10.199999999999999" hidden="1" x14ac:dyDescent="0.2"/>
    <row r="14350" ht="10.199999999999999" hidden="1" x14ac:dyDescent="0.2"/>
    <row r="14351" ht="10.199999999999999" hidden="1" x14ac:dyDescent="0.2"/>
    <row r="14352" ht="10.199999999999999" hidden="1" x14ac:dyDescent="0.2"/>
    <row r="14353" ht="10.199999999999999" hidden="1" x14ac:dyDescent="0.2"/>
    <row r="14354" ht="10.199999999999999" hidden="1" x14ac:dyDescent="0.2"/>
    <row r="14355" ht="10.199999999999999" hidden="1" x14ac:dyDescent="0.2"/>
    <row r="14356" ht="10.199999999999999" hidden="1" x14ac:dyDescent="0.2"/>
    <row r="14357" ht="10.199999999999999" hidden="1" x14ac:dyDescent="0.2"/>
    <row r="14358" ht="10.199999999999999" hidden="1" x14ac:dyDescent="0.2"/>
    <row r="14359" ht="10.199999999999999" hidden="1" x14ac:dyDescent="0.2"/>
    <row r="14360" ht="10.199999999999999" hidden="1" x14ac:dyDescent="0.2"/>
    <row r="14361" ht="10.199999999999999" hidden="1" x14ac:dyDescent="0.2"/>
    <row r="14362" ht="10.199999999999999" hidden="1" x14ac:dyDescent="0.2"/>
    <row r="14363" ht="10.199999999999999" hidden="1" x14ac:dyDescent="0.2"/>
    <row r="14364" ht="10.199999999999999" hidden="1" x14ac:dyDescent="0.2"/>
    <row r="14365" ht="10.199999999999999" hidden="1" x14ac:dyDescent="0.2"/>
    <row r="14366" ht="10.199999999999999" hidden="1" x14ac:dyDescent="0.2"/>
    <row r="14367" ht="10.199999999999999" hidden="1" x14ac:dyDescent="0.2"/>
    <row r="14368" ht="10.199999999999999" hidden="1" x14ac:dyDescent="0.2"/>
    <row r="14369" ht="10.199999999999999" hidden="1" x14ac:dyDescent="0.2"/>
    <row r="14370" ht="10.199999999999999" hidden="1" x14ac:dyDescent="0.2"/>
    <row r="14371" ht="10.199999999999999" hidden="1" x14ac:dyDescent="0.2"/>
    <row r="14372" ht="10.199999999999999" hidden="1" x14ac:dyDescent="0.2"/>
    <row r="14373" ht="10.199999999999999" hidden="1" x14ac:dyDescent="0.2"/>
    <row r="14374" ht="10.199999999999999" hidden="1" x14ac:dyDescent="0.2"/>
    <row r="14375" ht="10.199999999999999" hidden="1" x14ac:dyDescent="0.2"/>
    <row r="14376" ht="10.199999999999999" hidden="1" x14ac:dyDescent="0.2"/>
    <row r="14377" ht="10.199999999999999" hidden="1" x14ac:dyDescent="0.2"/>
    <row r="14378" ht="10.199999999999999" hidden="1" x14ac:dyDescent="0.2"/>
    <row r="14379" ht="10.199999999999999" hidden="1" x14ac:dyDescent="0.2"/>
    <row r="14380" ht="10.199999999999999" hidden="1" x14ac:dyDescent="0.2"/>
    <row r="14381" ht="10.199999999999999" hidden="1" x14ac:dyDescent="0.2"/>
    <row r="14382" ht="10.199999999999999" hidden="1" x14ac:dyDescent="0.2"/>
    <row r="14383" ht="10.199999999999999" hidden="1" x14ac:dyDescent="0.2"/>
    <row r="14384" ht="10.199999999999999" hidden="1" x14ac:dyDescent="0.2"/>
    <row r="14385" ht="10.199999999999999" hidden="1" x14ac:dyDescent="0.2"/>
    <row r="14386" ht="10.199999999999999" hidden="1" x14ac:dyDescent="0.2"/>
    <row r="14387" ht="10.199999999999999" hidden="1" x14ac:dyDescent="0.2"/>
    <row r="14388" ht="10.199999999999999" hidden="1" x14ac:dyDescent="0.2"/>
    <row r="14389" ht="10.199999999999999" hidden="1" x14ac:dyDescent="0.2"/>
    <row r="14390" ht="10.199999999999999" hidden="1" x14ac:dyDescent="0.2"/>
    <row r="14391" ht="10.199999999999999" hidden="1" x14ac:dyDescent="0.2"/>
    <row r="14392" ht="10.199999999999999" hidden="1" x14ac:dyDescent="0.2"/>
    <row r="14393" ht="10.199999999999999" hidden="1" x14ac:dyDescent="0.2"/>
    <row r="14394" ht="10.199999999999999" hidden="1" x14ac:dyDescent="0.2"/>
    <row r="14395" ht="10.199999999999999" hidden="1" x14ac:dyDescent="0.2"/>
    <row r="14396" ht="10.199999999999999" hidden="1" x14ac:dyDescent="0.2"/>
    <row r="14397" ht="10.199999999999999" hidden="1" x14ac:dyDescent="0.2"/>
    <row r="14398" ht="10.199999999999999" hidden="1" x14ac:dyDescent="0.2"/>
    <row r="14399" ht="10.199999999999999" hidden="1" x14ac:dyDescent="0.2"/>
    <row r="14400" ht="10.199999999999999" hidden="1" x14ac:dyDescent="0.2"/>
    <row r="14401" ht="10.199999999999999" hidden="1" x14ac:dyDescent="0.2"/>
    <row r="14402" ht="10.199999999999999" hidden="1" x14ac:dyDescent="0.2"/>
    <row r="14403" ht="10.199999999999999" hidden="1" x14ac:dyDescent="0.2"/>
    <row r="14404" ht="10.199999999999999" hidden="1" x14ac:dyDescent="0.2"/>
    <row r="14405" ht="10.199999999999999" hidden="1" x14ac:dyDescent="0.2"/>
    <row r="14406" ht="10.199999999999999" hidden="1" x14ac:dyDescent="0.2"/>
    <row r="14407" ht="10.199999999999999" hidden="1" x14ac:dyDescent="0.2"/>
    <row r="14408" ht="10.199999999999999" hidden="1" x14ac:dyDescent="0.2"/>
    <row r="14409" ht="10.199999999999999" hidden="1" x14ac:dyDescent="0.2"/>
    <row r="14410" ht="10.199999999999999" hidden="1" x14ac:dyDescent="0.2"/>
    <row r="14411" ht="10.199999999999999" hidden="1" x14ac:dyDescent="0.2"/>
    <row r="14412" ht="10.199999999999999" hidden="1" x14ac:dyDescent="0.2"/>
    <row r="14413" ht="10.199999999999999" hidden="1" x14ac:dyDescent="0.2"/>
    <row r="14414" ht="10.199999999999999" hidden="1" x14ac:dyDescent="0.2"/>
    <row r="14415" ht="10.199999999999999" hidden="1" x14ac:dyDescent="0.2"/>
    <row r="14416" ht="10.199999999999999" hidden="1" x14ac:dyDescent="0.2"/>
    <row r="14417" ht="10.199999999999999" hidden="1" x14ac:dyDescent="0.2"/>
    <row r="14418" ht="10.199999999999999" hidden="1" x14ac:dyDescent="0.2"/>
    <row r="14419" ht="10.199999999999999" hidden="1" x14ac:dyDescent="0.2"/>
    <row r="14420" ht="10.199999999999999" hidden="1" x14ac:dyDescent="0.2"/>
    <row r="14421" ht="10.199999999999999" hidden="1" x14ac:dyDescent="0.2"/>
    <row r="14422" ht="10.199999999999999" hidden="1" x14ac:dyDescent="0.2"/>
    <row r="14423" ht="10.199999999999999" hidden="1" x14ac:dyDescent="0.2"/>
    <row r="14424" ht="10.199999999999999" hidden="1" x14ac:dyDescent="0.2"/>
    <row r="14425" ht="10.199999999999999" hidden="1" x14ac:dyDescent="0.2"/>
    <row r="14426" ht="10.199999999999999" hidden="1" x14ac:dyDescent="0.2"/>
    <row r="14427" ht="10.199999999999999" hidden="1" x14ac:dyDescent="0.2"/>
    <row r="14428" ht="10.199999999999999" hidden="1" x14ac:dyDescent="0.2"/>
    <row r="14429" ht="10.199999999999999" hidden="1" x14ac:dyDescent="0.2"/>
    <row r="14430" ht="10.199999999999999" hidden="1" x14ac:dyDescent="0.2"/>
    <row r="14431" ht="10.199999999999999" hidden="1" x14ac:dyDescent="0.2"/>
    <row r="14432" ht="10.199999999999999" hidden="1" x14ac:dyDescent="0.2"/>
    <row r="14433" ht="10.199999999999999" hidden="1" x14ac:dyDescent="0.2"/>
    <row r="14434" ht="10.199999999999999" hidden="1" x14ac:dyDescent="0.2"/>
    <row r="14435" ht="10.199999999999999" hidden="1" x14ac:dyDescent="0.2"/>
    <row r="14436" ht="10.199999999999999" hidden="1" x14ac:dyDescent="0.2"/>
    <row r="14437" ht="10.199999999999999" hidden="1" x14ac:dyDescent="0.2"/>
    <row r="14438" ht="10.199999999999999" hidden="1" x14ac:dyDescent="0.2"/>
    <row r="14439" ht="10.199999999999999" hidden="1" x14ac:dyDescent="0.2"/>
    <row r="14440" ht="10.199999999999999" hidden="1" x14ac:dyDescent="0.2"/>
    <row r="14441" ht="10.199999999999999" hidden="1" x14ac:dyDescent="0.2"/>
    <row r="14442" ht="10.199999999999999" hidden="1" x14ac:dyDescent="0.2"/>
    <row r="14443" ht="10.199999999999999" hidden="1" x14ac:dyDescent="0.2"/>
    <row r="14444" ht="10.199999999999999" hidden="1" x14ac:dyDescent="0.2"/>
    <row r="14445" ht="10.199999999999999" hidden="1" x14ac:dyDescent="0.2"/>
    <row r="14446" ht="10.199999999999999" hidden="1" x14ac:dyDescent="0.2"/>
    <row r="14447" ht="10.199999999999999" hidden="1" x14ac:dyDescent="0.2"/>
    <row r="14448" ht="10.199999999999999" hidden="1" x14ac:dyDescent="0.2"/>
    <row r="14449" ht="10.199999999999999" hidden="1" x14ac:dyDescent="0.2"/>
    <row r="14450" ht="10.199999999999999" hidden="1" x14ac:dyDescent="0.2"/>
    <row r="14451" ht="10.199999999999999" hidden="1" x14ac:dyDescent="0.2"/>
    <row r="14452" ht="10.199999999999999" hidden="1" x14ac:dyDescent="0.2"/>
    <row r="14453" ht="10.199999999999999" hidden="1" x14ac:dyDescent="0.2"/>
    <row r="14454" ht="10.199999999999999" hidden="1" x14ac:dyDescent="0.2"/>
    <row r="14455" ht="10.199999999999999" hidden="1" x14ac:dyDescent="0.2"/>
    <row r="14456" ht="10.199999999999999" hidden="1" x14ac:dyDescent="0.2"/>
    <row r="14457" ht="10.199999999999999" hidden="1" x14ac:dyDescent="0.2"/>
    <row r="14458" ht="10.199999999999999" hidden="1" x14ac:dyDescent="0.2"/>
    <row r="14459" ht="10.199999999999999" hidden="1" x14ac:dyDescent="0.2"/>
    <row r="14460" ht="10.199999999999999" hidden="1" x14ac:dyDescent="0.2"/>
    <row r="14461" ht="10.199999999999999" hidden="1" x14ac:dyDescent="0.2"/>
    <row r="14462" ht="10.199999999999999" hidden="1" x14ac:dyDescent="0.2"/>
    <row r="14463" ht="10.199999999999999" hidden="1" x14ac:dyDescent="0.2"/>
    <row r="14464" ht="10.199999999999999" hidden="1" x14ac:dyDescent="0.2"/>
    <row r="14465" ht="10.199999999999999" hidden="1" x14ac:dyDescent="0.2"/>
    <row r="14466" ht="10.199999999999999" hidden="1" x14ac:dyDescent="0.2"/>
    <row r="14467" ht="10.199999999999999" hidden="1" x14ac:dyDescent="0.2"/>
    <row r="14468" ht="10.199999999999999" hidden="1" x14ac:dyDescent="0.2"/>
    <row r="14469" ht="10.199999999999999" hidden="1" x14ac:dyDescent="0.2"/>
    <row r="14470" ht="10.199999999999999" hidden="1" x14ac:dyDescent="0.2"/>
    <row r="14471" ht="10.199999999999999" hidden="1" x14ac:dyDescent="0.2"/>
    <row r="14472" ht="10.199999999999999" hidden="1" x14ac:dyDescent="0.2"/>
    <row r="14473" ht="10.199999999999999" hidden="1" x14ac:dyDescent="0.2"/>
    <row r="14474" ht="10.199999999999999" hidden="1" x14ac:dyDescent="0.2"/>
    <row r="14475" ht="10.199999999999999" hidden="1" x14ac:dyDescent="0.2"/>
    <row r="14476" ht="10.199999999999999" hidden="1" x14ac:dyDescent="0.2"/>
    <row r="14477" ht="10.199999999999999" hidden="1" x14ac:dyDescent="0.2"/>
    <row r="14478" ht="10.199999999999999" hidden="1" x14ac:dyDescent="0.2"/>
    <row r="14479" ht="10.199999999999999" hidden="1" x14ac:dyDescent="0.2"/>
    <row r="14480" ht="10.199999999999999" hidden="1" x14ac:dyDescent="0.2"/>
    <row r="14481" ht="10.199999999999999" hidden="1" x14ac:dyDescent="0.2"/>
    <row r="14482" ht="10.199999999999999" hidden="1" x14ac:dyDescent="0.2"/>
    <row r="14483" ht="10.199999999999999" hidden="1" x14ac:dyDescent="0.2"/>
    <row r="14484" ht="10.199999999999999" hidden="1" x14ac:dyDescent="0.2"/>
    <row r="14485" ht="10.199999999999999" hidden="1" x14ac:dyDescent="0.2"/>
    <row r="14486" ht="10.199999999999999" hidden="1" x14ac:dyDescent="0.2"/>
    <row r="14487" ht="10.199999999999999" hidden="1" x14ac:dyDescent="0.2"/>
    <row r="14488" ht="10.199999999999999" hidden="1" x14ac:dyDescent="0.2"/>
    <row r="14489" ht="10.199999999999999" hidden="1" x14ac:dyDescent="0.2"/>
    <row r="14490" ht="10.199999999999999" hidden="1" x14ac:dyDescent="0.2"/>
    <row r="14491" ht="10.199999999999999" hidden="1" x14ac:dyDescent="0.2"/>
    <row r="14492" ht="10.199999999999999" hidden="1" x14ac:dyDescent="0.2"/>
    <row r="14493" ht="10.199999999999999" hidden="1" x14ac:dyDescent="0.2"/>
    <row r="14494" ht="10.199999999999999" hidden="1" x14ac:dyDescent="0.2"/>
    <row r="14495" ht="10.199999999999999" hidden="1" x14ac:dyDescent="0.2"/>
    <row r="14496" ht="10.199999999999999" hidden="1" x14ac:dyDescent="0.2"/>
    <row r="14497" ht="10.199999999999999" hidden="1" x14ac:dyDescent="0.2"/>
    <row r="14498" ht="10.199999999999999" hidden="1" x14ac:dyDescent="0.2"/>
    <row r="14499" ht="10.199999999999999" hidden="1" x14ac:dyDescent="0.2"/>
    <row r="14500" ht="10.199999999999999" hidden="1" x14ac:dyDescent="0.2"/>
    <row r="14501" ht="10.199999999999999" hidden="1" x14ac:dyDescent="0.2"/>
    <row r="14502" ht="10.199999999999999" hidden="1" x14ac:dyDescent="0.2"/>
    <row r="14503" ht="10.199999999999999" hidden="1" x14ac:dyDescent="0.2"/>
    <row r="14504" ht="10.199999999999999" hidden="1" x14ac:dyDescent="0.2"/>
    <row r="14505" ht="10.199999999999999" hidden="1" x14ac:dyDescent="0.2"/>
    <row r="14506" ht="10.199999999999999" hidden="1" x14ac:dyDescent="0.2"/>
    <row r="14507" ht="10.199999999999999" hidden="1" x14ac:dyDescent="0.2"/>
    <row r="14508" ht="10.199999999999999" hidden="1" x14ac:dyDescent="0.2"/>
    <row r="14509" ht="10.199999999999999" hidden="1" x14ac:dyDescent="0.2"/>
    <row r="14510" ht="10.199999999999999" hidden="1" x14ac:dyDescent="0.2"/>
    <row r="14511" ht="10.199999999999999" hidden="1" x14ac:dyDescent="0.2"/>
    <row r="14512" ht="10.199999999999999" hidden="1" x14ac:dyDescent="0.2"/>
    <row r="14513" ht="10.199999999999999" hidden="1" x14ac:dyDescent="0.2"/>
    <row r="14514" ht="10.199999999999999" hidden="1" x14ac:dyDescent="0.2"/>
    <row r="14515" ht="10.199999999999999" hidden="1" x14ac:dyDescent="0.2"/>
    <row r="14516" ht="10.199999999999999" hidden="1" x14ac:dyDescent="0.2"/>
    <row r="14517" ht="10.199999999999999" hidden="1" x14ac:dyDescent="0.2"/>
    <row r="14518" ht="10.199999999999999" hidden="1" x14ac:dyDescent="0.2"/>
    <row r="14519" ht="10.199999999999999" hidden="1" x14ac:dyDescent="0.2"/>
    <row r="14520" ht="10.199999999999999" hidden="1" x14ac:dyDescent="0.2"/>
    <row r="14521" ht="10.199999999999999" hidden="1" x14ac:dyDescent="0.2"/>
    <row r="14522" ht="10.199999999999999" hidden="1" x14ac:dyDescent="0.2"/>
    <row r="14523" ht="10.199999999999999" hidden="1" x14ac:dyDescent="0.2"/>
    <row r="14524" ht="10.199999999999999" hidden="1" x14ac:dyDescent="0.2"/>
    <row r="14525" ht="10.199999999999999" hidden="1" x14ac:dyDescent="0.2"/>
    <row r="14526" ht="10.199999999999999" hidden="1" x14ac:dyDescent="0.2"/>
    <row r="14527" ht="10.199999999999999" hidden="1" x14ac:dyDescent="0.2"/>
    <row r="14528" ht="10.199999999999999" hidden="1" x14ac:dyDescent="0.2"/>
    <row r="14529" ht="10.199999999999999" hidden="1" x14ac:dyDescent="0.2"/>
    <row r="14530" ht="10.199999999999999" hidden="1" x14ac:dyDescent="0.2"/>
    <row r="14531" ht="10.199999999999999" hidden="1" x14ac:dyDescent="0.2"/>
    <row r="14532" ht="10.199999999999999" hidden="1" x14ac:dyDescent="0.2"/>
    <row r="14533" ht="10.199999999999999" hidden="1" x14ac:dyDescent="0.2"/>
    <row r="14534" ht="10.199999999999999" hidden="1" x14ac:dyDescent="0.2"/>
    <row r="14535" ht="10.199999999999999" hidden="1" x14ac:dyDescent="0.2"/>
    <row r="14536" ht="10.199999999999999" hidden="1" x14ac:dyDescent="0.2"/>
    <row r="14537" ht="10.199999999999999" hidden="1" x14ac:dyDescent="0.2"/>
    <row r="14538" ht="10.199999999999999" hidden="1" x14ac:dyDescent="0.2"/>
    <row r="14539" ht="10.199999999999999" hidden="1" x14ac:dyDescent="0.2"/>
    <row r="14540" ht="10.199999999999999" hidden="1" x14ac:dyDescent="0.2"/>
    <row r="14541" ht="10.199999999999999" hidden="1" x14ac:dyDescent="0.2"/>
    <row r="14542" ht="10.199999999999999" hidden="1" x14ac:dyDescent="0.2"/>
    <row r="14543" ht="10.199999999999999" hidden="1" x14ac:dyDescent="0.2"/>
    <row r="14544" ht="10.199999999999999" hidden="1" x14ac:dyDescent="0.2"/>
    <row r="14545" ht="10.199999999999999" hidden="1" x14ac:dyDescent="0.2"/>
    <row r="14546" ht="10.199999999999999" hidden="1" x14ac:dyDescent="0.2"/>
    <row r="14547" ht="10.199999999999999" hidden="1" x14ac:dyDescent="0.2"/>
    <row r="14548" ht="10.199999999999999" hidden="1" x14ac:dyDescent="0.2"/>
    <row r="14549" ht="10.199999999999999" hidden="1" x14ac:dyDescent="0.2"/>
    <row r="14550" ht="10.199999999999999" hidden="1" x14ac:dyDescent="0.2"/>
    <row r="14551" ht="10.199999999999999" hidden="1" x14ac:dyDescent="0.2"/>
    <row r="14552" ht="10.199999999999999" hidden="1" x14ac:dyDescent="0.2"/>
    <row r="14553" ht="10.199999999999999" hidden="1" x14ac:dyDescent="0.2"/>
    <row r="14554" ht="10.199999999999999" hidden="1" x14ac:dyDescent="0.2"/>
    <row r="14555" ht="10.199999999999999" hidden="1" x14ac:dyDescent="0.2"/>
    <row r="14556" ht="10.199999999999999" hidden="1" x14ac:dyDescent="0.2"/>
    <row r="14557" ht="10.199999999999999" hidden="1" x14ac:dyDescent="0.2"/>
    <row r="14558" ht="10.199999999999999" hidden="1" x14ac:dyDescent="0.2"/>
    <row r="14559" ht="10.199999999999999" hidden="1" x14ac:dyDescent="0.2"/>
    <row r="14560" ht="10.199999999999999" hidden="1" x14ac:dyDescent="0.2"/>
    <row r="14561" ht="10.199999999999999" hidden="1" x14ac:dyDescent="0.2"/>
    <row r="14562" ht="10.199999999999999" hidden="1" x14ac:dyDescent="0.2"/>
    <row r="14563" ht="10.199999999999999" hidden="1" x14ac:dyDescent="0.2"/>
    <row r="14564" ht="10.199999999999999" hidden="1" x14ac:dyDescent="0.2"/>
    <row r="14565" ht="10.199999999999999" hidden="1" x14ac:dyDescent="0.2"/>
    <row r="14566" ht="10.199999999999999" hidden="1" x14ac:dyDescent="0.2"/>
    <row r="14567" ht="10.199999999999999" hidden="1" x14ac:dyDescent="0.2"/>
    <row r="14568" ht="10.199999999999999" hidden="1" x14ac:dyDescent="0.2"/>
    <row r="14569" ht="10.199999999999999" hidden="1" x14ac:dyDescent="0.2"/>
    <row r="14570" ht="10.199999999999999" hidden="1" x14ac:dyDescent="0.2"/>
    <row r="14571" ht="10.199999999999999" hidden="1" x14ac:dyDescent="0.2"/>
    <row r="14572" ht="10.199999999999999" hidden="1" x14ac:dyDescent="0.2"/>
    <row r="14573" ht="10.199999999999999" hidden="1" x14ac:dyDescent="0.2"/>
    <row r="14574" ht="10.199999999999999" hidden="1" x14ac:dyDescent="0.2"/>
    <row r="14575" ht="10.199999999999999" hidden="1" x14ac:dyDescent="0.2"/>
    <row r="14576" ht="10.199999999999999" hidden="1" x14ac:dyDescent="0.2"/>
    <row r="14577" ht="10.199999999999999" hidden="1" x14ac:dyDescent="0.2"/>
    <row r="14578" ht="10.199999999999999" hidden="1" x14ac:dyDescent="0.2"/>
    <row r="14579" ht="10.199999999999999" hidden="1" x14ac:dyDescent="0.2"/>
    <row r="14580" ht="10.199999999999999" hidden="1" x14ac:dyDescent="0.2"/>
    <row r="14581" ht="10.199999999999999" hidden="1" x14ac:dyDescent="0.2"/>
    <row r="14582" ht="10.199999999999999" hidden="1" x14ac:dyDescent="0.2"/>
    <row r="14583" ht="10.199999999999999" hidden="1" x14ac:dyDescent="0.2"/>
    <row r="14584" ht="10.199999999999999" hidden="1" x14ac:dyDescent="0.2"/>
    <row r="14585" ht="10.199999999999999" hidden="1" x14ac:dyDescent="0.2"/>
    <row r="14586" ht="10.199999999999999" hidden="1" x14ac:dyDescent="0.2"/>
    <row r="14587" ht="10.199999999999999" hidden="1" x14ac:dyDescent="0.2"/>
    <row r="14588" ht="10.199999999999999" hidden="1" x14ac:dyDescent="0.2"/>
    <row r="14589" ht="10.199999999999999" hidden="1" x14ac:dyDescent="0.2"/>
    <row r="14590" ht="10.199999999999999" hidden="1" x14ac:dyDescent="0.2"/>
    <row r="14591" ht="10.199999999999999" hidden="1" x14ac:dyDescent="0.2"/>
    <row r="14592" ht="10.199999999999999" hidden="1" x14ac:dyDescent="0.2"/>
    <row r="14593" ht="10.199999999999999" hidden="1" x14ac:dyDescent="0.2"/>
    <row r="14594" ht="10.199999999999999" hidden="1" x14ac:dyDescent="0.2"/>
    <row r="14595" ht="10.199999999999999" hidden="1" x14ac:dyDescent="0.2"/>
    <row r="14596" ht="10.199999999999999" hidden="1" x14ac:dyDescent="0.2"/>
    <row r="14597" ht="10.199999999999999" hidden="1" x14ac:dyDescent="0.2"/>
    <row r="14598" ht="10.199999999999999" hidden="1" x14ac:dyDescent="0.2"/>
    <row r="14599" ht="10.199999999999999" hidden="1" x14ac:dyDescent="0.2"/>
    <row r="14600" ht="10.199999999999999" hidden="1" x14ac:dyDescent="0.2"/>
    <row r="14601" ht="10.199999999999999" hidden="1" x14ac:dyDescent="0.2"/>
    <row r="14602" ht="10.199999999999999" hidden="1" x14ac:dyDescent="0.2"/>
    <row r="14603" ht="10.199999999999999" hidden="1" x14ac:dyDescent="0.2"/>
    <row r="14604" ht="10.199999999999999" hidden="1" x14ac:dyDescent="0.2"/>
    <row r="14605" ht="10.199999999999999" hidden="1" x14ac:dyDescent="0.2"/>
    <row r="14606" ht="10.199999999999999" hidden="1" x14ac:dyDescent="0.2"/>
    <row r="14607" ht="10.199999999999999" hidden="1" x14ac:dyDescent="0.2"/>
    <row r="14608" ht="10.199999999999999" hidden="1" x14ac:dyDescent="0.2"/>
    <row r="14609" ht="10.199999999999999" hidden="1" x14ac:dyDescent="0.2"/>
    <row r="14610" ht="10.199999999999999" hidden="1" x14ac:dyDescent="0.2"/>
    <row r="14611" ht="10.199999999999999" hidden="1" x14ac:dyDescent="0.2"/>
    <row r="14612" ht="10.199999999999999" hidden="1" x14ac:dyDescent="0.2"/>
    <row r="14613" ht="10.199999999999999" hidden="1" x14ac:dyDescent="0.2"/>
    <row r="14614" ht="10.199999999999999" hidden="1" x14ac:dyDescent="0.2"/>
    <row r="14615" ht="10.199999999999999" hidden="1" x14ac:dyDescent="0.2"/>
    <row r="14616" ht="10.199999999999999" hidden="1" x14ac:dyDescent="0.2"/>
    <row r="14617" ht="10.199999999999999" hidden="1" x14ac:dyDescent="0.2"/>
    <row r="14618" ht="10.199999999999999" hidden="1" x14ac:dyDescent="0.2"/>
    <row r="14619" ht="10.199999999999999" hidden="1" x14ac:dyDescent="0.2"/>
    <row r="14620" ht="10.199999999999999" hidden="1" x14ac:dyDescent="0.2"/>
    <row r="14621" ht="10.199999999999999" hidden="1" x14ac:dyDescent="0.2"/>
    <row r="14622" ht="10.199999999999999" hidden="1" x14ac:dyDescent="0.2"/>
    <row r="14623" ht="10.199999999999999" hidden="1" x14ac:dyDescent="0.2"/>
    <row r="14624" ht="10.199999999999999" hidden="1" x14ac:dyDescent="0.2"/>
    <row r="14625" ht="10.199999999999999" hidden="1" x14ac:dyDescent="0.2"/>
    <row r="14626" ht="10.199999999999999" hidden="1" x14ac:dyDescent="0.2"/>
    <row r="14627" ht="10.199999999999999" hidden="1" x14ac:dyDescent="0.2"/>
    <row r="14628" ht="10.199999999999999" hidden="1" x14ac:dyDescent="0.2"/>
    <row r="14629" ht="10.199999999999999" hidden="1" x14ac:dyDescent="0.2"/>
    <row r="14630" ht="10.199999999999999" hidden="1" x14ac:dyDescent="0.2"/>
    <row r="14631" ht="10.199999999999999" hidden="1" x14ac:dyDescent="0.2"/>
    <row r="14632" ht="10.199999999999999" hidden="1" x14ac:dyDescent="0.2"/>
    <row r="14633" ht="10.199999999999999" hidden="1" x14ac:dyDescent="0.2"/>
    <row r="14634" ht="10.199999999999999" hidden="1" x14ac:dyDescent="0.2"/>
    <row r="14635" ht="10.199999999999999" hidden="1" x14ac:dyDescent="0.2"/>
    <row r="14636" ht="10.199999999999999" hidden="1" x14ac:dyDescent="0.2"/>
    <row r="14637" ht="10.199999999999999" hidden="1" x14ac:dyDescent="0.2"/>
    <row r="14638" ht="10.199999999999999" hidden="1" x14ac:dyDescent="0.2"/>
    <row r="14639" ht="10.199999999999999" hidden="1" x14ac:dyDescent="0.2"/>
    <row r="14640" ht="10.199999999999999" hidden="1" x14ac:dyDescent="0.2"/>
    <row r="14641" ht="10.199999999999999" hidden="1" x14ac:dyDescent="0.2"/>
    <row r="14642" ht="10.199999999999999" hidden="1" x14ac:dyDescent="0.2"/>
    <row r="14643" ht="10.199999999999999" hidden="1" x14ac:dyDescent="0.2"/>
    <row r="14644" ht="10.199999999999999" hidden="1" x14ac:dyDescent="0.2"/>
    <row r="14645" ht="10.199999999999999" hidden="1" x14ac:dyDescent="0.2"/>
    <row r="14646" ht="10.199999999999999" hidden="1" x14ac:dyDescent="0.2"/>
    <row r="14647" ht="10.199999999999999" hidden="1" x14ac:dyDescent="0.2"/>
    <row r="14648" ht="10.199999999999999" hidden="1" x14ac:dyDescent="0.2"/>
    <row r="14649" ht="10.199999999999999" hidden="1" x14ac:dyDescent="0.2"/>
    <row r="14650" ht="10.199999999999999" hidden="1" x14ac:dyDescent="0.2"/>
    <row r="14651" ht="10.199999999999999" hidden="1" x14ac:dyDescent="0.2"/>
    <row r="14652" ht="10.199999999999999" hidden="1" x14ac:dyDescent="0.2"/>
    <row r="14653" ht="10.199999999999999" hidden="1" x14ac:dyDescent="0.2"/>
    <row r="14654" ht="10.199999999999999" hidden="1" x14ac:dyDescent="0.2"/>
    <row r="14655" ht="10.199999999999999" hidden="1" x14ac:dyDescent="0.2"/>
    <row r="14656" ht="10.199999999999999" hidden="1" x14ac:dyDescent="0.2"/>
    <row r="14657" ht="10.199999999999999" hidden="1" x14ac:dyDescent="0.2"/>
    <row r="14658" ht="10.199999999999999" hidden="1" x14ac:dyDescent="0.2"/>
    <row r="14659" ht="10.199999999999999" hidden="1" x14ac:dyDescent="0.2"/>
    <row r="14660" ht="10.199999999999999" hidden="1" x14ac:dyDescent="0.2"/>
    <row r="14661" ht="10.199999999999999" hidden="1" x14ac:dyDescent="0.2"/>
    <row r="14662" ht="10.199999999999999" hidden="1" x14ac:dyDescent="0.2"/>
    <row r="14663" ht="10.199999999999999" hidden="1" x14ac:dyDescent="0.2"/>
    <row r="14664" ht="10.199999999999999" hidden="1" x14ac:dyDescent="0.2"/>
    <row r="14665" ht="10.199999999999999" hidden="1" x14ac:dyDescent="0.2"/>
    <row r="14666" ht="10.199999999999999" hidden="1" x14ac:dyDescent="0.2"/>
    <row r="14667" ht="10.199999999999999" hidden="1" x14ac:dyDescent="0.2"/>
    <row r="14668" ht="10.199999999999999" hidden="1" x14ac:dyDescent="0.2"/>
    <row r="14669" ht="10.199999999999999" hidden="1" x14ac:dyDescent="0.2"/>
    <row r="14670" ht="10.199999999999999" hidden="1" x14ac:dyDescent="0.2"/>
    <row r="14671" ht="10.199999999999999" hidden="1" x14ac:dyDescent="0.2"/>
    <row r="14672" ht="10.199999999999999" hidden="1" x14ac:dyDescent="0.2"/>
    <row r="14673" ht="10.199999999999999" hidden="1" x14ac:dyDescent="0.2"/>
    <row r="14674" ht="10.199999999999999" hidden="1" x14ac:dyDescent="0.2"/>
    <row r="14675" ht="10.199999999999999" hidden="1" x14ac:dyDescent="0.2"/>
    <row r="14676" ht="10.199999999999999" hidden="1" x14ac:dyDescent="0.2"/>
    <row r="14677" ht="10.199999999999999" hidden="1" x14ac:dyDescent="0.2"/>
    <row r="14678" ht="10.199999999999999" hidden="1" x14ac:dyDescent="0.2"/>
    <row r="14679" ht="10.199999999999999" hidden="1" x14ac:dyDescent="0.2"/>
    <row r="14680" ht="10.199999999999999" hidden="1" x14ac:dyDescent="0.2"/>
    <row r="14681" ht="10.199999999999999" hidden="1" x14ac:dyDescent="0.2"/>
    <row r="14682" ht="10.199999999999999" hidden="1" x14ac:dyDescent="0.2"/>
    <row r="14683" ht="10.199999999999999" hidden="1" x14ac:dyDescent="0.2"/>
    <row r="14684" ht="10.199999999999999" hidden="1" x14ac:dyDescent="0.2"/>
    <row r="14685" ht="10.199999999999999" hidden="1" x14ac:dyDescent="0.2"/>
    <row r="14686" ht="10.199999999999999" hidden="1" x14ac:dyDescent="0.2"/>
    <row r="14687" ht="10.199999999999999" hidden="1" x14ac:dyDescent="0.2"/>
    <row r="14688" ht="10.199999999999999" hidden="1" x14ac:dyDescent="0.2"/>
    <row r="14689" ht="10.199999999999999" hidden="1" x14ac:dyDescent="0.2"/>
    <row r="14690" ht="10.199999999999999" hidden="1" x14ac:dyDescent="0.2"/>
    <row r="14691" ht="10.199999999999999" hidden="1" x14ac:dyDescent="0.2"/>
    <row r="14692" ht="10.199999999999999" hidden="1" x14ac:dyDescent="0.2"/>
    <row r="14693" ht="10.199999999999999" hidden="1" x14ac:dyDescent="0.2"/>
    <row r="14694" ht="10.199999999999999" hidden="1" x14ac:dyDescent="0.2"/>
    <row r="14695" ht="10.199999999999999" hidden="1" x14ac:dyDescent="0.2"/>
    <row r="14696" ht="10.199999999999999" hidden="1" x14ac:dyDescent="0.2"/>
    <row r="14697" ht="10.199999999999999" hidden="1" x14ac:dyDescent="0.2"/>
    <row r="14698" ht="10.199999999999999" hidden="1" x14ac:dyDescent="0.2"/>
    <row r="14699" ht="10.199999999999999" hidden="1" x14ac:dyDescent="0.2"/>
    <row r="14700" ht="10.199999999999999" hidden="1" x14ac:dyDescent="0.2"/>
    <row r="14701" ht="10.199999999999999" hidden="1" x14ac:dyDescent="0.2"/>
    <row r="14702" ht="10.199999999999999" hidden="1" x14ac:dyDescent="0.2"/>
    <row r="14703" ht="10.199999999999999" hidden="1" x14ac:dyDescent="0.2"/>
    <row r="14704" ht="10.199999999999999" hidden="1" x14ac:dyDescent="0.2"/>
    <row r="14705" ht="10.199999999999999" hidden="1" x14ac:dyDescent="0.2"/>
    <row r="14706" ht="10.199999999999999" hidden="1" x14ac:dyDescent="0.2"/>
    <row r="14707" ht="10.199999999999999" hidden="1" x14ac:dyDescent="0.2"/>
    <row r="14708" ht="10.199999999999999" hidden="1" x14ac:dyDescent="0.2"/>
    <row r="14709" ht="10.199999999999999" hidden="1" x14ac:dyDescent="0.2"/>
    <row r="14710" ht="10.199999999999999" hidden="1" x14ac:dyDescent="0.2"/>
    <row r="14711" ht="10.199999999999999" hidden="1" x14ac:dyDescent="0.2"/>
    <row r="14712" ht="10.199999999999999" hidden="1" x14ac:dyDescent="0.2"/>
    <row r="14713" ht="10.199999999999999" hidden="1" x14ac:dyDescent="0.2"/>
    <row r="14714" ht="10.199999999999999" hidden="1" x14ac:dyDescent="0.2"/>
    <row r="14715" ht="10.199999999999999" hidden="1" x14ac:dyDescent="0.2"/>
    <row r="14716" ht="10.199999999999999" hidden="1" x14ac:dyDescent="0.2"/>
    <row r="14717" ht="10.199999999999999" hidden="1" x14ac:dyDescent="0.2"/>
    <row r="14718" ht="10.199999999999999" hidden="1" x14ac:dyDescent="0.2"/>
    <row r="14719" ht="10.199999999999999" hidden="1" x14ac:dyDescent="0.2"/>
    <row r="14720" ht="10.199999999999999" hidden="1" x14ac:dyDescent="0.2"/>
    <row r="14721" ht="10.199999999999999" hidden="1" x14ac:dyDescent="0.2"/>
    <row r="14722" ht="10.199999999999999" hidden="1" x14ac:dyDescent="0.2"/>
    <row r="14723" ht="10.199999999999999" hidden="1" x14ac:dyDescent="0.2"/>
    <row r="14724" ht="10.199999999999999" hidden="1" x14ac:dyDescent="0.2"/>
    <row r="14725" ht="10.199999999999999" hidden="1" x14ac:dyDescent="0.2"/>
    <row r="14726" ht="10.199999999999999" hidden="1" x14ac:dyDescent="0.2"/>
    <row r="14727" ht="10.199999999999999" hidden="1" x14ac:dyDescent="0.2"/>
    <row r="14728" ht="10.199999999999999" hidden="1" x14ac:dyDescent="0.2"/>
    <row r="14729" ht="10.199999999999999" hidden="1" x14ac:dyDescent="0.2"/>
    <row r="14730" ht="10.199999999999999" hidden="1" x14ac:dyDescent="0.2"/>
    <row r="14731" ht="10.199999999999999" hidden="1" x14ac:dyDescent="0.2"/>
    <row r="14732" ht="10.199999999999999" hidden="1" x14ac:dyDescent="0.2"/>
    <row r="14733" ht="10.199999999999999" hidden="1" x14ac:dyDescent="0.2"/>
    <row r="14734" ht="10.199999999999999" hidden="1" x14ac:dyDescent="0.2"/>
    <row r="14735" ht="10.199999999999999" hidden="1" x14ac:dyDescent="0.2"/>
    <row r="14736" ht="10.199999999999999" hidden="1" x14ac:dyDescent="0.2"/>
    <row r="14737" ht="10.199999999999999" hidden="1" x14ac:dyDescent="0.2"/>
    <row r="14738" ht="10.199999999999999" hidden="1" x14ac:dyDescent="0.2"/>
    <row r="14739" ht="10.199999999999999" hidden="1" x14ac:dyDescent="0.2"/>
    <row r="14740" ht="10.199999999999999" hidden="1" x14ac:dyDescent="0.2"/>
    <row r="14741" ht="10.199999999999999" hidden="1" x14ac:dyDescent="0.2"/>
    <row r="14742" ht="10.199999999999999" hidden="1" x14ac:dyDescent="0.2"/>
    <row r="14743" ht="10.199999999999999" hidden="1" x14ac:dyDescent="0.2"/>
    <row r="14744" ht="10.199999999999999" hidden="1" x14ac:dyDescent="0.2"/>
    <row r="14745" ht="10.199999999999999" hidden="1" x14ac:dyDescent="0.2"/>
    <row r="14746" ht="10.199999999999999" hidden="1" x14ac:dyDescent="0.2"/>
    <row r="14747" ht="10.199999999999999" hidden="1" x14ac:dyDescent="0.2"/>
    <row r="14748" ht="10.199999999999999" hidden="1" x14ac:dyDescent="0.2"/>
    <row r="14749" ht="10.199999999999999" hidden="1" x14ac:dyDescent="0.2"/>
    <row r="14750" ht="10.199999999999999" hidden="1" x14ac:dyDescent="0.2"/>
    <row r="14751" ht="10.199999999999999" hidden="1" x14ac:dyDescent="0.2"/>
    <row r="14752" ht="10.199999999999999" hidden="1" x14ac:dyDescent="0.2"/>
    <row r="14753" ht="10.199999999999999" hidden="1" x14ac:dyDescent="0.2"/>
    <row r="14754" ht="10.199999999999999" hidden="1" x14ac:dyDescent="0.2"/>
    <row r="14755" ht="10.199999999999999" hidden="1" x14ac:dyDescent="0.2"/>
    <row r="14756" ht="10.199999999999999" hidden="1" x14ac:dyDescent="0.2"/>
    <row r="14757" ht="10.199999999999999" hidden="1" x14ac:dyDescent="0.2"/>
    <row r="14758" ht="10.199999999999999" hidden="1" x14ac:dyDescent="0.2"/>
    <row r="14759" ht="10.199999999999999" hidden="1" x14ac:dyDescent="0.2"/>
    <row r="14760" ht="10.199999999999999" hidden="1" x14ac:dyDescent="0.2"/>
    <row r="14761" ht="10.199999999999999" hidden="1" x14ac:dyDescent="0.2"/>
    <row r="14762" ht="10.199999999999999" hidden="1" x14ac:dyDescent="0.2"/>
    <row r="14763" ht="10.199999999999999" hidden="1" x14ac:dyDescent="0.2"/>
    <row r="14764" ht="10.199999999999999" hidden="1" x14ac:dyDescent="0.2"/>
    <row r="14765" ht="10.199999999999999" hidden="1" x14ac:dyDescent="0.2"/>
    <row r="14766" ht="10.199999999999999" hidden="1" x14ac:dyDescent="0.2"/>
    <row r="14767" ht="10.199999999999999" hidden="1" x14ac:dyDescent="0.2"/>
    <row r="14768" ht="10.199999999999999" hidden="1" x14ac:dyDescent="0.2"/>
    <row r="14769" ht="10.199999999999999" hidden="1" x14ac:dyDescent="0.2"/>
    <row r="14770" ht="10.199999999999999" hidden="1" x14ac:dyDescent="0.2"/>
    <row r="14771" ht="10.199999999999999" hidden="1" x14ac:dyDescent="0.2"/>
    <row r="14772" ht="10.199999999999999" hidden="1" x14ac:dyDescent="0.2"/>
    <row r="14773" ht="10.199999999999999" hidden="1" x14ac:dyDescent="0.2"/>
    <row r="14774" ht="10.199999999999999" hidden="1" x14ac:dyDescent="0.2"/>
    <row r="14775" ht="10.199999999999999" hidden="1" x14ac:dyDescent="0.2"/>
    <row r="14776" ht="10.199999999999999" hidden="1" x14ac:dyDescent="0.2"/>
    <row r="14777" ht="10.199999999999999" hidden="1" x14ac:dyDescent="0.2"/>
    <row r="14778" ht="10.199999999999999" hidden="1" x14ac:dyDescent="0.2"/>
    <row r="14779" ht="10.199999999999999" hidden="1" x14ac:dyDescent="0.2"/>
    <row r="14780" ht="10.199999999999999" hidden="1" x14ac:dyDescent="0.2"/>
    <row r="14781" ht="10.199999999999999" hidden="1" x14ac:dyDescent="0.2"/>
    <row r="14782" ht="10.199999999999999" hidden="1" x14ac:dyDescent="0.2"/>
    <row r="14783" ht="10.199999999999999" hidden="1" x14ac:dyDescent="0.2"/>
    <row r="14784" ht="10.199999999999999" hidden="1" x14ac:dyDescent="0.2"/>
    <row r="14785" ht="10.199999999999999" hidden="1" x14ac:dyDescent="0.2"/>
    <row r="14786" ht="10.199999999999999" hidden="1" x14ac:dyDescent="0.2"/>
    <row r="14787" ht="10.199999999999999" hidden="1" x14ac:dyDescent="0.2"/>
    <row r="14788" ht="10.199999999999999" hidden="1" x14ac:dyDescent="0.2"/>
    <row r="14789" ht="10.199999999999999" hidden="1" x14ac:dyDescent="0.2"/>
    <row r="14790" ht="10.199999999999999" hidden="1" x14ac:dyDescent="0.2"/>
    <row r="14791" ht="10.199999999999999" hidden="1" x14ac:dyDescent="0.2"/>
    <row r="14792" ht="10.199999999999999" hidden="1" x14ac:dyDescent="0.2"/>
    <row r="14793" ht="10.199999999999999" hidden="1" x14ac:dyDescent="0.2"/>
    <row r="14794" ht="10.199999999999999" hidden="1" x14ac:dyDescent="0.2"/>
    <row r="14795" ht="10.199999999999999" hidden="1" x14ac:dyDescent="0.2"/>
    <row r="14796" ht="10.199999999999999" hidden="1" x14ac:dyDescent="0.2"/>
    <row r="14797" ht="10.199999999999999" hidden="1" x14ac:dyDescent="0.2"/>
    <row r="14798" ht="10.199999999999999" hidden="1" x14ac:dyDescent="0.2"/>
    <row r="14799" ht="10.199999999999999" hidden="1" x14ac:dyDescent="0.2"/>
    <row r="14800" ht="10.199999999999999" hidden="1" x14ac:dyDescent="0.2"/>
    <row r="14801" ht="10.199999999999999" hidden="1" x14ac:dyDescent="0.2"/>
    <row r="14802" ht="10.199999999999999" hidden="1" x14ac:dyDescent="0.2"/>
    <row r="14803" ht="10.199999999999999" hidden="1" x14ac:dyDescent="0.2"/>
    <row r="14804" ht="10.199999999999999" hidden="1" x14ac:dyDescent="0.2"/>
    <row r="14805" ht="10.199999999999999" hidden="1" x14ac:dyDescent="0.2"/>
    <row r="14806" ht="10.199999999999999" hidden="1" x14ac:dyDescent="0.2"/>
    <row r="14807" ht="10.199999999999999" hidden="1" x14ac:dyDescent="0.2"/>
    <row r="14808" ht="10.199999999999999" hidden="1" x14ac:dyDescent="0.2"/>
    <row r="14809" ht="10.199999999999999" hidden="1" x14ac:dyDescent="0.2"/>
    <row r="14810" ht="10.199999999999999" hidden="1" x14ac:dyDescent="0.2"/>
    <row r="14811" ht="10.199999999999999" hidden="1" x14ac:dyDescent="0.2"/>
    <row r="14812" ht="10.199999999999999" hidden="1" x14ac:dyDescent="0.2"/>
    <row r="14813" ht="10.199999999999999" hidden="1" x14ac:dyDescent="0.2"/>
    <row r="14814" ht="10.199999999999999" hidden="1" x14ac:dyDescent="0.2"/>
    <row r="14815" ht="10.199999999999999" hidden="1" x14ac:dyDescent="0.2"/>
    <row r="14816" ht="10.199999999999999" hidden="1" x14ac:dyDescent="0.2"/>
    <row r="14817" ht="10.199999999999999" hidden="1" x14ac:dyDescent="0.2"/>
    <row r="14818" ht="10.199999999999999" hidden="1" x14ac:dyDescent="0.2"/>
    <row r="14819" ht="10.199999999999999" hidden="1" x14ac:dyDescent="0.2"/>
    <row r="14820" ht="10.199999999999999" hidden="1" x14ac:dyDescent="0.2"/>
    <row r="14821" ht="10.199999999999999" hidden="1" x14ac:dyDescent="0.2"/>
    <row r="14822" ht="10.199999999999999" hidden="1" x14ac:dyDescent="0.2"/>
    <row r="14823" ht="10.199999999999999" hidden="1" x14ac:dyDescent="0.2"/>
    <row r="14824" ht="10.199999999999999" hidden="1" x14ac:dyDescent="0.2"/>
    <row r="14825" ht="10.199999999999999" hidden="1" x14ac:dyDescent="0.2"/>
    <row r="14826" ht="10.199999999999999" hidden="1" x14ac:dyDescent="0.2"/>
    <row r="14827" ht="10.199999999999999" hidden="1" x14ac:dyDescent="0.2"/>
    <row r="14828" ht="10.199999999999999" hidden="1" x14ac:dyDescent="0.2"/>
    <row r="14829" ht="10.199999999999999" hidden="1" x14ac:dyDescent="0.2"/>
    <row r="14830" ht="10.199999999999999" hidden="1" x14ac:dyDescent="0.2"/>
    <row r="14831" ht="10.199999999999999" hidden="1" x14ac:dyDescent="0.2"/>
    <row r="14832" ht="10.199999999999999" hidden="1" x14ac:dyDescent="0.2"/>
    <row r="14833" ht="10.199999999999999" hidden="1" x14ac:dyDescent="0.2"/>
    <row r="14834" ht="10.199999999999999" hidden="1" x14ac:dyDescent="0.2"/>
    <row r="14835" ht="10.199999999999999" hidden="1" x14ac:dyDescent="0.2"/>
    <row r="14836" ht="10.199999999999999" hidden="1" x14ac:dyDescent="0.2"/>
    <row r="14837" ht="10.199999999999999" hidden="1" x14ac:dyDescent="0.2"/>
    <row r="14838" ht="10.199999999999999" hidden="1" x14ac:dyDescent="0.2"/>
    <row r="14839" ht="10.199999999999999" hidden="1" x14ac:dyDescent="0.2"/>
    <row r="14840" ht="10.199999999999999" hidden="1" x14ac:dyDescent="0.2"/>
    <row r="14841" ht="10.199999999999999" hidden="1" x14ac:dyDescent="0.2"/>
    <row r="14842" ht="10.199999999999999" hidden="1" x14ac:dyDescent="0.2"/>
    <row r="14843" ht="10.199999999999999" hidden="1" x14ac:dyDescent="0.2"/>
    <row r="14844" ht="10.199999999999999" hidden="1" x14ac:dyDescent="0.2"/>
    <row r="14845" ht="10.199999999999999" hidden="1" x14ac:dyDescent="0.2"/>
    <row r="14846" ht="10.199999999999999" hidden="1" x14ac:dyDescent="0.2"/>
    <row r="14847" ht="10.199999999999999" hidden="1" x14ac:dyDescent="0.2"/>
    <row r="14848" ht="10.199999999999999" hidden="1" x14ac:dyDescent="0.2"/>
    <row r="14849" ht="10.199999999999999" hidden="1" x14ac:dyDescent="0.2"/>
    <row r="14850" ht="10.199999999999999" hidden="1" x14ac:dyDescent="0.2"/>
    <row r="14851" ht="10.199999999999999" hidden="1" x14ac:dyDescent="0.2"/>
    <row r="14852" ht="10.199999999999999" hidden="1" x14ac:dyDescent="0.2"/>
    <row r="14853" ht="10.199999999999999" hidden="1" x14ac:dyDescent="0.2"/>
    <row r="14854" ht="10.199999999999999" hidden="1" x14ac:dyDescent="0.2"/>
    <row r="14855" ht="10.199999999999999" hidden="1" x14ac:dyDescent="0.2"/>
    <row r="14856" ht="10.199999999999999" hidden="1" x14ac:dyDescent="0.2"/>
    <row r="14857" ht="10.199999999999999" hidden="1" x14ac:dyDescent="0.2"/>
    <row r="14858" ht="10.199999999999999" hidden="1" x14ac:dyDescent="0.2"/>
    <row r="14859" ht="10.199999999999999" hidden="1" x14ac:dyDescent="0.2"/>
    <row r="14860" ht="10.199999999999999" hidden="1" x14ac:dyDescent="0.2"/>
    <row r="14861" ht="10.199999999999999" hidden="1" x14ac:dyDescent="0.2"/>
    <row r="14862" ht="10.199999999999999" hidden="1" x14ac:dyDescent="0.2"/>
    <row r="14863" ht="10.199999999999999" hidden="1" x14ac:dyDescent="0.2"/>
    <row r="14864" ht="10.199999999999999" hidden="1" x14ac:dyDescent="0.2"/>
    <row r="14865" ht="10.199999999999999" hidden="1" x14ac:dyDescent="0.2"/>
    <row r="14866" ht="10.199999999999999" hidden="1" x14ac:dyDescent="0.2"/>
    <row r="14867" ht="10.199999999999999" hidden="1" x14ac:dyDescent="0.2"/>
    <row r="14868" ht="10.199999999999999" hidden="1" x14ac:dyDescent="0.2"/>
    <row r="14869" ht="10.199999999999999" hidden="1" x14ac:dyDescent="0.2"/>
    <row r="14870" ht="10.199999999999999" hidden="1" x14ac:dyDescent="0.2"/>
    <row r="14871" ht="10.199999999999999" hidden="1" x14ac:dyDescent="0.2"/>
    <row r="14872" ht="10.199999999999999" hidden="1" x14ac:dyDescent="0.2"/>
    <row r="14873" ht="10.199999999999999" hidden="1" x14ac:dyDescent="0.2"/>
    <row r="14874" ht="10.199999999999999" hidden="1" x14ac:dyDescent="0.2"/>
    <row r="14875" ht="10.199999999999999" hidden="1" x14ac:dyDescent="0.2"/>
    <row r="14876" ht="10.199999999999999" hidden="1" x14ac:dyDescent="0.2"/>
    <row r="14877" ht="10.199999999999999" hidden="1" x14ac:dyDescent="0.2"/>
    <row r="14878" ht="10.199999999999999" hidden="1" x14ac:dyDescent="0.2"/>
    <row r="14879" ht="10.199999999999999" hidden="1" x14ac:dyDescent="0.2"/>
    <row r="14880" ht="10.199999999999999" hidden="1" x14ac:dyDescent="0.2"/>
    <row r="14881" ht="10.199999999999999" hidden="1" x14ac:dyDescent="0.2"/>
    <row r="14882" ht="10.199999999999999" hidden="1" x14ac:dyDescent="0.2"/>
    <row r="14883" ht="10.199999999999999" hidden="1" x14ac:dyDescent="0.2"/>
    <row r="14884" ht="10.199999999999999" hidden="1" x14ac:dyDescent="0.2"/>
    <row r="14885" ht="10.199999999999999" hidden="1" x14ac:dyDescent="0.2"/>
    <row r="14886" ht="10.199999999999999" hidden="1" x14ac:dyDescent="0.2"/>
    <row r="14887" ht="10.199999999999999" hidden="1" x14ac:dyDescent="0.2"/>
    <row r="14888" ht="10.199999999999999" hidden="1" x14ac:dyDescent="0.2"/>
    <row r="14889" ht="10.199999999999999" hidden="1" x14ac:dyDescent="0.2"/>
    <row r="14890" ht="10.199999999999999" hidden="1" x14ac:dyDescent="0.2"/>
    <row r="14891" ht="10.199999999999999" hidden="1" x14ac:dyDescent="0.2"/>
    <row r="14892" ht="10.199999999999999" hidden="1" x14ac:dyDescent="0.2"/>
    <row r="14893" ht="10.199999999999999" hidden="1" x14ac:dyDescent="0.2"/>
    <row r="14894" ht="10.199999999999999" hidden="1" x14ac:dyDescent="0.2"/>
    <row r="14895" ht="10.199999999999999" hidden="1" x14ac:dyDescent="0.2"/>
    <row r="14896" ht="10.199999999999999" hidden="1" x14ac:dyDescent="0.2"/>
    <row r="14897" ht="10.199999999999999" hidden="1" x14ac:dyDescent="0.2"/>
    <row r="14898" ht="10.199999999999999" hidden="1" x14ac:dyDescent="0.2"/>
    <row r="14899" ht="10.199999999999999" hidden="1" x14ac:dyDescent="0.2"/>
    <row r="14900" ht="10.199999999999999" hidden="1" x14ac:dyDescent="0.2"/>
    <row r="14901" ht="10.199999999999999" hidden="1" x14ac:dyDescent="0.2"/>
    <row r="14902" ht="10.199999999999999" hidden="1" x14ac:dyDescent="0.2"/>
    <row r="14903" ht="10.199999999999999" hidden="1" x14ac:dyDescent="0.2"/>
    <row r="14904" ht="10.199999999999999" hidden="1" x14ac:dyDescent="0.2"/>
    <row r="14905" ht="10.199999999999999" hidden="1" x14ac:dyDescent="0.2"/>
    <row r="14906" ht="10.199999999999999" hidden="1" x14ac:dyDescent="0.2"/>
    <row r="14907" ht="10.199999999999999" hidden="1" x14ac:dyDescent="0.2"/>
    <row r="14908" ht="10.199999999999999" hidden="1" x14ac:dyDescent="0.2"/>
    <row r="14909" ht="10.199999999999999" hidden="1" x14ac:dyDescent="0.2"/>
    <row r="14910" ht="10.199999999999999" hidden="1" x14ac:dyDescent="0.2"/>
    <row r="14911" ht="10.199999999999999" hidden="1" x14ac:dyDescent="0.2"/>
    <row r="14912" ht="10.199999999999999" hidden="1" x14ac:dyDescent="0.2"/>
    <row r="14913" ht="10.199999999999999" hidden="1" x14ac:dyDescent="0.2"/>
    <row r="14914" ht="10.199999999999999" hidden="1" x14ac:dyDescent="0.2"/>
    <row r="14915" ht="10.199999999999999" hidden="1" x14ac:dyDescent="0.2"/>
    <row r="14916" ht="10.199999999999999" hidden="1" x14ac:dyDescent="0.2"/>
    <row r="14917" ht="10.199999999999999" hidden="1" x14ac:dyDescent="0.2"/>
    <row r="14918" ht="10.199999999999999" hidden="1" x14ac:dyDescent="0.2"/>
    <row r="14919" ht="10.199999999999999" hidden="1" x14ac:dyDescent="0.2"/>
    <row r="14920" ht="10.199999999999999" hidden="1" x14ac:dyDescent="0.2"/>
    <row r="14921" ht="10.199999999999999" hidden="1" x14ac:dyDescent="0.2"/>
    <row r="14922" ht="10.199999999999999" hidden="1" x14ac:dyDescent="0.2"/>
    <row r="14923" ht="10.199999999999999" hidden="1" x14ac:dyDescent="0.2"/>
    <row r="14924" ht="10.199999999999999" hidden="1" x14ac:dyDescent="0.2"/>
    <row r="14925" ht="10.199999999999999" hidden="1" x14ac:dyDescent="0.2"/>
    <row r="14926" ht="10.199999999999999" hidden="1" x14ac:dyDescent="0.2"/>
    <row r="14927" ht="10.199999999999999" hidden="1" x14ac:dyDescent="0.2"/>
    <row r="14928" ht="10.199999999999999" hidden="1" x14ac:dyDescent="0.2"/>
    <row r="14929" ht="10.199999999999999" hidden="1" x14ac:dyDescent="0.2"/>
    <row r="14930" ht="10.199999999999999" hidden="1" x14ac:dyDescent="0.2"/>
    <row r="14931" ht="10.199999999999999" hidden="1" x14ac:dyDescent="0.2"/>
    <row r="14932" ht="10.199999999999999" hidden="1" x14ac:dyDescent="0.2"/>
    <row r="14933" ht="10.199999999999999" hidden="1" x14ac:dyDescent="0.2"/>
    <row r="14934" ht="10.199999999999999" hidden="1" x14ac:dyDescent="0.2"/>
    <row r="14935" ht="10.199999999999999" hidden="1" x14ac:dyDescent="0.2"/>
    <row r="14936" ht="10.199999999999999" hidden="1" x14ac:dyDescent="0.2"/>
    <row r="14937" ht="10.199999999999999" hidden="1" x14ac:dyDescent="0.2"/>
    <row r="14938" ht="10.199999999999999" hidden="1" x14ac:dyDescent="0.2"/>
    <row r="14939" ht="10.199999999999999" hidden="1" x14ac:dyDescent="0.2"/>
    <row r="14940" ht="10.199999999999999" hidden="1" x14ac:dyDescent="0.2"/>
    <row r="14941" ht="10.199999999999999" hidden="1" x14ac:dyDescent="0.2"/>
    <row r="14942" ht="10.199999999999999" hidden="1" x14ac:dyDescent="0.2"/>
    <row r="14943" ht="10.199999999999999" hidden="1" x14ac:dyDescent="0.2"/>
    <row r="14944" ht="10.199999999999999" hidden="1" x14ac:dyDescent="0.2"/>
    <row r="14945" ht="10.199999999999999" hidden="1" x14ac:dyDescent="0.2"/>
    <row r="14946" ht="10.199999999999999" hidden="1" x14ac:dyDescent="0.2"/>
    <row r="14947" ht="10.199999999999999" hidden="1" x14ac:dyDescent="0.2"/>
    <row r="14948" ht="10.199999999999999" hidden="1" x14ac:dyDescent="0.2"/>
    <row r="14949" ht="10.199999999999999" hidden="1" x14ac:dyDescent="0.2"/>
    <row r="14950" ht="10.199999999999999" hidden="1" x14ac:dyDescent="0.2"/>
    <row r="14951" ht="10.199999999999999" hidden="1" x14ac:dyDescent="0.2"/>
    <row r="14952" ht="10.199999999999999" hidden="1" x14ac:dyDescent="0.2"/>
    <row r="14953" ht="10.199999999999999" hidden="1" x14ac:dyDescent="0.2"/>
    <row r="14954" ht="10.199999999999999" hidden="1" x14ac:dyDescent="0.2"/>
    <row r="14955" ht="10.199999999999999" hidden="1" x14ac:dyDescent="0.2"/>
    <row r="14956" ht="10.199999999999999" hidden="1" x14ac:dyDescent="0.2"/>
    <row r="14957" ht="10.199999999999999" hidden="1" x14ac:dyDescent="0.2"/>
    <row r="14958" ht="10.199999999999999" hidden="1" x14ac:dyDescent="0.2"/>
    <row r="14959" ht="10.199999999999999" hidden="1" x14ac:dyDescent="0.2"/>
    <row r="14960" ht="10.199999999999999" hidden="1" x14ac:dyDescent="0.2"/>
    <row r="14961" ht="10.199999999999999" hidden="1" x14ac:dyDescent="0.2"/>
    <row r="14962" ht="10.199999999999999" hidden="1" x14ac:dyDescent="0.2"/>
    <row r="14963" ht="10.199999999999999" hidden="1" x14ac:dyDescent="0.2"/>
    <row r="14964" ht="10.199999999999999" hidden="1" x14ac:dyDescent="0.2"/>
    <row r="14965" ht="10.199999999999999" hidden="1" x14ac:dyDescent="0.2"/>
    <row r="14966" ht="10.199999999999999" hidden="1" x14ac:dyDescent="0.2"/>
    <row r="14967" ht="10.199999999999999" hidden="1" x14ac:dyDescent="0.2"/>
    <row r="14968" ht="10.199999999999999" hidden="1" x14ac:dyDescent="0.2"/>
    <row r="14969" ht="10.199999999999999" hidden="1" x14ac:dyDescent="0.2"/>
    <row r="14970" ht="10.199999999999999" hidden="1" x14ac:dyDescent="0.2"/>
    <row r="14971" ht="10.199999999999999" hidden="1" x14ac:dyDescent="0.2"/>
    <row r="14972" ht="10.199999999999999" hidden="1" x14ac:dyDescent="0.2"/>
    <row r="14973" ht="10.199999999999999" hidden="1" x14ac:dyDescent="0.2"/>
    <row r="14974" ht="10.199999999999999" hidden="1" x14ac:dyDescent="0.2"/>
    <row r="14975" ht="10.199999999999999" hidden="1" x14ac:dyDescent="0.2"/>
    <row r="14976" ht="10.199999999999999" hidden="1" x14ac:dyDescent="0.2"/>
    <row r="14977" ht="10.199999999999999" hidden="1" x14ac:dyDescent="0.2"/>
    <row r="14978" ht="10.199999999999999" hidden="1" x14ac:dyDescent="0.2"/>
    <row r="14979" ht="10.199999999999999" hidden="1" x14ac:dyDescent="0.2"/>
    <row r="14980" ht="10.199999999999999" hidden="1" x14ac:dyDescent="0.2"/>
    <row r="14981" ht="10.199999999999999" hidden="1" x14ac:dyDescent="0.2"/>
    <row r="14982" ht="10.199999999999999" hidden="1" x14ac:dyDescent="0.2"/>
    <row r="14983" ht="10.199999999999999" hidden="1" x14ac:dyDescent="0.2"/>
    <row r="14984" ht="10.199999999999999" hidden="1" x14ac:dyDescent="0.2"/>
    <row r="14985" ht="10.199999999999999" hidden="1" x14ac:dyDescent="0.2"/>
    <row r="14986" ht="10.199999999999999" hidden="1" x14ac:dyDescent="0.2"/>
    <row r="14987" ht="10.199999999999999" hidden="1" x14ac:dyDescent="0.2"/>
    <row r="14988" ht="10.199999999999999" hidden="1" x14ac:dyDescent="0.2"/>
    <row r="14989" ht="10.199999999999999" hidden="1" x14ac:dyDescent="0.2"/>
    <row r="14990" ht="10.199999999999999" hidden="1" x14ac:dyDescent="0.2"/>
    <row r="14991" ht="10.199999999999999" hidden="1" x14ac:dyDescent="0.2"/>
    <row r="14992" ht="10.199999999999999" hidden="1" x14ac:dyDescent="0.2"/>
    <row r="14993" ht="10.199999999999999" hidden="1" x14ac:dyDescent="0.2"/>
    <row r="14994" ht="10.199999999999999" hidden="1" x14ac:dyDescent="0.2"/>
    <row r="14995" ht="10.199999999999999" hidden="1" x14ac:dyDescent="0.2"/>
    <row r="14996" ht="10.199999999999999" hidden="1" x14ac:dyDescent="0.2"/>
    <row r="14997" ht="10.199999999999999" hidden="1" x14ac:dyDescent="0.2"/>
    <row r="14998" ht="10.199999999999999" hidden="1" x14ac:dyDescent="0.2"/>
    <row r="14999" ht="10.199999999999999" hidden="1" x14ac:dyDescent="0.2"/>
    <row r="15000" ht="10.199999999999999" hidden="1" x14ac:dyDescent="0.2"/>
    <row r="15001" ht="10.199999999999999" hidden="1" x14ac:dyDescent="0.2"/>
    <row r="15002" ht="10.199999999999999" hidden="1" x14ac:dyDescent="0.2"/>
    <row r="15003" ht="10.199999999999999" hidden="1" x14ac:dyDescent="0.2"/>
    <row r="15004" ht="10.199999999999999" hidden="1" x14ac:dyDescent="0.2"/>
    <row r="15005" ht="10.199999999999999" hidden="1" x14ac:dyDescent="0.2"/>
    <row r="15006" ht="10.199999999999999" hidden="1" x14ac:dyDescent="0.2"/>
    <row r="15007" ht="10.199999999999999" hidden="1" x14ac:dyDescent="0.2"/>
    <row r="15008" ht="10.199999999999999" hidden="1" x14ac:dyDescent="0.2"/>
    <row r="15009" ht="10.199999999999999" hidden="1" x14ac:dyDescent="0.2"/>
    <row r="15010" ht="10.199999999999999" hidden="1" x14ac:dyDescent="0.2"/>
    <row r="15011" ht="10.199999999999999" hidden="1" x14ac:dyDescent="0.2"/>
    <row r="15012" ht="10.199999999999999" hidden="1" x14ac:dyDescent="0.2"/>
    <row r="15013" ht="10.199999999999999" hidden="1" x14ac:dyDescent="0.2"/>
    <row r="15014" ht="10.199999999999999" hidden="1" x14ac:dyDescent="0.2"/>
    <row r="15015" ht="10.199999999999999" hidden="1" x14ac:dyDescent="0.2"/>
    <row r="15016" ht="10.199999999999999" hidden="1" x14ac:dyDescent="0.2"/>
    <row r="15017" ht="10.199999999999999" hidden="1" x14ac:dyDescent="0.2"/>
    <row r="15018" ht="10.199999999999999" hidden="1" x14ac:dyDescent="0.2"/>
    <row r="15019" ht="10.199999999999999" hidden="1" x14ac:dyDescent="0.2"/>
    <row r="15020" ht="10.199999999999999" hidden="1" x14ac:dyDescent="0.2"/>
    <row r="15021" ht="10.199999999999999" hidden="1" x14ac:dyDescent="0.2"/>
    <row r="15022" ht="10.199999999999999" hidden="1" x14ac:dyDescent="0.2"/>
    <row r="15023" ht="10.199999999999999" hidden="1" x14ac:dyDescent="0.2"/>
    <row r="15024" ht="10.199999999999999" hidden="1" x14ac:dyDescent="0.2"/>
    <row r="15025" ht="10.199999999999999" hidden="1" x14ac:dyDescent="0.2"/>
    <row r="15026" ht="10.199999999999999" hidden="1" x14ac:dyDescent="0.2"/>
    <row r="15027" ht="10.199999999999999" hidden="1" x14ac:dyDescent="0.2"/>
    <row r="15028" ht="10.199999999999999" hidden="1" x14ac:dyDescent="0.2"/>
    <row r="15029" ht="10.199999999999999" hidden="1" x14ac:dyDescent="0.2"/>
    <row r="15030" ht="10.199999999999999" hidden="1" x14ac:dyDescent="0.2"/>
    <row r="15031" ht="10.199999999999999" hidden="1" x14ac:dyDescent="0.2"/>
    <row r="15032" ht="10.199999999999999" hidden="1" x14ac:dyDescent="0.2"/>
    <row r="15033" ht="10.199999999999999" hidden="1" x14ac:dyDescent="0.2"/>
    <row r="15034" ht="10.199999999999999" hidden="1" x14ac:dyDescent="0.2"/>
    <row r="15035" ht="10.199999999999999" hidden="1" x14ac:dyDescent="0.2"/>
    <row r="15036" ht="10.199999999999999" hidden="1" x14ac:dyDescent="0.2"/>
    <row r="15037" ht="10.199999999999999" hidden="1" x14ac:dyDescent="0.2"/>
    <row r="15038" ht="10.199999999999999" hidden="1" x14ac:dyDescent="0.2"/>
    <row r="15039" ht="10.199999999999999" hidden="1" x14ac:dyDescent="0.2"/>
    <row r="15040" ht="10.199999999999999" hidden="1" x14ac:dyDescent="0.2"/>
    <row r="15041" ht="10.199999999999999" hidden="1" x14ac:dyDescent="0.2"/>
    <row r="15042" ht="10.199999999999999" hidden="1" x14ac:dyDescent="0.2"/>
    <row r="15043" ht="10.199999999999999" hidden="1" x14ac:dyDescent="0.2"/>
    <row r="15044" ht="10.199999999999999" hidden="1" x14ac:dyDescent="0.2"/>
    <row r="15045" ht="10.199999999999999" hidden="1" x14ac:dyDescent="0.2"/>
    <row r="15046" ht="10.199999999999999" hidden="1" x14ac:dyDescent="0.2"/>
    <row r="15047" ht="10.199999999999999" hidden="1" x14ac:dyDescent="0.2"/>
    <row r="15048" ht="10.199999999999999" hidden="1" x14ac:dyDescent="0.2"/>
    <row r="15049" ht="10.199999999999999" hidden="1" x14ac:dyDescent="0.2"/>
    <row r="15050" ht="10.199999999999999" hidden="1" x14ac:dyDescent="0.2"/>
    <row r="15051" ht="10.199999999999999" hidden="1" x14ac:dyDescent="0.2"/>
    <row r="15052" ht="10.199999999999999" hidden="1" x14ac:dyDescent="0.2"/>
    <row r="15053" ht="10.199999999999999" hidden="1" x14ac:dyDescent="0.2"/>
    <row r="15054" ht="10.199999999999999" hidden="1" x14ac:dyDescent="0.2"/>
    <row r="15055" ht="10.199999999999999" hidden="1" x14ac:dyDescent="0.2"/>
    <row r="15056" ht="10.199999999999999" hidden="1" x14ac:dyDescent="0.2"/>
    <row r="15057" ht="10.199999999999999" hidden="1" x14ac:dyDescent="0.2"/>
    <row r="15058" ht="10.199999999999999" hidden="1" x14ac:dyDescent="0.2"/>
    <row r="15059" ht="10.199999999999999" hidden="1" x14ac:dyDescent="0.2"/>
    <row r="15060" ht="10.199999999999999" hidden="1" x14ac:dyDescent="0.2"/>
    <row r="15061" ht="10.199999999999999" hidden="1" x14ac:dyDescent="0.2"/>
    <row r="15062" ht="10.199999999999999" hidden="1" x14ac:dyDescent="0.2"/>
    <row r="15063" ht="10.199999999999999" hidden="1" x14ac:dyDescent="0.2"/>
    <row r="15064" ht="10.199999999999999" hidden="1" x14ac:dyDescent="0.2"/>
    <row r="15065" ht="10.199999999999999" hidden="1" x14ac:dyDescent="0.2"/>
    <row r="15066" ht="10.199999999999999" hidden="1" x14ac:dyDescent="0.2"/>
    <row r="15067" ht="10.199999999999999" hidden="1" x14ac:dyDescent="0.2"/>
    <row r="15068" ht="10.199999999999999" hidden="1" x14ac:dyDescent="0.2"/>
    <row r="15069" ht="10.199999999999999" hidden="1" x14ac:dyDescent="0.2"/>
    <row r="15070" ht="10.199999999999999" hidden="1" x14ac:dyDescent="0.2"/>
    <row r="15071" ht="10.199999999999999" hidden="1" x14ac:dyDescent="0.2"/>
    <row r="15072" ht="10.199999999999999" hidden="1" x14ac:dyDescent="0.2"/>
    <row r="15073" ht="10.199999999999999" hidden="1" x14ac:dyDescent="0.2"/>
    <row r="15074" ht="10.199999999999999" hidden="1" x14ac:dyDescent="0.2"/>
    <row r="15075" ht="10.199999999999999" hidden="1" x14ac:dyDescent="0.2"/>
    <row r="15076" ht="10.199999999999999" hidden="1" x14ac:dyDescent="0.2"/>
    <row r="15077" ht="10.199999999999999" hidden="1" x14ac:dyDescent="0.2"/>
    <row r="15078" ht="10.199999999999999" hidden="1" x14ac:dyDescent="0.2"/>
    <row r="15079" ht="10.199999999999999" hidden="1" x14ac:dyDescent="0.2"/>
    <row r="15080" ht="10.199999999999999" hidden="1" x14ac:dyDescent="0.2"/>
    <row r="15081" ht="10.199999999999999" hidden="1" x14ac:dyDescent="0.2"/>
    <row r="15082" ht="10.199999999999999" hidden="1" x14ac:dyDescent="0.2"/>
    <row r="15083" ht="10.199999999999999" hidden="1" x14ac:dyDescent="0.2"/>
    <row r="15084" ht="10.199999999999999" hidden="1" x14ac:dyDescent="0.2"/>
    <row r="15085" ht="10.199999999999999" hidden="1" x14ac:dyDescent="0.2"/>
    <row r="15086" ht="10.199999999999999" hidden="1" x14ac:dyDescent="0.2"/>
    <row r="15087" ht="10.199999999999999" hidden="1" x14ac:dyDescent="0.2"/>
    <row r="15088" ht="10.199999999999999" hidden="1" x14ac:dyDescent="0.2"/>
    <row r="15089" ht="10.199999999999999" hidden="1" x14ac:dyDescent="0.2"/>
    <row r="15090" ht="10.199999999999999" hidden="1" x14ac:dyDescent="0.2"/>
    <row r="15091" ht="10.199999999999999" hidden="1" x14ac:dyDescent="0.2"/>
    <row r="15092" ht="10.199999999999999" hidden="1" x14ac:dyDescent="0.2"/>
    <row r="15093" ht="10.199999999999999" hidden="1" x14ac:dyDescent="0.2"/>
    <row r="15094" ht="10.199999999999999" hidden="1" x14ac:dyDescent="0.2"/>
    <row r="15095" ht="10.199999999999999" hidden="1" x14ac:dyDescent="0.2"/>
    <row r="15096" ht="10.199999999999999" hidden="1" x14ac:dyDescent="0.2"/>
    <row r="15097" ht="10.199999999999999" hidden="1" x14ac:dyDescent="0.2"/>
    <row r="15098" ht="10.199999999999999" hidden="1" x14ac:dyDescent="0.2"/>
    <row r="15099" ht="10.199999999999999" hidden="1" x14ac:dyDescent="0.2"/>
    <row r="15100" ht="10.199999999999999" hidden="1" x14ac:dyDescent="0.2"/>
    <row r="15101" ht="10.199999999999999" hidden="1" x14ac:dyDescent="0.2"/>
    <row r="15102" ht="10.199999999999999" hidden="1" x14ac:dyDescent="0.2"/>
    <row r="15103" ht="10.199999999999999" hidden="1" x14ac:dyDescent="0.2"/>
    <row r="15104" ht="10.199999999999999" hidden="1" x14ac:dyDescent="0.2"/>
    <row r="15105" ht="10.199999999999999" hidden="1" x14ac:dyDescent="0.2"/>
    <row r="15106" ht="10.199999999999999" hidden="1" x14ac:dyDescent="0.2"/>
    <row r="15107" ht="10.199999999999999" hidden="1" x14ac:dyDescent="0.2"/>
    <row r="15108" ht="10.199999999999999" hidden="1" x14ac:dyDescent="0.2"/>
    <row r="15109" ht="10.199999999999999" hidden="1" x14ac:dyDescent="0.2"/>
    <row r="15110" ht="10.199999999999999" hidden="1" x14ac:dyDescent="0.2"/>
    <row r="15111" ht="10.199999999999999" hidden="1" x14ac:dyDescent="0.2"/>
    <row r="15112" ht="10.199999999999999" hidden="1" x14ac:dyDescent="0.2"/>
    <row r="15113" ht="10.199999999999999" hidden="1" x14ac:dyDescent="0.2"/>
    <row r="15114" ht="10.199999999999999" hidden="1" x14ac:dyDescent="0.2"/>
    <row r="15115" ht="10.199999999999999" hidden="1" x14ac:dyDescent="0.2"/>
    <row r="15116" ht="10.199999999999999" hidden="1" x14ac:dyDescent="0.2"/>
    <row r="15117" ht="10.199999999999999" hidden="1" x14ac:dyDescent="0.2"/>
    <row r="15118" ht="10.199999999999999" hidden="1" x14ac:dyDescent="0.2"/>
    <row r="15119" ht="10.199999999999999" hidden="1" x14ac:dyDescent="0.2"/>
    <row r="15120" ht="10.199999999999999" hidden="1" x14ac:dyDescent="0.2"/>
    <row r="15121" ht="10.199999999999999" hidden="1" x14ac:dyDescent="0.2"/>
    <row r="15122" ht="10.199999999999999" hidden="1" x14ac:dyDescent="0.2"/>
    <row r="15123" ht="10.199999999999999" hidden="1" x14ac:dyDescent="0.2"/>
    <row r="15124" ht="10.199999999999999" hidden="1" x14ac:dyDescent="0.2"/>
    <row r="15125" ht="10.199999999999999" hidden="1" x14ac:dyDescent="0.2"/>
    <row r="15126" ht="10.199999999999999" hidden="1" x14ac:dyDescent="0.2"/>
    <row r="15127" ht="10.199999999999999" hidden="1" x14ac:dyDescent="0.2"/>
    <row r="15128" ht="10.199999999999999" hidden="1" x14ac:dyDescent="0.2"/>
    <row r="15129" ht="10.199999999999999" hidden="1" x14ac:dyDescent="0.2"/>
    <row r="15130" ht="10.199999999999999" hidden="1" x14ac:dyDescent="0.2"/>
    <row r="15131" ht="10.199999999999999" hidden="1" x14ac:dyDescent="0.2"/>
    <row r="15132" ht="10.199999999999999" hidden="1" x14ac:dyDescent="0.2"/>
    <row r="15133" ht="10.199999999999999" hidden="1" x14ac:dyDescent="0.2"/>
    <row r="15134" ht="10.199999999999999" hidden="1" x14ac:dyDescent="0.2"/>
    <row r="15135" ht="10.199999999999999" hidden="1" x14ac:dyDescent="0.2"/>
    <row r="15136" ht="10.199999999999999" hidden="1" x14ac:dyDescent="0.2"/>
    <row r="15137" ht="10.199999999999999" hidden="1" x14ac:dyDescent="0.2"/>
    <row r="15138" ht="10.199999999999999" hidden="1" x14ac:dyDescent="0.2"/>
    <row r="15139" ht="10.199999999999999" hidden="1" x14ac:dyDescent="0.2"/>
    <row r="15140" ht="10.199999999999999" hidden="1" x14ac:dyDescent="0.2"/>
    <row r="15141" ht="10.199999999999999" hidden="1" x14ac:dyDescent="0.2"/>
    <row r="15142" ht="10.199999999999999" hidden="1" x14ac:dyDescent="0.2"/>
    <row r="15143" ht="10.199999999999999" hidden="1" x14ac:dyDescent="0.2"/>
    <row r="15144" ht="10.199999999999999" hidden="1" x14ac:dyDescent="0.2"/>
    <row r="15145" ht="10.199999999999999" hidden="1" x14ac:dyDescent="0.2"/>
    <row r="15146" ht="10.199999999999999" hidden="1" x14ac:dyDescent="0.2"/>
    <row r="15147" ht="10.199999999999999" hidden="1" x14ac:dyDescent="0.2"/>
    <row r="15148" ht="10.199999999999999" hidden="1" x14ac:dyDescent="0.2"/>
    <row r="15149" ht="10.199999999999999" hidden="1" x14ac:dyDescent="0.2"/>
    <row r="15150" ht="10.199999999999999" hidden="1" x14ac:dyDescent="0.2"/>
    <row r="15151" ht="10.199999999999999" hidden="1" x14ac:dyDescent="0.2"/>
    <row r="15152" ht="10.199999999999999" hidden="1" x14ac:dyDescent="0.2"/>
    <row r="15153" ht="10.199999999999999" hidden="1" x14ac:dyDescent="0.2"/>
    <row r="15154" ht="10.199999999999999" hidden="1" x14ac:dyDescent="0.2"/>
    <row r="15155" ht="10.199999999999999" hidden="1" x14ac:dyDescent="0.2"/>
    <row r="15156" ht="10.199999999999999" hidden="1" x14ac:dyDescent="0.2"/>
    <row r="15157" ht="10.199999999999999" hidden="1" x14ac:dyDescent="0.2"/>
    <row r="15158" ht="10.199999999999999" hidden="1" x14ac:dyDescent="0.2"/>
    <row r="15159" ht="10.199999999999999" hidden="1" x14ac:dyDescent="0.2"/>
    <row r="15160" ht="10.199999999999999" hidden="1" x14ac:dyDescent="0.2"/>
    <row r="15161" ht="10.199999999999999" hidden="1" x14ac:dyDescent="0.2"/>
    <row r="15162" ht="10.199999999999999" hidden="1" x14ac:dyDescent="0.2"/>
    <row r="15163" ht="10.199999999999999" hidden="1" x14ac:dyDescent="0.2"/>
    <row r="15164" ht="10.199999999999999" hidden="1" x14ac:dyDescent="0.2"/>
    <row r="15165" ht="10.199999999999999" hidden="1" x14ac:dyDescent="0.2"/>
    <row r="15166" ht="10.199999999999999" hidden="1" x14ac:dyDescent="0.2"/>
    <row r="15167" ht="10.199999999999999" hidden="1" x14ac:dyDescent="0.2"/>
    <row r="15168" ht="10.199999999999999" hidden="1" x14ac:dyDescent="0.2"/>
    <row r="15169" ht="10.199999999999999" hidden="1" x14ac:dyDescent="0.2"/>
    <row r="15170" ht="10.199999999999999" hidden="1" x14ac:dyDescent="0.2"/>
    <row r="15171" ht="10.199999999999999" hidden="1" x14ac:dyDescent="0.2"/>
    <row r="15172" ht="10.199999999999999" hidden="1" x14ac:dyDescent="0.2"/>
    <row r="15173" ht="10.199999999999999" hidden="1" x14ac:dyDescent="0.2"/>
    <row r="15174" ht="10.199999999999999" hidden="1" x14ac:dyDescent="0.2"/>
    <row r="15175" ht="10.199999999999999" hidden="1" x14ac:dyDescent="0.2"/>
    <row r="15176" ht="10.199999999999999" hidden="1" x14ac:dyDescent="0.2"/>
    <row r="15177" ht="10.199999999999999" hidden="1" x14ac:dyDescent="0.2"/>
    <row r="15178" ht="10.199999999999999" hidden="1" x14ac:dyDescent="0.2"/>
    <row r="15179" ht="10.199999999999999" hidden="1" x14ac:dyDescent="0.2"/>
    <row r="15180" ht="10.199999999999999" hidden="1" x14ac:dyDescent="0.2"/>
    <row r="15181" ht="10.199999999999999" hidden="1" x14ac:dyDescent="0.2"/>
    <row r="15182" ht="10.199999999999999" hidden="1" x14ac:dyDescent="0.2"/>
    <row r="15183" ht="10.199999999999999" hidden="1" x14ac:dyDescent="0.2"/>
    <row r="15184" ht="10.199999999999999" hidden="1" x14ac:dyDescent="0.2"/>
    <row r="15185" ht="10.199999999999999" hidden="1" x14ac:dyDescent="0.2"/>
    <row r="15186" ht="10.199999999999999" hidden="1" x14ac:dyDescent="0.2"/>
    <row r="15187" ht="10.199999999999999" hidden="1" x14ac:dyDescent="0.2"/>
    <row r="15188" ht="10.199999999999999" hidden="1" x14ac:dyDescent="0.2"/>
    <row r="15189" ht="10.199999999999999" hidden="1" x14ac:dyDescent="0.2"/>
    <row r="15190" ht="10.199999999999999" hidden="1" x14ac:dyDescent="0.2"/>
    <row r="15191" ht="10.199999999999999" hidden="1" x14ac:dyDescent="0.2"/>
    <row r="15192" ht="10.199999999999999" hidden="1" x14ac:dyDescent="0.2"/>
    <row r="15193" ht="10.199999999999999" hidden="1" x14ac:dyDescent="0.2"/>
    <row r="15194" ht="10.199999999999999" hidden="1" x14ac:dyDescent="0.2"/>
    <row r="15195" ht="10.199999999999999" hidden="1" x14ac:dyDescent="0.2"/>
    <row r="15196" ht="10.199999999999999" hidden="1" x14ac:dyDescent="0.2"/>
    <row r="15197" ht="10.199999999999999" hidden="1" x14ac:dyDescent="0.2"/>
    <row r="15198" ht="10.199999999999999" hidden="1" x14ac:dyDescent="0.2"/>
    <row r="15199" ht="10.199999999999999" hidden="1" x14ac:dyDescent="0.2"/>
    <row r="15200" ht="10.199999999999999" hidden="1" x14ac:dyDescent="0.2"/>
    <row r="15201" ht="10.199999999999999" hidden="1" x14ac:dyDescent="0.2"/>
    <row r="15202" ht="10.199999999999999" hidden="1" x14ac:dyDescent="0.2"/>
    <row r="15203" ht="10.199999999999999" hidden="1" x14ac:dyDescent="0.2"/>
    <row r="15204" ht="10.199999999999999" hidden="1" x14ac:dyDescent="0.2"/>
    <row r="15205" ht="10.199999999999999" hidden="1" x14ac:dyDescent="0.2"/>
    <row r="15206" ht="10.199999999999999" hidden="1" x14ac:dyDescent="0.2"/>
    <row r="15207" ht="10.199999999999999" hidden="1" x14ac:dyDescent="0.2"/>
    <row r="15208" ht="10.199999999999999" hidden="1" x14ac:dyDescent="0.2"/>
    <row r="15209" ht="10.199999999999999" hidden="1" x14ac:dyDescent="0.2"/>
    <row r="15210" ht="10.199999999999999" hidden="1" x14ac:dyDescent="0.2"/>
    <row r="15211" ht="10.199999999999999" hidden="1" x14ac:dyDescent="0.2"/>
    <row r="15212" ht="10.199999999999999" hidden="1" x14ac:dyDescent="0.2"/>
    <row r="15213" ht="10.199999999999999" hidden="1" x14ac:dyDescent="0.2"/>
    <row r="15214" ht="10.199999999999999" hidden="1" x14ac:dyDescent="0.2"/>
    <row r="15215" ht="10.199999999999999" hidden="1" x14ac:dyDescent="0.2"/>
    <row r="15216" ht="10.199999999999999" hidden="1" x14ac:dyDescent="0.2"/>
    <row r="15217" ht="10.199999999999999" hidden="1" x14ac:dyDescent="0.2"/>
    <row r="15218" ht="10.199999999999999" hidden="1" x14ac:dyDescent="0.2"/>
    <row r="15219" ht="10.199999999999999" hidden="1" x14ac:dyDescent="0.2"/>
    <row r="15220" ht="10.199999999999999" hidden="1" x14ac:dyDescent="0.2"/>
    <row r="15221" ht="10.199999999999999" hidden="1" x14ac:dyDescent="0.2"/>
    <row r="15222" ht="10.199999999999999" hidden="1" x14ac:dyDescent="0.2"/>
    <row r="15223" ht="10.199999999999999" hidden="1" x14ac:dyDescent="0.2"/>
    <row r="15224" ht="10.199999999999999" hidden="1" x14ac:dyDescent="0.2"/>
    <row r="15225" ht="10.199999999999999" hidden="1" x14ac:dyDescent="0.2"/>
    <row r="15226" ht="10.199999999999999" hidden="1" x14ac:dyDescent="0.2"/>
    <row r="15227" ht="10.199999999999999" hidden="1" x14ac:dyDescent="0.2"/>
    <row r="15228" ht="10.199999999999999" hidden="1" x14ac:dyDescent="0.2"/>
    <row r="15229" ht="10.199999999999999" hidden="1" x14ac:dyDescent="0.2"/>
    <row r="15230" ht="10.199999999999999" hidden="1" x14ac:dyDescent="0.2"/>
    <row r="15231" ht="10.199999999999999" hidden="1" x14ac:dyDescent="0.2"/>
    <row r="15232" ht="10.199999999999999" hidden="1" x14ac:dyDescent="0.2"/>
    <row r="15233" ht="10.199999999999999" hidden="1" x14ac:dyDescent="0.2"/>
    <row r="15234" ht="10.199999999999999" hidden="1" x14ac:dyDescent="0.2"/>
    <row r="15235" ht="10.199999999999999" hidden="1" x14ac:dyDescent="0.2"/>
    <row r="15236" ht="10.199999999999999" hidden="1" x14ac:dyDescent="0.2"/>
    <row r="15237" ht="10.199999999999999" hidden="1" x14ac:dyDescent="0.2"/>
    <row r="15238" ht="10.199999999999999" hidden="1" x14ac:dyDescent="0.2"/>
    <row r="15239" ht="10.199999999999999" hidden="1" x14ac:dyDescent="0.2"/>
    <row r="15240" ht="10.199999999999999" hidden="1" x14ac:dyDescent="0.2"/>
    <row r="15241" ht="10.199999999999999" hidden="1" x14ac:dyDescent="0.2"/>
    <row r="15242" ht="10.199999999999999" hidden="1" x14ac:dyDescent="0.2"/>
    <row r="15243" ht="10.199999999999999" hidden="1" x14ac:dyDescent="0.2"/>
    <row r="15244" ht="10.199999999999999" hidden="1" x14ac:dyDescent="0.2"/>
    <row r="15245" ht="10.199999999999999" hidden="1" x14ac:dyDescent="0.2"/>
    <row r="15246" ht="10.199999999999999" hidden="1" x14ac:dyDescent="0.2"/>
    <row r="15247" ht="10.199999999999999" hidden="1" x14ac:dyDescent="0.2"/>
    <row r="15248" ht="10.199999999999999" hidden="1" x14ac:dyDescent="0.2"/>
    <row r="15249" ht="10.199999999999999" hidden="1" x14ac:dyDescent="0.2"/>
    <row r="15250" ht="10.199999999999999" hidden="1" x14ac:dyDescent="0.2"/>
    <row r="15251" ht="10.199999999999999" hidden="1" x14ac:dyDescent="0.2"/>
    <row r="15252" ht="10.199999999999999" hidden="1" x14ac:dyDescent="0.2"/>
    <row r="15253" ht="10.199999999999999" hidden="1" x14ac:dyDescent="0.2"/>
    <row r="15254" ht="10.199999999999999" hidden="1" x14ac:dyDescent="0.2"/>
    <row r="15255" ht="10.199999999999999" hidden="1" x14ac:dyDescent="0.2"/>
    <row r="15256" ht="10.199999999999999" hidden="1" x14ac:dyDescent="0.2"/>
    <row r="15257" ht="10.199999999999999" hidden="1" x14ac:dyDescent="0.2"/>
    <row r="15258" ht="10.199999999999999" hidden="1" x14ac:dyDescent="0.2"/>
    <row r="15259" ht="10.199999999999999" hidden="1" x14ac:dyDescent="0.2"/>
    <row r="15260" ht="10.199999999999999" hidden="1" x14ac:dyDescent="0.2"/>
    <row r="15261" ht="10.199999999999999" hidden="1" x14ac:dyDescent="0.2"/>
    <row r="15262" ht="10.199999999999999" hidden="1" x14ac:dyDescent="0.2"/>
    <row r="15263" ht="10.199999999999999" hidden="1" x14ac:dyDescent="0.2"/>
    <row r="15264" ht="10.199999999999999" hidden="1" x14ac:dyDescent="0.2"/>
    <row r="15265" ht="10.199999999999999" hidden="1" x14ac:dyDescent="0.2"/>
    <row r="15266" ht="10.199999999999999" hidden="1" x14ac:dyDescent="0.2"/>
    <row r="15267" ht="10.199999999999999" hidden="1" x14ac:dyDescent="0.2"/>
    <row r="15268" ht="10.199999999999999" hidden="1" x14ac:dyDescent="0.2"/>
    <row r="15269" ht="10.199999999999999" hidden="1" x14ac:dyDescent="0.2"/>
    <row r="15270" ht="10.199999999999999" hidden="1" x14ac:dyDescent="0.2"/>
    <row r="15271" ht="10.199999999999999" hidden="1" x14ac:dyDescent="0.2"/>
    <row r="15272" ht="10.199999999999999" hidden="1" x14ac:dyDescent="0.2"/>
    <row r="15273" ht="10.199999999999999" hidden="1" x14ac:dyDescent="0.2"/>
    <row r="15274" ht="10.199999999999999" hidden="1" x14ac:dyDescent="0.2"/>
    <row r="15275" ht="10.199999999999999" hidden="1" x14ac:dyDescent="0.2"/>
    <row r="15276" ht="10.199999999999999" hidden="1" x14ac:dyDescent="0.2"/>
    <row r="15277" ht="10.199999999999999" hidden="1" x14ac:dyDescent="0.2"/>
    <row r="15278" ht="10.199999999999999" hidden="1" x14ac:dyDescent="0.2"/>
    <row r="15279" ht="10.199999999999999" hidden="1" x14ac:dyDescent="0.2"/>
    <row r="15280" ht="10.199999999999999" hidden="1" x14ac:dyDescent="0.2"/>
    <row r="15281" ht="10.199999999999999" hidden="1" x14ac:dyDescent="0.2"/>
    <row r="15282" ht="10.199999999999999" hidden="1" x14ac:dyDescent="0.2"/>
    <row r="15283" ht="10.199999999999999" hidden="1" x14ac:dyDescent="0.2"/>
    <row r="15284" ht="10.199999999999999" hidden="1" x14ac:dyDescent="0.2"/>
    <row r="15285" ht="10.199999999999999" hidden="1" x14ac:dyDescent="0.2"/>
    <row r="15286" ht="10.199999999999999" hidden="1" x14ac:dyDescent="0.2"/>
    <row r="15287" ht="10.199999999999999" hidden="1" x14ac:dyDescent="0.2"/>
    <row r="15288" ht="10.199999999999999" hidden="1" x14ac:dyDescent="0.2"/>
    <row r="15289" ht="10.199999999999999" hidden="1" x14ac:dyDescent="0.2"/>
    <row r="15290" ht="10.199999999999999" hidden="1" x14ac:dyDescent="0.2"/>
    <row r="15291" ht="10.199999999999999" hidden="1" x14ac:dyDescent="0.2"/>
    <row r="15292" ht="10.199999999999999" hidden="1" x14ac:dyDescent="0.2"/>
    <row r="15293" ht="10.199999999999999" hidden="1" x14ac:dyDescent="0.2"/>
    <row r="15294" ht="10.199999999999999" hidden="1" x14ac:dyDescent="0.2"/>
    <row r="15295" ht="10.199999999999999" hidden="1" x14ac:dyDescent="0.2"/>
    <row r="15296" ht="10.199999999999999" hidden="1" x14ac:dyDescent="0.2"/>
    <row r="15297" ht="10.199999999999999" hidden="1" x14ac:dyDescent="0.2"/>
    <row r="15298" ht="10.199999999999999" hidden="1" x14ac:dyDescent="0.2"/>
    <row r="15299" ht="10.199999999999999" hidden="1" x14ac:dyDescent="0.2"/>
    <row r="15300" ht="10.199999999999999" hidden="1" x14ac:dyDescent="0.2"/>
    <row r="15301" ht="10.199999999999999" hidden="1" x14ac:dyDescent="0.2"/>
    <row r="15302" ht="10.199999999999999" hidden="1" x14ac:dyDescent="0.2"/>
    <row r="15303" ht="10.199999999999999" hidden="1" x14ac:dyDescent="0.2"/>
    <row r="15304" ht="10.199999999999999" hidden="1" x14ac:dyDescent="0.2"/>
    <row r="15305" ht="10.199999999999999" hidden="1" x14ac:dyDescent="0.2"/>
    <row r="15306" ht="10.199999999999999" hidden="1" x14ac:dyDescent="0.2"/>
    <row r="15307" ht="10.199999999999999" hidden="1" x14ac:dyDescent="0.2"/>
    <row r="15308" ht="10.199999999999999" hidden="1" x14ac:dyDescent="0.2"/>
    <row r="15309" ht="10.199999999999999" hidden="1" x14ac:dyDescent="0.2"/>
    <row r="15310" ht="10.199999999999999" hidden="1" x14ac:dyDescent="0.2"/>
    <row r="15311" ht="10.199999999999999" hidden="1" x14ac:dyDescent="0.2"/>
    <row r="15312" ht="10.199999999999999" hidden="1" x14ac:dyDescent="0.2"/>
    <row r="15313" ht="10.199999999999999" hidden="1" x14ac:dyDescent="0.2"/>
    <row r="15314" ht="10.199999999999999" hidden="1" x14ac:dyDescent="0.2"/>
    <row r="15315" ht="10.199999999999999" hidden="1" x14ac:dyDescent="0.2"/>
    <row r="15316" ht="10.199999999999999" hidden="1" x14ac:dyDescent="0.2"/>
    <row r="15317" ht="10.199999999999999" hidden="1" x14ac:dyDescent="0.2"/>
    <row r="15318" ht="10.199999999999999" hidden="1" x14ac:dyDescent="0.2"/>
    <row r="15319" ht="10.199999999999999" hidden="1" x14ac:dyDescent="0.2"/>
    <row r="15320" ht="10.199999999999999" hidden="1" x14ac:dyDescent="0.2"/>
    <row r="15321" ht="10.199999999999999" hidden="1" x14ac:dyDescent="0.2"/>
    <row r="15322" ht="10.199999999999999" hidden="1" x14ac:dyDescent="0.2"/>
    <row r="15323" ht="10.199999999999999" hidden="1" x14ac:dyDescent="0.2"/>
    <row r="15324" ht="10.199999999999999" hidden="1" x14ac:dyDescent="0.2"/>
    <row r="15325" ht="10.199999999999999" hidden="1" x14ac:dyDescent="0.2"/>
    <row r="15326" ht="10.199999999999999" hidden="1" x14ac:dyDescent="0.2"/>
    <row r="15327" ht="10.199999999999999" hidden="1" x14ac:dyDescent="0.2"/>
    <row r="15328" ht="10.199999999999999" hidden="1" x14ac:dyDescent="0.2"/>
    <row r="15329" ht="10.199999999999999" hidden="1" x14ac:dyDescent="0.2"/>
    <row r="15330" ht="10.199999999999999" hidden="1" x14ac:dyDescent="0.2"/>
    <row r="15331" ht="10.199999999999999" hidden="1" x14ac:dyDescent="0.2"/>
    <row r="15332" ht="10.199999999999999" hidden="1" x14ac:dyDescent="0.2"/>
    <row r="15333" ht="10.199999999999999" hidden="1" x14ac:dyDescent="0.2"/>
    <row r="15334" ht="10.199999999999999" hidden="1" x14ac:dyDescent="0.2"/>
    <row r="15335" ht="10.199999999999999" hidden="1" x14ac:dyDescent="0.2"/>
    <row r="15336" ht="10.199999999999999" hidden="1" x14ac:dyDescent="0.2"/>
    <row r="15337" ht="10.199999999999999" hidden="1" x14ac:dyDescent="0.2"/>
    <row r="15338" ht="10.199999999999999" hidden="1" x14ac:dyDescent="0.2"/>
    <row r="15339" ht="10.199999999999999" hidden="1" x14ac:dyDescent="0.2"/>
    <row r="15340" ht="10.199999999999999" hidden="1" x14ac:dyDescent="0.2"/>
    <row r="15341" ht="10.199999999999999" hidden="1" x14ac:dyDescent="0.2"/>
    <row r="15342" ht="10.199999999999999" hidden="1" x14ac:dyDescent="0.2"/>
    <row r="15343" ht="10.199999999999999" hidden="1" x14ac:dyDescent="0.2"/>
    <row r="15344" ht="10.199999999999999" hidden="1" x14ac:dyDescent="0.2"/>
    <row r="15345" ht="10.199999999999999" hidden="1" x14ac:dyDescent="0.2"/>
    <row r="15346" ht="10.199999999999999" hidden="1" x14ac:dyDescent="0.2"/>
    <row r="15347" ht="10.199999999999999" hidden="1" x14ac:dyDescent="0.2"/>
    <row r="15348" ht="10.199999999999999" hidden="1" x14ac:dyDescent="0.2"/>
    <row r="15349" ht="10.199999999999999" hidden="1" x14ac:dyDescent="0.2"/>
    <row r="15350" ht="10.199999999999999" hidden="1" x14ac:dyDescent="0.2"/>
    <row r="15351" ht="10.199999999999999" hidden="1" x14ac:dyDescent="0.2"/>
    <row r="15352" ht="10.199999999999999" hidden="1" x14ac:dyDescent="0.2"/>
    <row r="15353" ht="10.199999999999999" hidden="1" x14ac:dyDescent="0.2"/>
    <row r="15354" ht="10.199999999999999" hidden="1" x14ac:dyDescent="0.2"/>
    <row r="15355" ht="10.199999999999999" hidden="1" x14ac:dyDescent="0.2"/>
    <row r="15356" ht="10.199999999999999" hidden="1" x14ac:dyDescent="0.2"/>
    <row r="15357" ht="10.199999999999999" hidden="1" x14ac:dyDescent="0.2"/>
    <row r="15358" ht="10.199999999999999" hidden="1" x14ac:dyDescent="0.2"/>
    <row r="15359" ht="10.199999999999999" hidden="1" x14ac:dyDescent="0.2"/>
    <row r="15360" ht="10.199999999999999" hidden="1" x14ac:dyDescent="0.2"/>
    <row r="15361" ht="10.199999999999999" hidden="1" x14ac:dyDescent="0.2"/>
    <row r="15362" ht="10.199999999999999" hidden="1" x14ac:dyDescent="0.2"/>
    <row r="15363" ht="10.199999999999999" hidden="1" x14ac:dyDescent="0.2"/>
    <row r="15364" ht="10.199999999999999" hidden="1" x14ac:dyDescent="0.2"/>
    <row r="15365" ht="10.199999999999999" hidden="1" x14ac:dyDescent="0.2"/>
    <row r="15366" ht="10.199999999999999" hidden="1" x14ac:dyDescent="0.2"/>
    <row r="15367" ht="10.199999999999999" hidden="1" x14ac:dyDescent="0.2"/>
    <row r="15368" ht="10.199999999999999" hidden="1" x14ac:dyDescent="0.2"/>
    <row r="15369" ht="10.199999999999999" hidden="1" x14ac:dyDescent="0.2"/>
    <row r="15370" ht="10.199999999999999" hidden="1" x14ac:dyDescent="0.2"/>
    <row r="15371" ht="10.199999999999999" hidden="1" x14ac:dyDescent="0.2"/>
    <row r="15372" ht="10.199999999999999" hidden="1" x14ac:dyDescent="0.2"/>
    <row r="15373" ht="10.199999999999999" hidden="1" x14ac:dyDescent="0.2"/>
    <row r="15374" ht="10.199999999999999" hidden="1" x14ac:dyDescent="0.2"/>
    <row r="15375" ht="10.199999999999999" hidden="1" x14ac:dyDescent="0.2"/>
    <row r="15376" ht="10.199999999999999" hidden="1" x14ac:dyDescent="0.2"/>
    <row r="15377" ht="10.199999999999999" hidden="1" x14ac:dyDescent="0.2"/>
    <row r="15378" ht="10.199999999999999" hidden="1" x14ac:dyDescent="0.2"/>
    <row r="15379" ht="10.199999999999999" hidden="1" x14ac:dyDescent="0.2"/>
    <row r="15380" ht="10.199999999999999" hidden="1" x14ac:dyDescent="0.2"/>
    <row r="15381" ht="10.199999999999999" hidden="1" x14ac:dyDescent="0.2"/>
    <row r="15382" ht="10.199999999999999" hidden="1" x14ac:dyDescent="0.2"/>
    <row r="15383" ht="10.199999999999999" hidden="1" x14ac:dyDescent="0.2"/>
    <row r="15384" ht="10.199999999999999" hidden="1" x14ac:dyDescent="0.2"/>
    <row r="15385" ht="10.199999999999999" hidden="1" x14ac:dyDescent="0.2"/>
    <row r="15386" ht="10.199999999999999" hidden="1" x14ac:dyDescent="0.2"/>
    <row r="15387" ht="10.199999999999999" hidden="1" x14ac:dyDescent="0.2"/>
    <row r="15388" ht="10.199999999999999" hidden="1" x14ac:dyDescent="0.2"/>
    <row r="15389" ht="10.199999999999999" hidden="1" x14ac:dyDescent="0.2"/>
    <row r="15390" ht="10.199999999999999" hidden="1" x14ac:dyDescent="0.2"/>
    <row r="15391" ht="10.199999999999999" hidden="1" x14ac:dyDescent="0.2"/>
    <row r="15392" ht="10.199999999999999" hidden="1" x14ac:dyDescent="0.2"/>
    <row r="15393" ht="10.199999999999999" hidden="1" x14ac:dyDescent="0.2"/>
    <row r="15394" ht="10.199999999999999" hidden="1" x14ac:dyDescent="0.2"/>
    <row r="15395" ht="10.199999999999999" hidden="1" x14ac:dyDescent="0.2"/>
    <row r="15396" ht="10.199999999999999" hidden="1" x14ac:dyDescent="0.2"/>
    <row r="15397" ht="10.199999999999999" hidden="1" x14ac:dyDescent="0.2"/>
    <row r="15398" ht="10.199999999999999" hidden="1" x14ac:dyDescent="0.2"/>
    <row r="15399" ht="10.199999999999999" hidden="1" x14ac:dyDescent="0.2"/>
    <row r="15400" ht="10.199999999999999" hidden="1" x14ac:dyDescent="0.2"/>
    <row r="15401" ht="10.199999999999999" hidden="1" x14ac:dyDescent="0.2"/>
    <row r="15402" ht="10.199999999999999" hidden="1" x14ac:dyDescent="0.2"/>
    <row r="15403" ht="10.199999999999999" hidden="1" x14ac:dyDescent="0.2"/>
    <row r="15404" ht="10.199999999999999" hidden="1" x14ac:dyDescent="0.2"/>
    <row r="15405" ht="10.199999999999999" hidden="1" x14ac:dyDescent="0.2"/>
    <row r="15406" ht="10.199999999999999" hidden="1" x14ac:dyDescent="0.2"/>
    <row r="15407" ht="10.199999999999999" hidden="1" x14ac:dyDescent="0.2"/>
    <row r="15408" ht="10.199999999999999" hidden="1" x14ac:dyDescent="0.2"/>
    <row r="15409" ht="10.199999999999999" hidden="1" x14ac:dyDescent="0.2"/>
    <row r="15410" ht="10.199999999999999" hidden="1" x14ac:dyDescent="0.2"/>
    <row r="15411" ht="10.199999999999999" hidden="1" x14ac:dyDescent="0.2"/>
    <row r="15412" ht="10.199999999999999" hidden="1" x14ac:dyDescent="0.2"/>
    <row r="15413" ht="10.199999999999999" hidden="1" x14ac:dyDescent="0.2"/>
    <row r="15414" ht="10.199999999999999" hidden="1" x14ac:dyDescent="0.2"/>
    <row r="15415" ht="10.199999999999999" hidden="1" x14ac:dyDescent="0.2"/>
    <row r="15416" ht="10.199999999999999" hidden="1" x14ac:dyDescent="0.2"/>
    <row r="15417" ht="10.199999999999999" hidden="1" x14ac:dyDescent="0.2"/>
    <row r="15418" ht="10.199999999999999" hidden="1" x14ac:dyDescent="0.2"/>
    <row r="15419" ht="10.199999999999999" hidden="1" x14ac:dyDescent="0.2"/>
    <row r="15420" ht="10.199999999999999" hidden="1" x14ac:dyDescent="0.2"/>
    <row r="15421" ht="10.199999999999999" hidden="1" x14ac:dyDescent="0.2"/>
    <row r="15422" ht="10.199999999999999" hidden="1" x14ac:dyDescent="0.2"/>
    <row r="15423" ht="10.199999999999999" hidden="1" x14ac:dyDescent="0.2"/>
    <row r="15424" ht="10.199999999999999" hidden="1" x14ac:dyDescent="0.2"/>
    <row r="15425" ht="10.199999999999999" hidden="1" x14ac:dyDescent="0.2"/>
    <row r="15426" ht="10.199999999999999" hidden="1" x14ac:dyDescent="0.2"/>
    <row r="15427" ht="10.199999999999999" hidden="1" x14ac:dyDescent="0.2"/>
    <row r="15428" ht="10.199999999999999" hidden="1" x14ac:dyDescent="0.2"/>
    <row r="15429" ht="10.199999999999999" hidden="1" x14ac:dyDescent="0.2"/>
    <row r="15430" ht="10.199999999999999" hidden="1" x14ac:dyDescent="0.2"/>
    <row r="15431" ht="10.199999999999999" hidden="1" x14ac:dyDescent="0.2"/>
    <row r="15432" ht="10.199999999999999" hidden="1" x14ac:dyDescent="0.2"/>
    <row r="15433" ht="10.199999999999999" hidden="1" x14ac:dyDescent="0.2"/>
    <row r="15434" ht="10.199999999999999" hidden="1" x14ac:dyDescent="0.2"/>
    <row r="15435" ht="10.199999999999999" hidden="1" x14ac:dyDescent="0.2"/>
    <row r="15436" ht="10.199999999999999" hidden="1" x14ac:dyDescent="0.2"/>
    <row r="15437" ht="10.199999999999999" hidden="1" x14ac:dyDescent="0.2"/>
    <row r="15438" ht="10.199999999999999" hidden="1" x14ac:dyDescent="0.2"/>
    <row r="15439" ht="10.199999999999999" hidden="1" x14ac:dyDescent="0.2"/>
    <row r="15440" ht="10.199999999999999" hidden="1" x14ac:dyDescent="0.2"/>
    <row r="15441" ht="10.199999999999999" hidden="1" x14ac:dyDescent="0.2"/>
    <row r="15442" ht="10.199999999999999" hidden="1" x14ac:dyDescent="0.2"/>
    <row r="15443" ht="10.199999999999999" hidden="1" x14ac:dyDescent="0.2"/>
    <row r="15444" ht="10.199999999999999" hidden="1" x14ac:dyDescent="0.2"/>
    <row r="15445" ht="10.199999999999999" hidden="1" x14ac:dyDescent="0.2"/>
    <row r="15446" ht="10.199999999999999" hidden="1" x14ac:dyDescent="0.2"/>
    <row r="15447" ht="10.199999999999999" hidden="1" x14ac:dyDescent="0.2"/>
    <row r="15448" ht="10.199999999999999" hidden="1" x14ac:dyDescent="0.2"/>
    <row r="15449" ht="10.199999999999999" hidden="1" x14ac:dyDescent="0.2"/>
    <row r="15450" ht="10.199999999999999" hidden="1" x14ac:dyDescent="0.2"/>
    <row r="15451" ht="10.199999999999999" hidden="1" x14ac:dyDescent="0.2"/>
    <row r="15452" ht="10.199999999999999" hidden="1" x14ac:dyDescent="0.2"/>
    <row r="15453" ht="10.199999999999999" hidden="1" x14ac:dyDescent="0.2"/>
    <row r="15454" ht="10.199999999999999" hidden="1" x14ac:dyDescent="0.2"/>
    <row r="15455" ht="10.199999999999999" hidden="1" x14ac:dyDescent="0.2"/>
    <row r="15456" ht="10.199999999999999" hidden="1" x14ac:dyDescent="0.2"/>
    <row r="15457" ht="10.199999999999999" hidden="1" x14ac:dyDescent="0.2"/>
    <row r="15458" ht="10.199999999999999" hidden="1" x14ac:dyDescent="0.2"/>
    <row r="15459" ht="10.199999999999999" hidden="1" x14ac:dyDescent="0.2"/>
    <row r="15460" ht="10.199999999999999" hidden="1" x14ac:dyDescent="0.2"/>
    <row r="15461" ht="10.199999999999999" hidden="1" x14ac:dyDescent="0.2"/>
    <row r="15462" ht="10.199999999999999" hidden="1" x14ac:dyDescent="0.2"/>
    <row r="15463" ht="10.199999999999999" hidden="1" x14ac:dyDescent="0.2"/>
    <row r="15464" ht="10.199999999999999" hidden="1" x14ac:dyDescent="0.2"/>
    <row r="15465" ht="10.199999999999999" hidden="1" x14ac:dyDescent="0.2"/>
    <row r="15466" ht="10.199999999999999" hidden="1" x14ac:dyDescent="0.2"/>
    <row r="15467" ht="10.199999999999999" hidden="1" x14ac:dyDescent="0.2"/>
    <row r="15468" ht="10.199999999999999" hidden="1" x14ac:dyDescent="0.2"/>
    <row r="15469" ht="10.199999999999999" hidden="1" x14ac:dyDescent="0.2"/>
    <row r="15470" ht="10.199999999999999" hidden="1" x14ac:dyDescent="0.2"/>
    <row r="15471" ht="10.199999999999999" hidden="1" x14ac:dyDescent="0.2"/>
    <row r="15472" ht="10.199999999999999" hidden="1" x14ac:dyDescent="0.2"/>
    <row r="15473" ht="10.199999999999999" hidden="1" x14ac:dyDescent="0.2"/>
    <row r="15474" ht="10.199999999999999" hidden="1" x14ac:dyDescent="0.2"/>
    <row r="15475" ht="10.199999999999999" hidden="1" x14ac:dyDescent="0.2"/>
    <row r="15476" ht="10.199999999999999" hidden="1" x14ac:dyDescent="0.2"/>
    <row r="15477" ht="10.199999999999999" hidden="1" x14ac:dyDescent="0.2"/>
    <row r="15478" ht="10.199999999999999" hidden="1" x14ac:dyDescent="0.2"/>
    <row r="15479" ht="10.199999999999999" hidden="1" x14ac:dyDescent="0.2"/>
    <row r="15480" ht="10.199999999999999" hidden="1" x14ac:dyDescent="0.2"/>
    <row r="15481" ht="10.199999999999999" hidden="1" x14ac:dyDescent="0.2"/>
    <row r="15482" ht="10.199999999999999" hidden="1" x14ac:dyDescent="0.2"/>
    <row r="15483" ht="10.199999999999999" hidden="1" x14ac:dyDescent="0.2"/>
    <row r="15484" ht="10.199999999999999" hidden="1" x14ac:dyDescent="0.2"/>
    <row r="15485" ht="10.199999999999999" hidden="1" x14ac:dyDescent="0.2"/>
    <row r="15486" ht="10.199999999999999" hidden="1" x14ac:dyDescent="0.2"/>
    <row r="15487" ht="10.199999999999999" hidden="1" x14ac:dyDescent="0.2"/>
    <row r="15488" ht="10.199999999999999" hidden="1" x14ac:dyDescent="0.2"/>
    <row r="15489" ht="10.199999999999999" hidden="1" x14ac:dyDescent="0.2"/>
    <row r="15490" ht="10.199999999999999" hidden="1" x14ac:dyDescent="0.2"/>
    <row r="15491" ht="10.199999999999999" hidden="1" x14ac:dyDescent="0.2"/>
    <row r="15492" ht="10.199999999999999" hidden="1" x14ac:dyDescent="0.2"/>
    <row r="15493" ht="10.199999999999999" hidden="1" x14ac:dyDescent="0.2"/>
    <row r="15494" ht="10.199999999999999" hidden="1" x14ac:dyDescent="0.2"/>
    <row r="15495" ht="10.199999999999999" hidden="1" x14ac:dyDescent="0.2"/>
    <row r="15496" ht="10.199999999999999" hidden="1" x14ac:dyDescent="0.2"/>
    <row r="15497" ht="10.199999999999999" hidden="1" x14ac:dyDescent="0.2"/>
    <row r="15498" ht="10.199999999999999" hidden="1" x14ac:dyDescent="0.2"/>
    <row r="15499" ht="10.199999999999999" hidden="1" x14ac:dyDescent="0.2"/>
    <row r="15500" ht="10.199999999999999" hidden="1" x14ac:dyDescent="0.2"/>
    <row r="15501" ht="10.199999999999999" hidden="1" x14ac:dyDescent="0.2"/>
    <row r="15502" ht="10.199999999999999" hidden="1" x14ac:dyDescent="0.2"/>
    <row r="15503" ht="10.199999999999999" hidden="1" x14ac:dyDescent="0.2"/>
    <row r="15504" ht="10.199999999999999" hidden="1" x14ac:dyDescent="0.2"/>
    <row r="15505" ht="10.199999999999999" hidden="1" x14ac:dyDescent="0.2"/>
    <row r="15506" ht="10.199999999999999" hidden="1" x14ac:dyDescent="0.2"/>
    <row r="15507" ht="10.199999999999999" hidden="1" x14ac:dyDescent="0.2"/>
    <row r="15508" ht="10.199999999999999" hidden="1" x14ac:dyDescent="0.2"/>
    <row r="15509" ht="10.199999999999999" hidden="1" x14ac:dyDescent="0.2"/>
    <row r="15510" ht="10.199999999999999" hidden="1" x14ac:dyDescent="0.2"/>
    <row r="15511" ht="10.199999999999999" hidden="1" x14ac:dyDescent="0.2"/>
    <row r="15512" ht="10.199999999999999" hidden="1" x14ac:dyDescent="0.2"/>
    <row r="15513" ht="10.199999999999999" hidden="1" x14ac:dyDescent="0.2"/>
    <row r="15514" ht="10.199999999999999" hidden="1" x14ac:dyDescent="0.2"/>
    <row r="15515" ht="10.199999999999999" hidden="1" x14ac:dyDescent="0.2"/>
    <row r="15516" ht="10.199999999999999" hidden="1" x14ac:dyDescent="0.2"/>
    <row r="15517" ht="10.199999999999999" hidden="1" x14ac:dyDescent="0.2"/>
    <row r="15518" ht="10.199999999999999" hidden="1" x14ac:dyDescent="0.2"/>
    <row r="15519" ht="10.199999999999999" hidden="1" x14ac:dyDescent="0.2"/>
    <row r="15520" ht="10.199999999999999" hidden="1" x14ac:dyDescent="0.2"/>
    <row r="15521" ht="10.199999999999999" hidden="1" x14ac:dyDescent="0.2"/>
    <row r="15522" ht="10.199999999999999" hidden="1" x14ac:dyDescent="0.2"/>
    <row r="15523" ht="10.199999999999999" hidden="1" x14ac:dyDescent="0.2"/>
    <row r="15524" ht="10.199999999999999" hidden="1" x14ac:dyDescent="0.2"/>
    <row r="15525" ht="10.199999999999999" hidden="1" x14ac:dyDescent="0.2"/>
    <row r="15526" ht="10.199999999999999" hidden="1" x14ac:dyDescent="0.2"/>
    <row r="15527" ht="10.199999999999999" hidden="1" x14ac:dyDescent="0.2"/>
    <row r="15528" ht="10.199999999999999" hidden="1" x14ac:dyDescent="0.2"/>
    <row r="15529" ht="10.199999999999999" hidden="1" x14ac:dyDescent="0.2"/>
    <row r="15530" ht="10.199999999999999" hidden="1" x14ac:dyDescent="0.2"/>
    <row r="15531" ht="10.199999999999999" hidden="1" x14ac:dyDescent="0.2"/>
    <row r="15532" ht="10.199999999999999" hidden="1" x14ac:dyDescent="0.2"/>
    <row r="15533" ht="10.199999999999999" hidden="1" x14ac:dyDescent="0.2"/>
    <row r="15534" ht="10.199999999999999" hidden="1" x14ac:dyDescent="0.2"/>
    <row r="15535" ht="10.199999999999999" hidden="1" x14ac:dyDescent="0.2"/>
    <row r="15536" ht="10.199999999999999" hidden="1" x14ac:dyDescent="0.2"/>
    <row r="15537" ht="10.199999999999999" hidden="1" x14ac:dyDescent="0.2"/>
    <row r="15538" ht="10.199999999999999" hidden="1" x14ac:dyDescent="0.2"/>
    <row r="15539" ht="10.199999999999999" hidden="1" x14ac:dyDescent="0.2"/>
    <row r="15540" ht="10.199999999999999" hidden="1" x14ac:dyDescent="0.2"/>
    <row r="15541" ht="10.199999999999999" hidden="1" x14ac:dyDescent="0.2"/>
    <row r="15542" ht="10.199999999999999" hidden="1" x14ac:dyDescent="0.2"/>
    <row r="15543" ht="10.199999999999999" hidden="1" x14ac:dyDescent="0.2"/>
    <row r="15544" ht="10.199999999999999" hidden="1" x14ac:dyDescent="0.2"/>
    <row r="15545" ht="10.199999999999999" hidden="1" x14ac:dyDescent="0.2"/>
    <row r="15546" ht="10.199999999999999" hidden="1" x14ac:dyDescent="0.2"/>
    <row r="15547" ht="10.199999999999999" hidden="1" x14ac:dyDescent="0.2"/>
    <row r="15548" ht="10.199999999999999" hidden="1" x14ac:dyDescent="0.2"/>
    <row r="15549" ht="10.199999999999999" hidden="1" x14ac:dyDescent="0.2"/>
    <row r="15550" ht="10.199999999999999" hidden="1" x14ac:dyDescent="0.2"/>
    <row r="15551" ht="10.199999999999999" hidden="1" x14ac:dyDescent="0.2"/>
    <row r="15552" ht="10.199999999999999" hidden="1" x14ac:dyDescent="0.2"/>
    <row r="15553" ht="10.199999999999999" hidden="1" x14ac:dyDescent="0.2"/>
    <row r="15554" ht="10.199999999999999" hidden="1" x14ac:dyDescent="0.2"/>
    <row r="15555" ht="10.199999999999999" hidden="1" x14ac:dyDescent="0.2"/>
    <row r="15556" ht="10.199999999999999" hidden="1" x14ac:dyDescent="0.2"/>
    <row r="15557" ht="10.199999999999999" hidden="1" x14ac:dyDescent="0.2"/>
    <row r="15558" ht="10.199999999999999" hidden="1" x14ac:dyDescent="0.2"/>
    <row r="15559" ht="10.199999999999999" hidden="1" x14ac:dyDescent="0.2"/>
    <row r="15560" ht="10.199999999999999" hidden="1" x14ac:dyDescent="0.2"/>
    <row r="15561" ht="10.199999999999999" hidden="1" x14ac:dyDescent="0.2"/>
    <row r="15562" ht="10.199999999999999" hidden="1" x14ac:dyDescent="0.2"/>
    <row r="15563" ht="10.199999999999999" hidden="1" x14ac:dyDescent="0.2"/>
    <row r="15564" ht="10.199999999999999" hidden="1" x14ac:dyDescent="0.2"/>
    <row r="15565" ht="10.199999999999999" hidden="1" x14ac:dyDescent="0.2"/>
    <row r="15566" ht="10.199999999999999" hidden="1" x14ac:dyDescent="0.2"/>
    <row r="15567" ht="10.199999999999999" hidden="1" x14ac:dyDescent="0.2"/>
    <row r="15568" ht="10.199999999999999" hidden="1" x14ac:dyDescent="0.2"/>
    <row r="15569" ht="10.199999999999999" hidden="1" x14ac:dyDescent="0.2"/>
    <row r="15570" ht="10.199999999999999" hidden="1" x14ac:dyDescent="0.2"/>
    <row r="15571" ht="10.199999999999999" hidden="1" x14ac:dyDescent="0.2"/>
    <row r="15572" ht="10.199999999999999" hidden="1" x14ac:dyDescent="0.2"/>
    <row r="15573" ht="10.199999999999999" hidden="1" x14ac:dyDescent="0.2"/>
    <row r="15574" ht="10.199999999999999" hidden="1" x14ac:dyDescent="0.2"/>
    <row r="15575" ht="10.199999999999999" hidden="1" x14ac:dyDescent="0.2"/>
    <row r="15576" ht="10.199999999999999" hidden="1" x14ac:dyDescent="0.2"/>
    <row r="15577" ht="10.199999999999999" hidden="1" x14ac:dyDescent="0.2"/>
    <row r="15578" ht="10.199999999999999" hidden="1" x14ac:dyDescent="0.2"/>
    <row r="15579" ht="10.199999999999999" hidden="1" x14ac:dyDescent="0.2"/>
    <row r="15580" ht="10.199999999999999" hidden="1" x14ac:dyDescent="0.2"/>
    <row r="15581" ht="10.199999999999999" hidden="1" x14ac:dyDescent="0.2"/>
    <row r="15582" ht="10.199999999999999" hidden="1" x14ac:dyDescent="0.2"/>
    <row r="15583" ht="10.199999999999999" hidden="1" x14ac:dyDescent="0.2"/>
    <row r="15584" ht="10.199999999999999" hidden="1" x14ac:dyDescent="0.2"/>
    <row r="15585" ht="10.199999999999999" hidden="1" x14ac:dyDescent="0.2"/>
    <row r="15586" ht="10.199999999999999" hidden="1" x14ac:dyDescent="0.2"/>
    <row r="15587" ht="10.199999999999999" hidden="1" x14ac:dyDescent="0.2"/>
    <row r="15588" ht="10.199999999999999" hidden="1" x14ac:dyDescent="0.2"/>
    <row r="15589" ht="10.199999999999999" hidden="1" x14ac:dyDescent="0.2"/>
    <row r="15590" ht="10.199999999999999" hidden="1" x14ac:dyDescent="0.2"/>
    <row r="15591" ht="10.199999999999999" hidden="1" x14ac:dyDescent="0.2"/>
    <row r="15592" ht="10.199999999999999" hidden="1" x14ac:dyDescent="0.2"/>
    <row r="15593" ht="10.199999999999999" hidden="1" x14ac:dyDescent="0.2"/>
    <row r="15594" ht="10.199999999999999" hidden="1" x14ac:dyDescent="0.2"/>
    <row r="15595" ht="10.199999999999999" hidden="1" x14ac:dyDescent="0.2"/>
    <row r="15596" ht="10.199999999999999" hidden="1" x14ac:dyDescent="0.2"/>
    <row r="15597" ht="10.199999999999999" hidden="1" x14ac:dyDescent="0.2"/>
    <row r="15598" ht="10.199999999999999" hidden="1" x14ac:dyDescent="0.2"/>
    <row r="15599" ht="10.199999999999999" hidden="1" x14ac:dyDescent="0.2"/>
    <row r="15600" ht="10.199999999999999" hidden="1" x14ac:dyDescent="0.2"/>
    <row r="15601" ht="10.199999999999999" hidden="1" x14ac:dyDescent="0.2"/>
    <row r="15602" ht="10.199999999999999" hidden="1" x14ac:dyDescent="0.2"/>
    <row r="15603" ht="10.199999999999999" hidden="1" x14ac:dyDescent="0.2"/>
    <row r="15604" ht="10.199999999999999" hidden="1" x14ac:dyDescent="0.2"/>
    <row r="15605" ht="10.199999999999999" hidden="1" x14ac:dyDescent="0.2"/>
    <row r="15606" ht="10.199999999999999" hidden="1" x14ac:dyDescent="0.2"/>
    <row r="15607" ht="10.199999999999999" hidden="1" x14ac:dyDescent="0.2"/>
    <row r="15608" ht="10.199999999999999" hidden="1" x14ac:dyDescent="0.2"/>
    <row r="15609" ht="10.199999999999999" hidden="1" x14ac:dyDescent="0.2"/>
    <row r="15610" ht="10.199999999999999" hidden="1" x14ac:dyDescent="0.2"/>
    <row r="15611" ht="10.199999999999999" hidden="1" x14ac:dyDescent="0.2"/>
    <row r="15612" ht="10.199999999999999" hidden="1" x14ac:dyDescent="0.2"/>
    <row r="15613" ht="10.199999999999999" hidden="1" x14ac:dyDescent="0.2"/>
    <row r="15614" ht="10.199999999999999" hidden="1" x14ac:dyDescent="0.2"/>
    <row r="15615" ht="10.199999999999999" hidden="1" x14ac:dyDescent="0.2"/>
    <row r="15616" ht="10.199999999999999" hidden="1" x14ac:dyDescent="0.2"/>
    <row r="15617" ht="10.199999999999999" hidden="1" x14ac:dyDescent="0.2"/>
    <row r="15618" ht="10.199999999999999" hidden="1" x14ac:dyDescent="0.2"/>
    <row r="15619" ht="10.199999999999999" hidden="1" x14ac:dyDescent="0.2"/>
    <row r="15620" ht="10.199999999999999" hidden="1" x14ac:dyDescent="0.2"/>
    <row r="15621" ht="10.199999999999999" hidden="1" x14ac:dyDescent="0.2"/>
    <row r="15622" ht="10.199999999999999" hidden="1" x14ac:dyDescent="0.2"/>
    <row r="15623" ht="10.199999999999999" hidden="1" x14ac:dyDescent="0.2"/>
    <row r="15624" ht="10.199999999999999" hidden="1" x14ac:dyDescent="0.2"/>
    <row r="15625" ht="10.199999999999999" hidden="1" x14ac:dyDescent="0.2"/>
    <row r="15626" ht="10.199999999999999" hidden="1" x14ac:dyDescent="0.2"/>
    <row r="15627" ht="10.199999999999999" hidden="1" x14ac:dyDescent="0.2"/>
    <row r="15628" ht="10.199999999999999" hidden="1" x14ac:dyDescent="0.2"/>
    <row r="15629" ht="10.199999999999999" hidden="1" x14ac:dyDescent="0.2"/>
    <row r="15630" ht="10.199999999999999" hidden="1" x14ac:dyDescent="0.2"/>
    <row r="15631" ht="10.199999999999999" hidden="1" x14ac:dyDescent="0.2"/>
    <row r="15632" ht="10.199999999999999" hidden="1" x14ac:dyDescent="0.2"/>
    <row r="15633" ht="10.199999999999999" hidden="1" x14ac:dyDescent="0.2"/>
    <row r="15634" ht="10.199999999999999" hidden="1" x14ac:dyDescent="0.2"/>
    <row r="15635" ht="10.199999999999999" hidden="1" x14ac:dyDescent="0.2"/>
    <row r="15636" ht="10.199999999999999" hidden="1" x14ac:dyDescent="0.2"/>
    <row r="15637" ht="10.199999999999999" hidden="1" x14ac:dyDescent="0.2"/>
    <row r="15638" ht="10.199999999999999" hidden="1" x14ac:dyDescent="0.2"/>
    <row r="15639" ht="10.199999999999999" hidden="1" x14ac:dyDescent="0.2"/>
    <row r="15640" ht="10.199999999999999" hidden="1" x14ac:dyDescent="0.2"/>
    <row r="15641" ht="10.199999999999999" hidden="1" x14ac:dyDescent="0.2"/>
    <row r="15642" ht="10.199999999999999" hidden="1" x14ac:dyDescent="0.2"/>
    <row r="15643" ht="10.199999999999999" hidden="1" x14ac:dyDescent="0.2"/>
    <row r="15644" ht="10.199999999999999" hidden="1" x14ac:dyDescent="0.2"/>
    <row r="15645" ht="10.199999999999999" hidden="1" x14ac:dyDescent="0.2"/>
    <row r="15646" ht="10.199999999999999" hidden="1" x14ac:dyDescent="0.2"/>
    <row r="15647" ht="10.199999999999999" hidden="1" x14ac:dyDescent="0.2"/>
    <row r="15648" ht="10.199999999999999" hidden="1" x14ac:dyDescent="0.2"/>
    <row r="15649" ht="10.199999999999999" hidden="1" x14ac:dyDescent="0.2"/>
    <row r="15650" ht="10.199999999999999" hidden="1" x14ac:dyDescent="0.2"/>
    <row r="15651" ht="10.199999999999999" hidden="1" x14ac:dyDescent="0.2"/>
    <row r="15652" ht="10.199999999999999" hidden="1" x14ac:dyDescent="0.2"/>
    <row r="15653" ht="10.199999999999999" hidden="1" x14ac:dyDescent="0.2"/>
    <row r="15654" ht="10.199999999999999" hidden="1" x14ac:dyDescent="0.2"/>
    <row r="15655" ht="10.199999999999999" hidden="1" x14ac:dyDescent="0.2"/>
    <row r="15656" ht="10.199999999999999" hidden="1" x14ac:dyDescent="0.2"/>
    <row r="15657" ht="10.199999999999999" hidden="1" x14ac:dyDescent="0.2"/>
    <row r="15658" ht="10.199999999999999" hidden="1" x14ac:dyDescent="0.2"/>
    <row r="15659" ht="10.199999999999999" hidden="1" x14ac:dyDescent="0.2"/>
    <row r="15660" ht="10.199999999999999" hidden="1" x14ac:dyDescent="0.2"/>
    <row r="15661" ht="10.199999999999999" hidden="1" x14ac:dyDescent="0.2"/>
    <row r="15662" ht="10.199999999999999" hidden="1" x14ac:dyDescent="0.2"/>
    <row r="15663" ht="10.199999999999999" hidden="1" x14ac:dyDescent="0.2"/>
    <row r="15664" ht="10.199999999999999" hidden="1" x14ac:dyDescent="0.2"/>
    <row r="15665" ht="10.199999999999999" hidden="1" x14ac:dyDescent="0.2"/>
    <row r="15666" ht="10.199999999999999" hidden="1" x14ac:dyDescent="0.2"/>
    <row r="15667" ht="10.199999999999999" hidden="1" x14ac:dyDescent="0.2"/>
    <row r="15668" ht="10.199999999999999" hidden="1" x14ac:dyDescent="0.2"/>
    <row r="15669" ht="10.199999999999999" hidden="1" x14ac:dyDescent="0.2"/>
    <row r="15670" ht="10.199999999999999" hidden="1" x14ac:dyDescent="0.2"/>
    <row r="15671" ht="10.199999999999999" hidden="1" x14ac:dyDescent="0.2"/>
    <row r="15672" ht="10.199999999999999" hidden="1" x14ac:dyDescent="0.2"/>
    <row r="15673" ht="10.199999999999999" hidden="1" x14ac:dyDescent="0.2"/>
    <row r="15674" ht="10.199999999999999" hidden="1" x14ac:dyDescent="0.2"/>
    <row r="15675" ht="10.199999999999999" hidden="1" x14ac:dyDescent="0.2"/>
    <row r="15676" ht="10.199999999999999" hidden="1" x14ac:dyDescent="0.2"/>
    <row r="15677" ht="10.199999999999999" hidden="1" x14ac:dyDescent="0.2"/>
    <row r="15678" ht="10.199999999999999" hidden="1" x14ac:dyDescent="0.2"/>
    <row r="15679" ht="10.199999999999999" hidden="1" x14ac:dyDescent="0.2"/>
    <row r="15680" ht="10.199999999999999" hidden="1" x14ac:dyDescent="0.2"/>
    <row r="15681" ht="10.199999999999999" hidden="1" x14ac:dyDescent="0.2"/>
    <row r="15682" ht="10.199999999999999" hidden="1" x14ac:dyDescent="0.2"/>
    <row r="15683" ht="10.199999999999999" hidden="1" x14ac:dyDescent="0.2"/>
    <row r="15684" ht="10.199999999999999" hidden="1" x14ac:dyDescent="0.2"/>
    <row r="15685" ht="10.199999999999999" hidden="1" x14ac:dyDescent="0.2"/>
    <row r="15686" ht="10.199999999999999" hidden="1" x14ac:dyDescent="0.2"/>
    <row r="15687" ht="10.199999999999999" hidden="1" x14ac:dyDescent="0.2"/>
    <row r="15688" ht="10.199999999999999" hidden="1" x14ac:dyDescent="0.2"/>
    <row r="15689" ht="10.199999999999999" hidden="1" x14ac:dyDescent="0.2"/>
    <row r="15690" ht="10.199999999999999" hidden="1" x14ac:dyDescent="0.2"/>
    <row r="15691" ht="10.199999999999999" hidden="1" x14ac:dyDescent="0.2"/>
    <row r="15692" ht="10.199999999999999" hidden="1" x14ac:dyDescent="0.2"/>
    <row r="15693" ht="10.199999999999999" hidden="1" x14ac:dyDescent="0.2"/>
    <row r="15694" ht="10.199999999999999" hidden="1" x14ac:dyDescent="0.2"/>
    <row r="15695" ht="10.199999999999999" hidden="1" x14ac:dyDescent="0.2"/>
    <row r="15696" ht="10.199999999999999" hidden="1" x14ac:dyDescent="0.2"/>
    <row r="15697" ht="10.199999999999999" hidden="1" x14ac:dyDescent="0.2"/>
    <row r="15698" ht="10.199999999999999" hidden="1" x14ac:dyDescent="0.2"/>
    <row r="15699" ht="10.199999999999999" hidden="1" x14ac:dyDescent="0.2"/>
    <row r="15700" ht="10.199999999999999" hidden="1" x14ac:dyDescent="0.2"/>
    <row r="15701" ht="10.199999999999999" hidden="1" x14ac:dyDescent="0.2"/>
    <row r="15702" ht="10.199999999999999" hidden="1" x14ac:dyDescent="0.2"/>
    <row r="15703" ht="10.199999999999999" hidden="1" x14ac:dyDescent="0.2"/>
    <row r="15704" ht="10.199999999999999" hidden="1" x14ac:dyDescent="0.2"/>
    <row r="15705" ht="10.199999999999999" hidden="1" x14ac:dyDescent="0.2"/>
    <row r="15706" ht="10.199999999999999" hidden="1" x14ac:dyDescent="0.2"/>
    <row r="15707" ht="10.199999999999999" hidden="1" x14ac:dyDescent="0.2"/>
    <row r="15708" ht="10.199999999999999" hidden="1" x14ac:dyDescent="0.2"/>
    <row r="15709" ht="10.199999999999999" hidden="1" x14ac:dyDescent="0.2"/>
    <row r="15710" ht="10.199999999999999" hidden="1" x14ac:dyDescent="0.2"/>
    <row r="15711" ht="10.199999999999999" hidden="1" x14ac:dyDescent="0.2"/>
    <row r="15712" ht="10.199999999999999" hidden="1" x14ac:dyDescent="0.2"/>
    <row r="15713" ht="10.199999999999999" hidden="1" x14ac:dyDescent="0.2"/>
    <row r="15714" ht="10.199999999999999" hidden="1" x14ac:dyDescent="0.2"/>
    <row r="15715" ht="10.199999999999999" hidden="1" x14ac:dyDescent="0.2"/>
    <row r="15716" ht="10.199999999999999" hidden="1" x14ac:dyDescent="0.2"/>
    <row r="15717" ht="10.199999999999999" hidden="1" x14ac:dyDescent="0.2"/>
    <row r="15718" ht="10.199999999999999" hidden="1" x14ac:dyDescent="0.2"/>
    <row r="15719" ht="10.199999999999999" hidden="1" x14ac:dyDescent="0.2"/>
    <row r="15720" ht="10.199999999999999" hidden="1" x14ac:dyDescent="0.2"/>
    <row r="15721" ht="10.199999999999999" hidden="1" x14ac:dyDescent="0.2"/>
    <row r="15722" ht="10.199999999999999" hidden="1" x14ac:dyDescent="0.2"/>
    <row r="15723" ht="10.199999999999999" hidden="1" x14ac:dyDescent="0.2"/>
    <row r="15724" ht="10.199999999999999" hidden="1" x14ac:dyDescent="0.2"/>
    <row r="15725" ht="10.199999999999999" hidden="1" x14ac:dyDescent="0.2"/>
    <row r="15726" ht="10.199999999999999" hidden="1" x14ac:dyDescent="0.2"/>
    <row r="15727" ht="10.199999999999999" hidden="1" x14ac:dyDescent="0.2"/>
    <row r="15728" ht="10.199999999999999" hidden="1" x14ac:dyDescent="0.2"/>
    <row r="15729" ht="10.199999999999999" hidden="1" x14ac:dyDescent="0.2"/>
    <row r="15730" ht="10.199999999999999" hidden="1" x14ac:dyDescent="0.2"/>
    <row r="15731" ht="10.199999999999999" hidden="1" x14ac:dyDescent="0.2"/>
    <row r="15732" ht="10.199999999999999" hidden="1" x14ac:dyDescent="0.2"/>
    <row r="15733" ht="10.199999999999999" hidden="1" x14ac:dyDescent="0.2"/>
    <row r="15734" ht="10.199999999999999" hidden="1" x14ac:dyDescent="0.2"/>
    <row r="15735" ht="10.199999999999999" hidden="1" x14ac:dyDescent="0.2"/>
    <row r="15736" ht="10.199999999999999" hidden="1" x14ac:dyDescent="0.2"/>
    <row r="15737" ht="10.199999999999999" hidden="1" x14ac:dyDescent="0.2"/>
    <row r="15738" ht="10.199999999999999" hidden="1" x14ac:dyDescent="0.2"/>
    <row r="15739" ht="10.199999999999999" hidden="1" x14ac:dyDescent="0.2"/>
    <row r="15740" ht="10.199999999999999" hidden="1" x14ac:dyDescent="0.2"/>
    <row r="15741" ht="10.199999999999999" hidden="1" x14ac:dyDescent="0.2"/>
    <row r="15742" ht="10.199999999999999" hidden="1" x14ac:dyDescent="0.2"/>
    <row r="15743" ht="10.199999999999999" hidden="1" x14ac:dyDescent="0.2"/>
    <row r="15744" ht="10.199999999999999" hidden="1" x14ac:dyDescent="0.2"/>
    <row r="15745" ht="10.199999999999999" hidden="1" x14ac:dyDescent="0.2"/>
    <row r="15746" ht="10.199999999999999" hidden="1" x14ac:dyDescent="0.2"/>
    <row r="15747" ht="10.199999999999999" hidden="1" x14ac:dyDescent="0.2"/>
    <row r="15748" ht="10.199999999999999" hidden="1" x14ac:dyDescent="0.2"/>
    <row r="15749" ht="10.199999999999999" hidden="1" x14ac:dyDescent="0.2"/>
    <row r="15750" ht="10.199999999999999" hidden="1" x14ac:dyDescent="0.2"/>
    <row r="15751" ht="10.199999999999999" hidden="1" x14ac:dyDescent="0.2"/>
    <row r="15752" ht="10.199999999999999" hidden="1" x14ac:dyDescent="0.2"/>
    <row r="15753" ht="10.199999999999999" hidden="1" x14ac:dyDescent="0.2"/>
    <row r="15754" ht="10.199999999999999" hidden="1" x14ac:dyDescent="0.2"/>
    <row r="15755" ht="10.199999999999999" hidden="1" x14ac:dyDescent="0.2"/>
    <row r="15756" ht="10.199999999999999" hidden="1" x14ac:dyDescent="0.2"/>
    <row r="15757" ht="10.199999999999999" hidden="1" x14ac:dyDescent="0.2"/>
    <row r="15758" ht="10.199999999999999" hidden="1" x14ac:dyDescent="0.2"/>
    <row r="15759" ht="10.199999999999999" hidden="1" x14ac:dyDescent="0.2"/>
    <row r="15760" ht="10.199999999999999" hidden="1" x14ac:dyDescent="0.2"/>
    <row r="15761" ht="10.199999999999999" hidden="1" x14ac:dyDescent="0.2"/>
    <row r="15762" ht="10.199999999999999" hidden="1" x14ac:dyDescent="0.2"/>
    <row r="15763" ht="10.199999999999999" hidden="1" x14ac:dyDescent="0.2"/>
    <row r="15764" ht="10.199999999999999" hidden="1" x14ac:dyDescent="0.2"/>
    <row r="15765" ht="10.199999999999999" hidden="1" x14ac:dyDescent="0.2"/>
    <row r="15766" ht="10.199999999999999" hidden="1" x14ac:dyDescent="0.2"/>
    <row r="15767" ht="10.199999999999999" hidden="1" x14ac:dyDescent="0.2"/>
    <row r="15768" ht="10.199999999999999" hidden="1" x14ac:dyDescent="0.2"/>
    <row r="15769" ht="10.199999999999999" hidden="1" x14ac:dyDescent="0.2"/>
    <row r="15770" ht="10.199999999999999" hidden="1" x14ac:dyDescent="0.2"/>
    <row r="15771" ht="10.199999999999999" hidden="1" x14ac:dyDescent="0.2"/>
    <row r="15772" ht="10.199999999999999" hidden="1" x14ac:dyDescent="0.2"/>
    <row r="15773" ht="10.199999999999999" hidden="1" x14ac:dyDescent="0.2"/>
    <row r="15774" ht="10.199999999999999" hidden="1" x14ac:dyDescent="0.2"/>
    <row r="15775" ht="10.199999999999999" hidden="1" x14ac:dyDescent="0.2"/>
    <row r="15776" ht="10.199999999999999" hidden="1" x14ac:dyDescent="0.2"/>
    <row r="15777" ht="10.199999999999999" hidden="1" x14ac:dyDescent="0.2"/>
    <row r="15778" ht="10.199999999999999" hidden="1" x14ac:dyDescent="0.2"/>
    <row r="15779" ht="10.199999999999999" hidden="1" x14ac:dyDescent="0.2"/>
    <row r="15780" ht="10.199999999999999" hidden="1" x14ac:dyDescent="0.2"/>
    <row r="15781" ht="10.199999999999999" hidden="1" x14ac:dyDescent="0.2"/>
    <row r="15782" ht="10.199999999999999" hidden="1" x14ac:dyDescent="0.2"/>
    <row r="15783" ht="10.199999999999999" hidden="1" x14ac:dyDescent="0.2"/>
    <row r="15784" ht="10.199999999999999" hidden="1" x14ac:dyDescent="0.2"/>
    <row r="15785" ht="10.199999999999999" hidden="1" x14ac:dyDescent="0.2"/>
    <row r="15786" ht="10.199999999999999" hidden="1" x14ac:dyDescent="0.2"/>
    <row r="15787" ht="10.199999999999999" hidden="1" x14ac:dyDescent="0.2"/>
    <row r="15788" ht="10.199999999999999" hidden="1" x14ac:dyDescent="0.2"/>
    <row r="15789" ht="10.199999999999999" hidden="1" x14ac:dyDescent="0.2"/>
    <row r="15790" ht="10.199999999999999" hidden="1" x14ac:dyDescent="0.2"/>
    <row r="15791" ht="10.199999999999999" hidden="1" x14ac:dyDescent="0.2"/>
    <row r="15792" ht="10.199999999999999" hidden="1" x14ac:dyDescent="0.2"/>
    <row r="15793" ht="10.199999999999999" hidden="1" x14ac:dyDescent="0.2"/>
    <row r="15794" ht="10.199999999999999" hidden="1" x14ac:dyDescent="0.2"/>
    <row r="15795" ht="10.199999999999999" hidden="1" x14ac:dyDescent="0.2"/>
    <row r="15796" ht="10.199999999999999" hidden="1" x14ac:dyDescent="0.2"/>
    <row r="15797" ht="10.199999999999999" hidden="1" x14ac:dyDescent="0.2"/>
    <row r="15798" ht="10.199999999999999" hidden="1" x14ac:dyDescent="0.2"/>
    <row r="15799" ht="10.199999999999999" hidden="1" x14ac:dyDescent="0.2"/>
    <row r="15800" ht="10.199999999999999" hidden="1" x14ac:dyDescent="0.2"/>
    <row r="15801" ht="10.199999999999999" hidden="1" x14ac:dyDescent="0.2"/>
    <row r="15802" ht="10.199999999999999" hidden="1" x14ac:dyDescent="0.2"/>
    <row r="15803" ht="10.199999999999999" hidden="1" x14ac:dyDescent="0.2"/>
    <row r="15804" ht="10.199999999999999" hidden="1" x14ac:dyDescent="0.2"/>
    <row r="15805" ht="10.199999999999999" hidden="1" x14ac:dyDescent="0.2"/>
    <row r="15806" ht="10.199999999999999" hidden="1" x14ac:dyDescent="0.2"/>
    <row r="15807" ht="10.199999999999999" hidden="1" x14ac:dyDescent="0.2"/>
    <row r="15808" ht="10.199999999999999" hidden="1" x14ac:dyDescent="0.2"/>
    <row r="15809" ht="10.199999999999999" hidden="1" x14ac:dyDescent="0.2"/>
    <row r="15810" ht="10.199999999999999" hidden="1" x14ac:dyDescent="0.2"/>
    <row r="15811" ht="10.199999999999999" hidden="1" x14ac:dyDescent="0.2"/>
    <row r="15812" ht="10.199999999999999" hidden="1" x14ac:dyDescent="0.2"/>
    <row r="15813" ht="10.199999999999999" hidden="1" x14ac:dyDescent="0.2"/>
    <row r="15814" ht="10.199999999999999" hidden="1" x14ac:dyDescent="0.2"/>
    <row r="15815" ht="10.199999999999999" hidden="1" x14ac:dyDescent="0.2"/>
    <row r="15816" ht="10.199999999999999" hidden="1" x14ac:dyDescent="0.2"/>
    <row r="15817" ht="10.199999999999999" hidden="1" x14ac:dyDescent="0.2"/>
    <row r="15818" ht="10.199999999999999" hidden="1" x14ac:dyDescent="0.2"/>
    <row r="15819" ht="10.199999999999999" hidden="1" x14ac:dyDescent="0.2"/>
    <row r="15820" ht="10.199999999999999" hidden="1" x14ac:dyDescent="0.2"/>
    <row r="15821" ht="10.199999999999999" hidden="1" x14ac:dyDescent="0.2"/>
    <row r="15822" ht="10.199999999999999" hidden="1" x14ac:dyDescent="0.2"/>
    <row r="15823" ht="10.199999999999999" hidden="1" x14ac:dyDescent="0.2"/>
    <row r="15824" ht="10.199999999999999" hidden="1" x14ac:dyDescent="0.2"/>
    <row r="15825" ht="10.199999999999999" hidden="1" x14ac:dyDescent="0.2"/>
    <row r="15826" ht="10.199999999999999" hidden="1" x14ac:dyDescent="0.2"/>
    <row r="15827" ht="10.199999999999999" hidden="1" x14ac:dyDescent="0.2"/>
    <row r="15828" ht="10.199999999999999" hidden="1" x14ac:dyDescent="0.2"/>
    <row r="15829" ht="10.199999999999999" hidden="1" x14ac:dyDescent="0.2"/>
    <row r="15830" ht="10.199999999999999" hidden="1" x14ac:dyDescent="0.2"/>
    <row r="15831" ht="10.199999999999999" hidden="1" x14ac:dyDescent="0.2"/>
    <row r="15832" ht="10.199999999999999" hidden="1" x14ac:dyDescent="0.2"/>
    <row r="15833" ht="10.199999999999999" hidden="1" x14ac:dyDescent="0.2"/>
    <row r="15834" ht="10.199999999999999" hidden="1" x14ac:dyDescent="0.2"/>
    <row r="15835" ht="10.199999999999999" hidden="1" x14ac:dyDescent="0.2"/>
    <row r="15836" ht="10.199999999999999" hidden="1" x14ac:dyDescent="0.2"/>
    <row r="15837" ht="10.199999999999999" hidden="1" x14ac:dyDescent="0.2"/>
    <row r="15838" ht="10.199999999999999" hidden="1" x14ac:dyDescent="0.2"/>
    <row r="15839" ht="10.199999999999999" hidden="1" x14ac:dyDescent="0.2"/>
    <row r="15840" ht="10.199999999999999" hidden="1" x14ac:dyDescent="0.2"/>
    <row r="15841" ht="10.199999999999999" hidden="1" x14ac:dyDescent="0.2"/>
    <row r="15842" ht="10.199999999999999" hidden="1" x14ac:dyDescent="0.2"/>
    <row r="15843" ht="10.199999999999999" hidden="1" x14ac:dyDescent="0.2"/>
    <row r="15844" ht="10.199999999999999" hidden="1" x14ac:dyDescent="0.2"/>
    <row r="15845" ht="10.199999999999999" hidden="1" x14ac:dyDescent="0.2"/>
    <row r="15846" ht="10.199999999999999" hidden="1" x14ac:dyDescent="0.2"/>
    <row r="15847" ht="10.199999999999999" hidden="1" x14ac:dyDescent="0.2"/>
    <row r="15848" ht="10.199999999999999" hidden="1" x14ac:dyDescent="0.2"/>
    <row r="15849" ht="10.199999999999999" hidden="1" x14ac:dyDescent="0.2"/>
    <row r="15850" ht="10.199999999999999" hidden="1" x14ac:dyDescent="0.2"/>
    <row r="15851" ht="10.199999999999999" hidden="1" x14ac:dyDescent="0.2"/>
    <row r="15852" ht="10.199999999999999" hidden="1" x14ac:dyDescent="0.2"/>
    <row r="15853" ht="10.199999999999999" hidden="1" x14ac:dyDescent="0.2"/>
    <row r="15854" ht="10.199999999999999" hidden="1" x14ac:dyDescent="0.2"/>
    <row r="15855" ht="10.199999999999999" hidden="1" x14ac:dyDescent="0.2"/>
    <row r="15856" ht="10.199999999999999" hidden="1" x14ac:dyDescent="0.2"/>
    <row r="15857" ht="10.199999999999999" hidden="1" x14ac:dyDescent="0.2"/>
    <row r="15858" ht="10.199999999999999" hidden="1" x14ac:dyDescent="0.2"/>
    <row r="15859" ht="10.199999999999999" hidden="1" x14ac:dyDescent="0.2"/>
    <row r="15860" ht="10.199999999999999" hidden="1" x14ac:dyDescent="0.2"/>
    <row r="15861" ht="10.199999999999999" hidden="1" x14ac:dyDescent="0.2"/>
    <row r="15862" ht="10.199999999999999" hidden="1" x14ac:dyDescent="0.2"/>
    <row r="15863" ht="10.199999999999999" hidden="1" x14ac:dyDescent="0.2"/>
    <row r="15864" ht="10.199999999999999" hidden="1" x14ac:dyDescent="0.2"/>
    <row r="15865" ht="10.199999999999999" hidden="1" x14ac:dyDescent="0.2"/>
    <row r="15866" ht="10.199999999999999" hidden="1" x14ac:dyDescent="0.2"/>
    <row r="15867" ht="10.199999999999999" hidden="1" x14ac:dyDescent="0.2"/>
    <row r="15868" ht="10.199999999999999" hidden="1" x14ac:dyDescent="0.2"/>
    <row r="15869" ht="10.199999999999999" hidden="1" x14ac:dyDescent="0.2"/>
    <row r="15870" ht="10.199999999999999" hidden="1" x14ac:dyDescent="0.2"/>
    <row r="15871" ht="10.199999999999999" hidden="1" x14ac:dyDescent="0.2"/>
    <row r="15872" ht="10.199999999999999" hidden="1" x14ac:dyDescent="0.2"/>
    <row r="15873" ht="10.199999999999999" hidden="1" x14ac:dyDescent="0.2"/>
    <row r="15874" ht="10.199999999999999" hidden="1" x14ac:dyDescent="0.2"/>
    <row r="15875" ht="10.199999999999999" hidden="1" x14ac:dyDescent="0.2"/>
    <row r="15876" ht="10.199999999999999" hidden="1" x14ac:dyDescent="0.2"/>
    <row r="15877" ht="10.199999999999999" hidden="1" x14ac:dyDescent="0.2"/>
    <row r="15878" ht="10.199999999999999" hidden="1" x14ac:dyDescent="0.2"/>
    <row r="15879" ht="10.199999999999999" hidden="1" x14ac:dyDescent="0.2"/>
    <row r="15880" ht="10.199999999999999" hidden="1" x14ac:dyDescent="0.2"/>
    <row r="15881" ht="10.199999999999999" hidden="1" x14ac:dyDescent="0.2"/>
    <row r="15882" ht="10.199999999999999" hidden="1" x14ac:dyDescent="0.2"/>
    <row r="15883" ht="10.199999999999999" hidden="1" x14ac:dyDescent="0.2"/>
    <row r="15884" ht="10.199999999999999" hidden="1" x14ac:dyDescent="0.2"/>
    <row r="15885" ht="10.199999999999999" hidden="1" x14ac:dyDescent="0.2"/>
    <row r="15886" ht="10.199999999999999" hidden="1" x14ac:dyDescent="0.2"/>
    <row r="15887" ht="10.199999999999999" hidden="1" x14ac:dyDescent="0.2"/>
    <row r="15888" ht="10.199999999999999" hidden="1" x14ac:dyDescent="0.2"/>
    <row r="15889" ht="10.199999999999999" hidden="1" x14ac:dyDescent="0.2"/>
    <row r="15890" ht="10.199999999999999" hidden="1" x14ac:dyDescent="0.2"/>
    <row r="15891" ht="10.199999999999999" hidden="1" x14ac:dyDescent="0.2"/>
    <row r="15892" ht="10.199999999999999" hidden="1" x14ac:dyDescent="0.2"/>
    <row r="15893" ht="10.199999999999999" hidden="1" x14ac:dyDescent="0.2"/>
    <row r="15894" ht="10.199999999999999" hidden="1" x14ac:dyDescent="0.2"/>
    <row r="15895" ht="10.199999999999999" hidden="1" x14ac:dyDescent="0.2"/>
    <row r="15896" ht="10.199999999999999" hidden="1" x14ac:dyDescent="0.2"/>
    <row r="15897" ht="10.199999999999999" hidden="1" x14ac:dyDescent="0.2"/>
    <row r="15898" ht="10.199999999999999" hidden="1" x14ac:dyDescent="0.2"/>
    <row r="15899" ht="10.199999999999999" hidden="1" x14ac:dyDescent="0.2"/>
    <row r="15900" ht="10.199999999999999" hidden="1" x14ac:dyDescent="0.2"/>
    <row r="15901" ht="10.199999999999999" hidden="1" x14ac:dyDescent="0.2"/>
    <row r="15902" ht="10.199999999999999" hidden="1" x14ac:dyDescent="0.2"/>
    <row r="15903" ht="10.199999999999999" hidden="1" x14ac:dyDescent="0.2"/>
    <row r="15904" ht="10.199999999999999" hidden="1" x14ac:dyDescent="0.2"/>
    <row r="15905" ht="10.199999999999999" hidden="1" x14ac:dyDescent="0.2"/>
    <row r="15906" ht="10.199999999999999" hidden="1" x14ac:dyDescent="0.2"/>
    <row r="15907" ht="10.199999999999999" hidden="1" x14ac:dyDescent="0.2"/>
    <row r="15908" ht="10.199999999999999" hidden="1" x14ac:dyDescent="0.2"/>
    <row r="15909" ht="10.199999999999999" hidden="1" x14ac:dyDescent="0.2"/>
    <row r="15910" ht="10.199999999999999" hidden="1" x14ac:dyDescent="0.2"/>
    <row r="15911" ht="10.199999999999999" hidden="1" x14ac:dyDescent="0.2"/>
    <row r="15912" ht="10.199999999999999" hidden="1" x14ac:dyDescent="0.2"/>
    <row r="15913" ht="10.199999999999999" hidden="1" x14ac:dyDescent="0.2"/>
    <row r="15914" ht="10.199999999999999" hidden="1" x14ac:dyDescent="0.2"/>
    <row r="15915" ht="10.199999999999999" hidden="1" x14ac:dyDescent="0.2"/>
    <row r="15916" ht="10.199999999999999" hidden="1" x14ac:dyDescent="0.2"/>
    <row r="15917" ht="10.199999999999999" hidden="1" x14ac:dyDescent="0.2"/>
    <row r="15918" ht="10.199999999999999" hidden="1" x14ac:dyDescent="0.2"/>
    <row r="15919" ht="10.199999999999999" hidden="1" x14ac:dyDescent="0.2"/>
    <row r="15920" ht="10.199999999999999" hidden="1" x14ac:dyDescent="0.2"/>
    <row r="15921" ht="10.199999999999999" hidden="1" x14ac:dyDescent="0.2"/>
    <row r="15922" ht="10.199999999999999" hidden="1" x14ac:dyDescent="0.2"/>
    <row r="15923" ht="10.199999999999999" hidden="1" x14ac:dyDescent="0.2"/>
    <row r="15924" ht="10.199999999999999" hidden="1" x14ac:dyDescent="0.2"/>
    <row r="15925" ht="10.199999999999999" hidden="1" x14ac:dyDescent="0.2"/>
    <row r="15926" ht="10.199999999999999" hidden="1" x14ac:dyDescent="0.2"/>
    <row r="15927" ht="10.199999999999999" hidden="1" x14ac:dyDescent="0.2"/>
    <row r="15928" ht="10.199999999999999" hidden="1" x14ac:dyDescent="0.2"/>
    <row r="15929" ht="10.199999999999999" hidden="1" x14ac:dyDescent="0.2"/>
    <row r="15930" ht="10.199999999999999" hidden="1" x14ac:dyDescent="0.2"/>
    <row r="15931" ht="10.199999999999999" hidden="1" x14ac:dyDescent="0.2"/>
    <row r="15932" ht="10.199999999999999" hidden="1" x14ac:dyDescent="0.2"/>
    <row r="15933" ht="10.199999999999999" hidden="1" x14ac:dyDescent="0.2"/>
    <row r="15934" ht="10.199999999999999" hidden="1" x14ac:dyDescent="0.2"/>
    <row r="15935" ht="10.199999999999999" hidden="1" x14ac:dyDescent="0.2"/>
    <row r="15936" ht="10.199999999999999" hidden="1" x14ac:dyDescent="0.2"/>
    <row r="15937" ht="10.199999999999999" hidden="1" x14ac:dyDescent="0.2"/>
    <row r="15938" ht="10.199999999999999" hidden="1" x14ac:dyDescent="0.2"/>
    <row r="15939" ht="10.199999999999999" hidden="1" x14ac:dyDescent="0.2"/>
    <row r="15940" ht="10.199999999999999" hidden="1" x14ac:dyDescent="0.2"/>
    <row r="15941" ht="10.199999999999999" hidden="1" x14ac:dyDescent="0.2"/>
    <row r="15942" ht="10.199999999999999" hidden="1" x14ac:dyDescent="0.2"/>
    <row r="15943" ht="10.199999999999999" hidden="1" x14ac:dyDescent="0.2"/>
    <row r="15944" ht="10.199999999999999" hidden="1" x14ac:dyDescent="0.2"/>
    <row r="15945" ht="10.199999999999999" hidden="1" x14ac:dyDescent="0.2"/>
    <row r="15946" ht="10.199999999999999" hidden="1" x14ac:dyDescent="0.2"/>
    <row r="15947" ht="10.199999999999999" hidden="1" x14ac:dyDescent="0.2"/>
    <row r="15948" ht="10.199999999999999" hidden="1" x14ac:dyDescent="0.2"/>
    <row r="15949" ht="10.199999999999999" hidden="1" x14ac:dyDescent="0.2"/>
    <row r="15950" ht="10.199999999999999" hidden="1" x14ac:dyDescent="0.2"/>
    <row r="15951" ht="10.199999999999999" hidden="1" x14ac:dyDescent="0.2"/>
    <row r="15952" ht="10.199999999999999" hidden="1" x14ac:dyDescent="0.2"/>
    <row r="15953" ht="10.199999999999999" hidden="1" x14ac:dyDescent="0.2"/>
    <row r="15954" ht="10.199999999999999" hidden="1" x14ac:dyDescent="0.2"/>
    <row r="15955" ht="10.199999999999999" hidden="1" x14ac:dyDescent="0.2"/>
    <row r="15956" ht="10.199999999999999" hidden="1" x14ac:dyDescent="0.2"/>
    <row r="15957" ht="10.199999999999999" hidden="1" x14ac:dyDescent="0.2"/>
    <row r="15958" ht="10.199999999999999" hidden="1" x14ac:dyDescent="0.2"/>
    <row r="15959" ht="10.199999999999999" hidden="1" x14ac:dyDescent="0.2"/>
    <row r="15960" ht="10.199999999999999" hidden="1" x14ac:dyDescent="0.2"/>
    <row r="15961" ht="10.199999999999999" hidden="1" x14ac:dyDescent="0.2"/>
    <row r="15962" ht="10.199999999999999" hidden="1" x14ac:dyDescent="0.2"/>
    <row r="15963" ht="10.199999999999999" hidden="1" x14ac:dyDescent="0.2"/>
    <row r="15964" ht="10.199999999999999" hidden="1" x14ac:dyDescent="0.2"/>
    <row r="15965" ht="10.199999999999999" hidden="1" x14ac:dyDescent="0.2"/>
    <row r="15966" ht="10.199999999999999" hidden="1" x14ac:dyDescent="0.2"/>
    <row r="15967" ht="10.199999999999999" hidden="1" x14ac:dyDescent="0.2"/>
    <row r="15968" ht="10.199999999999999" hidden="1" x14ac:dyDescent="0.2"/>
    <row r="15969" ht="10.199999999999999" hidden="1" x14ac:dyDescent="0.2"/>
    <row r="15970" ht="10.199999999999999" hidden="1" x14ac:dyDescent="0.2"/>
    <row r="15971" ht="10.199999999999999" hidden="1" x14ac:dyDescent="0.2"/>
    <row r="15972" ht="10.199999999999999" hidden="1" x14ac:dyDescent="0.2"/>
    <row r="15973" ht="10.199999999999999" hidden="1" x14ac:dyDescent="0.2"/>
    <row r="15974" ht="10.199999999999999" hidden="1" x14ac:dyDescent="0.2"/>
    <row r="15975" ht="10.199999999999999" hidden="1" x14ac:dyDescent="0.2"/>
    <row r="15976" ht="10.199999999999999" hidden="1" x14ac:dyDescent="0.2"/>
    <row r="15977" ht="10.199999999999999" hidden="1" x14ac:dyDescent="0.2"/>
    <row r="15978" ht="10.199999999999999" hidden="1" x14ac:dyDescent="0.2"/>
    <row r="15979" ht="10.199999999999999" hidden="1" x14ac:dyDescent="0.2"/>
    <row r="15980" ht="10.199999999999999" hidden="1" x14ac:dyDescent="0.2"/>
    <row r="15981" ht="10.199999999999999" hidden="1" x14ac:dyDescent="0.2"/>
    <row r="15982" ht="10.199999999999999" hidden="1" x14ac:dyDescent="0.2"/>
    <row r="15983" ht="10.199999999999999" hidden="1" x14ac:dyDescent="0.2"/>
    <row r="15984" ht="10.199999999999999" hidden="1" x14ac:dyDescent="0.2"/>
    <row r="15985" ht="10.199999999999999" hidden="1" x14ac:dyDescent="0.2"/>
    <row r="15986" ht="10.199999999999999" hidden="1" x14ac:dyDescent="0.2"/>
    <row r="15987" ht="10.199999999999999" hidden="1" x14ac:dyDescent="0.2"/>
    <row r="15988" ht="10.199999999999999" hidden="1" x14ac:dyDescent="0.2"/>
    <row r="15989" ht="10.199999999999999" hidden="1" x14ac:dyDescent="0.2"/>
    <row r="15990" ht="10.199999999999999" hidden="1" x14ac:dyDescent="0.2"/>
    <row r="15991" ht="10.199999999999999" hidden="1" x14ac:dyDescent="0.2"/>
    <row r="15992" ht="10.199999999999999" hidden="1" x14ac:dyDescent="0.2"/>
    <row r="15993" ht="10.199999999999999" hidden="1" x14ac:dyDescent="0.2"/>
    <row r="15994" ht="10.199999999999999" hidden="1" x14ac:dyDescent="0.2"/>
    <row r="15995" ht="10.199999999999999" hidden="1" x14ac:dyDescent="0.2"/>
    <row r="15996" ht="10.199999999999999" hidden="1" x14ac:dyDescent="0.2"/>
    <row r="15997" ht="10.199999999999999" hidden="1" x14ac:dyDescent="0.2"/>
    <row r="15998" ht="10.199999999999999" hidden="1" x14ac:dyDescent="0.2"/>
    <row r="15999" ht="10.199999999999999" hidden="1" x14ac:dyDescent="0.2"/>
    <row r="16000" ht="10.199999999999999" hidden="1" x14ac:dyDescent="0.2"/>
    <row r="16001" ht="10.199999999999999" hidden="1" x14ac:dyDescent="0.2"/>
    <row r="16002" ht="10.199999999999999" hidden="1" x14ac:dyDescent="0.2"/>
    <row r="16003" ht="10.199999999999999" hidden="1" x14ac:dyDescent="0.2"/>
    <row r="16004" ht="10.199999999999999" hidden="1" x14ac:dyDescent="0.2"/>
    <row r="16005" ht="10.199999999999999" hidden="1" x14ac:dyDescent="0.2"/>
    <row r="16006" ht="10.199999999999999" hidden="1" x14ac:dyDescent="0.2"/>
    <row r="16007" ht="10.199999999999999" hidden="1" x14ac:dyDescent="0.2"/>
    <row r="16008" ht="10.199999999999999" hidden="1" x14ac:dyDescent="0.2"/>
    <row r="16009" ht="10.199999999999999" hidden="1" x14ac:dyDescent="0.2"/>
    <row r="16010" ht="10.199999999999999" hidden="1" x14ac:dyDescent="0.2"/>
    <row r="16011" ht="10.199999999999999" hidden="1" x14ac:dyDescent="0.2"/>
    <row r="16012" ht="10.199999999999999" hidden="1" x14ac:dyDescent="0.2"/>
    <row r="16013" ht="10.199999999999999" hidden="1" x14ac:dyDescent="0.2"/>
    <row r="16014" ht="10.199999999999999" hidden="1" x14ac:dyDescent="0.2"/>
    <row r="16015" ht="10.199999999999999" hidden="1" x14ac:dyDescent="0.2"/>
    <row r="16016" ht="10.199999999999999" hidden="1" x14ac:dyDescent="0.2"/>
    <row r="16017" ht="10.199999999999999" hidden="1" x14ac:dyDescent="0.2"/>
    <row r="16018" ht="10.199999999999999" hidden="1" x14ac:dyDescent="0.2"/>
    <row r="16019" ht="10.199999999999999" hidden="1" x14ac:dyDescent="0.2"/>
    <row r="16020" ht="10.199999999999999" hidden="1" x14ac:dyDescent="0.2"/>
    <row r="16021" ht="10.199999999999999" hidden="1" x14ac:dyDescent="0.2"/>
    <row r="16022" ht="10.199999999999999" hidden="1" x14ac:dyDescent="0.2"/>
    <row r="16023" ht="10.199999999999999" hidden="1" x14ac:dyDescent="0.2"/>
    <row r="16024" ht="10.199999999999999" hidden="1" x14ac:dyDescent="0.2"/>
    <row r="16025" ht="10.199999999999999" hidden="1" x14ac:dyDescent="0.2"/>
    <row r="16026" ht="10.199999999999999" hidden="1" x14ac:dyDescent="0.2"/>
    <row r="16027" ht="10.199999999999999" hidden="1" x14ac:dyDescent="0.2"/>
    <row r="16028" ht="10.199999999999999" hidden="1" x14ac:dyDescent="0.2"/>
    <row r="16029" ht="10.199999999999999" hidden="1" x14ac:dyDescent="0.2"/>
    <row r="16030" ht="10.199999999999999" hidden="1" x14ac:dyDescent="0.2"/>
    <row r="16031" ht="10.199999999999999" hidden="1" x14ac:dyDescent="0.2"/>
    <row r="16032" ht="10.199999999999999" hidden="1" x14ac:dyDescent="0.2"/>
    <row r="16033" ht="10.199999999999999" hidden="1" x14ac:dyDescent="0.2"/>
    <row r="16034" ht="10.199999999999999" hidden="1" x14ac:dyDescent="0.2"/>
    <row r="16035" ht="10.199999999999999" hidden="1" x14ac:dyDescent="0.2"/>
    <row r="16036" ht="10.199999999999999" hidden="1" x14ac:dyDescent="0.2"/>
    <row r="16037" ht="10.199999999999999" hidden="1" x14ac:dyDescent="0.2"/>
    <row r="16038" ht="10.199999999999999" hidden="1" x14ac:dyDescent="0.2"/>
    <row r="16039" ht="10.199999999999999" hidden="1" x14ac:dyDescent="0.2"/>
    <row r="16040" ht="10.199999999999999" hidden="1" x14ac:dyDescent="0.2"/>
    <row r="16041" ht="10.199999999999999" hidden="1" x14ac:dyDescent="0.2"/>
    <row r="16042" ht="10.199999999999999" hidden="1" x14ac:dyDescent="0.2"/>
    <row r="16043" ht="10.199999999999999" hidden="1" x14ac:dyDescent="0.2"/>
    <row r="16044" ht="10.199999999999999" hidden="1" x14ac:dyDescent="0.2"/>
    <row r="16045" ht="10.199999999999999" hidden="1" x14ac:dyDescent="0.2"/>
    <row r="16046" ht="10.199999999999999" hidden="1" x14ac:dyDescent="0.2"/>
    <row r="16047" ht="10.199999999999999" hidden="1" x14ac:dyDescent="0.2"/>
    <row r="16048" ht="10.199999999999999" hidden="1" x14ac:dyDescent="0.2"/>
    <row r="16049" ht="10.199999999999999" hidden="1" x14ac:dyDescent="0.2"/>
    <row r="16050" ht="10.199999999999999" hidden="1" x14ac:dyDescent="0.2"/>
    <row r="16051" ht="10.199999999999999" hidden="1" x14ac:dyDescent="0.2"/>
    <row r="16052" ht="10.199999999999999" hidden="1" x14ac:dyDescent="0.2"/>
    <row r="16053" ht="10.199999999999999" hidden="1" x14ac:dyDescent="0.2"/>
    <row r="16054" ht="10.199999999999999" hidden="1" x14ac:dyDescent="0.2"/>
    <row r="16055" ht="10.199999999999999" hidden="1" x14ac:dyDescent="0.2"/>
    <row r="16056" ht="10.199999999999999" hidden="1" x14ac:dyDescent="0.2"/>
    <row r="16057" ht="10.199999999999999" hidden="1" x14ac:dyDescent="0.2"/>
    <row r="16058" ht="10.199999999999999" hidden="1" x14ac:dyDescent="0.2"/>
    <row r="16059" ht="10.199999999999999" hidden="1" x14ac:dyDescent="0.2"/>
    <row r="16060" ht="10.199999999999999" hidden="1" x14ac:dyDescent="0.2"/>
    <row r="16061" ht="10.199999999999999" hidden="1" x14ac:dyDescent="0.2"/>
    <row r="16062" ht="10.199999999999999" hidden="1" x14ac:dyDescent="0.2"/>
    <row r="16063" ht="10.199999999999999" hidden="1" x14ac:dyDescent="0.2"/>
    <row r="16064" ht="10.199999999999999" hidden="1" x14ac:dyDescent="0.2"/>
    <row r="16065" ht="10.199999999999999" hidden="1" x14ac:dyDescent="0.2"/>
    <row r="16066" ht="10.199999999999999" hidden="1" x14ac:dyDescent="0.2"/>
    <row r="16067" ht="10.199999999999999" hidden="1" x14ac:dyDescent="0.2"/>
    <row r="16068" ht="10.199999999999999" hidden="1" x14ac:dyDescent="0.2"/>
    <row r="16069" ht="10.199999999999999" hidden="1" x14ac:dyDescent="0.2"/>
    <row r="16070" ht="10.199999999999999" hidden="1" x14ac:dyDescent="0.2"/>
    <row r="16071" ht="10.199999999999999" hidden="1" x14ac:dyDescent="0.2"/>
    <row r="16072" ht="10.199999999999999" hidden="1" x14ac:dyDescent="0.2"/>
    <row r="16073" ht="10.199999999999999" hidden="1" x14ac:dyDescent="0.2"/>
    <row r="16074" ht="10.199999999999999" hidden="1" x14ac:dyDescent="0.2"/>
    <row r="16075" ht="10.199999999999999" hidden="1" x14ac:dyDescent="0.2"/>
    <row r="16076" ht="10.199999999999999" hidden="1" x14ac:dyDescent="0.2"/>
    <row r="16077" ht="10.199999999999999" hidden="1" x14ac:dyDescent="0.2"/>
    <row r="16078" ht="10.199999999999999" hidden="1" x14ac:dyDescent="0.2"/>
    <row r="16079" ht="10.199999999999999" hidden="1" x14ac:dyDescent="0.2"/>
    <row r="16080" ht="10.199999999999999" hidden="1" x14ac:dyDescent="0.2"/>
    <row r="16081" ht="10.199999999999999" hidden="1" x14ac:dyDescent="0.2"/>
    <row r="16082" ht="10.199999999999999" hidden="1" x14ac:dyDescent="0.2"/>
    <row r="16083" ht="10.199999999999999" hidden="1" x14ac:dyDescent="0.2"/>
    <row r="16084" ht="10.199999999999999" hidden="1" x14ac:dyDescent="0.2"/>
    <row r="16085" ht="10.199999999999999" hidden="1" x14ac:dyDescent="0.2"/>
    <row r="16086" ht="10.199999999999999" hidden="1" x14ac:dyDescent="0.2"/>
    <row r="16087" ht="10.199999999999999" hidden="1" x14ac:dyDescent="0.2"/>
    <row r="16088" ht="10.199999999999999" hidden="1" x14ac:dyDescent="0.2"/>
    <row r="16089" ht="10.199999999999999" hidden="1" x14ac:dyDescent="0.2"/>
    <row r="16090" ht="10.199999999999999" hidden="1" x14ac:dyDescent="0.2"/>
    <row r="16091" ht="10.199999999999999" hidden="1" x14ac:dyDescent="0.2"/>
    <row r="16092" ht="10.199999999999999" hidden="1" x14ac:dyDescent="0.2"/>
    <row r="16093" ht="10.199999999999999" hidden="1" x14ac:dyDescent="0.2"/>
    <row r="16094" ht="10.199999999999999" hidden="1" x14ac:dyDescent="0.2"/>
    <row r="16095" ht="10.199999999999999" hidden="1" x14ac:dyDescent="0.2"/>
    <row r="16096" ht="10.199999999999999" hidden="1" x14ac:dyDescent="0.2"/>
    <row r="16097" ht="10.199999999999999" hidden="1" x14ac:dyDescent="0.2"/>
    <row r="16098" ht="10.199999999999999" hidden="1" x14ac:dyDescent="0.2"/>
    <row r="16099" ht="10.199999999999999" hidden="1" x14ac:dyDescent="0.2"/>
    <row r="16100" ht="10.199999999999999" hidden="1" x14ac:dyDescent="0.2"/>
    <row r="16101" ht="10.199999999999999" hidden="1" x14ac:dyDescent="0.2"/>
    <row r="16102" ht="10.199999999999999" hidden="1" x14ac:dyDescent="0.2"/>
    <row r="16103" ht="10.199999999999999" hidden="1" x14ac:dyDescent="0.2"/>
    <row r="16104" ht="10.199999999999999" hidden="1" x14ac:dyDescent="0.2"/>
    <row r="16105" ht="10.199999999999999" hidden="1" x14ac:dyDescent="0.2"/>
    <row r="16106" ht="10.199999999999999" hidden="1" x14ac:dyDescent="0.2"/>
    <row r="16107" ht="10.199999999999999" hidden="1" x14ac:dyDescent="0.2"/>
    <row r="16108" ht="10.199999999999999" hidden="1" x14ac:dyDescent="0.2"/>
    <row r="16109" ht="10.199999999999999" hidden="1" x14ac:dyDescent="0.2"/>
    <row r="16110" ht="10.199999999999999" hidden="1" x14ac:dyDescent="0.2"/>
    <row r="16111" ht="10.199999999999999" hidden="1" x14ac:dyDescent="0.2"/>
    <row r="16112" ht="10.199999999999999" hidden="1" x14ac:dyDescent="0.2"/>
    <row r="16113" ht="10.199999999999999" hidden="1" x14ac:dyDescent="0.2"/>
    <row r="16114" ht="10.199999999999999" hidden="1" x14ac:dyDescent="0.2"/>
    <row r="16115" ht="10.199999999999999" hidden="1" x14ac:dyDescent="0.2"/>
    <row r="16116" ht="10.199999999999999" hidden="1" x14ac:dyDescent="0.2"/>
    <row r="16117" ht="10.199999999999999" hidden="1" x14ac:dyDescent="0.2"/>
    <row r="16118" ht="10.199999999999999" hidden="1" x14ac:dyDescent="0.2"/>
    <row r="16119" ht="10.199999999999999" hidden="1" x14ac:dyDescent="0.2"/>
    <row r="16120" ht="10.199999999999999" hidden="1" x14ac:dyDescent="0.2"/>
    <row r="16121" ht="10.199999999999999" hidden="1" x14ac:dyDescent="0.2"/>
    <row r="16122" ht="10.199999999999999" hidden="1" x14ac:dyDescent="0.2"/>
    <row r="16123" ht="10.199999999999999" hidden="1" x14ac:dyDescent="0.2"/>
    <row r="16124" ht="10.199999999999999" hidden="1" x14ac:dyDescent="0.2"/>
    <row r="16125" ht="10.199999999999999" hidden="1" x14ac:dyDescent="0.2"/>
    <row r="16126" ht="10.199999999999999" hidden="1" x14ac:dyDescent="0.2"/>
    <row r="16127" ht="10.199999999999999" hidden="1" x14ac:dyDescent="0.2"/>
    <row r="16128" ht="10.199999999999999" hidden="1" x14ac:dyDescent="0.2"/>
    <row r="16129" ht="10.199999999999999" hidden="1" x14ac:dyDescent="0.2"/>
    <row r="16130" ht="10.199999999999999" hidden="1" x14ac:dyDescent="0.2"/>
    <row r="16131" ht="10.199999999999999" hidden="1" x14ac:dyDescent="0.2"/>
    <row r="16132" ht="10.199999999999999" hidden="1" x14ac:dyDescent="0.2"/>
    <row r="16133" ht="10.199999999999999" hidden="1" x14ac:dyDescent="0.2"/>
    <row r="16134" ht="10.199999999999999" hidden="1" x14ac:dyDescent="0.2"/>
    <row r="16135" ht="10.199999999999999" hidden="1" x14ac:dyDescent="0.2"/>
    <row r="16136" ht="10.199999999999999" hidden="1" x14ac:dyDescent="0.2"/>
    <row r="16137" ht="10.199999999999999" hidden="1" x14ac:dyDescent="0.2"/>
    <row r="16138" ht="10.199999999999999" hidden="1" x14ac:dyDescent="0.2"/>
    <row r="16139" ht="10.199999999999999" hidden="1" x14ac:dyDescent="0.2"/>
    <row r="16140" ht="10.199999999999999" hidden="1" x14ac:dyDescent="0.2"/>
    <row r="16141" ht="10.199999999999999" hidden="1" x14ac:dyDescent="0.2"/>
    <row r="16142" ht="10.199999999999999" hidden="1" x14ac:dyDescent="0.2"/>
    <row r="16143" ht="10.199999999999999" hidden="1" x14ac:dyDescent="0.2"/>
    <row r="16144" ht="10.199999999999999" hidden="1" x14ac:dyDescent="0.2"/>
    <row r="16145" ht="10.199999999999999" hidden="1" x14ac:dyDescent="0.2"/>
    <row r="16146" ht="10.199999999999999" hidden="1" x14ac:dyDescent="0.2"/>
    <row r="16147" ht="10.199999999999999" hidden="1" x14ac:dyDescent="0.2"/>
    <row r="16148" ht="10.199999999999999" hidden="1" x14ac:dyDescent="0.2"/>
    <row r="16149" ht="10.199999999999999" hidden="1" x14ac:dyDescent="0.2"/>
    <row r="16150" ht="10.199999999999999" hidden="1" x14ac:dyDescent="0.2"/>
    <row r="16151" ht="10.199999999999999" hidden="1" x14ac:dyDescent="0.2"/>
    <row r="16152" ht="10.199999999999999" hidden="1" x14ac:dyDescent="0.2"/>
    <row r="16153" ht="10.199999999999999" hidden="1" x14ac:dyDescent="0.2"/>
    <row r="16154" ht="10.199999999999999" hidden="1" x14ac:dyDescent="0.2"/>
    <row r="16155" ht="10.199999999999999" hidden="1" x14ac:dyDescent="0.2"/>
    <row r="16156" ht="10.199999999999999" hidden="1" x14ac:dyDescent="0.2"/>
    <row r="16157" ht="10.199999999999999" hidden="1" x14ac:dyDescent="0.2"/>
    <row r="16158" ht="10.199999999999999" hidden="1" x14ac:dyDescent="0.2"/>
    <row r="16159" ht="10.199999999999999" hidden="1" x14ac:dyDescent="0.2"/>
    <row r="16160" ht="10.199999999999999" hidden="1" x14ac:dyDescent="0.2"/>
    <row r="16161" ht="10.199999999999999" hidden="1" x14ac:dyDescent="0.2"/>
    <row r="16162" ht="10.199999999999999" hidden="1" x14ac:dyDescent="0.2"/>
    <row r="16163" ht="10.199999999999999" hidden="1" x14ac:dyDescent="0.2"/>
    <row r="16164" ht="10.199999999999999" hidden="1" x14ac:dyDescent="0.2"/>
    <row r="16165" ht="10.199999999999999" hidden="1" x14ac:dyDescent="0.2"/>
    <row r="16166" ht="10.199999999999999" hidden="1" x14ac:dyDescent="0.2"/>
    <row r="16167" ht="10.199999999999999" hidden="1" x14ac:dyDescent="0.2"/>
    <row r="16168" ht="10.199999999999999" hidden="1" x14ac:dyDescent="0.2"/>
    <row r="16169" ht="10.199999999999999" hidden="1" x14ac:dyDescent="0.2"/>
    <row r="16170" ht="10.199999999999999" hidden="1" x14ac:dyDescent="0.2"/>
    <row r="16171" ht="10.199999999999999" hidden="1" x14ac:dyDescent="0.2"/>
    <row r="16172" ht="10.199999999999999" hidden="1" x14ac:dyDescent="0.2"/>
    <row r="16173" ht="10.199999999999999" hidden="1" x14ac:dyDescent="0.2"/>
    <row r="16174" ht="10.199999999999999" hidden="1" x14ac:dyDescent="0.2"/>
    <row r="16175" ht="10.199999999999999" hidden="1" x14ac:dyDescent="0.2"/>
    <row r="16176" ht="10.199999999999999" hidden="1" x14ac:dyDescent="0.2"/>
    <row r="16177" ht="10.199999999999999" hidden="1" x14ac:dyDescent="0.2"/>
    <row r="16178" ht="10.199999999999999" hidden="1" x14ac:dyDescent="0.2"/>
    <row r="16179" ht="10.199999999999999" hidden="1" x14ac:dyDescent="0.2"/>
    <row r="16180" ht="10.199999999999999" hidden="1" x14ac:dyDescent="0.2"/>
    <row r="16181" ht="10.199999999999999" hidden="1" x14ac:dyDescent="0.2"/>
    <row r="16182" ht="10.199999999999999" hidden="1" x14ac:dyDescent="0.2"/>
    <row r="16183" ht="10.199999999999999" hidden="1" x14ac:dyDescent="0.2"/>
    <row r="16184" ht="10.199999999999999" hidden="1" x14ac:dyDescent="0.2"/>
    <row r="16185" ht="10.199999999999999" hidden="1" x14ac:dyDescent="0.2"/>
    <row r="16186" ht="10.199999999999999" hidden="1" x14ac:dyDescent="0.2"/>
    <row r="16187" ht="10.199999999999999" hidden="1" x14ac:dyDescent="0.2"/>
    <row r="16188" ht="10.199999999999999" hidden="1" x14ac:dyDescent="0.2"/>
    <row r="16189" ht="10.199999999999999" hidden="1" x14ac:dyDescent="0.2"/>
    <row r="16190" ht="10.199999999999999" hidden="1" x14ac:dyDescent="0.2"/>
    <row r="16191" ht="10.199999999999999" hidden="1" x14ac:dyDescent="0.2"/>
    <row r="16192" ht="10.199999999999999" hidden="1" x14ac:dyDescent="0.2"/>
    <row r="16193" ht="10.199999999999999" hidden="1" x14ac:dyDescent="0.2"/>
    <row r="16194" ht="10.199999999999999" hidden="1" x14ac:dyDescent="0.2"/>
    <row r="16195" ht="10.199999999999999" hidden="1" x14ac:dyDescent="0.2"/>
    <row r="16196" ht="10.199999999999999" hidden="1" x14ac:dyDescent="0.2"/>
    <row r="16197" ht="10.199999999999999" hidden="1" x14ac:dyDescent="0.2"/>
    <row r="16198" ht="10.199999999999999" hidden="1" x14ac:dyDescent="0.2"/>
    <row r="16199" ht="10.199999999999999" hidden="1" x14ac:dyDescent="0.2"/>
    <row r="16200" ht="10.199999999999999" hidden="1" x14ac:dyDescent="0.2"/>
    <row r="16201" ht="10.199999999999999" hidden="1" x14ac:dyDescent="0.2"/>
    <row r="16202" ht="10.199999999999999" hidden="1" x14ac:dyDescent="0.2"/>
    <row r="16203" ht="10.199999999999999" hidden="1" x14ac:dyDescent="0.2"/>
    <row r="16204" ht="10.199999999999999" hidden="1" x14ac:dyDescent="0.2"/>
    <row r="16205" ht="10.199999999999999" hidden="1" x14ac:dyDescent="0.2"/>
    <row r="16206" ht="10.199999999999999" hidden="1" x14ac:dyDescent="0.2"/>
    <row r="16207" ht="10.199999999999999" hidden="1" x14ac:dyDescent="0.2"/>
    <row r="16208" ht="10.199999999999999" hidden="1" x14ac:dyDescent="0.2"/>
    <row r="16209" ht="10.199999999999999" hidden="1" x14ac:dyDescent="0.2"/>
    <row r="16210" ht="10.199999999999999" hidden="1" x14ac:dyDescent="0.2"/>
    <row r="16211" ht="10.199999999999999" hidden="1" x14ac:dyDescent="0.2"/>
    <row r="16212" ht="10.199999999999999" hidden="1" x14ac:dyDescent="0.2"/>
    <row r="16213" ht="10.199999999999999" hidden="1" x14ac:dyDescent="0.2"/>
    <row r="16214" ht="10.199999999999999" hidden="1" x14ac:dyDescent="0.2"/>
    <row r="16215" ht="10.199999999999999" hidden="1" x14ac:dyDescent="0.2"/>
    <row r="16216" ht="10.199999999999999" hidden="1" x14ac:dyDescent="0.2"/>
    <row r="16217" ht="10.199999999999999" hidden="1" x14ac:dyDescent="0.2"/>
    <row r="16218" ht="10.199999999999999" hidden="1" x14ac:dyDescent="0.2"/>
    <row r="16219" ht="10.199999999999999" hidden="1" x14ac:dyDescent="0.2"/>
    <row r="16220" ht="10.199999999999999" hidden="1" x14ac:dyDescent="0.2"/>
    <row r="16221" ht="10.199999999999999" hidden="1" x14ac:dyDescent="0.2"/>
    <row r="16222" ht="10.199999999999999" hidden="1" x14ac:dyDescent="0.2"/>
    <row r="16223" ht="10.199999999999999" hidden="1" x14ac:dyDescent="0.2"/>
    <row r="16224" ht="10.199999999999999" hidden="1" x14ac:dyDescent="0.2"/>
    <row r="16225" ht="10.199999999999999" hidden="1" x14ac:dyDescent="0.2"/>
    <row r="16226" ht="10.199999999999999" hidden="1" x14ac:dyDescent="0.2"/>
    <row r="16227" ht="10.199999999999999" hidden="1" x14ac:dyDescent="0.2"/>
    <row r="16228" ht="10.199999999999999" hidden="1" x14ac:dyDescent="0.2"/>
    <row r="16229" ht="10.199999999999999" hidden="1" x14ac:dyDescent="0.2"/>
    <row r="16230" ht="10.199999999999999" hidden="1" x14ac:dyDescent="0.2"/>
    <row r="16231" ht="10.199999999999999" hidden="1" x14ac:dyDescent="0.2"/>
    <row r="16232" ht="10.199999999999999" hidden="1" x14ac:dyDescent="0.2"/>
    <row r="16233" ht="10.199999999999999" hidden="1" x14ac:dyDescent="0.2"/>
    <row r="16234" ht="10.199999999999999" hidden="1" x14ac:dyDescent="0.2"/>
    <row r="16235" ht="10.199999999999999" hidden="1" x14ac:dyDescent="0.2"/>
    <row r="16236" ht="10.199999999999999" hidden="1" x14ac:dyDescent="0.2"/>
    <row r="16237" ht="10.199999999999999" hidden="1" x14ac:dyDescent="0.2"/>
    <row r="16238" ht="10.199999999999999" hidden="1" x14ac:dyDescent="0.2"/>
    <row r="16239" ht="10.199999999999999" hidden="1" x14ac:dyDescent="0.2"/>
    <row r="16240" ht="10.199999999999999" hidden="1" x14ac:dyDescent="0.2"/>
    <row r="16241" ht="10.199999999999999" hidden="1" x14ac:dyDescent="0.2"/>
    <row r="16242" ht="10.199999999999999" hidden="1" x14ac:dyDescent="0.2"/>
    <row r="16243" ht="10.199999999999999" hidden="1" x14ac:dyDescent="0.2"/>
    <row r="16244" ht="10.199999999999999" hidden="1" x14ac:dyDescent="0.2"/>
    <row r="16245" ht="10.199999999999999" hidden="1" x14ac:dyDescent="0.2"/>
    <row r="16246" ht="10.199999999999999" hidden="1" x14ac:dyDescent="0.2"/>
    <row r="16247" ht="10.199999999999999" hidden="1" x14ac:dyDescent="0.2"/>
    <row r="16248" ht="10.199999999999999" hidden="1" x14ac:dyDescent="0.2"/>
    <row r="16249" ht="10.199999999999999" hidden="1" x14ac:dyDescent="0.2"/>
    <row r="16250" ht="10.199999999999999" hidden="1" x14ac:dyDescent="0.2"/>
    <row r="16251" ht="10.199999999999999" hidden="1" x14ac:dyDescent="0.2"/>
    <row r="16252" ht="10.199999999999999" hidden="1" x14ac:dyDescent="0.2"/>
    <row r="16253" ht="10.199999999999999" hidden="1" x14ac:dyDescent="0.2"/>
    <row r="16254" ht="10.199999999999999" hidden="1" x14ac:dyDescent="0.2"/>
    <row r="16255" ht="10.199999999999999" hidden="1" x14ac:dyDescent="0.2"/>
    <row r="16256" ht="10.199999999999999" hidden="1" x14ac:dyDescent="0.2"/>
    <row r="16257" ht="10.199999999999999" hidden="1" x14ac:dyDescent="0.2"/>
    <row r="16258" ht="10.199999999999999" hidden="1" x14ac:dyDescent="0.2"/>
    <row r="16259" ht="10.199999999999999" hidden="1" x14ac:dyDescent="0.2"/>
    <row r="16260" ht="10.199999999999999" hidden="1" x14ac:dyDescent="0.2"/>
    <row r="16261" ht="10.199999999999999" hidden="1" x14ac:dyDescent="0.2"/>
    <row r="16262" ht="10.199999999999999" hidden="1" x14ac:dyDescent="0.2"/>
    <row r="16263" ht="10.199999999999999" hidden="1" x14ac:dyDescent="0.2"/>
    <row r="16264" ht="10.199999999999999" hidden="1" x14ac:dyDescent="0.2"/>
    <row r="16265" ht="10.199999999999999" hidden="1" x14ac:dyDescent="0.2"/>
    <row r="16266" ht="10.199999999999999" hidden="1" x14ac:dyDescent="0.2"/>
    <row r="16267" ht="10.199999999999999" hidden="1" x14ac:dyDescent="0.2"/>
    <row r="16268" ht="10.199999999999999" hidden="1" x14ac:dyDescent="0.2"/>
    <row r="16269" ht="10.199999999999999" hidden="1" x14ac:dyDescent="0.2"/>
    <row r="16270" ht="10.199999999999999" hidden="1" x14ac:dyDescent="0.2"/>
    <row r="16271" ht="10.199999999999999" hidden="1" x14ac:dyDescent="0.2"/>
    <row r="16272" ht="10.199999999999999" hidden="1" x14ac:dyDescent="0.2"/>
    <row r="16273" ht="10.199999999999999" hidden="1" x14ac:dyDescent="0.2"/>
    <row r="16274" ht="10.199999999999999" hidden="1" x14ac:dyDescent="0.2"/>
    <row r="16275" ht="10.199999999999999" hidden="1" x14ac:dyDescent="0.2"/>
    <row r="16276" ht="10.199999999999999" hidden="1" x14ac:dyDescent="0.2"/>
    <row r="16277" ht="10.199999999999999" hidden="1" x14ac:dyDescent="0.2"/>
    <row r="16278" ht="10.199999999999999" hidden="1" x14ac:dyDescent="0.2"/>
    <row r="16279" ht="10.199999999999999" hidden="1" x14ac:dyDescent="0.2"/>
    <row r="16280" ht="10.199999999999999" hidden="1" x14ac:dyDescent="0.2"/>
    <row r="16281" ht="10.199999999999999" hidden="1" x14ac:dyDescent="0.2"/>
    <row r="16282" ht="10.199999999999999" hidden="1" x14ac:dyDescent="0.2"/>
    <row r="16283" ht="10.199999999999999" hidden="1" x14ac:dyDescent="0.2"/>
    <row r="16284" ht="10.199999999999999" hidden="1" x14ac:dyDescent="0.2"/>
    <row r="16285" ht="10.199999999999999" hidden="1" x14ac:dyDescent="0.2"/>
    <row r="16286" ht="10.199999999999999" hidden="1" x14ac:dyDescent="0.2"/>
    <row r="16287" ht="10.199999999999999" hidden="1" x14ac:dyDescent="0.2"/>
    <row r="16288" ht="10.199999999999999" hidden="1" x14ac:dyDescent="0.2"/>
    <row r="16289" ht="10.199999999999999" hidden="1" x14ac:dyDescent="0.2"/>
    <row r="16290" ht="10.199999999999999" hidden="1" x14ac:dyDescent="0.2"/>
    <row r="16291" ht="10.199999999999999" hidden="1" x14ac:dyDescent="0.2"/>
    <row r="16292" ht="10.199999999999999" hidden="1" x14ac:dyDescent="0.2"/>
    <row r="16293" ht="10.199999999999999" hidden="1" x14ac:dyDescent="0.2"/>
    <row r="16294" ht="10.199999999999999" hidden="1" x14ac:dyDescent="0.2"/>
    <row r="16295" ht="10.199999999999999" hidden="1" x14ac:dyDescent="0.2"/>
    <row r="16296" ht="10.199999999999999" hidden="1" x14ac:dyDescent="0.2"/>
    <row r="16297" ht="10.199999999999999" hidden="1" x14ac:dyDescent="0.2"/>
    <row r="16298" ht="10.199999999999999" hidden="1" x14ac:dyDescent="0.2"/>
    <row r="16299" ht="10.199999999999999" hidden="1" x14ac:dyDescent="0.2"/>
    <row r="16300" ht="10.199999999999999" hidden="1" x14ac:dyDescent="0.2"/>
    <row r="16301" ht="10.199999999999999" hidden="1" x14ac:dyDescent="0.2"/>
    <row r="16302" ht="10.199999999999999" hidden="1" x14ac:dyDescent="0.2"/>
    <row r="16303" ht="10.199999999999999" hidden="1" x14ac:dyDescent="0.2"/>
    <row r="16304" ht="10.199999999999999" hidden="1" x14ac:dyDescent="0.2"/>
    <row r="16305" ht="10.199999999999999" hidden="1" x14ac:dyDescent="0.2"/>
    <row r="16306" ht="10.199999999999999" hidden="1" x14ac:dyDescent="0.2"/>
    <row r="16307" ht="10.199999999999999" hidden="1" x14ac:dyDescent="0.2"/>
    <row r="16308" ht="10.199999999999999" hidden="1" x14ac:dyDescent="0.2"/>
    <row r="16309" ht="10.199999999999999" hidden="1" x14ac:dyDescent="0.2"/>
    <row r="16310" ht="10.199999999999999" hidden="1" x14ac:dyDescent="0.2"/>
    <row r="16311" ht="10.199999999999999" hidden="1" x14ac:dyDescent="0.2"/>
    <row r="16312" ht="10.199999999999999" hidden="1" x14ac:dyDescent="0.2"/>
    <row r="16313" ht="10.199999999999999" hidden="1" x14ac:dyDescent="0.2"/>
    <row r="16314" ht="10.199999999999999" hidden="1" x14ac:dyDescent="0.2"/>
    <row r="16315" ht="10.199999999999999" hidden="1" x14ac:dyDescent="0.2"/>
    <row r="16316" ht="10.199999999999999" hidden="1" x14ac:dyDescent="0.2"/>
    <row r="16317" ht="10.199999999999999" hidden="1" x14ac:dyDescent="0.2"/>
    <row r="16318" ht="10.199999999999999" hidden="1" x14ac:dyDescent="0.2"/>
    <row r="16319" ht="10.199999999999999" hidden="1" x14ac:dyDescent="0.2"/>
    <row r="16320" ht="10.199999999999999" hidden="1" x14ac:dyDescent="0.2"/>
    <row r="16321" ht="10.199999999999999" hidden="1" x14ac:dyDescent="0.2"/>
    <row r="16322" ht="10.199999999999999" hidden="1" x14ac:dyDescent="0.2"/>
    <row r="16323" ht="10.199999999999999" hidden="1" x14ac:dyDescent="0.2"/>
    <row r="16324" ht="10.199999999999999" hidden="1" x14ac:dyDescent="0.2"/>
    <row r="16325" ht="10.199999999999999" hidden="1" x14ac:dyDescent="0.2"/>
    <row r="16326" ht="10.199999999999999" hidden="1" x14ac:dyDescent="0.2"/>
    <row r="16327" ht="10.199999999999999" hidden="1" x14ac:dyDescent="0.2"/>
    <row r="16328" ht="10.199999999999999" hidden="1" x14ac:dyDescent="0.2"/>
    <row r="16329" ht="10.199999999999999" hidden="1" x14ac:dyDescent="0.2"/>
    <row r="16330" ht="10.199999999999999" hidden="1" x14ac:dyDescent="0.2"/>
    <row r="16331" ht="10.199999999999999" hidden="1" x14ac:dyDescent="0.2"/>
    <row r="16332" ht="10.199999999999999" hidden="1" x14ac:dyDescent="0.2"/>
    <row r="16333" ht="10.199999999999999" hidden="1" x14ac:dyDescent="0.2"/>
    <row r="16334" ht="10.199999999999999" hidden="1" x14ac:dyDescent="0.2"/>
    <row r="16335" ht="10.199999999999999" hidden="1" x14ac:dyDescent="0.2"/>
    <row r="16336" ht="10.199999999999999" hidden="1" x14ac:dyDescent="0.2"/>
    <row r="16337" ht="10.199999999999999" hidden="1" x14ac:dyDescent="0.2"/>
    <row r="16338" ht="10.199999999999999" hidden="1" x14ac:dyDescent="0.2"/>
    <row r="16339" ht="10.199999999999999" hidden="1" x14ac:dyDescent="0.2"/>
    <row r="16340" ht="10.199999999999999" hidden="1" x14ac:dyDescent="0.2"/>
    <row r="16341" ht="10.199999999999999" hidden="1" x14ac:dyDescent="0.2"/>
    <row r="16342" ht="10.199999999999999" hidden="1" x14ac:dyDescent="0.2"/>
    <row r="16343" ht="10.199999999999999" hidden="1" x14ac:dyDescent="0.2"/>
    <row r="16344" ht="10.199999999999999" hidden="1" x14ac:dyDescent="0.2"/>
    <row r="16345" ht="10.199999999999999" hidden="1" x14ac:dyDescent="0.2"/>
    <row r="16346" ht="10.199999999999999" hidden="1" x14ac:dyDescent="0.2"/>
    <row r="16347" ht="10.199999999999999" hidden="1" x14ac:dyDescent="0.2"/>
    <row r="16348" ht="10.199999999999999" hidden="1" x14ac:dyDescent="0.2"/>
    <row r="16349" ht="10.199999999999999" hidden="1" x14ac:dyDescent="0.2"/>
    <row r="16350" ht="10.199999999999999" hidden="1" x14ac:dyDescent="0.2"/>
    <row r="16351" ht="10.199999999999999" hidden="1" x14ac:dyDescent="0.2"/>
    <row r="16352" ht="10.199999999999999" hidden="1" x14ac:dyDescent="0.2"/>
    <row r="16353" ht="10.199999999999999" hidden="1" x14ac:dyDescent="0.2"/>
    <row r="16354" ht="10.199999999999999" hidden="1" x14ac:dyDescent="0.2"/>
    <row r="16355" ht="10.199999999999999" hidden="1" x14ac:dyDescent="0.2"/>
    <row r="16356" ht="10.199999999999999" hidden="1" x14ac:dyDescent="0.2"/>
    <row r="16357" ht="10.199999999999999" hidden="1" x14ac:dyDescent="0.2"/>
    <row r="16358" ht="10.199999999999999" hidden="1" x14ac:dyDescent="0.2"/>
    <row r="16359" ht="10.199999999999999" hidden="1" x14ac:dyDescent="0.2"/>
    <row r="16360" ht="10.199999999999999" hidden="1" x14ac:dyDescent="0.2"/>
    <row r="16361" ht="10.199999999999999" hidden="1" x14ac:dyDescent="0.2"/>
    <row r="16362" ht="10.199999999999999" hidden="1" x14ac:dyDescent="0.2"/>
    <row r="16363" ht="10.199999999999999" hidden="1" x14ac:dyDescent="0.2"/>
    <row r="16364" ht="10.199999999999999" hidden="1" x14ac:dyDescent="0.2"/>
    <row r="16365" ht="10.199999999999999" hidden="1" x14ac:dyDescent="0.2"/>
    <row r="16366" ht="10.199999999999999" hidden="1" x14ac:dyDescent="0.2"/>
    <row r="16367" ht="10.199999999999999" hidden="1" x14ac:dyDescent="0.2"/>
    <row r="16368" ht="10.199999999999999" hidden="1" x14ac:dyDescent="0.2"/>
    <row r="16369" ht="10.199999999999999" hidden="1" x14ac:dyDescent="0.2"/>
    <row r="16370" ht="10.199999999999999" hidden="1" x14ac:dyDescent="0.2"/>
    <row r="16371" ht="10.199999999999999" hidden="1" x14ac:dyDescent="0.2"/>
    <row r="16372" ht="10.199999999999999" hidden="1" x14ac:dyDescent="0.2"/>
    <row r="16373" ht="10.199999999999999" hidden="1" x14ac:dyDescent="0.2"/>
    <row r="16374" ht="10.199999999999999" hidden="1" x14ac:dyDescent="0.2"/>
    <row r="16375" ht="10.199999999999999" hidden="1" x14ac:dyDescent="0.2"/>
    <row r="16376" ht="10.199999999999999" hidden="1" x14ac:dyDescent="0.2"/>
    <row r="16377" ht="10.199999999999999" hidden="1" x14ac:dyDescent="0.2"/>
    <row r="16378" ht="10.199999999999999" hidden="1" x14ac:dyDescent="0.2"/>
    <row r="16379" ht="10.199999999999999" hidden="1" x14ac:dyDescent="0.2"/>
    <row r="16380" ht="10.199999999999999" hidden="1" x14ac:dyDescent="0.2"/>
    <row r="16381" ht="10.199999999999999" hidden="1" x14ac:dyDescent="0.2"/>
    <row r="16382" ht="10.199999999999999" hidden="1" x14ac:dyDescent="0.2"/>
    <row r="16383" ht="10.199999999999999" hidden="1" x14ac:dyDescent="0.2"/>
    <row r="16384" ht="10.199999999999999" hidden="1" x14ac:dyDescent="0.2"/>
    <row r="16385" ht="10.199999999999999" hidden="1" x14ac:dyDescent="0.2"/>
    <row r="16386" ht="10.199999999999999" hidden="1" x14ac:dyDescent="0.2"/>
    <row r="16387" ht="10.199999999999999" hidden="1" x14ac:dyDescent="0.2"/>
    <row r="16388" ht="10.199999999999999" hidden="1" x14ac:dyDescent="0.2"/>
    <row r="16389" ht="10.199999999999999" hidden="1" x14ac:dyDescent="0.2"/>
    <row r="16390" ht="10.199999999999999" hidden="1" x14ac:dyDescent="0.2"/>
    <row r="16391" ht="10.199999999999999" hidden="1" x14ac:dyDescent="0.2"/>
    <row r="16392" ht="10.199999999999999" hidden="1" x14ac:dyDescent="0.2"/>
    <row r="16393" ht="10.199999999999999" hidden="1" x14ac:dyDescent="0.2"/>
    <row r="16394" ht="10.199999999999999" hidden="1" x14ac:dyDescent="0.2"/>
    <row r="16395" ht="10.199999999999999" hidden="1" x14ac:dyDescent="0.2"/>
    <row r="16396" ht="10.199999999999999" hidden="1" x14ac:dyDescent="0.2"/>
    <row r="16397" ht="10.199999999999999" hidden="1" x14ac:dyDescent="0.2"/>
    <row r="16398" ht="10.199999999999999" hidden="1" x14ac:dyDescent="0.2"/>
    <row r="16399" ht="10.199999999999999" hidden="1" x14ac:dyDescent="0.2"/>
    <row r="16400" ht="10.199999999999999" hidden="1" x14ac:dyDescent="0.2"/>
    <row r="16401" ht="10.199999999999999" hidden="1" x14ac:dyDescent="0.2"/>
    <row r="16402" ht="10.199999999999999" hidden="1" x14ac:dyDescent="0.2"/>
    <row r="16403" ht="10.199999999999999" hidden="1" x14ac:dyDescent="0.2"/>
    <row r="16404" ht="10.199999999999999" hidden="1" x14ac:dyDescent="0.2"/>
    <row r="16405" ht="10.199999999999999" hidden="1" x14ac:dyDescent="0.2"/>
    <row r="16406" ht="10.199999999999999" hidden="1" x14ac:dyDescent="0.2"/>
    <row r="16407" ht="10.199999999999999" hidden="1" x14ac:dyDescent="0.2"/>
    <row r="16408" ht="10.199999999999999" hidden="1" x14ac:dyDescent="0.2"/>
    <row r="16409" ht="10.199999999999999" hidden="1" x14ac:dyDescent="0.2"/>
    <row r="16410" ht="10.199999999999999" hidden="1" x14ac:dyDescent="0.2"/>
    <row r="16411" ht="10.199999999999999" hidden="1" x14ac:dyDescent="0.2"/>
    <row r="16412" ht="10.199999999999999" hidden="1" x14ac:dyDescent="0.2"/>
    <row r="16413" ht="10.199999999999999" hidden="1" x14ac:dyDescent="0.2"/>
    <row r="16414" ht="10.199999999999999" hidden="1" x14ac:dyDescent="0.2"/>
    <row r="16415" ht="10.199999999999999" hidden="1" x14ac:dyDescent="0.2"/>
    <row r="16416" ht="10.199999999999999" hidden="1" x14ac:dyDescent="0.2"/>
    <row r="16417" ht="10.199999999999999" hidden="1" x14ac:dyDescent="0.2"/>
    <row r="16418" ht="10.199999999999999" hidden="1" x14ac:dyDescent="0.2"/>
    <row r="16419" ht="10.199999999999999" hidden="1" x14ac:dyDescent="0.2"/>
    <row r="16420" ht="10.199999999999999" hidden="1" x14ac:dyDescent="0.2"/>
    <row r="16421" ht="10.199999999999999" hidden="1" x14ac:dyDescent="0.2"/>
    <row r="16422" ht="10.199999999999999" hidden="1" x14ac:dyDescent="0.2"/>
    <row r="16423" ht="10.199999999999999" hidden="1" x14ac:dyDescent="0.2"/>
    <row r="16424" ht="10.199999999999999" hidden="1" x14ac:dyDescent="0.2"/>
    <row r="16425" ht="10.199999999999999" hidden="1" x14ac:dyDescent="0.2"/>
    <row r="16426" ht="10.199999999999999" hidden="1" x14ac:dyDescent="0.2"/>
    <row r="16427" ht="10.199999999999999" hidden="1" x14ac:dyDescent="0.2"/>
    <row r="16428" ht="10.199999999999999" hidden="1" x14ac:dyDescent="0.2"/>
    <row r="16429" ht="10.199999999999999" hidden="1" x14ac:dyDescent="0.2"/>
    <row r="16430" ht="10.199999999999999" hidden="1" x14ac:dyDescent="0.2"/>
    <row r="16431" ht="10.199999999999999" hidden="1" x14ac:dyDescent="0.2"/>
    <row r="16432" ht="10.199999999999999" hidden="1" x14ac:dyDescent="0.2"/>
    <row r="16433" ht="10.199999999999999" hidden="1" x14ac:dyDescent="0.2"/>
    <row r="16434" ht="10.199999999999999" hidden="1" x14ac:dyDescent="0.2"/>
    <row r="16435" ht="10.199999999999999" hidden="1" x14ac:dyDescent="0.2"/>
    <row r="16436" ht="10.199999999999999" hidden="1" x14ac:dyDescent="0.2"/>
    <row r="16437" ht="10.199999999999999" hidden="1" x14ac:dyDescent="0.2"/>
    <row r="16438" ht="10.199999999999999" hidden="1" x14ac:dyDescent="0.2"/>
    <row r="16439" ht="10.199999999999999" hidden="1" x14ac:dyDescent="0.2"/>
    <row r="16440" ht="10.199999999999999" hidden="1" x14ac:dyDescent="0.2"/>
    <row r="16441" ht="10.199999999999999" hidden="1" x14ac:dyDescent="0.2"/>
    <row r="16442" ht="10.199999999999999" hidden="1" x14ac:dyDescent="0.2"/>
    <row r="16443" ht="10.199999999999999" hidden="1" x14ac:dyDescent="0.2"/>
    <row r="16444" ht="10.199999999999999" hidden="1" x14ac:dyDescent="0.2"/>
    <row r="16445" ht="10.199999999999999" hidden="1" x14ac:dyDescent="0.2"/>
    <row r="16446" ht="10.199999999999999" hidden="1" x14ac:dyDescent="0.2"/>
    <row r="16447" ht="10.199999999999999" hidden="1" x14ac:dyDescent="0.2"/>
    <row r="16448" ht="10.199999999999999" hidden="1" x14ac:dyDescent="0.2"/>
    <row r="16449" ht="10.199999999999999" hidden="1" x14ac:dyDescent="0.2"/>
    <row r="16450" ht="10.199999999999999" hidden="1" x14ac:dyDescent="0.2"/>
    <row r="16451" ht="10.199999999999999" hidden="1" x14ac:dyDescent="0.2"/>
    <row r="16452" ht="10.199999999999999" hidden="1" x14ac:dyDescent="0.2"/>
    <row r="16453" ht="10.199999999999999" hidden="1" x14ac:dyDescent="0.2"/>
    <row r="16454" ht="10.199999999999999" hidden="1" x14ac:dyDescent="0.2"/>
    <row r="16455" ht="10.199999999999999" hidden="1" x14ac:dyDescent="0.2"/>
    <row r="16456" ht="10.199999999999999" hidden="1" x14ac:dyDescent="0.2"/>
    <row r="16457" ht="10.199999999999999" hidden="1" x14ac:dyDescent="0.2"/>
    <row r="16458" ht="10.199999999999999" hidden="1" x14ac:dyDescent="0.2"/>
    <row r="16459" ht="10.199999999999999" hidden="1" x14ac:dyDescent="0.2"/>
    <row r="16460" ht="10.199999999999999" hidden="1" x14ac:dyDescent="0.2"/>
    <row r="16461" ht="10.199999999999999" hidden="1" x14ac:dyDescent="0.2"/>
    <row r="16462" ht="10.199999999999999" hidden="1" x14ac:dyDescent="0.2"/>
    <row r="16463" ht="10.199999999999999" hidden="1" x14ac:dyDescent="0.2"/>
    <row r="16464" ht="10.199999999999999" hidden="1" x14ac:dyDescent="0.2"/>
    <row r="16465" ht="10.199999999999999" hidden="1" x14ac:dyDescent="0.2"/>
    <row r="16466" ht="10.199999999999999" hidden="1" x14ac:dyDescent="0.2"/>
    <row r="16467" ht="10.199999999999999" hidden="1" x14ac:dyDescent="0.2"/>
    <row r="16468" ht="10.199999999999999" hidden="1" x14ac:dyDescent="0.2"/>
    <row r="16469" ht="10.199999999999999" hidden="1" x14ac:dyDescent="0.2"/>
    <row r="16470" ht="10.199999999999999" hidden="1" x14ac:dyDescent="0.2"/>
    <row r="16471" ht="10.199999999999999" hidden="1" x14ac:dyDescent="0.2"/>
    <row r="16472" ht="10.199999999999999" hidden="1" x14ac:dyDescent="0.2"/>
    <row r="16473" ht="10.199999999999999" hidden="1" x14ac:dyDescent="0.2"/>
    <row r="16474" ht="10.199999999999999" hidden="1" x14ac:dyDescent="0.2"/>
    <row r="16475" ht="10.199999999999999" hidden="1" x14ac:dyDescent="0.2"/>
    <row r="16476" ht="10.199999999999999" hidden="1" x14ac:dyDescent="0.2"/>
    <row r="16477" ht="10.199999999999999" hidden="1" x14ac:dyDescent="0.2"/>
    <row r="16478" ht="10.199999999999999" hidden="1" x14ac:dyDescent="0.2"/>
    <row r="16479" ht="10.199999999999999" hidden="1" x14ac:dyDescent="0.2"/>
    <row r="16480" ht="10.199999999999999" hidden="1" x14ac:dyDescent="0.2"/>
    <row r="16481" ht="10.199999999999999" hidden="1" x14ac:dyDescent="0.2"/>
    <row r="16482" ht="10.199999999999999" hidden="1" x14ac:dyDescent="0.2"/>
    <row r="16483" ht="10.199999999999999" hidden="1" x14ac:dyDescent="0.2"/>
    <row r="16484" ht="10.199999999999999" hidden="1" x14ac:dyDescent="0.2"/>
    <row r="16485" ht="10.199999999999999" hidden="1" x14ac:dyDescent="0.2"/>
    <row r="16486" ht="10.199999999999999" hidden="1" x14ac:dyDescent="0.2"/>
    <row r="16487" ht="10.199999999999999" hidden="1" x14ac:dyDescent="0.2"/>
    <row r="16488" ht="10.199999999999999" hidden="1" x14ac:dyDescent="0.2"/>
    <row r="16489" ht="10.199999999999999" hidden="1" x14ac:dyDescent="0.2"/>
    <row r="16490" ht="10.199999999999999" hidden="1" x14ac:dyDescent="0.2"/>
    <row r="16491" ht="10.199999999999999" hidden="1" x14ac:dyDescent="0.2"/>
    <row r="16492" ht="10.199999999999999" hidden="1" x14ac:dyDescent="0.2"/>
    <row r="16493" ht="10.199999999999999" hidden="1" x14ac:dyDescent="0.2"/>
    <row r="16494" ht="10.199999999999999" hidden="1" x14ac:dyDescent="0.2"/>
    <row r="16495" ht="10.199999999999999" hidden="1" x14ac:dyDescent="0.2"/>
    <row r="16496" ht="10.199999999999999" hidden="1" x14ac:dyDescent="0.2"/>
    <row r="16497" ht="10.199999999999999" hidden="1" x14ac:dyDescent="0.2"/>
    <row r="16498" ht="10.199999999999999" hidden="1" x14ac:dyDescent="0.2"/>
    <row r="16499" ht="10.199999999999999" hidden="1" x14ac:dyDescent="0.2"/>
    <row r="16500" ht="10.199999999999999" hidden="1" x14ac:dyDescent="0.2"/>
    <row r="16501" ht="10.199999999999999" hidden="1" x14ac:dyDescent="0.2"/>
    <row r="16502" ht="10.199999999999999" hidden="1" x14ac:dyDescent="0.2"/>
    <row r="16503" ht="10.199999999999999" hidden="1" x14ac:dyDescent="0.2"/>
    <row r="16504" ht="10.199999999999999" hidden="1" x14ac:dyDescent="0.2"/>
    <row r="16505" ht="10.199999999999999" hidden="1" x14ac:dyDescent="0.2"/>
    <row r="16506" ht="10.199999999999999" hidden="1" x14ac:dyDescent="0.2"/>
    <row r="16507" ht="10.199999999999999" hidden="1" x14ac:dyDescent="0.2"/>
    <row r="16508" ht="10.199999999999999" hidden="1" x14ac:dyDescent="0.2"/>
    <row r="16509" ht="10.199999999999999" hidden="1" x14ac:dyDescent="0.2"/>
    <row r="16510" ht="10.199999999999999" hidden="1" x14ac:dyDescent="0.2"/>
    <row r="16511" ht="10.199999999999999" hidden="1" x14ac:dyDescent="0.2"/>
    <row r="16512" ht="10.199999999999999" hidden="1" x14ac:dyDescent="0.2"/>
    <row r="16513" ht="10.199999999999999" hidden="1" x14ac:dyDescent="0.2"/>
    <row r="16514" ht="10.199999999999999" hidden="1" x14ac:dyDescent="0.2"/>
    <row r="16515" ht="10.199999999999999" hidden="1" x14ac:dyDescent="0.2"/>
    <row r="16516" ht="10.199999999999999" hidden="1" x14ac:dyDescent="0.2"/>
    <row r="16517" ht="10.199999999999999" hidden="1" x14ac:dyDescent="0.2"/>
    <row r="16518" ht="10.199999999999999" hidden="1" x14ac:dyDescent="0.2"/>
    <row r="16519" ht="10.199999999999999" hidden="1" x14ac:dyDescent="0.2"/>
    <row r="16520" ht="10.199999999999999" hidden="1" x14ac:dyDescent="0.2"/>
    <row r="16521" ht="10.199999999999999" hidden="1" x14ac:dyDescent="0.2"/>
    <row r="16522" ht="10.199999999999999" hidden="1" x14ac:dyDescent="0.2"/>
    <row r="16523" ht="10.199999999999999" hidden="1" x14ac:dyDescent="0.2"/>
    <row r="16524" ht="10.199999999999999" hidden="1" x14ac:dyDescent="0.2"/>
    <row r="16525" ht="10.199999999999999" hidden="1" x14ac:dyDescent="0.2"/>
    <row r="16526" ht="10.199999999999999" hidden="1" x14ac:dyDescent="0.2"/>
    <row r="16527" ht="10.199999999999999" hidden="1" x14ac:dyDescent="0.2"/>
    <row r="16528" ht="10.199999999999999" hidden="1" x14ac:dyDescent="0.2"/>
    <row r="16529" ht="10.199999999999999" hidden="1" x14ac:dyDescent="0.2"/>
    <row r="16530" ht="10.199999999999999" hidden="1" x14ac:dyDescent="0.2"/>
    <row r="16531" ht="10.199999999999999" hidden="1" x14ac:dyDescent="0.2"/>
    <row r="16532" ht="10.199999999999999" hidden="1" x14ac:dyDescent="0.2"/>
    <row r="16533" ht="10.199999999999999" hidden="1" x14ac:dyDescent="0.2"/>
    <row r="16534" ht="10.199999999999999" hidden="1" x14ac:dyDescent="0.2"/>
    <row r="16535" ht="10.199999999999999" hidden="1" x14ac:dyDescent="0.2"/>
    <row r="16536" ht="10.199999999999999" hidden="1" x14ac:dyDescent="0.2"/>
    <row r="16537" ht="10.199999999999999" hidden="1" x14ac:dyDescent="0.2"/>
    <row r="16538" ht="10.199999999999999" hidden="1" x14ac:dyDescent="0.2"/>
    <row r="16539" ht="10.199999999999999" hidden="1" x14ac:dyDescent="0.2"/>
    <row r="16540" ht="10.199999999999999" hidden="1" x14ac:dyDescent="0.2"/>
    <row r="16541" ht="10.199999999999999" hidden="1" x14ac:dyDescent="0.2"/>
    <row r="16542" ht="10.199999999999999" hidden="1" x14ac:dyDescent="0.2"/>
    <row r="16543" ht="10.199999999999999" hidden="1" x14ac:dyDescent="0.2"/>
    <row r="16544" ht="10.199999999999999" hidden="1" x14ac:dyDescent="0.2"/>
    <row r="16545" ht="10.199999999999999" hidden="1" x14ac:dyDescent="0.2"/>
    <row r="16546" ht="10.199999999999999" hidden="1" x14ac:dyDescent="0.2"/>
    <row r="16547" ht="10.199999999999999" hidden="1" x14ac:dyDescent="0.2"/>
    <row r="16548" ht="10.199999999999999" hidden="1" x14ac:dyDescent="0.2"/>
    <row r="16549" ht="10.199999999999999" hidden="1" x14ac:dyDescent="0.2"/>
    <row r="16550" ht="10.199999999999999" hidden="1" x14ac:dyDescent="0.2"/>
    <row r="16551" ht="10.199999999999999" hidden="1" x14ac:dyDescent="0.2"/>
    <row r="16552" ht="10.199999999999999" hidden="1" x14ac:dyDescent="0.2"/>
    <row r="16553" ht="10.199999999999999" hidden="1" x14ac:dyDescent="0.2"/>
    <row r="16554" ht="10.199999999999999" hidden="1" x14ac:dyDescent="0.2"/>
    <row r="16555" ht="10.199999999999999" hidden="1" x14ac:dyDescent="0.2"/>
    <row r="16556" ht="10.199999999999999" hidden="1" x14ac:dyDescent="0.2"/>
    <row r="16557" ht="10.199999999999999" hidden="1" x14ac:dyDescent="0.2"/>
    <row r="16558" ht="10.199999999999999" hidden="1" x14ac:dyDescent="0.2"/>
    <row r="16559" ht="10.199999999999999" hidden="1" x14ac:dyDescent="0.2"/>
    <row r="16560" ht="10.199999999999999" hidden="1" x14ac:dyDescent="0.2"/>
    <row r="16561" ht="10.199999999999999" hidden="1" x14ac:dyDescent="0.2"/>
    <row r="16562" ht="10.199999999999999" hidden="1" x14ac:dyDescent="0.2"/>
    <row r="16563" ht="10.199999999999999" hidden="1" x14ac:dyDescent="0.2"/>
    <row r="16564" ht="10.199999999999999" hidden="1" x14ac:dyDescent="0.2"/>
    <row r="16565" ht="10.199999999999999" hidden="1" x14ac:dyDescent="0.2"/>
    <row r="16566" ht="10.199999999999999" hidden="1" x14ac:dyDescent="0.2"/>
    <row r="16567" ht="10.199999999999999" hidden="1" x14ac:dyDescent="0.2"/>
    <row r="16568" ht="10.199999999999999" hidden="1" x14ac:dyDescent="0.2"/>
    <row r="16569" ht="10.199999999999999" hidden="1" x14ac:dyDescent="0.2"/>
    <row r="16570" ht="10.199999999999999" hidden="1" x14ac:dyDescent="0.2"/>
    <row r="16571" ht="10.199999999999999" hidden="1" x14ac:dyDescent="0.2"/>
    <row r="16572" ht="10.199999999999999" hidden="1" x14ac:dyDescent="0.2"/>
    <row r="16573" ht="10.199999999999999" hidden="1" x14ac:dyDescent="0.2"/>
    <row r="16574" ht="10.199999999999999" hidden="1" x14ac:dyDescent="0.2"/>
    <row r="16575" ht="10.199999999999999" hidden="1" x14ac:dyDescent="0.2"/>
    <row r="16576" ht="10.199999999999999" hidden="1" x14ac:dyDescent="0.2"/>
    <row r="16577" ht="10.199999999999999" hidden="1" x14ac:dyDescent="0.2"/>
    <row r="16578" ht="10.199999999999999" hidden="1" x14ac:dyDescent="0.2"/>
    <row r="16579" ht="10.199999999999999" hidden="1" x14ac:dyDescent="0.2"/>
    <row r="16580" ht="10.199999999999999" hidden="1" x14ac:dyDescent="0.2"/>
    <row r="16581" ht="10.199999999999999" hidden="1" x14ac:dyDescent="0.2"/>
    <row r="16582" ht="10.199999999999999" hidden="1" x14ac:dyDescent="0.2"/>
    <row r="16583" ht="10.199999999999999" hidden="1" x14ac:dyDescent="0.2"/>
    <row r="16584" ht="10.199999999999999" hidden="1" x14ac:dyDescent="0.2"/>
    <row r="16585" ht="10.199999999999999" hidden="1" x14ac:dyDescent="0.2"/>
    <row r="16586" ht="10.199999999999999" hidden="1" x14ac:dyDescent="0.2"/>
    <row r="16587" ht="10.199999999999999" hidden="1" x14ac:dyDescent="0.2"/>
    <row r="16588" ht="10.199999999999999" hidden="1" x14ac:dyDescent="0.2"/>
    <row r="16589" ht="10.199999999999999" hidden="1" x14ac:dyDescent="0.2"/>
    <row r="16590" ht="10.199999999999999" hidden="1" x14ac:dyDescent="0.2"/>
    <row r="16591" ht="10.199999999999999" hidden="1" x14ac:dyDescent="0.2"/>
    <row r="16592" ht="10.199999999999999" hidden="1" x14ac:dyDescent="0.2"/>
    <row r="16593" ht="10.199999999999999" hidden="1" x14ac:dyDescent="0.2"/>
    <row r="16594" ht="10.199999999999999" hidden="1" x14ac:dyDescent="0.2"/>
    <row r="16595" ht="10.199999999999999" hidden="1" x14ac:dyDescent="0.2"/>
    <row r="16596" ht="10.199999999999999" hidden="1" x14ac:dyDescent="0.2"/>
    <row r="16597" ht="10.199999999999999" hidden="1" x14ac:dyDescent="0.2"/>
    <row r="16598" ht="10.199999999999999" hidden="1" x14ac:dyDescent="0.2"/>
    <row r="16599" ht="10.199999999999999" hidden="1" x14ac:dyDescent="0.2"/>
    <row r="16600" ht="10.199999999999999" hidden="1" x14ac:dyDescent="0.2"/>
    <row r="16601" ht="10.199999999999999" hidden="1" x14ac:dyDescent="0.2"/>
    <row r="16602" ht="10.199999999999999" hidden="1" x14ac:dyDescent="0.2"/>
    <row r="16603" ht="10.199999999999999" hidden="1" x14ac:dyDescent="0.2"/>
    <row r="16604" ht="10.199999999999999" hidden="1" x14ac:dyDescent="0.2"/>
    <row r="16605" ht="10.199999999999999" hidden="1" x14ac:dyDescent="0.2"/>
    <row r="16606" ht="10.199999999999999" hidden="1" x14ac:dyDescent="0.2"/>
    <row r="16607" ht="10.199999999999999" hidden="1" x14ac:dyDescent="0.2"/>
    <row r="16608" ht="10.199999999999999" hidden="1" x14ac:dyDescent="0.2"/>
    <row r="16609" ht="10.199999999999999" hidden="1" x14ac:dyDescent="0.2"/>
    <row r="16610" ht="10.199999999999999" hidden="1" x14ac:dyDescent="0.2"/>
    <row r="16611" ht="10.199999999999999" hidden="1" x14ac:dyDescent="0.2"/>
    <row r="16612" ht="10.199999999999999" hidden="1" x14ac:dyDescent="0.2"/>
    <row r="16613" ht="10.199999999999999" hidden="1" x14ac:dyDescent="0.2"/>
    <row r="16614" ht="10.199999999999999" hidden="1" x14ac:dyDescent="0.2"/>
    <row r="16615" ht="10.199999999999999" hidden="1" x14ac:dyDescent="0.2"/>
    <row r="16616" ht="10.199999999999999" hidden="1" x14ac:dyDescent="0.2"/>
    <row r="16617" ht="10.199999999999999" hidden="1" x14ac:dyDescent="0.2"/>
    <row r="16618" ht="10.199999999999999" hidden="1" x14ac:dyDescent="0.2"/>
    <row r="16619" ht="10.199999999999999" hidden="1" x14ac:dyDescent="0.2"/>
    <row r="16620" ht="10.199999999999999" hidden="1" x14ac:dyDescent="0.2"/>
    <row r="16621" ht="10.199999999999999" hidden="1" x14ac:dyDescent="0.2"/>
    <row r="16622" ht="10.199999999999999" hidden="1" x14ac:dyDescent="0.2"/>
    <row r="16623" ht="10.199999999999999" hidden="1" x14ac:dyDescent="0.2"/>
    <row r="16624" ht="10.199999999999999" hidden="1" x14ac:dyDescent="0.2"/>
    <row r="16625" ht="10.199999999999999" hidden="1" x14ac:dyDescent="0.2"/>
    <row r="16626" ht="10.199999999999999" hidden="1" x14ac:dyDescent="0.2"/>
    <row r="16627" ht="10.199999999999999" hidden="1" x14ac:dyDescent="0.2"/>
    <row r="16628" ht="10.199999999999999" hidden="1" x14ac:dyDescent="0.2"/>
    <row r="16629" ht="10.199999999999999" hidden="1" x14ac:dyDescent="0.2"/>
    <row r="16630" ht="10.199999999999999" hidden="1" x14ac:dyDescent="0.2"/>
    <row r="16631" ht="10.199999999999999" hidden="1" x14ac:dyDescent="0.2"/>
    <row r="16632" ht="10.199999999999999" hidden="1" x14ac:dyDescent="0.2"/>
    <row r="16633" ht="10.199999999999999" hidden="1" x14ac:dyDescent="0.2"/>
    <row r="16634" ht="10.199999999999999" hidden="1" x14ac:dyDescent="0.2"/>
    <row r="16635" ht="10.199999999999999" hidden="1" x14ac:dyDescent="0.2"/>
    <row r="16636" ht="10.199999999999999" hidden="1" x14ac:dyDescent="0.2"/>
    <row r="16637" ht="10.199999999999999" hidden="1" x14ac:dyDescent="0.2"/>
    <row r="16638" ht="10.199999999999999" hidden="1" x14ac:dyDescent="0.2"/>
    <row r="16639" ht="10.199999999999999" hidden="1" x14ac:dyDescent="0.2"/>
    <row r="16640" ht="10.199999999999999" hidden="1" x14ac:dyDescent="0.2"/>
    <row r="16641" ht="10.199999999999999" hidden="1" x14ac:dyDescent="0.2"/>
    <row r="16642" ht="10.199999999999999" hidden="1" x14ac:dyDescent="0.2"/>
    <row r="16643" ht="10.199999999999999" hidden="1" x14ac:dyDescent="0.2"/>
    <row r="16644" ht="10.199999999999999" hidden="1" x14ac:dyDescent="0.2"/>
    <row r="16645" ht="10.199999999999999" hidden="1" x14ac:dyDescent="0.2"/>
    <row r="16646" ht="10.199999999999999" hidden="1" x14ac:dyDescent="0.2"/>
    <row r="16647" ht="10.199999999999999" hidden="1" x14ac:dyDescent="0.2"/>
    <row r="16648" ht="10.199999999999999" hidden="1" x14ac:dyDescent="0.2"/>
    <row r="16649" ht="10.199999999999999" hidden="1" x14ac:dyDescent="0.2"/>
    <row r="16650" ht="10.199999999999999" hidden="1" x14ac:dyDescent="0.2"/>
    <row r="16651" ht="10.199999999999999" hidden="1" x14ac:dyDescent="0.2"/>
    <row r="16652" ht="10.199999999999999" hidden="1" x14ac:dyDescent="0.2"/>
    <row r="16653" ht="10.199999999999999" hidden="1" x14ac:dyDescent="0.2"/>
    <row r="16654" ht="10.199999999999999" hidden="1" x14ac:dyDescent="0.2"/>
    <row r="16655" ht="10.199999999999999" hidden="1" x14ac:dyDescent="0.2"/>
    <row r="16656" ht="10.199999999999999" hidden="1" x14ac:dyDescent="0.2"/>
    <row r="16657" ht="10.199999999999999" hidden="1" x14ac:dyDescent="0.2"/>
    <row r="16658" ht="10.199999999999999" hidden="1" x14ac:dyDescent="0.2"/>
    <row r="16659" ht="10.199999999999999" hidden="1" x14ac:dyDescent="0.2"/>
    <row r="16660" ht="10.199999999999999" hidden="1" x14ac:dyDescent="0.2"/>
    <row r="16661" ht="10.199999999999999" hidden="1" x14ac:dyDescent="0.2"/>
    <row r="16662" ht="10.199999999999999" hidden="1" x14ac:dyDescent="0.2"/>
    <row r="16663" ht="10.199999999999999" hidden="1" x14ac:dyDescent="0.2"/>
    <row r="16664" ht="10.199999999999999" hidden="1" x14ac:dyDescent="0.2"/>
    <row r="16665" ht="10.199999999999999" hidden="1" x14ac:dyDescent="0.2"/>
    <row r="16666" ht="10.199999999999999" hidden="1" x14ac:dyDescent="0.2"/>
    <row r="16667" ht="10.199999999999999" hidden="1" x14ac:dyDescent="0.2"/>
    <row r="16668" ht="10.199999999999999" hidden="1" x14ac:dyDescent="0.2"/>
    <row r="16669" ht="10.199999999999999" hidden="1" x14ac:dyDescent="0.2"/>
    <row r="16670" ht="10.199999999999999" hidden="1" x14ac:dyDescent="0.2"/>
    <row r="16671" ht="10.199999999999999" hidden="1" x14ac:dyDescent="0.2"/>
    <row r="16672" ht="10.199999999999999" hidden="1" x14ac:dyDescent="0.2"/>
    <row r="16673" ht="10.199999999999999" hidden="1" x14ac:dyDescent="0.2"/>
    <row r="16674" ht="10.199999999999999" hidden="1" x14ac:dyDescent="0.2"/>
    <row r="16675" ht="10.199999999999999" hidden="1" x14ac:dyDescent="0.2"/>
    <row r="16676" ht="10.199999999999999" hidden="1" x14ac:dyDescent="0.2"/>
    <row r="16677" ht="10.199999999999999" hidden="1" x14ac:dyDescent="0.2"/>
    <row r="16678" ht="10.199999999999999" hidden="1" x14ac:dyDescent="0.2"/>
    <row r="16679" ht="10.199999999999999" hidden="1" x14ac:dyDescent="0.2"/>
    <row r="16680" ht="10.199999999999999" hidden="1" x14ac:dyDescent="0.2"/>
    <row r="16681" ht="10.199999999999999" hidden="1" x14ac:dyDescent="0.2"/>
    <row r="16682" ht="10.199999999999999" hidden="1" x14ac:dyDescent="0.2"/>
    <row r="16683" ht="10.199999999999999" hidden="1" x14ac:dyDescent="0.2"/>
    <row r="16684" ht="10.199999999999999" hidden="1" x14ac:dyDescent="0.2"/>
    <row r="16685" ht="10.199999999999999" hidden="1" x14ac:dyDescent="0.2"/>
    <row r="16686" ht="10.199999999999999" hidden="1" x14ac:dyDescent="0.2"/>
    <row r="16687" ht="10.199999999999999" hidden="1" x14ac:dyDescent="0.2"/>
    <row r="16688" ht="10.199999999999999" hidden="1" x14ac:dyDescent="0.2"/>
    <row r="16689" ht="10.199999999999999" hidden="1" x14ac:dyDescent="0.2"/>
    <row r="16690" ht="10.199999999999999" hidden="1" x14ac:dyDescent="0.2"/>
    <row r="16691" ht="10.199999999999999" hidden="1" x14ac:dyDescent="0.2"/>
    <row r="16692" ht="10.199999999999999" hidden="1" x14ac:dyDescent="0.2"/>
    <row r="16693" ht="10.199999999999999" hidden="1" x14ac:dyDescent="0.2"/>
    <row r="16694" ht="10.199999999999999" hidden="1" x14ac:dyDescent="0.2"/>
    <row r="16695" ht="10.199999999999999" hidden="1" x14ac:dyDescent="0.2"/>
    <row r="16696" ht="10.199999999999999" hidden="1" x14ac:dyDescent="0.2"/>
    <row r="16697" ht="10.199999999999999" hidden="1" x14ac:dyDescent="0.2"/>
    <row r="16698" ht="10.199999999999999" hidden="1" x14ac:dyDescent="0.2"/>
    <row r="16699" ht="10.199999999999999" hidden="1" x14ac:dyDescent="0.2"/>
    <row r="16700" ht="10.199999999999999" hidden="1" x14ac:dyDescent="0.2"/>
    <row r="16701" ht="10.199999999999999" hidden="1" x14ac:dyDescent="0.2"/>
    <row r="16702" ht="10.199999999999999" hidden="1" x14ac:dyDescent="0.2"/>
    <row r="16703" ht="10.199999999999999" hidden="1" x14ac:dyDescent="0.2"/>
    <row r="16704" ht="10.199999999999999" hidden="1" x14ac:dyDescent="0.2"/>
    <row r="16705" ht="10.199999999999999" hidden="1" x14ac:dyDescent="0.2"/>
    <row r="16706" ht="10.199999999999999" hidden="1" x14ac:dyDescent="0.2"/>
    <row r="16707" ht="10.199999999999999" hidden="1" x14ac:dyDescent="0.2"/>
    <row r="16708" ht="10.199999999999999" hidden="1" x14ac:dyDescent="0.2"/>
    <row r="16709" ht="10.199999999999999" hidden="1" x14ac:dyDescent="0.2"/>
    <row r="16710" ht="10.199999999999999" hidden="1" x14ac:dyDescent="0.2"/>
    <row r="16711" ht="10.199999999999999" hidden="1" x14ac:dyDescent="0.2"/>
    <row r="16712" ht="10.199999999999999" hidden="1" x14ac:dyDescent="0.2"/>
    <row r="16713" ht="10.199999999999999" hidden="1" x14ac:dyDescent="0.2"/>
    <row r="16714" ht="10.199999999999999" hidden="1" x14ac:dyDescent="0.2"/>
    <row r="16715" ht="10.199999999999999" hidden="1" x14ac:dyDescent="0.2"/>
    <row r="16716" ht="10.199999999999999" hidden="1" x14ac:dyDescent="0.2"/>
    <row r="16717" ht="10.199999999999999" hidden="1" x14ac:dyDescent="0.2"/>
    <row r="16718" ht="10.199999999999999" hidden="1" x14ac:dyDescent="0.2"/>
    <row r="16719" ht="10.199999999999999" hidden="1" x14ac:dyDescent="0.2"/>
    <row r="16720" ht="10.199999999999999" hidden="1" x14ac:dyDescent="0.2"/>
    <row r="16721" ht="10.199999999999999" hidden="1" x14ac:dyDescent="0.2"/>
    <row r="16722" ht="10.199999999999999" hidden="1" x14ac:dyDescent="0.2"/>
    <row r="16723" ht="10.199999999999999" hidden="1" x14ac:dyDescent="0.2"/>
    <row r="16724" ht="10.199999999999999" hidden="1" x14ac:dyDescent="0.2"/>
    <row r="16725" ht="10.199999999999999" hidden="1" x14ac:dyDescent="0.2"/>
    <row r="16726" ht="10.199999999999999" hidden="1" x14ac:dyDescent="0.2"/>
    <row r="16727" ht="10.199999999999999" hidden="1" x14ac:dyDescent="0.2"/>
    <row r="16728" ht="10.199999999999999" hidden="1" x14ac:dyDescent="0.2"/>
    <row r="16729" ht="10.199999999999999" hidden="1" x14ac:dyDescent="0.2"/>
    <row r="16730" ht="10.199999999999999" hidden="1" x14ac:dyDescent="0.2"/>
    <row r="16731" ht="10.199999999999999" hidden="1" x14ac:dyDescent="0.2"/>
    <row r="16732" ht="10.199999999999999" hidden="1" x14ac:dyDescent="0.2"/>
    <row r="16733" ht="10.199999999999999" hidden="1" x14ac:dyDescent="0.2"/>
    <row r="16734" ht="10.199999999999999" hidden="1" x14ac:dyDescent="0.2"/>
    <row r="16735" ht="10.199999999999999" hidden="1" x14ac:dyDescent="0.2"/>
    <row r="16736" ht="10.199999999999999" hidden="1" x14ac:dyDescent="0.2"/>
    <row r="16737" ht="10.199999999999999" hidden="1" x14ac:dyDescent="0.2"/>
    <row r="16738" ht="10.199999999999999" hidden="1" x14ac:dyDescent="0.2"/>
    <row r="16739" ht="10.199999999999999" hidden="1" x14ac:dyDescent="0.2"/>
    <row r="16740" ht="10.199999999999999" hidden="1" x14ac:dyDescent="0.2"/>
    <row r="16741" ht="10.199999999999999" hidden="1" x14ac:dyDescent="0.2"/>
    <row r="16742" ht="10.199999999999999" hidden="1" x14ac:dyDescent="0.2"/>
    <row r="16743" ht="10.199999999999999" hidden="1" x14ac:dyDescent="0.2"/>
    <row r="16744" ht="10.199999999999999" hidden="1" x14ac:dyDescent="0.2"/>
    <row r="16745" ht="10.199999999999999" hidden="1" x14ac:dyDescent="0.2"/>
    <row r="16746" ht="10.199999999999999" hidden="1" x14ac:dyDescent="0.2"/>
    <row r="16747" ht="10.199999999999999" hidden="1" x14ac:dyDescent="0.2"/>
    <row r="16748" ht="10.199999999999999" hidden="1" x14ac:dyDescent="0.2"/>
    <row r="16749" ht="10.199999999999999" hidden="1" x14ac:dyDescent="0.2"/>
    <row r="16750" ht="10.199999999999999" hidden="1" x14ac:dyDescent="0.2"/>
    <row r="16751" ht="10.199999999999999" hidden="1" x14ac:dyDescent="0.2"/>
    <row r="16752" ht="10.199999999999999" hidden="1" x14ac:dyDescent="0.2"/>
    <row r="16753" ht="10.199999999999999" hidden="1" x14ac:dyDescent="0.2"/>
    <row r="16754" ht="10.199999999999999" hidden="1" x14ac:dyDescent="0.2"/>
    <row r="16755" ht="10.199999999999999" hidden="1" x14ac:dyDescent="0.2"/>
    <row r="16756" ht="10.199999999999999" hidden="1" x14ac:dyDescent="0.2"/>
    <row r="16757" ht="10.199999999999999" hidden="1" x14ac:dyDescent="0.2"/>
    <row r="16758" ht="10.199999999999999" hidden="1" x14ac:dyDescent="0.2"/>
    <row r="16759" ht="10.199999999999999" hidden="1" x14ac:dyDescent="0.2"/>
    <row r="16760" ht="10.199999999999999" hidden="1" x14ac:dyDescent="0.2"/>
    <row r="16761" ht="10.199999999999999" hidden="1" x14ac:dyDescent="0.2"/>
    <row r="16762" ht="10.199999999999999" hidden="1" x14ac:dyDescent="0.2"/>
    <row r="16763" ht="10.199999999999999" hidden="1" x14ac:dyDescent="0.2"/>
    <row r="16764" ht="10.199999999999999" hidden="1" x14ac:dyDescent="0.2"/>
    <row r="16765" ht="10.199999999999999" hidden="1" x14ac:dyDescent="0.2"/>
    <row r="16766" ht="10.199999999999999" hidden="1" x14ac:dyDescent="0.2"/>
    <row r="16767" ht="10.199999999999999" hidden="1" x14ac:dyDescent="0.2"/>
    <row r="16768" ht="10.199999999999999" hidden="1" x14ac:dyDescent="0.2"/>
    <row r="16769" ht="10.199999999999999" hidden="1" x14ac:dyDescent="0.2"/>
    <row r="16770" ht="10.199999999999999" hidden="1" x14ac:dyDescent="0.2"/>
    <row r="16771" ht="10.199999999999999" hidden="1" x14ac:dyDescent="0.2"/>
    <row r="16772" ht="10.199999999999999" hidden="1" x14ac:dyDescent="0.2"/>
    <row r="16773" ht="10.199999999999999" hidden="1" x14ac:dyDescent="0.2"/>
    <row r="16774" ht="10.199999999999999" hidden="1" x14ac:dyDescent="0.2"/>
    <row r="16775" ht="10.199999999999999" hidden="1" x14ac:dyDescent="0.2"/>
    <row r="16776" ht="10.199999999999999" hidden="1" x14ac:dyDescent="0.2"/>
    <row r="16777" ht="10.199999999999999" hidden="1" x14ac:dyDescent="0.2"/>
    <row r="16778" ht="10.199999999999999" hidden="1" x14ac:dyDescent="0.2"/>
    <row r="16779" ht="10.199999999999999" hidden="1" x14ac:dyDescent="0.2"/>
    <row r="16780" ht="10.199999999999999" hidden="1" x14ac:dyDescent="0.2"/>
    <row r="16781" ht="10.199999999999999" hidden="1" x14ac:dyDescent="0.2"/>
    <row r="16782" ht="10.199999999999999" hidden="1" x14ac:dyDescent="0.2"/>
    <row r="16783" ht="10.199999999999999" hidden="1" x14ac:dyDescent="0.2"/>
    <row r="16784" ht="10.199999999999999" hidden="1" x14ac:dyDescent="0.2"/>
    <row r="16785" ht="10.199999999999999" hidden="1" x14ac:dyDescent="0.2"/>
    <row r="16786" ht="10.199999999999999" hidden="1" x14ac:dyDescent="0.2"/>
    <row r="16787" ht="10.199999999999999" hidden="1" x14ac:dyDescent="0.2"/>
    <row r="16788" ht="10.199999999999999" hidden="1" x14ac:dyDescent="0.2"/>
    <row r="16789" ht="10.199999999999999" hidden="1" x14ac:dyDescent="0.2"/>
    <row r="16790" ht="10.199999999999999" hidden="1" x14ac:dyDescent="0.2"/>
    <row r="16791" ht="10.199999999999999" hidden="1" x14ac:dyDescent="0.2"/>
    <row r="16792" ht="10.199999999999999" hidden="1" x14ac:dyDescent="0.2"/>
    <row r="16793" ht="10.199999999999999" hidden="1" x14ac:dyDescent="0.2"/>
    <row r="16794" ht="10.199999999999999" hidden="1" x14ac:dyDescent="0.2"/>
    <row r="16795" ht="10.199999999999999" hidden="1" x14ac:dyDescent="0.2"/>
    <row r="16796" ht="10.199999999999999" hidden="1" x14ac:dyDescent="0.2"/>
    <row r="16797" ht="10.199999999999999" hidden="1" x14ac:dyDescent="0.2"/>
    <row r="16798" ht="10.199999999999999" hidden="1" x14ac:dyDescent="0.2"/>
    <row r="16799" ht="10.199999999999999" hidden="1" x14ac:dyDescent="0.2"/>
    <row r="16800" ht="10.199999999999999" hidden="1" x14ac:dyDescent="0.2"/>
    <row r="16801" ht="10.199999999999999" hidden="1" x14ac:dyDescent="0.2"/>
    <row r="16802" ht="10.199999999999999" hidden="1" x14ac:dyDescent="0.2"/>
    <row r="16803" ht="10.199999999999999" hidden="1" x14ac:dyDescent="0.2"/>
    <row r="16804" ht="10.199999999999999" hidden="1" x14ac:dyDescent="0.2"/>
    <row r="16805" ht="10.199999999999999" hidden="1" x14ac:dyDescent="0.2"/>
    <row r="16806" ht="10.199999999999999" hidden="1" x14ac:dyDescent="0.2"/>
    <row r="16807" ht="10.199999999999999" hidden="1" x14ac:dyDescent="0.2"/>
    <row r="16808" ht="10.199999999999999" hidden="1" x14ac:dyDescent="0.2"/>
    <row r="16809" ht="10.199999999999999" hidden="1" x14ac:dyDescent="0.2"/>
    <row r="16810" ht="10.199999999999999" hidden="1" x14ac:dyDescent="0.2"/>
    <row r="16811" ht="10.199999999999999" hidden="1" x14ac:dyDescent="0.2"/>
    <row r="16812" ht="10.199999999999999" hidden="1" x14ac:dyDescent="0.2"/>
    <row r="16813" ht="10.199999999999999" hidden="1" x14ac:dyDescent="0.2"/>
    <row r="16814" ht="10.199999999999999" hidden="1" x14ac:dyDescent="0.2"/>
    <row r="16815" ht="10.199999999999999" hidden="1" x14ac:dyDescent="0.2"/>
    <row r="16816" ht="10.199999999999999" hidden="1" x14ac:dyDescent="0.2"/>
    <row r="16817" ht="10.199999999999999" hidden="1" x14ac:dyDescent="0.2"/>
    <row r="16818" ht="10.199999999999999" hidden="1" x14ac:dyDescent="0.2"/>
    <row r="16819" ht="10.199999999999999" hidden="1" x14ac:dyDescent="0.2"/>
    <row r="16820" ht="10.199999999999999" hidden="1" x14ac:dyDescent="0.2"/>
    <row r="16821" ht="10.199999999999999" hidden="1" x14ac:dyDescent="0.2"/>
    <row r="16822" ht="10.199999999999999" hidden="1" x14ac:dyDescent="0.2"/>
    <row r="16823" ht="10.199999999999999" hidden="1" x14ac:dyDescent="0.2"/>
    <row r="16824" ht="10.199999999999999" hidden="1" x14ac:dyDescent="0.2"/>
    <row r="16825" ht="10.199999999999999" hidden="1" x14ac:dyDescent="0.2"/>
    <row r="16826" ht="10.199999999999999" hidden="1" x14ac:dyDescent="0.2"/>
    <row r="16827" ht="10.199999999999999" hidden="1" x14ac:dyDescent="0.2"/>
    <row r="16828" ht="10.199999999999999" hidden="1" x14ac:dyDescent="0.2"/>
    <row r="16829" ht="10.199999999999999" hidden="1" x14ac:dyDescent="0.2"/>
    <row r="16830" ht="10.199999999999999" hidden="1" x14ac:dyDescent="0.2"/>
    <row r="16831" ht="10.199999999999999" hidden="1" x14ac:dyDescent="0.2"/>
    <row r="16832" ht="10.199999999999999" hidden="1" x14ac:dyDescent="0.2"/>
    <row r="16833" ht="10.199999999999999" hidden="1" x14ac:dyDescent="0.2"/>
    <row r="16834" ht="10.199999999999999" hidden="1" x14ac:dyDescent="0.2"/>
    <row r="16835" ht="10.199999999999999" hidden="1" x14ac:dyDescent="0.2"/>
    <row r="16836" ht="10.199999999999999" hidden="1" x14ac:dyDescent="0.2"/>
    <row r="16837" ht="10.199999999999999" hidden="1" x14ac:dyDescent="0.2"/>
    <row r="16838" ht="10.199999999999999" hidden="1" x14ac:dyDescent="0.2"/>
    <row r="16839" ht="10.199999999999999" hidden="1" x14ac:dyDescent="0.2"/>
    <row r="16840" ht="10.199999999999999" hidden="1" x14ac:dyDescent="0.2"/>
    <row r="16841" ht="10.199999999999999" hidden="1" x14ac:dyDescent="0.2"/>
    <row r="16842" ht="10.199999999999999" hidden="1" x14ac:dyDescent="0.2"/>
    <row r="16843" ht="10.199999999999999" hidden="1" x14ac:dyDescent="0.2"/>
    <row r="16844" ht="10.199999999999999" hidden="1" x14ac:dyDescent="0.2"/>
    <row r="16845" ht="10.199999999999999" hidden="1" x14ac:dyDescent="0.2"/>
    <row r="16846" ht="10.199999999999999" hidden="1" x14ac:dyDescent="0.2"/>
    <row r="16847" ht="10.199999999999999" hidden="1" x14ac:dyDescent="0.2"/>
    <row r="16848" ht="10.199999999999999" hidden="1" x14ac:dyDescent="0.2"/>
    <row r="16849" ht="10.199999999999999" hidden="1" x14ac:dyDescent="0.2"/>
    <row r="16850" ht="10.199999999999999" hidden="1" x14ac:dyDescent="0.2"/>
    <row r="16851" ht="10.199999999999999" hidden="1" x14ac:dyDescent="0.2"/>
    <row r="16852" ht="10.199999999999999" hidden="1" x14ac:dyDescent="0.2"/>
    <row r="16853" ht="10.199999999999999" hidden="1" x14ac:dyDescent="0.2"/>
    <row r="16854" ht="10.199999999999999" hidden="1" x14ac:dyDescent="0.2"/>
    <row r="16855" ht="10.199999999999999" hidden="1" x14ac:dyDescent="0.2"/>
    <row r="16856" ht="10.199999999999999" hidden="1" x14ac:dyDescent="0.2"/>
    <row r="16857" ht="10.199999999999999" hidden="1" x14ac:dyDescent="0.2"/>
    <row r="16858" ht="10.199999999999999" hidden="1" x14ac:dyDescent="0.2"/>
    <row r="16859" ht="10.199999999999999" hidden="1" x14ac:dyDescent="0.2"/>
    <row r="16860" ht="10.199999999999999" hidden="1" x14ac:dyDescent="0.2"/>
    <row r="16861" ht="10.199999999999999" hidden="1" x14ac:dyDescent="0.2"/>
    <row r="16862" ht="10.199999999999999" hidden="1" x14ac:dyDescent="0.2"/>
    <row r="16863" ht="10.199999999999999" hidden="1" x14ac:dyDescent="0.2"/>
    <row r="16864" ht="10.199999999999999" hidden="1" x14ac:dyDescent="0.2"/>
    <row r="16865" ht="10.199999999999999" hidden="1" x14ac:dyDescent="0.2"/>
    <row r="16866" ht="10.199999999999999" hidden="1" x14ac:dyDescent="0.2"/>
    <row r="16867" ht="10.199999999999999" hidden="1" x14ac:dyDescent="0.2"/>
    <row r="16868" ht="10.199999999999999" hidden="1" x14ac:dyDescent="0.2"/>
    <row r="16869" ht="10.199999999999999" hidden="1" x14ac:dyDescent="0.2"/>
    <row r="16870" ht="10.199999999999999" hidden="1" x14ac:dyDescent="0.2"/>
    <row r="16871" ht="10.199999999999999" hidden="1" x14ac:dyDescent="0.2"/>
    <row r="16872" ht="10.199999999999999" hidden="1" x14ac:dyDescent="0.2"/>
    <row r="16873" ht="10.199999999999999" hidden="1" x14ac:dyDescent="0.2"/>
    <row r="16874" ht="10.199999999999999" hidden="1" x14ac:dyDescent="0.2"/>
    <row r="16875" ht="10.199999999999999" hidden="1" x14ac:dyDescent="0.2"/>
    <row r="16876" ht="10.199999999999999" hidden="1" x14ac:dyDescent="0.2"/>
    <row r="16877" ht="10.199999999999999" hidden="1" x14ac:dyDescent="0.2"/>
    <row r="16878" ht="10.199999999999999" hidden="1" x14ac:dyDescent="0.2"/>
    <row r="16879" ht="10.199999999999999" hidden="1" x14ac:dyDescent="0.2"/>
    <row r="16880" ht="10.199999999999999" hidden="1" x14ac:dyDescent="0.2"/>
    <row r="16881" ht="10.199999999999999" hidden="1" x14ac:dyDescent="0.2"/>
    <row r="16882" ht="10.199999999999999" hidden="1" x14ac:dyDescent="0.2"/>
    <row r="16883" ht="10.199999999999999" hidden="1" x14ac:dyDescent="0.2"/>
    <row r="16884" ht="10.199999999999999" hidden="1" x14ac:dyDescent="0.2"/>
    <row r="16885" ht="10.199999999999999" hidden="1" x14ac:dyDescent="0.2"/>
    <row r="16886" ht="10.199999999999999" hidden="1" x14ac:dyDescent="0.2"/>
    <row r="16887" ht="10.199999999999999" hidden="1" x14ac:dyDescent="0.2"/>
    <row r="16888" ht="10.199999999999999" hidden="1" x14ac:dyDescent="0.2"/>
    <row r="16889" ht="10.199999999999999" hidden="1" x14ac:dyDescent="0.2"/>
    <row r="16890" ht="10.199999999999999" hidden="1" x14ac:dyDescent="0.2"/>
    <row r="16891" ht="10.199999999999999" hidden="1" x14ac:dyDescent="0.2"/>
    <row r="16892" ht="10.199999999999999" hidden="1" x14ac:dyDescent="0.2"/>
    <row r="16893" ht="10.199999999999999" hidden="1" x14ac:dyDescent="0.2"/>
    <row r="16894" ht="10.199999999999999" hidden="1" x14ac:dyDescent="0.2"/>
    <row r="16895" ht="10.199999999999999" hidden="1" x14ac:dyDescent="0.2"/>
    <row r="16896" ht="10.199999999999999" hidden="1" x14ac:dyDescent="0.2"/>
    <row r="16897" ht="10.199999999999999" hidden="1" x14ac:dyDescent="0.2"/>
    <row r="16898" ht="10.199999999999999" hidden="1" x14ac:dyDescent="0.2"/>
    <row r="16899" ht="10.199999999999999" hidden="1" x14ac:dyDescent="0.2"/>
    <row r="16900" ht="10.199999999999999" hidden="1" x14ac:dyDescent="0.2"/>
    <row r="16901" ht="10.199999999999999" hidden="1" x14ac:dyDescent="0.2"/>
    <row r="16902" ht="10.199999999999999" hidden="1" x14ac:dyDescent="0.2"/>
    <row r="16903" ht="10.199999999999999" hidden="1" x14ac:dyDescent="0.2"/>
    <row r="16904" ht="10.199999999999999" hidden="1" x14ac:dyDescent="0.2"/>
    <row r="16905" ht="10.199999999999999" hidden="1" x14ac:dyDescent="0.2"/>
    <row r="16906" ht="10.199999999999999" hidden="1" x14ac:dyDescent="0.2"/>
    <row r="16907" ht="10.199999999999999" hidden="1" x14ac:dyDescent="0.2"/>
    <row r="16908" ht="10.199999999999999" hidden="1" x14ac:dyDescent="0.2"/>
    <row r="16909" ht="10.199999999999999" hidden="1" x14ac:dyDescent="0.2"/>
    <row r="16910" ht="10.199999999999999" hidden="1" x14ac:dyDescent="0.2"/>
    <row r="16911" ht="10.199999999999999" hidden="1" x14ac:dyDescent="0.2"/>
    <row r="16912" ht="10.199999999999999" hidden="1" x14ac:dyDescent="0.2"/>
    <row r="16913" ht="10.199999999999999" hidden="1" x14ac:dyDescent="0.2"/>
    <row r="16914" ht="10.199999999999999" hidden="1" x14ac:dyDescent="0.2"/>
    <row r="16915" ht="10.199999999999999" hidden="1" x14ac:dyDescent="0.2"/>
    <row r="16916" ht="10.199999999999999" hidden="1" x14ac:dyDescent="0.2"/>
    <row r="16917" ht="10.199999999999999" hidden="1" x14ac:dyDescent="0.2"/>
    <row r="16918" ht="10.199999999999999" hidden="1" x14ac:dyDescent="0.2"/>
    <row r="16919" ht="10.199999999999999" hidden="1" x14ac:dyDescent="0.2"/>
    <row r="16920" ht="10.199999999999999" hidden="1" x14ac:dyDescent="0.2"/>
    <row r="16921" ht="10.199999999999999" hidden="1" x14ac:dyDescent="0.2"/>
    <row r="16922" ht="10.199999999999999" hidden="1" x14ac:dyDescent="0.2"/>
    <row r="16923" ht="10.199999999999999" hidden="1" x14ac:dyDescent="0.2"/>
    <row r="16924" ht="10.199999999999999" hidden="1" x14ac:dyDescent="0.2"/>
    <row r="16925" ht="10.199999999999999" hidden="1" x14ac:dyDescent="0.2"/>
    <row r="16926" ht="10.199999999999999" hidden="1" x14ac:dyDescent="0.2"/>
    <row r="16927" ht="10.199999999999999" hidden="1" x14ac:dyDescent="0.2"/>
    <row r="16928" ht="10.199999999999999" hidden="1" x14ac:dyDescent="0.2"/>
    <row r="16929" ht="10.199999999999999" hidden="1" x14ac:dyDescent="0.2"/>
    <row r="16930" ht="10.199999999999999" hidden="1" x14ac:dyDescent="0.2"/>
    <row r="16931" ht="10.199999999999999" hidden="1" x14ac:dyDescent="0.2"/>
    <row r="16932" ht="10.199999999999999" hidden="1" x14ac:dyDescent="0.2"/>
    <row r="16933" ht="10.199999999999999" hidden="1" x14ac:dyDescent="0.2"/>
    <row r="16934" ht="10.199999999999999" hidden="1" x14ac:dyDescent="0.2"/>
    <row r="16935" ht="10.199999999999999" hidden="1" x14ac:dyDescent="0.2"/>
    <row r="16936" ht="10.199999999999999" hidden="1" x14ac:dyDescent="0.2"/>
    <row r="16937" ht="10.199999999999999" hidden="1" x14ac:dyDescent="0.2"/>
    <row r="16938" ht="10.199999999999999" hidden="1" x14ac:dyDescent="0.2"/>
    <row r="16939" ht="10.199999999999999" hidden="1" x14ac:dyDescent="0.2"/>
    <row r="16940" ht="10.199999999999999" hidden="1" x14ac:dyDescent="0.2"/>
    <row r="16941" ht="10.199999999999999" hidden="1" x14ac:dyDescent="0.2"/>
    <row r="16942" ht="10.199999999999999" hidden="1" x14ac:dyDescent="0.2"/>
    <row r="16943" ht="10.199999999999999" hidden="1" x14ac:dyDescent="0.2"/>
    <row r="16944" ht="10.199999999999999" hidden="1" x14ac:dyDescent="0.2"/>
    <row r="16945" ht="10.199999999999999" hidden="1" x14ac:dyDescent="0.2"/>
    <row r="16946" ht="10.199999999999999" hidden="1" x14ac:dyDescent="0.2"/>
    <row r="16947" ht="10.199999999999999" hidden="1" x14ac:dyDescent="0.2"/>
    <row r="16948" ht="10.199999999999999" hidden="1" x14ac:dyDescent="0.2"/>
    <row r="16949" ht="10.199999999999999" hidden="1" x14ac:dyDescent="0.2"/>
    <row r="16950" ht="10.199999999999999" hidden="1" x14ac:dyDescent="0.2"/>
    <row r="16951" ht="10.199999999999999" hidden="1" x14ac:dyDescent="0.2"/>
    <row r="16952" ht="10.199999999999999" hidden="1" x14ac:dyDescent="0.2"/>
    <row r="16953" ht="10.199999999999999" hidden="1" x14ac:dyDescent="0.2"/>
    <row r="16954" ht="10.199999999999999" hidden="1" x14ac:dyDescent="0.2"/>
    <row r="16955" ht="10.199999999999999" hidden="1" x14ac:dyDescent="0.2"/>
    <row r="16956" ht="10.199999999999999" hidden="1" x14ac:dyDescent="0.2"/>
    <row r="16957" ht="10.199999999999999" hidden="1" x14ac:dyDescent="0.2"/>
    <row r="16958" ht="10.199999999999999" hidden="1" x14ac:dyDescent="0.2"/>
    <row r="16959" ht="10.199999999999999" hidden="1" x14ac:dyDescent="0.2"/>
    <row r="16960" ht="10.199999999999999" hidden="1" x14ac:dyDescent="0.2"/>
    <row r="16961" ht="10.199999999999999" hidden="1" x14ac:dyDescent="0.2"/>
    <row r="16962" ht="10.199999999999999" hidden="1" x14ac:dyDescent="0.2"/>
    <row r="16963" ht="10.199999999999999" hidden="1" x14ac:dyDescent="0.2"/>
    <row r="16964" ht="10.199999999999999" hidden="1" x14ac:dyDescent="0.2"/>
    <row r="16965" ht="10.199999999999999" hidden="1" x14ac:dyDescent="0.2"/>
    <row r="16966" ht="10.199999999999999" hidden="1" x14ac:dyDescent="0.2"/>
    <row r="16967" ht="10.199999999999999" hidden="1" x14ac:dyDescent="0.2"/>
    <row r="16968" ht="10.199999999999999" hidden="1" x14ac:dyDescent="0.2"/>
    <row r="16969" ht="10.199999999999999" hidden="1" x14ac:dyDescent="0.2"/>
    <row r="16970" ht="10.199999999999999" hidden="1" x14ac:dyDescent="0.2"/>
    <row r="16971" ht="10.199999999999999" hidden="1" x14ac:dyDescent="0.2"/>
    <row r="16972" ht="10.199999999999999" hidden="1" x14ac:dyDescent="0.2"/>
    <row r="16973" ht="10.199999999999999" hidden="1" x14ac:dyDescent="0.2"/>
    <row r="16974" ht="10.199999999999999" hidden="1" x14ac:dyDescent="0.2"/>
    <row r="16975" ht="10.199999999999999" hidden="1" x14ac:dyDescent="0.2"/>
    <row r="16976" ht="10.199999999999999" hidden="1" x14ac:dyDescent="0.2"/>
    <row r="16977" ht="10.199999999999999" hidden="1" x14ac:dyDescent="0.2"/>
    <row r="16978" ht="10.199999999999999" hidden="1" x14ac:dyDescent="0.2"/>
    <row r="16979" ht="10.199999999999999" hidden="1" x14ac:dyDescent="0.2"/>
    <row r="16980" ht="10.199999999999999" hidden="1" x14ac:dyDescent="0.2"/>
    <row r="16981" ht="10.199999999999999" hidden="1" x14ac:dyDescent="0.2"/>
    <row r="16982" ht="10.199999999999999" hidden="1" x14ac:dyDescent="0.2"/>
    <row r="16983" ht="10.199999999999999" hidden="1" x14ac:dyDescent="0.2"/>
    <row r="16984" ht="10.199999999999999" hidden="1" x14ac:dyDescent="0.2"/>
    <row r="16985" ht="10.199999999999999" hidden="1" x14ac:dyDescent="0.2"/>
    <row r="16986" ht="10.199999999999999" hidden="1" x14ac:dyDescent="0.2"/>
    <row r="16987" ht="10.199999999999999" hidden="1" x14ac:dyDescent="0.2"/>
    <row r="16988" ht="10.199999999999999" hidden="1" x14ac:dyDescent="0.2"/>
    <row r="16989" ht="10.199999999999999" hidden="1" x14ac:dyDescent="0.2"/>
    <row r="16990" ht="10.199999999999999" hidden="1" x14ac:dyDescent="0.2"/>
    <row r="16991" ht="10.199999999999999" hidden="1" x14ac:dyDescent="0.2"/>
    <row r="16992" ht="10.199999999999999" hidden="1" x14ac:dyDescent="0.2"/>
    <row r="16993" ht="10.199999999999999" hidden="1" x14ac:dyDescent="0.2"/>
    <row r="16994" ht="10.199999999999999" hidden="1" x14ac:dyDescent="0.2"/>
    <row r="16995" ht="10.199999999999999" hidden="1" x14ac:dyDescent="0.2"/>
    <row r="16996" ht="10.199999999999999" hidden="1" x14ac:dyDescent="0.2"/>
    <row r="16997" ht="10.199999999999999" hidden="1" x14ac:dyDescent="0.2"/>
    <row r="16998" ht="10.199999999999999" hidden="1" x14ac:dyDescent="0.2"/>
    <row r="16999" ht="10.199999999999999" hidden="1" x14ac:dyDescent="0.2"/>
    <row r="17000" ht="10.199999999999999" hidden="1" x14ac:dyDescent="0.2"/>
    <row r="17001" ht="10.199999999999999" hidden="1" x14ac:dyDescent="0.2"/>
    <row r="17002" ht="10.199999999999999" hidden="1" x14ac:dyDescent="0.2"/>
    <row r="17003" ht="10.199999999999999" hidden="1" x14ac:dyDescent="0.2"/>
    <row r="17004" ht="10.199999999999999" hidden="1" x14ac:dyDescent="0.2"/>
    <row r="17005" ht="10.199999999999999" hidden="1" x14ac:dyDescent="0.2"/>
    <row r="17006" ht="10.199999999999999" hidden="1" x14ac:dyDescent="0.2"/>
    <row r="17007" ht="10.199999999999999" hidden="1" x14ac:dyDescent="0.2"/>
    <row r="17008" ht="10.199999999999999" hidden="1" x14ac:dyDescent="0.2"/>
    <row r="17009" ht="10.199999999999999" hidden="1" x14ac:dyDescent="0.2"/>
    <row r="17010" ht="10.199999999999999" hidden="1" x14ac:dyDescent="0.2"/>
    <row r="17011" ht="10.199999999999999" hidden="1" x14ac:dyDescent="0.2"/>
    <row r="17012" ht="10.199999999999999" hidden="1" x14ac:dyDescent="0.2"/>
    <row r="17013" ht="10.199999999999999" hidden="1" x14ac:dyDescent="0.2"/>
    <row r="17014" ht="10.199999999999999" hidden="1" x14ac:dyDescent="0.2"/>
    <row r="17015" ht="10.199999999999999" hidden="1" x14ac:dyDescent="0.2"/>
    <row r="17016" ht="10.199999999999999" hidden="1" x14ac:dyDescent="0.2"/>
    <row r="17017" ht="10.199999999999999" hidden="1" x14ac:dyDescent="0.2"/>
    <row r="17018" ht="10.199999999999999" hidden="1" x14ac:dyDescent="0.2"/>
    <row r="17019" ht="10.199999999999999" hidden="1" x14ac:dyDescent="0.2"/>
    <row r="17020" ht="10.199999999999999" hidden="1" x14ac:dyDescent="0.2"/>
    <row r="17021" ht="10.199999999999999" hidden="1" x14ac:dyDescent="0.2"/>
    <row r="17022" ht="10.199999999999999" hidden="1" x14ac:dyDescent="0.2"/>
    <row r="17023" ht="10.199999999999999" hidden="1" x14ac:dyDescent="0.2"/>
    <row r="17024" ht="10.199999999999999" hidden="1" x14ac:dyDescent="0.2"/>
    <row r="17025" ht="10.199999999999999" hidden="1" x14ac:dyDescent="0.2"/>
    <row r="17026" ht="10.199999999999999" hidden="1" x14ac:dyDescent="0.2"/>
    <row r="17027" ht="10.199999999999999" hidden="1" x14ac:dyDescent="0.2"/>
    <row r="17028" ht="10.199999999999999" hidden="1" x14ac:dyDescent="0.2"/>
    <row r="17029" ht="10.199999999999999" hidden="1" x14ac:dyDescent="0.2"/>
    <row r="17030" ht="10.199999999999999" hidden="1" x14ac:dyDescent="0.2"/>
    <row r="17031" ht="10.199999999999999" hidden="1" x14ac:dyDescent="0.2"/>
    <row r="17032" ht="10.199999999999999" hidden="1" x14ac:dyDescent="0.2"/>
    <row r="17033" ht="10.199999999999999" hidden="1" x14ac:dyDescent="0.2"/>
    <row r="17034" ht="10.199999999999999" hidden="1" x14ac:dyDescent="0.2"/>
    <row r="17035" ht="10.199999999999999" hidden="1" x14ac:dyDescent="0.2"/>
    <row r="17036" ht="10.199999999999999" hidden="1" x14ac:dyDescent="0.2"/>
    <row r="17037" ht="10.199999999999999" hidden="1" x14ac:dyDescent="0.2"/>
    <row r="17038" ht="10.199999999999999" hidden="1" x14ac:dyDescent="0.2"/>
    <row r="17039" ht="10.199999999999999" hidden="1" x14ac:dyDescent="0.2"/>
    <row r="17040" ht="10.199999999999999" hidden="1" x14ac:dyDescent="0.2"/>
    <row r="17041" ht="10.199999999999999" hidden="1" x14ac:dyDescent="0.2"/>
    <row r="17042" ht="10.199999999999999" hidden="1" x14ac:dyDescent="0.2"/>
    <row r="17043" ht="10.199999999999999" hidden="1" x14ac:dyDescent="0.2"/>
    <row r="17044" ht="10.199999999999999" hidden="1" x14ac:dyDescent="0.2"/>
    <row r="17045" ht="10.199999999999999" hidden="1" x14ac:dyDescent="0.2"/>
    <row r="17046" ht="10.199999999999999" hidden="1" x14ac:dyDescent="0.2"/>
    <row r="17047" ht="10.199999999999999" hidden="1" x14ac:dyDescent="0.2"/>
    <row r="17048" ht="10.199999999999999" hidden="1" x14ac:dyDescent="0.2"/>
    <row r="17049" ht="10.199999999999999" hidden="1" x14ac:dyDescent="0.2"/>
    <row r="17050" ht="10.199999999999999" hidden="1" x14ac:dyDescent="0.2"/>
    <row r="17051" ht="10.199999999999999" hidden="1" x14ac:dyDescent="0.2"/>
    <row r="17052" ht="10.199999999999999" hidden="1" x14ac:dyDescent="0.2"/>
    <row r="17053" ht="10.199999999999999" hidden="1" x14ac:dyDescent="0.2"/>
    <row r="17054" ht="10.199999999999999" hidden="1" x14ac:dyDescent="0.2"/>
    <row r="17055" ht="10.199999999999999" hidden="1" x14ac:dyDescent="0.2"/>
    <row r="17056" ht="10.199999999999999" hidden="1" x14ac:dyDescent="0.2"/>
    <row r="17057" ht="10.199999999999999" hidden="1" x14ac:dyDescent="0.2"/>
    <row r="17058" ht="10.199999999999999" hidden="1" x14ac:dyDescent="0.2"/>
    <row r="17059" ht="10.199999999999999" hidden="1" x14ac:dyDescent="0.2"/>
    <row r="17060" ht="10.199999999999999" hidden="1" x14ac:dyDescent="0.2"/>
    <row r="17061" ht="10.199999999999999" hidden="1" x14ac:dyDescent="0.2"/>
    <row r="17062" ht="10.199999999999999" hidden="1" x14ac:dyDescent="0.2"/>
    <row r="17063" ht="10.199999999999999" hidden="1" x14ac:dyDescent="0.2"/>
    <row r="17064" ht="10.199999999999999" hidden="1" x14ac:dyDescent="0.2"/>
    <row r="17065" ht="10.199999999999999" hidden="1" x14ac:dyDescent="0.2"/>
    <row r="17066" ht="10.199999999999999" hidden="1" x14ac:dyDescent="0.2"/>
    <row r="17067" ht="10.199999999999999" hidden="1" x14ac:dyDescent="0.2"/>
    <row r="17068" ht="10.199999999999999" hidden="1" x14ac:dyDescent="0.2"/>
    <row r="17069" ht="10.199999999999999" hidden="1" x14ac:dyDescent="0.2"/>
    <row r="17070" ht="10.199999999999999" hidden="1" x14ac:dyDescent="0.2"/>
    <row r="17071" ht="10.199999999999999" hidden="1" x14ac:dyDescent="0.2"/>
    <row r="17072" ht="10.199999999999999" hidden="1" x14ac:dyDescent="0.2"/>
    <row r="17073" ht="10.199999999999999" hidden="1" x14ac:dyDescent="0.2"/>
    <row r="17074" ht="10.199999999999999" hidden="1" x14ac:dyDescent="0.2"/>
    <row r="17075" ht="10.199999999999999" hidden="1" x14ac:dyDescent="0.2"/>
    <row r="17076" ht="10.199999999999999" hidden="1" x14ac:dyDescent="0.2"/>
    <row r="17077" ht="10.199999999999999" hidden="1" x14ac:dyDescent="0.2"/>
    <row r="17078" ht="10.199999999999999" hidden="1" x14ac:dyDescent="0.2"/>
    <row r="17079" ht="10.199999999999999" hidden="1" x14ac:dyDescent="0.2"/>
    <row r="17080" ht="10.199999999999999" hidden="1" x14ac:dyDescent="0.2"/>
    <row r="17081" ht="10.199999999999999" hidden="1" x14ac:dyDescent="0.2"/>
    <row r="17082" ht="10.199999999999999" hidden="1" x14ac:dyDescent="0.2"/>
    <row r="17083" ht="10.199999999999999" hidden="1" x14ac:dyDescent="0.2"/>
    <row r="17084" ht="10.199999999999999" hidden="1" x14ac:dyDescent="0.2"/>
    <row r="17085" ht="10.199999999999999" hidden="1" x14ac:dyDescent="0.2"/>
    <row r="17086" ht="10.199999999999999" hidden="1" x14ac:dyDescent="0.2"/>
    <row r="17087" ht="10.199999999999999" hidden="1" x14ac:dyDescent="0.2"/>
    <row r="17088" ht="10.199999999999999" hidden="1" x14ac:dyDescent="0.2"/>
    <row r="17089" ht="10.199999999999999" hidden="1" x14ac:dyDescent="0.2"/>
    <row r="17090" ht="10.199999999999999" hidden="1" x14ac:dyDescent="0.2"/>
    <row r="17091" ht="10.199999999999999" hidden="1" x14ac:dyDescent="0.2"/>
    <row r="17092" ht="10.199999999999999" hidden="1" x14ac:dyDescent="0.2"/>
    <row r="17093" ht="10.199999999999999" hidden="1" x14ac:dyDescent="0.2"/>
    <row r="17094" ht="10.199999999999999" hidden="1" x14ac:dyDescent="0.2"/>
    <row r="17095" ht="10.199999999999999" hidden="1" x14ac:dyDescent="0.2"/>
    <row r="17096" ht="10.199999999999999" hidden="1" x14ac:dyDescent="0.2"/>
    <row r="17097" ht="10.199999999999999" hidden="1" x14ac:dyDescent="0.2"/>
    <row r="17098" ht="10.199999999999999" hidden="1" x14ac:dyDescent="0.2"/>
    <row r="17099" ht="10.199999999999999" hidden="1" x14ac:dyDescent="0.2"/>
    <row r="17100" ht="10.199999999999999" hidden="1" x14ac:dyDescent="0.2"/>
    <row r="17101" ht="10.199999999999999" hidden="1" x14ac:dyDescent="0.2"/>
    <row r="17102" ht="10.199999999999999" hidden="1" x14ac:dyDescent="0.2"/>
    <row r="17103" ht="10.199999999999999" hidden="1" x14ac:dyDescent="0.2"/>
    <row r="17104" ht="10.199999999999999" hidden="1" x14ac:dyDescent="0.2"/>
    <row r="17105" ht="10.199999999999999" hidden="1" x14ac:dyDescent="0.2"/>
    <row r="17106" ht="10.199999999999999" hidden="1" x14ac:dyDescent="0.2"/>
    <row r="17107" ht="10.199999999999999" hidden="1" x14ac:dyDescent="0.2"/>
    <row r="17108" ht="10.199999999999999" hidden="1" x14ac:dyDescent="0.2"/>
    <row r="17109" ht="10.199999999999999" hidden="1" x14ac:dyDescent="0.2"/>
    <row r="17110" ht="10.199999999999999" hidden="1" x14ac:dyDescent="0.2"/>
    <row r="17111" ht="10.199999999999999" hidden="1" x14ac:dyDescent="0.2"/>
    <row r="17112" ht="10.199999999999999" hidden="1" x14ac:dyDescent="0.2"/>
    <row r="17113" ht="10.199999999999999" hidden="1" x14ac:dyDescent="0.2"/>
    <row r="17114" ht="10.199999999999999" hidden="1" x14ac:dyDescent="0.2"/>
    <row r="17115" ht="10.199999999999999" hidden="1" x14ac:dyDescent="0.2"/>
    <row r="17116" ht="10.199999999999999" hidden="1" x14ac:dyDescent="0.2"/>
    <row r="17117" ht="10.199999999999999" hidden="1" x14ac:dyDescent="0.2"/>
    <row r="17118" ht="10.199999999999999" hidden="1" x14ac:dyDescent="0.2"/>
    <row r="17119" ht="10.199999999999999" hidden="1" x14ac:dyDescent="0.2"/>
    <row r="17120" ht="10.199999999999999" hidden="1" x14ac:dyDescent="0.2"/>
    <row r="17121" ht="10.199999999999999" hidden="1" x14ac:dyDescent="0.2"/>
    <row r="17122" ht="10.199999999999999" hidden="1" x14ac:dyDescent="0.2"/>
    <row r="17123" ht="10.199999999999999" hidden="1" x14ac:dyDescent="0.2"/>
    <row r="17124" ht="10.199999999999999" hidden="1" x14ac:dyDescent="0.2"/>
    <row r="17125" ht="10.199999999999999" hidden="1" x14ac:dyDescent="0.2"/>
    <row r="17126" ht="10.199999999999999" hidden="1" x14ac:dyDescent="0.2"/>
    <row r="17127" ht="10.199999999999999" hidden="1" x14ac:dyDescent="0.2"/>
    <row r="17128" ht="10.199999999999999" hidden="1" x14ac:dyDescent="0.2"/>
    <row r="17129" ht="10.199999999999999" hidden="1" x14ac:dyDescent="0.2"/>
    <row r="17130" ht="10.199999999999999" hidden="1" x14ac:dyDescent="0.2"/>
    <row r="17131" ht="10.199999999999999" hidden="1" x14ac:dyDescent="0.2"/>
    <row r="17132" ht="10.199999999999999" hidden="1" x14ac:dyDescent="0.2"/>
    <row r="17133" ht="10.199999999999999" hidden="1" x14ac:dyDescent="0.2"/>
    <row r="17134" ht="10.199999999999999" hidden="1" x14ac:dyDescent="0.2"/>
    <row r="17135" ht="10.199999999999999" hidden="1" x14ac:dyDescent="0.2"/>
    <row r="17136" ht="10.199999999999999" hidden="1" x14ac:dyDescent="0.2"/>
    <row r="17137" ht="10.199999999999999" hidden="1" x14ac:dyDescent="0.2"/>
    <row r="17138" ht="10.199999999999999" hidden="1" x14ac:dyDescent="0.2"/>
    <row r="17139" ht="10.199999999999999" hidden="1" x14ac:dyDescent="0.2"/>
    <row r="17140" ht="10.199999999999999" hidden="1" x14ac:dyDescent="0.2"/>
    <row r="17141" ht="10.199999999999999" hidden="1" x14ac:dyDescent="0.2"/>
    <row r="17142" ht="10.199999999999999" hidden="1" x14ac:dyDescent="0.2"/>
    <row r="17143" ht="10.199999999999999" hidden="1" x14ac:dyDescent="0.2"/>
    <row r="17144" ht="10.199999999999999" hidden="1" x14ac:dyDescent="0.2"/>
    <row r="17145" ht="10.199999999999999" hidden="1" x14ac:dyDescent="0.2"/>
    <row r="17146" ht="10.199999999999999" hidden="1" x14ac:dyDescent="0.2"/>
    <row r="17147" ht="10.199999999999999" hidden="1" x14ac:dyDescent="0.2"/>
    <row r="17148" ht="10.199999999999999" hidden="1" x14ac:dyDescent="0.2"/>
    <row r="17149" ht="10.199999999999999" hidden="1" x14ac:dyDescent="0.2"/>
    <row r="17150" ht="10.199999999999999" hidden="1" x14ac:dyDescent="0.2"/>
    <row r="17151" ht="10.199999999999999" hidden="1" x14ac:dyDescent="0.2"/>
    <row r="17152" ht="10.199999999999999" hidden="1" x14ac:dyDescent="0.2"/>
    <row r="17153" ht="10.199999999999999" hidden="1" x14ac:dyDescent="0.2"/>
    <row r="17154" ht="10.199999999999999" hidden="1" x14ac:dyDescent="0.2"/>
    <row r="17155" ht="10.199999999999999" hidden="1" x14ac:dyDescent="0.2"/>
    <row r="17156" ht="10.199999999999999" hidden="1" x14ac:dyDescent="0.2"/>
    <row r="17157" ht="10.199999999999999" hidden="1" x14ac:dyDescent="0.2"/>
    <row r="17158" ht="10.199999999999999" hidden="1" x14ac:dyDescent="0.2"/>
    <row r="17159" ht="10.199999999999999" hidden="1" x14ac:dyDescent="0.2"/>
    <row r="17160" ht="10.199999999999999" hidden="1" x14ac:dyDescent="0.2"/>
    <row r="17161" ht="10.199999999999999" hidden="1" x14ac:dyDescent="0.2"/>
    <row r="17162" ht="10.199999999999999" hidden="1" x14ac:dyDescent="0.2"/>
    <row r="17163" ht="10.199999999999999" hidden="1" x14ac:dyDescent="0.2"/>
    <row r="17164" ht="10.199999999999999" hidden="1" x14ac:dyDescent="0.2"/>
    <row r="17165" ht="10.199999999999999" hidden="1" x14ac:dyDescent="0.2"/>
    <row r="17166" ht="10.199999999999999" hidden="1" x14ac:dyDescent="0.2"/>
    <row r="17167" ht="10.199999999999999" hidden="1" x14ac:dyDescent="0.2"/>
    <row r="17168" ht="10.199999999999999" hidden="1" x14ac:dyDescent="0.2"/>
    <row r="17169" ht="10.199999999999999" hidden="1" x14ac:dyDescent="0.2"/>
    <row r="17170" ht="10.199999999999999" hidden="1" x14ac:dyDescent="0.2"/>
    <row r="17171" ht="10.199999999999999" hidden="1" x14ac:dyDescent="0.2"/>
    <row r="17172" ht="10.199999999999999" hidden="1" x14ac:dyDescent="0.2"/>
    <row r="17173" ht="10.199999999999999" hidden="1" x14ac:dyDescent="0.2"/>
    <row r="17174" ht="10.199999999999999" hidden="1" x14ac:dyDescent="0.2"/>
    <row r="17175" ht="10.199999999999999" hidden="1" x14ac:dyDescent="0.2"/>
    <row r="17176" ht="10.199999999999999" hidden="1" x14ac:dyDescent="0.2"/>
    <row r="17177" ht="10.199999999999999" hidden="1" x14ac:dyDescent="0.2"/>
    <row r="17178" ht="10.199999999999999" hidden="1" x14ac:dyDescent="0.2"/>
    <row r="17179" ht="10.199999999999999" hidden="1" x14ac:dyDescent="0.2"/>
    <row r="17180" ht="10.199999999999999" hidden="1" x14ac:dyDescent="0.2"/>
    <row r="17181" ht="10.199999999999999" hidden="1" x14ac:dyDescent="0.2"/>
    <row r="17182" ht="10.199999999999999" hidden="1" x14ac:dyDescent="0.2"/>
    <row r="17183" ht="10.199999999999999" hidden="1" x14ac:dyDescent="0.2"/>
    <row r="17184" ht="10.199999999999999" hidden="1" x14ac:dyDescent="0.2"/>
    <row r="17185" ht="10.199999999999999" hidden="1" x14ac:dyDescent="0.2"/>
    <row r="17186" ht="10.199999999999999" hidden="1" x14ac:dyDescent="0.2"/>
    <row r="17187" ht="10.199999999999999" hidden="1" x14ac:dyDescent="0.2"/>
    <row r="17188" ht="10.199999999999999" hidden="1" x14ac:dyDescent="0.2"/>
    <row r="17189" ht="10.199999999999999" hidden="1" x14ac:dyDescent="0.2"/>
    <row r="17190" ht="10.199999999999999" hidden="1" x14ac:dyDescent="0.2"/>
    <row r="17191" ht="10.199999999999999" hidden="1" x14ac:dyDescent="0.2"/>
    <row r="17192" ht="10.199999999999999" hidden="1" x14ac:dyDescent="0.2"/>
    <row r="17193" ht="10.199999999999999" hidden="1" x14ac:dyDescent="0.2"/>
    <row r="17194" ht="10.199999999999999" hidden="1" x14ac:dyDescent="0.2"/>
    <row r="17195" ht="10.199999999999999" hidden="1" x14ac:dyDescent="0.2"/>
    <row r="17196" ht="10.199999999999999" hidden="1" x14ac:dyDescent="0.2"/>
    <row r="17197" ht="10.199999999999999" hidden="1" x14ac:dyDescent="0.2"/>
    <row r="17198" ht="10.199999999999999" hidden="1" x14ac:dyDescent="0.2"/>
    <row r="17199" ht="10.199999999999999" hidden="1" x14ac:dyDescent="0.2"/>
    <row r="17200" ht="10.199999999999999" hidden="1" x14ac:dyDescent="0.2"/>
    <row r="17201" ht="10.199999999999999" hidden="1" x14ac:dyDescent="0.2"/>
    <row r="17202" ht="10.199999999999999" hidden="1" x14ac:dyDescent="0.2"/>
    <row r="17203" ht="10.199999999999999" hidden="1" x14ac:dyDescent="0.2"/>
    <row r="17204" ht="10.199999999999999" hidden="1" x14ac:dyDescent="0.2"/>
    <row r="17205" ht="10.199999999999999" hidden="1" x14ac:dyDescent="0.2"/>
    <row r="17206" ht="10.199999999999999" hidden="1" x14ac:dyDescent="0.2"/>
    <row r="17207" ht="10.199999999999999" hidden="1" x14ac:dyDescent="0.2"/>
    <row r="17208" ht="10.199999999999999" hidden="1" x14ac:dyDescent="0.2"/>
    <row r="17209" ht="10.199999999999999" hidden="1" x14ac:dyDescent="0.2"/>
    <row r="17210" ht="10.199999999999999" hidden="1" x14ac:dyDescent="0.2"/>
    <row r="17211" ht="10.199999999999999" hidden="1" x14ac:dyDescent="0.2"/>
    <row r="17212" ht="10.199999999999999" hidden="1" x14ac:dyDescent="0.2"/>
    <row r="17213" ht="10.199999999999999" hidden="1" x14ac:dyDescent="0.2"/>
    <row r="17214" ht="10.199999999999999" hidden="1" x14ac:dyDescent="0.2"/>
    <row r="17215" ht="10.199999999999999" hidden="1" x14ac:dyDescent="0.2"/>
    <row r="17216" ht="10.199999999999999" hidden="1" x14ac:dyDescent="0.2"/>
    <row r="17217" ht="10.199999999999999" hidden="1" x14ac:dyDescent="0.2"/>
    <row r="17218" ht="10.199999999999999" hidden="1" x14ac:dyDescent="0.2"/>
    <row r="17219" ht="10.199999999999999" hidden="1" x14ac:dyDescent="0.2"/>
    <row r="17220" ht="10.199999999999999" hidden="1" x14ac:dyDescent="0.2"/>
    <row r="17221" ht="10.199999999999999" hidden="1" x14ac:dyDescent="0.2"/>
    <row r="17222" ht="10.199999999999999" hidden="1" x14ac:dyDescent="0.2"/>
    <row r="17223" ht="10.199999999999999" hidden="1" x14ac:dyDescent="0.2"/>
    <row r="17224" ht="10.199999999999999" hidden="1" x14ac:dyDescent="0.2"/>
    <row r="17225" ht="10.199999999999999" hidden="1" x14ac:dyDescent="0.2"/>
    <row r="17226" ht="10.199999999999999" hidden="1" x14ac:dyDescent="0.2"/>
    <row r="17227" ht="10.199999999999999" hidden="1" x14ac:dyDescent="0.2"/>
    <row r="17228" ht="10.199999999999999" hidden="1" x14ac:dyDescent="0.2"/>
    <row r="17229" ht="10.199999999999999" hidden="1" x14ac:dyDescent="0.2"/>
    <row r="17230" ht="10.199999999999999" hidden="1" x14ac:dyDescent="0.2"/>
    <row r="17231" ht="10.199999999999999" hidden="1" x14ac:dyDescent="0.2"/>
    <row r="17232" ht="10.199999999999999" hidden="1" x14ac:dyDescent="0.2"/>
    <row r="17233" ht="10.199999999999999" hidden="1" x14ac:dyDescent="0.2"/>
    <row r="17234" ht="10.199999999999999" hidden="1" x14ac:dyDescent="0.2"/>
    <row r="17235" ht="10.199999999999999" hidden="1" x14ac:dyDescent="0.2"/>
    <row r="17236" ht="10.199999999999999" hidden="1" x14ac:dyDescent="0.2"/>
    <row r="17237" ht="10.199999999999999" hidden="1" x14ac:dyDescent="0.2"/>
    <row r="17238" ht="10.199999999999999" hidden="1" x14ac:dyDescent="0.2"/>
    <row r="17239" ht="10.199999999999999" hidden="1" x14ac:dyDescent="0.2"/>
    <row r="17240" ht="10.199999999999999" hidden="1" x14ac:dyDescent="0.2"/>
    <row r="17241" ht="10.199999999999999" hidden="1" x14ac:dyDescent="0.2"/>
    <row r="17242" ht="10.199999999999999" hidden="1" x14ac:dyDescent="0.2"/>
    <row r="17243" ht="10.199999999999999" hidden="1" x14ac:dyDescent="0.2"/>
    <row r="17244" ht="10.199999999999999" hidden="1" x14ac:dyDescent="0.2"/>
    <row r="17245" ht="10.199999999999999" hidden="1" x14ac:dyDescent="0.2"/>
    <row r="17246" ht="10.199999999999999" hidden="1" x14ac:dyDescent="0.2"/>
    <row r="17247" ht="10.199999999999999" hidden="1" x14ac:dyDescent="0.2"/>
    <row r="17248" ht="10.199999999999999" hidden="1" x14ac:dyDescent="0.2"/>
    <row r="17249" ht="10.199999999999999" hidden="1" x14ac:dyDescent="0.2"/>
    <row r="17250" ht="10.199999999999999" hidden="1" x14ac:dyDescent="0.2"/>
    <row r="17251" ht="10.199999999999999" hidden="1" x14ac:dyDescent="0.2"/>
    <row r="17252" ht="10.199999999999999" hidden="1" x14ac:dyDescent="0.2"/>
    <row r="17253" ht="10.199999999999999" hidden="1" x14ac:dyDescent="0.2"/>
    <row r="17254" ht="10.199999999999999" hidden="1" x14ac:dyDescent="0.2"/>
    <row r="17255" ht="10.199999999999999" hidden="1" x14ac:dyDescent="0.2"/>
    <row r="17256" ht="10.199999999999999" hidden="1" x14ac:dyDescent="0.2"/>
    <row r="17257" ht="10.199999999999999" hidden="1" x14ac:dyDescent="0.2"/>
    <row r="17258" ht="10.199999999999999" hidden="1" x14ac:dyDescent="0.2"/>
    <row r="17259" ht="10.199999999999999" hidden="1" x14ac:dyDescent="0.2"/>
    <row r="17260" ht="10.199999999999999" hidden="1" x14ac:dyDescent="0.2"/>
    <row r="17261" ht="10.199999999999999" hidden="1" x14ac:dyDescent="0.2"/>
    <row r="17262" ht="10.199999999999999" hidden="1" x14ac:dyDescent="0.2"/>
    <row r="17263" ht="10.199999999999999" hidden="1" x14ac:dyDescent="0.2"/>
    <row r="17264" ht="10.199999999999999" hidden="1" x14ac:dyDescent="0.2"/>
    <row r="17265" ht="10.199999999999999" hidden="1" x14ac:dyDescent="0.2"/>
    <row r="17266" ht="10.199999999999999" hidden="1" x14ac:dyDescent="0.2"/>
    <row r="17267" ht="10.199999999999999" hidden="1" x14ac:dyDescent="0.2"/>
    <row r="17268" ht="10.199999999999999" hidden="1" x14ac:dyDescent="0.2"/>
    <row r="17269" ht="10.199999999999999" hidden="1" x14ac:dyDescent="0.2"/>
    <row r="17270" ht="10.199999999999999" hidden="1" x14ac:dyDescent="0.2"/>
    <row r="17271" ht="10.199999999999999" hidden="1" x14ac:dyDescent="0.2"/>
    <row r="17272" ht="10.199999999999999" hidden="1" x14ac:dyDescent="0.2"/>
    <row r="17273" ht="10.199999999999999" hidden="1" x14ac:dyDescent="0.2"/>
    <row r="17274" ht="10.199999999999999" hidden="1" x14ac:dyDescent="0.2"/>
    <row r="17275" ht="10.199999999999999" hidden="1" x14ac:dyDescent="0.2"/>
    <row r="17276" ht="10.199999999999999" hidden="1" x14ac:dyDescent="0.2"/>
    <row r="17277" ht="10.199999999999999" hidden="1" x14ac:dyDescent="0.2"/>
    <row r="17278" ht="10.199999999999999" hidden="1" x14ac:dyDescent="0.2"/>
    <row r="17279" ht="10.199999999999999" hidden="1" x14ac:dyDescent="0.2"/>
    <row r="17280" ht="10.199999999999999" hidden="1" x14ac:dyDescent="0.2"/>
    <row r="17281" ht="10.199999999999999" hidden="1" x14ac:dyDescent="0.2"/>
    <row r="17282" ht="10.199999999999999" hidden="1" x14ac:dyDescent="0.2"/>
    <row r="17283" ht="10.199999999999999" hidden="1" x14ac:dyDescent="0.2"/>
    <row r="17284" ht="10.199999999999999" hidden="1" x14ac:dyDescent="0.2"/>
    <row r="17285" ht="10.199999999999999" hidden="1" x14ac:dyDescent="0.2"/>
    <row r="17286" ht="10.199999999999999" hidden="1" x14ac:dyDescent="0.2"/>
    <row r="17287" ht="10.199999999999999" hidden="1" x14ac:dyDescent="0.2"/>
    <row r="17288" ht="10.199999999999999" hidden="1" x14ac:dyDescent="0.2"/>
    <row r="17289" ht="10.199999999999999" hidden="1" x14ac:dyDescent="0.2"/>
    <row r="17290" ht="10.199999999999999" hidden="1" x14ac:dyDescent="0.2"/>
    <row r="17291" ht="10.199999999999999" hidden="1" x14ac:dyDescent="0.2"/>
    <row r="17292" ht="10.199999999999999" hidden="1" x14ac:dyDescent="0.2"/>
    <row r="17293" ht="10.199999999999999" hidden="1" x14ac:dyDescent="0.2"/>
    <row r="17294" ht="10.199999999999999" hidden="1" x14ac:dyDescent="0.2"/>
    <row r="17295" ht="10.199999999999999" hidden="1" x14ac:dyDescent="0.2"/>
    <row r="17296" ht="10.199999999999999" hidden="1" x14ac:dyDescent="0.2"/>
    <row r="17297" ht="10.199999999999999" hidden="1" x14ac:dyDescent="0.2"/>
    <row r="17298" ht="10.199999999999999" hidden="1" x14ac:dyDescent="0.2"/>
    <row r="17299" ht="10.199999999999999" hidden="1" x14ac:dyDescent="0.2"/>
    <row r="17300" ht="10.199999999999999" hidden="1" x14ac:dyDescent="0.2"/>
    <row r="17301" ht="10.199999999999999" hidden="1" x14ac:dyDescent="0.2"/>
    <row r="17302" ht="10.199999999999999" hidden="1" x14ac:dyDescent="0.2"/>
    <row r="17303" ht="10.199999999999999" hidden="1" x14ac:dyDescent="0.2"/>
    <row r="17304" ht="10.199999999999999" hidden="1" x14ac:dyDescent="0.2"/>
    <row r="17305" ht="10.199999999999999" hidden="1" x14ac:dyDescent="0.2"/>
    <row r="17306" ht="10.199999999999999" hidden="1" x14ac:dyDescent="0.2"/>
    <row r="17307" ht="10.199999999999999" hidden="1" x14ac:dyDescent="0.2"/>
    <row r="17308" ht="10.199999999999999" hidden="1" x14ac:dyDescent="0.2"/>
    <row r="17309" ht="10.199999999999999" hidden="1" x14ac:dyDescent="0.2"/>
    <row r="17310" ht="10.199999999999999" hidden="1" x14ac:dyDescent="0.2"/>
    <row r="17311" ht="10.199999999999999" hidden="1" x14ac:dyDescent="0.2"/>
    <row r="17312" ht="10.199999999999999" hidden="1" x14ac:dyDescent="0.2"/>
    <row r="17313" ht="10.199999999999999" hidden="1" x14ac:dyDescent="0.2"/>
    <row r="17314" ht="10.199999999999999" hidden="1" x14ac:dyDescent="0.2"/>
    <row r="17315" ht="10.199999999999999" hidden="1" x14ac:dyDescent="0.2"/>
    <row r="17316" ht="10.199999999999999" hidden="1" x14ac:dyDescent="0.2"/>
    <row r="17317" ht="10.199999999999999" hidden="1" x14ac:dyDescent="0.2"/>
    <row r="17318" ht="10.199999999999999" hidden="1" x14ac:dyDescent="0.2"/>
    <row r="17319" ht="10.199999999999999" hidden="1" x14ac:dyDescent="0.2"/>
    <row r="17320" ht="10.199999999999999" hidden="1" x14ac:dyDescent="0.2"/>
    <row r="17321" ht="10.199999999999999" hidden="1" x14ac:dyDescent="0.2"/>
    <row r="17322" ht="10.199999999999999" hidden="1" x14ac:dyDescent="0.2"/>
    <row r="17323" ht="10.199999999999999" hidden="1" x14ac:dyDescent="0.2"/>
    <row r="17324" ht="10.199999999999999" hidden="1" x14ac:dyDescent="0.2"/>
    <row r="17325" ht="10.199999999999999" hidden="1" x14ac:dyDescent="0.2"/>
    <row r="17326" ht="10.199999999999999" hidden="1" x14ac:dyDescent="0.2"/>
    <row r="17327" ht="10.199999999999999" hidden="1" x14ac:dyDescent="0.2"/>
    <row r="17328" ht="10.199999999999999" hidden="1" x14ac:dyDescent="0.2"/>
    <row r="17329" ht="10.199999999999999" hidden="1" x14ac:dyDescent="0.2"/>
    <row r="17330" ht="10.199999999999999" hidden="1" x14ac:dyDescent="0.2"/>
    <row r="17331" ht="10.199999999999999" hidden="1" x14ac:dyDescent="0.2"/>
    <row r="17332" ht="10.199999999999999" hidden="1" x14ac:dyDescent="0.2"/>
    <row r="17333" ht="10.199999999999999" hidden="1" x14ac:dyDescent="0.2"/>
    <row r="17334" ht="10.199999999999999" hidden="1" x14ac:dyDescent="0.2"/>
    <row r="17335" ht="10.199999999999999" hidden="1" x14ac:dyDescent="0.2"/>
    <row r="17336" ht="10.199999999999999" hidden="1" x14ac:dyDescent="0.2"/>
    <row r="17337" ht="10.199999999999999" hidden="1" x14ac:dyDescent="0.2"/>
    <row r="17338" ht="10.199999999999999" hidden="1" x14ac:dyDescent="0.2"/>
    <row r="17339" ht="10.199999999999999" hidden="1" x14ac:dyDescent="0.2"/>
    <row r="17340" ht="10.199999999999999" hidden="1" x14ac:dyDescent="0.2"/>
    <row r="17341" ht="10.199999999999999" hidden="1" x14ac:dyDescent="0.2"/>
    <row r="17342" ht="10.199999999999999" hidden="1" x14ac:dyDescent="0.2"/>
    <row r="17343" ht="10.199999999999999" hidden="1" x14ac:dyDescent="0.2"/>
    <row r="17344" ht="10.199999999999999" hidden="1" x14ac:dyDescent="0.2"/>
    <row r="17345" ht="10.199999999999999" hidden="1" x14ac:dyDescent="0.2"/>
    <row r="17346" ht="10.199999999999999" hidden="1" x14ac:dyDescent="0.2"/>
    <row r="17347" ht="10.199999999999999" hidden="1" x14ac:dyDescent="0.2"/>
    <row r="17348" ht="10.199999999999999" hidden="1" x14ac:dyDescent="0.2"/>
    <row r="17349" ht="10.199999999999999" hidden="1" x14ac:dyDescent="0.2"/>
    <row r="17350" ht="10.199999999999999" hidden="1" x14ac:dyDescent="0.2"/>
    <row r="17351" ht="10.199999999999999" hidden="1" x14ac:dyDescent="0.2"/>
    <row r="17352" ht="10.199999999999999" hidden="1" x14ac:dyDescent="0.2"/>
    <row r="17353" ht="10.199999999999999" hidden="1" x14ac:dyDescent="0.2"/>
    <row r="17354" ht="10.199999999999999" hidden="1" x14ac:dyDescent="0.2"/>
    <row r="17355" ht="10.199999999999999" hidden="1" x14ac:dyDescent="0.2"/>
    <row r="17356" ht="10.199999999999999" hidden="1" x14ac:dyDescent="0.2"/>
    <row r="17357" ht="10.199999999999999" hidden="1" x14ac:dyDescent="0.2"/>
    <row r="17358" ht="10.199999999999999" hidden="1" x14ac:dyDescent="0.2"/>
    <row r="17359" ht="10.199999999999999" hidden="1" x14ac:dyDescent="0.2"/>
    <row r="17360" ht="10.199999999999999" hidden="1" x14ac:dyDescent="0.2"/>
    <row r="17361" ht="10.199999999999999" hidden="1" x14ac:dyDescent="0.2"/>
    <row r="17362" ht="10.199999999999999" hidden="1" x14ac:dyDescent="0.2"/>
    <row r="17363" ht="10.199999999999999" hidden="1" x14ac:dyDescent="0.2"/>
    <row r="17364" ht="10.199999999999999" hidden="1" x14ac:dyDescent="0.2"/>
    <row r="17365" ht="10.199999999999999" hidden="1" x14ac:dyDescent="0.2"/>
    <row r="17366" ht="10.199999999999999" hidden="1" x14ac:dyDescent="0.2"/>
    <row r="17367" ht="10.199999999999999" hidden="1" x14ac:dyDescent="0.2"/>
    <row r="17368" ht="10.199999999999999" hidden="1" x14ac:dyDescent="0.2"/>
    <row r="17369" ht="10.199999999999999" hidden="1" x14ac:dyDescent="0.2"/>
    <row r="17370" ht="10.199999999999999" hidden="1" x14ac:dyDescent="0.2"/>
    <row r="17371" ht="10.199999999999999" hidden="1" x14ac:dyDescent="0.2"/>
    <row r="17372" ht="10.199999999999999" hidden="1" x14ac:dyDescent="0.2"/>
    <row r="17373" ht="10.199999999999999" hidden="1" x14ac:dyDescent="0.2"/>
    <row r="17374" ht="10.199999999999999" hidden="1" x14ac:dyDescent="0.2"/>
    <row r="17375" ht="10.199999999999999" hidden="1" x14ac:dyDescent="0.2"/>
    <row r="17376" ht="10.199999999999999" hidden="1" x14ac:dyDescent="0.2"/>
    <row r="17377" ht="10.199999999999999" hidden="1" x14ac:dyDescent="0.2"/>
    <row r="17378" ht="10.199999999999999" hidden="1" x14ac:dyDescent="0.2"/>
    <row r="17379" ht="10.199999999999999" hidden="1" x14ac:dyDescent="0.2"/>
    <row r="17380" ht="10.199999999999999" hidden="1" x14ac:dyDescent="0.2"/>
    <row r="17381" ht="10.199999999999999" hidden="1" x14ac:dyDescent="0.2"/>
    <row r="17382" ht="10.199999999999999" hidden="1" x14ac:dyDescent="0.2"/>
    <row r="17383" ht="10.199999999999999" hidden="1" x14ac:dyDescent="0.2"/>
    <row r="17384" ht="10.199999999999999" hidden="1" x14ac:dyDescent="0.2"/>
    <row r="17385" ht="10.199999999999999" hidden="1" x14ac:dyDescent="0.2"/>
    <row r="17386" ht="10.199999999999999" hidden="1" x14ac:dyDescent="0.2"/>
    <row r="17387" ht="10.199999999999999" hidden="1" x14ac:dyDescent="0.2"/>
    <row r="17388" ht="10.199999999999999" hidden="1" x14ac:dyDescent="0.2"/>
    <row r="17389" ht="10.199999999999999" hidden="1" x14ac:dyDescent="0.2"/>
    <row r="17390" ht="10.199999999999999" hidden="1" x14ac:dyDescent="0.2"/>
    <row r="17391" ht="10.199999999999999" hidden="1" x14ac:dyDescent="0.2"/>
    <row r="17392" ht="10.199999999999999" hidden="1" x14ac:dyDescent="0.2"/>
    <row r="17393" ht="10.199999999999999" hidden="1" x14ac:dyDescent="0.2"/>
    <row r="17394" ht="10.199999999999999" hidden="1" x14ac:dyDescent="0.2"/>
    <row r="17395" ht="10.199999999999999" hidden="1" x14ac:dyDescent="0.2"/>
    <row r="17396" ht="10.199999999999999" hidden="1" x14ac:dyDescent="0.2"/>
    <row r="17397" ht="10.199999999999999" hidden="1" x14ac:dyDescent="0.2"/>
    <row r="17398" ht="10.199999999999999" hidden="1" x14ac:dyDescent="0.2"/>
    <row r="17399" ht="10.199999999999999" hidden="1" x14ac:dyDescent="0.2"/>
    <row r="17400" ht="10.199999999999999" hidden="1" x14ac:dyDescent="0.2"/>
    <row r="17401" ht="10.199999999999999" hidden="1" x14ac:dyDescent="0.2"/>
    <row r="17402" ht="10.199999999999999" hidden="1" x14ac:dyDescent="0.2"/>
    <row r="17403" ht="10.199999999999999" hidden="1" x14ac:dyDescent="0.2"/>
    <row r="17404" ht="10.199999999999999" hidden="1" x14ac:dyDescent="0.2"/>
    <row r="17405" ht="10.199999999999999" hidden="1" x14ac:dyDescent="0.2"/>
    <row r="17406" ht="10.199999999999999" hidden="1" x14ac:dyDescent="0.2"/>
    <row r="17407" ht="10.199999999999999" hidden="1" x14ac:dyDescent="0.2"/>
    <row r="17408" ht="10.199999999999999" hidden="1" x14ac:dyDescent="0.2"/>
    <row r="17409" ht="10.199999999999999" hidden="1" x14ac:dyDescent="0.2"/>
    <row r="17410" ht="10.199999999999999" hidden="1" x14ac:dyDescent="0.2"/>
    <row r="17411" ht="10.199999999999999" hidden="1" x14ac:dyDescent="0.2"/>
    <row r="17412" ht="10.199999999999999" hidden="1" x14ac:dyDescent="0.2"/>
    <row r="17413" ht="10.199999999999999" hidden="1" x14ac:dyDescent="0.2"/>
    <row r="17414" ht="10.199999999999999" hidden="1" x14ac:dyDescent="0.2"/>
    <row r="17415" ht="10.199999999999999" hidden="1" x14ac:dyDescent="0.2"/>
    <row r="17416" ht="10.199999999999999" hidden="1" x14ac:dyDescent="0.2"/>
    <row r="17417" ht="10.199999999999999" hidden="1" x14ac:dyDescent="0.2"/>
    <row r="17418" ht="10.199999999999999" hidden="1" x14ac:dyDescent="0.2"/>
    <row r="17419" ht="10.199999999999999" hidden="1" x14ac:dyDescent="0.2"/>
    <row r="17420" ht="10.199999999999999" hidden="1" x14ac:dyDescent="0.2"/>
    <row r="17421" ht="10.199999999999999" hidden="1" x14ac:dyDescent="0.2"/>
    <row r="17422" ht="10.199999999999999" hidden="1" x14ac:dyDescent="0.2"/>
    <row r="17423" ht="10.199999999999999" hidden="1" x14ac:dyDescent="0.2"/>
    <row r="17424" ht="10.199999999999999" hidden="1" x14ac:dyDescent="0.2"/>
    <row r="17425" ht="10.199999999999999" hidden="1" x14ac:dyDescent="0.2"/>
    <row r="17426" ht="10.199999999999999" hidden="1" x14ac:dyDescent="0.2"/>
    <row r="17427" ht="10.199999999999999" hidden="1" x14ac:dyDescent="0.2"/>
    <row r="17428" ht="10.199999999999999" hidden="1" x14ac:dyDescent="0.2"/>
    <row r="17429" ht="10.199999999999999" hidden="1" x14ac:dyDescent="0.2"/>
    <row r="17430" ht="10.199999999999999" hidden="1" x14ac:dyDescent="0.2"/>
    <row r="17431" ht="10.199999999999999" hidden="1" x14ac:dyDescent="0.2"/>
    <row r="17432" ht="10.199999999999999" hidden="1" x14ac:dyDescent="0.2"/>
    <row r="17433" ht="10.199999999999999" hidden="1" x14ac:dyDescent="0.2"/>
    <row r="17434" ht="10.199999999999999" hidden="1" x14ac:dyDescent="0.2"/>
    <row r="17435" ht="10.199999999999999" hidden="1" x14ac:dyDescent="0.2"/>
    <row r="17436" ht="10.199999999999999" hidden="1" x14ac:dyDescent="0.2"/>
    <row r="17437" ht="10.199999999999999" hidden="1" x14ac:dyDescent="0.2"/>
    <row r="17438" ht="10.199999999999999" hidden="1" x14ac:dyDescent="0.2"/>
    <row r="17439" ht="10.199999999999999" hidden="1" x14ac:dyDescent="0.2"/>
    <row r="17440" ht="10.199999999999999" hidden="1" x14ac:dyDescent="0.2"/>
    <row r="17441" ht="10.199999999999999" hidden="1" x14ac:dyDescent="0.2"/>
    <row r="17442" ht="10.199999999999999" hidden="1" x14ac:dyDescent="0.2"/>
    <row r="17443" ht="10.199999999999999" hidden="1" x14ac:dyDescent="0.2"/>
    <row r="17444" ht="10.199999999999999" hidden="1" x14ac:dyDescent="0.2"/>
    <row r="17445" ht="10.199999999999999" hidden="1" x14ac:dyDescent="0.2"/>
    <row r="17446" ht="10.199999999999999" hidden="1" x14ac:dyDescent="0.2"/>
    <row r="17447" ht="10.199999999999999" hidden="1" x14ac:dyDescent="0.2"/>
    <row r="17448" ht="10.199999999999999" hidden="1" x14ac:dyDescent="0.2"/>
    <row r="17449" ht="10.199999999999999" hidden="1" x14ac:dyDescent="0.2"/>
    <row r="17450" ht="10.199999999999999" hidden="1" x14ac:dyDescent="0.2"/>
    <row r="17451" ht="10.199999999999999" hidden="1" x14ac:dyDescent="0.2"/>
    <row r="17452" ht="10.199999999999999" hidden="1" x14ac:dyDescent="0.2"/>
    <row r="17453" ht="10.199999999999999" hidden="1" x14ac:dyDescent="0.2"/>
    <row r="17454" ht="10.199999999999999" hidden="1" x14ac:dyDescent="0.2"/>
    <row r="17455" ht="10.199999999999999" hidden="1" x14ac:dyDescent="0.2"/>
    <row r="17456" ht="10.199999999999999" hidden="1" x14ac:dyDescent="0.2"/>
    <row r="17457" ht="10.199999999999999" hidden="1" x14ac:dyDescent="0.2"/>
    <row r="17458" ht="10.199999999999999" hidden="1" x14ac:dyDescent="0.2"/>
    <row r="17459" ht="10.199999999999999" hidden="1" x14ac:dyDescent="0.2"/>
    <row r="17460" ht="10.199999999999999" hidden="1" x14ac:dyDescent="0.2"/>
    <row r="17461" ht="10.199999999999999" hidden="1" x14ac:dyDescent="0.2"/>
    <row r="17462" ht="10.199999999999999" hidden="1" x14ac:dyDescent="0.2"/>
    <row r="17463" ht="10.199999999999999" hidden="1" x14ac:dyDescent="0.2"/>
    <row r="17464" ht="10.199999999999999" hidden="1" x14ac:dyDescent="0.2"/>
    <row r="17465" ht="10.199999999999999" hidden="1" x14ac:dyDescent="0.2"/>
    <row r="17466" ht="10.199999999999999" hidden="1" x14ac:dyDescent="0.2"/>
    <row r="17467" ht="10.199999999999999" hidden="1" x14ac:dyDescent="0.2"/>
    <row r="17468" ht="10.199999999999999" hidden="1" x14ac:dyDescent="0.2"/>
    <row r="17469" ht="10.199999999999999" hidden="1" x14ac:dyDescent="0.2"/>
    <row r="17470" ht="10.199999999999999" hidden="1" x14ac:dyDescent="0.2"/>
    <row r="17471" ht="10.199999999999999" hidden="1" x14ac:dyDescent="0.2"/>
    <row r="17472" ht="10.199999999999999" hidden="1" x14ac:dyDescent="0.2"/>
    <row r="17473" ht="10.199999999999999" hidden="1" x14ac:dyDescent="0.2"/>
    <row r="17474" ht="10.199999999999999" hidden="1" x14ac:dyDescent="0.2"/>
    <row r="17475" ht="10.199999999999999" hidden="1" x14ac:dyDescent="0.2"/>
    <row r="17476" ht="10.199999999999999" hidden="1" x14ac:dyDescent="0.2"/>
    <row r="17477" ht="10.199999999999999" hidden="1" x14ac:dyDescent="0.2"/>
    <row r="17478" ht="10.199999999999999" hidden="1" x14ac:dyDescent="0.2"/>
    <row r="17479" ht="10.199999999999999" hidden="1" x14ac:dyDescent="0.2"/>
    <row r="17480" ht="10.199999999999999" hidden="1" x14ac:dyDescent="0.2"/>
    <row r="17481" ht="10.199999999999999" hidden="1" x14ac:dyDescent="0.2"/>
    <row r="17482" ht="10.199999999999999" hidden="1" x14ac:dyDescent="0.2"/>
    <row r="17483" ht="10.199999999999999" hidden="1" x14ac:dyDescent="0.2"/>
    <row r="17484" ht="10.199999999999999" hidden="1" x14ac:dyDescent="0.2"/>
    <row r="17485" ht="10.199999999999999" hidden="1" x14ac:dyDescent="0.2"/>
    <row r="17486" ht="10.199999999999999" hidden="1" x14ac:dyDescent="0.2"/>
    <row r="17487" ht="10.199999999999999" hidden="1" x14ac:dyDescent="0.2"/>
    <row r="17488" ht="10.199999999999999" hidden="1" x14ac:dyDescent="0.2"/>
    <row r="17489" ht="10.199999999999999" hidden="1" x14ac:dyDescent="0.2"/>
    <row r="17490" ht="10.199999999999999" hidden="1" x14ac:dyDescent="0.2"/>
    <row r="17491" ht="10.199999999999999" hidden="1" x14ac:dyDescent="0.2"/>
    <row r="17492" ht="10.199999999999999" hidden="1" x14ac:dyDescent="0.2"/>
    <row r="17493" ht="10.199999999999999" hidden="1" x14ac:dyDescent="0.2"/>
    <row r="17494" ht="10.199999999999999" hidden="1" x14ac:dyDescent="0.2"/>
    <row r="17495" ht="10.199999999999999" hidden="1" x14ac:dyDescent="0.2"/>
    <row r="17496" ht="10.199999999999999" hidden="1" x14ac:dyDescent="0.2"/>
    <row r="17497" ht="10.199999999999999" hidden="1" x14ac:dyDescent="0.2"/>
    <row r="17498" ht="10.199999999999999" hidden="1" x14ac:dyDescent="0.2"/>
    <row r="17499" ht="10.199999999999999" hidden="1" x14ac:dyDescent="0.2"/>
    <row r="17500" ht="10.199999999999999" hidden="1" x14ac:dyDescent="0.2"/>
    <row r="17501" ht="10.199999999999999" hidden="1" x14ac:dyDescent="0.2"/>
    <row r="17502" ht="10.199999999999999" hidden="1" x14ac:dyDescent="0.2"/>
    <row r="17503" ht="10.199999999999999" hidden="1" x14ac:dyDescent="0.2"/>
    <row r="17504" ht="10.199999999999999" hidden="1" x14ac:dyDescent="0.2"/>
    <row r="17505" ht="10.199999999999999" hidden="1" x14ac:dyDescent="0.2"/>
    <row r="17506" ht="10.199999999999999" hidden="1" x14ac:dyDescent="0.2"/>
    <row r="17507" ht="10.199999999999999" hidden="1" x14ac:dyDescent="0.2"/>
    <row r="17508" ht="10.199999999999999" hidden="1" x14ac:dyDescent="0.2"/>
    <row r="17509" ht="10.199999999999999" hidden="1" x14ac:dyDescent="0.2"/>
    <row r="17510" ht="10.199999999999999" hidden="1" x14ac:dyDescent="0.2"/>
    <row r="17511" ht="10.199999999999999" hidden="1" x14ac:dyDescent="0.2"/>
    <row r="17512" ht="10.199999999999999" hidden="1" x14ac:dyDescent="0.2"/>
    <row r="17513" ht="10.199999999999999" hidden="1" x14ac:dyDescent="0.2"/>
    <row r="17514" ht="10.199999999999999" hidden="1" x14ac:dyDescent="0.2"/>
    <row r="17515" ht="10.199999999999999" hidden="1" x14ac:dyDescent="0.2"/>
    <row r="17516" ht="10.199999999999999" hidden="1" x14ac:dyDescent="0.2"/>
    <row r="17517" ht="10.199999999999999" hidden="1" x14ac:dyDescent="0.2"/>
    <row r="17518" ht="10.199999999999999" hidden="1" x14ac:dyDescent="0.2"/>
    <row r="17519" ht="10.199999999999999" hidden="1" x14ac:dyDescent="0.2"/>
    <row r="17520" ht="10.199999999999999" hidden="1" x14ac:dyDescent="0.2"/>
    <row r="17521" ht="10.199999999999999" hidden="1" x14ac:dyDescent="0.2"/>
    <row r="17522" ht="10.199999999999999" hidden="1" x14ac:dyDescent="0.2"/>
    <row r="17523" ht="10.199999999999999" hidden="1" x14ac:dyDescent="0.2"/>
    <row r="17524" ht="10.199999999999999" hidden="1" x14ac:dyDescent="0.2"/>
    <row r="17525" ht="10.199999999999999" hidden="1" x14ac:dyDescent="0.2"/>
    <row r="17526" ht="10.199999999999999" hidden="1" x14ac:dyDescent="0.2"/>
    <row r="17527" ht="10.199999999999999" hidden="1" x14ac:dyDescent="0.2"/>
    <row r="17528" ht="10.199999999999999" hidden="1" x14ac:dyDescent="0.2"/>
    <row r="17529" ht="10.199999999999999" hidden="1" x14ac:dyDescent="0.2"/>
    <row r="17530" ht="10.199999999999999" hidden="1" x14ac:dyDescent="0.2"/>
    <row r="17531" ht="10.199999999999999" hidden="1" x14ac:dyDescent="0.2"/>
    <row r="17532" ht="10.199999999999999" hidden="1" x14ac:dyDescent="0.2"/>
    <row r="17533" ht="10.199999999999999" hidden="1" x14ac:dyDescent="0.2"/>
    <row r="17534" ht="10.199999999999999" hidden="1" x14ac:dyDescent="0.2"/>
    <row r="17535" ht="10.199999999999999" hidden="1" x14ac:dyDescent="0.2"/>
    <row r="17536" ht="10.199999999999999" hidden="1" x14ac:dyDescent="0.2"/>
    <row r="17537" ht="10.199999999999999" hidden="1" x14ac:dyDescent="0.2"/>
    <row r="17538" ht="10.199999999999999" hidden="1" x14ac:dyDescent="0.2"/>
    <row r="17539" ht="10.199999999999999" hidden="1" x14ac:dyDescent="0.2"/>
    <row r="17540" ht="10.199999999999999" hidden="1" x14ac:dyDescent="0.2"/>
    <row r="17541" ht="10.199999999999999" hidden="1" x14ac:dyDescent="0.2"/>
    <row r="17542" ht="10.199999999999999" hidden="1" x14ac:dyDescent="0.2"/>
    <row r="17543" ht="10.199999999999999" hidden="1" x14ac:dyDescent="0.2"/>
    <row r="17544" ht="10.199999999999999" hidden="1" x14ac:dyDescent="0.2"/>
    <row r="17545" ht="10.199999999999999" hidden="1" x14ac:dyDescent="0.2"/>
    <row r="17546" ht="10.199999999999999" hidden="1" x14ac:dyDescent="0.2"/>
    <row r="17547" ht="10.199999999999999" hidden="1" x14ac:dyDescent="0.2"/>
    <row r="17548" ht="10.199999999999999" hidden="1" x14ac:dyDescent="0.2"/>
    <row r="17549" ht="10.199999999999999" hidden="1" x14ac:dyDescent="0.2"/>
    <row r="17550" ht="10.199999999999999" hidden="1" x14ac:dyDescent="0.2"/>
    <row r="17551" ht="10.199999999999999" hidden="1" x14ac:dyDescent="0.2"/>
    <row r="17552" ht="10.199999999999999" hidden="1" x14ac:dyDescent="0.2"/>
    <row r="17553" ht="10.199999999999999" hidden="1" x14ac:dyDescent="0.2"/>
    <row r="17554" ht="10.199999999999999" hidden="1" x14ac:dyDescent="0.2"/>
    <row r="17555" ht="10.199999999999999" hidden="1" x14ac:dyDescent="0.2"/>
    <row r="17556" ht="10.199999999999999" hidden="1" x14ac:dyDescent="0.2"/>
    <row r="17557" ht="10.199999999999999" hidden="1" x14ac:dyDescent="0.2"/>
    <row r="17558" ht="10.199999999999999" hidden="1" x14ac:dyDescent="0.2"/>
    <row r="17559" ht="10.199999999999999" hidden="1" x14ac:dyDescent="0.2"/>
    <row r="17560" ht="10.199999999999999" hidden="1" x14ac:dyDescent="0.2"/>
    <row r="17561" ht="10.199999999999999" hidden="1" x14ac:dyDescent="0.2"/>
    <row r="17562" ht="10.199999999999999" hidden="1" x14ac:dyDescent="0.2"/>
    <row r="17563" ht="10.199999999999999" hidden="1" x14ac:dyDescent="0.2"/>
    <row r="17564" ht="10.199999999999999" hidden="1" x14ac:dyDescent="0.2"/>
    <row r="17565" ht="10.199999999999999" hidden="1" x14ac:dyDescent="0.2"/>
    <row r="17566" ht="10.199999999999999" hidden="1" x14ac:dyDescent="0.2"/>
    <row r="17567" ht="10.199999999999999" hidden="1" x14ac:dyDescent="0.2"/>
    <row r="17568" ht="10.199999999999999" hidden="1" x14ac:dyDescent="0.2"/>
    <row r="17569" ht="10.199999999999999" hidden="1" x14ac:dyDescent="0.2"/>
    <row r="17570" ht="10.199999999999999" hidden="1" x14ac:dyDescent="0.2"/>
    <row r="17571" ht="10.199999999999999" hidden="1" x14ac:dyDescent="0.2"/>
    <row r="17572" ht="10.199999999999999" hidden="1" x14ac:dyDescent="0.2"/>
    <row r="17573" ht="10.199999999999999" hidden="1" x14ac:dyDescent="0.2"/>
    <row r="17574" ht="10.199999999999999" hidden="1" x14ac:dyDescent="0.2"/>
    <row r="17575" ht="10.199999999999999" hidden="1" x14ac:dyDescent="0.2"/>
    <row r="17576" ht="10.199999999999999" hidden="1" x14ac:dyDescent="0.2"/>
    <row r="17577" ht="10.199999999999999" hidden="1" x14ac:dyDescent="0.2"/>
    <row r="17578" ht="10.199999999999999" hidden="1" x14ac:dyDescent="0.2"/>
    <row r="17579" ht="10.199999999999999" hidden="1" x14ac:dyDescent="0.2"/>
    <row r="17580" ht="10.199999999999999" hidden="1" x14ac:dyDescent="0.2"/>
    <row r="17581" ht="10.199999999999999" hidden="1" x14ac:dyDescent="0.2"/>
    <row r="17582" ht="10.199999999999999" hidden="1" x14ac:dyDescent="0.2"/>
    <row r="17583" ht="10.199999999999999" hidden="1" x14ac:dyDescent="0.2"/>
    <row r="17584" ht="10.199999999999999" hidden="1" x14ac:dyDescent="0.2"/>
    <row r="17585" ht="10.199999999999999" hidden="1" x14ac:dyDescent="0.2"/>
    <row r="17586" ht="10.199999999999999" hidden="1" x14ac:dyDescent="0.2"/>
    <row r="17587" ht="10.199999999999999" hidden="1" x14ac:dyDescent="0.2"/>
    <row r="17588" ht="10.199999999999999" hidden="1" x14ac:dyDescent="0.2"/>
    <row r="17589" ht="10.199999999999999" hidden="1" x14ac:dyDescent="0.2"/>
    <row r="17590" ht="10.199999999999999" hidden="1" x14ac:dyDescent="0.2"/>
    <row r="17591" ht="10.199999999999999" hidden="1" x14ac:dyDescent="0.2"/>
    <row r="17592" ht="10.199999999999999" hidden="1" x14ac:dyDescent="0.2"/>
    <row r="17593" ht="10.199999999999999" hidden="1" x14ac:dyDescent="0.2"/>
    <row r="17594" ht="10.199999999999999" hidden="1" x14ac:dyDescent="0.2"/>
    <row r="17595" ht="10.199999999999999" hidden="1" x14ac:dyDescent="0.2"/>
    <row r="17596" ht="10.199999999999999" hidden="1" x14ac:dyDescent="0.2"/>
    <row r="17597" ht="10.199999999999999" hidden="1" x14ac:dyDescent="0.2"/>
    <row r="17598" ht="10.199999999999999" hidden="1" x14ac:dyDescent="0.2"/>
    <row r="17599" ht="10.199999999999999" hidden="1" x14ac:dyDescent="0.2"/>
    <row r="17600" ht="10.199999999999999" hidden="1" x14ac:dyDescent="0.2"/>
    <row r="17601" ht="10.199999999999999" hidden="1" x14ac:dyDescent="0.2"/>
    <row r="17602" ht="10.199999999999999" hidden="1" x14ac:dyDescent="0.2"/>
    <row r="17603" ht="10.199999999999999" hidden="1" x14ac:dyDescent="0.2"/>
    <row r="17604" ht="10.199999999999999" hidden="1" x14ac:dyDescent="0.2"/>
    <row r="17605" ht="10.199999999999999" hidden="1" x14ac:dyDescent="0.2"/>
    <row r="17606" ht="10.199999999999999" hidden="1" x14ac:dyDescent="0.2"/>
    <row r="17607" ht="10.199999999999999" hidden="1" x14ac:dyDescent="0.2"/>
    <row r="17608" ht="10.199999999999999" hidden="1" x14ac:dyDescent="0.2"/>
    <row r="17609" ht="10.199999999999999" hidden="1" x14ac:dyDescent="0.2"/>
    <row r="17610" ht="10.199999999999999" hidden="1" x14ac:dyDescent="0.2"/>
    <row r="17611" ht="10.199999999999999" hidden="1" x14ac:dyDescent="0.2"/>
    <row r="17612" ht="10.199999999999999" hidden="1" x14ac:dyDescent="0.2"/>
    <row r="17613" ht="10.199999999999999" hidden="1" x14ac:dyDescent="0.2"/>
    <row r="17614" ht="10.199999999999999" hidden="1" x14ac:dyDescent="0.2"/>
    <row r="17615" ht="10.199999999999999" hidden="1" x14ac:dyDescent="0.2"/>
    <row r="17616" ht="10.199999999999999" hidden="1" x14ac:dyDescent="0.2"/>
    <row r="17617" ht="10.199999999999999" hidden="1" x14ac:dyDescent="0.2"/>
    <row r="17618" ht="10.199999999999999" hidden="1" x14ac:dyDescent="0.2"/>
    <row r="17619" ht="10.199999999999999" hidden="1" x14ac:dyDescent="0.2"/>
    <row r="17620" ht="10.199999999999999" hidden="1" x14ac:dyDescent="0.2"/>
    <row r="17621" ht="10.199999999999999" hidden="1" x14ac:dyDescent="0.2"/>
    <row r="17622" ht="10.199999999999999" hidden="1" x14ac:dyDescent="0.2"/>
    <row r="17623" ht="10.199999999999999" hidden="1" x14ac:dyDescent="0.2"/>
    <row r="17624" ht="10.199999999999999" hidden="1" x14ac:dyDescent="0.2"/>
    <row r="17625" ht="10.199999999999999" hidden="1" x14ac:dyDescent="0.2"/>
    <row r="17626" ht="10.199999999999999" hidden="1" x14ac:dyDescent="0.2"/>
    <row r="17627" ht="10.199999999999999" hidden="1" x14ac:dyDescent="0.2"/>
    <row r="17628" ht="10.199999999999999" hidden="1" x14ac:dyDescent="0.2"/>
    <row r="17629" ht="10.199999999999999" hidden="1" x14ac:dyDescent="0.2"/>
    <row r="17630" ht="10.199999999999999" hidden="1" x14ac:dyDescent="0.2"/>
    <row r="17631" ht="10.199999999999999" hidden="1" x14ac:dyDescent="0.2"/>
    <row r="17632" ht="10.199999999999999" hidden="1" x14ac:dyDescent="0.2"/>
    <row r="17633" ht="10.199999999999999" hidden="1" x14ac:dyDescent="0.2"/>
    <row r="17634" ht="10.199999999999999" hidden="1" x14ac:dyDescent="0.2"/>
    <row r="17635" ht="10.199999999999999" hidden="1" x14ac:dyDescent="0.2"/>
    <row r="17636" ht="10.199999999999999" hidden="1" x14ac:dyDescent="0.2"/>
    <row r="17637" ht="10.199999999999999" hidden="1" x14ac:dyDescent="0.2"/>
    <row r="17638" ht="10.199999999999999" hidden="1" x14ac:dyDescent="0.2"/>
    <row r="17639" ht="10.199999999999999" hidden="1" x14ac:dyDescent="0.2"/>
    <row r="17640" ht="10.199999999999999" hidden="1" x14ac:dyDescent="0.2"/>
    <row r="17641" ht="10.199999999999999" hidden="1" x14ac:dyDescent="0.2"/>
    <row r="17642" ht="10.199999999999999" hidden="1" x14ac:dyDescent="0.2"/>
    <row r="17643" ht="10.199999999999999" hidden="1" x14ac:dyDescent="0.2"/>
    <row r="17644" ht="10.199999999999999" hidden="1" x14ac:dyDescent="0.2"/>
    <row r="17645" ht="10.199999999999999" hidden="1" x14ac:dyDescent="0.2"/>
    <row r="17646" ht="10.199999999999999" hidden="1" x14ac:dyDescent="0.2"/>
    <row r="17647" ht="10.199999999999999" hidden="1" x14ac:dyDescent="0.2"/>
    <row r="17648" ht="10.199999999999999" hidden="1" x14ac:dyDescent="0.2"/>
    <row r="17649" ht="10.199999999999999" hidden="1" x14ac:dyDescent="0.2"/>
    <row r="17650" ht="10.199999999999999" hidden="1" x14ac:dyDescent="0.2"/>
    <row r="17651" ht="10.199999999999999" hidden="1" x14ac:dyDescent="0.2"/>
    <row r="17652" ht="10.199999999999999" hidden="1" x14ac:dyDescent="0.2"/>
    <row r="17653" ht="10.199999999999999" hidden="1" x14ac:dyDescent="0.2"/>
    <row r="17654" ht="10.199999999999999" hidden="1" x14ac:dyDescent="0.2"/>
    <row r="17655" ht="10.199999999999999" hidden="1" x14ac:dyDescent="0.2"/>
    <row r="17656" ht="10.199999999999999" hidden="1" x14ac:dyDescent="0.2"/>
    <row r="17657" ht="10.199999999999999" hidden="1" x14ac:dyDescent="0.2"/>
    <row r="17658" ht="10.199999999999999" hidden="1" x14ac:dyDescent="0.2"/>
    <row r="17659" ht="10.199999999999999" hidden="1" x14ac:dyDescent="0.2"/>
    <row r="17660" ht="10.199999999999999" hidden="1" x14ac:dyDescent="0.2"/>
    <row r="17661" ht="10.199999999999999" hidden="1" x14ac:dyDescent="0.2"/>
    <row r="17662" ht="10.199999999999999" hidden="1" x14ac:dyDescent="0.2"/>
    <row r="17663" ht="10.199999999999999" hidden="1" x14ac:dyDescent="0.2"/>
    <row r="17664" ht="10.199999999999999" hidden="1" x14ac:dyDescent="0.2"/>
    <row r="17665" ht="10.199999999999999" hidden="1" x14ac:dyDescent="0.2"/>
    <row r="17666" ht="10.199999999999999" hidden="1" x14ac:dyDescent="0.2"/>
    <row r="17667" ht="10.199999999999999" hidden="1" x14ac:dyDescent="0.2"/>
    <row r="17668" ht="10.199999999999999" hidden="1" x14ac:dyDescent="0.2"/>
    <row r="17669" ht="10.199999999999999" hidden="1" x14ac:dyDescent="0.2"/>
    <row r="17670" ht="10.199999999999999" hidden="1" x14ac:dyDescent="0.2"/>
    <row r="17671" ht="10.199999999999999" hidden="1" x14ac:dyDescent="0.2"/>
    <row r="17672" ht="10.199999999999999" hidden="1" x14ac:dyDescent="0.2"/>
    <row r="17673" ht="10.199999999999999" hidden="1" x14ac:dyDescent="0.2"/>
    <row r="17674" ht="10.199999999999999" hidden="1" x14ac:dyDescent="0.2"/>
    <row r="17675" ht="10.199999999999999" hidden="1" x14ac:dyDescent="0.2"/>
    <row r="17676" ht="10.199999999999999" hidden="1" x14ac:dyDescent="0.2"/>
    <row r="17677" ht="10.199999999999999" hidden="1" x14ac:dyDescent="0.2"/>
    <row r="17678" ht="10.199999999999999" hidden="1" x14ac:dyDescent="0.2"/>
    <row r="17679" ht="10.199999999999999" hidden="1" x14ac:dyDescent="0.2"/>
    <row r="17680" ht="10.199999999999999" hidden="1" x14ac:dyDescent="0.2"/>
    <row r="17681" ht="10.199999999999999" hidden="1" x14ac:dyDescent="0.2"/>
    <row r="17682" ht="10.199999999999999" hidden="1" x14ac:dyDescent="0.2"/>
    <row r="17683" ht="10.199999999999999" hidden="1" x14ac:dyDescent="0.2"/>
    <row r="17684" ht="10.199999999999999" hidden="1" x14ac:dyDescent="0.2"/>
    <row r="17685" ht="10.199999999999999" hidden="1" x14ac:dyDescent="0.2"/>
    <row r="17686" ht="10.199999999999999" hidden="1" x14ac:dyDescent="0.2"/>
    <row r="17687" ht="10.199999999999999" hidden="1" x14ac:dyDescent="0.2"/>
    <row r="17688" ht="10.199999999999999" hidden="1" x14ac:dyDescent="0.2"/>
    <row r="17689" ht="10.199999999999999" hidden="1" x14ac:dyDescent="0.2"/>
    <row r="17690" ht="10.199999999999999" hidden="1" x14ac:dyDescent="0.2"/>
    <row r="17691" ht="10.199999999999999" hidden="1" x14ac:dyDescent="0.2"/>
    <row r="17692" ht="10.199999999999999" hidden="1" x14ac:dyDescent="0.2"/>
    <row r="17693" ht="10.199999999999999" hidden="1" x14ac:dyDescent="0.2"/>
    <row r="17694" ht="10.199999999999999" hidden="1" x14ac:dyDescent="0.2"/>
    <row r="17695" ht="10.199999999999999" hidden="1" x14ac:dyDescent="0.2"/>
    <row r="17696" ht="10.199999999999999" hidden="1" x14ac:dyDescent="0.2"/>
    <row r="17697" ht="10.199999999999999" hidden="1" x14ac:dyDescent="0.2"/>
    <row r="17698" ht="10.199999999999999" hidden="1" x14ac:dyDescent="0.2"/>
    <row r="17699" ht="10.199999999999999" hidden="1" x14ac:dyDescent="0.2"/>
    <row r="17700" ht="10.199999999999999" hidden="1" x14ac:dyDescent="0.2"/>
    <row r="17701" ht="10.199999999999999" hidden="1" x14ac:dyDescent="0.2"/>
    <row r="17702" ht="10.199999999999999" hidden="1" x14ac:dyDescent="0.2"/>
    <row r="17703" ht="10.199999999999999" hidden="1" x14ac:dyDescent="0.2"/>
    <row r="17704" ht="10.199999999999999" hidden="1" x14ac:dyDescent="0.2"/>
    <row r="17705" ht="10.199999999999999" hidden="1" x14ac:dyDescent="0.2"/>
    <row r="17706" ht="10.199999999999999" hidden="1" x14ac:dyDescent="0.2"/>
    <row r="17707" ht="10.199999999999999" hidden="1" x14ac:dyDescent="0.2"/>
    <row r="17708" ht="10.199999999999999" hidden="1" x14ac:dyDescent="0.2"/>
    <row r="17709" ht="10.199999999999999" hidden="1" x14ac:dyDescent="0.2"/>
    <row r="17710" ht="10.199999999999999" hidden="1" x14ac:dyDescent="0.2"/>
    <row r="17711" ht="10.199999999999999" hidden="1" x14ac:dyDescent="0.2"/>
    <row r="17712" ht="10.199999999999999" hidden="1" x14ac:dyDescent="0.2"/>
    <row r="17713" ht="10.199999999999999" hidden="1" x14ac:dyDescent="0.2"/>
    <row r="17714" ht="10.199999999999999" hidden="1" x14ac:dyDescent="0.2"/>
    <row r="17715" ht="10.199999999999999" hidden="1" x14ac:dyDescent="0.2"/>
    <row r="17716" ht="10.199999999999999" hidden="1" x14ac:dyDescent="0.2"/>
    <row r="17717" ht="10.199999999999999" hidden="1" x14ac:dyDescent="0.2"/>
    <row r="17718" ht="10.199999999999999" hidden="1" x14ac:dyDescent="0.2"/>
    <row r="17719" ht="10.199999999999999" hidden="1" x14ac:dyDescent="0.2"/>
    <row r="17720" ht="10.199999999999999" hidden="1" x14ac:dyDescent="0.2"/>
    <row r="17721" ht="10.199999999999999" hidden="1" x14ac:dyDescent="0.2"/>
    <row r="17722" ht="10.199999999999999" hidden="1" x14ac:dyDescent="0.2"/>
    <row r="17723" ht="10.199999999999999" hidden="1" x14ac:dyDescent="0.2"/>
    <row r="17724" ht="10.199999999999999" hidden="1" x14ac:dyDescent="0.2"/>
    <row r="17725" ht="10.199999999999999" hidden="1" x14ac:dyDescent="0.2"/>
    <row r="17726" ht="10.199999999999999" hidden="1" x14ac:dyDescent="0.2"/>
    <row r="17727" ht="10.199999999999999" hidden="1" x14ac:dyDescent="0.2"/>
    <row r="17728" ht="10.199999999999999" hidden="1" x14ac:dyDescent="0.2"/>
    <row r="17729" ht="10.199999999999999" hidden="1" x14ac:dyDescent="0.2"/>
    <row r="17730" ht="10.199999999999999" hidden="1" x14ac:dyDescent="0.2"/>
    <row r="17731" ht="10.199999999999999" hidden="1" x14ac:dyDescent="0.2"/>
    <row r="17732" ht="10.199999999999999" hidden="1" x14ac:dyDescent="0.2"/>
    <row r="17733" ht="10.199999999999999" hidden="1" x14ac:dyDescent="0.2"/>
    <row r="17734" ht="10.199999999999999" hidden="1" x14ac:dyDescent="0.2"/>
    <row r="17735" ht="10.199999999999999" hidden="1" x14ac:dyDescent="0.2"/>
    <row r="17736" ht="10.199999999999999" hidden="1" x14ac:dyDescent="0.2"/>
    <row r="17737" ht="10.199999999999999" hidden="1" x14ac:dyDescent="0.2"/>
    <row r="17738" ht="10.199999999999999" hidden="1" x14ac:dyDescent="0.2"/>
    <row r="17739" ht="10.199999999999999" hidden="1" x14ac:dyDescent="0.2"/>
    <row r="17740" ht="10.199999999999999" hidden="1" x14ac:dyDescent="0.2"/>
    <row r="17741" ht="10.199999999999999" hidden="1" x14ac:dyDescent="0.2"/>
    <row r="17742" ht="10.199999999999999" hidden="1" x14ac:dyDescent="0.2"/>
    <row r="17743" ht="10.199999999999999" hidden="1" x14ac:dyDescent="0.2"/>
    <row r="17744" ht="10.199999999999999" hidden="1" x14ac:dyDescent="0.2"/>
    <row r="17745" ht="10.199999999999999" hidden="1" x14ac:dyDescent="0.2"/>
    <row r="17746" ht="10.199999999999999" hidden="1" x14ac:dyDescent="0.2"/>
    <row r="17747" ht="10.199999999999999" hidden="1" x14ac:dyDescent="0.2"/>
    <row r="17748" ht="10.199999999999999" hidden="1" x14ac:dyDescent="0.2"/>
    <row r="17749" ht="10.199999999999999" hidden="1" x14ac:dyDescent="0.2"/>
    <row r="17750" ht="10.199999999999999" hidden="1" x14ac:dyDescent="0.2"/>
    <row r="17751" ht="10.199999999999999" hidden="1" x14ac:dyDescent="0.2"/>
    <row r="17752" ht="10.199999999999999" hidden="1" x14ac:dyDescent="0.2"/>
    <row r="17753" ht="10.199999999999999" hidden="1" x14ac:dyDescent="0.2"/>
    <row r="17754" ht="10.199999999999999" hidden="1" x14ac:dyDescent="0.2"/>
    <row r="17755" ht="10.199999999999999" hidden="1" x14ac:dyDescent="0.2"/>
    <row r="17756" ht="10.199999999999999" hidden="1" x14ac:dyDescent="0.2"/>
    <row r="17757" ht="10.199999999999999" hidden="1" x14ac:dyDescent="0.2"/>
    <row r="17758" ht="10.199999999999999" hidden="1" x14ac:dyDescent="0.2"/>
    <row r="17759" ht="10.199999999999999" hidden="1" x14ac:dyDescent="0.2"/>
    <row r="17760" ht="10.199999999999999" hidden="1" x14ac:dyDescent="0.2"/>
    <row r="17761" ht="10.199999999999999" hidden="1" x14ac:dyDescent="0.2"/>
    <row r="17762" ht="10.199999999999999" hidden="1" x14ac:dyDescent="0.2"/>
    <row r="17763" ht="10.199999999999999" hidden="1" x14ac:dyDescent="0.2"/>
    <row r="17764" ht="10.199999999999999" hidden="1" x14ac:dyDescent="0.2"/>
    <row r="17765" ht="10.199999999999999" hidden="1" x14ac:dyDescent="0.2"/>
    <row r="17766" ht="10.199999999999999" hidden="1" x14ac:dyDescent="0.2"/>
    <row r="17767" ht="10.199999999999999" hidden="1" x14ac:dyDescent="0.2"/>
    <row r="17768" ht="10.199999999999999" hidden="1" x14ac:dyDescent="0.2"/>
    <row r="17769" ht="10.199999999999999" hidden="1" x14ac:dyDescent="0.2"/>
    <row r="17770" ht="10.199999999999999" hidden="1" x14ac:dyDescent="0.2"/>
    <row r="17771" ht="10.199999999999999" hidden="1" x14ac:dyDescent="0.2"/>
    <row r="17772" ht="10.199999999999999" hidden="1" x14ac:dyDescent="0.2"/>
    <row r="17773" ht="10.199999999999999" hidden="1" x14ac:dyDescent="0.2"/>
    <row r="17774" ht="10.199999999999999" hidden="1" x14ac:dyDescent="0.2"/>
    <row r="17775" ht="10.199999999999999" hidden="1" x14ac:dyDescent="0.2"/>
    <row r="17776" ht="10.199999999999999" hidden="1" x14ac:dyDescent="0.2"/>
    <row r="17777" ht="10.199999999999999" hidden="1" x14ac:dyDescent="0.2"/>
    <row r="17778" ht="10.199999999999999" hidden="1" x14ac:dyDescent="0.2"/>
    <row r="17779" ht="10.199999999999999" hidden="1" x14ac:dyDescent="0.2"/>
    <row r="17780" ht="10.199999999999999" hidden="1" x14ac:dyDescent="0.2"/>
    <row r="17781" ht="10.199999999999999" hidden="1" x14ac:dyDescent="0.2"/>
    <row r="17782" ht="10.199999999999999" hidden="1" x14ac:dyDescent="0.2"/>
    <row r="17783" ht="10.199999999999999" hidden="1" x14ac:dyDescent="0.2"/>
    <row r="17784" ht="10.199999999999999" hidden="1" x14ac:dyDescent="0.2"/>
    <row r="17785" ht="10.199999999999999" hidden="1" x14ac:dyDescent="0.2"/>
    <row r="17786" ht="10.199999999999999" hidden="1" x14ac:dyDescent="0.2"/>
    <row r="17787" ht="10.199999999999999" hidden="1" x14ac:dyDescent="0.2"/>
    <row r="17788" ht="10.199999999999999" hidden="1" x14ac:dyDescent="0.2"/>
    <row r="17789" ht="10.199999999999999" hidden="1" x14ac:dyDescent="0.2"/>
    <row r="17790" ht="10.199999999999999" hidden="1" x14ac:dyDescent="0.2"/>
    <row r="17791" ht="10.199999999999999" hidden="1" x14ac:dyDescent="0.2"/>
    <row r="17792" ht="10.199999999999999" hidden="1" x14ac:dyDescent="0.2"/>
    <row r="17793" ht="10.199999999999999" hidden="1" x14ac:dyDescent="0.2"/>
    <row r="17794" ht="10.199999999999999" hidden="1" x14ac:dyDescent="0.2"/>
    <row r="17795" ht="10.199999999999999" hidden="1" x14ac:dyDescent="0.2"/>
    <row r="17796" ht="10.199999999999999" hidden="1" x14ac:dyDescent="0.2"/>
    <row r="17797" ht="10.199999999999999" hidden="1" x14ac:dyDescent="0.2"/>
    <row r="17798" ht="10.199999999999999" hidden="1" x14ac:dyDescent="0.2"/>
    <row r="17799" ht="10.199999999999999" hidden="1" x14ac:dyDescent="0.2"/>
    <row r="17800" ht="10.199999999999999" hidden="1" x14ac:dyDescent="0.2"/>
    <row r="17801" ht="10.199999999999999" hidden="1" x14ac:dyDescent="0.2"/>
    <row r="17802" ht="10.199999999999999" hidden="1" x14ac:dyDescent="0.2"/>
    <row r="17803" ht="10.199999999999999" hidden="1" x14ac:dyDescent="0.2"/>
    <row r="17804" ht="10.199999999999999" hidden="1" x14ac:dyDescent="0.2"/>
    <row r="17805" ht="10.199999999999999" hidden="1" x14ac:dyDescent="0.2"/>
    <row r="17806" ht="10.199999999999999" hidden="1" x14ac:dyDescent="0.2"/>
    <row r="17807" ht="10.199999999999999" hidden="1" x14ac:dyDescent="0.2"/>
    <row r="17808" ht="10.199999999999999" hidden="1" x14ac:dyDescent="0.2"/>
    <row r="17809" ht="10.199999999999999" hidden="1" x14ac:dyDescent="0.2"/>
    <row r="17810" ht="10.199999999999999" hidden="1" x14ac:dyDescent="0.2"/>
    <row r="17811" ht="10.199999999999999" hidden="1" x14ac:dyDescent="0.2"/>
    <row r="17812" ht="10.199999999999999" hidden="1" x14ac:dyDescent="0.2"/>
    <row r="17813" ht="10.199999999999999" hidden="1" x14ac:dyDescent="0.2"/>
    <row r="17814" ht="10.199999999999999" hidden="1" x14ac:dyDescent="0.2"/>
    <row r="17815" ht="10.199999999999999" hidden="1" x14ac:dyDescent="0.2"/>
    <row r="17816" ht="10.199999999999999" hidden="1" x14ac:dyDescent="0.2"/>
    <row r="17817" ht="10.199999999999999" hidden="1" x14ac:dyDescent="0.2"/>
    <row r="17818" ht="10.199999999999999" hidden="1" x14ac:dyDescent="0.2"/>
    <row r="17819" ht="10.199999999999999" hidden="1" x14ac:dyDescent="0.2"/>
    <row r="17820" ht="10.199999999999999" hidden="1" x14ac:dyDescent="0.2"/>
    <row r="17821" ht="10.199999999999999" hidden="1" x14ac:dyDescent="0.2"/>
    <row r="17822" ht="10.199999999999999" hidden="1" x14ac:dyDescent="0.2"/>
    <row r="17823" ht="10.199999999999999" hidden="1" x14ac:dyDescent="0.2"/>
    <row r="17824" ht="10.199999999999999" hidden="1" x14ac:dyDescent="0.2"/>
    <row r="17825" ht="10.199999999999999" hidden="1" x14ac:dyDescent="0.2"/>
    <row r="17826" ht="10.199999999999999" hidden="1" x14ac:dyDescent="0.2"/>
    <row r="17827" ht="10.199999999999999" hidden="1" x14ac:dyDescent="0.2"/>
    <row r="17828" ht="10.199999999999999" hidden="1" x14ac:dyDescent="0.2"/>
    <row r="17829" ht="10.199999999999999" hidden="1" x14ac:dyDescent="0.2"/>
    <row r="17830" ht="10.199999999999999" hidden="1" x14ac:dyDescent="0.2"/>
    <row r="17831" ht="10.199999999999999" hidden="1" x14ac:dyDescent="0.2"/>
    <row r="17832" ht="10.199999999999999" hidden="1" x14ac:dyDescent="0.2"/>
    <row r="17833" ht="10.199999999999999" hidden="1" x14ac:dyDescent="0.2"/>
    <row r="17834" ht="10.199999999999999" hidden="1" x14ac:dyDescent="0.2"/>
    <row r="17835" ht="10.199999999999999" hidden="1" x14ac:dyDescent="0.2"/>
    <row r="17836" ht="10.199999999999999" hidden="1" x14ac:dyDescent="0.2"/>
    <row r="17837" ht="10.199999999999999" hidden="1" x14ac:dyDescent="0.2"/>
    <row r="17838" ht="10.199999999999999" hidden="1" x14ac:dyDescent="0.2"/>
    <row r="17839" ht="10.199999999999999" hidden="1" x14ac:dyDescent="0.2"/>
    <row r="17840" ht="10.199999999999999" hidden="1" x14ac:dyDescent="0.2"/>
    <row r="17841" ht="10.199999999999999" hidden="1" x14ac:dyDescent="0.2"/>
    <row r="17842" ht="10.199999999999999" hidden="1" x14ac:dyDescent="0.2"/>
    <row r="17843" ht="10.199999999999999" hidden="1" x14ac:dyDescent="0.2"/>
    <row r="17844" ht="10.199999999999999" hidden="1" x14ac:dyDescent="0.2"/>
    <row r="17845" ht="10.199999999999999" hidden="1" x14ac:dyDescent="0.2"/>
    <row r="17846" ht="10.199999999999999" hidden="1" x14ac:dyDescent="0.2"/>
    <row r="17847" ht="10.199999999999999" hidden="1" x14ac:dyDescent="0.2"/>
    <row r="17848" ht="10.199999999999999" hidden="1" x14ac:dyDescent="0.2"/>
    <row r="17849" ht="10.199999999999999" hidden="1" x14ac:dyDescent="0.2"/>
    <row r="17850" ht="10.199999999999999" hidden="1" x14ac:dyDescent="0.2"/>
    <row r="17851" ht="10.199999999999999" hidden="1" x14ac:dyDescent="0.2"/>
    <row r="17852" ht="10.199999999999999" hidden="1" x14ac:dyDescent="0.2"/>
    <row r="17853" ht="10.199999999999999" hidden="1" x14ac:dyDescent="0.2"/>
    <row r="17854" ht="10.199999999999999" hidden="1" x14ac:dyDescent="0.2"/>
    <row r="17855" ht="10.199999999999999" hidden="1" x14ac:dyDescent="0.2"/>
    <row r="17856" ht="10.199999999999999" hidden="1" x14ac:dyDescent="0.2"/>
    <row r="17857" ht="10.199999999999999" hidden="1" x14ac:dyDescent="0.2"/>
    <row r="17858" ht="10.199999999999999" hidden="1" x14ac:dyDescent="0.2"/>
    <row r="17859" ht="10.199999999999999" hidden="1" x14ac:dyDescent="0.2"/>
    <row r="17860" ht="10.199999999999999" hidden="1" x14ac:dyDescent="0.2"/>
    <row r="17861" ht="10.199999999999999" hidden="1" x14ac:dyDescent="0.2"/>
    <row r="17862" ht="10.199999999999999" hidden="1" x14ac:dyDescent="0.2"/>
    <row r="17863" ht="10.199999999999999" hidden="1" x14ac:dyDescent="0.2"/>
    <row r="17864" ht="10.199999999999999" hidden="1" x14ac:dyDescent="0.2"/>
    <row r="17865" ht="10.199999999999999" hidden="1" x14ac:dyDescent="0.2"/>
    <row r="17866" ht="10.199999999999999" hidden="1" x14ac:dyDescent="0.2"/>
    <row r="17867" ht="10.199999999999999" hidden="1" x14ac:dyDescent="0.2"/>
    <row r="17868" ht="10.199999999999999" hidden="1" x14ac:dyDescent="0.2"/>
    <row r="17869" ht="10.199999999999999" hidden="1" x14ac:dyDescent="0.2"/>
    <row r="17870" ht="10.199999999999999" hidden="1" x14ac:dyDescent="0.2"/>
    <row r="17871" ht="10.199999999999999" hidden="1" x14ac:dyDescent="0.2"/>
    <row r="17872" ht="10.199999999999999" hidden="1" x14ac:dyDescent="0.2"/>
    <row r="17873" ht="10.199999999999999" hidden="1" x14ac:dyDescent="0.2"/>
    <row r="17874" ht="10.199999999999999" hidden="1" x14ac:dyDescent="0.2"/>
    <row r="17875" ht="10.199999999999999" hidden="1" x14ac:dyDescent="0.2"/>
    <row r="17876" ht="10.199999999999999" hidden="1" x14ac:dyDescent="0.2"/>
    <row r="17877" ht="10.199999999999999" hidden="1" x14ac:dyDescent="0.2"/>
    <row r="17878" ht="10.199999999999999" hidden="1" x14ac:dyDescent="0.2"/>
    <row r="17879" ht="10.199999999999999" hidden="1" x14ac:dyDescent="0.2"/>
    <row r="17880" ht="10.199999999999999" hidden="1" x14ac:dyDescent="0.2"/>
    <row r="17881" ht="10.199999999999999" hidden="1" x14ac:dyDescent="0.2"/>
    <row r="17882" ht="10.199999999999999" hidden="1" x14ac:dyDescent="0.2"/>
    <row r="17883" ht="10.199999999999999" hidden="1" x14ac:dyDescent="0.2"/>
    <row r="17884" ht="10.199999999999999" hidden="1" x14ac:dyDescent="0.2"/>
    <row r="17885" ht="10.199999999999999" hidden="1" x14ac:dyDescent="0.2"/>
    <row r="17886" ht="10.199999999999999" hidden="1" x14ac:dyDescent="0.2"/>
    <row r="17887" ht="10.199999999999999" hidden="1" x14ac:dyDescent="0.2"/>
    <row r="17888" ht="10.199999999999999" hidden="1" x14ac:dyDescent="0.2"/>
    <row r="17889" ht="10.199999999999999" hidden="1" x14ac:dyDescent="0.2"/>
    <row r="17890" ht="10.199999999999999" hidden="1" x14ac:dyDescent="0.2"/>
    <row r="17891" ht="10.199999999999999" hidden="1" x14ac:dyDescent="0.2"/>
    <row r="17892" ht="10.199999999999999" hidden="1" x14ac:dyDescent="0.2"/>
    <row r="17893" ht="10.199999999999999" hidden="1" x14ac:dyDescent="0.2"/>
    <row r="17894" ht="10.199999999999999" hidden="1" x14ac:dyDescent="0.2"/>
    <row r="17895" ht="10.199999999999999" hidden="1" x14ac:dyDescent="0.2"/>
    <row r="17896" ht="10.199999999999999" hidden="1" x14ac:dyDescent="0.2"/>
    <row r="17897" ht="10.199999999999999" hidden="1" x14ac:dyDescent="0.2"/>
    <row r="17898" ht="10.199999999999999" hidden="1" x14ac:dyDescent="0.2"/>
    <row r="17899" ht="10.199999999999999" hidden="1" x14ac:dyDescent="0.2"/>
    <row r="17900" ht="10.199999999999999" hidden="1" x14ac:dyDescent="0.2"/>
    <row r="17901" ht="10.199999999999999" hidden="1" x14ac:dyDescent="0.2"/>
    <row r="17902" ht="10.199999999999999" hidden="1" x14ac:dyDescent="0.2"/>
    <row r="17903" ht="10.199999999999999" hidden="1" x14ac:dyDescent="0.2"/>
    <row r="17904" ht="10.199999999999999" hidden="1" x14ac:dyDescent="0.2"/>
    <row r="17905" ht="10.199999999999999" hidden="1" x14ac:dyDescent="0.2"/>
    <row r="17906" ht="10.199999999999999" hidden="1" x14ac:dyDescent="0.2"/>
    <row r="17907" ht="10.199999999999999" hidden="1" x14ac:dyDescent="0.2"/>
    <row r="17908" ht="10.199999999999999" hidden="1" x14ac:dyDescent="0.2"/>
    <row r="17909" ht="10.199999999999999" hidden="1" x14ac:dyDescent="0.2"/>
    <row r="17910" ht="10.199999999999999" hidden="1" x14ac:dyDescent="0.2"/>
    <row r="17911" ht="10.199999999999999" hidden="1" x14ac:dyDescent="0.2"/>
    <row r="17912" ht="10.199999999999999" hidden="1" x14ac:dyDescent="0.2"/>
    <row r="17913" ht="10.199999999999999" hidden="1" x14ac:dyDescent="0.2"/>
    <row r="17914" ht="10.199999999999999" hidden="1" x14ac:dyDescent="0.2"/>
    <row r="17915" ht="10.199999999999999" hidden="1" x14ac:dyDescent="0.2"/>
    <row r="17916" ht="10.199999999999999" hidden="1" x14ac:dyDescent="0.2"/>
    <row r="17917" ht="10.199999999999999" hidden="1" x14ac:dyDescent="0.2"/>
    <row r="17918" ht="10.199999999999999" hidden="1" x14ac:dyDescent="0.2"/>
    <row r="17919" ht="10.199999999999999" hidden="1" x14ac:dyDescent="0.2"/>
    <row r="17920" ht="10.199999999999999" hidden="1" x14ac:dyDescent="0.2"/>
    <row r="17921" ht="10.199999999999999" hidden="1" x14ac:dyDescent="0.2"/>
    <row r="17922" ht="10.199999999999999" hidden="1" x14ac:dyDescent="0.2"/>
    <row r="17923" ht="10.199999999999999" hidden="1" x14ac:dyDescent="0.2"/>
    <row r="17924" ht="10.199999999999999" hidden="1" x14ac:dyDescent="0.2"/>
    <row r="17925" ht="10.199999999999999" hidden="1" x14ac:dyDescent="0.2"/>
    <row r="17926" ht="10.199999999999999" hidden="1" x14ac:dyDescent="0.2"/>
    <row r="17927" ht="10.199999999999999" hidden="1" x14ac:dyDescent="0.2"/>
    <row r="17928" ht="10.199999999999999" hidden="1" x14ac:dyDescent="0.2"/>
    <row r="17929" ht="10.199999999999999" hidden="1" x14ac:dyDescent="0.2"/>
    <row r="17930" ht="10.199999999999999" hidden="1" x14ac:dyDescent="0.2"/>
    <row r="17931" ht="10.199999999999999" hidden="1" x14ac:dyDescent="0.2"/>
    <row r="17932" ht="10.199999999999999" hidden="1" x14ac:dyDescent="0.2"/>
    <row r="17933" ht="10.199999999999999" hidden="1" x14ac:dyDescent="0.2"/>
    <row r="17934" ht="10.199999999999999" hidden="1" x14ac:dyDescent="0.2"/>
    <row r="17935" ht="10.199999999999999" hidden="1" x14ac:dyDescent="0.2"/>
    <row r="17936" ht="10.199999999999999" hidden="1" x14ac:dyDescent="0.2"/>
    <row r="17937" ht="10.199999999999999" hidden="1" x14ac:dyDescent="0.2"/>
    <row r="17938" ht="10.199999999999999" hidden="1" x14ac:dyDescent="0.2"/>
    <row r="17939" ht="10.199999999999999" hidden="1" x14ac:dyDescent="0.2"/>
    <row r="17940" ht="10.199999999999999" hidden="1" x14ac:dyDescent="0.2"/>
    <row r="17941" ht="10.199999999999999" hidden="1" x14ac:dyDescent="0.2"/>
    <row r="17942" ht="10.199999999999999" hidden="1" x14ac:dyDescent="0.2"/>
    <row r="17943" ht="10.199999999999999" hidden="1" x14ac:dyDescent="0.2"/>
    <row r="17944" ht="10.199999999999999" hidden="1" x14ac:dyDescent="0.2"/>
    <row r="17945" ht="10.199999999999999" hidden="1" x14ac:dyDescent="0.2"/>
    <row r="17946" ht="10.199999999999999" hidden="1" x14ac:dyDescent="0.2"/>
    <row r="17947" ht="10.199999999999999" hidden="1" x14ac:dyDescent="0.2"/>
    <row r="17948" ht="10.199999999999999" hidden="1" x14ac:dyDescent="0.2"/>
    <row r="17949" ht="10.199999999999999" hidden="1" x14ac:dyDescent="0.2"/>
    <row r="17950" ht="10.199999999999999" hidden="1" x14ac:dyDescent="0.2"/>
    <row r="17951" ht="10.199999999999999" hidden="1" x14ac:dyDescent="0.2"/>
    <row r="17952" ht="10.199999999999999" hidden="1" x14ac:dyDescent="0.2"/>
    <row r="17953" ht="10.199999999999999" hidden="1" x14ac:dyDescent="0.2"/>
    <row r="17954" ht="10.199999999999999" hidden="1" x14ac:dyDescent="0.2"/>
    <row r="17955" ht="10.199999999999999" hidden="1" x14ac:dyDescent="0.2"/>
    <row r="17956" ht="10.199999999999999" hidden="1" x14ac:dyDescent="0.2"/>
    <row r="17957" ht="10.199999999999999" hidden="1" x14ac:dyDescent="0.2"/>
    <row r="17958" ht="10.199999999999999" hidden="1" x14ac:dyDescent="0.2"/>
    <row r="17959" ht="10.199999999999999" hidden="1" x14ac:dyDescent="0.2"/>
    <row r="17960" ht="10.199999999999999" hidden="1" x14ac:dyDescent="0.2"/>
    <row r="17961" ht="10.199999999999999" hidden="1" x14ac:dyDescent="0.2"/>
    <row r="17962" ht="10.199999999999999" hidden="1" x14ac:dyDescent="0.2"/>
    <row r="17963" ht="10.199999999999999" hidden="1" x14ac:dyDescent="0.2"/>
    <row r="17964" ht="10.199999999999999" hidden="1" x14ac:dyDescent="0.2"/>
    <row r="17965" ht="10.199999999999999" hidden="1" x14ac:dyDescent="0.2"/>
    <row r="17966" ht="10.199999999999999" hidden="1" x14ac:dyDescent="0.2"/>
    <row r="17967" ht="10.199999999999999" hidden="1" x14ac:dyDescent="0.2"/>
    <row r="17968" ht="10.199999999999999" hidden="1" x14ac:dyDescent="0.2"/>
    <row r="17969" ht="10.199999999999999" hidden="1" x14ac:dyDescent="0.2"/>
    <row r="17970" ht="10.199999999999999" hidden="1" x14ac:dyDescent="0.2"/>
    <row r="17971" ht="10.199999999999999" hidden="1" x14ac:dyDescent="0.2"/>
    <row r="17972" ht="10.199999999999999" hidden="1" x14ac:dyDescent="0.2"/>
    <row r="17973" ht="10.199999999999999" hidden="1" x14ac:dyDescent="0.2"/>
    <row r="17974" ht="10.199999999999999" hidden="1" x14ac:dyDescent="0.2"/>
    <row r="17975" ht="10.199999999999999" hidden="1" x14ac:dyDescent="0.2"/>
    <row r="17976" ht="10.199999999999999" hidden="1" x14ac:dyDescent="0.2"/>
    <row r="17977" ht="10.199999999999999" hidden="1" x14ac:dyDescent="0.2"/>
    <row r="17978" ht="10.199999999999999" hidden="1" x14ac:dyDescent="0.2"/>
    <row r="17979" ht="10.199999999999999" hidden="1" x14ac:dyDescent="0.2"/>
    <row r="17980" ht="10.199999999999999" hidden="1" x14ac:dyDescent="0.2"/>
    <row r="17981" ht="10.199999999999999" hidden="1" x14ac:dyDescent="0.2"/>
    <row r="17982" ht="10.199999999999999" hidden="1" x14ac:dyDescent="0.2"/>
    <row r="17983" ht="10.199999999999999" hidden="1" x14ac:dyDescent="0.2"/>
    <row r="17984" ht="10.199999999999999" hidden="1" x14ac:dyDescent="0.2"/>
    <row r="17985" ht="10.199999999999999" hidden="1" x14ac:dyDescent="0.2"/>
    <row r="17986" ht="10.199999999999999" hidden="1" x14ac:dyDescent="0.2"/>
    <row r="17987" ht="10.199999999999999" hidden="1" x14ac:dyDescent="0.2"/>
    <row r="17988" ht="10.199999999999999" hidden="1" x14ac:dyDescent="0.2"/>
    <row r="17989" ht="10.199999999999999" hidden="1" x14ac:dyDescent="0.2"/>
    <row r="17990" ht="10.199999999999999" hidden="1" x14ac:dyDescent="0.2"/>
    <row r="17991" ht="10.199999999999999" hidden="1" x14ac:dyDescent="0.2"/>
    <row r="17992" ht="10.199999999999999" hidden="1" x14ac:dyDescent="0.2"/>
    <row r="17993" ht="10.199999999999999" hidden="1" x14ac:dyDescent="0.2"/>
    <row r="17994" ht="10.199999999999999" hidden="1" x14ac:dyDescent="0.2"/>
    <row r="17995" ht="10.199999999999999" hidden="1" x14ac:dyDescent="0.2"/>
    <row r="17996" ht="10.199999999999999" hidden="1" x14ac:dyDescent="0.2"/>
    <row r="17997" ht="10.199999999999999" hidden="1" x14ac:dyDescent="0.2"/>
    <row r="17998" ht="10.199999999999999" hidden="1" x14ac:dyDescent="0.2"/>
    <row r="17999" ht="10.199999999999999" hidden="1" x14ac:dyDescent="0.2"/>
    <row r="18000" ht="10.199999999999999" hidden="1" x14ac:dyDescent="0.2"/>
    <row r="18001" ht="10.199999999999999" hidden="1" x14ac:dyDescent="0.2"/>
    <row r="18002" ht="10.199999999999999" hidden="1" x14ac:dyDescent="0.2"/>
    <row r="18003" ht="10.199999999999999" hidden="1" x14ac:dyDescent="0.2"/>
    <row r="18004" ht="10.199999999999999" hidden="1" x14ac:dyDescent="0.2"/>
    <row r="18005" ht="10.199999999999999" hidden="1" x14ac:dyDescent="0.2"/>
    <row r="18006" ht="10.199999999999999" hidden="1" x14ac:dyDescent="0.2"/>
    <row r="18007" ht="10.199999999999999" hidden="1" x14ac:dyDescent="0.2"/>
    <row r="18008" ht="10.199999999999999" hidden="1" x14ac:dyDescent="0.2"/>
    <row r="18009" ht="10.199999999999999" hidden="1" x14ac:dyDescent="0.2"/>
    <row r="18010" ht="10.199999999999999" hidden="1" x14ac:dyDescent="0.2"/>
    <row r="18011" ht="10.199999999999999" hidden="1" x14ac:dyDescent="0.2"/>
    <row r="18012" ht="10.199999999999999" hidden="1" x14ac:dyDescent="0.2"/>
    <row r="18013" ht="10.199999999999999" hidden="1" x14ac:dyDescent="0.2"/>
    <row r="18014" ht="10.199999999999999" hidden="1" x14ac:dyDescent="0.2"/>
    <row r="18015" ht="10.199999999999999" hidden="1" x14ac:dyDescent="0.2"/>
    <row r="18016" ht="10.199999999999999" hidden="1" x14ac:dyDescent="0.2"/>
    <row r="18017" ht="10.199999999999999" hidden="1" x14ac:dyDescent="0.2"/>
    <row r="18018" ht="10.199999999999999" hidden="1" x14ac:dyDescent="0.2"/>
    <row r="18019" ht="10.199999999999999" hidden="1" x14ac:dyDescent="0.2"/>
    <row r="18020" ht="10.199999999999999" hidden="1" x14ac:dyDescent="0.2"/>
    <row r="18021" ht="10.199999999999999" hidden="1" x14ac:dyDescent="0.2"/>
    <row r="18022" ht="10.199999999999999" hidden="1" x14ac:dyDescent="0.2"/>
    <row r="18023" ht="10.199999999999999" hidden="1" x14ac:dyDescent="0.2"/>
    <row r="18024" ht="10.199999999999999" hidden="1" x14ac:dyDescent="0.2"/>
    <row r="18025" ht="10.199999999999999" hidden="1" x14ac:dyDescent="0.2"/>
    <row r="18026" ht="10.199999999999999" hidden="1" x14ac:dyDescent="0.2"/>
    <row r="18027" ht="10.199999999999999" hidden="1" x14ac:dyDescent="0.2"/>
    <row r="18028" ht="10.199999999999999" hidden="1" x14ac:dyDescent="0.2"/>
    <row r="18029" ht="10.199999999999999" hidden="1" x14ac:dyDescent="0.2"/>
    <row r="18030" ht="10.199999999999999" hidden="1" x14ac:dyDescent="0.2"/>
    <row r="18031" ht="10.199999999999999" hidden="1" x14ac:dyDescent="0.2"/>
    <row r="18032" ht="10.199999999999999" hidden="1" x14ac:dyDescent="0.2"/>
    <row r="18033" ht="10.199999999999999" hidden="1" x14ac:dyDescent="0.2"/>
    <row r="18034" ht="10.199999999999999" hidden="1" x14ac:dyDescent="0.2"/>
    <row r="18035" ht="10.199999999999999" hidden="1" x14ac:dyDescent="0.2"/>
    <row r="18036" ht="10.199999999999999" hidden="1" x14ac:dyDescent="0.2"/>
    <row r="18037" ht="10.199999999999999" hidden="1" x14ac:dyDescent="0.2"/>
    <row r="18038" ht="10.199999999999999" hidden="1" x14ac:dyDescent="0.2"/>
    <row r="18039" ht="10.199999999999999" hidden="1" x14ac:dyDescent="0.2"/>
    <row r="18040" ht="10.199999999999999" hidden="1" x14ac:dyDescent="0.2"/>
    <row r="18041" ht="10.199999999999999" hidden="1" x14ac:dyDescent="0.2"/>
    <row r="18042" ht="10.199999999999999" hidden="1" x14ac:dyDescent="0.2"/>
    <row r="18043" ht="10.199999999999999" hidden="1" x14ac:dyDescent="0.2"/>
    <row r="18044" ht="10.199999999999999" hidden="1" x14ac:dyDescent="0.2"/>
    <row r="18045" ht="10.199999999999999" hidden="1" x14ac:dyDescent="0.2"/>
    <row r="18046" ht="10.199999999999999" hidden="1" x14ac:dyDescent="0.2"/>
    <row r="18047" ht="10.199999999999999" hidden="1" x14ac:dyDescent="0.2"/>
    <row r="18048" ht="10.199999999999999" hidden="1" x14ac:dyDescent="0.2"/>
    <row r="18049" ht="10.199999999999999" hidden="1" x14ac:dyDescent="0.2"/>
    <row r="18050" ht="10.199999999999999" hidden="1" x14ac:dyDescent="0.2"/>
    <row r="18051" ht="10.199999999999999" hidden="1" x14ac:dyDescent="0.2"/>
    <row r="18052" ht="10.199999999999999" hidden="1" x14ac:dyDescent="0.2"/>
    <row r="18053" ht="10.199999999999999" hidden="1" x14ac:dyDescent="0.2"/>
    <row r="18054" ht="10.199999999999999" hidden="1" x14ac:dyDescent="0.2"/>
    <row r="18055" ht="10.199999999999999" hidden="1" x14ac:dyDescent="0.2"/>
    <row r="18056" ht="10.199999999999999" hidden="1" x14ac:dyDescent="0.2"/>
    <row r="18057" ht="10.199999999999999" hidden="1" x14ac:dyDescent="0.2"/>
    <row r="18058" ht="10.199999999999999" hidden="1" x14ac:dyDescent="0.2"/>
    <row r="18059" ht="10.199999999999999" hidden="1" x14ac:dyDescent="0.2"/>
    <row r="18060" ht="10.199999999999999" hidden="1" x14ac:dyDescent="0.2"/>
    <row r="18061" ht="10.199999999999999" hidden="1" x14ac:dyDescent="0.2"/>
    <row r="18062" ht="10.199999999999999" hidden="1" x14ac:dyDescent="0.2"/>
    <row r="18063" ht="10.199999999999999" hidden="1" x14ac:dyDescent="0.2"/>
    <row r="18064" ht="10.199999999999999" hidden="1" x14ac:dyDescent="0.2"/>
    <row r="18065" ht="10.199999999999999" hidden="1" x14ac:dyDescent="0.2"/>
    <row r="18066" ht="10.199999999999999" hidden="1" x14ac:dyDescent="0.2"/>
    <row r="18067" ht="10.199999999999999" hidden="1" x14ac:dyDescent="0.2"/>
    <row r="18068" ht="10.199999999999999" hidden="1" x14ac:dyDescent="0.2"/>
    <row r="18069" ht="10.199999999999999" hidden="1" x14ac:dyDescent="0.2"/>
    <row r="18070" ht="10.199999999999999" hidden="1" x14ac:dyDescent="0.2"/>
    <row r="18071" ht="10.199999999999999" hidden="1" x14ac:dyDescent="0.2"/>
    <row r="18072" ht="10.199999999999999" hidden="1" x14ac:dyDescent="0.2"/>
    <row r="18073" ht="10.199999999999999" hidden="1" x14ac:dyDescent="0.2"/>
    <row r="18074" ht="10.199999999999999" hidden="1" x14ac:dyDescent="0.2"/>
    <row r="18075" ht="10.199999999999999" hidden="1" x14ac:dyDescent="0.2"/>
    <row r="18076" ht="10.199999999999999" hidden="1" x14ac:dyDescent="0.2"/>
    <row r="18077" ht="10.199999999999999" hidden="1" x14ac:dyDescent="0.2"/>
    <row r="18078" ht="10.199999999999999" hidden="1" x14ac:dyDescent="0.2"/>
    <row r="18079" ht="10.199999999999999" hidden="1" x14ac:dyDescent="0.2"/>
    <row r="18080" ht="10.199999999999999" hidden="1" x14ac:dyDescent="0.2"/>
    <row r="18081" ht="10.199999999999999" hidden="1" x14ac:dyDescent="0.2"/>
    <row r="18082" ht="10.199999999999999" hidden="1" x14ac:dyDescent="0.2"/>
    <row r="18083" ht="10.199999999999999" hidden="1" x14ac:dyDescent="0.2"/>
    <row r="18084" ht="10.199999999999999" hidden="1" x14ac:dyDescent="0.2"/>
    <row r="18085" ht="10.199999999999999" hidden="1" x14ac:dyDescent="0.2"/>
    <row r="18086" ht="10.199999999999999" hidden="1" x14ac:dyDescent="0.2"/>
    <row r="18087" ht="10.199999999999999" hidden="1" x14ac:dyDescent="0.2"/>
    <row r="18088" ht="10.199999999999999" hidden="1" x14ac:dyDescent="0.2"/>
    <row r="18089" ht="10.199999999999999" hidden="1" x14ac:dyDescent="0.2"/>
    <row r="18090" ht="10.199999999999999" hidden="1" x14ac:dyDescent="0.2"/>
    <row r="18091" ht="10.199999999999999" hidden="1" x14ac:dyDescent="0.2"/>
    <row r="18092" ht="10.199999999999999" hidden="1" x14ac:dyDescent="0.2"/>
    <row r="18093" ht="10.199999999999999" hidden="1" x14ac:dyDescent="0.2"/>
    <row r="18094" ht="10.199999999999999" hidden="1" x14ac:dyDescent="0.2"/>
    <row r="18095" ht="10.199999999999999" hidden="1" x14ac:dyDescent="0.2"/>
    <row r="18096" ht="10.199999999999999" hidden="1" x14ac:dyDescent="0.2"/>
    <row r="18097" ht="10.199999999999999" hidden="1" x14ac:dyDescent="0.2"/>
    <row r="18098" ht="10.199999999999999" hidden="1" x14ac:dyDescent="0.2"/>
    <row r="18099" ht="10.199999999999999" hidden="1" x14ac:dyDescent="0.2"/>
    <row r="18100" ht="10.199999999999999" hidden="1" x14ac:dyDescent="0.2"/>
    <row r="18101" ht="10.199999999999999" hidden="1" x14ac:dyDescent="0.2"/>
    <row r="18102" ht="10.199999999999999" hidden="1" x14ac:dyDescent="0.2"/>
    <row r="18103" ht="10.199999999999999" hidden="1" x14ac:dyDescent="0.2"/>
    <row r="18104" ht="10.199999999999999" hidden="1" x14ac:dyDescent="0.2"/>
    <row r="18105" ht="10.199999999999999" hidden="1" x14ac:dyDescent="0.2"/>
    <row r="18106" ht="10.199999999999999" hidden="1" x14ac:dyDescent="0.2"/>
    <row r="18107" ht="10.199999999999999" hidden="1" x14ac:dyDescent="0.2"/>
    <row r="18108" ht="10.199999999999999" hidden="1" x14ac:dyDescent="0.2"/>
    <row r="18109" ht="10.199999999999999" hidden="1" x14ac:dyDescent="0.2"/>
    <row r="18110" ht="10.199999999999999" hidden="1" x14ac:dyDescent="0.2"/>
    <row r="18111" ht="10.199999999999999" hidden="1" x14ac:dyDescent="0.2"/>
    <row r="18112" ht="10.199999999999999" hidden="1" x14ac:dyDescent="0.2"/>
    <row r="18113" ht="10.199999999999999" hidden="1" x14ac:dyDescent="0.2"/>
    <row r="18114" ht="10.199999999999999" hidden="1" x14ac:dyDescent="0.2"/>
    <row r="18115" ht="10.199999999999999" hidden="1" x14ac:dyDescent="0.2"/>
    <row r="18116" ht="10.199999999999999" hidden="1" x14ac:dyDescent="0.2"/>
    <row r="18117" ht="10.199999999999999" hidden="1" x14ac:dyDescent="0.2"/>
    <row r="18118" ht="10.199999999999999" hidden="1" x14ac:dyDescent="0.2"/>
    <row r="18119" ht="10.199999999999999" hidden="1" x14ac:dyDescent="0.2"/>
    <row r="18120" ht="10.199999999999999" hidden="1" x14ac:dyDescent="0.2"/>
    <row r="18121" ht="10.199999999999999" hidden="1" x14ac:dyDescent="0.2"/>
    <row r="18122" ht="10.199999999999999" hidden="1" x14ac:dyDescent="0.2"/>
    <row r="18123" ht="10.199999999999999" hidden="1" x14ac:dyDescent="0.2"/>
    <row r="18124" ht="10.199999999999999" hidden="1" x14ac:dyDescent="0.2"/>
    <row r="18125" ht="10.199999999999999" hidden="1" x14ac:dyDescent="0.2"/>
    <row r="18126" ht="10.199999999999999" hidden="1" x14ac:dyDescent="0.2"/>
    <row r="18127" ht="10.199999999999999" hidden="1" x14ac:dyDescent="0.2"/>
    <row r="18128" ht="10.199999999999999" hidden="1" x14ac:dyDescent="0.2"/>
    <row r="18129" ht="10.199999999999999" hidden="1" x14ac:dyDescent="0.2"/>
    <row r="18130" ht="10.199999999999999" hidden="1" x14ac:dyDescent="0.2"/>
    <row r="18131" ht="10.199999999999999" hidden="1" x14ac:dyDescent="0.2"/>
    <row r="18132" ht="10.199999999999999" hidden="1" x14ac:dyDescent="0.2"/>
    <row r="18133" ht="10.199999999999999" hidden="1" x14ac:dyDescent="0.2"/>
    <row r="18134" ht="10.199999999999999" hidden="1" x14ac:dyDescent="0.2"/>
    <row r="18135" ht="10.199999999999999" hidden="1" x14ac:dyDescent="0.2"/>
    <row r="18136" ht="10.199999999999999" hidden="1" x14ac:dyDescent="0.2"/>
    <row r="18137" ht="10.199999999999999" hidden="1" x14ac:dyDescent="0.2"/>
    <row r="18138" ht="10.199999999999999" hidden="1" x14ac:dyDescent="0.2"/>
    <row r="18139" ht="10.199999999999999" hidden="1" x14ac:dyDescent="0.2"/>
    <row r="18140" ht="10.199999999999999" hidden="1" x14ac:dyDescent="0.2"/>
    <row r="18141" ht="10.199999999999999" hidden="1" x14ac:dyDescent="0.2"/>
    <row r="18142" ht="10.199999999999999" hidden="1" x14ac:dyDescent="0.2"/>
    <row r="18143" ht="10.199999999999999" hidden="1" x14ac:dyDescent="0.2"/>
    <row r="18144" ht="10.199999999999999" hidden="1" x14ac:dyDescent="0.2"/>
    <row r="18145" ht="10.199999999999999" hidden="1" x14ac:dyDescent="0.2"/>
    <row r="18146" ht="10.199999999999999" hidden="1" x14ac:dyDescent="0.2"/>
    <row r="18147" ht="10.199999999999999" hidden="1" x14ac:dyDescent="0.2"/>
    <row r="18148" ht="10.199999999999999" hidden="1" x14ac:dyDescent="0.2"/>
    <row r="18149" ht="10.199999999999999" hidden="1" x14ac:dyDescent="0.2"/>
    <row r="18150" ht="10.199999999999999" hidden="1" x14ac:dyDescent="0.2"/>
    <row r="18151" ht="10.199999999999999" hidden="1" x14ac:dyDescent="0.2"/>
    <row r="18152" ht="10.199999999999999" hidden="1" x14ac:dyDescent="0.2"/>
    <row r="18153" ht="10.199999999999999" hidden="1" x14ac:dyDescent="0.2"/>
    <row r="18154" ht="10.199999999999999" hidden="1" x14ac:dyDescent="0.2"/>
    <row r="18155" ht="10.199999999999999" hidden="1" x14ac:dyDescent="0.2"/>
    <row r="18156" ht="10.199999999999999" hidden="1" x14ac:dyDescent="0.2"/>
    <row r="18157" ht="10.199999999999999" hidden="1" x14ac:dyDescent="0.2"/>
    <row r="18158" ht="10.199999999999999" hidden="1" x14ac:dyDescent="0.2"/>
    <row r="18159" ht="10.199999999999999" hidden="1" x14ac:dyDescent="0.2"/>
    <row r="18160" ht="10.199999999999999" hidden="1" x14ac:dyDescent="0.2"/>
    <row r="18161" ht="10.199999999999999" hidden="1" x14ac:dyDescent="0.2"/>
    <row r="18162" ht="10.199999999999999" hidden="1" x14ac:dyDescent="0.2"/>
    <row r="18163" ht="10.199999999999999" hidden="1" x14ac:dyDescent="0.2"/>
    <row r="18164" ht="10.199999999999999" hidden="1" x14ac:dyDescent="0.2"/>
    <row r="18165" ht="10.199999999999999" hidden="1" x14ac:dyDescent="0.2"/>
    <row r="18166" ht="10.199999999999999" hidden="1" x14ac:dyDescent="0.2"/>
    <row r="18167" ht="10.199999999999999" hidden="1" x14ac:dyDescent="0.2"/>
    <row r="18168" ht="10.199999999999999" hidden="1" x14ac:dyDescent="0.2"/>
    <row r="18169" ht="10.199999999999999" hidden="1" x14ac:dyDescent="0.2"/>
    <row r="18170" ht="10.199999999999999" hidden="1" x14ac:dyDescent="0.2"/>
    <row r="18171" ht="10.199999999999999" hidden="1" x14ac:dyDescent="0.2"/>
    <row r="18172" ht="10.199999999999999" hidden="1" x14ac:dyDescent="0.2"/>
    <row r="18173" ht="10.199999999999999" hidden="1" x14ac:dyDescent="0.2"/>
    <row r="18174" ht="10.199999999999999" hidden="1" x14ac:dyDescent="0.2"/>
    <row r="18175" ht="10.199999999999999" hidden="1" x14ac:dyDescent="0.2"/>
    <row r="18176" ht="10.199999999999999" hidden="1" x14ac:dyDescent="0.2"/>
    <row r="18177" ht="10.199999999999999" hidden="1" x14ac:dyDescent="0.2"/>
    <row r="18178" ht="10.199999999999999" hidden="1" x14ac:dyDescent="0.2"/>
    <row r="18179" ht="10.199999999999999" hidden="1" x14ac:dyDescent="0.2"/>
    <row r="18180" ht="10.199999999999999" hidden="1" x14ac:dyDescent="0.2"/>
    <row r="18181" ht="10.199999999999999" hidden="1" x14ac:dyDescent="0.2"/>
    <row r="18182" ht="10.199999999999999" hidden="1" x14ac:dyDescent="0.2"/>
    <row r="18183" ht="10.199999999999999" hidden="1" x14ac:dyDescent="0.2"/>
    <row r="18184" ht="10.199999999999999" hidden="1" x14ac:dyDescent="0.2"/>
    <row r="18185" ht="10.199999999999999" hidden="1" x14ac:dyDescent="0.2"/>
    <row r="18186" ht="10.199999999999999" hidden="1" x14ac:dyDescent="0.2"/>
    <row r="18187" ht="10.199999999999999" hidden="1" x14ac:dyDescent="0.2"/>
    <row r="18188" ht="10.199999999999999" hidden="1" x14ac:dyDescent="0.2"/>
    <row r="18189" ht="10.199999999999999" hidden="1" x14ac:dyDescent="0.2"/>
    <row r="18190" ht="10.199999999999999" hidden="1" x14ac:dyDescent="0.2"/>
    <row r="18191" ht="10.199999999999999" hidden="1" x14ac:dyDescent="0.2"/>
    <row r="18192" ht="10.199999999999999" hidden="1" x14ac:dyDescent="0.2"/>
    <row r="18193" ht="10.199999999999999" hidden="1" x14ac:dyDescent="0.2"/>
    <row r="18194" ht="10.199999999999999" hidden="1" x14ac:dyDescent="0.2"/>
    <row r="18195" ht="10.199999999999999" hidden="1" x14ac:dyDescent="0.2"/>
    <row r="18196" ht="10.199999999999999" hidden="1" x14ac:dyDescent="0.2"/>
    <row r="18197" ht="10.199999999999999" hidden="1" x14ac:dyDescent="0.2"/>
    <row r="18198" ht="10.199999999999999" hidden="1" x14ac:dyDescent="0.2"/>
    <row r="18199" ht="10.199999999999999" hidden="1" x14ac:dyDescent="0.2"/>
    <row r="18200" ht="10.199999999999999" hidden="1" x14ac:dyDescent="0.2"/>
    <row r="18201" ht="10.199999999999999" hidden="1" x14ac:dyDescent="0.2"/>
    <row r="18202" ht="10.199999999999999" hidden="1" x14ac:dyDescent="0.2"/>
    <row r="18203" ht="10.199999999999999" hidden="1" x14ac:dyDescent="0.2"/>
    <row r="18204" ht="10.199999999999999" hidden="1" x14ac:dyDescent="0.2"/>
    <row r="18205" ht="10.199999999999999" hidden="1" x14ac:dyDescent="0.2"/>
    <row r="18206" ht="10.199999999999999" hidden="1" x14ac:dyDescent="0.2"/>
    <row r="18207" ht="10.199999999999999" hidden="1" x14ac:dyDescent="0.2"/>
    <row r="18208" ht="10.199999999999999" hidden="1" x14ac:dyDescent="0.2"/>
    <row r="18209" ht="10.199999999999999" hidden="1" x14ac:dyDescent="0.2"/>
    <row r="18210" ht="10.199999999999999" hidden="1" x14ac:dyDescent="0.2"/>
    <row r="18211" ht="10.199999999999999" hidden="1" x14ac:dyDescent="0.2"/>
    <row r="18212" ht="10.199999999999999" hidden="1" x14ac:dyDescent="0.2"/>
    <row r="18213" ht="10.199999999999999" hidden="1" x14ac:dyDescent="0.2"/>
    <row r="18214" ht="10.199999999999999" hidden="1" x14ac:dyDescent="0.2"/>
    <row r="18215" ht="10.199999999999999" hidden="1" x14ac:dyDescent="0.2"/>
    <row r="18216" ht="10.199999999999999" hidden="1" x14ac:dyDescent="0.2"/>
    <row r="18217" ht="10.199999999999999" hidden="1" x14ac:dyDescent="0.2"/>
    <row r="18218" ht="10.199999999999999" hidden="1" x14ac:dyDescent="0.2"/>
    <row r="18219" ht="10.199999999999999" hidden="1" x14ac:dyDescent="0.2"/>
    <row r="18220" ht="10.199999999999999" hidden="1" x14ac:dyDescent="0.2"/>
    <row r="18221" ht="10.199999999999999" hidden="1" x14ac:dyDescent="0.2"/>
    <row r="18222" ht="10.199999999999999" hidden="1" x14ac:dyDescent="0.2"/>
    <row r="18223" ht="10.199999999999999" hidden="1" x14ac:dyDescent="0.2"/>
    <row r="18224" ht="10.199999999999999" hidden="1" x14ac:dyDescent="0.2"/>
    <row r="18225" ht="10.199999999999999" hidden="1" x14ac:dyDescent="0.2"/>
    <row r="18226" ht="10.199999999999999" hidden="1" x14ac:dyDescent="0.2"/>
    <row r="18227" ht="10.199999999999999" hidden="1" x14ac:dyDescent="0.2"/>
    <row r="18228" ht="10.199999999999999" hidden="1" x14ac:dyDescent="0.2"/>
    <row r="18229" ht="10.199999999999999" hidden="1" x14ac:dyDescent="0.2"/>
    <row r="18230" ht="10.199999999999999" hidden="1" x14ac:dyDescent="0.2"/>
    <row r="18231" ht="10.199999999999999" hidden="1" x14ac:dyDescent="0.2"/>
    <row r="18232" ht="10.199999999999999" hidden="1" x14ac:dyDescent="0.2"/>
    <row r="18233" ht="10.199999999999999" hidden="1" x14ac:dyDescent="0.2"/>
    <row r="18234" ht="10.199999999999999" hidden="1" x14ac:dyDescent="0.2"/>
    <row r="18235" ht="10.199999999999999" hidden="1" x14ac:dyDescent="0.2"/>
    <row r="18236" ht="10.199999999999999" hidden="1" x14ac:dyDescent="0.2"/>
    <row r="18237" ht="10.199999999999999" hidden="1" x14ac:dyDescent="0.2"/>
    <row r="18238" ht="10.199999999999999" hidden="1" x14ac:dyDescent="0.2"/>
    <row r="18239" ht="10.199999999999999" hidden="1" x14ac:dyDescent="0.2"/>
    <row r="18240" ht="10.199999999999999" hidden="1" x14ac:dyDescent="0.2"/>
    <row r="18241" ht="10.199999999999999" hidden="1" x14ac:dyDescent="0.2"/>
    <row r="18242" ht="10.199999999999999" hidden="1" x14ac:dyDescent="0.2"/>
    <row r="18243" ht="10.199999999999999" hidden="1" x14ac:dyDescent="0.2"/>
    <row r="18244" ht="10.199999999999999" hidden="1" x14ac:dyDescent="0.2"/>
    <row r="18245" ht="10.199999999999999" hidden="1" x14ac:dyDescent="0.2"/>
    <row r="18246" ht="10.199999999999999" hidden="1" x14ac:dyDescent="0.2"/>
    <row r="18247" ht="10.199999999999999" hidden="1" x14ac:dyDescent="0.2"/>
    <row r="18248" ht="10.199999999999999" hidden="1" x14ac:dyDescent="0.2"/>
    <row r="18249" ht="10.199999999999999" hidden="1" x14ac:dyDescent="0.2"/>
    <row r="18250" ht="10.199999999999999" hidden="1" x14ac:dyDescent="0.2"/>
    <row r="18251" ht="10.199999999999999" hidden="1" x14ac:dyDescent="0.2"/>
    <row r="18252" ht="10.199999999999999" hidden="1" x14ac:dyDescent="0.2"/>
    <row r="18253" ht="10.199999999999999" hidden="1" x14ac:dyDescent="0.2"/>
    <row r="18254" ht="10.199999999999999" hidden="1" x14ac:dyDescent="0.2"/>
    <row r="18255" ht="10.199999999999999" hidden="1" x14ac:dyDescent="0.2"/>
    <row r="18256" ht="10.199999999999999" hidden="1" x14ac:dyDescent="0.2"/>
    <row r="18257" ht="10.199999999999999" hidden="1" x14ac:dyDescent="0.2"/>
    <row r="18258" ht="10.199999999999999" hidden="1" x14ac:dyDescent="0.2"/>
    <row r="18259" ht="10.199999999999999" hidden="1" x14ac:dyDescent="0.2"/>
    <row r="18260" ht="10.199999999999999" hidden="1" x14ac:dyDescent="0.2"/>
    <row r="18261" ht="10.199999999999999" hidden="1" x14ac:dyDescent="0.2"/>
    <row r="18262" ht="10.199999999999999" hidden="1" x14ac:dyDescent="0.2"/>
    <row r="18263" ht="10.199999999999999" hidden="1" x14ac:dyDescent="0.2"/>
    <row r="18264" ht="10.199999999999999" hidden="1" x14ac:dyDescent="0.2"/>
    <row r="18265" ht="10.199999999999999" hidden="1" x14ac:dyDescent="0.2"/>
    <row r="18266" ht="10.199999999999999" hidden="1" x14ac:dyDescent="0.2"/>
    <row r="18267" ht="10.199999999999999" hidden="1" x14ac:dyDescent="0.2"/>
    <row r="18268" ht="10.199999999999999" hidden="1" x14ac:dyDescent="0.2"/>
    <row r="18269" ht="10.199999999999999" hidden="1" x14ac:dyDescent="0.2"/>
    <row r="18270" ht="10.199999999999999" hidden="1" x14ac:dyDescent="0.2"/>
    <row r="18271" ht="10.199999999999999" hidden="1" x14ac:dyDescent="0.2"/>
    <row r="18272" ht="10.199999999999999" hidden="1" x14ac:dyDescent="0.2"/>
    <row r="18273" ht="10.199999999999999" hidden="1" x14ac:dyDescent="0.2"/>
    <row r="18274" ht="10.199999999999999" hidden="1" x14ac:dyDescent="0.2"/>
    <row r="18275" ht="10.199999999999999" hidden="1" x14ac:dyDescent="0.2"/>
    <row r="18276" ht="10.199999999999999" hidden="1" x14ac:dyDescent="0.2"/>
    <row r="18277" ht="10.199999999999999" hidden="1" x14ac:dyDescent="0.2"/>
    <row r="18278" ht="10.199999999999999" hidden="1" x14ac:dyDescent="0.2"/>
    <row r="18279" ht="10.199999999999999" hidden="1" x14ac:dyDescent="0.2"/>
    <row r="18280" ht="10.199999999999999" hidden="1" x14ac:dyDescent="0.2"/>
    <row r="18281" ht="10.199999999999999" hidden="1" x14ac:dyDescent="0.2"/>
    <row r="18282" ht="10.199999999999999" hidden="1" x14ac:dyDescent="0.2"/>
    <row r="18283" ht="10.199999999999999" hidden="1" x14ac:dyDescent="0.2"/>
    <row r="18284" ht="10.199999999999999" hidden="1" x14ac:dyDescent="0.2"/>
    <row r="18285" ht="10.199999999999999" hidden="1" x14ac:dyDescent="0.2"/>
    <row r="18286" ht="10.199999999999999" hidden="1" x14ac:dyDescent="0.2"/>
    <row r="18287" ht="10.199999999999999" hidden="1" x14ac:dyDescent="0.2"/>
    <row r="18288" ht="10.199999999999999" hidden="1" x14ac:dyDescent="0.2"/>
    <row r="18289" ht="10.199999999999999" hidden="1" x14ac:dyDescent="0.2"/>
    <row r="18290" ht="10.199999999999999" hidden="1" x14ac:dyDescent="0.2"/>
    <row r="18291" ht="10.199999999999999" hidden="1" x14ac:dyDescent="0.2"/>
    <row r="18292" ht="10.199999999999999" hidden="1" x14ac:dyDescent="0.2"/>
    <row r="18293" ht="10.199999999999999" hidden="1" x14ac:dyDescent="0.2"/>
    <row r="18294" ht="10.199999999999999" hidden="1" x14ac:dyDescent="0.2"/>
    <row r="18295" ht="10.199999999999999" hidden="1" x14ac:dyDescent="0.2"/>
    <row r="18296" ht="10.199999999999999" hidden="1" x14ac:dyDescent="0.2"/>
    <row r="18297" ht="10.199999999999999" hidden="1" x14ac:dyDescent="0.2"/>
    <row r="18298" ht="10.199999999999999" hidden="1" x14ac:dyDescent="0.2"/>
    <row r="18299" ht="10.199999999999999" hidden="1" x14ac:dyDescent="0.2"/>
    <row r="18300" ht="10.199999999999999" hidden="1" x14ac:dyDescent="0.2"/>
    <row r="18301" ht="10.199999999999999" hidden="1" x14ac:dyDescent="0.2"/>
    <row r="18302" ht="10.199999999999999" hidden="1" x14ac:dyDescent="0.2"/>
    <row r="18303" ht="10.199999999999999" hidden="1" x14ac:dyDescent="0.2"/>
    <row r="18304" ht="10.199999999999999" hidden="1" x14ac:dyDescent="0.2"/>
    <row r="18305" ht="10.199999999999999" hidden="1" x14ac:dyDescent="0.2"/>
    <row r="18306" ht="10.199999999999999" hidden="1" x14ac:dyDescent="0.2"/>
    <row r="18307" ht="10.199999999999999" hidden="1" x14ac:dyDescent="0.2"/>
    <row r="18308" ht="10.199999999999999" hidden="1" x14ac:dyDescent="0.2"/>
    <row r="18309" ht="10.199999999999999" hidden="1" x14ac:dyDescent="0.2"/>
    <row r="18310" ht="10.199999999999999" hidden="1" x14ac:dyDescent="0.2"/>
    <row r="18311" ht="10.199999999999999" hidden="1" x14ac:dyDescent="0.2"/>
    <row r="18312" ht="10.199999999999999" hidden="1" x14ac:dyDescent="0.2"/>
    <row r="18313" ht="10.199999999999999" hidden="1" x14ac:dyDescent="0.2"/>
    <row r="18314" ht="10.199999999999999" hidden="1" x14ac:dyDescent="0.2"/>
    <row r="18315" ht="10.199999999999999" hidden="1" x14ac:dyDescent="0.2"/>
    <row r="18316" ht="10.199999999999999" hidden="1" x14ac:dyDescent="0.2"/>
    <row r="18317" ht="10.199999999999999" hidden="1" x14ac:dyDescent="0.2"/>
    <row r="18318" ht="10.199999999999999" hidden="1" x14ac:dyDescent="0.2"/>
    <row r="18319" ht="10.199999999999999" hidden="1" x14ac:dyDescent="0.2"/>
    <row r="18320" ht="10.199999999999999" hidden="1" x14ac:dyDescent="0.2"/>
    <row r="18321" ht="10.199999999999999" hidden="1" x14ac:dyDescent="0.2"/>
    <row r="18322" ht="10.199999999999999" hidden="1" x14ac:dyDescent="0.2"/>
    <row r="18323" ht="10.199999999999999" hidden="1" x14ac:dyDescent="0.2"/>
    <row r="18324" ht="10.199999999999999" hidden="1" x14ac:dyDescent="0.2"/>
    <row r="18325" ht="10.199999999999999" hidden="1" x14ac:dyDescent="0.2"/>
    <row r="18326" ht="10.199999999999999" hidden="1" x14ac:dyDescent="0.2"/>
    <row r="18327" ht="10.199999999999999" hidden="1" x14ac:dyDescent="0.2"/>
    <row r="18328" ht="10.199999999999999" hidden="1" x14ac:dyDescent="0.2"/>
    <row r="18329" ht="10.199999999999999" hidden="1" x14ac:dyDescent="0.2"/>
    <row r="18330" ht="10.199999999999999" hidden="1" x14ac:dyDescent="0.2"/>
    <row r="18331" ht="10.199999999999999" hidden="1" x14ac:dyDescent="0.2"/>
    <row r="18332" ht="10.199999999999999" hidden="1" x14ac:dyDescent="0.2"/>
    <row r="18333" ht="10.199999999999999" hidden="1" x14ac:dyDescent="0.2"/>
    <row r="18334" ht="10.199999999999999" hidden="1" x14ac:dyDescent="0.2"/>
    <row r="18335" ht="10.199999999999999" hidden="1" x14ac:dyDescent="0.2"/>
    <row r="18336" ht="10.199999999999999" hidden="1" x14ac:dyDescent="0.2"/>
    <row r="18337" ht="10.199999999999999" hidden="1" x14ac:dyDescent="0.2"/>
    <row r="18338" ht="10.199999999999999" hidden="1" x14ac:dyDescent="0.2"/>
    <row r="18339" ht="10.199999999999999" hidden="1" x14ac:dyDescent="0.2"/>
    <row r="18340" ht="10.199999999999999" hidden="1" x14ac:dyDescent="0.2"/>
    <row r="18341" ht="10.199999999999999" hidden="1" x14ac:dyDescent="0.2"/>
    <row r="18342" ht="10.199999999999999" hidden="1" x14ac:dyDescent="0.2"/>
    <row r="18343" ht="10.199999999999999" hidden="1" x14ac:dyDescent="0.2"/>
    <row r="18344" ht="10.199999999999999" hidden="1" x14ac:dyDescent="0.2"/>
    <row r="18345" ht="10.199999999999999" hidden="1" x14ac:dyDescent="0.2"/>
    <row r="18346" ht="10.199999999999999" hidden="1" x14ac:dyDescent="0.2"/>
    <row r="18347" ht="10.199999999999999" hidden="1" x14ac:dyDescent="0.2"/>
    <row r="18348" ht="10.199999999999999" hidden="1" x14ac:dyDescent="0.2"/>
    <row r="18349" ht="10.199999999999999" hidden="1" x14ac:dyDescent="0.2"/>
    <row r="18350" ht="10.199999999999999" hidden="1" x14ac:dyDescent="0.2"/>
    <row r="18351" ht="10.199999999999999" hidden="1" x14ac:dyDescent="0.2"/>
    <row r="18352" ht="10.199999999999999" hidden="1" x14ac:dyDescent="0.2"/>
    <row r="18353" ht="10.199999999999999" hidden="1" x14ac:dyDescent="0.2"/>
    <row r="18354" ht="10.199999999999999" hidden="1" x14ac:dyDescent="0.2"/>
    <row r="18355" ht="10.199999999999999" hidden="1" x14ac:dyDescent="0.2"/>
    <row r="18356" ht="10.199999999999999" hidden="1" x14ac:dyDescent="0.2"/>
    <row r="18357" ht="10.199999999999999" hidden="1" x14ac:dyDescent="0.2"/>
    <row r="18358" ht="10.199999999999999" hidden="1" x14ac:dyDescent="0.2"/>
    <row r="18359" ht="10.199999999999999" hidden="1" x14ac:dyDescent="0.2"/>
    <row r="18360" ht="10.199999999999999" hidden="1" x14ac:dyDescent="0.2"/>
    <row r="18361" ht="10.199999999999999" hidden="1" x14ac:dyDescent="0.2"/>
    <row r="18362" ht="10.199999999999999" hidden="1" x14ac:dyDescent="0.2"/>
    <row r="18363" ht="10.199999999999999" hidden="1" x14ac:dyDescent="0.2"/>
    <row r="18364" ht="10.199999999999999" hidden="1" x14ac:dyDescent="0.2"/>
    <row r="18365" ht="10.199999999999999" hidden="1" x14ac:dyDescent="0.2"/>
    <row r="18366" ht="10.199999999999999" hidden="1" x14ac:dyDescent="0.2"/>
    <row r="18367" ht="10.199999999999999" hidden="1" x14ac:dyDescent="0.2"/>
    <row r="18368" ht="10.199999999999999" hidden="1" x14ac:dyDescent="0.2"/>
    <row r="18369" ht="10.199999999999999" hidden="1" x14ac:dyDescent="0.2"/>
    <row r="18370" ht="10.199999999999999" hidden="1" x14ac:dyDescent="0.2"/>
    <row r="18371" ht="10.199999999999999" hidden="1" x14ac:dyDescent="0.2"/>
    <row r="18372" ht="10.199999999999999" hidden="1" x14ac:dyDescent="0.2"/>
    <row r="18373" ht="10.199999999999999" hidden="1" x14ac:dyDescent="0.2"/>
    <row r="18374" ht="10.199999999999999" hidden="1" x14ac:dyDescent="0.2"/>
    <row r="18375" ht="10.199999999999999" hidden="1" x14ac:dyDescent="0.2"/>
    <row r="18376" ht="10.199999999999999" hidden="1" x14ac:dyDescent="0.2"/>
    <row r="18377" ht="10.199999999999999" hidden="1" x14ac:dyDescent="0.2"/>
    <row r="18378" ht="10.199999999999999" hidden="1" x14ac:dyDescent="0.2"/>
    <row r="18379" ht="10.199999999999999" hidden="1" x14ac:dyDescent="0.2"/>
    <row r="18380" ht="10.199999999999999" hidden="1" x14ac:dyDescent="0.2"/>
    <row r="18381" ht="10.199999999999999" hidden="1" x14ac:dyDescent="0.2"/>
    <row r="18382" ht="10.199999999999999" hidden="1" x14ac:dyDescent="0.2"/>
    <row r="18383" ht="10.199999999999999" hidden="1" x14ac:dyDescent="0.2"/>
    <row r="18384" ht="10.199999999999999" hidden="1" x14ac:dyDescent="0.2"/>
    <row r="18385" ht="10.199999999999999" hidden="1" x14ac:dyDescent="0.2"/>
    <row r="18386" ht="10.199999999999999" hidden="1" x14ac:dyDescent="0.2"/>
    <row r="18387" ht="10.199999999999999" hidden="1" x14ac:dyDescent="0.2"/>
    <row r="18388" ht="10.199999999999999" hidden="1" x14ac:dyDescent="0.2"/>
    <row r="18389" ht="10.199999999999999" hidden="1" x14ac:dyDescent="0.2"/>
    <row r="18390" ht="10.199999999999999" hidden="1" x14ac:dyDescent="0.2"/>
    <row r="18391" ht="10.199999999999999" hidden="1" x14ac:dyDescent="0.2"/>
    <row r="18392" ht="10.199999999999999" hidden="1" x14ac:dyDescent="0.2"/>
    <row r="18393" ht="10.199999999999999" hidden="1" x14ac:dyDescent="0.2"/>
    <row r="18394" ht="10.199999999999999" hidden="1" x14ac:dyDescent="0.2"/>
    <row r="18395" ht="10.199999999999999" hidden="1" x14ac:dyDescent="0.2"/>
    <row r="18396" ht="10.199999999999999" hidden="1" x14ac:dyDescent="0.2"/>
    <row r="18397" ht="10.199999999999999" hidden="1" x14ac:dyDescent="0.2"/>
    <row r="18398" ht="10.199999999999999" hidden="1" x14ac:dyDescent="0.2"/>
    <row r="18399" ht="10.199999999999999" hidden="1" x14ac:dyDescent="0.2"/>
    <row r="18400" ht="10.199999999999999" hidden="1" x14ac:dyDescent="0.2"/>
    <row r="18401" ht="10.199999999999999" hidden="1" x14ac:dyDescent="0.2"/>
    <row r="18402" ht="10.199999999999999" hidden="1" x14ac:dyDescent="0.2"/>
    <row r="18403" ht="10.199999999999999" hidden="1" x14ac:dyDescent="0.2"/>
    <row r="18404" ht="10.199999999999999" hidden="1" x14ac:dyDescent="0.2"/>
    <row r="18405" ht="10.199999999999999" hidden="1" x14ac:dyDescent="0.2"/>
    <row r="18406" ht="10.199999999999999" hidden="1" x14ac:dyDescent="0.2"/>
    <row r="18407" ht="10.199999999999999" hidden="1" x14ac:dyDescent="0.2"/>
    <row r="18408" ht="10.199999999999999" hidden="1" x14ac:dyDescent="0.2"/>
    <row r="18409" ht="10.199999999999999" hidden="1" x14ac:dyDescent="0.2"/>
    <row r="18410" ht="10.199999999999999" hidden="1" x14ac:dyDescent="0.2"/>
    <row r="18411" ht="10.199999999999999" hidden="1" x14ac:dyDescent="0.2"/>
    <row r="18412" ht="10.199999999999999" hidden="1" x14ac:dyDescent="0.2"/>
    <row r="18413" ht="10.199999999999999" hidden="1" x14ac:dyDescent="0.2"/>
    <row r="18414" ht="10.199999999999999" hidden="1" x14ac:dyDescent="0.2"/>
    <row r="18415" ht="10.199999999999999" hidden="1" x14ac:dyDescent="0.2"/>
    <row r="18416" ht="10.199999999999999" hidden="1" x14ac:dyDescent="0.2"/>
    <row r="18417" ht="10.199999999999999" hidden="1" x14ac:dyDescent="0.2"/>
    <row r="18418" ht="10.199999999999999" hidden="1" x14ac:dyDescent="0.2"/>
    <row r="18419" ht="10.199999999999999" hidden="1" x14ac:dyDescent="0.2"/>
    <row r="18420" ht="10.199999999999999" hidden="1" x14ac:dyDescent="0.2"/>
    <row r="18421" ht="10.199999999999999" hidden="1" x14ac:dyDescent="0.2"/>
    <row r="18422" ht="10.199999999999999" hidden="1" x14ac:dyDescent="0.2"/>
    <row r="18423" ht="10.199999999999999" hidden="1" x14ac:dyDescent="0.2"/>
    <row r="18424" ht="10.199999999999999" hidden="1" x14ac:dyDescent="0.2"/>
    <row r="18425" ht="10.199999999999999" hidden="1" x14ac:dyDescent="0.2"/>
    <row r="18426" ht="10.199999999999999" hidden="1" x14ac:dyDescent="0.2"/>
    <row r="18427" ht="10.199999999999999" hidden="1" x14ac:dyDescent="0.2"/>
    <row r="18428" ht="10.199999999999999" hidden="1" x14ac:dyDescent="0.2"/>
    <row r="18429" ht="10.199999999999999" hidden="1" x14ac:dyDescent="0.2"/>
    <row r="18430" ht="10.199999999999999" hidden="1" x14ac:dyDescent="0.2"/>
    <row r="18431" ht="10.199999999999999" hidden="1" x14ac:dyDescent="0.2"/>
    <row r="18432" ht="10.199999999999999" hidden="1" x14ac:dyDescent="0.2"/>
    <row r="18433" ht="10.199999999999999" hidden="1" x14ac:dyDescent="0.2"/>
    <row r="18434" ht="10.199999999999999" hidden="1" x14ac:dyDescent="0.2"/>
    <row r="18435" ht="10.199999999999999" hidden="1" x14ac:dyDescent="0.2"/>
    <row r="18436" ht="10.199999999999999" hidden="1" x14ac:dyDescent="0.2"/>
    <row r="18437" ht="10.199999999999999" hidden="1" x14ac:dyDescent="0.2"/>
    <row r="18438" ht="10.199999999999999" hidden="1" x14ac:dyDescent="0.2"/>
    <row r="18439" ht="10.199999999999999" hidden="1" x14ac:dyDescent="0.2"/>
    <row r="18440" ht="10.199999999999999" hidden="1" x14ac:dyDescent="0.2"/>
    <row r="18441" ht="10.199999999999999" hidden="1" x14ac:dyDescent="0.2"/>
    <row r="18442" ht="10.199999999999999" hidden="1" x14ac:dyDescent="0.2"/>
    <row r="18443" ht="10.199999999999999" hidden="1" x14ac:dyDescent="0.2"/>
    <row r="18444" ht="10.199999999999999" hidden="1" x14ac:dyDescent="0.2"/>
    <row r="18445" ht="10.199999999999999" hidden="1" x14ac:dyDescent="0.2"/>
    <row r="18446" ht="10.199999999999999" hidden="1" x14ac:dyDescent="0.2"/>
    <row r="18447" ht="10.199999999999999" hidden="1" x14ac:dyDescent="0.2"/>
    <row r="18448" ht="10.199999999999999" hidden="1" x14ac:dyDescent="0.2"/>
    <row r="18449" ht="10.199999999999999" hidden="1" x14ac:dyDescent="0.2"/>
    <row r="18450" ht="10.199999999999999" hidden="1" x14ac:dyDescent="0.2"/>
    <row r="18451" ht="10.199999999999999" hidden="1" x14ac:dyDescent="0.2"/>
    <row r="18452" ht="10.199999999999999" hidden="1" x14ac:dyDescent="0.2"/>
    <row r="18453" ht="10.199999999999999" hidden="1" x14ac:dyDescent="0.2"/>
    <row r="18454" ht="10.199999999999999" hidden="1" x14ac:dyDescent="0.2"/>
    <row r="18455" ht="10.199999999999999" hidden="1" x14ac:dyDescent="0.2"/>
    <row r="18456" ht="10.199999999999999" hidden="1" x14ac:dyDescent="0.2"/>
    <row r="18457" ht="10.199999999999999" hidden="1" x14ac:dyDescent="0.2"/>
    <row r="18458" ht="10.199999999999999" hidden="1" x14ac:dyDescent="0.2"/>
    <row r="18459" ht="10.199999999999999" hidden="1" x14ac:dyDescent="0.2"/>
    <row r="18460" ht="10.199999999999999" hidden="1" x14ac:dyDescent="0.2"/>
    <row r="18461" ht="10.199999999999999" hidden="1" x14ac:dyDescent="0.2"/>
    <row r="18462" ht="10.199999999999999" hidden="1" x14ac:dyDescent="0.2"/>
    <row r="18463" ht="10.199999999999999" hidden="1" x14ac:dyDescent="0.2"/>
    <row r="18464" ht="10.199999999999999" hidden="1" x14ac:dyDescent="0.2"/>
    <row r="18465" ht="10.199999999999999" hidden="1" x14ac:dyDescent="0.2"/>
    <row r="18466" ht="10.199999999999999" hidden="1" x14ac:dyDescent="0.2"/>
    <row r="18467" ht="10.199999999999999" hidden="1" x14ac:dyDescent="0.2"/>
    <row r="18468" ht="10.199999999999999" hidden="1" x14ac:dyDescent="0.2"/>
    <row r="18469" ht="10.199999999999999" hidden="1" x14ac:dyDescent="0.2"/>
    <row r="18470" ht="10.199999999999999" hidden="1" x14ac:dyDescent="0.2"/>
    <row r="18471" ht="10.199999999999999" hidden="1" x14ac:dyDescent="0.2"/>
    <row r="18472" ht="10.199999999999999" hidden="1" x14ac:dyDescent="0.2"/>
    <row r="18473" ht="10.199999999999999" hidden="1" x14ac:dyDescent="0.2"/>
    <row r="18474" ht="10.199999999999999" hidden="1" x14ac:dyDescent="0.2"/>
    <row r="18475" ht="10.199999999999999" hidden="1" x14ac:dyDescent="0.2"/>
    <row r="18476" ht="10.199999999999999" hidden="1" x14ac:dyDescent="0.2"/>
    <row r="18477" ht="10.199999999999999" hidden="1" x14ac:dyDescent="0.2"/>
    <row r="18478" ht="10.199999999999999" hidden="1" x14ac:dyDescent="0.2"/>
    <row r="18479" ht="10.199999999999999" hidden="1" x14ac:dyDescent="0.2"/>
    <row r="18480" ht="10.199999999999999" hidden="1" x14ac:dyDescent="0.2"/>
    <row r="18481" ht="10.199999999999999" hidden="1" x14ac:dyDescent="0.2"/>
    <row r="18482" ht="10.199999999999999" hidden="1" x14ac:dyDescent="0.2"/>
    <row r="18483" ht="10.199999999999999" hidden="1" x14ac:dyDescent="0.2"/>
    <row r="18484" ht="10.199999999999999" hidden="1" x14ac:dyDescent="0.2"/>
    <row r="18485" ht="10.199999999999999" hidden="1" x14ac:dyDescent="0.2"/>
    <row r="18486" ht="10.199999999999999" hidden="1" x14ac:dyDescent="0.2"/>
    <row r="18487" ht="10.199999999999999" hidden="1" x14ac:dyDescent="0.2"/>
    <row r="18488" ht="10.199999999999999" hidden="1" x14ac:dyDescent="0.2"/>
    <row r="18489" ht="10.199999999999999" hidden="1" x14ac:dyDescent="0.2"/>
    <row r="18490" ht="10.199999999999999" hidden="1" x14ac:dyDescent="0.2"/>
    <row r="18491" ht="10.199999999999999" hidden="1" x14ac:dyDescent="0.2"/>
    <row r="18492" ht="10.199999999999999" hidden="1" x14ac:dyDescent="0.2"/>
    <row r="18493" ht="10.199999999999999" hidden="1" x14ac:dyDescent="0.2"/>
    <row r="18494" ht="10.199999999999999" hidden="1" x14ac:dyDescent="0.2"/>
    <row r="18495" ht="10.199999999999999" hidden="1" x14ac:dyDescent="0.2"/>
    <row r="18496" ht="10.199999999999999" hidden="1" x14ac:dyDescent="0.2"/>
    <row r="18497" ht="10.199999999999999" hidden="1" x14ac:dyDescent="0.2"/>
    <row r="18498" ht="10.199999999999999" hidden="1" x14ac:dyDescent="0.2"/>
    <row r="18499" ht="10.199999999999999" hidden="1" x14ac:dyDescent="0.2"/>
    <row r="18500" ht="10.199999999999999" hidden="1" x14ac:dyDescent="0.2"/>
    <row r="18501" ht="10.199999999999999" hidden="1" x14ac:dyDescent="0.2"/>
    <row r="18502" ht="10.199999999999999" hidden="1" x14ac:dyDescent="0.2"/>
    <row r="18503" ht="10.199999999999999" hidden="1" x14ac:dyDescent="0.2"/>
    <row r="18504" ht="10.199999999999999" hidden="1" x14ac:dyDescent="0.2"/>
    <row r="18505" ht="10.199999999999999" hidden="1" x14ac:dyDescent="0.2"/>
    <row r="18506" ht="10.199999999999999" hidden="1" x14ac:dyDescent="0.2"/>
    <row r="18507" ht="10.199999999999999" hidden="1" x14ac:dyDescent="0.2"/>
    <row r="18508" ht="10.199999999999999" hidden="1" x14ac:dyDescent="0.2"/>
    <row r="18509" ht="10.199999999999999" hidden="1" x14ac:dyDescent="0.2"/>
    <row r="18510" ht="10.199999999999999" hidden="1" x14ac:dyDescent="0.2"/>
    <row r="18511" ht="10.199999999999999" hidden="1" x14ac:dyDescent="0.2"/>
    <row r="18512" ht="10.199999999999999" hidden="1" x14ac:dyDescent="0.2"/>
    <row r="18513" ht="10.199999999999999" hidden="1" x14ac:dyDescent="0.2"/>
    <row r="18514" ht="10.199999999999999" hidden="1" x14ac:dyDescent="0.2"/>
    <row r="18515" ht="10.199999999999999" hidden="1" x14ac:dyDescent="0.2"/>
    <row r="18516" ht="10.199999999999999" hidden="1" x14ac:dyDescent="0.2"/>
    <row r="18517" ht="10.199999999999999" hidden="1" x14ac:dyDescent="0.2"/>
    <row r="18518" ht="10.199999999999999" hidden="1" x14ac:dyDescent="0.2"/>
    <row r="18519" ht="10.199999999999999" hidden="1" x14ac:dyDescent="0.2"/>
    <row r="18520" ht="10.199999999999999" hidden="1" x14ac:dyDescent="0.2"/>
    <row r="18521" ht="10.199999999999999" hidden="1" x14ac:dyDescent="0.2"/>
    <row r="18522" ht="10.199999999999999" hidden="1" x14ac:dyDescent="0.2"/>
    <row r="18523" ht="10.199999999999999" hidden="1" x14ac:dyDescent="0.2"/>
    <row r="18524" ht="10.199999999999999" hidden="1" x14ac:dyDescent="0.2"/>
    <row r="18525" ht="10.199999999999999" hidden="1" x14ac:dyDescent="0.2"/>
    <row r="18526" ht="10.199999999999999" hidden="1" x14ac:dyDescent="0.2"/>
    <row r="18527" ht="10.199999999999999" hidden="1" x14ac:dyDescent="0.2"/>
    <row r="18528" ht="10.199999999999999" hidden="1" x14ac:dyDescent="0.2"/>
    <row r="18529" ht="10.199999999999999" hidden="1" x14ac:dyDescent="0.2"/>
    <row r="18530" ht="10.199999999999999" hidden="1" x14ac:dyDescent="0.2"/>
    <row r="18531" ht="10.199999999999999" hidden="1" x14ac:dyDescent="0.2"/>
    <row r="18532" ht="10.199999999999999" hidden="1" x14ac:dyDescent="0.2"/>
    <row r="18533" ht="10.199999999999999" hidden="1" x14ac:dyDescent="0.2"/>
    <row r="18534" ht="10.199999999999999" hidden="1" x14ac:dyDescent="0.2"/>
    <row r="18535" ht="10.199999999999999" hidden="1" x14ac:dyDescent="0.2"/>
    <row r="18536" ht="10.199999999999999" hidden="1" x14ac:dyDescent="0.2"/>
    <row r="18537" ht="10.199999999999999" hidden="1" x14ac:dyDescent="0.2"/>
    <row r="18538" ht="10.199999999999999" hidden="1" x14ac:dyDescent="0.2"/>
    <row r="18539" ht="10.199999999999999" hidden="1" x14ac:dyDescent="0.2"/>
    <row r="18540" ht="10.199999999999999" hidden="1" x14ac:dyDescent="0.2"/>
    <row r="18541" ht="10.199999999999999" hidden="1" x14ac:dyDescent="0.2"/>
    <row r="18542" ht="10.199999999999999" hidden="1" x14ac:dyDescent="0.2"/>
    <row r="18543" ht="10.199999999999999" hidden="1" x14ac:dyDescent="0.2"/>
    <row r="18544" ht="10.199999999999999" hidden="1" x14ac:dyDescent="0.2"/>
    <row r="18545" ht="10.199999999999999" hidden="1" x14ac:dyDescent="0.2"/>
    <row r="18546" ht="10.199999999999999" hidden="1" x14ac:dyDescent="0.2"/>
    <row r="18547" ht="10.199999999999999" hidden="1" x14ac:dyDescent="0.2"/>
    <row r="18548" ht="10.199999999999999" hidden="1" x14ac:dyDescent="0.2"/>
    <row r="18549" ht="10.199999999999999" hidden="1" x14ac:dyDescent="0.2"/>
    <row r="18550" ht="10.199999999999999" hidden="1" x14ac:dyDescent="0.2"/>
    <row r="18551" ht="10.199999999999999" hidden="1" x14ac:dyDescent="0.2"/>
    <row r="18552" ht="10.199999999999999" hidden="1" x14ac:dyDescent="0.2"/>
    <row r="18553" ht="10.199999999999999" hidden="1" x14ac:dyDescent="0.2"/>
    <row r="18554" ht="10.199999999999999" hidden="1" x14ac:dyDescent="0.2"/>
    <row r="18555" ht="10.199999999999999" hidden="1" x14ac:dyDescent="0.2"/>
    <row r="18556" ht="10.199999999999999" hidden="1" x14ac:dyDescent="0.2"/>
    <row r="18557" ht="10.199999999999999" hidden="1" x14ac:dyDescent="0.2"/>
    <row r="18558" ht="10.199999999999999" hidden="1" x14ac:dyDescent="0.2"/>
    <row r="18559" ht="10.199999999999999" hidden="1" x14ac:dyDescent="0.2"/>
    <row r="18560" ht="10.199999999999999" hidden="1" x14ac:dyDescent="0.2"/>
    <row r="18561" ht="10.199999999999999" hidden="1" x14ac:dyDescent="0.2"/>
    <row r="18562" ht="10.199999999999999" hidden="1" x14ac:dyDescent="0.2"/>
    <row r="18563" ht="10.199999999999999" hidden="1" x14ac:dyDescent="0.2"/>
    <row r="18564" ht="10.199999999999999" hidden="1" x14ac:dyDescent="0.2"/>
    <row r="18565" ht="10.199999999999999" hidden="1" x14ac:dyDescent="0.2"/>
    <row r="18566" ht="10.199999999999999" hidden="1" x14ac:dyDescent="0.2"/>
    <row r="18567" ht="10.199999999999999" hidden="1" x14ac:dyDescent="0.2"/>
    <row r="18568" ht="10.199999999999999" hidden="1" x14ac:dyDescent="0.2"/>
    <row r="18569" ht="10.199999999999999" hidden="1" x14ac:dyDescent="0.2"/>
    <row r="18570" ht="10.199999999999999" hidden="1" x14ac:dyDescent="0.2"/>
    <row r="18571" ht="10.199999999999999" hidden="1" x14ac:dyDescent="0.2"/>
    <row r="18572" ht="10.199999999999999" hidden="1" x14ac:dyDescent="0.2"/>
    <row r="18573" ht="10.199999999999999" hidden="1" x14ac:dyDescent="0.2"/>
    <row r="18574" ht="10.199999999999999" hidden="1" x14ac:dyDescent="0.2"/>
    <row r="18575" ht="10.199999999999999" hidden="1" x14ac:dyDescent="0.2"/>
    <row r="18576" ht="10.199999999999999" hidden="1" x14ac:dyDescent="0.2"/>
    <row r="18577" ht="10.199999999999999" hidden="1" x14ac:dyDescent="0.2"/>
    <row r="18578" ht="10.199999999999999" hidden="1" x14ac:dyDescent="0.2"/>
    <row r="18579" ht="10.199999999999999" hidden="1" x14ac:dyDescent="0.2"/>
    <row r="18580" ht="10.199999999999999" hidden="1" x14ac:dyDescent="0.2"/>
    <row r="18581" ht="10.199999999999999" hidden="1" x14ac:dyDescent="0.2"/>
    <row r="18582" ht="10.199999999999999" hidden="1" x14ac:dyDescent="0.2"/>
    <row r="18583" ht="10.199999999999999" hidden="1" x14ac:dyDescent="0.2"/>
    <row r="18584" ht="10.199999999999999" hidden="1" x14ac:dyDescent="0.2"/>
    <row r="18585" ht="10.199999999999999" hidden="1" x14ac:dyDescent="0.2"/>
    <row r="18586" ht="10.199999999999999" hidden="1" x14ac:dyDescent="0.2"/>
    <row r="18587" ht="10.199999999999999" hidden="1" x14ac:dyDescent="0.2"/>
    <row r="18588" ht="10.199999999999999" hidden="1" x14ac:dyDescent="0.2"/>
    <row r="18589" ht="10.199999999999999" hidden="1" x14ac:dyDescent="0.2"/>
    <row r="18590" ht="10.199999999999999" hidden="1" x14ac:dyDescent="0.2"/>
    <row r="18591" ht="10.199999999999999" hidden="1" x14ac:dyDescent="0.2"/>
    <row r="18592" ht="10.199999999999999" hidden="1" x14ac:dyDescent="0.2"/>
    <row r="18593" ht="10.199999999999999" hidden="1" x14ac:dyDescent="0.2"/>
    <row r="18594" ht="10.199999999999999" hidden="1" x14ac:dyDescent="0.2"/>
    <row r="18595" ht="10.199999999999999" hidden="1" x14ac:dyDescent="0.2"/>
    <row r="18596" ht="10.199999999999999" hidden="1" x14ac:dyDescent="0.2"/>
    <row r="18597" ht="10.199999999999999" hidden="1" x14ac:dyDescent="0.2"/>
    <row r="18598" ht="10.199999999999999" hidden="1" x14ac:dyDescent="0.2"/>
    <row r="18599" ht="10.199999999999999" hidden="1" x14ac:dyDescent="0.2"/>
    <row r="18600" ht="10.199999999999999" hidden="1" x14ac:dyDescent="0.2"/>
    <row r="18601" ht="10.199999999999999" hidden="1" x14ac:dyDescent="0.2"/>
    <row r="18602" ht="10.199999999999999" hidden="1" x14ac:dyDescent="0.2"/>
    <row r="18603" ht="10.199999999999999" hidden="1" x14ac:dyDescent="0.2"/>
    <row r="18604" ht="10.199999999999999" hidden="1" x14ac:dyDescent="0.2"/>
    <row r="18605" ht="10.199999999999999" hidden="1" x14ac:dyDescent="0.2"/>
    <row r="18606" ht="10.199999999999999" hidden="1" x14ac:dyDescent="0.2"/>
    <row r="18607" ht="10.199999999999999" hidden="1" x14ac:dyDescent="0.2"/>
    <row r="18608" ht="10.199999999999999" hidden="1" x14ac:dyDescent="0.2"/>
    <row r="18609" ht="10.199999999999999" hidden="1" x14ac:dyDescent="0.2"/>
    <row r="18610" ht="10.199999999999999" hidden="1" x14ac:dyDescent="0.2"/>
    <row r="18611" ht="10.199999999999999" hidden="1" x14ac:dyDescent="0.2"/>
    <row r="18612" ht="10.199999999999999" hidden="1" x14ac:dyDescent="0.2"/>
    <row r="18613" ht="10.199999999999999" hidden="1" x14ac:dyDescent="0.2"/>
    <row r="18614" ht="10.199999999999999" hidden="1" x14ac:dyDescent="0.2"/>
    <row r="18615" ht="10.199999999999999" hidden="1" x14ac:dyDescent="0.2"/>
    <row r="18616" ht="10.199999999999999" hidden="1" x14ac:dyDescent="0.2"/>
    <row r="18617" ht="10.199999999999999" hidden="1" x14ac:dyDescent="0.2"/>
    <row r="18618" ht="10.199999999999999" hidden="1" x14ac:dyDescent="0.2"/>
    <row r="18619" ht="10.199999999999999" hidden="1" x14ac:dyDescent="0.2"/>
    <row r="18620" ht="10.199999999999999" hidden="1" x14ac:dyDescent="0.2"/>
    <row r="18621" ht="10.199999999999999" hidden="1" x14ac:dyDescent="0.2"/>
    <row r="18622" ht="10.199999999999999" hidden="1" x14ac:dyDescent="0.2"/>
    <row r="18623" ht="10.199999999999999" hidden="1" x14ac:dyDescent="0.2"/>
    <row r="18624" ht="10.199999999999999" hidden="1" x14ac:dyDescent="0.2"/>
    <row r="18625" ht="10.199999999999999" hidden="1" x14ac:dyDescent="0.2"/>
    <row r="18626" ht="10.199999999999999" hidden="1" x14ac:dyDescent="0.2"/>
    <row r="18627" ht="10.199999999999999" hidden="1" x14ac:dyDescent="0.2"/>
    <row r="18628" ht="10.199999999999999" hidden="1" x14ac:dyDescent="0.2"/>
    <row r="18629" ht="10.199999999999999" hidden="1" x14ac:dyDescent="0.2"/>
    <row r="18630" ht="10.199999999999999" hidden="1" x14ac:dyDescent="0.2"/>
    <row r="18631" ht="10.199999999999999" hidden="1" x14ac:dyDescent="0.2"/>
    <row r="18632" ht="10.199999999999999" hidden="1" x14ac:dyDescent="0.2"/>
    <row r="18633" ht="10.199999999999999" hidden="1" x14ac:dyDescent="0.2"/>
    <row r="18634" ht="10.199999999999999" hidden="1" x14ac:dyDescent="0.2"/>
    <row r="18635" ht="10.199999999999999" hidden="1" x14ac:dyDescent="0.2"/>
    <row r="18636" ht="10.199999999999999" hidden="1" x14ac:dyDescent="0.2"/>
    <row r="18637" ht="10.199999999999999" hidden="1" x14ac:dyDescent="0.2"/>
    <row r="18638" ht="10.199999999999999" hidden="1" x14ac:dyDescent="0.2"/>
    <row r="18639" ht="10.199999999999999" hidden="1" x14ac:dyDescent="0.2"/>
    <row r="18640" ht="10.199999999999999" hidden="1" x14ac:dyDescent="0.2"/>
    <row r="18641" ht="10.199999999999999" hidden="1" x14ac:dyDescent="0.2"/>
    <row r="18642" ht="10.199999999999999" hidden="1" x14ac:dyDescent="0.2"/>
    <row r="18643" ht="10.199999999999999" hidden="1" x14ac:dyDescent="0.2"/>
    <row r="18644" ht="10.199999999999999" hidden="1" x14ac:dyDescent="0.2"/>
    <row r="18645" ht="10.199999999999999" hidden="1" x14ac:dyDescent="0.2"/>
    <row r="18646" ht="10.199999999999999" hidden="1" x14ac:dyDescent="0.2"/>
    <row r="18647" ht="10.199999999999999" hidden="1" x14ac:dyDescent="0.2"/>
    <row r="18648" ht="10.199999999999999" hidden="1" x14ac:dyDescent="0.2"/>
    <row r="18649" ht="10.199999999999999" hidden="1" x14ac:dyDescent="0.2"/>
    <row r="18650" ht="10.199999999999999" hidden="1" x14ac:dyDescent="0.2"/>
    <row r="18651" ht="10.199999999999999" hidden="1" x14ac:dyDescent="0.2"/>
    <row r="18652" ht="10.199999999999999" hidden="1" x14ac:dyDescent="0.2"/>
    <row r="18653" ht="10.199999999999999" hidden="1" x14ac:dyDescent="0.2"/>
    <row r="18654" ht="10.199999999999999" hidden="1" x14ac:dyDescent="0.2"/>
    <row r="18655" ht="10.199999999999999" hidden="1" x14ac:dyDescent="0.2"/>
    <row r="18656" ht="10.199999999999999" hidden="1" x14ac:dyDescent="0.2"/>
    <row r="18657" ht="10.199999999999999" hidden="1" x14ac:dyDescent="0.2"/>
    <row r="18658" ht="10.199999999999999" hidden="1" x14ac:dyDescent="0.2"/>
    <row r="18659" ht="10.199999999999999" hidden="1" x14ac:dyDescent="0.2"/>
    <row r="18660" ht="10.199999999999999" hidden="1" x14ac:dyDescent="0.2"/>
    <row r="18661" ht="10.199999999999999" hidden="1" x14ac:dyDescent="0.2"/>
    <row r="18662" ht="10.199999999999999" hidden="1" x14ac:dyDescent="0.2"/>
    <row r="18663" ht="10.199999999999999" hidden="1" x14ac:dyDescent="0.2"/>
    <row r="18664" ht="10.199999999999999" hidden="1" x14ac:dyDescent="0.2"/>
    <row r="18665" ht="10.199999999999999" hidden="1" x14ac:dyDescent="0.2"/>
    <row r="18666" ht="10.199999999999999" hidden="1" x14ac:dyDescent="0.2"/>
    <row r="18667" ht="10.199999999999999" hidden="1" x14ac:dyDescent="0.2"/>
    <row r="18668" ht="10.199999999999999" hidden="1" x14ac:dyDescent="0.2"/>
    <row r="18669" ht="10.199999999999999" hidden="1" x14ac:dyDescent="0.2"/>
    <row r="18670" ht="10.199999999999999" hidden="1" x14ac:dyDescent="0.2"/>
    <row r="18671" ht="10.199999999999999" hidden="1" x14ac:dyDescent="0.2"/>
    <row r="18672" ht="10.199999999999999" hidden="1" x14ac:dyDescent="0.2"/>
    <row r="18673" ht="10.199999999999999" hidden="1" x14ac:dyDescent="0.2"/>
    <row r="18674" ht="10.199999999999999" hidden="1" x14ac:dyDescent="0.2"/>
    <row r="18675" ht="10.199999999999999" hidden="1" x14ac:dyDescent="0.2"/>
    <row r="18676" ht="10.199999999999999" hidden="1" x14ac:dyDescent="0.2"/>
    <row r="18677" ht="10.199999999999999" hidden="1" x14ac:dyDescent="0.2"/>
    <row r="18678" ht="10.199999999999999" hidden="1" x14ac:dyDescent="0.2"/>
    <row r="18679" ht="10.199999999999999" hidden="1" x14ac:dyDescent="0.2"/>
    <row r="18680" ht="10.199999999999999" hidden="1" x14ac:dyDescent="0.2"/>
    <row r="18681" ht="10.199999999999999" hidden="1" x14ac:dyDescent="0.2"/>
    <row r="18682" ht="10.199999999999999" hidden="1" x14ac:dyDescent="0.2"/>
    <row r="18683" ht="10.199999999999999" hidden="1" x14ac:dyDescent="0.2"/>
    <row r="18684" ht="10.199999999999999" hidden="1" x14ac:dyDescent="0.2"/>
    <row r="18685" ht="10.199999999999999" hidden="1" x14ac:dyDescent="0.2"/>
    <row r="18686" ht="10.199999999999999" hidden="1" x14ac:dyDescent="0.2"/>
    <row r="18687" ht="10.199999999999999" hidden="1" x14ac:dyDescent="0.2"/>
    <row r="18688" ht="10.199999999999999" hidden="1" x14ac:dyDescent="0.2"/>
    <row r="18689" ht="10.199999999999999" hidden="1" x14ac:dyDescent="0.2"/>
    <row r="18690" ht="10.199999999999999" hidden="1" x14ac:dyDescent="0.2"/>
    <row r="18691" ht="10.199999999999999" hidden="1" x14ac:dyDescent="0.2"/>
    <row r="18692" ht="10.199999999999999" hidden="1" x14ac:dyDescent="0.2"/>
    <row r="18693" ht="10.199999999999999" hidden="1" x14ac:dyDescent="0.2"/>
    <row r="18694" ht="10.199999999999999" hidden="1" x14ac:dyDescent="0.2"/>
    <row r="18695" ht="10.199999999999999" hidden="1" x14ac:dyDescent="0.2"/>
    <row r="18696" ht="10.199999999999999" hidden="1" x14ac:dyDescent="0.2"/>
    <row r="18697" ht="10.199999999999999" hidden="1" x14ac:dyDescent="0.2"/>
    <row r="18698" ht="10.199999999999999" hidden="1" x14ac:dyDescent="0.2"/>
    <row r="18699" ht="10.199999999999999" hidden="1" x14ac:dyDescent="0.2"/>
    <row r="18700" ht="10.199999999999999" hidden="1" x14ac:dyDescent="0.2"/>
    <row r="18701" ht="10.199999999999999" hidden="1" x14ac:dyDescent="0.2"/>
    <row r="18702" ht="10.199999999999999" hidden="1" x14ac:dyDescent="0.2"/>
    <row r="18703" ht="10.199999999999999" hidden="1" x14ac:dyDescent="0.2"/>
    <row r="18704" ht="10.199999999999999" hidden="1" x14ac:dyDescent="0.2"/>
    <row r="18705" ht="10.199999999999999" hidden="1" x14ac:dyDescent="0.2"/>
    <row r="18706" ht="10.199999999999999" hidden="1" x14ac:dyDescent="0.2"/>
    <row r="18707" ht="10.199999999999999" hidden="1" x14ac:dyDescent="0.2"/>
    <row r="18708" ht="10.199999999999999" hidden="1" x14ac:dyDescent="0.2"/>
    <row r="18709" ht="10.199999999999999" hidden="1" x14ac:dyDescent="0.2"/>
    <row r="18710" ht="10.199999999999999" hidden="1" x14ac:dyDescent="0.2"/>
    <row r="18711" ht="10.199999999999999" hidden="1" x14ac:dyDescent="0.2"/>
    <row r="18712" ht="10.199999999999999" hidden="1" x14ac:dyDescent="0.2"/>
    <row r="18713" ht="10.199999999999999" hidden="1" x14ac:dyDescent="0.2"/>
    <row r="18714" ht="10.199999999999999" hidden="1" x14ac:dyDescent="0.2"/>
    <row r="18715" ht="10.199999999999999" hidden="1" x14ac:dyDescent="0.2"/>
    <row r="18716" ht="10.199999999999999" hidden="1" x14ac:dyDescent="0.2"/>
    <row r="18717" ht="10.199999999999999" hidden="1" x14ac:dyDescent="0.2"/>
    <row r="18718" ht="10.199999999999999" hidden="1" x14ac:dyDescent="0.2"/>
    <row r="18719" ht="10.199999999999999" hidden="1" x14ac:dyDescent="0.2"/>
    <row r="18720" ht="10.199999999999999" hidden="1" x14ac:dyDescent="0.2"/>
    <row r="18721" ht="10.199999999999999" hidden="1" x14ac:dyDescent="0.2"/>
    <row r="18722" ht="10.199999999999999" hidden="1" x14ac:dyDescent="0.2"/>
    <row r="18723" ht="10.199999999999999" hidden="1" x14ac:dyDescent="0.2"/>
    <row r="18724" ht="10.199999999999999" hidden="1" x14ac:dyDescent="0.2"/>
    <row r="18725" ht="10.199999999999999" hidden="1" x14ac:dyDescent="0.2"/>
    <row r="18726" ht="10.199999999999999" hidden="1" x14ac:dyDescent="0.2"/>
    <row r="18727" ht="10.199999999999999" hidden="1" x14ac:dyDescent="0.2"/>
    <row r="18728" ht="10.199999999999999" hidden="1" x14ac:dyDescent="0.2"/>
    <row r="18729" ht="10.199999999999999" hidden="1" x14ac:dyDescent="0.2"/>
    <row r="18730" ht="10.199999999999999" hidden="1" x14ac:dyDescent="0.2"/>
    <row r="18731" ht="10.199999999999999" hidden="1" x14ac:dyDescent="0.2"/>
    <row r="18732" ht="10.199999999999999" hidden="1" x14ac:dyDescent="0.2"/>
    <row r="18733" ht="10.199999999999999" hidden="1" x14ac:dyDescent="0.2"/>
    <row r="18734" ht="10.199999999999999" hidden="1" x14ac:dyDescent="0.2"/>
    <row r="18735" ht="10.199999999999999" hidden="1" x14ac:dyDescent="0.2"/>
    <row r="18736" ht="10.199999999999999" hidden="1" x14ac:dyDescent="0.2"/>
    <row r="18737" ht="10.199999999999999" hidden="1" x14ac:dyDescent="0.2"/>
    <row r="18738" ht="10.199999999999999" hidden="1" x14ac:dyDescent="0.2"/>
    <row r="18739" ht="10.199999999999999" hidden="1" x14ac:dyDescent="0.2"/>
    <row r="18740" ht="10.199999999999999" hidden="1" x14ac:dyDescent="0.2"/>
    <row r="18741" ht="10.199999999999999" hidden="1" x14ac:dyDescent="0.2"/>
    <row r="18742" ht="10.199999999999999" hidden="1" x14ac:dyDescent="0.2"/>
    <row r="18743" ht="10.199999999999999" hidden="1" x14ac:dyDescent="0.2"/>
    <row r="18744" ht="10.199999999999999" hidden="1" x14ac:dyDescent="0.2"/>
    <row r="18745" ht="10.199999999999999" hidden="1" x14ac:dyDescent="0.2"/>
    <row r="18746" ht="10.199999999999999" hidden="1" x14ac:dyDescent="0.2"/>
    <row r="18747" ht="10.199999999999999" hidden="1" x14ac:dyDescent="0.2"/>
    <row r="18748" ht="10.199999999999999" hidden="1" x14ac:dyDescent="0.2"/>
    <row r="18749" ht="10.199999999999999" hidden="1" x14ac:dyDescent="0.2"/>
    <row r="18750" ht="10.199999999999999" hidden="1" x14ac:dyDescent="0.2"/>
    <row r="18751" ht="10.199999999999999" hidden="1" x14ac:dyDescent="0.2"/>
    <row r="18752" ht="10.199999999999999" hidden="1" x14ac:dyDescent="0.2"/>
    <row r="18753" ht="10.199999999999999" hidden="1" x14ac:dyDescent="0.2"/>
    <row r="18754" ht="10.199999999999999" hidden="1" x14ac:dyDescent="0.2"/>
    <row r="18755" ht="10.199999999999999" hidden="1" x14ac:dyDescent="0.2"/>
    <row r="18756" ht="10.199999999999999" hidden="1" x14ac:dyDescent="0.2"/>
    <row r="18757" ht="10.199999999999999" hidden="1" x14ac:dyDescent="0.2"/>
    <row r="18758" ht="10.199999999999999" hidden="1" x14ac:dyDescent="0.2"/>
    <row r="18759" ht="10.199999999999999" hidden="1" x14ac:dyDescent="0.2"/>
    <row r="18760" ht="10.199999999999999" hidden="1" x14ac:dyDescent="0.2"/>
    <row r="18761" ht="10.199999999999999" hidden="1" x14ac:dyDescent="0.2"/>
    <row r="18762" ht="10.199999999999999" hidden="1" x14ac:dyDescent="0.2"/>
    <row r="18763" ht="10.199999999999999" hidden="1" x14ac:dyDescent="0.2"/>
    <row r="18764" ht="10.199999999999999" hidden="1" x14ac:dyDescent="0.2"/>
    <row r="18765" ht="10.199999999999999" hidden="1" x14ac:dyDescent="0.2"/>
    <row r="18766" ht="10.199999999999999" hidden="1" x14ac:dyDescent="0.2"/>
    <row r="18767" ht="10.199999999999999" hidden="1" x14ac:dyDescent="0.2"/>
    <row r="18768" ht="10.199999999999999" hidden="1" x14ac:dyDescent="0.2"/>
    <row r="18769" ht="10.199999999999999" hidden="1" x14ac:dyDescent="0.2"/>
    <row r="18770" ht="10.199999999999999" hidden="1" x14ac:dyDescent="0.2"/>
    <row r="18771" ht="10.199999999999999" hidden="1" x14ac:dyDescent="0.2"/>
    <row r="18772" ht="10.199999999999999" hidden="1" x14ac:dyDescent="0.2"/>
    <row r="18773" ht="10.199999999999999" hidden="1" x14ac:dyDescent="0.2"/>
    <row r="18774" ht="10.199999999999999" hidden="1" x14ac:dyDescent="0.2"/>
    <row r="18775" ht="10.199999999999999" hidden="1" x14ac:dyDescent="0.2"/>
    <row r="18776" ht="10.199999999999999" hidden="1" x14ac:dyDescent="0.2"/>
    <row r="18777" ht="10.199999999999999" hidden="1" x14ac:dyDescent="0.2"/>
    <row r="18778" ht="10.199999999999999" hidden="1" x14ac:dyDescent="0.2"/>
    <row r="18779" ht="10.199999999999999" hidden="1" x14ac:dyDescent="0.2"/>
    <row r="18780" ht="10.199999999999999" hidden="1" x14ac:dyDescent="0.2"/>
    <row r="18781" ht="10.199999999999999" hidden="1" x14ac:dyDescent="0.2"/>
    <row r="18782" ht="10.199999999999999" hidden="1" x14ac:dyDescent="0.2"/>
    <row r="18783" ht="10.199999999999999" hidden="1" x14ac:dyDescent="0.2"/>
    <row r="18784" ht="10.199999999999999" hidden="1" x14ac:dyDescent="0.2"/>
    <row r="18785" ht="10.199999999999999" hidden="1" x14ac:dyDescent="0.2"/>
    <row r="18786" ht="10.199999999999999" hidden="1" x14ac:dyDescent="0.2"/>
    <row r="18787" ht="10.199999999999999" hidden="1" x14ac:dyDescent="0.2"/>
    <row r="18788" ht="10.199999999999999" hidden="1" x14ac:dyDescent="0.2"/>
    <row r="18789" ht="10.199999999999999" hidden="1" x14ac:dyDescent="0.2"/>
    <row r="18790" ht="10.199999999999999" hidden="1" x14ac:dyDescent="0.2"/>
    <row r="18791" ht="10.199999999999999" hidden="1" x14ac:dyDescent="0.2"/>
    <row r="18792" ht="10.199999999999999" hidden="1" x14ac:dyDescent="0.2"/>
    <row r="18793" ht="10.199999999999999" hidden="1" x14ac:dyDescent="0.2"/>
    <row r="18794" ht="10.199999999999999" hidden="1" x14ac:dyDescent="0.2"/>
    <row r="18795" ht="10.199999999999999" hidden="1" x14ac:dyDescent="0.2"/>
    <row r="18796" ht="10.199999999999999" hidden="1" x14ac:dyDescent="0.2"/>
    <row r="18797" ht="10.199999999999999" hidden="1" x14ac:dyDescent="0.2"/>
    <row r="18798" ht="10.199999999999999" hidden="1" x14ac:dyDescent="0.2"/>
    <row r="18799" ht="10.199999999999999" hidden="1" x14ac:dyDescent="0.2"/>
    <row r="18800" ht="10.199999999999999" hidden="1" x14ac:dyDescent="0.2"/>
    <row r="18801" ht="10.199999999999999" hidden="1" x14ac:dyDescent="0.2"/>
    <row r="18802" ht="10.199999999999999" hidden="1" x14ac:dyDescent="0.2"/>
    <row r="18803" ht="10.199999999999999" hidden="1" x14ac:dyDescent="0.2"/>
    <row r="18804" ht="10.199999999999999" hidden="1" x14ac:dyDescent="0.2"/>
    <row r="18805" ht="10.199999999999999" hidden="1" x14ac:dyDescent="0.2"/>
    <row r="18806" ht="10.199999999999999" hidden="1" x14ac:dyDescent="0.2"/>
    <row r="18807" ht="10.199999999999999" hidden="1" x14ac:dyDescent="0.2"/>
    <row r="18808" ht="10.199999999999999" hidden="1" x14ac:dyDescent="0.2"/>
    <row r="18809" ht="10.199999999999999" hidden="1" x14ac:dyDescent="0.2"/>
    <row r="18810" ht="10.199999999999999" hidden="1" x14ac:dyDescent="0.2"/>
    <row r="18811" ht="10.199999999999999" hidden="1" x14ac:dyDescent="0.2"/>
    <row r="18812" ht="10.199999999999999" hidden="1" x14ac:dyDescent="0.2"/>
    <row r="18813" ht="10.199999999999999" hidden="1" x14ac:dyDescent="0.2"/>
    <row r="18814" ht="10.199999999999999" hidden="1" x14ac:dyDescent="0.2"/>
    <row r="18815" ht="10.199999999999999" hidden="1" x14ac:dyDescent="0.2"/>
    <row r="18816" ht="10.199999999999999" hidden="1" x14ac:dyDescent="0.2"/>
    <row r="18817" ht="10.199999999999999" hidden="1" x14ac:dyDescent="0.2"/>
    <row r="18818" ht="10.199999999999999" hidden="1" x14ac:dyDescent="0.2"/>
    <row r="18819" ht="10.199999999999999" hidden="1" x14ac:dyDescent="0.2"/>
    <row r="18820" ht="10.199999999999999" hidden="1" x14ac:dyDescent="0.2"/>
    <row r="18821" ht="10.199999999999999" hidden="1" x14ac:dyDescent="0.2"/>
    <row r="18822" ht="10.199999999999999" hidden="1" x14ac:dyDescent="0.2"/>
    <row r="18823" ht="10.199999999999999" hidden="1" x14ac:dyDescent="0.2"/>
    <row r="18824" ht="10.199999999999999" hidden="1" x14ac:dyDescent="0.2"/>
    <row r="18825" ht="10.199999999999999" hidden="1" x14ac:dyDescent="0.2"/>
    <row r="18826" ht="10.199999999999999" hidden="1" x14ac:dyDescent="0.2"/>
    <row r="18827" ht="10.199999999999999" hidden="1" x14ac:dyDescent="0.2"/>
    <row r="18828" ht="10.199999999999999" hidden="1" x14ac:dyDescent="0.2"/>
    <row r="18829" ht="10.199999999999999" hidden="1" x14ac:dyDescent="0.2"/>
    <row r="18830" ht="10.199999999999999" hidden="1" x14ac:dyDescent="0.2"/>
    <row r="18831" ht="10.199999999999999" hidden="1" x14ac:dyDescent="0.2"/>
    <row r="18832" ht="10.199999999999999" hidden="1" x14ac:dyDescent="0.2"/>
    <row r="18833" ht="10.199999999999999" hidden="1" x14ac:dyDescent="0.2"/>
    <row r="18834" ht="10.199999999999999" hidden="1" x14ac:dyDescent="0.2"/>
    <row r="18835" ht="10.199999999999999" hidden="1" x14ac:dyDescent="0.2"/>
    <row r="18836" ht="10.199999999999999" hidden="1" x14ac:dyDescent="0.2"/>
    <row r="18837" ht="10.199999999999999" hidden="1" x14ac:dyDescent="0.2"/>
    <row r="18838" ht="10.199999999999999" hidden="1" x14ac:dyDescent="0.2"/>
    <row r="18839" ht="10.199999999999999" hidden="1" x14ac:dyDescent="0.2"/>
    <row r="18840" ht="10.199999999999999" hidden="1" x14ac:dyDescent="0.2"/>
    <row r="18841" ht="10.199999999999999" hidden="1" x14ac:dyDescent="0.2"/>
    <row r="18842" ht="10.199999999999999" hidden="1" x14ac:dyDescent="0.2"/>
    <row r="18843" ht="10.199999999999999" hidden="1" x14ac:dyDescent="0.2"/>
    <row r="18844" ht="10.199999999999999" hidden="1" x14ac:dyDescent="0.2"/>
    <row r="18845" ht="10.199999999999999" hidden="1" x14ac:dyDescent="0.2"/>
    <row r="18846" ht="10.199999999999999" hidden="1" x14ac:dyDescent="0.2"/>
    <row r="18847" ht="10.199999999999999" hidden="1" x14ac:dyDescent="0.2"/>
    <row r="18848" ht="10.199999999999999" hidden="1" x14ac:dyDescent="0.2"/>
    <row r="18849" ht="10.199999999999999" hidden="1" x14ac:dyDescent="0.2"/>
    <row r="18850" ht="10.199999999999999" hidden="1" x14ac:dyDescent="0.2"/>
    <row r="18851" ht="10.199999999999999" hidden="1" x14ac:dyDescent="0.2"/>
    <row r="18852" ht="10.199999999999999" hidden="1" x14ac:dyDescent="0.2"/>
    <row r="18853" ht="10.199999999999999" hidden="1" x14ac:dyDescent="0.2"/>
    <row r="18854" ht="10.199999999999999" hidden="1" x14ac:dyDescent="0.2"/>
    <row r="18855" ht="10.199999999999999" hidden="1" x14ac:dyDescent="0.2"/>
    <row r="18856" ht="10.199999999999999" hidden="1" x14ac:dyDescent="0.2"/>
    <row r="18857" ht="10.199999999999999" hidden="1" x14ac:dyDescent="0.2"/>
    <row r="18858" ht="10.199999999999999" hidden="1" x14ac:dyDescent="0.2"/>
    <row r="18859" ht="10.199999999999999" hidden="1" x14ac:dyDescent="0.2"/>
    <row r="18860" ht="10.199999999999999" hidden="1" x14ac:dyDescent="0.2"/>
    <row r="18861" ht="10.199999999999999" hidden="1" x14ac:dyDescent="0.2"/>
    <row r="18862" ht="10.199999999999999" hidden="1" x14ac:dyDescent="0.2"/>
    <row r="18863" ht="10.199999999999999" hidden="1" x14ac:dyDescent="0.2"/>
    <row r="18864" ht="10.199999999999999" hidden="1" x14ac:dyDescent="0.2"/>
    <row r="18865" ht="10.199999999999999" hidden="1" x14ac:dyDescent="0.2"/>
    <row r="18866" ht="10.199999999999999" hidden="1" x14ac:dyDescent="0.2"/>
    <row r="18867" ht="10.199999999999999" hidden="1" x14ac:dyDescent="0.2"/>
    <row r="18868" ht="10.199999999999999" hidden="1" x14ac:dyDescent="0.2"/>
    <row r="18869" ht="10.199999999999999" hidden="1" x14ac:dyDescent="0.2"/>
    <row r="18870" ht="10.199999999999999" hidden="1" x14ac:dyDescent="0.2"/>
    <row r="18871" ht="10.199999999999999" hidden="1" x14ac:dyDescent="0.2"/>
    <row r="18872" ht="10.199999999999999" hidden="1" x14ac:dyDescent="0.2"/>
    <row r="18873" ht="10.199999999999999" hidden="1" x14ac:dyDescent="0.2"/>
    <row r="18874" ht="10.199999999999999" hidden="1" x14ac:dyDescent="0.2"/>
    <row r="18875" ht="10.199999999999999" hidden="1" x14ac:dyDescent="0.2"/>
    <row r="18876" ht="10.199999999999999" hidden="1" x14ac:dyDescent="0.2"/>
    <row r="18877" ht="10.199999999999999" hidden="1" x14ac:dyDescent="0.2"/>
    <row r="18878" ht="10.199999999999999" hidden="1" x14ac:dyDescent="0.2"/>
    <row r="18879" ht="10.199999999999999" hidden="1" x14ac:dyDescent="0.2"/>
    <row r="18880" ht="10.199999999999999" hidden="1" x14ac:dyDescent="0.2"/>
    <row r="18881" ht="10.199999999999999" hidden="1" x14ac:dyDescent="0.2"/>
    <row r="18882" ht="10.199999999999999" hidden="1" x14ac:dyDescent="0.2"/>
    <row r="18883" ht="10.199999999999999" hidden="1" x14ac:dyDescent="0.2"/>
    <row r="18884" ht="10.199999999999999" hidden="1" x14ac:dyDescent="0.2"/>
    <row r="18885" ht="10.199999999999999" hidden="1" x14ac:dyDescent="0.2"/>
    <row r="18886" ht="10.199999999999999" hidden="1" x14ac:dyDescent="0.2"/>
    <row r="18887" ht="10.199999999999999" hidden="1" x14ac:dyDescent="0.2"/>
    <row r="18888" ht="10.199999999999999" hidden="1" x14ac:dyDescent="0.2"/>
    <row r="18889" ht="10.199999999999999" hidden="1" x14ac:dyDescent="0.2"/>
    <row r="18890" ht="10.199999999999999" hidden="1" x14ac:dyDescent="0.2"/>
    <row r="18891" ht="10.199999999999999" hidden="1" x14ac:dyDescent="0.2"/>
    <row r="18892" ht="10.199999999999999" hidden="1" x14ac:dyDescent="0.2"/>
    <row r="18893" ht="10.199999999999999" hidden="1" x14ac:dyDescent="0.2"/>
    <row r="18894" ht="10.199999999999999" hidden="1" x14ac:dyDescent="0.2"/>
    <row r="18895" ht="10.199999999999999" hidden="1" x14ac:dyDescent="0.2"/>
    <row r="18896" ht="10.199999999999999" hidden="1" x14ac:dyDescent="0.2"/>
    <row r="18897" ht="10.199999999999999" hidden="1" x14ac:dyDescent="0.2"/>
    <row r="18898" ht="10.199999999999999" hidden="1" x14ac:dyDescent="0.2"/>
    <row r="18899" ht="10.199999999999999" hidden="1" x14ac:dyDescent="0.2"/>
    <row r="18900" ht="10.199999999999999" hidden="1" x14ac:dyDescent="0.2"/>
    <row r="18901" ht="10.199999999999999" hidden="1" x14ac:dyDescent="0.2"/>
    <row r="18902" ht="10.199999999999999" hidden="1" x14ac:dyDescent="0.2"/>
    <row r="18903" ht="10.199999999999999" hidden="1" x14ac:dyDescent="0.2"/>
    <row r="18904" ht="10.199999999999999" hidden="1" x14ac:dyDescent="0.2"/>
    <row r="18905" ht="10.199999999999999" hidden="1" x14ac:dyDescent="0.2"/>
    <row r="18906" ht="10.199999999999999" hidden="1" x14ac:dyDescent="0.2"/>
    <row r="18907" ht="10.199999999999999" hidden="1" x14ac:dyDescent="0.2"/>
    <row r="18908" ht="10.199999999999999" hidden="1" x14ac:dyDescent="0.2"/>
    <row r="18909" ht="10.199999999999999" hidden="1" x14ac:dyDescent="0.2"/>
    <row r="18910" ht="10.199999999999999" hidden="1" x14ac:dyDescent="0.2"/>
    <row r="18911" ht="10.199999999999999" hidden="1" x14ac:dyDescent="0.2"/>
    <row r="18912" ht="10.199999999999999" hidden="1" x14ac:dyDescent="0.2"/>
    <row r="18913" ht="10.199999999999999" hidden="1" x14ac:dyDescent="0.2"/>
    <row r="18914" ht="10.199999999999999" hidden="1" x14ac:dyDescent="0.2"/>
    <row r="18915" ht="10.199999999999999" hidden="1" x14ac:dyDescent="0.2"/>
    <row r="18916" ht="10.199999999999999" hidden="1" x14ac:dyDescent="0.2"/>
    <row r="18917" ht="10.199999999999999" hidden="1" x14ac:dyDescent="0.2"/>
    <row r="18918" ht="10.199999999999999" hidden="1" x14ac:dyDescent="0.2"/>
    <row r="18919" ht="10.199999999999999" hidden="1" x14ac:dyDescent="0.2"/>
    <row r="18920" ht="10.199999999999999" hidden="1" x14ac:dyDescent="0.2"/>
    <row r="18921" ht="10.199999999999999" hidden="1" x14ac:dyDescent="0.2"/>
    <row r="18922" ht="10.199999999999999" hidden="1" x14ac:dyDescent="0.2"/>
    <row r="18923" ht="10.199999999999999" hidden="1" x14ac:dyDescent="0.2"/>
    <row r="18924" ht="10.199999999999999" hidden="1" x14ac:dyDescent="0.2"/>
    <row r="18925" ht="10.199999999999999" hidden="1" x14ac:dyDescent="0.2"/>
    <row r="18926" ht="10.199999999999999" hidden="1" x14ac:dyDescent="0.2"/>
    <row r="18927" ht="10.199999999999999" hidden="1" x14ac:dyDescent="0.2"/>
    <row r="18928" ht="10.199999999999999" hidden="1" x14ac:dyDescent="0.2"/>
    <row r="18929" ht="10.199999999999999" hidden="1" x14ac:dyDescent="0.2"/>
    <row r="18930" ht="10.199999999999999" hidden="1" x14ac:dyDescent="0.2"/>
    <row r="18931" ht="10.199999999999999" hidden="1" x14ac:dyDescent="0.2"/>
    <row r="18932" ht="10.199999999999999" hidden="1" x14ac:dyDescent="0.2"/>
    <row r="18933" ht="10.199999999999999" hidden="1" x14ac:dyDescent="0.2"/>
    <row r="18934" ht="10.199999999999999" hidden="1" x14ac:dyDescent="0.2"/>
    <row r="18935" ht="10.199999999999999" hidden="1" x14ac:dyDescent="0.2"/>
    <row r="18936" ht="10.199999999999999" hidden="1" x14ac:dyDescent="0.2"/>
    <row r="18937" ht="10.199999999999999" hidden="1" x14ac:dyDescent="0.2"/>
    <row r="18938" ht="10.199999999999999" hidden="1" x14ac:dyDescent="0.2"/>
    <row r="18939" ht="10.199999999999999" hidden="1" x14ac:dyDescent="0.2"/>
    <row r="18940" ht="10.199999999999999" hidden="1" x14ac:dyDescent="0.2"/>
    <row r="18941" ht="10.199999999999999" hidden="1" x14ac:dyDescent="0.2"/>
    <row r="18942" ht="10.199999999999999" hidden="1" x14ac:dyDescent="0.2"/>
    <row r="18943" ht="10.199999999999999" hidden="1" x14ac:dyDescent="0.2"/>
    <row r="18944" ht="10.199999999999999" hidden="1" x14ac:dyDescent="0.2"/>
    <row r="18945" ht="10.199999999999999" hidden="1" x14ac:dyDescent="0.2"/>
    <row r="18946" ht="10.199999999999999" hidden="1" x14ac:dyDescent="0.2"/>
    <row r="18947" ht="10.199999999999999" hidden="1" x14ac:dyDescent="0.2"/>
    <row r="18948" ht="10.199999999999999" hidden="1" x14ac:dyDescent="0.2"/>
    <row r="18949" ht="10.199999999999999" hidden="1" x14ac:dyDescent="0.2"/>
    <row r="18950" ht="10.199999999999999" hidden="1" x14ac:dyDescent="0.2"/>
    <row r="18951" ht="10.199999999999999" hidden="1" x14ac:dyDescent="0.2"/>
    <row r="18952" ht="10.199999999999999" hidden="1" x14ac:dyDescent="0.2"/>
    <row r="18953" ht="10.199999999999999" hidden="1" x14ac:dyDescent="0.2"/>
    <row r="18954" ht="10.199999999999999" hidden="1" x14ac:dyDescent="0.2"/>
    <row r="18955" ht="10.199999999999999" hidden="1" x14ac:dyDescent="0.2"/>
    <row r="18956" ht="10.199999999999999" hidden="1" x14ac:dyDescent="0.2"/>
    <row r="18957" ht="10.199999999999999" hidden="1" x14ac:dyDescent="0.2"/>
    <row r="18958" ht="10.199999999999999" hidden="1" x14ac:dyDescent="0.2"/>
    <row r="18959" ht="10.199999999999999" hidden="1" x14ac:dyDescent="0.2"/>
    <row r="18960" ht="10.199999999999999" hidden="1" x14ac:dyDescent="0.2"/>
    <row r="18961" ht="10.199999999999999" hidden="1" x14ac:dyDescent="0.2"/>
    <row r="18962" ht="10.199999999999999" hidden="1" x14ac:dyDescent="0.2"/>
    <row r="18963" ht="10.199999999999999" hidden="1" x14ac:dyDescent="0.2"/>
    <row r="18964" ht="10.199999999999999" hidden="1" x14ac:dyDescent="0.2"/>
    <row r="18965" ht="10.199999999999999" hidden="1" x14ac:dyDescent="0.2"/>
    <row r="18966" ht="10.199999999999999" hidden="1" x14ac:dyDescent="0.2"/>
    <row r="18967" ht="10.199999999999999" hidden="1" x14ac:dyDescent="0.2"/>
    <row r="18968" ht="10.199999999999999" hidden="1" x14ac:dyDescent="0.2"/>
    <row r="18969" ht="10.199999999999999" hidden="1" x14ac:dyDescent="0.2"/>
    <row r="18970" ht="10.199999999999999" hidden="1" x14ac:dyDescent="0.2"/>
    <row r="18971" ht="10.199999999999999" hidden="1" x14ac:dyDescent="0.2"/>
    <row r="18972" ht="10.199999999999999" hidden="1" x14ac:dyDescent="0.2"/>
    <row r="18973" ht="10.199999999999999" hidden="1" x14ac:dyDescent="0.2"/>
    <row r="18974" ht="10.199999999999999" hidden="1" x14ac:dyDescent="0.2"/>
    <row r="18975" ht="10.199999999999999" hidden="1" x14ac:dyDescent="0.2"/>
    <row r="18976" ht="10.199999999999999" hidden="1" x14ac:dyDescent="0.2"/>
    <row r="18977" ht="10.199999999999999" hidden="1" x14ac:dyDescent="0.2"/>
    <row r="18978" ht="10.199999999999999" hidden="1" x14ac:dyDescent="0.2"/>
    <row r="18979" ht="10.199999999999999" hidden="1" x14ac:dyDescent="0.2"/>
    <row r="18980" ht="10.199999999999999" hidden="1" x14ac:dyDescent="0.2"/>
    <row r="18981" ht="10.199999999999999" hidden="1" x14ac:dyDescent="0.2"/>
    <row r="18982" ht="10.199999999999999" hidden="1" x14ac:dyDescent="0.2"/>
    <row r="18983" ht="10.199999999999999" hidden="1" x14ac:dyDescent="0.2"/>
    <row r="18984" ht="10.199999999999999" hidden="1" x14ac:dyDescent="0.2"/>
    <row r="18985" ht="10.199999999999999" hidden="1" x14ac:dyDescent="0.2"/>
    <row r="18986" ht="10.199999999999999" hidden="1" x14ac:dyDescent="0.2"/>
    <row r="18987" ht="10.199999999999999" hidden="1" x14ac:dyDescent="0.2"/>
    <row r="18988" ht="10.199999999999999" hidden="1" x14ac:dyDescent="0.2"/>
    <row r="18989" ht="10.199999999999999" hidden="1" x14ac:dyDescent="0.2"/>
    <row r="18990" ht="10.199999999999999" hidden="1" x14ac:dyDescent="0.2"/>
    <row r="18991" ht="10.199999999999999" hidden="1" x14ac:dyDescent="0.2"/>
    <row r="18992" ht="10.199999999999999" hidden="1" x14ac:dyDescent="0.2"/>
    <row r="18993" ht="10.199999999999999" hidden="1" x14ac:dyDescent="0.2"/>
    <row r="18994" ht="10.199999999999999" hidden="1" x14ac:dyDescent="0.2"/>
    <row r="18995" ht="10.199999999999999" hidden="1" x14ac:dyDescent="0.2"/>
    <row r="18996" ht="10.199999999999999" hidden="1" x14ac:dyDescent="0.2"/>
    <row r="18997" ht="10.199999999999999" hidden="1" x14ac:dyDescent="0.2"/>
    <row r="18998" ht="10.199999999999999" hidden="1" x14ac:dyDescent="0.2"/>
    <row r="18999" ht="10.199999999999999" hidden="1" x14ac:dyDescent="0.2"/>
    <row r="19000" ht="10.199999999999999" hidden="1" x14ac:dyDescent="0.2"/>
    <row r="19001" ht="10.199999999999999" hidden="1" x14ac:dyDescent="0.2"/>
    <row r="19002" ht="10.199999999999999" hidden="1" x14ac:dyDescent="0.2"/>
    <row r="19003" ht="10.199999999999999" hidden="1" x14ac:dyDescent="0.2"/>
    <row r="19004" ht="10.199999999999999" hidden="1" x14ac:dyDescent="0.2"/>
    <row r="19005" ht="10.199999999999999" hidden="1" x14ac:dyDescent="0.2"/>
    <row r="19006" ht="10.199999999999999" hidden="1" x14ac:dyDescent="0.2"/>
    <row r="19007" ht="10.199999999999999" hidden="1" x14ac:dyDescent="0.2"/>
    <row r="19008" ht="10.199999999999999" hidden="1" x14ac:dyDescent="0.2"/>
    <row r="19009" ht="10.199999999999999" hidden="1" x14ac:dyDescent="0.2"/>
    <row r="19010" ht="10.199999999999999" hidden="1" x14ac:dyDescent="0.2"/>
    <row r="19011" ht="10.199999999999999" hidden="1" x14ac:dyDescent="0.2"/>
    <row r="19012" ht="10.199999999999999" hidden="1" x14ac:dyDescent="0.2"/>
    <row r="19013" ht="10.199999999999999" hidden="1" x14ac:dyDescent="0.2"/>
    <row r="19014" ht="10.199999999999999" hidden="1" x14ac:dyDescent="0.2"/>
    <row r="19015" ht="10.199999999999999" hidden="1" x14ac:dyDescent="0.2"/>
    <row r="19016" ht="10.199999999999999" hidden="1" x14ac:dyDescent="0.2"/>
    <row r="19017" ht="10.199999999999999" hidden="1" x14ac:dyDescent="0.2"/>
    <row r="19018" ht="10.199999999999999" hidden="1" x14ac:dyDescent="0.2"/>
    <row r="19019" ht="10.199999999999999" hidden="1" x14ac:dyDescent="0.2"/>
    <row r="19020" ht="10.199999999999999" hidden="1" x14ac:dyDescent="0.2"/>
    <row r="19021" ht="10.199999999999999" hidden="1" x14ac:dyDescent="0.2"/>
    <row r="19022" ht="10.199999999999999" hidden="1" x14ac:dyDescent="0.2"/>
    <row r="19023" ht="10.199999999999999" hidden="1" x14ac:dyDescent="0.2"/>
    <row r="19024" ht="10.199999999999999" hidden="1" x14ac:dyDescent="0.2"/>
    <row r="19025" ht="10.199999999999999" hidden="1" x14ac:dyDescent="0.2"/>
    <row r="19026" ht="10.199999999999999" hidden="1" x14ac:dyDescent="0.2"/>
    <row r="19027" ht="10.199999999999999" hidden="1" x14ac:dyDescent="0.2"/>
    <row r="19028" ht="10.199999999999999" hidden="1" x14ac:dyDescent="0.2"/>
    <row r="19029" ht="10.199999999999999" hidden="1" x14ac:dyDescent="0.2"/>
    <row r="19030" ht="10.199999999999999" hidden="1" x14ac:dyDescent="0.2"/>
    <row r="19031" ht="10.199999999999999" hidden="1" x14ac:dyDescent="0.2"/>
    <row r="19032" ht="10.199999999999999" hidden="1" x14ac:dyDescent="0.2"/>
    <row r="19033" ht="10.199999999999999" hidden="1" x14ac:dyDescent="0.2"/>
    <row r="19034" ht="10.199999999999999" hidden="1" x14ac:dyDescent="0.2"/>
    <row r="19035" ht="10.199999999999999" hidden="1" x14ac:dyDescent="0.2"/>
    <row r="19036" ht="10.199999999999999" hidden="1" x14ac:dyDescent="0.2"/>
    <row r="19037" ht="10.199999999999999" hidden="1" x14ac:dyDescent="0.2"/>
    <row r="19038" ht="10.199999999999999" hidden="1" x14ac:dyDescent="0.2"/>
    <row r="19039" ht="10.199999999999999" hidden="1" x14ac:dyDescent="0.2"/>
    <row r="19040" ht="10.199999999999999" hidden="1" x14ac:dyDescent="0.2"/>
    <row r="19041" ht="10.199999999999999" hidden="1" x14ac:dyDescent="0.2"/>
    <row r="19042" ht="10.199999999999999" hidden="1" x14ac:dyDescent="0.2"/>
    <row r="19043" ht="10.199999999999999" hidden="1" x14ac:dyDescent="0.2"/>
    <row r="19044" ht="10.199999999999999" hidden="1" x14ac:dyDescent="0.2"/>
    <row r="19045" ht="10.199999999999999" hidden="1" x14ac:dyDescent="0.2"/>
    <row r="19046" ht="10.199999999999999" hidden="1" x14ac:dyDescent="0.2"/>
    <row r="19047" ht="10.199999999999999" hidden="1" x14ac:dyDescent="0.2"/>
    <row r="19048" ht="10.199999999999999" hidden="1" x14ac:dyDescent="0.2"/>
    <row r="19049" ht="10.199999999999999" hidden="1" x14ac:dyDescent="0.2"/>
    <row r="19050" ht="10.199999999999999" hidden="1" x14ac:dyDescent="0.2"/>
    <row r="19051" ht="10.199999999999999" hidden="1" x14ac:dyDescent="0.2"/>
    <row r="19052" ht="10.199999999999999" hidden="1" x14ac:dyDescent="0.2"/>
    <row r="19053" ht="10.199999999999999" hidden="1" x14ac:dyDescent="0.2"/>
    <row r="19054" ht="10.199999999999999" hidden="1" x14ac:dyDescent="0.2"/>
    <row r="19055" ht="10.199999999999999" hidden="1" x14ac:dyDescent="0.2"/>
    <row r="19056" ht="10.199999999999999" hidden="1" x14ac:dyDescent="0.2"/>
    <row r="19057" ht="10.199999999999999" hidden="1" x14ac:dyDescent="0.2"/>
    <row r="19058" ht="10.199999999999999" hidden="1" x14ac:dyDescent="0.2"/>
    <row r="19059" ht="10.199999999999999" hidden="1" x14ac:dyDescent="0.2"/>
    <row r="19060" ht="10.199999999999999" hidden="1" x14ac:dyDescent="0.2"/>
    <row r="19061" ht="10.199999999999999" hidden="1" x14ac:dyDescent="0.2"/>
    <row r="19062" ht="10.199999999999999" hidden="1" x14ac:dyDescent="0.2"/>
    <row r="19063" ht="10.199999999999999" hidden="1" x14ac:dyDescent="0.2"/>
    <row r="19064" ht="10.199999999999999" hidden="1" x14ac:dyDescent="0.2"/>
    <row r="19065" ht="10.199999999999999" hidden="1" x14ac:dyDescent="0.2"/>
    <row r="19066" ht="10.199999999999999" hidden="1" x14ac:dyDescent="0.2"/>
    <row r="19067" ht="10.199999999999999" hidden="1" x14ac:dyDescent="0.2"/>
    <row r="19068" ht="10.199999999999999" hidden="1" x14ac:dyDescent="0.2"/>
    <row r="19069" ht="10.199999999999999" hidden="1" x14ac:dyDescent="0.2"/>
    <row r="19070" ht="10.199999999999999" hidden="1" x14ac:dyDescent="0.2"/>
    <row r="19071" ht="10.199999999999999" hidden="1" x14ac:dyDescent="0.2"/>
    <row r="19072" ht="10.199999999999999" hidden="1" x14ac:dyDescent="0.2"/>
    <row r="19073" ht="10.199999999999999" hidden="1" x14ac:dyDescent="0.2"/>
    <row r="19074" ht="10.199999999999999" hidden="1" x14ac:dyDescent="0.2"/>
    <row r="19075" ht="10.199999999999999" hidden="1" x14ac:dyDescent="0.2"/>
    <row r="19076" ht="10.199999999999999" hidden="1" x14ac:dyDescent="0.2"/>
    <row r="19077" ht="10.199999999999999" hidden="1" x14ac:dyDescent="0.2"/>
    <row r="19078" ht="10.199999999999999" hidden="1" x14ac:dyDescent="0.2"/>
    <row r="19079" ht="10.199999999999999" hidden="1" x14ac:dyDescent="0.2"/>
    <row r="19080" ht="10.199999999999999" hidden="1" x14ac:dyDescent="0.2"/>
    <row r="19081" ht="10.199999999999999" hidden="1" x14ac:dyDescent="0.2"/>
    <row r="19082" ht="10.199999999999999" hidden="1" x14ac:dyDescent="0.2"/>
    <row r="19083" ht="10.199999999999999" hidden="1" x14ac:dyDescent="0.2"/>
    <row r="19084" ht="10.199999999999999" hidden="1" x14ac:dyDescent="0.2"/>
    <row r="19085" ht="10.199999999999999" hidden="1" x14ac:dyDescent="0.2"/>
    <row r="19086" ht="10.199999999999999" hidden="1" x14ac:dyDescent="0.2"/>
    <row r="19087" ht="10.199999999999999" hidden="1" x14ac:dyDescent="0.2"/>
    <row r="19088" ht="10.199999999999999" hidden="1" x14ac:dyDescent="0.2"/>
    <row r="19089" ht="10.199999999999999" hidden="1" x14ac:dyDescent="0.2"/>
    <row r="19090" ht="10.199999999999999" hidden="1" x14ac:dyDescent="0.2"/>
    <row r="19091" ht="10.199999999999999" hidden="1" x14ac:dyDescent="0.2"/>
    <row r="19092" ht="10.199999999999999" hidden="1" x14ac:dyDescent="0.2"/>
    <row r="19093" ht="10.199999999999999" hidden="1" x14ac:dyDescent="0.2"/>
    <row r="19094" ht="10.199999999999999" hidden="1" x14ac:dyDescent="0.2"/>
    <row r="19095" ht="10.199999999999999" hidden="1" x14ac:dyDescent="0.2"/>
    <row r="19096" ht="10.199999999999999" hidden="1" x14ac:dyDescent="0.2"/>
    <row r="19097" ht="10.199999999999999" hidden="1" x14ac:dyDescent="0.2"/>
    <row r="19098" ht="10.199999999999999" hidden="1" x14ac:dyDescent="0.2"/>
    <row r="19099" ht="10.199999999999999" hidden="1" x14ac:dyDescent="0.2"/>
    <row r="19100" ht="10.199999999999999" hidden="1" x14ac:dyDescent="0.2"/>
    <row r="19101" ht="10.199999999999999" hidden="1" x14ac:dyDescent="0.2"/>
    <row r="19102" ht="10.199999999999999" hidden="1" x14ac:dyDescent="0.2"/>
    <row r="19103" ht="10.199999999999999" hidden="1" x14ac:dyDescent="0.2"/>
    <row r="19104" ht="10.199999999999999" hidden="1" x14ac:dyDescent="0.2"/>
    <row r="19105" ht="10.199999999999999" hidden="1" x14ac:dyDescent="0.2"/>
    <row r="19106" ht="10.199999999999999" hidden="1" x14ac:dyDescent="0.2"/>
    <row r="19107" ht="10.199999999999999" hidden="1" x14ac:dyDescent="0.2"/>
    <row r="19108" ht="10.199999999999999" hidden="1" x14ac:dyDescent="0.2"/>
    <row r="19109" ht="10.199999999999999" hidden="1" x14ac:dyDescent="0.2"/>
    <row r="19110" ht="10.199999999999999" hidden="1" x14ac:dyDescent="0.2"/>
    <row r="19111" ht="10.199999999999999" hidden="1" x14ac:dyDescent="0.2"/>
    <row r="19112" ht="10.199999999999999" hidden="1" x14ac:dyDescent="0.2"/>
    <row r="19113" ht="10.199999999999999" hidden="1" x14ac:dyDescent="0.2"/>
    <row r="19114" ht="10.199999999999999" hidden="1" x14ac:dyDescent="0.2"/>
    <row r="19115" ht="10.199999999999999" hidden="1" x14ac:dyDescent="0.2"/>
    <row r="19116" ht="10.199999999999999" hidden="1" x14ac:dyDescent="0.2"/>
    <row r="19117" ht="10.199999999999999" hidden="1" x14ac:dyDescent="0.2"/>
    <row r="19118" ht="10.199999999999999" hidden="1" x14ac:dyDescent="0.2"/>
    <row r="19119" ht="10.199999999999999" hidden="1" x14ac:dyDescent="0.2"/>
    <row r="19120" ht="10.199999999999999" hidden="1" x14ac:dyDescent="0.2"/>
    <row r="19121" ht="10.199999999999999" hidden="1" x14ac:dyDescent="0.2"/>
    <row r="19122" ht="10.199999999999999" hidden="1" x14ac:dyDescent="0.2"/>
    <row r="19123" ht="10.199999999999999" hidden="1" x14ac:dyDescent="0.2"/>
    <row r="19124" ht="10.199999999999999" hidden="1" x14ac:dyDescent="0.2"/>
    <row r="19125" ht="10.199999999999999" hidden="1" x14ac:dyDescent="0.2"/>
    <row r="19126" ht="10.199999999999999" hidden="1" x14ac:dyDescent="0.2"/>
    <row r="19127" ht="10.199999999999999" hidden="1" x14ac:dyDescent="0.2"/>
    <row r="19128" ht="10.199999999999999" hidden="1" x14ac:dyDescent="0.2"/>
    <row r="19129" ht="10.199999999999999" hidden="1" x14ac:dyDescent="0.2"/>
    <row r="19130" ht="10.199999999999999" hidden="1" x14ac:dyDescent="0.2"/>
    <row r="19131" ht="10.199999999999999" hidden="1" x14ac:dyDescent="0.2"/>
    <row r="19132" ht="10.199999999999999" hidden="1" x14ac:dyDescent="0.2"/>
    <row r="19133" ht="10.199999999999999" hidden="1" x14ac:dyDescent="0.2"/>
    <row r="19134" ht="10.199999999999999" hidden="1" x14ac:dyDescent="0.2"/>
    <row r="19135" ht="10.199999999999999" hidden="1" x14ac:dyDescent="0.2"/>
    <row r="19136" ht="10.199999999999999" hidden="1" x14ac:dyDescent="0.2"/>
    <row r="19137" ht="10.199999999999999" hidden="1" x14ac:dyDescent="0.2"/>
    <row r="19138" ht="10.199999999999999" hidden="1" x14ac:dyDescent="0.2"/>
    <row r="19139" ht="10.199999999999999" hidden="1" x14ac:dyDescent="0.2"/>
    <row r="19140" ht="10.199999999999999" hidden="1" x14ac:dyDescent="0.2"/>
    <row r="19141" ht="10.199999999999999" hidden="1" x14ac:dyDescent="0.2"/>
    <row r="19142" ht="10.199999999999999" hidden="1" x14ac:dyDescent="0.2"/>
    <row r="19143" ht="10.199999999999999" hidden="1" x14ac:dyDescent="0.2"/>
    <row r="19144" ht="10.199999999999999" hidden="1" x14ac:dyDescent="0.2"/>
    <row r="19145" ht="10.199999999999999" hidden="1" x14ac:dyDescent="0.2"/>
    <row r="19146" ht="10.199999999999999" hidden="1" x14ac:dyDescent="0.2"/>
    <row r="19147" ht="10.199999999999999" hidden="1" x14ac:dyDescent="0.2"/>
    <row r="19148" ht="10.199999999999999" hidden="1" x14ac:dyDescent="0.2"/>
    <row r="19149" ht="10.199999999999999" hidden="1" x14ac:dyDescent="0.2"/>
    <row r="19150" ht="10.199999999999999" hidden="1" x14ac:dyDescent="0.2"/>
    <row r="19151" ht="10.199999999999999" hidden="1" x14ac:dyDescent="0.2"/>
    <row r="19152" ht="10.199999999999999" hidden="1" x14ac:dyDescent="0.2"/>
    <row r="19153" ht="10.199999999999999" hidden="1" x14ac:dyDescent="0.2"/>
    <row r="19154" ht="10.199999999999999" hidden="1" x14ac:dyDescent="0.2"/>
    <row r="19155" ht="10.199999999999999" hidden="1" x14ac:dyDescent="0.2"/>
    <row r="19156" ht="10.199999999999999" hidden="1" x14ac:dyDescent="0.2"/>
    <row r="19157" ht="10.199999999999999" hidden="1" x14ac:dyDescent="0.2"/>
    <row r="19158" ht="10.199999999999999" hidden="1" x14ac:dyDescent="0.2"/>
    <row r="19159" ht="10.199999999999999" hidden="1" x14ac:dyDescent="0.2"/>
    <row r="19160" ht="10.199999999999999" hidden="1" x14ac:dyDescent="0.2"/>
    <row r="19161" ht="10.199999999999999" hidden="1" x14ac:dyDescent="0.2"/>
    <row r="19162" ht="10.199999999999999" hidden="1" x14ac:dyDescent="0.2"/>
    <row r="19163" ht="10.199999999999999" hidden="1" x14ac:dyDescent="0.2"/>
    <row r="19164" ht="10.199999999999999" hidden="1" x14ac:dyDescent="0.2"/>
    <row r="19165" ht="10.199999999999999" hidden="1" x14ac:dyDescent="0.2"/>
    <row r="19166" ht="10.199999999999999" hidden="1" x14ac:dyDescent="0.2"/>
    <row r="19167" ht="10.199999999999999" hidden="1" x14ac:dyDescent="0.2"/>
    <row r="19168" ht="10.199999999999999" hidden="1" x14ac:dyDescent="0.2"/>
    <row r="19169" ht="10.199999999999999" hidden="1" x14ac:dyDescent="0.2"/>
    <row r="19170" ht="10.199999999999999" hidden="1" x14ac:dyDescent="0.2"/>
    <row r="19171" ht="10.199999999999999" hidden="1" x14ac:dyDescent="0.2"/>
    <row r="19172" ht="10.199999999999999" hidden="1" x14ac:dyDescent="0.2"/>
    <row r="19173" ht="10.199999999999999" hidden="1" x14ac:dyDescent="0.2"/>
    <row r="19174" ht="10.199999999999999" hidden="1" x14ac:dyDescent="0.2"/>
    <row r="19175" ht="10.199999999999999" hidden="1" x14ac:dyDescent="0.2"/>
    <row r="19176" ht="10.199999999999999" hidden="1" x14ac:dyDescent="0.2"/>
    <row r="19177" ht="10.199999999999999" hidden="1" x14ac:dyDescent="0.2"/>
    <row r="19178" ht="10.199999999999999" hidden="1" x14ac:dyDescent="0.2"/>
    <row r="19179" ht="10.199999999999999" hidden="1" x14ac:dyDescent="0.2"/>
    <row r="19180" ht="10.199999999999999" hidden="1" x14ac:dyDescent="0.2"/>
    <row r="19181" ht="10.199999999999999" hidden="1" x14ac:dyDescent="0.2"/>
    <row r="19182" ht="10.199999999999999" hidden="1" x14ac:dyDescent="0.2"/>
    <row r="19183" ht="10.199999999999999" hidden="1" x14ac:dyDescent="0.2"/>
    <row r="19184" ht="10.199999999999999" hidden="1" x14ac:dyDescent="0.2"/>
    <row r="19185" ht="10.199999999999999" hidden="1" x14ac:dyDescent="0.2"/>
    <row r="19186" ht="10.199999999999999" hidden="1" x14ac:dyDescent="0.2"/>
    <row r="19187" ht="10.199999999999999" hidden="1" x14ac:dyDescent="0.2"/>
    <row r="19188" ht="10.199999999999999" hidden="1" x14ac:dyDescent="0.2"/>
    <row r="19189" ht="10.199999999999999" hidden="1" x14ac:dyDescent="0.2"/>
    <row r="19190" ht="10.199999999999999" hidden="1" x14ac:dyDescent="0.2"/>
    <row r="19191" ht="10.199999999999999" hidden="1" x14ac:dyDescent="0.2"/>
    <row r="19192" ht="10.199999999999999" hidden="1" x14ac:dyDescent="0.2"/>
    <row r="19193" ht="10.199999999999999" hidden="1" x14ac:dyDescent="0.2"/>
    <row r="19194" ht="10.199999999999999" hidden="1" x14ac:dyDescent="0.2"/>
    <row r="19195" ht="10.199999999999999" hidden="1" x14ac:dyDescent="0.2"/>
    <row r="19196" ht="10.199999999999999" hidden="1" x14ac:dyDescent="0.2"/>
    <row r="19197" ht="10.199999999999999" hidden="1" x14ac:dyDescent="0.2"/>
    <row r="19198" ht="10.199999999999999" hidden="1" x14ac:dyDescent="0.2"/>
    <row r="19199" ht="10.199999999999999" hidden="1" x14ac:dyDescent="0.2"/>
    <row r="19200" ht="10.199999999999999" hidden="1" x14ac:dyDescent="0.2"/>
    <row r="19201" ht="10.199999999999999" hidden="1" x14ac:dyDescent="0.2"/>
    <row r="19202" ht="10.199999999999999" hidden="1" x14ac:dyDescent="0.2"/>
    <row r="19203" ht="10.199999999999999" hidden="1" x14ac:dyDescent="0.2"/>
    <row r="19204" ht="10.199999999999999" hidden="1" x14ac:dyDescent="0.2"/>
    <row r="19205" ht="10.199999999999999" hidden="1" x14ac:dyDescent="0.2"/>
    <row r="19206" ht="10.199999999999999" hidden="1" x14ac:dyDescent="0.2"/>
    <row r="19207" ht="10.199999999999999" hidden="1" x14ac:dyDescent="0.2"/>
    <row r="19208" ht="10.199999999999999" hidden="1" x14ac:dyDescent="0.2"/>
    <row r="19209" ht="10.199999999999999" hidden="1" x14ac:dyDescent="0.2"/>
    <row r="19210" ht="10.199999999999999" hidden="1" x14ac:dyDescent="0.2"/>
    <row r="19211" ht="10.199999999999999" hidden="1" x14ac:dyDescent="0.2"/>
    <row r="19212" ht="10.199999999999999" hidden="1" x14ac:dyDescent="0.2"/>
    <row r="19213" ht="10.199999999999999" hidden="1" x14ac:dyDescent="0.2"/>
    <row r="19214" ht="10.199999999999999" hidden="1" x14ac:dyDescent="0.2"/>
    <row r="19215" ht="10.199999999999999" hidden="1" x14ac:dyDescent="0.2"/>
    <row r="19216" ht="10.199999999999999" hidden="1" x14ac:dyDescent="0.2"/>
    <row r="19217" ht="10.199999999999999" hidden="1" x14ac:dyDescent="0.2"/>
    <row r="19218" ht="10.199999999999999" hidden="1" x14ac:dyDescent="0.2"/>
    <row r="19219" ht="10.199999999999999" hidden="1" x14ac:dyDescent="0.2"/>
    <row r="19220" ht="10.199999999999999" hidden="1" x14ac:dyDescent="0.2"/>
    <row r="19221" ht="10.199999999999999" hidden="1" x14ac:dyDescent="0.2"/>
    <row r="19222" ht="10.199999999999999" hidden="1" x14ac:dyDescent="0.2"/>
    <row r="19223" ht="10.199999999999999" hidden="1" x14ac:dyDescent="0.2"/>
    <row r="19224" ht="10.199999999999999" hidden="1" x14ac:dyDescent="0.2"/>
    <row r="19225" ht="10.199999999999999" hidden="1" x14ac:dyDescent="0.2"/>
    <row r="19226" ht="10.199999999999999" hidden="1" x14ac:dyDescent="0.2"/>
    <row r="19227" ht="10.199999999999999" hidden="1" x14ac:dyDescent="0.2"/>
    <row r="19228" ht="10.199999999999999" hidden="1" x14ac:dyDescent="0.2"/>
    <row r="19229" ht="10.199999999999999" hidden="1" x14ac:dyDescent="0.2"/>
    <row r="19230" ht="10.199999999999999" hidden="1" x14ac:dyDescent="0.2"/>
    <row r="19231" ht="10.199999999999999" hidden="1" x14ac:dyDescent="0.2"/>
    <row r="19232" ht="10.199999999999999" hidden="1" x14ac:dyDescent="0.2"/>
    <row r="19233" ht="10.199999999999999" hidden="1" x14ac:dyDescent="0.2"/>
    <row r="19234" ht="10.199999999999999" hidden="1" x14ac:dyDescent="0.2"/>
    <row r="19235" ht="10.199999999999999" hidden="1" x14ac:dyDescent="0.2"/>
    <row r="19236" ht="10.199999999999999" hidden="1" x14ac:dyDescent="0.2"/>
    <row r="19237" ht="10.199999999999999" hidden="1" x14ac:dyDescent="0.2"/>
    <row r="19238" ht="10.199999999999999" hidden="1" x14ac:dyDescent="0.2"/>
    <row r="19239" ht="10.199999999999999" hidden="1" x14ac:dyDescent="0.2"/>
    <row r="19240" ht="10.199999999999999" hidden="1" x14ac:dyDescent="0.2"/>
    <row r="19241" ht="10.199999999999999" hidden="1" x14ac:dyDescent="0.2"/>
    <row r="19242" ht="10.199999999999999" hidden="1" x14ac:dyDescent="0.2"/>
    <row r="19243" ht="10.199999999999999" hidden="1" x14ac:dyDescent="0.2"/>
    <row r="19244" ht="10.199999999999999" hidden="1" x14ac:dyDescent="0.2"/>
    <row r="19245" ht="10.199999999999999" hidden="1" x14ac:dyDescent="0.2"/>
    <row r="19246" ht="10.199999999999999" hidden="1" x14ac:dyDescent="0.2"/>
    <row r="19247" ht="10.199999999999999" hidden="1" x14ac:dyDescent="0.2"/>
    <row r="19248" ht="10.199999999999999" hidden="1" x14ac:dyDescent="0.2"/>
    <row r="19249" ht="10.199999999999999" hidden="1" x14ac:dyDescent="0.2"/>
    <row r="19250" ht="10.199999999999999" hidden="1" x14ac:dyDescent="0.2"/>
    <row r="19251" ht="10.199999999999999" hidden="1" x14ac:dyDescent="0.2"/>
    <row r="19252" ht="10.199999999999999" hidden="1" x14ac:dyDescent="0.2"/>
    <row r="19253" ht="10.199999999999999" hidden="1" x14ac:dyDescent="0.2"/>
    <row r="19254" ht="10.199999999999999" hidden="1" x14ac:dyDescent="0.2"/>
    <row r="19255" ht="10.199999999999999" hidden="1" x14ac:dyDescent="0.2"/>
    <row r="19256" ht="10.199999999999999" hidden="1" x14ac:dyDescent="0.2"/>
    <row r="19257" ht="10.199999999999999" hidden="1" x14ac:dyDescent="0.2"/>
    <row r="19258" ht="10.199999999999999" hidden="1" x14ac:dyDescent="0.2"/>
    <row r="19259" ht="10.199999999999999" hidden="1" x14ac:dyDescent="0.2"/>
    <row r="19260" ht="10.199999999999999" hidden="1" x14ac:dyDescent="0.2"/>
    <row r="19261" ht="10.199999999999999" hidden="1" x14ac:dyDescent="0.2"/>
    <row r="19262" ht="10.199999999999999" hidden="1" x14ac:dyDescent="0.2"/>
    <row r="19263" ht="10.199999999999999" hidden="1" x14ac:dyDescent="0.2"/>
    <row r="19264" ht="10.199999999999999" hidden="1" x14ac:dyDescent="0.2"/>
    <row r="19265" ht="10.199999999999999" hidden="1" x14ac:dyDescent="0.2"/>
    <row r="19266" ht="10.199999999999999" hidden="1" x14ac:dyDescent="0.2"/>
    <row r="19267" ht="10.199999999999999" hidden="1" x14ac:dyDescent="0.2"/>
    <row r="19268" ht="10.199999999999999" hidden="1" x14ac:dyDescent="0.2"/>
    <row r="19269" ht="10.199999999999999" hidden="1" x14ac:dyDescent="0.2"/>
    <row r="19270" ht="10.199999999999999" hidden="1" x14ac:dyDescent="0.2"/>
    <row r="19271" ht="10.199999999999999" hidden="1" x14ac:dyDescent="0.2"/>
    <row r="19272" ht="10.199999999999999" hidden="1" x14ac:dyDescent="0.2"/>
    <row r="19273" ht="10.199999999999999" hidden="1" x14ac:dyDescent="0.2"/>
    <row r="19274" ht="10.199999999999999" hidden="1" x14ac:dyDescent="0.2"/>
    <row r="19275" ht="10.199999999999999" hidden="1" x14ac:dyDescent="0.2"/>
    <row r="19276" ht="10.199999999999999" hidden="1" x14ac:dyDescent="0.2"/>
    <row r="19277" ht="10.199999999999999" hidden="1" x14ac:dyDescent="0.2"/>
    <row r="19278" ht="10.199999999999999" hidden="1" x14ac:dyDescent="0.2"/>
    <row r="19279" ht="10.199999999999999" hidden="1" x14ac:dyDescent="0.2"/>
    <row r="19280" ht="10.199999999999999" hidden="1" x14ac:dyDescent="0.2"/>
    <row r="19281" ht="10.199999999999999" hidden="1" x14ac:dyDescent="0.2"/>
    <row r="19282" ht="10.199999999999999" hidden="1" x14ac:dyDescent="0.2"/>
    <row r="19283" ht="10.199999999999999" hidden="1" x14ac:dyDescent="0.2"/>
    <row r="19284" ht="10.199999999999999" hidden="1" x14ac:dyDescent="0.2"/>
    <row r="19285" ht="10.199999999999999" hidden="1" x14ac:dyDescent="0.2"/>
    <row r="19286" ht="10.199999999999999" hidden="1" x14ac:dyDescent="0.2"/>
    <row r="19287" ht="10.199999999999999" hidden="1" x14ac:dyDescent="0.2"/>
    <row r="19288" ht="10.199999999999999" hidden="1" x14ac:dyDescent="0.2"/>
    <row r="19289" ht="10.199999999999999" hidden="1" x14ac:dyDescent="0.2"/>
    <row r="19290" ht="10.199999999999999" hidden="1" x14ac:dyDescent="0.2"/>
    <row r="19291" ht="10.199999999999999" hidden="1" x14ac:dyDescent="0.2"/>
    <row r="19292" ht="10.199999999999999" hidden="1" x14ac:dyDescent="0.2"/>
    <row r="19293" ht="10.199999999999999" hidden="1" x14ac:dyDescent="0.2"/>
    <row r="19294" ht="10.199999999999999" hidden="1" x14ac:dyDescent="0.2"/>
    <row r="19295" ht="10.199999999999999" hidden="1" x14ac:dyDescent="0.2"/>
    <row r="19296" ht="10.199999999999999" hidden="1" x14ac:dyDescent="0.2"/>
    <row r="19297" ht="10.199999999999999" hidden="1" x14ac:dyDescent="0.2"/>
    <row r="19298" ht="10.199999999999999" hidden="1" x14ac:dyDescent="0.2"/>
    <row r="19299" ht="10.199999999999999" hidden="1" x14ac:dyDescent="0.2"/>
    <row r="19300" ht="10.199999999999999" hidden="1" x14ac:dyDescent="0.2"/>
    <row r="19301" ht="10.199999999999999" hidden="1" x14ac:dyDescent="0.2"/>
    <row r="19302" ht="10.199999999999999" hidden="1" x14ac:dyDescent="0.2"/>
    <row r="19303" ht="10.199999999999999" hidden="1" x14ac:dyDescent="0.2"/>
    <row r="19304" ht="10.199999999999999" hidden="1" x14ac:dyDescent="0.2"/>
    <row r="19305" ht="10.199999999999999" hidden="1" x14ac:dyDescent="0.2"/>
    <row r="19306" ht="10.199999999999999" hidden="1" x14ac:dyDescent="0.2"/>
    <row r="19307" ht="10.199999999999999" hidden="1" x14ac:dyDescent="0.2"/>
    <row r="19308" ht="10.199999999999999" hidden="1" x14ac:dyDescent="0.2"/>
    <row r="19309" ht="10.199999999999999" hidden="1" x14ac:dyDescent="0.2"/>
    <row r="19310" ht="10.199999999999999" hidden="1" x14ac:dyDescent="0.2"/>
    <row r="19311" ht="10.199999999999999" hidden="1" x14ac:dyDescent="0.2"/>
    <row r="19312" ht="10.199999999999999" hidden="1" x14ac:dyDescent="0.2"/>
    <row r="19313" ht="10.199999999999999" hidden="1" x14ac:dyDescent="0.2"/>
    <row r="19314" ht="10.199999999999999" hidden="1" x14ac:dyDescent="0.2"/>
    <row r="19315" ht="10.199999999999999" hidden="1" x14ac:dyDescent="0.2"/>
    <row r="19316" ht="10.199999999999999" hidden="1" x14ac:dyDescent="0.2"/>
    <row r="19317" ht="10.199999999999999" hidden="1" x14ac:dyDescent="0.2"/>
    <row r="19318" ht="10.199999999999999" hidden="1" x14ac:dyDescent="0.2"/>
    <row r="19319" ht="10.199999999999999" hidden="1" x14ac:dyDescent="0.2"/>
    <row r="19320" ht="10.199999999999999" hidden="1" x14ac:dyDescent="0.2"/>
    <row r="19321" ht="10.199999999999999" hidden="1" x14ac:dyDescent="0.2"/>
    <row r="19322" ht="10.199999999999999" hidden="1" x14ac:dyDescent="0.2"/>
    <row r="19323" ht="10.199999999999999" hidden="1" x14ac:dyDescent="0.2"/>
    <row r="19324" ht="10.199999999999999" hidden="1" x14ac:dyDescent="0.2"/>
    <row r="19325" ht="10.199999999999999" hidden="1" x14ac:dyDescent="0.2"/>
    <row r="19326" ht="10.199999999999999" hidden="1" x14ac:dyDescent="0.2"/>
    <row r="19327" ht="10.199999999999999" hidden="1" x14ac:dyDescent="0.2"/>
    <row r="19328" ht="10.199999999999999" hidden="1" x14ac:dyDescent="0.2"/>
    <row r="19329" ht="10.199999999999999" hidden="1" x14ac:dyDescent="0.2"/>
    <row r="19330" ht="10.199999999999999" hidden="1" x14ac:dyDescent="0.2"/>
    <row r="19331" ht="10.199999999999999" hidden="1" x14ac:dyDescent="0.2"/>
    <row r="19332" ht="10.199999999999999" hidden="1" x14ac:dyDescent="0.2"/>
    <row r="19333" ht="10.199999999999999" hidden="1" x14ac:dyDescent="0.2"/>
    <row r="19334" ht="10.199999999999999" hidden="1" x14ac:dyDescent="0.2"/>
    <row r="19335" ht="10.199999999999999" hidden="1" x14ac:dyDescent="0.2"/>
    <row r="19336" ht="10.199999999999999" hidden="1" x14ac:dyDescent="0.2"/>
    <row r="19337" ht="10.199999999999999" hidden="1" x14ac:dyDescent="0.2"/>
    <row r="19338" ht="10.199999999999999" hidden="1" x14ac:dyDescent="0.2"/>
    <row r="19339" ht="10.199999999999999" hidden="1" x14ac:dyDescent="0.2"/>
    <row r="19340" ht="10.199999999999999" hidden="1" x14ac:dyDescent="0.2"/>
    <row r="19341" ht="10.199999999999999" hidden="1" x14ac:dyDescent="0.2"/>
    <row r="19342" ht="10.199999999999999" hidden="1" x14ac:dyDescent="0.2"/>
    <row r="19343" ht="10.199999999999999" hidden="1" x14ac:dyDescent="0.2"/>
    <row r="19344" ht="10.199999999999999" hidden="1" x14ac:dyDescent="0.2"/>
    <row r="19345" ht="10.199999999999999" hidden="1" x14ac:dyDescent="0.2"/>
    <row r="19346" ht="10.199999999999999" hidden="1" x14ac:dyDescent="0.2"/>
    <row r="19347" ht="10.199999999999999" hidden="1" x14ac:dyDescent="0.2"/>
    <row r="19348" ht="10.199999999999999" hidden="1" x14ac:dyDescent="0.2"/>
    <row r="19349" ht="10.199999999999999" hidden="1" x14ac:dyDescent="0.2"/>
    <row r="19350" ht="10.199999999999999" hidden="1" x14ac:dyDescent="0.2"/>
    <row r="19351" ht="10.199999999999999" hidden="1" x14ac:dyDescent="0.2"/>
    <row r="19352" ht="10.199999999999999" hidden="1" x14ac:dyDescent="0.2"/>
    <row r="19353" ht="10.199999999999999" hidden="1" x14ac:dyDescent="0.2"/>
    <row r="19354" ht="10.199999999999999" hidden="1" x14ac:dyDescent="0.2"/>
    <row r="19355" ht="10.199999999999999" hidden="1" x14ac:dyDescent="0.2"/>
    <row r="19356" ht="10.199999999999999" hidden="1" x14ac:dyDescent="0.2"/>
    <row r="19357" ht="10.199999999999999" hidden="1" x14ac:dyDescent="0.2"/>
    <row r="19358" ht="10.199999999999999" hidden="1" x14ac:dyDescent="0.2"/>
    <row r="19359" ht="10.199999999999999" hidden="1" x14ac:dyDescent="0.2"/>
    <row r="19360" ht="10.199999999999999" hidden="1" x14ac:dyDescent="0.2"/>
    <row r="19361" ht="10.199999999999999" hidden="1" x14ac:dyDescent="0.2"/>
    <row r="19362" ht="10.199999999999999" hidden="1" x14ac:dyDescent="0.2"/>
    <row r="19363" ht="10.199999999999999" hidden="1" x14ac:dyDescent="0.2"/>
    <row r="19364" ht="10.199999999999999" hidden="1" x14ac:dyDescent="0.2"/>
    <row r="19365" ht="10.199999999999999" hidden="1" x14ac:dyDescent="0.2"/>
    <row r="19366" ht="10.199999999999999" hidden="1" x14ac:dyDescent="0.2"/>
    <row r="19367" ht="10.199999999999999" hidden="1" x14ac:dyDescent="0.2"/>
    <row r="19368" ht="10.199999999999999" hidden="1" x14ac:dyDescent="0.2"/>
    <row r="19369" ht="10.199999999999999" hidden="1" x14ac:dyDescent="0.2"/>
    <row r="19370" ht="10.199999999999999" hidden="1" x14ac:dyDescent="0.2"/>
    <row r="19371" ht="10.199999999999999" hidden="1" x14ac:dyDescent="0.2"/>
    <row r="19372" ht="10.199999999999999" hidden="1" x14ac:dyDescent="0.2"/>
    <row r="19373" ht="10.199999999999999" hidden="1" x14ac:dyDescent="0.2"/>
    <row r="19374" ht="10.199999999999999" hidden="1" x14ac:dyDescent="0.2"/>
    <row r="19375" ht="10.199999999999999" hidden="1" x14ac:dyDescent="0.2"/>
    <row r="19376" ht="10.199999999999999" hidden="1" x14ac:dyDescent="0.2"/>
    <row r="19377" ht="10.199999999999999" hidden="1" x14ac:dyDescent="0.2"/>
    <row r="19378" ht="10.199999999999999" hidden="1" x14ac:dyDescent="0.2"/>
    <row r="19379" ht="10.199999999999999" hidden="1" x14ac:dyDescent="0.2"/>
    <row r="19380" ht="10.199999999999999" hidden="1" x14ac:dyDescent="0.2"/>
    <row r="19381" ht="10.199999999999999" hidden="1" x14ac:dyDescent="0.2"/>
    <row r="19382" ht="10.199999999999999" hidden="1" x14ac:dyDescent="0.2"/>
    <row r="19383" ht="10.199999999999999" hidden="1" x14ac:dyDescent="0.2"/>
    <row r="19384" ht="10.199999999999999" hidden="1" x14ac:dyDescent="0.2"/>
    <row r="19385" ht="10.199999999999999" hidden="1" x14ac:dyDescent="0.2"/>
    <row r="19386" ht="10.199999999999999" hidden="1" x14ac:dyDescent="0.2"/>
    <row r="19387" ht="10.199999999999999" hidden="1" x14ac:dyDescent="0.2"/>
    <row r="19388" ht="10.199999999999999" hidden="1" x14ac:dyDescent="0.2"/>
    <row r="19389" ht="10.199999999999999" hidden="1" x14ac:dyDescent="0.2"/>
    <row r="19390" ht="10.199999999999999" hidden="1" x14ac:dyDescent="0.2"/>
    <row r="19391" ht="10.199999999999999" hidden="1" x14ac:dyDescent="0.2"/>
    <row r="19392" ht="10.199999999999999" hidden="1" x14ac:dyDescent="0.2"/>
    <row r="19393" ht="10.199999999999999" hidden="1" x14ac:dyDescent="0.2"/>
    <row r="19394" ht="10.199999999999999" hidden="1" x14ac:dyDescent="0.2"/>
    <row r="19395" ht="10.199999999999999" hidden="1" x14ac:dyDescent="0.2"/>
    <row r="19396" ht="10.199999999999999" hidden="1" x14ac:dyDescent="0.2"/>
    <row r="19397" ht="10.199999999999999" hidden="1" x14ac:dyDescent="0.2"/>
    <row r="19398" ht="10.199999999999999" hidden="1" x14ac:dyDescent="0.2"/>
    <row r="19399" ht="10.199999999999999" hidden="1" x14ac:dyDescent="0.2"/>
    <row r="19400" ht="10.199999999999999" hidden="1" x14ac:dyDescent="0.2"/>
    <row r="19401" ht="10.199999999999999" hidden="1" x14ac:dyDescent="0.2"/>
    <row r="19402" ht="10.199999999999999" hidden="1" x14ac:dyDescent="0.2"/>
    <row r="19403" ht="10.199999999999999" hidden="1" x14ac:dyDescent="0.2"/>
    <row r="19404" ht="10.199999999999999" hidden="1" x14ac:dyDescent="0.2"/>
    <row r="19405" ht="10.199999999999999" hidden="1" x14ac:dyDescent="0.2"/>
    <row r="19406" ht="10.199999999999999" hidden="1" x14ac:dyDescent="0.2"/>
    <row r="19407" ht="10.199999999999999" hidden="1" x14ac:dyDescent="0.2"/>
    <row r="19408" ht="10.199999999999999" hidden="1" x14ac:dyDescent="0.2"/>
    <row r="19409" ht="10.199999999999999" hidden="1" x14ac:dyDescent="0.2"/>
    <row r="19410" ht="10.199999999999999" hidden="1" x14ac:dyDescent="0.2"/>
    <row r="19411" ht="10.199999999999999" hidden="1" x14ac:dyDescent="0.2"/>
    <row r="19412" ht="10.199999999999999" hidden="1" x14ac:dyDescent="0.2"/>
    <row r="19413" ht="10.199999999999999" hidden="1" x14ac:dyDescent="0.2"/>
    <row r="19414" ht="10.199999999999999" hidden="1" x14ac:dyDescent="0.2"/>
    <row r="19415" ht="10.199999999999999" hidden="1" x14ac:dyDescent="0.2"/>
    <row r="19416" ht="10.199999999999999" hidden="1" x14ac:dyDescent="0.2"/>
    <row r="19417" ht="10.199999999999999" hidden="1" x14ac:dyDescent="0.2"/>
    <row r="19418" ht="10.199999999999999" hidden="1" x14ac:dyDescent="0.2"/>
    <row r="19419" ht="10.199999999999999" hidden="1" x14ac:dyDescent="0.2"/>
    <row r="19420" ht="10.199999999999999" hidden="1" x14ac:dyDescent="0.2"/>
    <row r="19421" ht="10.199999999999999" hidden="1" x14ac:dyDescent="0.2"/>
    <row r="19422" ht="10.199999999999999" hidden="1" x14ac:dyDescent="0.2"/>
    <row r="19423" ht="10.199999999999999" hidden="1" x14ac:dyDescent="0.2"/>
    <row r="19424" ht="10.199999999999999" hidden="1" x14ac:dyDescent="0.2"/>
    <row r="19425" ht="10.199999999999999" hidden="1" x14ac:dyDescent="0.2"/>
    <row r="19426" ht="10.199999999999999" hidden="1" x14ac:dyDescent="0.2"/>
    <row r="19427" ht="10.199999999999999" hidden="1" x14ac:dyDescent="0.2"/>
    <row r="19428" ht="10.199999999999999" hidden="1" x14ac:dyDescent="0.2"/>
    <row r="19429" ht="10.199999999999999" hidden="1" x14ac:dyDescent="0.2"/>
    <row r="19430" ht="10.199999999999999" hidden="1" x14ac:dyDescent="0.2"/>
    <row r="19431" ht="10.199999999999999" hidden="1" x14ac:dyDescent="0.2"/>
    <row r="19432" ht="10.199999999999999" hidden="1" x14ac:dyDescent="0.2"/>
    <row r="19433" ht="10.199999999999999" hidden="1" x14ac:dyDescent="0.2"/>
    <row r="19434" ht="10.199999999999999" hidden="1" x14ac:dyDescent="0.2"/>
    <row r="19435" ht="10.199999999999999" hidden="1" x14ac:dyDescent="0.2"/>
    <row r="19436" ht="10.199999999999999" hidden="1" x14ac:dyDescent="0.2"/>
    <row r="19437" ht="10.199999999999999" hidden="1" x14ac:dyDescent="0.2"/>
    <row r="19438" ht="10.199999999999999" hidden="1" x14ac:dyDescent="0.2"/>
    <row r="19439" ht="10.199999999999999" hidden="1" x14ac:dyDescent="0.2"/>
    <row r="19440" ht="10.199999999999999" hidden="1" x14ac:dyDescent="0.2"/>
    <row r="19441" ht="10.199999999999999" hidden="1" x14ac:dyDescent="0.2"/>
    <row r="19442" ht="10.199999999999999" hidden="1" x14ac:dyDescent="0.2"/>
    <row r="19443" ht="10.199999999999999" hidden="1" x14ac:dyDescent="0.2"/>
    <row r="19444" ht="10.199999999999999" hidden="1" x14ac:dyDescent="0.2"/>
    <row r="19445" ht="10.199999999999999" hidden="1" x14ac:dyDescent="0.2"/>
    <row r="19446" ht="10.199999999999999" hidden="1" x14ac:dyDescent="0.2"/>
    <row r="19447" ht="10.199999999999999" hidden="1" x14ac:dyDescent="0.2"/>
    <row r="19448" ht="10.199999999999999" hidden="1" x14ac:dyDescent="0.2"/>
    <row r="19449" ht="10.199999999999999" hidden="1" x14ac:dyDescent="0.2"/>
    <row r="19450" ht="10.199999999999999" hidden="1" x14ac:dyDescent="0.2"/>
    <row r="19451" ht="10.199999999999999" hidden="1" x14ac:dyDescent="0.2"/>
    <row r="19452" ht="10.199999999999999" hidden="1" x14ac:dyDescent="0.2"/>
    <row r="19453" ht="10.199999999999999" hidden="1" x14ac:dyDescent="0.2"/>
    <row r="19454" ht="10.199999999999999" hidden="1" x14ac:dyDescent="0.2"/>
    <row r="19455" ht="10.199999999999999" hidden="1" x14ac:dyDescent="0.2"/>
    <row r="19456" ht="10.199999999999999" hidden="1" x14ac:dyDescent="0.2"/>
    <row r="19457" ht="10.199999999999999" hidden="1" x14ac:dyDescent="0.2"/>
    <row r="19458" ht="10.199999999999999" hidden="1" x14ac:dyDescent="0.2"/>
    <row r="19459" ht="10.199999999999999" hidden="1" x14ac:dyDescent="0.2"/>
    <row r="19460" ht="10.199999999999999" hidden="1" x14ac:dyDescent="0.2"/>
    <row r="19461" ht="10.199999999999999" hidden="1" x14ac:dyDescent="0.2"/>
    <row r="19462" ht="10.199999999999999" hidden="1" x14ac:dyDescent="0.2"/>
    <row r="19463" ht="10.199999999999999" hidden="1" x14ac:dyDescent="0.2"/>
    <row r="19464" ht="10.199999999999999" hidden="1" x14ac:dyDescent="0.2"/>
    <row r="19465" ht="10.199999999999999" hidden="1" x14ac:dyDescent="0.2"/>
    <row r="19466" ht="10.199999999999999" hidden="1" x14ac:dyDescent="0.2"/>
    <row r="19467" ht="10.199999999999999" hidden="1" x14ac:dyDescent="0.2"/>
    <row r="19468" ht="10.199999999999999" hidden="1" x14ac:dyDescent="0.2"/>
    <row r="19469" ht="10.199999999999999" hidden="1" x14ac:dyDescent="0.2"/>
    <row r="19470" ht="10.199999999999999" hidden="1" x14ac:dyDescent="0.2"/>
    <row r="19471" ht="10.199999999999999" hidden="1" x14ac:dyDescent="0.2"/>
    <row r="19472" ht="10.199999999999999" hidden="1" x14ac:dyDescent="0.2"/>
    <row r="19473" ht="10.199999999999999" hidden="1" x14ac:dyDescent="0.2"/>
    <row r="19474" ht="10.199999999999999" hidden="1" x14ac:dyDescent="0.2"/>
    <row r="19475" ht="10.199999999999999" hidden="1" x14ac:dyDescent="0.2"/>
    <row r="19476" ht="10.199999999999999" hidden="1" x14ac:dyDescent="0.2"/>
    <row r="19477" ht="10.199999999999999" hidden="1" x14ac:dyDescent="0.2"/>
    <row r="19478" ht="10.199999999999999" hidden="1" x14ac:dyDescent="0.2"/>
    <row r="19479" ht="10.199999999999999" hidden="1" x14ac:dyDescent="0.2"/>
    <row r="19480" ht="10.199999999999999" hidden="1" x14ac:dyDescent="0.2"/>
    <row r="19481" ht="10.199999999999999" hidden="1" x14ac:dyDescent="0.2"/>
    <row r="19482" ht="10.199999999999999" hidden="1" x14ac:dyDescent="0.2"/>
    <row r="19483" ht="10.199999999999999" hidden="1" x14ac:dyDescent="0.2"/>
    <row r="19484" ht="10.199999999999999" hidden="1" x14ac:dyDescent="0.2"/>
    <row r="19485" ht="10.199999999999999" hidden="1" x14ac:dyDescent="0.2"/>
    <row r="19486" ht="10.199999999999999" hidden="1" x14ac:dyDescent="0.2"/>
    <row r="19487" ht="10.199999999999999" hidden="1" x14ac:dyDescent="0.2"/>
    <row r="19488" ht="10.199999999999999" hidden="1" x14ac:dyDescent="0.2"/>
    <row r="19489" ht="10.199999999999999" hidden="1" x14ac:dyDescent="0.2"/>
    <row r="19490" ht="10.199999999999999" hidden="1" x14ac:dyDescent="0.2"/>
    <row r="19491" ht="10.199999999999999" hidden="1" x14ac:dyDescent="0.2"/>
    <row r="19492" ht="10.199999999999999" hidden="1" x14ac:dyDescent="0.2"/>
    <row r="19493" ht="10.199999999999999" hidden="1" x14ac:dyDescent="0.2"/>
    <row r="19494" ht="10.199999999999999" hidden="1" x14ac:dyDescent="0.2"/>
    <row r="19495" ht="10.199999999999999" hidden="1" x14ac:dyDescent="0.2"/>
    <row r="19496" ht="10.199999999999999" hidden="1" x14ac:dyDescent="0.2"/>
    <row r="19497" ht="10.199999999999999" hidden="1" x14ac:dyDescent="0.2"/>
    <row r="19498" ht="10.199999999999999" hidden="1" x14ac:dyDescent="0.2"/>
    <row r="19499" ht="10.199999999999999" hidden="1" x14ac:dyDescent="0.2"/>
    <row r="19500" ht="10.199999999999999" hidden="1" x14ac:dyDescent="0.2"/>
    <row r="19501" ht="10.199999999999999" hidden="1" x14ac:dyDescent="0.2"/>
    <row r="19502" ht="10.199999999999999" hidden="1" x14ac:dyDescent="0.2"/>
    <row r="19503" ht="10.199999999999999" hidden="1" x14ac:dyDescent="0.2"/>
    <row r="19504" ht="10.199999999999999" hidden="1" x14ac:dyDescent="0.2"/>
    <row r="19505" ht="10.199999999999999" hidden="1" x14ac:dyDescent="0.2"/>
    <row r="19506" ht="10.199999999999999" hidden="1" x14ac:dyDescent="0.2"/>
    <row r="19507" ht="10.199999999999999" hidden="1" x14ac:dyDescent="0.2"/>
    <row r="19508" ht="10.199999999999999" hidden="1" x14ac:dyDescent="0.2"/>
    <row r="19509" ht="10.199999999999999" hidden="1" x14ac:dyDescent="0.2"/>
    <row r="19510" ht="10.199999999999999" hidden="1" x14ac:dyDescent="0.2"/>
    <row r="19511" ht="10.199999999999999" hidden="1" x14ac:dyDescent="0.2"/>
    <row r="19512" ht="10.199999999999999" hidden="1" x14ac:dyDescent="0.2"/>
    <row r="19513" ht="10.199999999999999" hidden="1" x14ac:dyDescent="0.2"/>
    <row r="19514" ht="10.199999999999999" hidden="1" x14ac:dyDescent="0.2"/>
    <row r="19515" ht="10.199999999999999" hidden="1" x14ac:dyDescent="0.2"/>
    <row r="19516" ht="10.199999999999999" hidden="1" x14ac:dyDescent="0.2"/>
    <row r="19517" ht="10.199999999999999" hidden="1" x14ac:dyDescent="0.2"/>
    <row r="19518" ht="10.199999999999999" hidden="1" x14ac:dyDescent="0.2"/>
    <row r="19519" ht="10.199999999999999" hidden="1" x14ac:dyDescent="0.2"/>
    <row r="19520" ht="10.199999999999999" hidden="1" x14ac:dyDescent="0.2"/>
    <row r="19521" ht="10.199999999999999" hidden="1" x14ac:dyDescent="0.2"/>
    <row r="19522" ht="10.199999999999999" hidden="1" x14ac:dyDescent="0.2"/>
    <row r="19523" ht="10.199999999999999" hidden="1" x14ac:dyDescent="0.2"/>
    <row r="19524" ht="10.199999999999999" hidden="1" x14ac:dyDescent="0.2"/>
    <row r="19525" ht="10.199999999999999" hidden="1" x14ac:dyDescent="0.2"/>
    <row r="19526" ht="10.199999999999999" hidden="1" x14ac:dyDescent="0.2"/>
    <row r="19527" ht="10.199999999999999" hidden="1" x14ac:dyDescent="0.2"/>
    <row r="19528" ht="10.199999999999999" hidden="1" x14ac:dyDescent="0.2"/>
    <row r="19529" ht="10.199999999999999" hidden="1" x14ac:dyDescent="0.2"/>
    <row r="19530" ht="10.199999999999999" hidden="1" x14ac:dyDescent="0.2"/>
    <row r="19531" ht="10.199999999999999" hidden="1" x14ac:dyDescent="0.2"/>
    <row r="19532" ht="10.199999999999999" hidden="1" x14ac:dyDescent="0.2"/>
    <row r="19533" ht="10.199999999999999" hidden="1" x14ac:dyDescent="0.2"/>
    <row r="19534" ht="10.199999999999999" hidden="1" x14ac:dyDescent="0.2"/>
    <row r="19535" ht="10.199999999999999" hidden="1" x14ac:dyDescent="0.2"/>
    <row r="19536" ht="10.199999999999999" hidden="1" x14ac:dyDescent="0.2"/>
    <row r="19537" ht="10.199999999999999" hidden="1" x14ac:dyDescent="0.2"/>
    <row r="19538" ht="10.199999999999999" hidden="1" x14ac:dyDescent="0.2"/>
    <row r="19539" ht="10.199999999999999" hidden="1" x14ac:dyDescent="0.2"/>
    <row r="19540" ht="10.199999999999999" hidden="1" x14ac:dyDescent="0.2"/>
    <row r="19541" ht="10.199999999999999" hidden="1" x14ac:dyDescent="0.2"/>
    <row r="19542" ht="10.199999999999999" hidden="1" x14ac:dyDescent="0.2"/>
    <row r="19543" ht="10.199999999999999" hidden="1" x14ac:dyDescent="0.2"/>
    <row r="19544" ht="10.199999999999999" hidden="1" x14ac:dyDescent="0.2"/>
    <row r="19545" ht="10.199999999999999" hidden="1" x14ac:dyDescent="0.2"/>
    <row r="19546" ht="10.199999999999999" hidden="1" x14ac:dyDescent="0.2"/>
    <row r="19547" ht="10.199999999999999" hidden="1" x14ac:dyDescent="0.2"/>
    <row r="19548" ht="10.199999999999999" hidden="1" x14ac:dyDescent="0.2"/>
    <row r="19549" ht="10.199999999999999" hidden="1" x14ac:dyDescent="0.2"/>
    <row r="19550" ht="10.199999999999999" hidden="1" x14ac:dyDescent="0.2"/>
    <row r="19551" ht="10.199999999999999" hidden="1" x14ac:dyDescent="0.2"/>
    <row r="19552" ht="10.199999999999999" hidden="1" x14ac:dyDescent="0.2"/>
    <row r="19553" ht="10.199999999999999" hidden="1" x14ac:dyDescent="0.2"/>
    <row r="19554" ht="10.199999999999999" hidden="1" x14ac:dyDescent="0.2"/>
    <row r="19555" ht="10.199999999999999" hidden="1" x14ac:dyDescent="0.2"/>
    <row r="19556" ht="10.199999999999999" hidden="1" x14ac:dyDescent="0.2"/>
    <row r="19557" ht="10.199999999999999" hidden="1" x14ac:dyDescent="0.2"/>
    <row r="19558" ht="10.199999999999999" hidden="1" x14ac:dyDescent="0.2"/>
    <row r="19559" ht="10.199999999999999" hidden="1" x14ac:dyDescent="0.2"/>
    <row r="19560" ht="10.199999999999999" hidden="1" x14ac:dyDescent="0.2"/>
    <row r="19561" ht="10.199999999999999" hidden="1" x14ac:dyDescent="0.2"/>
    <row r="19562" ht="10.199999999999999" hidden="1" x14ac:dyDescent="0.2"/>
    <row r="19563" ht="10.199999999999999" hidden="1" x14ac:dyDescent="0.2"/>
    <row r="19564" ht="10.199999999999999" hidden="1" x14ac:dyDescent="0.2"/>
    <row r="19565" ht="10.199999999999999" hidden="1" x14ac:dyDescent="0.2"/>
    <row r="19566" ht="10.199999999999999" hidden="1" x14ac:dyDescent="0.2"/>
    <row r="19567" ht="10.199999999999999" hidden="1" x14ac:dyDescent="0.2"/>
    <row r="19568" ht="10.199999999999999" hidden="1" x14ac:dyDescent="0.2"/>
    <row r="19569" ht="10.199999999999999" hidden="1" x14ac:dyDescent="0.2"/>
    <row r="19570" ht="10.199999999999999" hidden="1" x14ac:dyDescent="0.2"/>
    <row r="19571" ht="10.199999999999999" hidden="1" x14ac:dyDescent="0.2"/>
    <row r="19572" ht="10.199999999999999" hidden="1" x14ac:dyDescent="0.2"/>
    <row r="19573" ht="10.199999999999999" hidden="1" x14ac:dyDescent="0.2"/>
    <row r="19574" ht="10.199999999999999" hidden="1" x14ac:dyDescent="0.2"/>
    <row r="19575" ht="10.199999999999999" hidden="1" x14ac:dyDescent="0.2"/>
    <row r="19576" ht="10.199999999999999" hidden="1" x14ac:dyDescent="0.2"/>
    <row r="19577" ht="10.199999999999999" hidden="1" x14ac:dyDescent="0.2"/>
    <row r="19578" ht="10.199999999999999" hidden="1" x14ac:dyDescent="0.2"/>
    <row r="19579" ht="10.199999999999999" hidden="1" x14ac:dyDescent="0.2"/>
    <row r="19580" ht="10.199999999999999" hidden="1" x14ac:dyDescent="0.2"/>
    <row r="19581" ht="10.199999999999999" hidden="1" x14ac:dyDescent="0.2"/>
    <row r="19582" ht="10.199999999999999" hidden="1" x14ac:dyDescent="0.2"/>
    <row r="19583" ht="10.199999999999999" hidden="1" x14ac:dyDescent="0.2"/>
    <row r="19584" ht="10.199999999999999" hidden="1" x14ac:dyDescent="0.2"/>
    <row r="19585" ht="10.199999999999999" hidden="1" x14ac:dyDescent="0.2"/>
    <row r="19586" ht="10.199999999999999" hidden="1" x14ac:dyDescent="0.2"/>
    <row r="19587" ht="10.199999999999999" hidden="1" x14ac:dyDescent="0.2"/>
    <row r="19588" ht="10.199999999999999" hidden="1" x14ac:dyDescent="0.2"/>
    <row r="19589" ht="10.199999999999999" hidden="1" x14ac:dyDescent="0.2"/>
    <row r="19590" ht="10.199999999999999" hidden="1" x14ac:dyDescent="0.2"/>
    <row r="19591" ht="10.199999999999999" hidden="1" x14ac:dyDescent="0.2"/>
    <row r="19592" ht="10.199999999999999" hidden="1" x14ac:dyDescent="0.2"/>
    <row r="19593" ht="10.199999999999999" hidden="1" x14ac:dyDescent="0.2"/>
    <row r="19594" ht="10.199999999999999" hidden="1" x14ac:dyDescent="0.2"/>
    <row r="19595" ht="10.199999999999999" hidden="1" x14ac:dyDescent="0.2"/>
    <row r="19596" ht="10.199999999999999" hidden="1" x14ac:dyDescent="0.2"/>
    <row r="19597" ht="10.199999999999999" hidden="1" x14ac:dyDescent="0.2"/>
    <row r="19598" ht="10.199999999999999" hidden="1" x14ac:dyDescent="0.2"/>
    <row r="19599" ht="10.199999999999999" hidden="1" x14ac:dyDescent="0.2"/>
    <row r="19600" ht="10.199999999999999" hidden="1" x14ac:dyDescent="0.2"/>
    <row r="19601" ht="10.199999999999999" hidden="1" x14ac:dyDescent="0.2"/>
    <row r="19602" ht="10.199999999999999" hidden="1" x14ac:dyDescent="0.2"/>
    <row r="19603" ht="10.199999999999999" hidden="1" x14ac:dyDescent="0.2"/>
    <row r="19604" ht="10.199999999999999" hidden="1" x14ac:dyDescent="0.2"/>
    <row r="19605" ht="10.199999999999999" hidden="1" x14ac:dyDescent="0.2"/>
    <row r="19606" ht="10.199999999999999" hidden="1" x14ac:dyDescent="0.2"/>
    <row r="19607" ht="10.199999999999999" hidden="1" x14ac:dyDescent="0.2"/>
    <row r="19608" ht="10.199999999999999" hidden="1" x14ac:dyDescent="0.2"/>
    <row r="19609" ht="10.199999999999999" hidden="1" x14ac:dyDescent="0.2"/>
    <row r="19610" ht="10.199999999999999" hidden="1" x14ac:dyDescent="0.2"/>
    <row r="19611" ht="10.199999999999999" hidden="1" x14ac:dyDescent="0.2"/>
    <row r="19612" ht="10.199999999999999" hidden="1" x14ac:dyDescent="0.2"/>
    <row r="19613" ht="10.199999999999999" hidden="1" x14ac:dyDescent="0.2"/>
    <row r="19614" ht="10.199999999999999" hidden="1" x14ac:dyDescent="0.2"/>
    <row r="19615" ht="10.199999999999999" hidden="1" x14ac:dyDescent="0.2"/>
    <row r="19616" ht="10.199999999999999" hidden="1" x14ac:dyDescent="0.2"/>
    <row r="19617" ht="10.199999999999999" hidden="1" x14ac:dyDescent="0.2"/>
    <row r="19618" ht="10.199999999999999" hidden="1" x14ac:dyDescent="0.2"/>
    <row r="19619" ht="10.199999999999999" hidden="1" x14ac:dyDescent="0.2"/>
    <row r="19620" ht="10.199999999999999" hidden="1" x14ac:dyDescent="0.2"/>
    <row r="19621" ht="10.199999999999999" hidden="1" x14ac:dyDescent="0.2"/>
    <row r="19622" ht="10.199999999999999" hidden="1" x14ac:dyDescent="0.2"/>
    <row r="19623" ht="10.199999999999999" hidden="1" x14ac:dyDescent="0.2"/>
    <row r="19624" ht="10.199999999999999" hidden="1" x14ac:dyDescent="0.2"/>
    <row r="19625" ht="10.199999999999999" hidden="1" x14ac:dyDescent="0.2"/>
    <row r="19626" ht="10.199999999999999" hidden="1" x14ac:dyDescent="0.2"/>
    <row r="19627" ht="10.199999999999999" hidden="1" x14ac:dyDescent="0.2"/>
    <row r="19628" ht="10.199999999999999" hidden="1" x14ac:dyDescent="0.2"/>
    <row r="19629" ht="10.199999999999999" hidden="1" x14ac:dyDescent="0.2"/>
    <row r="19630" ht="10.199999999999999" hidden="1" x14ac:dyDescent="0.2"/>
    <row r="19631" ht="10.199999999999999" hidden="1" x14ac:dyDescent="0.2"/>
    <row r="19632" ht="10.199999999999999" hidden="1" x14ac:dyDescent="0.2"/>
    <row r="19633" ht="10.199999999999999" hidden="1" x14ac:dyDescent="0.2"/>
    <row r="19634" ht="10.199999999999999" hidden="1" x14ac:dyDescent="0.2"/>
    <row r="19635" ht="10.199999999999999" hidden="1" x14ac:dyDescent="0.2"/>
    <row r="19636" ht="10.199999999999999" hidden="1" x14ac:dyDescent="0.2"/>
    <row r="19637" ht="10.199999999999999" hidden="1" x14ac:dyDescent="0.2"/>
    <row r="19638" ht="10.199999999999999" hidden="1" x14ac:dyDescent="0.2"/>
    <row r="19639" ht="10.199999999999999" hidden="1" x14ac:dyDescent="0.2"/>
    <row r="19640" ht="10.199999999999999" hidden="1" x14ac:dyDescent="0.2"/>
    <row r="19641" ht="10.199999999999999" hidden="1" x14ac:dyDescent="0.2"/>
    <row r="19642" ht="10.199999999999999" hidden="1" x14ac:dyDescent="0.2"/>
    <row r="19643" ht="10.199999999999999" hidden="1" x14ac:dyDescent="0.2"/>
    <row r="19644" ht="10.199999999999999" hidden="1" x14ac:dyDescent="0.2"/>
    <row r="19645" ht="10.199999999999999" hidden="1" x14ac:dyDescent="0.2"/>
    <row r="19646" ht="10.199999999999999" hidden="1" x14ac:dyDescent="0.2"/>
    <row r="19647" ht="10.199999999999999" hidden="1" x14ac:dyDescent="0.2"/>
    <row r="19648" ht="10.199999999999999" hidden="1" x14ac:dyDescent="0.2"/>
    <row r="19649" ht="10.199999999999999" hidden="1" x14ac:dyDescent="0.2"/>
    <row r="19650" ht="10.199999999999999" hidden="1" x14ac:dyDescent="0.2"/>
    <row r="19651" ht="10.199999999999999" hidden="1" x14ac:dyDescent="0.2"/>
    <row r="19652" ht="10.199999999999999" hidden="1" x14ac:dyDescent="0.2"/>
    <row r="19653" ht="10.199999999999999" hidden="1" x14ac:dyDescent="0.2"/>
    <row r="19654" ht="10.199999999999999" hidden="1" x14ac:dyDescent="0.2"/>
    <row r="19655" ht="10.199999999999999" hidden="1" x14ac:dyDescent="0.2"/>
    <row r="19656" ht="10.199999999999999" hidden="1" x14ac:dyDescent="0.2"/>
    <row r="19657" ht="10.199999999999999" hidden="1" x14ac:dyDescent="0.2"/>
    <row r="19658" ht="10.199999999999999" hidden="1" x14ac:dyDescent="0.2"/>
    <row r="19659" ht="10.199999999999999" hidden="1" x14ac:dyDescent="0.2"/>
    <row r="19660" ht="10.199999999999999" hidden="1" x14ac:dyDescent="0.2"/>
    <row r="19661" ht="10.199999999999999" hidden="1" x14ac:dyDescent="0.2"/>
    <row r="19662" ht="10.199999999999999" hidden="1" x14ac:dyDescent="0.2"/>
    <row r="19663" ht="10.199999999999999" hidden="1" x14ac:dyDescent="0.2"/>
    <row r="19664" ht="10.199999999999999" hidden="1" x14ac:dyDescent="0.2"/>
    <row r="19665" ht="10.199999999999999" hidden="1" x14ac:dyDescent="0.2"/>
    <row r="19666" ht="10.199999999999999" hidden="1" x14ac:dyDescent="0.2"/>
    <row r="19667" ht="10.199999999999999" hidden="1" x14ac:dyDescent="0.2"/>
    <row r="19668" ht="10.199999999999999" hidden="1" x14ac:dyDescent="0.2"/>
    <row r="19669" ht="10.199999999999999" hidden="1" x14ac:dyDescent="0.2"/>
    <row r="19670" ht="10.199999999999999" hidden="1" x14ac:dyDescent="0.2"/>
    <row r="19671" ht="10.199999999999999" hidden="1" x14ac:dyDescent="0.2"/>
    <row r="19672" ht="10.199999999999999" hidden="1" x14ac:dyDescent="0.2"/>
    <row r="19673" ht="10.199999999999999" hidden="1" x14ac:dyDescent="0.2"/>
    <row r="19674" ht="10.199999999999999" hidden="1" x14ac:dyDescent="0.2"/>
    <row r="19675" ht="10.199999999999999" hidden="1" x14ac:dyDescent="0.2"/>
    <row r="19676" ht="10.199999999999999" hidden="1" x14ac:dyDescent="0.2"/>
    <row r="19677" ht="10.199999999999999" hidden="1" x14ac:dyDescent="0.2"/>
    <row r="19678" ht="10.199999999999999" hidden="1" x14ac:dyDescent="0.2"/>
    <row r="19679" ht="10.199999999999999" hidden="1" x14ac:dyDescent="0.2"/>
    <row r="19680" ht="10.199999999999999" hidden="1" x14ac:dyDescent="0.2"/>
    <row r="19681" ht="10.199999999999999" hidden="1" x14ac:dyDescent="0.2"/>
    <row r="19682" ht="10.199999999999999" hidden="1" x14ac:dyDescent="0.2"/>
    <row r="19683" ht="10.199999999999999" hidden="1" x14ac:dyDescent="0.2"/>
    <row r="19684" ht="10.199999999999999" hidden="1" x14ac:dyDescent="0.2"/>
    <row r="19685" ht="10.199999999999999" hidden="1" x14ac:dyDescent="0.2"/>
    <row r="19686" ht="10.199999999999999" hidden="1" x14ac:dyDescent="0.2"/>
    <row r="19687" ht="10.199999999999999" hidden="1" x14ac:dyDescent="0.2"/>
    <row r="19688" ht="10.199999999999999" hidden="1" x14ac:dyDescent="0.2"/>
    <row r="19689" ht="10.199999999999999" hidden="1" x14ac:dyDescent="0.2"/>
    <row r="19690" ht="10.199999999999999" hidden="1" x14ac:dyDescent="0.2"/>
    <row r="19691" ht="10.199999999999999" hidden="1" x14ac:dyDescent="0.2"/>
    <row r="19692" ht="10.199999999999999" hidden="1" x14ac:dyDescent="0.2"/>
    <row r="19693" ht="10.199999999999999" hidden="1" x14ac:dyDescent="0.2"/>
    <row r="19694" ht="10.199999999999999" hidden="1" x14ac:dyDescent="0.2"/>
    <row r="19695" ht="10.199999999999999" hidden="1" x14ac:dyDescent="0.2"/>
    <row r="19696" ht="10.199999999999999" hidden="1" x14ac:dyDescent="0.2"/>
    <row r="19697" ht="10.199999999999999" hidden="1" x14ac:dyDescent="0.2"/>
    <row r="19698" ht="10.199999999999999" hidden="1" x14ac:dyDescent="0.2"/>
    <row r="19699" ht="10.199999999999999" hidden="1" x14ac:dyDescent="0.2"/>
    <row r="19700" ht="10.199999999999999" hidden="1" x14ac:dyDescent="0.2"/>
    <row r="19701" ht="10.199999999999999" hidden="1" x14ac:dyDescent="0.2"/>
    <row r="19702" ht="10.199999999999999" hidden="1" x14ac:dyDescent="0.2"/>
    <row r="19703" ht="10.199999999999999" hidden="1" x14ac:dyDescent="0.2"/>
    <row r="19704" ht="10.199999999999999" hidden="1" x14ac:dyDescent="0.2"/>
    <row r="19705" ht="10.199999999999999" hidden="1" x14ac:dyDescent="0.2"/>
    <row r="19706" ht="10.199999999999999" hidden="1" x14ac:dyDescent="0.2"/>
    <row r="19707" ht="10.199999999999999" hidden="1" x14ac:dyDescent="0.2"/>
    <row r="19708" ht="10.199999999999999" hidden="1" x14ac:dyDescent="0.2"/>
    <row r="19709" ht="10.199999999999999" hidden="1" x14ac:dyDescent="0.2"/>
    <row r="19710" ht="10.199999999999999" hidden="1" x14ac:dyDescent="0.2"/>
    <row r="19711" ht="10.199999999999999" hidden="1" x14ac:dyDescent="0.2"/>
    <row r="19712" ht="10.199999999999999" hidden="1" x14ac:dyDescent="0.2"/>
    <row r="19713" ht="10.199999999999999" hidden="1" x14ac:dyDescent="0.2"/>
    <row r="19714" ht="10.199999999999999" hidden="1" x14ac:dyDescent="0.2"/>
    <row r="19715" ht="10.199999999999999" hidden="1" x14ac:dyDescent="0.2"/>
    <row r="19716" ht="10.199999999999999" hidden="1" x14ac:dyDescent="0.2"/>
    <row r="19717" ht="10.199999999999999" hidden="1" x14ac:dyDescent="0.2"/>
    <row r="19718" ht="10.199999999999999" hidden="1" x14ac:dyDescent="0.2"/>
    <row r="19719" ht="10.199999999999999" hidden="1" x14ac:dyDescent="0.2"/>
    <row r="19720" ht="10.199999999999999" hidden="1" x14ac:dyDescent="0.2"/>
    <row r="19721" ht="10.199999999999999" hidden="1" x14ac:dyDescent="0.2"/>
    <row r="19722" ht="10.199999999999999" hidden="1" x14ac:dyDescent="0.2"/>
    <row r="19723" ht="10.199999999999999" hidden="1" x14ac:dyDescent="0.2"/>
    <row r="19724" ht="10.199999999999999" hidden="1" x14ac:dyDescent="0.2"/>
    <row r="19725" ht="10.199999999999999" hidden="1" x14ac:dyDescent="0.2"/>
    <row r="19726" ht="10.199999999999999" hidden="1" x14ac:dyDescent="0.2"/>
    <row r="19727" ht="10.199999999999999" hidden="1" x14ac:dyDescent="0.2"/>
    <row r="19728" ht="10.199999999999999" hidden="1" x14ac:dyDescent="0.2"/>
    <row r="19729" ht="10.199999999999999" hidden="1" x14ac:dyDescent="0.2"/>
    <row r="19730" ht="10.199999999999999" hidden="1" x14ac:dyDescent="0.2"/>
    <row r="19731" ht="10.199999999999999" hidden="1" x14ac:dyDescent="0.2"/>
    <row r="19732" ht="10.199999999999999" hidden="1" x14ac:dyDescent="0.2"/>
    <row r="19733" ht="10.199999999999999" hidden="1" x14ac:dyDescent="0.2"/>
    <row r="19734" ht="10.199999999999999" hidden="1" x14ac:dyDescent="0.2"/>
    <row r="19735" ht="10.199999999999999" hidden="1" x14ac:dyDescent="0.2"/>
    <row r="19736" ht="10.199999999999999" hidden="1" x14ac:dyDescent="0.2"/>
    <row r="19737" ht="10.199999999999999" hidden="1" x14ac:dyDescent="0.2"/>
    <row r="19738" ht="10.199999999999999" hidden="1" x14ac:dyDescent="0.2"/>
    <row r="19739" ht="10.199999999999999" hidden="1" x14ac:dyDescent="0.2"/>
    <row r="19740" ht="10.199999999999999" hidden="1" x14ac:dyDescent="0.2"/>
    <row r="19741" ht="10.199999999999999" hidden="1" x14ac:dyDescent="0.2"/>
    <row r="19742" ht="10.199999999999999" hidden="1" x14ac:dyDescent="0.2"/>
    <row r="19743" ht="10.199999999999999" hidden="1" x14ac:dyDescent="0.2"/>
    <row r="19744" ht="10.199999999999999" hidden="1" x14ac:dyDescent="0.2"/>
    <row r="19745" ht="10.199999999999999" hidden="1" x14ac:dyDescent="0.2"/>
    <row r="19746" ht="10.199999999999999" hidden="1" x14ac:dyDescent="0.2"/>
    <row r="19747" ht="10.199999999999999" hidden="1" x14ac:dyDescent="0.2"/>
    <row r="19748" ht="10.199999999999999" hidden="1" x14ac:dyDescent="0.2"/>
    <row r="19749" ht="10.199999999999999" hidden="1" x14ac:dyDescent="0.2"/>
    <row r="19750" ht="10.199999999999999" hidden="1" x14ac:dyDescent="0.2"/>
    <row r="19751" ht="10.199999999999999" hidden="1" x14ac:dyDescent="0.2"/>
    <row r="19752" ht="10.199999999999999" hidden="1" x14ac:dyDescent="0.2"/>
    <row r="19753" ht="10.199999999999999" hidden="1" x14ac:dyDescent="0.2"/>
    <row r="19754" ht="10.199999999999999" hidden="1" x14ac:dyDescent="0.2"/>
    <row r="19755" ht="10.199999999999999" hidden="1" x14ac:dyDescent="0.2"/>
    <row r="19756" ht="10.199999999999999" hidden="1" x14ac:dyDescent="0.2"/>
    <row r="19757" ht="10.199999999999999" hidden="1" x14ac:dyDescent="0.2"/>
    <row r="19758" ht="10.199999999999999" hidden="1" x14ac:dyDescent="0.2"/>
    <row r="19759" ht="10.199999999999999" hidden="1" x14ac:dyDescent="0.2"/>
    <row r="19760" ht="10.199999999999999" hidden="1" x14ac:dyDescent="0.2"/>
    <row r="19761" ht="10.199999999999999" hidden="1" x14ac:dyDescent="0.2"/>
    <row r="19762" ht="10.199999999999999" hidden="1" x14ac:dyDescent="0.2"/>
    <row r="19763" ht="10.199999999999999" hidden="1" x14ac:dyDescent="0.2"/>
    <row r="19764" ht="10.199999999999999" hidden="1" x14ac:dyDescent="0.2"/>
    <row r="19765" ht="10.199999999999999" hidden="1" x14ac:dyDescent="0.2"/>
    <row r="19766" ht="10.199999999999999" hidden="1" x14ac:dyDescent="0.2"/>
    <row r="19767" ht="10.199999999999999" hidden="1" x14ac:dyDescent="0.2"/>
    <row r="19768" ht="10.199999999999999" hidden="1" x14ac:dyDescent="0.2"/>
    <row r="19769" ht="10.199999999999999" hidden="1" x14ac:dyDescent="0.2"/>
    <row r="19770" ht="10.199999999999999" hidden="1" x14ac:dyDescent="0.2"/>
    <row r="19771" ht="10.199999999999999" hidden="1" x14ac:dyDescent="0.2"/>
    <row r="19772" ht="10.199999999999999" hidden="1" x14ac:dyDescent="0.2"/>
    <row r="19773" ht="10.199999999999999" hidden="1" x14ac:dyDescent="0.2"/>
    <row r="19774" ht="10.199999999999999" hidden="1" x14ac:dyDescent="0.2"/>
    <row r="19775" ht="10.199999999999999" hidden="1" x14ac:dyDescent="0.2"/>
    <row r="19776" ht="10.199999999999999" hidden="1" x14ac:dyDescent="0.2"/>
    <row r="19777" ht="10.199999999999999" hidden="1" x14ac:dyDescent="0.2"/>
    <row r="19778" ht="10.199999999999999" hidden="1" x14ac:dyDescent="0.2"/>
    <row r="19779" ht="10.199999999999999" hidden="1" x14ac:dyDescent="0.2"/>
    <row r="19780" ht="10.199999999999999" hidden="1" x14ac:dyDescent="0.2"/>
    <row r="19781" ht="10.199999999999999" hidden="1" x14ac:dyDescent="0.2"/>
    <row r="19782" ht="10.199999999999999" hidden="1" x14ac:dyDescent="0.2"/>
    <row r="19783" ht="10.199999999999999" hidden="1" x14ac:dyDescent="0.2"/>
    <row r="19784" ht="10.199999999999999" hidden="1" x14ac:dyDescent="0.2"/>
    <row r="19785" ht="10.199999999999999" hidden="1" x14ac:dyDescent="0.2"/>
    <row r="19786" ht="10.199999999999999" hidden="1" x14ac:dyDescent="0.2"/>
    <row r="19787" ht="10.199999999999999" hidden="1" x14ac:dyDescent="0.2"/>
    <row r="19788" ht="10.199999999999999" hidden="1" x14ac:dyDescent="0.2"/>
    <row r="19789" ht="10.199999999999999" hidden="1" x14ac:dyDescent="0.2"/>
    <row r="19790" ht="10.199999999999999" hidden="1" x14ac:dyDescent="0.2"/>
    <row r="19791" ht="10.199999999999999" hidden="1" x14ac:dyDescent="0.2"/>
    <row r="19792" ht="10.199999999999999" hidden="1" x14ac:dyDescent="0.2"/>
    <row r="19793" ht="10.199999999999999" hidden="1" x14ac:dyDescent="0.2"/>
    <row r="19794" ht="10.199999999999999" hidden="1" x14ac:dyDescent="0.2"/>
    <row r="19795" ht="10.199999999999999" hidden="1" x14ac:dyDescent="0.2"/>
    <row r="19796" ht="10.199999999999999" hidden="1" x14ac:dyDescent="0.2"/>
    <row r="19797" ht="10.199999999999999" hidden="1" x14ac:dyDescent="0.2"/>
    <row r="19798" ht="10.199999999999999" hidden="1" x14ac:dyDescent="0.2"/>
    <row r="19799" ht="10.199999999999999" hidden="1" x14ac:dyDescent="0.2"/>
    <row r="19800" ht="10.199999999999999" hidden="1" x14ac:dyDescent="0.2"/>
    <row r="19801" ht="10.199999999999999" hidden="1" x14ac:dyDescent="0.2"/>
    <row r="19802" ht="10.199999999999999" hidden="1" x14ac:dyDescent="0.2"/>
    <row r="19803" ht="10.199999999999999" hidden="1" x14ac:dyDescent="0.2"/>
    <row r="19804" ht="10.199999999999999" hidden="1" x14ac:dyDescent="0.2"/>
    <row r="19805" ht="10.199999999999999" hidden="1" x14ac:dyDescent="0.2"/>
    <row r="19806" ht="10.199999999999999" hidden="1" x14ac:dyDescent="0.2"/>
    <row r="19807" ht="10.199999999999999" hidden="1" x14ac:dyDescent="0.2"/>
    <row r="19808" ht="10.199999999999999" hidden="1" x14ac:dyDescent="0.2"/>
    <row r="19809" ht="10.199999999999999" hidden="1" x14ac:dyDescent="0.2"/>
    <row r="19810" ht="10.199999999999999" hidden="1" x14ac:dyDescent="0.2"/>
    <row r="19811" ht="10.199999999999999" hidden="1" x14ac:dyDescent="0.2"/>
    <row r="19812" ht="10.199999999999999" hidden="1" x14ac:dyDescent="0.2"/>
    <row r="19813" ht="10.199999999999999" hidden="1" x14ac:dyDescent="0.2"/>
    <row r="19814" ht="10.199999999999999" hidden="1" x14ac:dyDescent="0.2"/>
    <row r="19815" ht="10.199999999999999" hidden="1" x14ac:dyDescent="0.2"/>
    <row r="19816" ht="10.199999999999999" hidden="1" x14ac:dyDescent="0.2"/>
    <row r="19817" ht="10.199999999999999" hidden="1" x14ac:dyDescent="0.2"/>
    <row r="19818" ht="10.199999999999999" hidden="1" x14ac:dyDescent="0.2"/>
    <row r="19819" ht="10.199999999999999" hidden="1" x14ac:dyDescent="0.2"/>
    <row r="19820" ht="10.199999999999999" hidden="1" x14ac:dyDescent="0.2"/>
    <row r="19821" ht="10.199999999999999" hidden="1" x14ac:dyDescent="0.2"/>
    <row r="19822" ht="10.199999999999999" hidden="1" x14ac:dyDescent="0.2"/>
    <row r="19823" ht="10.199999999999999" hidden="1" x14ac:dyDescent="0.2"/>
    <row r="19824" ht="10.199999999999999" hidden="1" x14ac:dyDescent="0.2"/>
    <row r="19825" ht="10.199999999999999" hidden="1" x14ac:dyDescent="0.2"/>
    <row r="19826" ht="10.199999999999999" hidden="1" x14ac:dyDescent="0.2"/>
    <row r="19827" ht="10.199999999999999" hidden="1" x14ac:dyDescent="0.2"/>
    <row r="19828" ht="10.199999999999999" hidden="1" x14ac:dyDescent="0.2"/>
    <row r="19829" ht="10.199999999999999" hidden="1" x14ac:dyDescent="0.2"/>
    <row r="19830" ht="10.199999999999999" hidden="1" x14ac:dyDescent="0.2"/>
    <row r="19831" ht="10.199999999999999" hidden="1" x14ac:dyDescent="0.2"/>
    <row r="19832" ht="10.199999999999999" hidden="1" x14ac:dyDescent="0.2"/>
    <row r="19833" ht="10.199999999999999" hidden="1" x14ac:dyDescent="0.2"/>
    <row r="19834" ht="10.199999999999999" hidden="1" x14ac:dyDescent="0.2"/>
    <row r="19835" ht="10.199999999999999" hidden="1" x14ac:dyDescent="0.2"/>
    <row r="19836" ht="10.199999999999999" hidden="1" x14ac:dyDescent="0.2"/>
    <row r="19837" ht="10.199999999999999" hidden="1" x14ac:dyDescent="0.2"/>
    <row r="19838" ht="10.199999999999999" hidden="1" x14ac:dyDescent="0.2"/>
    <row r="19839" ht="10.199999999999999" hidden="1" x14ac:dyDescent="0.2"/>
    <row r="19840" ht="10.199999999999999" hidden="1" x14ac:dyDescent="0.2"/>
    <row r="19841" ht="10.199999999999999" hidden="1" x14ac:dyDescent="0.2"/>
    <row r="19842" ht="10.199999999999999" hidden="1" x14ac:dyDescent="0.2"/>
    <row r="19843" ht="10.199999999999999" hidden="1" x14ac:dyDescent="0.2"/>
    <row r="19844" ht="10.199999999999999" hidden="1" x14ac:dyDescent="0.2"/>
    <row r="19845" ht="10.199999999999999" hidden="1" x14ac:dyDescent="0.2"/>
    <row r="19846" ht="10.199999999999999" hidden="1" x14ac:dyDescent="0.2"/>
    <row r="19847" ht="10.199999999999999" hidden="1" x14ac:dyDescent="0.2"/>
    <row r="19848" ht="10.199999999999999" hidden="1" x14ac:dyDescent="0.2"/>
    <row r="19849" ht="10.199999999999999" hidden="1" x14ac:dyDescent="0.2"/>
    <row r="19850" ht="10.199999999999999" hidden="1" x14ac:dyDescent="0.2"/>
    <row r="19851" ht="10.199999999999999" hidden="1" x14ac:dyDescent="0.2"/>
    <row r="19852" ht="10.199999999999999" hidden="1" x14ac:dyDescent="0.2"/>
    <row r="19853" ht="10.199999999999999" hidden="1" x14ac:dyDescent="0.2"/>
    <row r="19854" ht="10.199999999999999" hidden="1" x14ac:dyDescent="0.2"/>
    <row r="19855" ht="10.199999999999999" hidden="1" x14ac:dyDescent="0.2"/>
    <row r="19856" ht="10.199999999999999" hidden="1" x14ac:dyDescent="0.2"/>
    <row r="19857" ht="10.199999999999999" hidden="1" x14ac:dyDescent="0.2"/>
    <row r="19858" ht="10.199999999999999" hidden="1" x14ac:dyDescent="0.2"/>
    <row r="19859" ht="10.199999999999999" hidden="1" x14ac:dyDescent="0.2"/>
    <row r="19860" ht="10.199999999999999" hidden="1" x14ac:dyDescent="0.2"/>
    <row r="19861" ht="10.199999999999999" hidden="1" x14ac:dyDescent="0.2"/>
    <row r="19862" ht="10.199999999999999" hidden="1" x14ac:dyDescent="0.2"/>
    <row r="19863" ht="10.199999999999999" hidden="1" x14ac:dyDescent="0.2"/>
    <row r="19864" ht="10.199999999999999" hidden="1" x14ac:dyDescent="0.2"/>
    <row r="19865" ht="10.199999999999999" hidden="1" x14ac:dyDescent="0.2"/>
    <row r="19866" ht="10.199999999999999" hidden="1" x14ac:dyDescent="0.2"/>
    <row r="19867" ht="10.199999999999999" hidden="1" x14ac:dyDescent="0.2"/>
    <row r="19868" ht="10.199999999999999" hidden="1" x14ac:dyDescent="0.2"/>
    <row r="19869" ht="10.199999999999999" hidden="1" x14ac:dyDescent="0.2"/>
    <row r="19870" ht="10.199999999999999" hidden="1" x14ac:dyDescent="0.2"/>
    <row r="19871" ht="10.199999999999999" hidden="1" x14ac:dyDescent="0.2"/>
    <row r="19872" ht="10.199999999999999" hidden="1" x14ac:dyDescent="0.2"/>
    <row r="19873" ht="10.199999999999999" hidden="1" x14ac:dyDescent="0.2"/>
    <row r="19874" ht="10.199999999999999" hidden="1" x14ac:dyDescent="0.2"/>
    <row r="19875" ht="10.199999999999999" hidden="1" x14ac:dyDescent="0.2"/>
    <row r="19876" ht="10.199999999999999" hidden="1" x14ac:dyDescent="0.2"/>
    <row r="19877" ht="10.199999999999999" hidden="1" x14ac:dyDescent="0.2"/>
    <row r="19878" ht="10.199999999999999" hidden="1" x14ac:dyDescent="0.2"/>
    <row r="19879" ht="10.199999999999999" hidden="1" x14ac:dyDescent="0.2"/>
    <row r="19880" ht="10.199999999999999" hidden="1" x14ac:dyDescent="0.2"/>
    <row r="19881" ht="10.199999999999999" hidden="1" x14ac:dyDescent="0.2"/>
    <row r="19882" ht="10.199999999999999" hidden="1" x14ac:dyDescent="0.2"/>
    <row r="19883" ht="10.199999999999999" hidden="1" x14ac:dyDescent="0.2"/>
    <row r="19884" ht="10.199999999999999" hidden="1" x14ac:dyDescent="0.2"/>
    <row r="19885" ht="10.199999999999999" hidden="1" x14ac:dyDescent="0.2"/>
    <row r="19886" ht="10.199999999999999" hidden="1" x14ac:dyDescent="0.2"/>
    <row r="19887" ht="10.199999999999999" hidden="1" x14ac:dyDescent="0.2"/>
    <row r="19888" ht="10.199999999999999" hidden="1" x14ac:dyDescent="0.2"/>
    <row r="19889" ht="10.199999999999999" hidden="1" x14ac:dyDescent="0.2"/>
    <row r="19890" ht="10.199999999999999" hidden="1" x14ac:dyDescent="0.2"/>
    <row r="19891" ht="10.199999999999999" hidden="1" x14ac:dyDescent="0.2"/>
    <row r="19892" ht="10.199999999999999" hidden="1" x14ac:dyDescent="0.2"/>
    <row r="19893" ht="10.199999999999999" hidden="1" x14ac:dyDescent="0.2"/>
    <row r="19894" ht="10.199999999999999" hidden="1" x14ac:dyDescent="0.2"/>
    <row r="19895" ht="10.199999999999999" hidden="1" x14ac:dyDescent="0.2"/>
    <row r="19896" ht="10.199999999999999" hidden="1" x14ac:dyDescent="0.2"/>
    <row r="19897" ht="10.199999999999999" hidden="1" x14ac:dyDescent="0.2"/>
    <row r="19898" ht="10.199999999999999" hidden="1" x14ac:dyDescent="0.2"/>
    <row r="19899" ht="10.199999999999999" hidden="1" x14ac:dyDescent="0.2"/>
    <row r="19900" ht="10.199999999999999" hidden="1" x14ac:dyDescent="0.2"/>
    <row r="19901" ht="10.199999999999999" hidden="1" x14ac:dyDescent="0.2"/>
    <row r="19902" ht="10.199999999999999" hidden="1" x14ac:dyDescent="0.2"/>
    <row r="19903" ht="10.199999999999999" hidden="1" x14ac:dyDescent="0.2"/>
    <row r="19904" ht="10.199999999999999" hidden="1" x14ac:dyDescent="0.2"/>
    <row r="19905" ht="10.199999999999999" hidden="1" x14ac:dyDescent="0.2"/>
    <row r="19906" ht="10.199999999999999" hidden="1" x14ac:dyDescent="0.2"/>
    <row r="19907" ht="10.199999999999999" hidden="1" x14ac:dyDescent="0.2"/>
    <row r="19908" ht="10.199999999999999" hidden="1" x14ac:dyDescent="0.2"/>
    <row r="19909" ht="10.199999999999999" hidden="1" x14ac:dyDescent="0.2"/>
    <row r="19910" ht="10.199999999999999" hidden="1" x14ac:dyDescent="0.2"/>
    <row r="19911" ht="10.199999999999999" hidden="1" x14ac:dyDescent="0.2"/>
    <row r="19912" ht="10.199999999999999" hidden="1" x14ac:dyDescent="0.2"/>
    <row r="19913" ht="10.199999999999999" hidden="1" x14ac:dyDescent="0.2"/>
    <row r="19914" ht="10.199999999999999" hidden="1" x14ac:dyDescent="0.2"/>
    <row r="19915" ht="10.199999999999999" hidden="1" x14ac:dyDescent="0.2"/>
    <row r="19916" ht="10.199999999999999" hidden="1" x14ac:dyDescent="0.2"/>
    <row r="19917" ht="10.199999999999999" hidden="1" x14ac:dyDescent="0.2"/>
    <row r="19918" ht="10.199999999999999" hidden="1" x14ac:dyDescent="0.2"/>
    <row r="19919" ht="10.199999999999999" hidden="1" x14ac:dyDescent="0.2"/>
    <row r="19920" ht="10.199999999999999" hidden="1" x14ac:dyDescent="0.2"/>
    <row r="19921" ht="10.199999999999999" hidden="1" x14ac:dyDescent="0.2"/>
    <row r="19922" ht="10.199999999999999" hidden="1" x14ac:dyDescent="0.2"/>
    <row r="19923" ht="10.199999999999999" hidden="1" x14ac:dyDescent="0.2"/>
    <row r="19924" ht="10.199999999999999" hidden="1" x14ac:dyDescent="0.2"/>
    <row r="19925" ht="10.199999999999999" hidden="1" x14ac:dyDescent="0.2"/>
    <row r="19926" ht="10.199999999999999" hidden="1" x14ac:dyDescent="0.2"/>
    <row r="19927" ht="10.199999999999999" hidden="1" x14ac:dyDescent="0.2"/>
    <row r="19928" ht="10.199999999999999" hidden="1" x14ac:dyDescent="0.2"/>
    <row r="19929" ht="10.199999999999999" hidden="1" x14ac:dyDescent="0.2"/>
    <row r="19930" ht="10.199999999999999" hidden="1" x14ac:dyDescent="0.2"/>
    <row r="19931" ht="10.199999999999999" hidden="1" x14ac:dyDescent="0.2"/>
    <row r="19932" ht="10.199999999999999" hidden="1" x14ac:dyDescent="0.2"/>
    <row r="19933" ht="10.199999999999999" hidden="1" x14ac:dyDescent="0.2"/>
    <row r="19934" ht="10.199999999999999" hidden="1" x14ac:dyDescent="0.2"/>
    <row r="19935" ht="10.199999999999999" hidden="1" x14ac:dyDescent="0.2"/>
    <row r="19936" ht="10.199999999999999" hidden="1" x14ac:dyDescent="0.2"/>
    <row r="19937" ht="10.199999999999999" hidden="1" x14ac:dyDescent="0.2"/>
    <row r="19938" ht="10.199999999999999" hidden="1" x14ac:dyDescent="0.2"/>
    <row r="19939" ht="10.199999999999999" hidden="1" x14ac:dyDescent="0.2"/>
    <row r="19940" ht="10.199999999999999" hidden="1" x14ac:dyDescent="0.2"/>
    <row r="19941" ht="10.199999999999999" hidden="1" x14ac:dyDescent="0.2"/>
    <row r="19942" ht="10.199999999999999" hidden="1" x14ac:dyDescent="0.2"/>
    <row r="19943" ht="10.199999999999999" hidden="1" x14ac:dyDescent="0.2"/>
    <row r="19944" ht="10.199999999999999" hidden="1" x14ac:dyDescent="0.2"/>
    <row r="19945" ht="10.199999999999999" hidden="1" x14ac:dyDescent="0.2"/>
    <row r="19946" ht="10.199999999999999" hidden="1" x14ac:dyDescent="0.2"/>
    <row r="19947" ht="10.199999999999999" hidden="1" x14ac:dyDescent="0.2"/>
    <row r="19948" ht="10.199999999999999" hidden="1" x14ac:dyDescent="0.2"/>
    <row r="19949" ht="10.199999999999999" hidden="1" x14ac:dyDescent="0.2"/>
    <row r="19950" ht="10.199999999999999" hidden="1" x14ac:dyDescent="0.2"/>
    <row r="19951" ht="10.199999999999999" hidden="1" x14ac:dyDescent="0.2"/>
    <row r="19952" ht="10.199999999999999" hidden="1" x14ac:dyDescent="0.2"/>
    <row r="19953" ht="10.199999999999999" hidden="1" x14ac:dyDescent="0.2"/>
    <row r="19954" ht="10.199999999999999" hidden="1" x14ac:dyDescent="0.2"/>
    <row r="19955" ht="10.199999999999999" hidden="1" x14ac:dyDescent="0.2"/>
    <row r="19956" ht="10.199999999999999" hidden="1" x14ac:dyDescent="0.2"/>
    <row r="19957" ht="10.199999999999999" hidden="1" x14ac:dyDescent="0.2"/>
    <row r="19958" ht="10.199999999999999" hidden="1" x14ac:dyDescent="0.2"/>
    <row r="19959" ht="10.199999999999999" hidden="1" x14ac:dyDescent="0.2"/>
    <row r="19960" ht="10.199999999999999" hidden="1" x14ac:dyDescent="0.2"/>
    <row r="19961" ht="10.199999999999999" hidden="1" x14ac:dyDescent="0.2"/>
    <row r="19962" ht="10.199999999999999" hidden="1" x14ac:dyDescent="0.2"/>
    <row r="19963" ht="10.199999999999999" hidden="1" x14ac:dyDescent="0.2"/>
    <row r="19964" ht="10.199999999999999" hidden="1" x14ac:dyDescent="0.2"/>
    <row r="19965" ht="10.199999999999999" hidden="1" x14ac:dyDescent="0.2"/>
    <row r="19966" ht="10.199999999999999" hidden="1" x14ac:dyDescent="0.2"/>
    <row r="19967" ht="10.199999999999999" hidden="1" x14ac:dyDescent="0.2"/>
    <row r="19968" ht="10.199999999999999" hidden="1" x14ac:dyDescent="0.2"/>
    <row r="19969" ht="10.199999999999999" hidden="1" x14ac:dyDescent="0.2"/>
    <row r="19970" ht="10.199999999999999" hidden="1" x14ac:dyDescent="0.2"/>
    <row r="19971" ht="10.199999999999999" hidden="1" x14ac:dyDescent="0.2"/>
    <row r="19972" ht="10.199999999999999" hidden="1" x14ac:dyDescent="0.2"/>
    <row r="19973" ht="10.199999999999999" hidden="1" x14ac:dyDescent="0.2"/>
    <row r="19974" ht="10.199999999999999" hidden="1" x14ac:dyDescent="0.2"/>
    <row r="19975" ht="10.199999999999999" hidden="1" x14ac:dyDescent="0.2"/>
    <row r="19976" ht="10.199999999999999" hidden="1" x14ac:dyDescent="0.2"/>
    <row r="19977" ht="10.199999999999999" hidden="1" x14ac:dyDescent="0.2"/>
    <row r="19978" ht="10.199999999999999" hidden="1" x14ac:dyDescent="0.2"/>
    <row r="19979" ht="10.199999999999999" hidden="1" x14ac:dyDescent="0.2"/>
    <row r="19980" ht="10.199999999999999" hidden="1" x14ac:dyDescent="0.2"/>
    <row r="19981" ht="10.199999999999999" hidden="1" x14ac:dyDescent="0.2"/>
    <row r="19982" ht="10.199999999999999" hidden="1" x14ac:dyDescent="0.2"/>
    <row r="19983" ht="10.199999999999999" hidden="1" x14ac:dyDescent="0.2"/>
    <row r="19984" ht="10.199999999999999" hidden="1" x14ac:dyDescent="0.2"/>
    <row r="19985" ht="10.199999999999999" hidden="1" x14ac:dyDescent="0.2"/>
    <row r="19986" ht="10.199999999999999" hidden="1" x14ac:dyDescent="0.2"/>
    <row r="19987" ht="10.199999999999999" hidden="1" x14ac:dyDescent="0.2"/>
    <row r="19988" ht="10.199999999999999" hidden="1" x14ac:dyDescent="0.2"/>
    <row r="19989" ht="10.199999999999999" hidden="1" x14ac:dyDescent="0.2"/>
    <row r="19990" ht="10.199999999999999" hidden="1" x14ac:dyDescent="0.2"/>
    <row r="19991" ht="10.199999999999999" hidden="1" x14ac:dyDescent="0.2"/>
    <row r="19992" ht="10.199999999999999" hidden="1" x14ac:dyDescent="0.2"/>
    <row r="19993" ht="10.199999999999999" hidden="1" x14ac:dyDescent="0.2"/>
    <row r="19994" ht="10.199999999999999" hidden="1" x14ac:dyDescent="0.2"/>
    <row r="19995" ht="10.199999999999999" hidden="1" x14ac:dyDescent="0.2"/>
    <row r="19996" ht="10.199999999999999" hidden="1" x14ac:dyDescent="0.2"/>
    <row r="19997" ht="10.199999999999999" hidden="1" x14ac:dyDescent="0.2"/>
    <row r="19998" ht="10.199999999999999" hidden="1" x14ac:dyDescent="0.2"/>
    <row r="19999" ht="10.199999999999999" hidden="1" x14ac:dyDescent="0.2"/>
    <row r="20000" ht="10.199999999999999" hidden="1" x14ac:dyDescent="0.2"/>
    <row r="20001" ht="10.199999999999999" hidden="1" x14ac:dyDescent="0.2"/>
    <row r="20002" ht="10.199999999999999" hidden="1" x14ac:dyDescent="0.2"/>
    <row r="20003" ht="10.199999999999999" hidden="1" x14ac:dyDescent="0.2"/>
    <row r="20004" ht="10.199999999999999" hidden="1" x14ac:dyDescent="0.2"/>
    <row r="20005" ht="10.199999999999999" hidden="1" x14ac:dyDescent="0.2"/>
    <row r="20006" ht="10.199999999999999" hidden="1" x14ac:dyDescent="0.2"/>
    <row r="20007" ht="10.199999999999999" hidden="1" x14ac:dyDescent="0.2"/>
    <row r="20008" ht="10.199999999999999" hidden="1" x14ac:dyDescent="0.2"/>
    <row r="20009" ht="10.199999999999999" hidden="1" x14ac:dyDescent="0.2"/>
    <row r="20010" ht="10.199999999999999" hidden="1" x14ac:dyDescent="0.2"/>
    <row r="20011" ht="10.199999999999999" hidden="1" x14ac:dyDescent="0.2"/>
    <row r="20012" ht="10.199999999999999" hidden="1" x14ac:dyDescent="0.2"/>
    <row r="20013" ht="10.199999999999999" hidden="1" x14ac:dyDescent="0.2"/>
    <row r="20014" ht="10.199999999999999" hidden="1" x14ac:dyDescent="0.2"/>
    <row r="20015" ht="10.199999999999999" hidden="1" x14ac:dyDescent="0.2"/>
    <row r="20016" ht="10.199999999999999" hidden="1" x14ac:dyDescent="0.2"/>
    <row r="20017" ht="10.199999999999999" hidden="1" x14ac:dyDescent="0.2"/>
    <row r="20018" ht="10.199999999999999" hidden="1" x14ac:dyDescent="0.2"/>
    <row r="20019" ht="10.199999999999999" hidden="1" x14ac:dyDescent="0.2"/>
    <row r="20020" ht="10.199999999999999" hidden="1" x14ac:dyDescent="0.2"/>
    <row r="20021" ht="10.199999999999999" hidden="1" x14ac:dyDescent="0.2"/>
    <row r="20022" ht="10.199999999999999" hidden="1" x14ac:dyDescent="0.2"/>
    <row r="20023" ht="10.199999999999999" hidden="1" x14ac:dyDescent="0.2"/>
    <row r="20024" ht="10.199999999999999" hidden="1" x14ac:dyDescent="0.2"/>
    <row r="20025" ht="10.199999999999999" hidden="1" x14ac:dyDescent="0.2"/>
    <row r="20026" ht="10.199999999999999" hidden="1" x14ac:dyDescent="0.2"/>
    <row r="20027" ht="10.199999999999999" hidden="1" x14ac:dyDescent="0.2"/>
    <row r="20028" ht="10.199999999999999" hidden="1" x14ac:dyDescent="0.2"/>
    <row r="20029" ht="10.199999999999999" hidden="1" x14ac:dyDescent="0.2"/>
    <row r="20030" ht="10.199999999999999" hidden="1" x14ac:dyDescent="0.2"/>
    <row r="20031" ht="10.199999999999999" hidden="1" x14ac:dyDescent="0.2"/>
    <row r="20032" ht="10.199999999999999" hidden="1" x14ac:dyDescent="0.2"/>
    <row r="20033" ht="10.199999999999999" hidden="1" x14ac:dyDescent="0.2"/>
    <row r="20034" ht="10.199999999999999" hidden="1" x14ac:dyDescent="0.2"/>
    <row r="20035" ht="10.199999999999999" hidden="1" x14ac:dyDescent="0.2"/>
    <row r="20036" ht="10.199999999999999" hidden="1" x14ac:dyDescent="0.2"/>
    <row r="20037" ht="10.199999999999999" hidden="1" x14ac:dyDescent="0.2"/>
    <row r="20038" ht="10.199999999999999" hidden="1" x14ac:dyDescent="0.2"/>
    <row r="20039" ht="10.199999999999999" hidden="1" x14ac:dyDescent="0.2"/>
    <row r="20040" ht="10.199999999999999" hidden="1" x14ac:dyDescent="0.2"/>
    <row r="20041" ht="10.199999999999999" hidden="1" x14ac:dyDescent="0.2"/>
    <row r="20042" ht="10.199999999999999" hidden="1" x14ac:dyDescent="0.2"/>
    <row r="20043" ht="10.199999999999999" hidden="1" x14ac:dyDescent="0.2"/>
    <row r="20044" ht="10.199999999999999" hidden="1" x14ac:dyDescent="0.2"/>
    <row r="20045" ht="10.199999999999999" hidden="1" x14ac:dyDescent="0.2"/>
    <row r="20046" ht="10.199999999999999" hidden="1" x14ac:dyDescent="0.2"/>
    <row r="20047" ht="10.199999999999999" hidden="1" x14ac:dyDescent="0.2"/>
    <row r="20048" ht="10.199999999999999" hidden="1" x14ac:dyDescent="0.2"/>
    <row r="20049" ht="10.199999999999999" hidden="1" x14ac:dyDescent="0.2"/>
    <row r="20050" ht="10.199999999999999" hidden="1" x14ac:dyDescent="0.2"/>
    <row r="20051" ht="10.199999999999999" hidden="1" x14ac:dyDescent="0.2"/>
    <row r="20052" ht="10.199999999999999" hidden="1" x14ac:dyDescent="0.2"/>
    <row r="20053" ht="10.199999999999999" hidden="1" x14ac:dyDescent="0.2"/>
    <row r="20054" ht="10.199999999999999" hidden="1" x14ac:dyDescent="0.2"/>
    <row r="20055" ht="10.199999999999999" hidden="1" x14ac:dyDescent="0.2"/>
    <row r="20056" ht="10.199999999999999" hidden="1" x14ac:dyDescent="0.2"/>
    <row r="20057" ht="10.199999999999999" hidden="1" x14ac:dyDescent="0.2"/>
    <row r="20058" ht="10.199999999999999" hidden="1" x14ac:dyDescent="0.2"/>
    <row r="20059" ht="10.199999999999999" hidden="1" x14ac:dyDescent="0.2"/>
    <row r="20060" ht="10.199999999999999" hidden="1" x14ac:dyDescent="0.2"/>
    <row r="20061" ht="10.199999999999999" hidden="1" x14ac:dyDescent="0.2"/>
    <row r="20062" ht="10.199999999999999" hidden="1" x14ac:dyDescent="0.2"/>
    <row r="20063" ht="10.199999999999999" hidden="1" x14ac:dyDescent="0.2"/>
    <row r="20064" ht="10.199999999999999" hidden="1" x14ac:dyDescent="0.2"/>
    <row r="20065" ht="10.199999999999999" hidden="1" x14ac:dyDescent="0.2"/>
    <row r="20066" ht="10.199999999999999" hidden="1" x14ac:dyDescent="0.2"/>
    <row r="20067" ht="10.199999999999999" hidden="1" x14ac:dyDescent="0.2"/>
    <row r="20068" ht="10.199999999999999" hidden="1" x14ac:dyDescent="0.2"/>
    <row r="20069" ht="10.199999999999999" hidden="1" x14ac:dyDescent="0.2"/>
    <row r="20070" ht="10.199999999999999" hidden="1" x14ac:dyDescent="0.2"/>
    <row r="20071" ht="10.199999999999999" hidden="1" x14ac:dyDescent="0.2"/>
    <row r="20072" ht="10.199999999999999" hidden="1" x14ac:dyDescent="0.2"/>
    <row r="20073" ht="10.199999999999999" hidden="1" x14ac:dyDescent="0.2"/>
    <row r="20074" ht="10.199999999999999" hidden="1" x14ac:dyDescent="0.2"/>
    <row r="20075" ht="10.199999999999999" hidden="1" x14ac:dyDescent="0.2"/>
    <row r="20076" ht="10.199999999999999" hidden="1" x14ac:dyDescent="0.2"/>
    <row r="20077" ht="10.199999999999999" hidden="1" x14ac:dyDescent="0.2"/>
    <row r="20078" ht="10.199999999999999" hidden="1" x14ac:dyDescent="0.2"/>
    <row r="20079" ht="10.199999999999999" hidden="1" x14ac:dyDescent="0.2"/>
    <row r="20080" ht="10.199999999999999" hidden="1" x14ac:dyDescent="0.2"/>
    <row r="20081" ht="10.199999999999999" hidden="1" x14ac:dyDescent="0.2"/>
    <row r="20082" ht="10.199999999999999" hidden="1" x14ac:dyDescent="0.2"/>
    <row r="20083" ht="10.199999999999999" hidden="1" x14ac:dyDescent="0.2"/>
    <row r="20084" ht="10.199999999999999" hidden="1" x14ac:dyDescent="0.2"/>
    <row r="20085" ht="10.199999999999999" hidden="1" x14ac:dyDescent="0.2"/>
    <row r="20086" ht="10.199999999999999" hidden="1" x14ac:dyDescent="0.2"/>
    <row r="20087" ht="10.199999999999999" hidden="1" x14ac:dyDescent="0.2"/>
    <row r="20088" ht="10.199999999999999" hidden="1" x14ac:dyDescent="0.2"/>
    <row r="20089" ht="10.199999999999999" hidden="1" x14ac:dyDescent="0.2"/>
    <row r="20090" ht="10.199999999999999" hidden="1" x14ac:dyDescent="0.2"/>
    <row r="20091" ht="10.199999999999999" hidden="1" x14ac:dyDescent="0.2"/>
    <row r="20092" ht="10.199999999999999" hidden="1" x14ac:dyDescent="0.2"/>
    <row r="20093" ht="10.199999999999999" hidden="1" x14ac:dyDescent="0.2"/>
    <row r="20094" ht="10.199999999999999" hidden="1" x14ac:dyDescent="0.2"/>
    <row r="20095" ht="10.199999999999999" hidden="1" x14ac:dyDescent="0.2"/>
    <row r="20096" ht="10.199999999999999" hidden="1" x14ac:dyDescent="0.2"/>
    <row r="20097" ht="10.199999999999999" hidden="1" x14ac:dyDescent="0.2"/>
    <row r="20098" ht="10.199999999999999" hidden="1" x14ac:dyDescent="0.2"/>
    <row r="20099" ht="10.199999999999999" hidden="1" x14ac:dyDescent="0.2"/>
    <row r="20100" ht="10.199999999999999" hidden="1" x14ac:dyDescent="0.2"/>
    <row r="20101" ht="10.199999999999999" hidden="1" x14ac:dyDescent="0.2"/>
    <row r="20102" ht="10.199999999999999" hidden="1" x14ac:dyDescent="0.2"/>
    <row r="20103" ht="10.199999999999999" hidden="1" x14ac:dyDescent="0.2"/>
    <row r="20104" ht="10.199999999999999" hidden="1" x14ac:dyDescent="0.2"/>
    <row r="20105" ht="10.199999999999999" hidden="1" x14ac:dyDescent="0.2"/>
    <row r="20106" ht="10.199999999999999" hidden="1" x14ac:dyDescent="0.2"/>
    <row r="20107" ht="10.199999999999999" hidden="1" x14ac:dyDescent="0.2"/>
    <row r="20108" ht="10.199999999999999" hidden="1" x14ac:dyDescent="0.2"/>
    <row r="20109" ht="10.199999999999999" hidden="1" x14ac:dyDescent="0.2"/>
    <row r="20110" ht="10.199999999999999" hidden="1" x14ac:dyDescent="0.2"/>
    <row r="20111" ht="10.199999999999999" hidden="1" x14ac:dyDescent="0.2"/>
    <row r="20112" ht="10.199999999999999" hidden="1" x14ac:dyDescent="0.2"/>
    <row r="20113" ht="10.199999999999999" hidden="1" x14ac:dyDescent="0.2"/>
    <row r="20114" ht="10.199999999999999" hidden="1" x14ac:dyDescent="0.2"/>
    <row r="20115" ht="10.199999999999999" hidden="1" x14ac:dyDescent="0.2"/>
    <row r="20116" ht="10.199999999999999" hidden="1" x14ac:dyDescent="0.2"/>
    <row r="20117" ht="10.199999999999999" hidden="1" x14ac:dyDescent="0.2"/>
    <row r="20118" ht="10.199999999999999" hidden="1" x14ac:dyDescent="0.2"/>
    <row r="20119" ht="10.199999999999999" hidden="1" x14ac:dyDescent="0.2"/>
    <row r="20120" ht="10.199999999999999" hidden="1" x14ac:dyDescent="0.2"/>
    <row r="20121" ht="10.199999999999999" hidden="1" x14ac:dyDescent="0.2"/>
    <row r="20122" ht="10.199999999999999" hidden="1" x14ac:dyDescent="0.2"/>
    <row r="20123" ht="10.199999999999999" hidden="1" x14ac:dyDescent="0.2"/>
    <row r="20124" ht="10.199999999999999" hidden="1" x14ac:dyDescent="0.2"/>
    <row r="20125" ht="10.199999999999999" hidden="1" x14ac:dyDescent="0.2"/>
    <row r="20126" ht="10.199999999999999" hidden="1" x14ac:dyDescent="0.2"/>
    <row r="20127" ht="10.199999999999999" hidden="1" x14ac:dyDescent="0.2"/>
    <row r="20128" ht="10.199999999999999" hidden="1" x14ac:dyDescent="0.2"/>
    <row r="20129" ht="10.199999999999999" hidden="1" x14ac:dyDescent="0.2"/>
    <row r="20130" ht="10.199999999999999" hidden="1" x14ac:dyDescent="0.2"/>
    <row r="20131" ht="10.199999999999999" hidden="1" x14ac:dyDescent="0.2"/>
    <row r="20132" ht="10.199999999999999" hidden="1" x14ac:dyDescent="0.2"/>
    <row r="20133" ht="10.199999999999999" hidden="1" x14ac:dyDescent="0.2"/>
    <row r="20134" ht="10.199999999999999" hidden="1" x14ac:dyDescent="0.2"/>
    <row r="20135" ht="10.199999999999999" hidden="1" x14ac:dyDescent="0.2"/>
    <row r="20136" ht="10.199999999999999" hidden="1" x14ac:dyDescent="0.2"/>
    <row r="20137" ht="10.199999999999999" hidden="1" x14ac:dyDescent="0.2"/>
    <row r="20138" ht="10.199999999999999" hidden="1" x14ac:dyDescent="0.2"/>
    <row r="20139" ht="10.199999999999999" hidden="1" x14ac:dyDescent="0.2"/>
    <row r="20140" ht="10.199999999999999" hidden="1" x14ac:dyDescent="0.2"/>
    <row r="20141" ht="10.199999999999999" hidden="1" x14ac:dyDescent="0.2"/>
    <row r="20142" ht="10.199999999999999" hidden="1" x14ac:dyDescent="0.2"/>
    <row r="20143" ht="10.199999999999999" hidden="1" x14ac:dyDescent="0.2"/>
    <row r="20144" ht="10.199999999999999" hidden="1" x14ac:dyDescent="0.2"/>
    <row r="20145" ht="10.199999999999999" hidden="1" x14ac:dyDescent="0.2"/>
    <row r="20146" ht="10.199999999999999" hidden="1" x14ac:dyDescent="0.2"/>
    <row r="20147" ht="10.199999999999999" hidden="1" x14ac:dyDescent="0.2"/>
    <row r="20148" ht="10.199999999999999" hidden="1" x14ac:dyDescent="0.2"/>
    <row r="20149" ht="10.199999999999999" hidden="1" x14ac:dyDescent="0.2"/>
    <row r="20150" ht="10.199999999999999" hidden="1" x14ac:dyDescent="0.2"/>
    <row r="20151" ht="10.199999999999999" hidden="1" x14ac:dyDescent="0.2"/>
    <row r="20152" ht="10.199999999999999" hidden="1" x14ac:dyDescent="0.2"/>
    <row r="20153" ht="10.199999999999999" hidden="1" x14ac:dyDescent="0.2"/>
    <row r="20154" ht="10.199999999999999" hidden="1" x14ac:dyDescent="0.2"/>
    <row r="20155" ht="10.199999999999999" hidden="1" x14ac:dyDescent="0.2"/>
    <row r="20156" ht="10.199999999999999" hidden="1" x14ac:dyDescent="0.2"/>
    <row r="20157" ht="10.199999999999999" hidden="1" x14ac:dyDescent="0.2"/>
    <row r="20158" ht="10.199999999999999" hidden="1" x14ac:dyDescent="0.2"/>
    <row r="20159" ht="10.199999999999999" hidden="1" x14ac:dyDescent="0.2"/>
    <row r="20160" ht="10.199999999999999" hidden="1" x14ac:dyDescent="0.2"/>
    <row r="20161" ht="10.199999999999999" hidden="1" x14ac:dyDescent="0.2"/>
    <row r="20162" ht="10.199999999999999" hidden="1" x14ac:dyDescent="0.2"/>
    <row r="20163" ht="10.199999999999999" hidden="1" x14ac:dyDescent="0.2"/>
    <row r="20164" ht="10.199999999999999" hidden="1" x14ac:dyDescent="0.2"/>
    <row r="20165" ht="10.199999999999999" hidden="1" x14ac:dyDescent="0.2"/>
    <row r="20166" ht="10.199999999999999" hidden="1" x14ac:dyDescent="0.2"/>
    <row r="20167" ht="10.199999999999999" hidden="1" x14ac:dyDescent="0.2"/>
    <row r="20168" ht="10.199999999999999" hidden="1" x14ac:dyDescent="0.2"/>
    <row r="20169" ht="10.199999999999999" hidden="1" x14ac:dyDescent="0.2"/>
    <row r="20170" ht="10.199999999999999" hidden="1" x14ac:dyDescent="0.2"/>
    <row r="20171" ht="10.199999999999999" hidden="1" x14ac:dyDescent="0.2"/>
    <row r="20172" ht="10.199999999999999" hidden="1" x14ac:dyDescent="0.2"/>
    <row r="20173" ht="10.199999999999999" hidden="1" x14ac:dyDescent="0.2"/>
    <row r="20174" ht="10.199999999999999" hidden="1" x14ac:dyDescent="0.2"/>
    <row r="20175" ht="10.199999999999999" hidden="1" x14ac:dyDescent="0.2"/>
    <row r="20176" ht="10.199999999999999" hidden="1" x14ac:dyDescent="0.2"/>
    <row r="20177" ht="10.199999999999999" hidden="1" x14ac:dyDescent="0.2"/>
    <row r="20178" ht="10.199999999999999" hidden="1" x14ac:dyDescent="0.2"/>
    <row r="20179" ht="10.199999999999999" hidden="1" x14ac:dyDescent="0.2"/>
    <row r="20180" ht="10.199999999999999" hidden="1" x14ac:dyDescent="0.2"/>
    <row r="20181" ht="10.199999999999999" hidden="1" x14ac:dyDescent="0.2"/>
    <row r="20182" ht="10.199999999999999" hidden="1" x14ac:dyDescent="0.2"/>
    <row r="20183" ht="10.199999999999999" hidden="1" x14ac:dyDescent="0.2"/>
    <row r="20184" ht="10.199999999999999" hidden="1" x14ac:dyDescent="0.2"/>
    <row r="20185" ht="10.199999999999999" hidden="1" x14ac:dyDescent="0.2"/>
    <row r="20186" ht="10.199999999999999" hidden="1" x14ac:dyDescent="0.2"/>
    <row r="20187" ht="10.199999999999999" hidden="1" x14ac:dyDescent="0.2"/>
    <row r="20188" ht="10.199999999999999" hidden="1" x14ac:dyDescent="0.2"/>
    <row r="20189" ht="10.199999999999999" hidden="1" x14ac:dyDescent="0.2"/>
    <row r="20190" ht="10.199999999999999" hidden="1" x14ac:dyDescent="0.2"/>
    <row r="20191" ht="10.199999999999999" hidden="1" x14ac:dyDescent="0.2"/>
    <row r="20192" ht="10.199999999999999" hidden="1" x14ac:dyDescent="0.2"/>
    <row r="20193" ht="10.199999999999999" hidden="1" x14ac:dyDescent="0.2"/>
    <row r="20194" ht="10.199999999999999" hidden="1" x14ac:dyDescent="0.2"/>
    <row r="20195" ht="10.199999999999999" hidden="1" x14ac:dyDescent="0.2"/>
    <row r="20196" ht="10.199999999999999" hidden="1" x14ac:dyDescent="0.2"/>
    <row r="20197" ht="10.199999999999999" hidden="1" x14ac:dyDescent="0.2"/>
    <row r="20198" ht="10.199999999999999" hidden="1" x14ac:dyDescent="0.2"/>
    <row r="20199" ht="10.199999999999999" hidden="1" x14ac:dyDescent="0.2"/>
    <row r="20200" ht="10.199999999999999" hidden="1" x14ac:dyDescent="0.2"/>
    <row r="20201" ht="10.199999999999999" hidden="1" x14ac:dyDescent="0.2"/>
    <row r="20202" ht="10.199999999999999" hidden="1" x14ac:dyDescent="0.2"/>
    <row r="20203" ht="10.199999999999999" hidden="1" x14ac:dyDescent="0.2"/>
    <row r="20204" ht="10.199999999999999" hidden="1" x14ac:dyDescent="0.2"/>
    <row r="20205" ht="10.199999999999999" hidden="1" x14ac:dyDescent="0.2"/>
    <row r="20206" ht="10.199999999999999" hidden="1" x14ac:dyDescent="0.2"/>
    <row r="20207" ht="10.199999999999999" hidden="1" x14ac:dyDescent="0.2"/>
    <row r="20208" ht="10.199999999999999" hidden="1" x14ac:dyDescent="0.2"/>
    <row r="20209" ht="10.199999999999999" hidden="1" x14ac:dyDescent="0.2"/>
    <row r="20210" ht="10.199999999999999" hidden="1" x14ac:dyDescent="0.2"/>
    <row r="20211" ht="10.199999999999999" hidden="1" x14ac:dyDescent="0.2"/>
    <row r="20212" ht="10.199999999999999" hidden="1" x14ac:dyDescent="0.2"/>
    <row r="20213" ht="10.199999999999999" hidden="1" x14ac:dyDescent="0.2"/>
    <row r="20214" ht="10.199999999999999" hidden="1" x14ac:dyDescent="0.2"/>
    <row r="20215" ht="10.199999999999999" hidden="1" x14ac:dyDescent="0.2"/>
    <row r="20216" ht="10.199999999999999" hidden="1" x14ac:dyDescent="0.2"/>
    <row r="20217" ht="10.199999999999999" hidden="1" x14ac:dyDescent="0.2"/>
    <row r="20218" ht="10.199999999999999" hidden="1" x14ac:dyDescent="0.2"/>
    <row r="20219" ht="10.199999999999999" hidden="1" x14ac:dyDescent="0.2"/>
    <row r="20220" ht="10.199999999999999" hidden="1" x14ac:dyDescent="0.2"/>
    <row r="20221" ht="10.199999999999999" hidden="1" x14ac:dyDescent="0.2"/>
    <row r="20222" ht="10.199999999999999" hidden="1" x14ac:dyDescent="0.2"/>
    <row r="20223" ht="10.199999999999999" hidden="1" x14ac:dyDescent="0.2"/>
    <row r="20224" ht="10.199999999999999" hidden="1" x14ac:dyDescent="0.2"/>
    <row r="20225" ht="10.199999999999999" hidden="1" x14ac:dyDescent="0.2"/>
    <row r="20226" ht="10.199999999999999" hidden="1" x14ac:dyDescent="0.2"/>
    <row r="20227" ht="10.199999999999999" hidden="1" x14ac:dyDescent="0.2"/>
    <row r="20228" ht="10.199999999999999" hidden="1" x14ac:dyDescent="0.2"/>
    <row r="20229" ht="10.199999999999999" hidden="1" x14ac:dyDescent="0.2"/>
    <row r="20230" ht="10.199999999999999" hidden="1" x14ac:dyDescent="0.2"/>
    <row r="20231" ht="10.199999999999999" hidden="1" x14ac:dyDescent="0.2"/>
    <row r="20232" ht="10.199999999999999" hidden="1" x14ac:dyDescent="0.2"/>
    <row r="20233" ht="10.199999999999999" hidden="1" x14ac:dyDescent="0.2"/>
    <row r="20234" ht="10.199999999999999" hidden="1" x14ac:dyDescent="0.2"/>
    <row r="20235" ht="10.199999999999999" hidden="1" x14ac:dyDescent="0.2"/>
    <row r="20236" ht="10.199999999999999" hidden="1" x14ac:dyDescent="0.2"/>
    <row r="20237" ht="10.199999999999999" hidden="1" x14ac:dyDescent="0.2"/>
    <row r="20238" ht="10.199999999999999" hidden="1" x14ac:dyDescent="0.2"/>
    <row r="20239" ht="10.199999999999999" hidden="1" x14ac:dyDescent="0.2"/>
    <row r="20240" ht="10.199999999999999" hidden="1" x14ac:dyDescent="0.2"/>
    <row r="20241" ht="10.199999999999999" hidden="1" x14ac:dyDescent="0.2"/>
    <row r="20242" ht="10.199999999999999" hidden="1" x14ac:dyDescent="0.2"/>
    <row r="20243" ht="10.199999999999999" hidden="1" x14ac:dyDescent="0.2"/>
    <row r="20244" ht="10.199999999999999" hidden="1" x14ac:dyDescent="0.2"/>
    <row r="20245" ht="10.199999999999999" hidden="1" x14ac:dyDescent="0.2"/>
    <row r="20246" ht="10.199999999999999" hidden="1" x14ac:dyDescent="0.2"/>
    <row r="20247" ht="10.199999999999999" hidden="1" x14ac:dyDescent="0.2"/>
    <row r="20248" ht="10.199999999999999" hidden="1" x14ac:dyDescent="0.2"/>
    <row r="20249" ht="10.199999999999999" hidden="1" x14ac:dyDescent="0.2"/>
    <row r="20250" ht="10.199999999999999" hidden="1" x14ac:dyDescent="0.2"/>
    <row r="20251" ht="10.199999999999999" hidden="1" x14ac:dyDescent="0.2"/>
    <row r="20252" ht="10.199999999999999" hidden="1" x14ac:dyDescent="0.2"/>
    <row r="20253" ht="10.199999999999999" hidden="1" x14ac:dyDescent="0.2"/>
    <row r="20254" ht="10.199999999999999" hidden="1" x14ac:dyDescent="0.2"/>
    <row r="20255" ht="10.199999999999999" hidden="1" x14ac:dyDescent="0.2"/>
    <row r="20256" ht="10.199999999999999" hidden="1" x14ac:dyDescent="0.2"/>
    <row r="20257" ht="10.199999999999999" hidden="1" x14ac:dyDescent="0.2"/>
    <row r="20258" ht="10.199999999999999" hidden="1" x14ac:dyDescent="0.2"/>
    <row r="20259" ht="10.199999999999999" hidden="1" x14ac:dyDescent="0.2"/>
    <row r="20260" ht="10.199999999999999" hidden="1" x14ac:dyDescent="0.2"/>
    <row r="20261" ht="10.199999999999999" hidden="1" x14ac:dyDescent="0.2"/>
    <row r="20262" ht="10.199999999999999" hidden="1" x14ac:dyDescent="0.2"/>
    <row r="20263" ht="10.199999999999999" hidden="1" x14ac:dyDescent="0.2"/>
    <row r="20264" ht="10.199999999999999" hidden="1" x14ac:dyDescent="0.2"/>
    <row r="20265" ht="10.199999999999999" hidden="1" x14ac:dyDescent="0.2"/>
    <row r="20266" ht="10.199999999999999" hidden="1" x14ac:dyDescent="0.2"/>
    <row r="20267" ht="10.199999999999999" hidden="1" x14ac:dyDescent="0.2"/>
    <row r="20268" ht="10.199999999999999" hidden="1" x14ac:dyDescent="0.2"/>
    <row r="20269" ht="10.199999999999999" hidden="1" x14ac:dyDescent="0.2"/>
    <row r="20270" ht="10.199999999999999" hidden="1" x14ac:dyDescent="0.2"/>
    <row r="20271" ht="10.199999999999999" hidden="1" x14ac:dyDescent="0.2"/>
    <row r="20272" ht="10.199999999999999" hidden="1" x14ac:dyDescent="0.2"/>
    <row r="20273" ht="10.199999999999999" hidden="1" x14ac:dyDescent="0.2"/>
    <row r="20274" ht="10.199999999999999" hidden="1" x14ac:dyDescent="0.2"/>
    <row r="20275" ht="10.199999999999999" hidden="1" x14ac:dyDescent="0.2"/>
    <row r="20276" ht="10.199999999999999" hidden="1" x14ac:dyDescent="0.2"/>
    <row r="20277" ht="10.199999999999999" hidden="1" x14ac:dyDescent="0.2"/>
    <row r="20278" ht="10.199999999999999" hidden="1" x14ac:dyDescent="0.2"/>
    <row r="20279" ht="10.199999999999999" hidden="1" x14ac:dyDescent="0.2"/>
    <row r="20280" ht="10.199999999999999" hidden="1" x14ac:dyDescent="0.2"/>
    <row r="20281" ht="10.199999999999999" hidden="1" x14ac:dyDescent="0.2"/>
    <row r="20282" ht="10.199999999999999" hidden="1" x14ac:dyDescent="0.2"/>
    <row r="20283" ht="10.199999999999999" hidden="1" x14ac:dyDescent="0.2"/>
    <row r="20284" ht="10.199999999999999" hidden="1" x14ac:dyDescent="0.2"/>
    <row r="20285" ht="10.199999999999999" hidden="1" x14ac:dyDescent="0.2"/>
    <row r="20286" ht="10.199999999999999" hidden="1" x14ac:dyDescent="0.2"/>
    <row r="20287" ht="10.199999999999999" hidden="1" x14ac:dyDescent="0.2"/>
    <row r="20288" ht="10.199999999999999" hidden="1" x14ac:dyDescent="0.2"/>
    <row r="20289" ht="10.199999999999999" hidden="1" x14ac:dyDescent="0.2"/>
    <row r="20290" ht="10.199999999999999" hidden="1" x14ac:dyDescent="0.2"/>
    <row r="20291" ht="10.199999999999999" hidden="1" x14ac:dyDescent="0.2"/>
    <row r="20292" ht="10.199999999999999" hidden="1" x14ac:dyDescent="0.2"/>
    <row r="20293" ht="10.199999999999999" hidden="1" x14ac:dyDescent="0.2"/>
    <row r="20294" ht="10.199999999999999" hidden="1" x14ac:dyDescent="0.2"/>
    <row r="20295" ht="10.199999999999999" hidden="1" x14ac:dyDescent="0.2"/>
    <row r="20296" ht="10.199999999999999" hidden="1" x14ac:dyDescent="0.2"/>
    <row r="20297" ht="10.199999999999999" hidden="1" x14ac:dyDescent="0.2"/>
    <row r="20298" ht="10.199999999999999" hidden="1" x14ac:dyDescent="0.2"/>
    <row r="20299" ht="10.199999999999999" hidden="1" x14ac:dyDescent="0.2"/>
    <row r="20300" ht="10.199999999999999" hidden="1" x14ac:dyDescent="0.2"/>
    <row r="20301" ht="10.199999999999999" hidden="1" x14ac:dyDescent="0.2"/>
    <row r="20302" ht="10.199999999999999" hidden="1" x14ac:dyDescent="0.2"/>
    <row r="20303" ht="10.199999999999999" hidden="1" x14ac:dyDescent="0.2"/>
    <row r="20304" ht="10.199999999999999" hidden="1" x14ac:dyDescent="0.2"/>
    <row r="20305" ht="10.199999999999999" hidden="1" x14ac:dyDescent="0.2"/>
    <row r="20306" ht="10.199999999999999" hidden="1" x14ac:dyDescent="0.2"/>
    <row r="20307" ht="10.199999999999999" hidden="1" x14ac:dyDescent="0.2"/>
    <row r="20308" ht="10.199999999999999" hidden="1" x14ac:dyDescent="0.2"/>
    <row r="20309" ht="10.199999999999999" hidden="1" x14ac:dyDescent="0.2"/>
    <row r="20310" ht="10.199999999999999" hidden="1" x14ac:dyDescent="0.2"/>
    <row r="20311" ht="10.199999999999999" hidden="1" x14ac:dyDescent="0.2"/>
    <row r="20312" ht="10.199999999999999" hidden="1" x14ac:dyDescent="0.2"/>
    <row r="20313" ht="10.199999999999999" hidden="1" x14ac:dyDescent="0.2"/>
    <row r="20314" ht="10.199999999999999" hidden="1" x14ac:dyDescent="0.2"/>
    <row r="20315" ht="10.199999999999999" hidden="1" x14ac:dyDescent="0.2"/>
    <row r="20316" ht="10.199999999999999" hidden="1" x14ac:dyDescent="0.2"/>
    <row r="20317" ht="10.199999999999999" hidden="1" x14ac:dyDescent="0.2"/>
    <row r="20318" ht="10.199999999999999" hidden="1" x14ac:dyDescent="0.2"/>
    <row r="20319" ht="10.199999999999999" hidden="1" x14ac:dyDescent="0.2"/>
    <row r="20320" ht="10.199999999999999" hidden="1" x14ac:dyDescent="0.2"/>
    <row r="20321" ht="10.199999999999999" hidden="1" x14ac:dyDescent="0.2"/>
    <row r="20322" ht="10.199999999999999" hidden="1" x14ac:dyDescent="0.2"/>
    <row r="20323" ht="10.199999999999999" hidden="1" x14ac:dyDescent="0.2"/>
    <row r="20324" ht="10.199999999999999" hidden="1" x14ac:dyDescent="0.2"/>
    <row r="20325" ht="10.199999999999999" hidden="1" x14ac:dyDescent="0.2"/>
    <row r="20326" ht="10.199999999999999" hidden="1" x14ac:dyDescent="0.2"/>
    <row r="20327" ht="10.199999999999999" hidden="1" x14ac:dyDescent="0.2"/>
    <row r="20328" ht="10.199999999999999" hidden="1" x14ac:dyDescent="0.2"/>
    <row r="20329" ht="10.199999999999999" hidden="1" x14ac:dyDescent="0.2"/>
    <row r="20330" ht="10.199999999999999" hidden="1" x14ac:dyDescent="0.2"/>
    <row r="20331" ht="10.199999999999999" hidden="1" x14ac:dyDescent="0.2"/>
    <row r="20332" ht="10.199999999999999" hidden="1" x14ac:dyDescent="0.2"/>
    <row r="20333" ht="10.199999999999999" hidden="1" x14ac:dyDescent="0.2"/>
    <row r="20334" ht="10.199999999999999" hidden="1" x14ac:dyDescent="0.2"/>
    <row r="20335" ht="10.199999999999999" hidden="1" x14ac:dyDescent="0.2"/>
    <row r="20336" ht="10.199999999999999" hidden="1" x14ac:dyDescent="0.2"/>
    <row r="20337" ht="10.199999999999999" hidden="1" x14ac:dyDescent="0.2"/>
    <row r="20338" ht="10.199999999999999" hidden="1" x14ac:dyDescent="0.2"/>
    <row r="20339" ht="10.199999999999999" hidden="1" x14ac:dyDescent="0.2"/>
    <row r="20340" ht="10.199999999999999" hidden="1" x14ac:dyDescent="0.2"/>
    <row r="20341" ht="10.199999999999999" hidden="1" x14ac:dyDescent="0.2"/>
    <row r="20342" ht="10.199999999999999" hidden="1" x14ac:dyDescent="0.2"/>
    <row r="20343" ht="10.199999999999999" hidden="1" x14ac:dyDescent="0.2"/>
    <row r="20344" ht="10.199999999999999" hidden="1" x14ac:dyDescent="0.2"/>
    <row r="20345" ht="10.199999999999999" hidden="1" x14ac:dyDescent="0.2"/>
    <row r="20346" ht="10.199999999999999" hidden="1" x14ac:dyDescent="0.2"/>
    <row r="20347" ht="10.199999999999999" hidden="1" x14ac:dyDescent="0.2"/>
    <row r="20348" ht="10.199999999999999" hidden="1" x14ac:dyDescent="0.2"/>
    <row r="20349" ht="10.199999999999999" hidden="1" x14ac:dyDescent="0.2"/>
    <row r="20350" ht="10.199999999999999" hidden="1" x14ac:dyDescent="0.2"/>
    <row r="20351" ht="10.199999999999999" hidden="1" x14ac:dyDescent="0.2"/>
    <row r="20352" ht="10.199999999999999" hidden="1" x14ac:dyDescent="0.2"/>
    <row r="20353" ht="10.199999999999999" hidden="1" x14ac:dyDescent="0.2"/>
    <row r="20354" ht="10.199999999999999" hidden="1" x14ac:dyDescent="0.2"/>
    <row r="20355" ht="10.199999999999999" hidden="1" x14ac:dyDescent="0.2"/>
    <row r="20356" ht="10.199999999999999" hidden="1" x14ac:dyDescent="0.2"/>
    <row r="20357" ht="10.199999999999999" hidden="1" x14ac:dyDescent="0.2"/>
    <row r="20358" ht="10.199999999999999" hidden="1" x14ac:dyDescent="0.2"/>
    <row r="20359" ht="10.199999999999999" hidden="1" x14ac:dyDescent="0.2"/>
    <row r="20360" ht="10.199999999999999" hidden="1" x14ac:dyDescent="0.2"/>
    <row r="20361" ht="10.199999999999999" hidden="1" x14ac:dyDescent="0.2"/>
    <row r="20362" ht="10.199999999999999" hidden="1" x14ac:dyDescent="0.2"/>
    <row r="20363" ht="10.199999999999999" hidden="1" x14ac:dyDescent="0.2"/>
    <row r="20364" ht="10.199999999999999" hidden="1" x14ac:dyDescent="0.2"/>
    <row r="20365" ht="10.199999999999999" hidden="1" x14ac:dyDescent="0.2"/>
    <row r="20366" ht="10.199999999999999" hidden="1" x14ac:dyDescent="0.2"/>
    <row r="20367" ht="10.199999999999999" hidden="1" x14ac:dyDescent="0.2"/>
    <row r="20368" ht="10.199999999999999" hidden="1" x14ac:dyDescent="0.2"/>
    <row r="20369" ht="10.199999999999999" hidden="1" x14ac:dyDescent="0.2"/>
    <row r="20370" ht="10.199999999999999" hidden="1" x14ac:dyDescent="0.2"/>
    <row r="20371" ht="10.199999999999999" hidden="1" x14ac:dyDescent="0.2"/>
    <row r="20372" ht="10.199999999999999" hidden="1" x14ac:dyDescent="0.2"/>
    <row r="20373" ht="10.199999999999999" hidden="1" x14ac:dyDescent="0.2"/>
    <row r="20374" ht="10.199999999999999" hidden="1" x14ac:dyDescent="0.2"/>
    <row r="20375" ht="10.199999999999999" hidden="1" x14ac:dyDescent="0.2"/>
    <row r="20376" ht="10.199999999999999" hidden="1" x14ac:dyDescent="0.2"/>
    <row r="20377" ht="10.199999999999999" hidden="1" x14ac:dyDescent="0.2"/>
    <row r="20378" ht="10.199999999999999" hidden="1" x14ac:dyDescent="0.2"/>
    <row r="20379" ht="10.199999999999999" hidden="1" x14ac:dyDescent="0.2"/>
    <row r="20380" ht="10.199999999999999" hidden="1" x14ac:dyDescent="0.2"/>
    <row r="20381" ht="10.199999999999999" hidden="1" x14ac:dyDescent="0.2"/>
    <row r="20382" ht="10.199999999999999" hidden="1" x14ac:dyDescent="0.2"/>
    <row r="20383" ht="10.199999999999999" hidden="1" x14ac:dyDescent="0.2"/>
    <row r="20384" ht="10.199999999999999" hidden="1" x14ac:dyDescent="0.2"/>
    <row r="20385" ht="10.199999999999999" hidden="1" x14ac:dyDescent="0.2"/>
    <row r="20386" ht="10.199999999999999" hidden="1" x14ac:dyDescent="0.2"/>
    <row r="20387" ht="10.199999999999999" hidden="1" x14ac:dyDescent="0.2"/>
    <row r="20388" ht="10.199999999999999" hidden="1" x14ac:dyDescent="0.2"/>
    <row r="20389" ht="10.199999999999999" hidden="1" x14ac:dyDescent="0.2"/>
    <row r="20390" ht="10.199999999999999" hidden="1" x14ac:dyDescent="0.2"/>
    <row r="20391" ht="10.199999999999999" hidden="1" x14ac:dyDescent="0.2"/>
    <row r="20392" ht="10.199999999999999" hidden="1" x14ac:dyDescent="0.2"/>
    <row r="20393" ht="10.199999999999999" hidden="1" x14ac:dyDescent="0.2"/>
    <row r="20394" ht="10.199999999999999" hidden="1" x14ac:dyDescent="0.2"/>
    <row r="20395" ht="10.199999999999999" hidden="1" x14ac:dyDescent="0.2"/>
    <row r="20396" ht="10.199999999999999" hidden="1" x14ac:dyDescent="0.2"/>
    <row r="20397" ht="10.199999999999999" hidden="1" x14ac:dyDescent="0.2"/>
    <row r="20398" ht="10.199999999999999" hidden="1" x14ac:dyDescent="0.2"/>
    <row r="20399" ht="10.199999999999999" hidden="1" x14ac:dyDescent="0.2"/>
    <row r="20400" ht="10.199999999999999" hidden="1" x14ac:dyDescent="0.2"/>
    <row r="20401" ht="10.199999999999999" hidden="1" x14ac:dyDescent="0.2"/>
    <row r="20402" ht="10.199999999999999" hidden="1" x14ac:dyDescent="0.2"/>
    <row r="20403" ht="10.199999999999999" hidden="1" x14ac:dyDescent="0.2"/>
    <row r="20404" ht="10.199999999999999" hidden="1" x14ac:dyDescent="0.2"/>
    <row r="20405" ht="10.199999999999999" hidden="1" x14ac:dyDescent="0.2"/>
    <row r="20406" ht="10.199999999999999" hidden="1" x14ac:dyDescent="0.2"/>
    <row r="20407" ht="10.199999999999999" hidden="1" x14ac:dyDescent="0.2"/>
    <row r="20408" ht="10.199999999999999" hidden="1" x14ac:dyDescent="0.2"/>
    <row r="20409" ht="10.199999999999999" hidden="1" x14ac:dyDescent="0.2"/>
    <row r="20410" ht="10.199999999999999" hidden="1" x14ac:dyDescent="0.2"/>
    <row r="20411" ht="10.199999999999999" hidden="1" x14ac:dyDescent="0.2"/>
    <row r="20412" ht="10.199999999999999" hidden="1" x14ac:dyDescent="0.2"/>
    <row r="20413" ht="10.199999999999999" hidden="1" x14ac:dyDescent="0.2"/>
    <row r="20414" ht="10.199999999999999" hidden="1" x14ac:dyDescent="0.2"/>
    <row r="20415" ht="10.199999999999999" hidden="1" x14ac:dyDescent="0.2"/>
    <row r="20416" ht="10.199999999999999" hidden="1" x14ac:dyDescent="0.2"/>
    <row r="20417" ht="10.199999999999999" hidden="1" x14ac:dyDescent="0.2"/>
    <row r="20418" ht="10.199999999999999" hidden="1" x14ac:dyDescent="0.2"/>
    <row r="20419" ht="10.199999999999999" hidden="1" x14ac:dyDescent="0.2"/>
    <row r="20420" ht="10.199999999999999" hidden="1" x14ac:dyDescent="0.2"/>
    <row r="20421" ht="10.199999999999999" hidden="1" x14ac:dyDescent="0.2"/>
    <row r="20422" ht="10.199999999999999" hidden="1" x14ac:dyDescent="0.2"/>
    <row r="20423" ht="10.199999999999999" hidden="1" x14ac:dyDescent="0.2"/>
    <row r="20424" ht="10.199999999999999" hidden="1" x14ac:dyDescent="0.2"/>
    <row r="20425" ht="10.199999999999999" hidden="1" x14ac:dyDescent="0.2"/>
    <row r="20426" ht="10.199999999999999" hidden="1" x14ac:dyDescent="0.2"/>
    <row r="20427" ht="10.199999999999999" hidden="1" x14ac:dyDescent="0.2"/>
    <row r="20428" ht="10.199999999999999" hidden="1" x14ac:dyDescent="0.2"/>
    <row r="20429" ht="10.199999999999999" hidden="1" x14ac:dyDescent="0.2"/>
    <row r="20430" ht="10.199999999999999" hidden="1" x14ac:dyDescent="0.2"/>
    <row r="20431" ht="10.199999999999999" hidden="1" x14ac:dyDescent="0.2"/>
    <row r="20432" ht="10.199999999999999" hidden="1" x14ac:dyDescent="0.2"/>
    <row r="20433" ht="10.199999999999999" hidden="1" x14ac:dyDescent="0.2"/>
    <row r="20434" ht="10.199999999999999" hidden="1" x14ac:dyDescent="0.2"/>
    <row r="20435" ht="10.199999999999999" hidden="1" x14ac:dyDescent="0.2"/>
    <row r="20436" ht="10.199999999999999" hidden="1" x14ac:dyDescent="0.2"/>
    <row r="20437" ht="10.199999999999999" hidden="1" x14ac:dyDescent="0.2"/>
    <row r="20438" ht="10.199999999999999" hidden="1" x14ac:dyDescent="0.2"/>
    <row r="20439" ht="10.199999999999999" hidden="1" x14ac:dyDescent="0.2"/>
    <row r="20440" ht="10.199999999999999" hidden="1" x14ac:dyDescent="0.2"/>
    <row r="20441" ht="10.199999999999999" hidden="1" x14ac:dyDescent="0.2"/>
    <row r="20442" ht="10.199999999999999" hidden="1" x14ac:dyDescent="0.2"/>
    <row r="20443" ht="10.199999999999999" hidden="1" x14ac:dyDescent="0.2"/>
    <row r="20444" ht="10.199999999999999" hidden="1" x14ac:dyDescent="0.2"/>
    <row r="20445" ht="10.199999999999999" hidden="1" x14ac:dyDescent="0.2"/>
    <row r="20446" ht="10.199999999999999" hidden="1" x14ac:dyDescent="0.2"/>
    <row r="20447" ht="10.199999999999999" hidden="1" x14ac:dyDescent="0.2"/>
    <row r="20448" ht="10.199999999999999" hidden="1" x14ac:dyDescent="0.2"/>
    <row r="20449" ht="10.199999999999999" hidden="1" x14ac:dyDescent="0.2"/>
    <row r="20450" ht="10.199999999999999" hidden="1" x14ac:dyDescent="0.2"/>
    <row r="20451" ht="10.199999999999999" hidden="1" x14ac:dyDescent="0.2"/>
    <row r="20452" ht="10.199999999999999" hidden="1" x14ac:dyDescent="0.2"/>
    <row r="20453" ht="10.199999999999999" hidden="1" x14ac:dyDescent="0.2"/>
    <row r="20454" ht="10.199999999999999" hidden="1" x14ac:dyDescent="0.2"/>
    <row r="20455" ht="10.199999999999999" hidden="1" x14ac:dyDescent="0.2"/>
    <row r="20456" ht="10.199999999999999" hidden="1" x14ac:dyDescent="0.2"/>
    <row r="20457" ht="10.199999999999999" hidden="1" x14ac:dyDescent="0.2"/>
    <row r="20458" ht="10.199999999999999" hidden="1" x14ac:dyDescent="0.2"/>
    <row r="20459" ht="10.199999999999999" hidden="1" x14ac:dyDescent="0.2"/>
    <row r="20460" ht="10.199999999999999" hidden="1" x14ac:dyDescent="0.2"/>
    <row r="20461" ht="10.199999999999999" hidden="1" x14ac:dyDescent="0.2"/>
    <row r="20462" ht="10.199999999999999" hidden="1" x14ac:dyDescent="0.2"/>
    <row r="20463" ht="10.199999999999999" hidden="1" x14ac:dyDescent="0.2"/>
    <row r="20464" ht="10.199999999999999" hidden="1" x14ac:dyDescent="0.2"/>
    <row r="20465" ht="10.199999999999999" hidden="1" x14ac:dyDescent="0.2"/>
    <row r="20466" ht="10.199999999999999" hidden="1" x14ac:dyDescent="0.2"/>
    <row r="20467" ht="10.199999999999999" hidden="1" x14ac:dyDescent="0.2"/>
    <row r="20468" ht="10.199999999999999" hidden="1" x14ac:dyDescent="0.2"/>
    <row r="20469" ht="10.199999999999999" hidden="1" x14ac:dyDescent="0.2"/>
    <row r="20470" ht="10.199999999999999" hidden="1" x14ac:dyDescent="0.2"/>
    <row r="20471" ht="10.199999999999999" hidden="1" x14ac:dyDescent="0.2"/>
    <row r="20472" ht="10.199999999999999" hidden="1" x14ac:dyDescent="0.2"/>
    <row r="20473" ht="10.199999999999999" hidden="1" x14ac:dyDescent="0.2"/>
    <row r="20474" ht="10.199999999999999" hidden="1" x14ac:dyDescent="0.2"/>
    <row r="20475" ht="10.199999999999999" hidden="1" x14ac:dyDescent="0.2"/>
    <row r="20476" ht="10.199999999999999" hidden="1" x14ac:dyDescent="0.2"/>
    <row r="20477" ht="10.199999999999999" hidden="1" x14ac:dyDescent="0.2"/>
    <row r="20478" ht="10.199999999999999" hidden="1" x14ac:dyDescent="0.2"/>
    <row r="20479" ht="10.199999999999999" hidden="1" x14ac:dyDescent="0.2"/>
    <row r="20480" ht="10.199999999999999" hidden="1" x14ac:dyDescent="0.2"/>
    <row r="20481" ht="10.199999999999999" hidden="1" x14ac:dyDescent="0.2"/>
    <row r="20482" ht="10.199999999999999" hidden="1" x14ac:dyDescent="0.2"/>
    <row r="20483" ht="10.199999999999999" hidden="1" x14ac:dyDescent="0.2"/>
    <row r="20484" ht="10.199999999999999" hidden="1" x14ac:dyDescent="0.2"/>
    <row r="20485" ht="10.199999999999999" hidden="1" x14ac:dyDescent="0.2"/>
    <row r="20486" ht="10.199999999999999" hidden="1" x14ac:dyDescent="0.2"/>
    <row r="20487" ht="10.199999999999999" hidden="1" x14ac:dyDescent="0.2"/>
    <row r="20488" ht="10.199999999999999" hidden="1" x14ac:dyDescent="0.2"/>
    <row r="20489" ht="10.199999999999999" hidden="1" x14ac:dyDescent="0.2"/>
    <row r="20490" ht="10.199999999999999" hidden="1" x14ac:dyDescent="0.2"/>
    <row r="20491" ht="10.199999999999999" hidden="1" x14ac:dyDescent="0.2"/>
    <row r="20492" ht="10.199999999999999" hidden="1" x14ac:dyDescent="0.2"/>
    <row r="20493" ht="10.199999999999999" hidden="1" x14ac:dyDescent="0.2"/>
    <row r="20494" ht="10.199999999999999" hidden="1" x14ac:dyDescent="0.2"/>
    <row r="20495" ht="10.199999999999999" hidden="1" x14ac:dyDescent="0.2"/>
    <row r="20496" ht="10.199999999999999" hidden="1" x14ac:dyDescent="0.2"/>
    <row r="20497" ht="10.199999999999999" hidden="1" x14ac:dyDescent="0.2"/>
    <row r="20498" ht="10.199999999999999" hidden="1" x14ac:dyDescent="0.2"/>
    <row r="20499" ht="10.199999999999999" hidden="1" x14ac:dyDescent="0.2"/>
    <row r="20500" ht="10.199999999999999" hidden="1" x14ac:dyDescent="0.2"/>
    <row r="20501" ht="10.199999999999999" hidden="1" x14ac:dyDescent="0.2"/>
    <row r="20502" ht="10.199999999999999" hidden="1" x14ac:dyDescent="0.2"/>
    <row r="20503" ht="10.199999999999999" hidden="1" x14ac:dyDescent="0.2"/>
    <row r="20504" ht="10.199999999999999" hidden="1" x14ac:dyDescent="0.2"/>
    <row r="20505" ht="10.199999999999999" hidden="1" x14ac:dyDescent="0.2"/>
    <row r="20506" ht="10.199999999999999" hidden="1" x14ac:dyDescent="0.2"/>
    <row r="20507" ht="10.199999999999999" hidden="1" x14ac:dyDescent="0.2"/>
    <row r="20508" ht="10.199999999999999" hidden="1" x14ac:dyDescent="0.2"/>
    <row r="20509" ht="10.199999999999999" hidden="1" x14ac:dyDescent="0.2"/>
    <row r="20510" ht="10.199999999999999" hidden="1" x14ac:dyDescent="0.2"/>
    <row r="20511" ht="10.199999999999999" hidden="1" x14ac:dyDescent="0.2"/>
    <row r="20512" ht="10.199999999999999" hidden="1" x14ac:dyDescent="0.2"/>
    <row r="20513" ht="10.199999999999999" hidden="1" x14ac:dyDescent="0.2"/>
    <row r="20514" ht="10.199999999999999" hidden="1" x14ac:dyDescent="0.2"/>
    <row r="20515" ht="10.199999999999999" hidden="1" x14ac:dyDescent="0.2"/>
    <row r="20516" ht="10.199999999999999" hidden="1" x14ac:dyDescent="0.2"/>
    <row r="20517" ht="10.199999999999999" hidden="1" x14ac:dyDescent="0.2"/>
    <row r="20518" ht="10.199999999999999" hidden="1" x14ac:dyDescent="0.2"/>
    <row r="20519" ht="10.199999999999999" hidden="1" x14ac:dyDescent="0.2"/>
    <row r="20520" ht="10.199999999999999" hidden="1" x14ac:dyDescent="0.2"/>
    <row r="20521" ht="10.199999999999999" hidden="1" x14ac:dyDescent="0.2"/>
    <row r="20522" ht="10.199999999999999" hidden="1" x14ac:dyDescent="0.2"/>
    <row r="20523" ht="10.199999999999999" hidden="1" x14ac:dyDescent="0.2"/>
    <row r="20524" ht="10.199999999999999" hidden="1" x14ac:dyDescent="0.2"/>
    <row r="20525" ht="10.199999999999999" hidden="1" x14ac:dyDescent="0.2"/>
    <row r="20526" ht="10.199999999999999" hidden="1" x14ac:dyDescent="0.2"/>
    <row r="20527" ht="10.199999999999999" hidden="1" x14ac:dyDescent="0.2"/>
    <row r="20528" ht="10.199999999999999" hidden="1" x14ac:dyDescent="0.2"/>
    <row r="20529" ht="10.199999999999999" hidden="1" x14ac:dyDescent="0.2"/>
    <row r="20530" ht="10.199999999999999" hidden="1" x14ac:dyDescent="0.2"/>
    <row r="20531" ht="10.199999999999999" hidden="1" x14ac:dyDescent="0.2"/>
    <row r="20532" ht="10.199999999999999" hidden="1" x14ac:dyDescent="0.2"/>
    <row r="20533" ht="10.199999999999999" hidden="1" x14ac:dyDescent="0.2"/>
    <row r="20534" ht="10.199999999999999" hidden="1" x14ac:dyDescent="0.2"/>
    <row r="20535" ht="10.199999999999999" hidden="1" x14ac:dyDescent="0.2"/>
    <row r="20536" ht="10.199999999999999" hidden="1" x14ac:dyDescent="0.2"/>
    <row r="20537" ht="10.199999999999999" hidden="1" x14ac:dyDescent="0.2"/>
    <row r="20538" ht="10.199999999999999" hidden="1" x14ac:dyDescent="0.2"/>
    <row r="20539" ht="10.199999999999999" hidden="1" x14ac:dyDescent="0.2"/>
    <row r="20540" ht="10.199999999999999" hidden="1" x14ac:dyDescent="0.2"/>
    <row r="20541" ht="10.199999999999999" hidden="1" x14ac:dyDescent="0.2"/>
    <row r="20542" ht="10.199999999999999" hidden="1" x14ac:dyDescent="0.2"/>
    <row r="20543" ht="10.199999999999999" hidden="1" x14ac:dyDescent="0.2"/>
    <row r="20544" ht="10.199999999999999" hidden="1" x14ac:dyDescent="0.2"/>
    <row r="20545" ht="10.199999999999999" hidden="1" x14ac:dyDescent="0.2"/>
    <row r="20546" ht="10.199999999999999" hidden="1" x14ac:dyDescent="0.2"/>
    <row r="20547" ht="10.199999999999999" hidden="1" x14ac:dyDescent="0.2"/>
    <row r="20548" ht="10.199999999999999" hidden="1" x14ac:dyDescent="0.2"/>
    <row r="20549" ht="10.199999999999999" hidden="1" x14ac:dyDescent="0.2"/>
    <row r="20550" ht="10.199999999999999" hidden="1" x14ac:dyDescent="0.2"/>
    <row r="20551" ht="10.199999999999999" hidden="1" x14ac:dyDescent="0.2"/>
    <row r="20552" ht="10.199999999999999" hidden="1" x14ac:dyDescent="0.2"/>
    <row r="20553" ht="10.199999999999999" hidden="1" x14ac:dyDescent="0.2"/>
    <row r="20554" ht="10.199999999999999" hidden="1" x14ac:dyDescent="0.2"/>
    <row r="20555" ht="10.199999999999999" hidden="1" x14ac:dyDescent="0.2"/>
    <row r="20556" ht="10.199999999999999" hidden="1" x14ac:dyDescent="0.2"/>
    <row r="20557" ht="10.199999999999999" hidden="1" x14ac:dyDescent="0.2"/>
    <row r="20558" ht="10.199999999999999" hidden="1" x14ac:dyDescent="0.2"/>
    <row r="20559" ht="10.199999999999999" hidden="1" x14ac:dyDescent="0.2"/>
    <row r="20560" ht="10.199999999999999" hidden="1" x14ac:dyDescent="0.2"/>
    <row r="20561" ht="10.199999999999999" hidden="1" x14ac:dyDescent="0.2"/>
    <row r="20562" ht="10.199999999999999" hidden="1" x14ac:dyDescent="0.2"/>
    <row r="20563" ht="10.199999999999999" hidden="1" x14ac:dyDescent="0.2"/>
    <row r="20564" ht="10.199999999999999" hidden="1" x14ac:dyDescent="0.2"/>
    <row r="20565" ht="10.199999999999999" hidden="1" x14ac:dyDescent="0.2"/>
    <row r="20566" ht="10.199999999999999" hidden="1" x14ac:dyDescent="0.2"/>
    <row r="20567" ht="10.199999999999999" hidden="1" x14ac:dyDescent="0.2"/>
    <row r="20568" ht="10.199999999999999" hidden="1" x14ac:dyDescent="0.2"/>
    <row r="20569" ht="10.199999999999999" hidden="1" x14ac:dyDescent="0.2"/>
    <row r="20570" ht="10.199999999999999" hidden="1" x14ac:dyDescent="0.2"/>
    <row r="20571" ht="10.199999999999999" hidden="1" x14ac:dyDescent="0.2"/>
    <row r="20572" ht="10.199999999999999" hidden="1" x14ac:dyDescent="0.2"/>
    <row r="20573" ht="10.199999999999999" hidden="1" x14ac:dyDescent="0.2"/>
    <row r="20574" ht="10.199999999999999" hidden="1" x14ac:dyDescent="0.2"/>
    <row r="20575" ht="10.199999999999999" hidden="1" x14ac:dyDescent="0.2"/>
    <row r="20576" ht="10.199999999999999" hidden="1" x14ac:dyDescent="0.2"/>
    <row r="20577" ht="10.199999999999999" hidden="1" x14ac:dyDescent="0.2"/>
    <row r="20578" ht="10.199999999999999" hidden="1" x14ac:dyDescent="0.2"/>
    <row r="20579" ht="10.199999999999999" hidden="1" x14ac:dyDescent="0.2"/>
    <row r="20580" ht="10.199999999999999" hidden="1" x14ac:dyDescent="0.2"/>
    <row r="20581" ht="10.199999999999999" hidden="1" x14ac:dyDescent="0.2"/>
    <row r="20582" ht="10.199999999999999" hidden="1" x14ac:dyDescent="0.2"/>
    <row r="20583" ht="10.199999999999999" hidden="1" x14ac:dyDescent="0.2"/>
    <row r="20584" ht="10.199999999999999" hidden="1" x14ac:dyDescent="0.2"/>
    <row r="20585" ht="10.199999999999999" hidden="1" x14ac:dyDescent="0.2"/>
    <row r="20586" ht="10.199999999999999" hidden="1" x14ac:dyDescent="0.2"/>
    <row r="20587" ht="10.199999999999999" hidden="1" x14ac:dyDescent="0.2"/>
    <row r="20588" ht="10.199999999999999" hidden="1" x14ac:dyDescent="0.2"/>
    <row r="20589" ht="10.199999999999999" hidden="1" x14ac:dyDescent="0.2"/>
    <row r="20590" ht="10.199999999999999" hidden="1" x14ac:dyDescent="0.2"/>
    <row r="20591" ht="10.199999999999999" hidden="1" x14ac:dyDescent="0.2"/>
    <row r="20592" ht="10.199999999999999" hidden="1" x14ac:dyDescent="0.2"/>
    <row r="20593" ht="10.199999999999999" hidden="1" x14ac:dyDescent="0.2"/>
    <row r="20594" ht="10.199999999999999" hidden="1" x14ac:dyDescent="0.2"/>
    <row r="20595" ht="10.199999999999999" hidden="1" x14ac:dyDescent="0.2"/>
    <row r="20596" ht="10.199999999999999" hidden="1" x14ac:dyDescent="0.2"/>
    <row r="20597" ht="10.199999999999999" hidden="1" x14ac:dyDescent="0.2"/>
    <row r="20598" ht="10.199999999999999" hidden="1" x14ac:dyDescent="0.2"/>
    <row r="20599" ht="10.199999999999999" hidden="1" x14ac:dyDescent="0.2"/>
    <row r="20600" ht="10.199999999999999" hidden="1" x14ac:dyDescent="0.2"/>
    <row r="20601" ht="10.199999999999999" hidden="1" x14ac:dyDescent="0.2"/>
    <row r="20602" ht="10.199999999999999" hidden="1" x14ac:dyDescent="0.2"/>
    <row r="20603" ht="10.199999999999999" hidden="1" x14ac:dyDescent="0.2"/>
    <row r="20604" ht="10.199999999999999" hidden="1" x14ac:dyDescent="0.2"/>
    <row r="20605" ht="10.199999999999999" hidden="1" x14ac:dyDescent="0.2"/>
    <row r="20606" ht="10.199999999999999" hidden="1" x14ac:dyDescent="0.2"/>
    <row r="20607" ht="10.199999999999999" hidden="1" x14ac:dyDescent="0.2"/>
    <row r="20608" ht="10.199999999999999" hidden="1" x14ac:dyDescent="0.2"/>
    <row r="20609" ht="10.199999999999999" hidden="1" x14ac:dyDescent="0.2"/>
    <row r="20610" ht="10.199999999999999" hidden="1" x14ac:dyDescent="0.2"/>
    <row r="20611" ht="10.199999999999999" hidden="1" x14ac:dyDescent="0.2"/>
    <row r="20612" ht="10.199999999999999" hidden="1" x14ac:dyDescent="0.2"/>
    <row r="20613" ht="10.199999999999999" hidden="1" x14ac:dyDescent="0.2"/>
    <row r="20614" ht="10.199999999999999" hidden="1" x14ac:dyDescent="0.2"/>
    <row r="20615" ht="10.199999999999999" hidden="1" x14ac:dyDescent="0.2"/>
    <row r="20616" ht="10.199999999999999" hidden="1" x14ac:dyDescent="0.2"/>
    <row r="20617" ht="10.199999999999999" hidden="1" x14ac:dyDescent="0.2"/>
    <row r="20618" ht="10.199999999999999" hidden="1" x14ac:dyDescent="0.2"/>
    <row r="20619" ht="10.199999999999999" hidden="1" x14ac:dyDescent="0.2"/>
    <row r="20620" ht="10.199999999999999" hidden="1" x14ac:dyDescent="0.2"/>
    <row r="20621" ht="10.199999999999999" hidden="1" x14ac:dyDescent="0.2"/>
    <row r="20622" ht="10.199999999999999" hidden="1" x14ac:dyDescent="0.2"/>
    <row r="20623" ht="10.199999999999999" hidden="1" x14ac:dyDescent="0.2"/>
    <row r="20624" ht="10.199999999999999" hidden="1" x14ac:dyDescent="0.2"/>
    <row r="20625" ht="10.199999999999999" hidden="1" x14ac:dyDescent="0.2"/>
    <row r="20626" ht="10.199999999999999" hidden="1" x14ac:dyDescent="0.2"/>
    <row r="20627" ht="10.199999999999999" hidden="1" x14ac:dyDescent="0.2"/>
    <row r="20628" ht="10.199999999999999" hidden="1" x14ac:dyDescent="0.2"/>
    <row r="20629" ht="10.199999999999999" hidden="1" x14ac:dyDescent="0.2"/>
    <row r="20630" ht="10.199999999999999" hidden="1" x14ac:dyDescent="0.2"/>
    <row r="20631" ht="10.199999999999999" hidden="1" x14ac:dyDescent="0.2"/>
    <row r="20632" ht="10.199999999999999" hidden="1" x14ac:dyDescent="0.2"/>
    <row r="20633" ht="10.199999999999999" hidden="1" x14ac:dyDescent="0.2"/>
    <row r="20634" ht="10.199999999999999" hidden="1" x14ac:dyDescent="0.2"/>
    <row r="20635" ht="10.199999999999999" hidden="1" x14ac:dyDescent="0.2"/>
    <row r="20636" ht="10.199999999999999" hidden="1" x14ac:dyDescent="0.2"/>
    <row r="20637" ht="10.199999999999999" hidden="1" x14ac:dyDescent="0.2"/>
    <row r="20638" ht="10.199999999999999" hidden="1" x14ac:dyDescent="0.2"/>
    <row r="20639" ht="10.199999999999999" hidden="1" x14ac:dyDescent="0.2"/>
    <row r="20640" ht="10.199999999999999" hidden="1" x14ac:dyDescent="0.2"/>
    <row r="20641" ht="10.199999999999999" hidden="1" x14ac:dyDescent="0.2"/>
    <row r="20642" ht="10.199999999999999" hidden="1" x14ac:dyDescent="0.2"/>
    <row r="20643" ht="10.199999999999999" hidden="1" x14ac:dyDescent="0.2"/>
    <row r="20644" ht="10.199999999999999" hidden="1" x14ac:dyDescent="0.2"/>
    <row r="20645" ht="10.199999999999999" hidden="1" x14ac:dyDescent="0.2"/>
    <row r="20646" ht="10.199999999999999" hidden="1" x14ac:dyDescent="0.2"/>
    <row r="20647" ht="10.199999999999999" hidden="1" x14ac:dyDescent="0.2"/>
    <row r="20648" ht="10.199999999999999" hidden="1" x14ac:dyDescent="0.2"/>
    <row r="20649" ht="10.199999999999999" hidden="1" x14ac:dyDescent="0.2"/>
    <row r="20650" ht="10.199999999999999" hidden="1" x14ac:dyDescent="0.2"/>
    <row r="20651" ht="10.199999999999999" hidden="1" x14ac:dyDescent="0.2"/>
    <row r="20652" ht="10.199999999999999" hidden="1" x14ac:dyDescent="0.2"/>
    <row r="20653" ht="10.199999999999999" hidden="1" x14ac:dyDescent="0.2"/>
    <row r="20654" ht="10.199999999999999" hidden="1" x14ac:dyDescent="0.2"/>
    <row r="20655" ht="10.199999999999999" hidden="1" x14ac:dyDescent="0.2"/>
    <row r="20656" ht="10.199999999999999" hidden="1" x14ac:dyDescent="0.2"/>
    <row r="20657" ht="10.199999999999999" hidden="1" x14ac:dyDescent="0.2"/>
    <row r="20658" ht="10.199999999999999" hidden="1" x14ac:dyDescent="0.2"/>
    <row r="20659" ht="10.199999999999999" hidden="1" x14ac:dyDescent="0.2"/>
    <row r="20660" ht="10.199999999999999" hidden="1" x14ac:dyDescent="0.2"/>
    <row r="20661" ht="10.199999999999999" hidden="1" x14ac:dyDescent="0.2"/>
    <row r="20662" ht="10.199999999999999" hidden="1" x14ac:dyDescent="0.2"/>
    <row r="20663" ht="10.199999999999999" hidden="1" x14ac:dyDescent="0.2"/>
    <row r="20664" ht="10.199999999999999" hidden="1" x14ac:dyDescent="0.2"/>
    <row r="20665" ht="10.199999999999999" hidden="1" x14ac:dyDescent="0.2"/>
    <row r="20666" ht="10.199999999999999" hidden="1" x14ac:dyDescent="0.2"/>
    <row r="20667" ht="10.199999999999999" hidden="1" x14ac:dyDescent="0.2"/>
    <row r="20668" ht="10.199999999999999" hidden="1" x14ac:dyDescent="0.2"/>
    <row r="20669" ht="10.199999999999999" hidden="1" x14ac:dyDescent="0.2"/>
    <row r="20670" ht="10.199999999999999" hidden="1" x14ac:dyDescent="0.2"/>
    <row r="20671" ht="10.199999999999999" hidden="1" x14ac:dyDescent="0.2"/>
    <row r="20672" ht="10.199999999999999" hidden="1" x14ac:dyDescent="0.2"/>
    <row r="20673" ht="10.199999999999999" hidden="1" x14ac:dyDescent="0.2"/>
    <row r="20674" ht="10.199999999999999" hidden="1" x14ac:dyDescent="0.2"/>
    <row r="20675" ht="10.199999999999999" hidden="1" x14ac:dyDescent="0.2"/>
    <row r="20676" ht="10.199999999999999" hidden="1" x14ac:dyDescent="0.2"/>
    <row r="20677" ht="10.199999999999999" hidden="1" x14ac:dyDescent="0.2"/>
    <row r="20678" ht="10.199999999999999" hidden="1" x14ac:dyDescent="0.2"/>
    <row r="20679" ht="10.199999999999999" hidden="1" x14ac:dyDescent="0.2"/>
    <row r="20680" ht="10.199999999999999" hidden="1" x14ac:dyDescent="0.2"/>
    <row r="20681" ht="10.199999999999999" hidden="1" x14ac:dyDescent="0.2"/>
    <row r="20682" ht="10.199999999999999" hidden="1" x14ac:dyDescent="0.2"/>
    <row r="20683" ht="10.199999999999999" hidden="1" x14ac:dyDescent="0.2"/>
    <row r="20684" ht="10.199999999999999" hidden="1" x14ac:dyDescent="0.2"/>
    <row r="20685" ht="10.199999999999999" hidden="1" x14ac:dyDescent="0.2"/>
    <row r="20686" ht="10.199999999999999" hidden="1" x14ac:dyDescent="0.2"/>
    <row r="20687" ht="10.199999999999999" hidden="1" x14ac:dyDescent="0.2"/>
    <row r="20688" ht="10.199999999999999" hidden="1" x14ac:dyDescent="0.2"/>
    <row r="20689" ht="10.199999999999999" hidden="1" x14ac:dyDescent="0.2"/>
    <row r="20690" ht="10.199999999999999" hidden="1" x14ac:dyDescent="0.2"/>
    <row r="20691" ht="10.199999999999999" hidden="1" x14ac:dyDescent="0.2"/>
    <row r="20692" ht="10.199999999999999" hidden="1" x14ac:dyDescent="0.2"/>
    <row r="20693" ht="10.199999999999999" hidden="1" x14ac:dyDescent="0.2"/>
    <row r="20694" ht="10.199999999999999" hidden="1" x14ac:dyDescent="0.2"/>
    <row r="20695" ht="10.199999999999999" hidden="1" x14ac:dyDescent="0.2"/>
    <row r="20696" ht="10.199999999999999" hidden="1" x14ac:dyDescent="0.2"/>
    <row r="20697" ht="10.199999999999999" hidden="1" x14ac:dyDescent="0.2"/>
    <row r="20698" ht="10.199999999999999" hidden="1" x14ac:dyDescent="0.2"/>
    <row r="20699" ht="10.199999999999999" hidden="1" x14ac:dyDescent="0.2"/>
    <row r="20700" ht="10.199999999999999" hidden="1" x14ac:dyDescent="0.2"/>
    <row r="20701" ht="10.199999999999999" hidden="1" x14ac:dyDescent="0.2"/>
    <row r="20702" ht="10.199999999999999" hidden="1" x14ac:dyDescent="0.2"/>
    <row r="20703" ht="10.199999999999999" hidden="1" x14ac:dyDescent="0.2"/>
    <row r="20704" ht="10.199999999999999" hidden="1" x14ac:dyDescent="0.2"/>
    <row r="20705" ht="10.199999999999999" hidden="1" x14ac:dyDescent="0.2"/>
    <row r="20706" ht="10.199999999999999" hidden="1" x14ac:dyDescent="0.2"/>
    <row r="20707" ht="10.199999999999999" hidden="1" x14ac:dyDescent="0.2"/>
    <row r="20708" ht="10.199999999999999" hidden="1" x14ac:dyDescent="0.2"/>
    <row r="20709" ht="10.199999999999999" hidden="1" x14ac:dyDescent="0.2"/>
    <row r="20710" ht="10.199999999999999" hidden="1" x14ac:dyDescent="0.2"/>
    <row r="20711" ht="10.199999999999999" hidden="1" x14ac:dyDescent="0.2"/>
    <row r="20712" ht="10.199999999999999" hidden="1" x14ac:dyDescent="0.2"/>
    <row r="20713" ht="10.199999999999999" hidden="1" x14ac:dyDescent="0.2"/>
    <row r="20714" ht="10.199999999999999" hidden="1" x14ac:dyDescent="0.2"/>
    <row r="20715" ht="10.199999999999999" hidden="1" x14ac:dyDescent="0.2"/>
    <row r="20716" ht="10.199999999999999" hidden="1" x14ac:dyDescent="0.2"/>
    <row r="20717" ht="10.199999999999999" hidden="1" x14ac:dyDescent="0.2"/>
    <row r="20718" ht="10.199999999999999" hidden="1" x14ac:dyDescent="0.2"/>
    <row r="20719" ht="10.199999999999999" hidden="1" x14ac:dyDescent="0.2"/>
    <row r="20720" ht="10.199999999999999" hidden="1" x14ac:dyDescent="0.2"/>
    <row r="20721" ht="10.199999999999999" hidden="1" x14ac:dyDescent="0.2"/>
    <row r="20722" ht="10.199999999999999" hidden="1" x14ac:dyDescent="0.2"/>
    <row r="20723" ht="10.199999999999999" hidden="1" x14ac:dyDescent="0.2"/>
    <row r="20724" ht="10.199999999999999" hidden="1" x14ac:dyDescent="0.2"/>
    <row r="20725" ht="10.199999999999999" hidden="1" x14ac:dyDescent="0.2"/>
    <row r="20726" ht="10.199999999999999" hidden="1" x14ac:dyDescent="0.2"/>
    <row r="20727" ht="10.199999999999999" hidden="1" x14ac:dyDescent="0.2"/>
    <row r="20728" ht="10.199999999999999" hidden="1" x14ac:dyDescent="0.2"/>
    <row r="20729" ht="10.199999999999999" hidden="1" x14ac:dyDescent="0.2"/>
    <row r="20730" ht="10.199999999999999" hidden="1" x14ac:dyDescent="0.2"/>
    <row r="20731" ht="10.199999999999999" hidden="1" x14ac:dyDescent="0.2"/>
    <row r="20732" ht="10.199999999999999" hidden="1" x14ac:dyDescent="0.2"/>
    <row r="20733" ht="10.199999999999999" hidden="1" x14ac:dyDescent="0.2"/>
    <row r="20734" ht="10.199999999999999" hidden="1" x14ac:dyDescent="0.2"/>
    <row r="20735" ht="10.199999999999999" hidden="1" x14ac:dyDescent="0.2"/>
    <row r="20736" ht="10.199999999999999" hidden="1" x14ac:dyDescent="0.2"/>
    <row r="20737" ht="10.199999999999999" hidden="1" x14ac:dyDescent="0.2"/>
    <row r="20738" ht="10.199999999999999" hidden="1" x14ac:dyDescent="0.2"/>
    <row r="20739" ht="10.199999999999999" hidden="1" x14ac:dyDescent="0.2"/>
    <row r="20740" ht="10.199999999999999" hidden="1" x14ac:dyDescent="0.2"/>
    <row r="20741" ht="10.199999999999999" hidden="1" x14ac:dyDescent="0.2"/>
    <row r="20742" ht="10.199999999999999" hidden="1" x14ac:dyDescent="0.2"/>
    <row r="20743" ht="10.199999999999999" hidden="1" x14ac:dyDescent="0.2"/>
    <row r="20744" ht="10.199999999999999" hidden="1" x14ac:dyDescent="0.2"/>
    <row r="20745" ht="10.199999999999999" hidden="1" x14ac:dyDescent="0.2"/>
    <row r="20746" ht="10.199999999999999" hidden="1" x14ac:dyDescent="0.2"/>
    <row r="20747" ht="10.199999999999999" hidden="1" x14ac:dyDescent="0.2"/>
    <row r="20748" ht="10.199999999999999" hidden="1" x14ac:dyDescent="0.2"/>
    <row r="20749" ht="10.199999999999999" hidden="1" x14ac:dyDescent="0.2"/>
    <row r="20750" ht="10.199999999999999" hidden="1" x14ac:dyDescent="0.2"/>
    <row r="20751" ht="10.199999999999999" hidden="1" x14ac:dyDescent="0.2"/>
    <row r="20752" ht="10.199999999999999" hidden="1" x14ac:dyDescent="0.2"/>
    <row r="20753" ht="10.199999999999999" hidden="1" x14ac:dyDescent="0.2"/>
    <row r="20754" ht="10.199999999999999" hidden="1" x14ac:dyDescent="0.2"/>
    <row r="20755" ht="10.199999999999999" hidden="1" x14ac:dyDescent="0.2"/>
    <row r="20756" ht="10.199999999999999" hidden="1" x14ac:dyDescent="0.2"/>
    <row r="20757" ht="10.199999999999999" hidden="1" x14ac:dyDescent="0.2"/>
    <row r="20758" ht="10.199999999999999" hidden="1" x14ac:dyDescent="0.2"/>
    <row r="20759" ht="10.199999999999999" hidden="1" x14ac:dyDescent="0.2"/>
    <row r="20760" ht="10.199999999999999" hidden="1" x14ac:dyDescent="0.2"/>
    <row r="20761" ht="10.199999999999999" hidden="1" x14ac:dyDescent="0.2"/>
    <row r="20762" ht="10.199999999999999" hidden="1" x14ac:dyDescent="0.2"/>
    <row r="20763" ht="10.199999999999999" hidden="1" x14ac:dyDescent="0.2"/>
    <row r="20764" ht="10.199999999999999" hidden="1" x14ac:dyDescent="0.2"/>
    <row r="20765" ht="10.199999999999999" hidden="1" x14ac:dyDescent="0.2"/>
    <row r="20766" ht="10.199999999999999" hidden="1" x14ac:dyDescent="0.2"/>
    <row r="20767" ht="10.199999999999999" hidden="1" x14ac:dyDescent="0.2"/>
    <row r="20768" ht="10.199999999999999" hidden="1" x14ac:dyDescent="0.2"/>
    <row r="20769" ht="10.199999999999999" hidden="1" x14ac:dyDescent="0.2"/>
    <row r="20770" ht="10.199999999999999" hidden="1" x14ac:dyDescent="0.2"/>
    <row r="20771" ht="10.199999999999999" hidden="1" x14ac:dyDescent="0.2"/>
    <row r="20772" ht="10.199999999999999" hidden="1" x14ac:dyDescent="0.2"/>
    <row r="20773" ht="10.199999999999999" hidden="1" x14ac:dyDescent="0.2"/>
    <row r="20774" ht="10.199999999999999" hidden="1" x14ac:dyDescent="0.2"/>
    <row r="20775" ht="10.199999999999999" hidden="1" x14ac:dyDescent="0.2"/>
    <row r="20776" ht="10.199999999999999" hidden="1" x14ac:dyDescent="0.2"/>
    <row r="20777" ht="10.199999999999999" hidden="1" x14ac:dyDescent="0.2"/>
    <row r="20778" ht="10.199999999999999" hidden="1" x14ac:dyDescent="0.2"/>
    <row r="20779" ht="10.199999999999999" hidden="1" x14ac:dyDescent="0.2"/>
    <row r="20780" ht="10.199999999999999" hidden="1" x14ac:dyDescent="0.2"/>
    <row r="20781" ht="10.199999999999999" hidden="1" x14ac:dyDescent="0.2"/>
    <row r="20782" ht="10.199999999999999" hidden="1" x14ac:dyDescent="0.2"/>
    <row r="20783" ht="10.199999999999999" hidden="1" x14ac:dyDescent="0.2"/>
    <row r="20784" ht="10.199999999999999" hidden="1" x14ac:dyDescent="0.2"/>
    <row r="20785" ht="10.199999999999999" hidden="1" x14ac:dyDescent="0.2"/>
    <row r="20786" ht="10.199999999999999" hidden="1" x14ac:dyDescent="0.2"/>
    <row r="20787" ht="10.199999999999999" hidden="1" x14ac:dyDescent="0.2"/>
    <row r="20788" ht="10.199999999999999" hidden="1" x14ac:dyDescent="0.2"/>
    <row r="20789" ht="10.199999999999999" hidden="1" x14ac:dyDescent="0.2"/>
    <row r="20790" ht="10.199999999999999" hidden="1" x14ac:dyDescent="0.2"/>
    <row r="20791" ht="10.199999999999999" hidden="1" x14ac:dyDescent="0.2"/>
    <row r="20792" ht="10.199999999999999" hidden="1" x14ac:dyDescent="0.2"/>
    <row r="20793" ht="10.199999999999999" hidden="1" x14ac:dyDescent="0.2"/>
    <row r="20794" ht="10.199999999999999" hidden="1" x14ac:dyDescent="0.2"/>
    <row r="20795" ht="10.199999999999999" hidden="1" x14ac:dyDescent="0.2"/>
    <row r="20796" ht="10.199999999999999" hidden="1" x14ac:dyDescent="0.2"/>
    <row r="20797" ht="10.199999999999999" hidden="1" x14ac:dyDescent="0.2"/>
    <row r="20798" ht="10.199999999999999" hidden="1" x14ac:dyDescent="0.2"/>
    <row r="20799" ht="10.199999999999999" hidden="1" x14ac:dyDescent="0.2"/>
    <row r="20800" ht="10.199999999999999" hidden="1" x14ac:dyDescent="0.2"/>
    <row r="20801" ht="10.199999999999999" hidden="1" x14ac:dyDescent="0.2"/>
    <row r="20802" ht="10.199999999999999" hidden="1" x14ac:dyDescent="0.2"/>
    <row r="20803" ht="10.199999999999999" hidden="1" x14ac:dyDescent="0.2"/>
    <row r="20804" ht="10.199999999999999" hidden="1" x14ac:dyDescent="0.2"/>
    <row r="20805" ht="10.199999999999999" hidden="1" x14ac:dyDescent="0.2"/>
    <row r="20806" ht="10.199999999999999" hidden="1" x14ac:dyDescent="0.2"/>
    <row r="20807" ht="10.199999999999999" hidden="1" x14ac:dyDescent="0.2"/>
    <row r="20808" ht="10.199999999999999" hidden="1" x14ac:dyDescent="0.2"/>
    <row r="20809" ht="10.199999999999999" hidden="1" x14ac:dyDescent="0.2"/>
    <row r="20810" ht="10.199999999999999" hidden="1" x14ac:dyDescent="0.2"/>
    <row r="20811" ht="10.199999999999999" hidden="1" x14ac:dyDescent="0.2"/>
    <row r="20812" ht="10.199999999999999" hidden="1" x14ac:dyDescent="0.2"/>
    <row r="20813" ht="10.199999999999999" hidden="1" x14ac:dyDescent="0.2"/>
    <row r="20814" ht="10.199999999999999" hidden="1" x14ac:dyDescent="0.2"/>
    <row r="20815" ht="10.199999999999999" hidden="1" x14ac:dyDescent="0.2"/>
    <row r="20816" ht="10.199999999999999" hidden="1" x14ac:dyDescent="0.2"/>
    <row r="20817" ht="10.199999999999999" hidden="1" x14ac:dyDescent="0.2"/>
    <row r="20818" ht="10.199999999999999" hidden="1" x14ac:dyDescent="0.2"/>
    <row r="20819" ht="10.199999999999999" hidden="1" x14ac:dyDescent="0.2"/>
    <row r="20820" ht="10.199999999999999" hidden="1" x14ac:dyDescent="0.2"/>
    <row r="20821" ht="10.199999999999999" hidden="1" x14ac:dyDescent="0.2"/>
    <row r="20822" ht="10.199999999999999" hidden="1" x14ac:dyDescent="0.2"/>
    <row r="20823" ht="10.199999999999999" hidden="1" x14ac:dyDescent="0.2"/>
    <row r="20824" ht="10.199999999999999" hidden="1" x14ac:dyDescent="0.2"/>
    <row r="20825" ht="10.199999999999999" hidden="1" x14ac:dyDescent="0.2"/>
    <row r="20826" ht="10.199999999999999" hidden="1" x14ac:dyDescent="0.2"/>
    <row r="20827" ht="10.199999999999999" hidden="1" x14ac:dyDescent="0.2"/>
    <row r="20828" ht="10.199999999999999" hidden="1" x14ac:dyDescent="0.2"/>
    <row r="20829" ht="10.199999999999999" hidden="1" x14ac:dyDescent="0.2"/>
    <row r="20830" ht="10.199999999999999" hidden="1" x14ac:dyDescent="0.2"/>
    <row r="20831" ht="10.199999999999999" hidden="1" x14ac:dyDescent="0.2"/>
    <row r="20832" ht="10.199999999999999" hidden="1" x14ac:dyDescent="0.2"/>
    <row r="20833" ht="10.199999999999999" hidden="1" x14ac:dyDescent="0.2"/>
    <row r="20834" ht="10.199999999999999" hidden="1" x14ac:dyDescent="0.2"/>
    <row r="20835" ht="10.199999999999999" hidden="1" x14ac:dyDescent="0.2"/>
    <row r="20836" ht="10.199999999999999" hidden="1" x14ac:dyDescent="0.2"/>
    <row r="20837" ht="10.199999999999999" hidden="1" x14ac:dyDescent="0.2"/>
    <row r="20838" ht="10.199999999999999" hidden="1" x14ac:dyDescent="0.2"/>
    <row r="20839" ht="10.199999999999999" hidden="1" x14ac:dyDescent="0.2"/>
    <row r="20840" ht="10.199999999999999" hidden="1" x14ac:dyDescent="0.2"/>
    <row r="20841" ht="10.199999999999999" hidden="1" x14ac:dyDescent="0.2"/>
    <row r="20842" ht="10.199999999999999" hidden="1" x14ac:dyDescent="0.2"/>
    <row r="20843" ht="10.199999999999999" hidden="1" x14ac:dyDescent="0.2"/>
    <row r="20844" ht="10.199999999999999" hidden="1" x14ac:dyDescent="0.2"/>
    <row r="20845" ht="10.199999999999999" hidden="1" x14ac:dyDescent="0.2"/>
    <row r="20846" ht="10.199999999999999" hidden="1" x14ac:dyDescent="0.2"/>
    <row r="20847" ht="10.199999999999999" hidden="1" x14ac:dyDescent="0.2"/>
    <row r="20848" ht="10.199999999999999" hidden="1" x14ac:dyDescent="0.2"/>
    <row r="20849" ht="10.199999999999999" hidden="1" x14ac:dyDescent="0.2"/>
    <row r="20850" ht="10.199999999999999" hidden="1" x14ac:dyDescent="0.2"/>
    <row r="20851" ht="10.199999999999999" hidden="1" x14ac:dyDescent="0.2"/>
    <row r="20852" ht="10.199999999999999" hidden="1" x14ac:dyDescent="0.2"/>
    <row r="20853" ht="10.199999999999999" hidden="1" x14ac:dyDescent="0.2"/>
    <row r="20854" ht="10.199999999999999" hidden="1" x14ac:dyDescent="0.2"/>
    <row r="20855" ht="10.199999999999999" hidden="1" x14ac:dyDescent="0.2"/>
    <row r="20856" ht="10.199999999999999" hidden="1" x14ac:dyDescent="0.2"/>
    <row r="20857" ht="10.199999999999999" hidden="1" x14ac:dyDescent="0.2"/>
    <row r="20858" ht="10.199999999999999" hidden="1" x14ac:dyDescent="0.2"/>
    <row r="20859" ht="10.199999999999999" hidden="1" x14ac:dyDescent="0.2"/>
    <row r="20860" ht="10.199999999999999" hidden="1" x14ac:dyDescent="0.2"/>
    <row r="20861" ht="10.199999999999999" hidden="1" x14ac:dyDescent="0.2"/>
    <row r="20862" ht="10.199999999999999" hidden="1" x14ac:dyDescent="0.2"/>
    <row r="20863" ht="10.199999999999999" hidden="1" x14ac:dyDescent="0.2"/>
    <row r="20864" ht="10.199999999999999" hidden="1" x14ac:dyDescent="0.2"/>
    <row r="20865" ht="10.199999999999999" hidden="1" x14ac:dyDescent="0.2"/>
    <row r="20866" ht="10.199999999999999" hidden="1" x14ac:dyDescent="0.2"/>
    <row r="20867" ht="10.199999999999999" hidden="1" x14ac:dyDescent="0.2"/>
    <row r="20868" ht="10.199999999999999" hidden="1" x14ac:dyDescent="0.2"/>
    <row r="20869" ht="10.199999999999999" hidden="1" x14ac:dyDescent="0.2"/>
    <row r="20870" ht="10.199999999999999" hidden="1" x14ac:dyDescent="0.2"/>
    <row r="20871" ht="10.199999999999999" hidden="1" x14ac:dyDescent="0.2"/>
    <row r="20872" ht="10.199999999999999" hidden="1" x14ac:dyDescent="0.2"/>
    <row r="20873" ht="10.199999999999999" hidden="1" x14ac:dyDescent="0.2"/>
    <row r="20874" ht="10.199999999999999" hidden="1" x14ac:dyDescent="0.2"/>
    <row r="20875" ht="10.199999999999999" hidden="1" x14ac:dyDescent="0.2"/>
    <row r="20876" ht="10.199999999999999" hidden="1" x14ac:dyDescent="0.2"/>
    <row r="20877" ht="10.199999999999999" hidden="1" x14ac:dyDescent="0.2"/>
    <row r="20878" ht="10.199999999999999" hidden="1" x14ac:dyDescent="0.2"/>
    <row r="20879" ht="10.199999999999999" hidden="1" x14ac:dyDescent="0.2"/>
    <row r="20880" ht="10.199999999999999" hidden="1" x14ac:dyDescent="0.2"/>
    <row r="20881" ht="10.199999999999999" hidden="1" x14ac:dyDescent="0.2"/>
    <row r="20882" ht="10.199999999999999" hidden="1" x14ac:dyDescent="0.2"/>
    <row r="20883" ht="10.199999999999999" hidden="1" x14ac:dyDescent="0.2"/>
    <row r="20884" ht="10.199999999999999" hidden="1" x14ac:dyDescent="0.2"/>
    <row r="20885" ht="10.199999999999999" hidden="1" x14ac:dyDescent="0.2"/>
    <row r="20886" ht="10.199999999999999" hidden="1" x14ac:dyDescent="0.2"/>
    <row r="20887" ht="10.199999999999999" hidden="1" x14ac:dyDescent="0.2"/>
    <row r="20888" ht="10.199999999999999" hidden="1" x14ac:dyDescent="0.2"/>
    <row r="20889" ht="10.199999999999999" hidden="1" x14ac:dyDescent="0.2"/>
    <row r="20890" ht="10.199999999999999" hidden="1" x14ac:dyDescent="0.2"/>
    <row r="20891" ht="10.199999999999999" hidden="1" x14ac:dyDescent="0.2"/>
    <row r="20892" ht="10.199999999999999" hidden="1" x14ac:dyDescent="0.2"/>
    <row r="20893" ht="10.199999999999999" hidden="1" x14ac:dyDescent="0.2"/>
    <row r="20894" ht="10.199999999999999" hidden="1" x14ac:dyDescent="0.2"/>
    <row r="20895" ht="10.199999999999999" hidden="1" x14ac:dyDescent="0.2"/>
    <row r="20896" ht="10.199999999999999" hidden="1" x14ac:dyDescent="0.2"/>
    <row r="20897" ht="10.199999999999999" hidden="1" x14ac:dyDescent="0.2"/>
    <row r="20898" ht="10.199999999999999" hidden="1" x14ac:dyDescent="0.2"/>
    <row r="20899" ht="10.199999999999999" hidden="1" x14ac:dyDescent="0.2"/>
    <row r="20900" ht="10.199999999999999" hidden="1" x14ac:dyDescent="0.2"/>
    <row r="20901" ht="10.199999999999999" hidden="1" x14ac:dyDescent="0.2"/>
    <row r="20902" ht="10.199999999999999" hidden="1" x14ac:dyDescent="0.2"/>
    <row r="20903" ht="10.199999999999999" hidden="1" x14ac:dyDescent="0.2"/>
    <row r="20904" ht="10.199999999999999" hidden="1" x14ac:dyDescent="0.2"/>
    <row r="20905" ht="10.199999999999999" hidden="1" x14ac:dyDescent="0.2"/>
    <row r="20906" ht="10.199999999999999" hidden="1" x14ac:dyDescent="0.2"/>
    <row r="20907" ht="10.199999999999999" hidden="1" x14ac:dyDescent="0.2"/>
    <row r="20908" ht="10.199999999999999" hidden="1" x14ac:dyDescent="0.2"/>
    <row r="20909" ht="10.199999999999999" hidden="1" x14ac:dyDescent="0.2"/>
    <row r="20910" ht="10.199999999999999" hidden="1" x14ac:dyDescent="0.2"/>
    <row r="20911" ht="10.199999999999999" hidden="1" x14ac:dyDescent="0.2"/>
    <row r="20912" ht="10.199999999999999" hidden="1" x14ac:dyDescent="0.2"/>
    <row r="20913" ht="10.199999999999999" hidden="1" x14ac:dyDescent="0.2"/>
    <row r="20914" ht="10.199999999999999" hidden="1" x14ac:dyDescent="0.2"/>
    <row r="20915" ht="10.199999999999999" hidden="1" x14ac:dyDescent="0.2"/>
    <row r="20916" ht="10.199999999999999" hidden="1" x14ac:dyDescent="0.2"/>
    <row r="20917" ht="10.199999999999999" hidden="1" x14ac:dyDescent="0.2"/>
    <row r="20918" ht="10.199999999999999" hidden="1" x14ac:dyDescent="0.2"/>
    <row r="20919" ht="10.199999999999999" hidden="1" x14ac:dyDescent="0.2"/>
    <row r="20920" ht="10.199999999999999" hidden="1" x14ac:dyDescent="0.2"/>
    <row r="20921" ht="10.199999999999999" hidden="1" x14ac:dyDescent="0.2"/>
    <row r="20922" ht="10.199999999999999" hidden="1" x14ac:dyDescent="0.2"/>
    <row r="20923" ht="10.199999999999999" hidden="1" x14ac:dyDescent="0.2"/>
    <row r="20924" ht="10.199999999999999" hidden="1" x14ac:dyDescent="0.2"/>
    <row r="20925" ht="10.199999999999999" hidden="1" x14ac:dyDescent="0.2"/>
    <row r="20926" ht="10.199999999999999" hidden="1" x14ac:dyDescent="0.2"/>
    <row r="20927" ht="10.199999999999999" hidden="1" x14ac:dyDescent="0.2"/>
    <row r="20928" ht="10.199999999999999" hidden="1" x14ac:dyDescent="0.2"/>
    <row r="20929" ht="10.199999999999999" hidden="1" x14ac:dyDescent="0.2"/>
    <row r="20930" ht="10.199999999999999" hidden="1" x14ac:dyDescent="0.2"/>
    <row r="20931" ht="10.199999999999999" hidden="1" x14ac:dyDescent="0.2"/>
    <row r="20932" ht="10.199999999999999" hidden="1" x14ac:dyDescent="0.2"/>
    <row r="20933" ht="10.199999999999999" hidden="1" x14ac:dyDescent="0.2"/>
    <row r="20934" ht="10.199999999999999" hidden="1" x14ac:dyDescent="0.2"/>
    <row r="20935" ht="10.199999999999999" hidden="1" x14ac:dyDescent="0.2"/>
    <row r="20936" ht="10.199999999999999" hidden="1" x14ac:dyDescent="0.2"/>
    <row r="20937" ht="10.199999999999999" hidden="1" x14ac:dyDescent="0.2"/>
    <row r="20938" ht="10.199999999999999" hidden="1" x14ac:dyDescent="0.2"/>
    <row r="20939" ht="10.199999999999999" hidden="1" x14ac:dyDescent="0.2"/>
    <row r="20940" ht="10.199999999999999" hidden="1" x14ac:dyDescent="0.2"/>
    <row r="20941" ht="10.199999999999999" hidden="1" x14ac:dyDescent="0.2"/>
    <row r="20942" ht="10.199999999999999" hidden="1" x14ac:dyDescent="0.2"/>
    <row r="20943" ht="10.199999999999999" hidden="1" x14ac:dyDescent="0.2"/>
    <row r="20944" ht="10.199999999999999" hidden="1" x14ac:dyDescent="0.2"/>
    <row r="20945" ht="10.199999999999999" hidden="1" x14ac:dyDescent="0.2"/>
    <row r="20946" ht="10.199999999999999" hidden="1" x14ac:dyDescent="0.2"/>
    <row r="20947" ht="10.199999999999999" hidden="1" x14ac:dyDescent="0.2"/>
    <row r="20948" ht="10.199999999999999" hidden="1" x14ac:dyDescent="0.2"/>
    <row r="20949" ht="10.199999999999999" hidden="1" x14ac:dyDescent="0.2"/>
    <row r="20950" ht="10.199999999999999" hidden="1" x14ac:dyDescent="0.2"/>
    <row r="20951" ht="10.199999999999999" hidden="1" x14ac:dyDescent="0.2"/>
    <row r="20952" ht="10.199999999999999" hidden="1" x14ac:dyDescent="0.2"/>
    <row r="20953" ht="10.199999999999999" hidden="1" x14ac:dyDescent="0.2"/>
    <row r="20954" ht="10.199999999999999" hidden="1" x14ac:dyDescent="0.2"/>
    <row r="20955" ht="10.199999999999999" hidden="1" x14ac:dyDescent="0.2"/>
    <row r="20956" ht="10.199999999999999" hidden="1" x14ac:dyDescent="0.2"/>
    <row r="20957" ht="10.199999999999999" hidden="1" x14ac:dyDescent="0.2"/>
    <row r="20958" ht="10.199999999999999" hidden="1" x14ac:dyDescent="0.2"/>
    <row r="20959" ht="10.199999999999999" hidden="1" x14ac:dyDescent="0.2"/>
    <row r="20960" ht="10.199999999999999" hidden="1" x14ac:dyDescent="0.2"/>
    <row r="20961" ht="10.199999999999999" hidden="1" x14ac:dyDescent="0.2"/>
    <row r="20962" ht="10.199999999999999" hidden="1" x14ac:dyDescent="0.2"/>
    <row r="20963" ht="10.199999999999999" hidden="1" x14ac:dyDescent="0.2"/>
    <row r="20964" ht="10.199999999999999" hidden="1" x14ac:dyDescent="0.2"/>
    <row r="20965" ht="10.199999999999999" hidden="1" x14ac:dyDescent="0.2"/>
    <row r="20966" ht="10.199999999999999" hidden="1" x14ac:dyDescent="0.2"/>
    <row r="20967" ht="10.199999999999999" hidden="1" x14ac:dyDescent="0.2"/>
    <row r="20968" ht="10.199999999999999" hidden="1" x14ac:dyDescent="0.2"/>
    <row r="20969" ht="10.199999999999999" hidden="1" x14ac:dyDescent="0.2"/>
    <row r="20970" ht="10.199999999999999" hidden="1" x14ac:dyDescent="0.2"/>
    <row r="20971" ht="10.199999999999999" hidden="1" x14ac:dyDescent="0.2"/>
    <row r="20972" ht="10.199999999999999" hidden="1" x14ac:dyDescent="0.2"/>
    <row r="20973" ht="10.199999999999999" hidden="1" x14ac:dyDescent="0.2"/>
    <row r="20974" ht="10.199999999999999" hidden="1" x14ac:dyDescent="0.2"/>
    <row r="20975" ht="10.199999999999999" hidden="1" x14ac:dyDescent="0.2"/>
    <row r="20976" ht="10.199999999999999" hidden="1" x14ac:dyDescent="0.2"/>
    <row r="20977" ht="10.199999999999999" hidden="1" x14ac:dyDescent="0.2"/>
    <row r="20978" ht="10.199999999999999" hidden="1" x14ac:dyDescent="0.2"/>
    <row r="20979" ht="10.199999999999999" hidden="1" x14ac:dyDescent="0.2"/>
    <row r="20980" ht="10.199999999999999" hidden="1" x14ac:dyDescent="0.2"/>
    <row r="20981" ht="10.199999999999999" hidden="1" x14ac:dyDescent="0.2"/>
    <row r="20982" ht="10.199999999999999" hidden="1" x14ac:dyDescent="0.2"/>
    <row r="20983" ht="10.199999999999999" hidden="1" x14ac:dyDescent="0.2"/>
    <row r="20984" ht="10.199999999999999" hidden="1" x14ac:dyDescent="0.2"/>
    <row r="20985" ht="10.199999999999999" hidden="1" x14ac:dyDescent="0.2"/>
    <row r="20986" ht="10.199999999999999" hidden="1" x14ac:dyDescent="0.2"/>
    <row r="20987" ht="10.199999999999999" hidden="1" x14ac:dyDescent="0.2"/>
    <row r="20988" ht="10.199999999999999" hidden="1" x14ac:dyDescent="0.2"/>
    <row r="20989" ht="10.199999999999999" hidden="1" x14ac:dyDescent="0.2"/>
    <row r="20990" ht="10.199999999999999" hidden="1" x14ac:dyDescent="0.2"/>
    <row r="20991" ht="10.199999999999999" hidden="1" x14ac:dyDescent="0.2"/>
    <row r="20992" ht="10.199999999999999" hidden="1" x14ac:dyDescent="0.2"/>
    <row r="20993" ht="10.199999999999999" hidden="1" x14ac:dyDescent="0.2"/>
    <row r="20994" ht="10.199999999999999" hidden="1" x14ac:dyDescent="0.2"/>
    <row r="20995" ht="10.199999999999999" hidden="1" x14ac:dyDescent="0.2"/>
    <row r="20996" ht="10.199999999999999" hidden="1" x14ac:dyDescent="0.2"/>
    <row r="20997" ht="10.199999999999999" hidden="1" x14ac:dyDescent="0.2"/>
    <row r="20998" ht="10.199999999999999" hidden="1" x14ac:dyDescent="0.2"/>
    <row r="20999" ht="10.199999999999999" hidden="1" x14ac:dyDescent="0.2"/>
    <row r="21000" ht="10.199999999999999" hidden="1" x14ac:dyDescent="0.2"/>
    <row r="21001" ht="10.199999999999999" hidden="1" x14ac:dyDescent="0.2"/>
    <row r="21002" ht="10.199999999999999" hidden="1" x14ac:dyDescent="0.2"/>
    <row r="21003" ht="10.199999999999999" hidden="1" x14ac:dyDescent="0.2"/>
    <row r="21004" ht="10.199999999999999" hidden="1" x14ac:dyDescent="0.2"/>
    <row r="21005" ht="10.199999999999999" hidden="1" x14ac:dyDescent="0.2"/>
    <row r="21006" ht="10.199999999999999" hidden="1" x14ac:dyDescent="0.2"/>
    <row r="21007" ht="10.199999999999999" hidden="1" x14ac:dyDescent="0.2"/>
    <row r="21008" ht="10.199999999999999" hidden="1" x14ac:dyDescent="0.2"/>
    <row r="21009" ht="10.199999999999999" hidden="1" x14ac:dyDescent="0.2"/>
    <row r="21010" ht="10.199999999999999" hidden="1" x14ac:dyDescent="0.2"/>
    <row r="21011" ht="10.199999999999999" hidden="1" x14ac:dyDescent="0.2"/>
    <row r="21012" ht="10.199999999999999" hidden="1" x14ac:dyDescent="0.2"/>
    <row r="21013" ht="10.199999999999999" hidden="1" x14ac:dyDescent="0.2"/>
    <row r="21014" ht="10.199999999999999" hidden="1" x14ac:dyDescent="0.2"/>
    <row r="21015" ht="10.199999999999999" hidden="1" x14ac:dyDescent="0.2"/>
    <row r="21016" ht="10.199999999999999" hidden="1" x14ac:dyDescent="0.2"/>
    <row r="21017" ht="10.199999999999999" hidden="1" x14ac:dyDescent="0.2"/>
    <row r="21018" ht="10.199999999999999" hidden="1" x14ac:dyDescent="0.2"/>
    <row r="21019" ht="10.199999999999999" hidden="1" x14ac:dyDescent="0.2"/>
    <row r="21020" ht="10.199999999999999" hidden="1" x14ac:dyDescent="0.2"/>
    <row r="21021" ht="10.199999999999999" hidden="1" x14ac:dyDescent="0.2"/>
    <row r="21022" ht="10.199999999999999" hidden="1" x14ac:dyDescent="0.2"/>
    <row r="21023" ht="10.199999999999999" hidden="1" x14ac:dyDescent="0.2"/>
    <row r="21024" ht="10.199999999999999" hidden="1" x14ac:dyDescent="0.2"/>
    <row r="21025" ht="10.199999999999999" hidden="1" x14ac:dyDescent="0.2"/>
    <row r="21026" ht="10.199999999999999" hidden="1" x14ac:dyDescent="0.2"/>
    <row r="21027" ht="10.199999999999999" hidden="1" x14ac:dyDescent="0.2"/>
    <row r="21028" ht="10.199999999999999" hidden="1" x14ac:dyDescent="0.2"/>
    <row r="21029" ht="10.199999999999999" hidden="1" x14ac:dyDescent="0.2"/>
    <row r="21030" ht="10.199999999999999" hidden="1" x14ac:dyDescent="0.2"/>
    <row r="21031" ht="10.199999999999999" hidden="1" x14ac:dyDescent="0.2"/>
    <row r="21032" ht="10.199999999999999" hidden="1" x14ac:dyDescent="0.2"/>
    <row r="21033" ht="10.199999999999999" hidden="1" x14ac:dyDescent="0.2"/>
    <row r="21034" ht="10.199999999999999" hidden="1" x14ac:dyDescent="0.2"/>
    <row r="21035" ht="10.199999999999999" hidden="1" x14ac:dyDescent="0.2"/>
    <row r="21036" ht="10.199999999999999" hidden="1" x14ac:dyDescent="0.2"/>
    <row r="21037" ht="10.199999999999999" hidden="1" x14ac:dyDescent="0.2"/>
    <row r="21038" ht="10.199999999999999" hidden="1" x14ac:dyDescent="0.2"/>
    <row r="21039" ht="10.199999999999999" hidden="1" x14ac:dyDescent="0.2"/>
    <row r="21040" ht="10.199999999999999" hidden="1" x14ac:dyDescent="0.2"/>
    <row r="21041" ht="10.199999999999999" hidden="1" x14ac:dyDescent="0.2"/>
    <row r="21042" ht="10.199999999999999" hidden="1" x14ac:dyDescent="0.2"/>
    <row r="21043" ht="10.199999999999999" hidden="1" x14ac:dyDescent="0.2"/>
    <row r="21044" ht="10.199999999999999" hidden="1" x14ac:dyDescent="0.2"/>
    <row r="21045" ht="10.199999999999999" hidden="1" x14ac:dyDescent="0.2"/>
    <row r="21046" ht="10.199999999999999" hidden="1" x14ac:dyDescent="0.2"/>
    <row r="21047" ht="10.199999999999999" hidden="1" x14ac:dyDescent="0.2"/>
    <row r="21048" ht="10.199999999999999" hidden="1" x14ac:dyDescent="0.2"/>
    <row r="21049" ht="10.199999999999999" hidden="1" x14ac:dyDescent="0.2"/>
    <row r="21050" ht="10.199999999999999" hidden="1" x14ac:dyDescent="0.2"/>
    <row r="21051" ht="10.199999999999999" hidden="1" x14ac:dyDescent="0.2"/>
    <row r="21052" ht="10.199999999999999" hidden="1" x14ac:dyDescent="0.2"/>
    <row r="21053" ht="10.199999999999999" hidden="1" x14ac:dyDescent="0.2"/>
    <row r="21054" ht="10.199999999999999" hidden="1" x14ac:dyDescent="0.2"/>
    <row r="21055" ht="10.199999999999999" hidden="1" x14ac:dyDescent="0.2"/>
    <row r="21056" ht="10.199999999999999" hidden="1" x14ac:dyDescent="0.2"/>
    <row r="21057" ht="10.199999999999999" hidden="1" x14ac:dyDescent="0.2"/>
    <row r="21058" ht="10.199999999999999" hidden="1" x14ac:dyDescent="0.2"/>
    <row r="21059" ht="10.199999999999999" hidden="1" x14ac:dyDescent="0.2"/>
    <row r="21060" ht="10.199999999999999" hidden="1" x14ac:dyDescent="0.2"/>
    <row r="21061" ht="10.199999999999999" hidden="1" x14ac:dyDescent="0.2"/>
    <row r="21062" ht="10.199999999999999" hidden="1" x14ac:dyDescent="0.2"/>
    <row r="21063" ht="10.199999999999999" hidden="1" x14ac:dyDescent="0.2"/>
    <row r="21064" ht="10.199999999999999" hidden="1" x14ac:dyDescent="0.2"/>
    <row r="21065" ht="10.199999999999999" hidden="1" x14ac:dyDescent="0.2"/>
    <row r="21066" ht="10.199999999999999" hidden="1" x14ac:dyDescent="0.2"/>
    <row r="21067" ht="10.199999999999999" hidden="1" x14ac:dyDescent="0.2"/>
    <row r="21068" ht="10.199999999999999" hidden="1" x14ac:dyDescent="0.2"/>
    <row r="21069" ht="10.199999999999999" hidden="1" x14ac:dyDescent="0.2"/>
    <row r="21070" ht="10.199999999999999" hidden="1" x14ac:dyDescent="0.2"/>
    <row r="21071" ht="10.199999999999999" hidden="1" x14ac:dyDescent="0.2"/>
    <row r="21072" ht="10.199999999999999" hidden="1" x14ac:dyDescent="0.2"/>
    <row r="21073" ht="10.199999999999999" hidden="1" x14ac:dyDescent="0.2"/>
    <row r="21074" ht="10.199999999999999" hidden="1" x14ac:dyDescent="0.2"/>
    <row r="21075" ht="10.199999999999999" hidden="1" x14ac:dyDescent="0.2"/>
    <row r="21076" ht="10.199999999999999" hidden="1" x14ac:dyDescent="0.2"/>
    <row r="21077" ht="10.199999999999999" hidden="1" x14ac:dyDescent="0.2"/>
    <row r="21078" ht="10.199999999999999" hidden="1" x14ac:dyDescent="0.2"/>
    <row r="21079" ht="10.199999999999999" hidden="1" x14ac:dyDescent="0.2"/>
    <row r="21080" ht="10.199999999999999" hidden="1" x14ac:dyDescent="0.2"/>
    <row r="21081" ht="10.199999999999999" hidden="1" x14ac:dyDescent="0.2"/>
    <row r="21082" ht="10.199999999999999" hidden="1" x14ac:dyDescent="0.2"/>
    <row r="21083" ht="10.199999999999999" hidden="1" x14ac:dyDescent="0.2"/>
    <row r="21084" ht="10.199999999999999" hidden="1" x14ac:dyDescent="0.2"/>
    <row r="21085" ht="10.199999999999999" hidden="1" x14ac:dyDescent="0.2"/>
    <row r="21086" ht="10.199999999999999" hidden="1" x14ac:dyDescent="0.2"/>
    <row r="21087" ht="10.199999999999999" hidden="1" x14ac:dyDescent="0.2"/>
    <row r="21088" ht="10.199999999999999" hidden="1" x14ac:dyDescent="0.2"/>
    <row r="21089" ht="10.199999999999999" hidden="1" x14ac:dyDescent="0.2"/>
    <row r="21090" ht="10.199999999999999" hidden="1" x14ac:dyDescent="0.2"/>
    <row r="21091" ht="10.199999999999999" hidden="1" x14ac:dyDescent="0.2"/>
    <row r="21092" ht="10.199999999999999" hidden="1" x14ac:dyDescent="0.2"/>
    <row r="21093" ht="10.199999999999999" hidden="1" x14ac:dyDescent="0.2"/>
    <row r="21094" ht="10.199999999999999" hidden="1" x14ac:dyDescent="0.2"/>
    <row r="21095" ht="10.199999999999999" hidden="1" x14ac:dyDescent="0.2"/>
    <row r="21096" ht="10.199999999999999" hidden="1" x14ac:dyDescent="0.2"/>
    <row r="21097" ht="10.199999999999999" hidden="1" x14ac:dyDescent="0.2"/>
    <row r="21098" ht="10.199999999999999" hidden="1" x14ac:dyDescent="0.2"/>
    <row r="21099" ht="10.199999999999999" hidden="1" x14ac:dyDescent="0.2"/>
    <row r="21100" ht="10.199999999999999" hidden="1" x14ac:dyDescent="0.2"/>
    <row r="21101" ht="10.199999999999999" hidden="1" x14ac:dyDescent="0.2"/>
    <row r="21102" ht="10.199999999999999" hidden="1" x14ac:dyDescent="0.2"/>
    <row r="21103" ht="10.199999999999999" hidden="1" x14ac:dyDescent="0.2"/>
    <row r="21104" ht="10.199999999999999" hidden="1" x14ac:dyDescent="0.2"/>
    <row r="21105" ht="10.199999999999999" hidden="1" x14ac:dyDescent="0.2"/>
    <row r="21106" ht="10.199999999999999" hidden="1" x14ac:dyDescent="0.2"/>
    <row r="21107" ht="10.199999999999999" hidden="1" x14ac:dyDescent="0.2"/>
    <row r="21108" ht="10.199999999999999" hidden="1" x14ac:dyDescent="0.2"/>
    <row r="21109" ht="10.199999999999999" hidden="1" x14ac:dyDescent="0.2"/>
    <row r="21110" ht="10.199999999999999" hidden="1" x14ac:dyDescent="0.2"/>
    <row r="21111" ht="10.199999999999999" hidden="1" x14ac:dyDescent="0.2"/>
    <row r="21112" ht="10.199999999999999" hidden="1" x14ac:dyDescent="0.2"/>
    <row r="21113" ht="10.199999999999999" hidden="1" x14ac:dyDescent="0.2"/>
    <row r="21114" ht="10.199999999999999" hidden="1" x14ac:dyDescent="0.2"/>
    <row r="21115" ht="10.199999999999999" hidden="1" x14ac:dyDescent="0.2"/>
    <row r="21116" ht="10.199999999999999" hidden="1" x14ac:dyDescent="0.2"/>
    <row r="21117" ht="10.199999999999999" hidden="1" x14ac:dyDescent="0.2"/>
    <row r="21118" ht="10.199999999999999" hidden="1" x14ac:dyDescent="0.2"/>
    <row r="21119" ht="10.199999999999999" hidden="1" x14ac:dyDescent="0.2"/>
    <row r="21120" ht="10.199999999999999" hidden="1" x14ac:dyDescent="0.2"/>
    <row r="21121" ht="10.199999999999999" hidden="1" x14ac:dyDescent="0.2"/>
    <row r="21122" ht="10.199999999999999" hidden="1" x14ac:dyDescent="0.2"/>
    <row r="21123" ht="10.199999999999999" hidden="1" x14ac:dyDescent="0.2"/>
    <row r="21124" ht="10.199999999999999" hidden="1" x14ac:dyDescent="0.2"/>
    <row r="21125" ht="10.199999999999999" hidden="1" x14ac:dyDescent="0.2"/>
    <row r="21126" ht="10.199999999999999" hidden="1" x14ac:dyDescent="0.2"/>
    <row r="21127" ht="10.199999999999999" hidden="1" x14ac:dyDescent="0.2"/>
    <row r="21128" ht="10.199999999999999" hidden="1" x14ac:dyDescent="0.2"/>
    <row r="21129" ht="10.199999999999999" hidden="1" x14ac:dyDescent="0.2"/>
    <row r="21130" ht="10.199999999999999" hidden="1" x14ac:dyDescent="0.2"/>
    <row r="21131" ht="10.199999999999999" hidden="1" x14ac:dyDescent="0.2"/>
    <row r="21132" ht="10.199999999999999" hidden="1" x14ac:dyDescent="0.2"/>
    <row r="21133" ht="10.199999999999999" hidden="1" x14ac:dyDescent="0.2"/>
    <row r="21134" ht="10.199999999999999" hidden="1" x14ac:dyDescent="0.2"/>
    <row r="21135" ht="10.199999999999999" hidden="1" x14ac:dyDescent="0.2"/>
    <row r="21136" ht="10.199999999999999" hidden="1" x14ac:dyDescent="0.2"/>
    <row r="21137" ht="10.199999999999999" hidden="1" x14ac:dyDescent="0.2"/>
    <row r="21138" ht="10.199999999999999" hidden="1" x14ac:dyDescent="0.2"/>
    <row r="21139" ht="10.199999999999999" hidden="1" x14ac:dyDescent="0.2"/>
    <row r="21140" ht="10.199999999999999" hidden="1" x14ac:dyDescent="0.2"/>
    <row r="21141" ht="10.199999999999999" hidden="1" x14ac:dyDescent="0.2"/>
    <row r="21142" ht="10.199999999999999" hidden="1" x14ac:dyDescent="0.2"/>
    <row r="21143" ht="10.199999999999999" hidden="1" x14ac:dyDescent="0.2"/>
    <row r="21144" ht="10.199999999999999" hidden="1" x14ac:dyDescent="0.2"/>
    <row r="21145" ht="10.199999999999999" hidden="1" x14ac:dyDescent="0.2"/>
    <row r="21146" ht="10.199999999999999" hidden="1" x14ac:dyDescent="0.2"/>
    <row r="21147" ht="10.199999999999999" hidden="1" x14ac:dyDescent="0.2"/>
    <row r="21148" ht="10.199999999999999" hidden="1" x14ac:dyDescent="0.2"/>
    <row r="21149" ht="10.199999999999999" hidden="1" x14ac:dyDescent="0.2"/>
    <row r="21150" ht="10.199999999999999" hidden="1" x14ac:dyDescent="0.2"/>
    <row r="21151" ht="10.199999999999999" hidden="1" x14ac:dyDescent="0.2"/>
    <row r="21152" ht="10.199999999999999" hidden="1" x14ac:dyDescent="0.2"/>
    <row r="21153" ht="10.199999999999999" hidden="1" x14ac:dyDescent="0.2"/>
    <row r="21154" ht="10.199999999999999" hidden="1" x14ac:dyDescent="0.2"/>
    <row r="21155" ht="10.199999999999999" hidden="1" x14ac:dyDescent="0.2"/>
    <row r="21156" ht="10.199999999999999" hidden="1" x14ac:dyDescent="0.2"/>
    <row r="21157" ht="10.199999999999999" hidden="1" x14ac:dyDescent="0.2"/>
    <row r="21158" ht="10.199999999999999" hidden="1" x14ac:dyDescent="0.2"/>
    <row r="21159" ht="10.199999999999999" hidden="1" x14ac:dyDescent="0.2"/>
    <row r="21160" ht="10.199999999999999" hidden="1" x14ac:dyDescent="0.2"/>
    <row r="21161" ht="10.199999999999999" hidden="1" x14ac:dyDescent="0.2"/>
    <row r="21162" ht="10.199999999999999" hidden="1" x14ac:dyDescent="0.2"/>
    <row r="21163" ht="10.199999999999999" hidden="1" x14ac:dyDescent="0.2"/>
    <row r="21164" ht="10.199999999999999" hidden="1" x14ac:dyDescent="0.2"/>
    <row r="21165" ht="10.199999999999999" hidden="1" x14ac:dyDescent="0.2"/>
    <row r="21166" ht="10.199999999999999" hidden="1" x14ac:dyDescent="0.2"/>
    <row r="21167" ht="10.199999999999999" hidden="1" x14ac:dyDescent="0.2"/>
    <row r="21168" ht="10.199999999999999" hidden="1" x14ac:dyDescent="0.2"/>
    <row r="21169" ht="10.199999999999999" hidden="1" x14ac:dyDescent="0.2"/>
    <row r="21170" ht="10.199999999999999" hidden="1" x14ac:dyDescent="0.2"/>
    <row r="21171" ht="10.199999999999999" hidden="1" x14ac:dyDescent="0.2"/>
    <row r="21172" ht="10.199999999999999" hidden="1" x14ac:dyDescent="0.2"/>
    <row r="21173" ht="10.199999999999999" hidden="1" x14ac:dyDescent="0.2"/>
    <row r="21174" ht="10.199999999999999" hidden="1" x14ac:dyDescent="0.2"/>
    <row r="21175" ht="10.199999999999999" hidden="1" x14ac:dyDescent="0.2"/>
    <row r="21176" ht="10.199999999999999" hidden="1" x14ac:dyDescent="0.2"/>
    <row r="21177" ht="10.199999999999999" hidden="1" x14ac:dyDescent="0.2"/>
    <row r="21178" ht="10.199999999999999" hidden="1" x14ac:dyDescent="0.2"/>
    <row r="21179" ht="10.199999999999999" hidden="1" x14ac:dyDescent="0.2"/>
    <row r="21180" ht="10.199999999999999" hidden="1" x14ac:dyDescent="0.2"/>
    <row r="21181" ht="10.199999999999999" hidden="1" x14ac:dyDescent="0.2"/>
    <row r="21182" ht="10.199999999999999" hidden="1" x14ac:dyDescent="0.2"/>
    <row r="21183" ht="10.199999999999999" hidden="1" x14ac:dyDescent="0.2"/>
    <row r="21184" ht="10.199999999999999" hidden="1" x14ac:dyDescent="0.2"/>
    <row r="21185" ht="10.199999999999999" hidden="1" x14ac:dyDescent="0.2"/>
    <row r="21186" ht="10.199999999999999" hidden="1" x14ac:dyDescent="0.2"/>
    <row r="21187" ht="10.199999999999999" hidden="1" x14ac:dyDescent="0.2"/>
    <row r="21188" ht="10.199999999999999" hidden="1" x14ac:dyDescent="0.2"/>
    <row r="21189" ht="10.199999999999999" hidden="1" x14ac:dyDescent="0.2"/>
    <row r="21190" ht="10.199999999999999" hidden="1" x14ac:dyDescent="0.2"/>
    <row r="21191" ht="10.199999999999999" hidden="1" x14ac:dyDescent="0.2"/>
    <row r="21192" ht="10.199999999999999" hidden="1" x14ac:dyDescent="0.2"/>
    <row r="21193" ht="10.199999999999999" hidden="1" x14ac:dyDescent="0.2"/>
    <row r="21194" ht="10.199999999999999" hidden="1" x14ac:dyDescent="0.2"/>
    <row r="21195" ht="10.199999999999999" hidden="1" x14ac:dyDescent="0.2"/>
    <row r="21196" ht="10.199999999999999" hidden="1" x14ac:dyDescent="0.2"/>
    <row r="21197" ht="10.199999999999999" hidden="1" x14ac:dyDescent="0.2"/>
    <row r="21198" ht="10.199999999999999" hidden="1" x14ac:dyDescent="0.2"/>
    <row r="21199" ht="10.199999999999999" hidden="1" x14ac:dyDescent="0.2"/>
    <row r="21200" ht="10.199999999999999" hidden="1" x14ac:dyDescent="0.2"/>
    <row r="21201" ht="10.199999999999999" hidden="1" x14ac:dyDescent="0.2"/>
    <row r="21202" ht="10.199999999999999" hidden="1" x14ac:dyDescent="0.2"/>
    <row r="21203" ht="10.199999999999999" hidden="1" x14ac:dyDescent="0.2"/>
    <row r="21204" ht="10.199999999999999" hidden="1" x14ac:dyDescent="0.2"/>
    <row r="21205" ht="10.199999999999999" hidden="1" x14ac:dyDescent="0.2"/>
    <row r="21206" ht="10.199999999999999" hidden="1" x14ac:dyDescent="0.2"/>
    <row r="21207" ht="10.199999999999999" hidden="1" x14ac:dyDescent="0.2"/>
    <row r="21208" ht="10.199999999999999" hidden="1" x14ac:dyDescent="0.2"/>
    <row r="21209" ht="10.199999999999999" hidden="1" x14ac:dyDescent="0.2"/>
    <row r="21210" ht="10.199999999999999" hidden="1" x14ac:dyDescent="0.2"/>
    <row r="21211" ht="10.199999999999999" hidden="1" x14ac:dyDescent="0.2"/>
    <row r="21212" ht="10.199999999999999" hidden="1" x14ac:dyDescent="0.2"/>
    <row r="21213" ht="10.199999999999999" hidden="1" x14ac:dyDescent="0.2"/>
    <row r="21214" ht="10.199999999999999" hidden="1" x14ac:dyDescent="0.2"/>
    <row r="21215" ht="10.199999999999999" hidden="1" x14ac:dyDescent="0.2"/>
    <row r="21216" ht="10.199999999999999" hidden="1" x14ac:dyDescent="0.2"/>
    <row r="21217" ht="10.199999999999999" hidden="1" x14ac:dyDescent="0.2"/>
    <row r="21218" ht="10.199999999999999" hidden="1" x14ac:dyDescent="0.2"/>
    <row r="21219" ht="10.199999999999999" hidden="1" x14ac:dyDescent="0.2"/>
    <row r="21220" ht="10.199999999999999" hidden="1" x14ac:dyDescent="0.2"/>
    <row r="21221" ht="10.199999999999999" hidden="1" x14ac:dyDescent="0.2"/>
    <row r="21222" ht="10.199999999999999" hidden="1" x14ac:dyDescent="0.2"/>
    <row r="21223" ht="10.199999999999999" hidden="1" x14ac:dyDescent="0.2"/>
    <row r="21224" ht="10.199999999999999" hidden="1" x14ac:dyDescent="0.2"/>
    <row r="21225" ht="10.199999999999999" hidden="1" x14ac:dyDescent="0.2"/>
    <row r="21226" ht="10.199999999999999" hidden="1" x14ac:dyDescent="0.2"/>
    <row r="21227" ht="10.199999999999999" hidden="1" x14ac:dyDescent="0.2"/>
    <row r="21228" ht="10.199999999999999" hidden="1" x14ac:dyDescent="0.2"/>
    <row r="21229" ht="10.199999999999999" hidden="1" x14ac:dyDescent="0.2"/>
    <row r="21230" ht="10.199999999999999" hidden="1" x14ac:dyDescent="0.2"/>
    <row r="21231" ht="10.199999999999999" hidden="1" x14ac:dyDescent="0.2"/>
    <row r="21232" ht="10.199999999999999" hidden="1" x14ac:dyDescent="0.2"/>
    <row r="21233" ht="10.199999999999999" hidden="1" x14ac:dyDescent="0.2"/>
    <row r="21234" ht="10.199999999999999" hidden="1" x14ac:dyDescent="0.2"/>
    <row r="21235" ht="10.199999999999999" hidden="1" x14ac:dyDescent="0.2"/>
    <row r="21236" ht="10.199999999999999" hidden="1" x14ac:dyDescent="0.2"/>
    <row r="21237" ht="10.199999999999999" hidden="1" x14ac:dyDescent="0.2"/>
    <row r="21238" ht="10.199999999999999" hidden="1" x14ac:dyDescent="0.2"/>
    <row r="21239" ht="10.199999999999999" hidden="1" x14ac:dyDescent="0.2"/>
    <row r="21240" ht="10.199999999999999" hidden="1" x14ac:dyDescent="0.2"/>
    <row r="21241" ht="10.199999999999999" hidden="1" x14ac:dyDescent="0.2"/>
    <row r="21242" ht="10.199999999999999" hidden="1" x14ac:dyDescent="0.2"/>
    <row r="21243" ht="10.199999999999999" hidden="1" x14ac:dyDescent="0.2"/>
    <row r="21244" ht="10.199999999999999" hidden="1" x14ac:dyDescent="0.2"/>
    <row r="21245" ht="10.199999999999999" hidden="1" x14ac:dyDescent="0.2"/>
    <row r="21246" ht="10.199999999999999" hidden="1" x14ac:dyDescent="0.2"/>
    <row r="21247" ht="10.199999999999999" hidden="1" x14ac:dyDescent="0.2"/>
    <row r="21248" ht="10.199999999999999" hidden="1" x14ac:dyDescent="0.2"/>
    <row r="21249" ht="10.199999999999999" hidden="1" x14ac:dyDescent="0.2"/>
    <row r="21250" ht="10.199999999999999" hidden="1" x14ac:dyDescent="0.2"/>
    <row r="21251" ht="10.199999999999999" hidden="1" x14ac:dyDescent="0.2"/>
    <row r="21252" ht="10.199999999999999" hidden="1" x14ac:dyDescent="0.2"/>
    <row r="21253" ht="10.199999999999999" hidden="1" x14ac:dyDescent="0.2"/>
    <row r="21254" ht="10.199999999999999" hidden="1" x14ac:dyDescent="0.2"/>
    <row r="21255" ht="10.199999999999999" hidden="1" x14ac:dyDescent="0.2"/>
    <row r="21256" ht="10.199999999999999" hidden="1" x14ac:dyDescent="0.2"/>
    <row r="21257" ht="10.199999999999999" hidden="1" x14ac:dyDescent="0.2"/>
    <row r="21258" ht="10.199999999999999" hidden="1" x14ac:dyDescent="0.2"/>
    <row r="21259" ht="10.199999999999999" hidden="1" x14ac:dyDescent="0.2"/>
    <row r="21260" ht="10.199999999999999" hidden="1" x14ac:dyDescent="0.2"/>
    <row r="21261" ht="10.199999999999999" hidden="1" x14ac:dyDescent="0.2"/>
    <row r="21262" ht="10.199999999999999" hidden="1" x14ac:dyDescent="0.2"/>
    <row r="21263" ht="10.199999999999999" hidden="1" x14ac:dyDescent="0.2"/>
    <row r="21264" ht="10.199999999999999" hidden="1" x14ac:dyDescent="0.2"/>
    <row r="21265" ht="10.199999999999999" hidden="1" x14ac:dyDescent="0.2"/>
    <row r="21266" ht="10.199999999999999" hidden="1" x14ac:dyDescent="0.2"/>
    <row r="21267" ht="10.199999999999999" hidden="1" x14ac:dyDescent="0.2"/>
    <row r="21268" ht="10.199999999999999" hidden="1" x14ac:dyDescent="0.2"/>
    <row r="21269" ht="10.199999999999999" hidden="1" x14ac:dyDescent="0.2"/>
    <row r="21270" ht="10.199999999999999" hidden="1" x14ac:dyDescent="0.2"/>
    <row r="21271" ht="10.199999999999999" hidden="1" x14ac:dyDescent="0.2"/>
    <row r="21272" ht="10.199999999999999" hidden="1" x14ac:dyDescent="0.2"/>
    <row r="21273" ht="10.199999999999999" hidden="1" x14ac:dyDescent="0.2"/>
    <row r="21274" ht="10.199999999999999" hidden="1" x14ac:dyDescent="0.2"/>
    <row r="21275" ht="10.199999999999999" hidden="1" x14ac:dyDescent="0.2"/>
    <row r="21276" ht="10.199999999999999" hidden="1" x14ac:dyDescent="0.2"/>
    <row r="21277" ht="10.199999999999999" hidden="1" x14ac:dyDescent="0.2"/>
    <row r="21278" ht="10.199999999999999" hidden="1" x14ac:dyDescent="0.2"/>
    <row r="21279" ht="10.199999999999999" hidden="1" x14ac:dyDescent="0.2"/>
    <row r="21280" ht="10.199999999999999" hidden="1" x14ac:dyDescent="0.2"/>
    <row r="21281" ht="10.199999999999999" hidden="1" x14ac:dyDescent="0.2"/>
    <row r="21282" ht="10.199999999999999" hidden="1" x14ac:dyDescent="0.2"/>
    <row r="21283" ht="10.199999999999999" hidden="1" x14ac:dyDescent="0.2"/>
    <row r="21284" ht="10.199999999999999" hidden="1" x14ac:dyDescent="0.2"/>
    <row r="21285" ht="10.199999999999999" hidden="1" x14ac:dyDescent="0.2"/>
    <row r="21286" ht="10.199999999999999" hidden="1" x14ac:dyDescent="0.2"/>
    <row r="21287" ht="10.199999999999999" hidden="1" x14ac:dyDescent="0.2"/>
    <row r="21288" ht="10.199999999999999" hidden="1" x14ac:dyDescent="0.2"/>
    <row r="21289" ht="10.199999999999999" hidden="1" x14ac:dyDescent="0.2"/>
    <row r="21290" ht="10.199999999999999" hidden="1" x14ac:dyDescent="0.2"/>
    <row r="21291" ht="10.199999999999999" hidden="1" x14ac:dyDescent="0.2"/>
    <row r="21292" ht="10.199999999999999" hidden="1" x14ac:dyDescent="0.2"/>
    <row r="21293" ht="10.199999999999999" hidden="1" x14ac:dyDescent="0.2"/>
    <row r="21294" ht="10.199999999999999" hidden="1" x14ac:dyDescent="0.2"/>
    <row r="21295" ht="10.199999999999999" hidden="1" x14ac:dyDescent="0.2"/>
    <row r="21296" ht="10.199999999999999" hidden="1" x14ac:dyDescent="0.2"/>
    <row r="21297" ht="10.199999999999999" hidden="1" x14ac:dyDescent="0.2"/>
    <row r="21298" ht="10.199999999999999" hidden="1" x14ac:dyDescent="0.2"/>
    <row r="21299" ht="10.199999999999999" hidden="1" x14ac:dyDescent="0.2"/>
    <row r="21300" ht="10.199999999999999" hidden="1" x14ac:dyDescent="0.2"/>
    <row r="21301" ht="10.199999999999999" hidden="1" x14ac:dyDescent="0.2"/>
    <row r="21302" ht="10.199999999999999" hidden="1" x14ac:dyDescent="0.2"/>
    <row r="21303" ht="10.199999999999999" hidden="1" x14ac:dyDescent="0.2"/>
    <row r="21304" ht="10.199999999999999" hidden="1" x14ac:dyDescent="0.2"/>
    <row r="21305" ht="10.199999999999999" hidden="1" x14ac:dyDescent="0.2"/>
    <row r="21306" ht="10.199999999999999" hidden="1" x14ac:dyDescent="0.2"/>
    <row r="21307" ht="10.199999999999999" hidden="1" x14ac:dyDescent="0.2"/>
    <row r="21308" ht="10.199999999999999" hidden="1" x14ac:dyDescent="0.2"/>
    <row r="21309" ht="10.199999999999999" hidden="1" x14ac:dyDescent="0.2"/>
    <row r="21310" ht="10.199999999999999" hidden="1" x14ac:dyDescent="0.2"/>
    <row r="21311" ht="10.199999999999999" hidden="1" x14ac:dyDescent="0.2"/>
    <row r="21312" ht="10.199999999999999" hidden="1" x14ac:dyDescent="0.2"/>
    <row r="21313" ht="10.199999999999999" hidden="1" x14ac:dyDescent="0.2"/>
    <row r="21314" ht="10.199999999999999" hidden="1" x14ac:dyDescent="0.2"/>
    <row r="21315" ht="10.199999999999999" hidden="1" x14ac:dyDescent="0.2"/>
    <row r="21316" ht="10.199999999999999" hidden="1" x14ac:dyDescent="0.2"/>
    <row r="21317" ht="10.199999999999999" hidden="1" x14ac:dyDescent="0.2"/>
    <row r="21318" ht="10.199999999999999" hidden="1" x14ac:dyDescent="0.2"/>
    <row r="21319" ht="10.199999999999999" hidden="1" x14ac:dyDescent="0.2"/>
    <row r="21320" ht="10.199999999999999" hidden="1" x14ac:dyDescent="0.2"/>
    <row r="21321" ht="10.199999999999999" hidden="1" x14ac:dyDescent="0.2"/>
    <row r="21322" ht="10.199999999999999" hidden="1" x14ac:dyDescent="0.2"/>
    <row r="21323" ht="10.199999999999999" hidden="1" x14ac:dyDescent="0.2"/>
    <row r="21324" ht="10.199999999999999" hidden="1" x14ac:dyDescent="0.2"/>
    <row r="21325" ht="10.199999999999999" hidden="1" x14ac:dyDescent="0.2"/>
    <row r="21326" ht="10.199999999999999" hidden="1" x14ac:dyDescent="0.2"/>
    <row r="21327" ht="10.199999999999999" hidden="1" x14ac:dyDescent="0.2"/>
    <row r="21328" ht="10.199999999999999" hidden="1" x14ac:dyDescent="0.2"/>
    <row r="21329" ht="10.199999999999999" hidden="1" x14ac:dyDescent="0.2"/>
    <row r="21330" ht="10.199999999999999" hidden="1" x14ac:dyDescent="0.2"/>
    <row r="21331" ht="10.199999999999999" hidden="1" x14ac:dyDescent="0.2"/>
    <row r="21332" ht="10.199999999999999" hidden="1" x14ac:dyDescent="0.2"/>
    <row r="21333" ht="10.199999999999999" hidden="1" x14ac:dyDescent="0.2"/>
    <row r="21334" ht="10.199999999999999" hidden="1" x14ac:dyDescent="0.2"/>
    <row r="21335" ht="10.199999999999999" hidden="1" x14ac:dyDescent="0.2"/>
    <row r="21336" ht="10.199999999999999" hidden="1" x14ac:dyDescent="0.2"/>
    <row r="21337" ht="10.199999999999999" hidden="1" x14ac:dyDescent="0.2"/>
    <row r="21338" ht="10.199999999999999" hidden="1" x14ac:dyDescent="0.2"/>
    <row r="21339" ht="10.199999999999999" hidden="1" x14ac:dyDescent="0.2"/>
    <row r="21340" ht="10.199999999999999" hidden="1" x14ac:dyDescent="0.2"/>
    <row r="21341" ht="10.199999999999999" hidden="1" x14ac:dyDescent="0.2"/>
    <row r="21342" ht="10.199999999999999" hidden="1" x14ac:dyDescent="0.2"/>
    <row r="21343" ht="10.199999999999999" hidden="1" x14ac:dyDescent="0.2"/>
    <row r="21344" ht="10.199999999999999" hidden="1" x14ac:dyDescent="0.2"/>
    <row r="21345" ht="10.199999999999999" hidden="1" x14ac:dyDescent="0.2"/>
    <row r="21346" ht="10.199999999999999" hidden="1" x14ac:dyDescent="0.2"/>
    <row r="21347" ht="10.199999999999999" hidden="1" x14ac:dyDescent="0.2"/>
    <row r="21348" ht="10.199999999999999" hidden="1" x14ac:dyDescent="0.2"/>
    <row r="21349" ht="10.199999999999999" hidden="1" x14ac:dyDescent="0.2"/>
    <row r="21350" ht="10.199999999999999" hidden="1" x14ac:dyDescent="0.2"/>
    <row r="21351" ht="10.199999999999999" hidden="1" x14ac:dyDescent="0.2"/>
    <row r="21352" ht="10.199999999999999" hidden="1" x14ac:dyDescent="0.2"/>
    <row r="21353" ht="10.199999999999999" hidden="1" x14ac:dyDescent="0.2"/>
    <row r="21354" ht="10.199999999999999" hidden="1" x14ac:dyDescent="0.2"/>
    <row r="21355" ht="10.199999999999999" hidden="1" x14ac:dyDescent="0.2"/>
    <row r="21356" ht="10.199999999999999" hidden="1" x14ac:dyDescent="0.2"/>
    <row r="21357" ht="10.199999999999999" hidden="1" x14ac:dyDescent="0.2"/>
    <row r="21358" ht="10.199999999999999" hidden="1" x14ac:dyDescent="0.2"/>
    <row r="21359" ht="10.199999999999999" hidden="1" x14ac:dyDescent="0.2"/>
    <row r="21360" ht="10.199999999999999" hidden="1" x14ac:dyDescent="0.2"/>
    <row r="21361" ht="10.199999999999999" hidden="1" x14ac:dyDescent="0.2"/>
    <row r="21362" ht="10.199999999999999" hidden="1" x14ac:dyDescent="0.2"/>
    <row r="21363" ht="10.199999999999999" hidden="1" x14ac:dyDescent="0.2"/>
    <row r="21364" ht="10.199999999999999" hidden="1" x14ac:dyDescent="0.2"/>
    <row r="21365" ht="10.199999999999999" hidden="1" x14ac:dyDescent="0.2"/>
    <row r="21366" ht="10.199999999999999" hidden="1" x14ac:dyDescent="0.2"/>
    <row r="21367" ht="10.199999999999999" hidden="1" x14ac:dyDescent="0.2"/>
    <row r="21368" ht="10.199999999999999" hidden="1" x14ac:dyDescent="0.2"/>
    <row r="21369" ht="10.199999999999999" hidden="1" x14ac:dyDescent="0.2"/>
    <row r="21370" ht="10.199999999999999" hidden="1" x14ac:dyDescent="0.2"/>
    <row r="21371" ht="10.199999999999999" hidden="1" x14ac:dyDescent="0.2"/>
    <row r="21372" ht="10.199999999999999" hidden="1" x14ac:dyDescent="0.2"/>
    <row r="21373" ht="10.199999999999999" hidden="1" x14ac:dyDescent="0.2"/>
    <row r="21374" ht="10.199999999999999" hidden="1" x14ac:dyDescent="0.2"/>
    <row r="21375" ht="10.199999999999999" hidden="1" x14ac:dyDescent="0.2"/>
    <row r="21376" ht="10.199999999999999" hidden="1" x14ac:dyDescent="0.2"/>
    <row r="21377" ht="10.199999999999999" hidden="1" x14ac:dyDescent="0.2"/>
    <row r="21378" ht="10.199999999999999" hidden="1" x14ac:dyDescent="0.2"/>
    <row r="21379" ht="10.199999999999999" hidden="1" x14ac:dyDescent="0.2"/>
    <row r="21380" ht="10.199999999999999" hidden="1" x14ac:dyDescent="0.2"/>
    <row r="21381" ht="10.199999999999999" hidden="1" x14ac:dyDescent="0.2"/>
    <row r="21382" ht="10.199999999999999" hidden="1" x14ac:dyDescent="0.2"/>
    <row r="21383" ht="10.199999999999999" hidden="1" x14ac:dyDescent="0.2"/>
    <row r="21384" ht="10.199999999999999" hidden="1" x14ac:dyDescent="0.2"/>
    <row r="21385" ht="10.199999999999999" hidden="1" x14ac:dyDescent="0.2"/>
    <row r="21386" ht="10.199999999999999" hidden="1" x14ac:dyDescent="0.2"/>
    <row r="21387" ht="10.199999999999999" hidden="1" x14ac:dyDescent="0.2"/>
    <row r="21388" ht="10.199999999999999" hidden="1" x14ac:dyDescent="0.2"/>
    <row r="21389" ht="10.199999999999999" hidden="1" x14ac:dyDescent="0.2"/>
    <row r="21390" ht="10.199999999999999" hidden="1" x14ac:dyDescent="0.2"/>
    <row r="21391" ht="10.199999999999999" hidden="1" x14ac:dyDescent="0.2"/>
    <row r="21392" ht="10.199999999999999" hidden="1" x14ac:dyDescent="0.2"/>
    <row r="21393" ht="10.199999999999999" hidden="1" x14ac:dyDescent="0.2"/>
    <row r="21394" ht="10.199999999999999" hidden="1" x14ac:dyDescent="0.2"/>
    <row r="21395" ht="10.199999999999999" hidden="1" x14ac:dyDescent="0.2"/>
    <row r="21396" ht="10.199999999999999" hidden="1" x14ac:dyDescent="0.2"/>
    <row r="21397" ht="10.199999999999999" hidden="1" x14ac:dyDescent="0.2"/>
    <row r="21398" ht="10.199999999999999" hidden="1" x14ac:dyDescent="0.2"/>
    <row r="21399" ht="10.199999999999999" hidden="1" x14ac:dyDescent="0.2"/>
    <row r="21400" ht="10.199999999999999" hidden="1" x14ac:dyDescent="0.2"/>
    <row r="21401" ht="10.199999999999999" hidden="1" x14ac:dyDescent="0.2"/>
    <row r="21402" ht="10.199999999999999" hidden="1" x14ac:dyDescent="0.2"/>
    <row r="21403" ht="10.199999999999999" hidden="1" x14ac:dyDescent="0.2"/>
    <row r="21404" ht="10.199999999999999" hidden="1" x14ac:dyDescent="0.2"/>
    <row r="21405" ht="10.199999999999999" hidden="1" x14ac:dyDescent="0.2"/>
    <row r="21406" ht="10.199999999999999" hidden="1" x14ac:dyDescent="0.2"/>
    <row r="21407" ht="10.199999999999999" hidden="1" x14ac:dyDescent="0.2"/>
    <row r="21408" ht="10.199999999999999" hidden="1" x14ac:dyDescent="0.2"/>
    <row r="21409" ht="10.199999999999999" hidden="1" x14ac:dyDescent="0.2"/>
    <row r="21410" ht="10.199999999999999" hidden="1" x14ac:dyDescent="0.2"/>
    <row r="21411" ht="10.199999999999999" hidden="1" x14ac:dyDescent="0.2"/>
    <row r="21412" ht="10.199999999999999" hidden="1" x14ac:dyDescent="0.2"/>
    <row r="21413" ht="10.199999999999999" hidden="1" x14ac:dyDescent="0.2"/>
    <row r="21414" ht="10.199999999999999" hidden="1" x14ac:dyDescent="0.2"/>
    <row r="21415" ht="10.199999999999999" hidden="1" x14ac:dyDescent="0.2"/>
    <row r="21416" ht="10.199999999999999" hidden="1" x14ac:dyDescent="0.2"/>
    <row r="21417" ht="10.199999999999999" hidden="1" x14ac:dyDescent="0.2"/>
    <row r="21418" ht="10.199999999999999" hidden="1" x14ac:dyDescent="0.2"/>
    <row r="21419" ht="10.199999999999999" hidden="1" x14ac:dyDescent="0.2"/>
    <row r="21420" ht="10.199999999999999" hidden="1" x14ac:dyDescent="0.2"/>
    <row r="21421" ht="10.199999999999999" hidden="1" x14ac:dyDescent="0.2"/>
    <row r="21422" ht="10.199999999999999" hidden="1" x14ac:dyDescent="0.2"/>
    <row r="21423" ht="10.199999999999999" hidden="1" x14ac:dyDescent="0.2"/>
    <row r="21424" ht="10.199999999999999" hidden="1" x14ac:dyDescent="0.2"/>
    <row r="21425" ht="10.199999999999999" hidden="1" x14ac:dyDescent="0.2"/>
    <row r="21426" ht="10.199999999999999" hidden="1" x14ac:dyDescent="0.2"/>
    <row r="21427" ht="10.199999999999999" hidden="1" x14ac:dyDescent="0.2"/>
    <row r="21428" ht="10.199999999999999" hidden="1" x14ac:dyDescent="0.2"/>
    <row r="21429" ht="10.199999999999999" hidden="1" x14ac:dyDescent="0.2"/>
    <row r="21430" ht="10.199999999999999" hidden="1" x14ac:dyDescent="0.2"/>
    <row r="21431" ht="10.199999999999999" hidden="1" x14ac:dyDescent="0.2"/>
    <row r="21432" ht="10.199999999999999" hidden="1" x14ac:dyDescent="0.2"/>
    <row r="21433" ht="10.199999999999999" hidden="1" x14ac:dyDescent="0.2"/>
    <row r="21434" ht="10.199999999999999" hidden="1" x14ac:dyDescent="0.2"/>
    <row r="21435" ht="10.199999999999999" hidden="1" x14ac:dyDescent="0.2"/>
    <row r="21436" ht="10.199999999999999" hidden="1" x14ac:dyDescent="0.2"/>
    <row r="21437" ht="10.199999999999999" hidden="1" x14ac:dyDescent="0.2"/>
    <row r="21438" ht="10.199999999999999" hidden="1" x14ac:dyDescent="0.2"/>
    <row r="21439" ht="10.199999999999999" hidden="1" x14ac:dyDescent="0.2"/>
    <row r="21440" ht="10.199999999999999" hidden="1" x14ac:dyDescent="0.2"/>
    <row r="21441" ht="10.199999999999999" hidden="1" x14ac:dyDescent="0.2"/>
    <row r="21442" ht="10.199999999999999" hidden="1" x14ac:dyDescent="0.2"/>
    <row r="21443" ht="10.199999999999999" hidden="1" x14ac:dyDescent="0.2"/>
    <row r="21444" ht="10.199999999999999" hidden="1" x14ac:dyDescent="0.2"/>
    <row r="21445" ht="10.199999999999999" hidden="1" x14ac:dyDescent="0.2"/>
    <row r="21446" ht="10.199999999999999" hidden="1" x14ac:dyDescent="0.2"/>
    <row r="21447" ht="10.199999999999999" hidden="1" x14ac:dyDescent="0.2"/>
    <row r="21448" ht="10.199999999999999" hidden="1" x14ac:dyDescent="0.2"/>
    <row r="21449" ht="10.199999999999999" hidden="1" x14ac:dyDescent="0.2"/>
    <row r="21450" ht="10.199999999999999" hidden="1" x14ac:dyDescent="0.2"/>
    <row r="21451" ht="10.199999999999999" hidden="1" x14ac:dyDescent="0.2"/>
    <row r="21452" ht="10.199999999999999" hidden="1" x14ac:dyDescent="0.2"/>
    <row r="21453" ht="10.199999999999999" hidden="1" x14ac:dyDescent="0.2"/>
    <row r="21454" ht="10.199999999999999" hidden="1" x14ac:dyDescent="0.2"/>
    <row r="21455" ht="10.199999999999999" hidden="1" x14ac:dyDescent="0.2"/>
    <row r="21456" ht="10.199999999999999" hidden="1" x14ac:dyDescent="0.2"/>
    <row r="21457" ht="10.199999999999999" hidden="1" x14ac:dyDescent="0.2"/>
    <row r="21458" ht="10.199999999999999" hidden="1" x14ac:dyDescent="0.2"/>
    <row r="21459" ht="10.199999999999999" hidden="1" x14ac:dyDescent="0.2"/>
    <row r="21460" ht="10.199999999999999" hidden="1" x14ac:dyDescent="0.2"/>
    <row r="21461" ht="10.199999999999999" hidden="1" x14ac:dyDescent="0.2"/>
    <row r="21462" ht="10.199999999999999" hidden="1" x14ac:dyDescent="0.2"/>
    <row r="21463" ht="10.199999999999999" hidden="1" x14ac:dyDescent="0.2"/>
    <row r="21464" ht="10.199999999999999" hidden="1" x14ac:dyDescent="0.2"/>
    <row r="21465" ht="10.199999999999999" hidden="1" x14ac:dyDescent="0.2"/>
    <row r="21466" ht="10.199999999999999" hidden="1" x14ac:dyDescent="0.2"/>
    <row r="21467" ht="10.199999999999999" hidden="1" x14ac:dyDescent="0.2"/>
    <row r="21468" ht="10.199999999999999" hidden="1" x14ac:dyDescent="0.2"/>
    <row r="21469" ht="10.199999999999999" hidden="1" x14ac:dyDescent="0.2"/>
    <row r="21470" ht="10.199999999999999" hidden="1" x14ac:dyDescent="0.2"/>
    <row r="21471" ht="10.199999999999999" hidden="1" x14ac:dyDescent="0.2"/>
    <row r="21472" ht="10.199999999999999" hidden="1" x14ac:dyDescent="0.2"/>
    <row r="21473" ht="10.199999999999999" hidden="1" x14ac:dyDescent="0.2"/>
    <row r="21474" ht="10.199999999999999" hidden="1" x14ac:dyDescent="0.2"/>
    <row r="21475" ht="10.199999999999999" hidden="1" x14ac:dyDescent="0.2"/>
    <row r="21476" ht="10.199999999999999" hidden="1" x14ac:dyDescent="0.2"/>
    <row r="21477" ht="10.199999999999999" hidden="1" x14ac:dyDescent="0.2"/>
    <row r="21478" ht="10.199999999999999" hidden="1" x14ac:dyDescent="0.2"/>
    <row r="21479" ht="10.199999999999999" hidden="1" x14ac:dyDescent="0.2"/>
    <row r="21480" ht="10.199999999999999" hidden="1" x14ac:dyDescent="0.2"/>
    <row r="21481" ht="10.199999999999999" hidden="1" x14ac:dyDescent="0.2"/>
    <row r="21482" ht="10.199999999999999" hidden="1" x14ac:dyDescent="0.2"/>
    <row r="21483" ht="10.199999999999999" hidden="1" x14ac:dyDescent="0.2"/>
    <row r="21484" ht="10.199999999999999" hidden="1" x14ac:dyDescent="0.2"/>
    <row r="21485" ht="10.199999999999999" hidden="1" x14ac:dyDescent="0.2"/>
    <row r="21486" ht="10.199999999999999" hidden="1" x14ac:dyDescent="0.2"/>
    <row r="21487" ht="10.199999999999999" hidden="1" x14ac:dyDescent="0.2"/>
    <row r="21488" ht="10.199999999999999" hidden="1" x14ac:dyDescent="0.2"/>
    <row r="21489" ht="10.199999999999999" hidden="1" x14ac:dyDescent="0.2"/>
    <row r="21490" ht="10.199999999999999" hidden="1" x14ac:dyDescent="0.2"/>
    <row r="21491" ht="10.199999999999999" hidden="1" x14ac:dyDescent="0.2"/>
    <row r="21492" ht="10.199999999999999" hidden="1" x14ac:dyDescent="0.2"/>
    <row r="21493" ht="10.199999999999999" hidden="1" x14ac:dyDescent="0.2"/>
    <row r="21494" ht="10.199999999999999" hidden="1" x14ac:dyDescent="0.2"/>
    <row r="21495" ht="10.199999999999999" hidden="1" x14ac:dyDescent="0.2"/>
    <row r="21496" ht="10.199999999999999" hidden="1" x14ac:dyDescent="0.2"/>
    <row r="21497" ht="10.199999999999999" hidden="1" x14ac:dyDescent="0.2"/>
    <row r="21498" ht="10.199999999999999" hidden="1" x14ac:dyDescent="0.2"/>
    <row r="21499" ht="10.199999999999999" hidden="1" x14ac:dyDescent="0.2"/>
    <row r="21500" ht="10.199999999999999" hidden="1" x14ac:dyDescent="0.2"/>
    <row r="21501" ht="10.199999999999999" hidden="1" x14ac:dyDescent="0.2"/>
    <row r="21502" ht="10.199999999999999" hidden="1" x14ac:dyDescent="0.2"/>
    <row r="21503" ht="10.199999999999999" hidden="1" x14ac:dyDescent="0.2"/>
    <row r="21504" ht="10.199999999999999" hidden="1" x14ac:dyDescent="0.2"/>
    <row r="21505" ht="10.199999999999999" hidden="1" x14ac:dyDescent="0.2"/>
    <row r="21506" ht="10.199999999999999" hidden="1" x14ac:dyDescent="0.2"/>
    <row r="21507" ht="10.199999999999999" hidden="1" x14ac:dyDescent="0.2"/>
    <row r="21508" ht="10.199999999999999" hidden="1" x14ac:dyDescent="0.2"/>
    <row r="21509" ht="10.199999999999999" hidden="1" x14ac:dyDescent="0.2"/>
    <row r="21510" ht="10.199999999999999" hidden="1" x14ac:dyDescent="0.2"/>
    <row r="21511" ht="10.199999999999999" hidden="1" x14ac:dyDescent="0.2"/>
    <row r="21512" ht="10.199999999999999" hidden="1" x14ac:dyDescent="0.2"/>
    <row r="21513" ht="10.199999999999999" hidden="1" x14ac:dyDescent="0.2"/>
    <row r="21514" ht="10.199999999999999" hidden="1" x14ac:dyDescent="0.2"/>
    <row r="21515" ht="10.199999999999999" hidden="1" x14ac:dyDescent="0.2"/>
    <row r="21516" ht="10.199999999999999" hidden="1" x14ac:dyDescent="0.2"/>
    <row r="21517" ht="10.199999999999999" hidden="1" x14ac:dyDescent="0.2"/>
    <row r="21518" ht="10.199999999999999" hidden="1" x14ac:dyDescent="0.2"/>
    <row r="21519" ht="10.199999999999999" hidden="1" x14ac:dyDescent="0.2"/>
    <row r="21520" ht="10.199999999999999" hidden="1" x14ac:dyDescent="0.2"/>
    <row r="21521" ht="10.199999999999999" hidden="1" x14ac:dyDescent="0.2"/>
    <row r="21522" ht="10.199999999999999" hidden="1" x14ac:dyDescent="0.2"/>
    <row r="21523" ht="10.199999999999999" hidden="1" x14ac:dyDescent="0.2"/>
    <row r="21524" ht="10.199999999999999" hidden="1" x14ac:dyDescent="0.2"/>
    <row r="21525" ht="10.199999999999999" hidden="1" x14ac:dyDescent="0.2"/>
    <row r="21526" ht="10.199999999999999" hidden="1" x14ac:dyDescent="0.2"/>
    <row r="21527" ht="10.199999999999999" hidden="1" x14ac:dyDescent="0.2"/>
    <row r="21528" ht="10.199999999999999" hidden="1" x14ac:dyDescent="0.2"/>
    <row r="21529" ht="10.199999999999999" hidden="1" x14ac:dyDescent="0.2"/>
    <row r="21530" ht="10.199999999999999" hidden="1" x14ac:dyDescent="0.2"/>
    <row r="21531" ht="10.199999999999999" hidden="1" x14ac:dyDescent="0.2"/>
    <row r="21532" ht="10.199999999999999" hidden="1" x14ac:dyDescent="0.2"/>
    <row r="21533" ht="10.199999999999999" hidden="1" x14ac:dyDescent="0.2"/>
    <row r="21534" ht="10.199999999999999" hidden="1" x14ac:dyDescent="0.2"/>
    <row r="21535" ht="10.199999999999999" hidden="1" x14ac:dyDescent="0.2"/>
    <row r="21536" ht="10.199999999999999" hidden="1" x14ac:dyDescent="0.2"/>
    <row r="21537" ht="10.199999999999999" hidden="1" x14ac:dyDescent="0.2"/>
    <row r="21538" ht="10.199999999999999" hidden="1" x14ac:dyDescent="0.2"/>
    <row r="21539" ht="10.199999999999999" hidden="1" x14ac:dyDescent="0.2"/>
    <row r="21540" ht="10.199999999999999" hidden="1" x14ac:dyDescent="0.2"/>
    <row r="21541" ht="10.199999999999999" hidden="1" x14ac:dyDescent="0.2"/>
    <row r="21542" ht="10.199999999999999" hidden="1" x14ac:dyDescent="0.2"/>
    <row r="21543" ht="10.199999999999999" hidden="1" x14ac:dyDescent="0.2"/>
    <row r="21544" ht="10.199999999999999" hidden="1" x14ac:dyDescent="0.2"/>
    <row r="21545" ht="10.199999999999999" hidden="1" x14ac:dyDescent="0.2"/>
    <row r="21546" ht="10.199999999999999" hidden="1" x14ac:dyDescent="0.2"/>
    <row r="21547" ht="10.199999999999999" hidden="1" x14ac:dyDescent="0.2"/>
    <row r="21548" ht="10.199999999999999" hidden="1" x14ac:dyDescent="0.2"/>
    <row r="21549" ht="10.199999999999999" hidden="1" x14ac:dyDescent="0.2"/>
    <row r="21550" ht="10.199999999999999" hidden="1" x14ac:dyDescent="0.2"/>
    <row r="21551" ht="10.199999999999999" hidden="1" x14ac:dyDescent="0.2"/>
    <row r="21552" ht="10.199999999999999" hidden="1" x14ac:dyDescent="0.2"/>
    <row r="21553" ht="10.199999999999999" hidden="1" x14ac:dyDescent="0.2"/>
    <row r="21554" ht="10.199999999999999" hidden="1" x14ac:dyDescent="0.2"/>
    <row r="21555" ht="10.199999999999999" hidden="1" x14ac:dyDescent="0.2"/>
    <row r="21556" ht="10.199999999999999" hidden="1" x14ac:dyDescent="0.2"/>
    <row r="21557" ht="10.199999999999999" hidden="1" x14ac:dyDescent="0.2"/>
    <row r="21558" ht="10.199999999999999" hidden="1" x14ac:dyDescent="0.2"/>
    <row r="21559" ht="10.199999999999999" hidden="1" x14ac:dyDescent="0.2"/>
    <row r="21560" ht="10.199999999999999" hidden="1" x14ac:dyDescent="0.2"/>
    <row r="21561" ht="10.199999999999999" hidden="1" x14ac:dyDescent="0.2"/>
    <row r="21562" ht="10.199999999999999" hidden="1" x14ac:dyDescent="0.2"/>
    <row r="21563" ht="10.199999999999999" hidden="1" x14ac:dyDescent="0.2"/>
    <row r="21564" ht="10.199999999999999" hidden="1" x14ac:dyDescent="0.2"/>
    <row r="21565" ht="10.199999999999999" hidden="1" x14ac:dyDescent="0.2"/>
    <row r="21566" ht="10.199999999999999" hidden="1" x14ac:dyDescent="0.2"/>
    <row r="21567" ht="10.199999999999999" hidden="1" x14ac:dyDescent="0.2"/>
    <row r="21568" ht="10.199999999999999" hidden="1" x14ac:dyDescent="0.2"/>
    <row r="21569" ht="10.199999999999999" hidden="1" x14ac:dyDescent="0.2"/>
    <row r="21570" ht="10.199999999999999" hidden="1" x14ac:dyDescent="0.2"/>
    <row r="21571" ht="10.199999999999999" hidden="1" x14ac:dyDescent="0.2"/>
    <row r="21572" ht="10.199999999999999" hidden="1" x14ac:dyDescent="0.2"/>
    <row r="21573" ht="10.199999999999999" hidden="1" x14ac:dyDescent="0.2"/>
    <row r="21574" ht="10.199999999999999" hidden="1" x14ac:dyDescent="0.2"/>
    <row r="21575" ht="10.199999999999999" hidden="1" x14ac:dyDescent="0.2"/>
    <row r="21576" ht="10.199999999999999" hidden="1" x14ac:dyDescent="0.2"/>
    <row r="21577" ht="10.199999999999999" hidden="1" x14ac:dyDescent="0.2"/>
    <row r="21578" ht="10.199999999999999" hidden="1" x14ac:dyDescent="0.2"/>
    <row r="21579" ht="10.199999999999999" hidden="1" x14ac:dyDescent="0.2"/>
    <row r="21580" ht="10.199999999999999" hidden="1" x14ac:dyDescent="0.2"/>
    <row r="21581" ht="10.199999999999999" hidden="1" x14ac:dyDescent="0.2"/>
    <row r="21582" ht="10.199999999999999" hidden="1" x14ac:dyDescent="0.2"/>
    <row r="21583" ht="10.199999999999999" hidden="1" x14ac:dyDescent="0.2"/>
    <row r="21584" ht="10.199999999999999" hidden="1" x14ac:dyDescent="0.2"/>
    <row r="21585" ht="10.199999999999999" hidden="1" x14ac:dyDescent="0.2"/>
    <row r="21586" ht="10.199999999999999" hidden="1" x14ac:dyDescent="0.2"/>
    <row r="21587" ht="10.199999999999999" hidden="1" x14ac:dyDescent="0.2"/>
    <row r="21588" ht="10.199999999999999" hidden="1" x14ac:dyDescent="0.2"/>
    <row r="21589" ht="10.199999999999999" hidden="1" x14ac:dyDescent="0.2"/>
    <row r="21590" ht="10.199999999999999" hidden="1" x14ac:dyDescent="0.2"/>
    <row r="21591" ht="10.199999999999999" hidden="1" x14ac:dyDescent="0.2"/>
    <row r="21592" ht="10.199999999999999" hidden="1" x14ac:dyDescent="0.2"/>
    <row r="21593" ht="10.199999999999999" hidden="1" x14ac:dyDescent="0.2"/>
    <row r="21594" ht="10.199999999999999" hidden="1" x14ac:dyDescent="0.2"/>
    <row r="21595" ht="10.199999999999999" hidden="1" x14ac:dyDescent="0.2"/>
    <row r="21596" ht="10.199999999999999" hidden="1" x14ac:dyDescent="0.2"/>
    <row r="21597" ht="10.199999999999999" hidden="1" x14ac:dyDescent="0.2"/>
    <row r="21598" ht="10.199999999999999" hidden="1" x14ac:dyDescent="0.2"/>
    <row r="21599" ht="10.199999999999999" hidden="1" x14ac:dyDescent="0.2"/>
    <row r="21600" ht="10.199999999999999" hidden="1" x14ac:dyDescent="0.2"/>
    <row r="21601" ht="10.199999999999999" hidden="1" x14ac:dyDescent="0.2"/>
    <row r="21602" ht="10.199999999999999" hidden="1" x14ac:dyDescent="0.2"/>
    <row r="21603" ht="10.199999999999999" hidden="1" x14ac:dyDescent="0.2"/>
    <row r="21604" ht="10.199999999999999" hidden="1" x14ac:dyDescent="0.2"/>
    <row r="21605" ht="10.199999999999999" hidden="1" x14ac:dyDescent="0.2"/>
    <row r="21606" ht="10.199999999999999" hidden="1" x14ac:dyDescent="0.2"/>
    <row r="21607" ht="10.199999999999999" hidden="1" x14ac:dyDescent="0.2"/>
    <row r="21608" ht="10.199999999999999" hidden="1" x14ac:dyDescent="0.2"/>
    <row r="21609" ht="10.199999999999999" hidden="1" x14ac:dyDescent="0.2"/>
    <row r="21610" ht="10.199999999999999" hidden="1" x14ac:dyDescent="0.2"/>
    <row r="21611" ht="10.199999999999999" hidden="1" x14ac:dyDescent="0.2"/>
    <row r="21612" ht="10.199999999999999" hidden="1" x14ac:dyDescent="0.2"/>
    <row r="21613" ht="10.199999999999999" hidden="1" x14ac:dyDescent="0.2"/>
    <row r="21614" ht="10.199999999999999" hidden="1" x14ac:dyDescent="0.2"/>
    <row r="21615" ht="10.199999999999999" hidden="1" x14ac:dyDescent="0.2"/>
    <row r="21616" ht="10.199999999999999" hidden="1" x14ac:dyDescent="0.2"/>
    <row r="21617" ht="10.199999999999999" hidden="1" x14ac:dyDescent="0.2"/>
    <row r="21618" ht="10.199999999999999" hidden="1" x14ac:dyDescent="0.2"/>
    <row r="21619" ht="10.199999999999999" hidden="1" x14ac:dyDescent="0.2"/>
    <row r="21620" ht="10.199999999999999" hidden="1" x14ac:dyDescent="0.2"/>
    <row r="21621" ht="10.199999999999999" hidden="1" x14ac:dyDescent="0.2"/>
    <row r="21622" ht="10.199999999999999" hidden="1" x14ac:dyDescent="0.2"/>
    <row r="21623" ht="10.199999999999999" hidden="1" x14ac:dyDescent="0.2"/>
    <row r="21624" ht="10.199999999999999" hidden="1" x14ac:dyDescent="0.2"/>
    <row r="21625" ht="10.199999999999999" hidden="1" x14ac:dyDescent="0.2"/>
    <row r="21626" ht="10.199999999999999" hidden="1" x14ac:dyDescent="0.2"/>
    <row r="21627" ht="10.199999999999999" hidden="1" x14ac:dyDescent="0.2"/>
    <row r="21628" ht="10.199999999999999" hidden="1" x14ac:dyDescent="0.2"/>
    <row r="21629" ht="10.199999999999999" hidden="1" x14ac:dyDescent="0.2"/>
    <row r="21630" ht="10.199999999999999" hidden="1" x14ac:dyDescent="0.2"/>
    <row r="21631" ht="10.199999999999999" hidden="1" x14ac:dyDescent="0.2"/>
    <row r="21632" ht="10.199999999999999" hidden="1" x14ac:dyDescent="0.2"/>
    <row r="21633" ht="10.199999999999999" hidden="1" x14ac:dyDescent="0.2"/>
    <row r="21634" ht="10.199999999999999" hidden="1" x14ac:dyDescent="0.2"/>
    <row r="21635" ht="10.199999999999999" hidden="1" x14ac:dyDescent="0.2"/>
    <row r="21636" ht="10.199999999999999" hidden="1" x14ac:dyDescent="0.2"/>
    <row r="21637" ht="10.199999999999999" hidden="1" x14ac:dyDescent="0.2"/>
    <row r="21638" ht="10.199999999999999" hidden="1" x14ac:dyDescent="0.2"/>
    <row r="21639" ht="10.199999999999999" hidden="1" x14ac:dyDescent="0.2"/>
    <row r="21640" ht="10.199999999999999" hidden="1" x14ac:dyDescent="0.2"/>
    <row r="21641" ht="10.199999999999999" hidden="1" x14ac:dyDescent="0.2"/>
    <row r="21642" ht="10.199999999999999" hidden="1" x14ac:dyDescent="0.2"/>
    <row r="21643" ht="10.199999999999999" hidden="1" x14ac:dyDescent="0.2"/>
    <row r="21644" ht="10.199999999999999" hidden="1" x14ac:dyDescent="0.2"/>
    <row r="21645" ht="10.199999999999999" hidden="1" x14ac:dyDescent="0.2"/>
    <row r="21646" ht="10.199999999999999" hidden="1" x14ac:dyDescent="0.2"/>
    <row r="21647" ht="10.199999999999999" hidden="1" x14ac:dyDescent="0.2"/>
    <row r="21648" ht="10.199999999999999" hidden="1" x14ac:dyDescent="0.2"/>
    <row r="21649" ht="10.199999999999999" hidden="1" x14ac:dyDescent="0.2"/>
    <row r="21650" ht="10.199999999999999" hidden="1" x14ac:dyDescent="0.2"/>
    <row r="21651" ht="10.199999999999999" hidden="1" x14ac:dyDescent="0.2"/>
    <row r="21652" ht="10.199999999999999" hidden="1" x14ac:dyDescent="0.2"/>
    <row r="21653" ht="10.199999999999999" hidden="1" x14ac:dyDescent="0.2"/>
    <row r="21654" ht="10.199999999999999" hidden="1" x14ac:dyDescent="0.2"/>
    <row r="21655" ht="10.199999999999999" hidden="1" x14ac:dyDescent="0.2"/>
    <row r="21656" ht="10.199999999999999" hidden="1" x14ac:dyDescent="0.2"/>
    <row r="21657" ht="10.199999999999999" hidden="1" x14ac:dyDescent="0.2"/>
    <row r="21658" ht="10.199999999999999" hidden="1" x14ac:dyDescent="0.2"/>
    <row r="21659" ht="10.199999999999999" hidden="1" x14ac:dyDescent="0.2"/>
    <row r="21660" ht="10.199999999999999" hidden="1" x14ac:dyDescent="0.2"/>
    <row r="21661" ht="10.199999999999999" hidden="1" x14ac:dyDescent="0.2"/>
    <row r="21662" ht="10.199999999999999" hidden="1" x14ac:dyDescent="0.2"/>
    <row r="21663" ht="10.199999999999999" hidden="1" x14ac:dyDescent="0.2"/>
    <row r="21664" ht="10.199999999999999" hidden="1" x14ac:dyDescent="0.2"/>
    <row r="21665" ht="10.199999999999999" hidden="1" x14ac:dyDescent="0.2"/>
    <row r="21666" ht="10.199999999999999" hidden="1" x14ac:dyDescent="0.2"/>
    <row r="21667" ht="10.199999999999999" hidden="1" x14ac:dyDescent="0.2"/>
    <row r="21668" ht="10.199999999999999" hidden="1" x14ac:dyDescent="0.2"/>
    <row r="21669" ht="10.199999999999999" hidden="1" x14ac:dyDescent="0.2"/>
    <row r="21670" ht="10.199999999999999" hidden="1" x14ac:dyDescent="0.2"/>
    <row r="21671" ht="10.199999999999999" hidden="1" x14ac:dyDescent="0.2"/>
    <row r="21672" ht="10.199999999999999" hidden="1" x14ac:dyDescent="0.2"/>
    <row r="21673" ht="10.199999999999999" hidden="1" x14ac:dyDescent="0.2"/>
    <row r="21674" ht="10.199999999999999" hidden="1" x14ac:dyDescent="0.2"/>
    <row r="21675" ht="10.199999999999999" hidden="1" x14ac:dyDescent="0.2"/>
    <row r="21676" ht="10.199999999999999" hidden="1" x14ac:dyDescent="0.2"/>
    <row r="21677" ht="10.199999999999999" hidden="1" x14ac:dyDescent="0.2"/>
    <row r="21678" ht="10.199999999999999" hidden="1" x14ac:dyDescent="0.2"/>
    <row r="21679" ht="10.199999999999999" hidden="1" x14ac:dyDescent="0.2"/>
    <row r="21680" ht="10.199999999999999" hidden="1" x14ac:dyDescent="0.2"/>
    <row r="21681" ht="10.199999999999999" hidden="1" x14ac:dyDescent="0.2"/>
    <row r="21682" ht="10.199999999999999" hidden="1" x14ac:dyDescent="0.2"/>
    <row r="21683" ht="10.199999999999999" hidden="1" x14ac:dyDescent="0.2"/>
    <row r="21684" ht="10.199999999999999" hidden="1" x14ac:dyDescent="0.2"/>
    <row r="21685" ht="10.199999999999999" hidden="1" x14ac:dyDescent="0.2"/>
    <row r="21686" ht="10.199999999999999" hidden="1" x14ac:dyDescent="0.2"/>
    <row r="21687" ht="10.199999999999999" hidden="1" x14ac:dyDescent="0.2"/>
    <row r="21688" ht="10.199999999999999" hidden="1" x14ac:dyDescent="0.2"/>
    <row r="21689" ht="10.199999999999999" hidden="1" x14ac:dyDescent="0.2"/>
    <row r="21690" ht="10.199999999999999" hidden="1" x14ac:dyDescent="0.2"/>
    <row r="21691" ht="10.199999999999999" hidden="1" x14ac:dyDescent="0.2"/>
    <row r="21692" ht="10.199999999999999" hidden="1" x14ac:dyDescent="0.2"/>
    <row r="21693" ht="10.199999999999999" hidden="1" x14ac:dyDescent="0.2"/>
    <row r="21694" ht="10.199999999999999" hidden="1" x14ac:dyDescent="0.2"/>
    <row r="21695" ht="10.199999999999999" hidden="1" x14ac:dyDescent="0.2"/>
    <row r="21696" ht="10.199999999999999" hidden="1" x14ac:dyDescent="0.2"/>
    <row r="21697" ht="10.199999999999999" hidden="1" x14ac:dyDescent="0.2"/>
    <row r="21698" ht="10.199999999999999" hidden="1" x14ac:dyDescent="0.2"/>
    <row r="21699" ht="10.199999999999999" hidden="1" x14ac:dyDescent="0.2"/>
    <row r="21700" ht="10.199999999999999" hidden="1" x14ac:dyDescent="0.2"/>
    <row r="21701" ht="10.199999999999999" hidden="1" x14ac:dyDescent="0.2"/>
    <row r="21702" ht="10.199999999999999" hidden="1" x14ac:dyDescent="0.2"/>
    <row r="21703" ht="10.199999999999999" hidden="1" x14ac:dyDescent="0.2"/>
    <row r="21704" ht="10.199999999999999" hidden="1" x14ac:dyDescent="0.2"/>
    <row r="21705" ht="10.199999999999999" hidden="1" x14ac:dyDescent="0.2"/>
    <row r="21706" ht="10.199999999999999" hidden="1" x14ac:dyDescent="0.2"/>
    <row r="21707" ht="10.199999999999999" hidden="1" x14ac:dyDescent="0.2"/>
    <row r="21708" ht="10.199999999999999" hidden="1" x14ac:dyDescent="0.2"/>
    <row r="21709" ht="10.199999999999999" hidden="1" x14ac:dyDescent="0.2"/>
    <row r="21710" ht="10.199999999999999" hidden="1" x14ac:dyDescent="0.2"/>
    <row r="21711" ht="10.199999999999999" hidden="1" x14ac:dyDescent="0.2"/>
    <row r="21712" ht="10.199999999999999" hidden="1" x14ac:dyDescent="0.2"/>
    <row r="21713" ht="10.199999999999999" hidden="1" x14ac:dyDescent="0.2"/>
    <row r="21714" ht="10.199999999999999" hidden="1" x14ac:dyDescent="0.2"/>
    <row r="21715" ht="10.199999999999999" hidden="1" x14ac:dyDescent="0.2"/>
    <row r="21716" ht="10.199999999999999" hidden="1" x14ac:dyDescent="0.2"/>
    <row r="21717" ht="10.199999999999999" hidden="1" x14ac:dyDescent="0.2"/>
    <row r="21718" ht="10.199999999999999" hidden="1" x14ac:dyDescent="0.2"/>
    <row r="21719" ht="10.199999999999999" hidden="1" x14ac:dyDescent="0.2"/>
    <row r="21720" ht="10.199999999999999" hidden="1" x14ac:dyDescent="0.2"/>
    <row r="21721" ht="10.199999999999999" hidden="1" x14ac:dyDescent="0.2"/>
    <row r="21722" ht="10.199999999999999" hidden="1" x14ac:dyDescent="0.2"/>
    <row r="21723" ht="10.199999999999999" hidden="1" x14ac:dyDescent="0.2"/>
    <row r="21724" ht="10.199999999999999" hidden="1" x14ac:dyDescent="0.2"/>
    <row r="21725" ht="10.199999999999999" hidden="1" x14ac:dyDescent="0.2"/>
    <row r="21726" ht="10.199999999999999" hidden="1" x14ac:dyDescent="0.2"/>
    <row r="21727" ht="10.199999999999999" hidden="1" x14ac:dyDescent="0.2"/>
    <row r="21728" ht="10.199999999999999" hidden="1" x14ac:dyDescent="0.2"/>
    <row r="21729" ht="10.199999999999999" hidden="1" x14ac:dyDescent="0.2"/>
    <row r="21730" ht="10.199999999999999" hidden="1" x14ac:dyDescent="0.2"/>
    <row r="21731" ht="10.199999999999999" hidden="1" x14ac:dyDescent="0.2"/>
    <row r="21732" ht="10.199999999999999" hidden="1" x14ac:dyDescent="0.2"/>
    <row r="21733" ht="10.199999999999999" hidden="1" x14ac:dyDescent="0.2"/>
    <row r="21734" ht="10.199999999999999" hidden="1" x14ac:dyDescent="0.2"/>
    <row r="21735" ht="10.199999999999999" hidden="1" x14ac:dyDescent="0.2"/>
    <row r="21736" ht="10.199999999999999" hidden="1" x14ac:dyDescent="0.2"/>
    <row r="21737" ht="10.199999999999999" hidden="1" x14ac:dyDescent="0.2"/>
    <row r="21738" ht="10.199999999999999" hidden="1" x14ac:dyDescent="0.2"/>
    <row r="21739" ht="10.199999999999999" hidden="1" x14ac:dyDescent="0.2"/>
    <row r="21740" ht="10.199999999999999" hidden="1" x14ac:dyDescent="0.2"/>
    <row r="21741" ht="10.199999999999999" hidden="1" x14ac:dyDescent="0.2"/>
    <row r="21742" ht="10.199999999999999" hidden="1" x14ac:dyDescent="0.2"/>
    <row r="21743" ht="10.199999999999999" hidden="1" x14ac:dyDescent="0.2"/>
    <row r="21744" ht="10.199999999999999" hidden="1" x14ac:dyDescent="0.2"/>
    <row r="21745" ht="10.199999999999999" hidden="1" x14ac:dyDescent="0.2"/>
    <row r="21746" ht="10.199999999999999" hidden="1" x14ac:dyDescent="0.2"/>
    <row r="21747" ht="10.199999999999999" hidden="1" x14ac:dyDescent="0.2"/>
    <row r="21748" ht="10.199999999999999" hidden="1" x14ac:dyDescent="0.2"/>
    <row r="21749" ht="10.199999999999999" hidden="1" x14ac:dyDescent="0.2"/>
    <row r="21750" ht="10.199999999999999" hidden="1" x14ac:dyDescent="0.2"/>
    <row r="21751" ht="10.199999999999999" hidden="1" x14ac:dyDescent="0.2"/>
    <row r="21752" ht="10.199999999999999" hidden="1" x14ac:dyDescent="0.2"/>
    <row r="21753" ht="10.199999999999999" hidden="1" x14ac:dyDescent="0.2"/>
    <row r="21754" ht="10.199999999999999" hidden="1" x14ac:dyDescent="0.2"/>
    <row r="21755" ht="10.199999999999999" hidden="1" x14ac:dyDescent="0.2"/>
    <row r="21756" ht="10.199999999999999" hidden="1" x14ac:dyDescent="0.2"/>
    <row r="21757" ht="10.199999999999999" hidden="1" x14ac:dyDescent="0.2"/>
    <row r="21758" ht="10.199999999999999" hidden="1" x14ac:dyDescent="0.2"/>
    <row r="21759" ht="10.199999999999999" hidden="1" x14ac:dyDescent="0.2"/>
    <row r="21760" ht="10.199999999999999" hidden="1" x14ac:dyDescent="0.2"/>
    <row r="21761" ht="10.199999999999999" hidden="1" x14ac:dyDescent="0.2"/>
    <row r="21762" ht="10.199999999999999" hidden="1" x14ac:dyDescent="0.2"/>
    <row r="21763" ht="10.199999999999999" hidden="1" x14ac:dyDescent="0.2"/>
    <row r="21764" ht="10.199999999999999" hidden="1" x14ac:dyDescent="0.2"/>
    <row r="21765" ht="10.199999999999999" hidden="1" x14ac:dyDescent="0.2"/>
    <row r="21766" ht="10.199999999999999" hidden="1" x14ac:dyDescent="0.2"/>
    <row r="21767" ht="10.199999999999999" hidden="1" x14ac:dyDescent="0.2"/>
    <row r="21768" ht="10.199999999999999" hidden="1" x14ac:dyDescent="0.2"/>
    <row r="21769" ht="10.199999999999999" hidden="1" x14ac:dyDescent="0.2"/>
    <row r="21770" ht="10.199999999999999" hidden="1" x14ac:dyDescent="0.2"/>
    <row r="21771" ht="10.199999999999999" hidden="1" x14ac:dyDescent="0.2"/>
    <row r="21772" ht="10.199999999999999" hidden="1" x14ac:dyDescent="0.2"/>
    <row r="21773" ht="10.199999999999999" hidden="1" x14ac:dyDescent="0.2"/>
    <row r="21774" ht="10.199999999999999" hidden="1" x14ac:dyDescent="0.2"/>
    <row r="21775" ht="10.199999999999999" hidden="1" x14ac:dyDescent="0.2"/>
    <row r="21776" ht="10.199999999999999" hidden="1" x14ac:dyDescent="0.2"/>
    <row r="21777" ht="10.199999999999999" hidden="1" x14ac:dyDescent="0.2"/>
    <row r="21778" ht="10.199999999999999" hidden="1" x14ac:dyDescent="0.2"/>
    <row r="21779" ht="10.199999999999999" hidden="1" x14ac:dyDescent="0.2"/>
    <row r="21780" ht="10.199999999999999" hidden="1" x14ac:dyDescent="0.2"/>
    <row r="21781" ht="10.199999999999999" hidden="1" x14ac:dyDescent="0.2"/>
    <row r="21782" ht="10.199999999999999" hidden="1" x14ac:dyDescent="0.2"/>
    <row r="21783" ht="10.199999999999999" hidden="1" x14ac:dyDescent="0.2"/>
    <row r="21784" ht="10.199999999999999" hidden="1" x14ac:dyDescent="0.2"/>
    <row r="21785" ht="10.199999999999999" hidden="1" x14ac:dyDescent="0.2"/>
    <row r="21786" ht="10.199999999999999" hidden="1" x14ac:dyDescent="0.2"/>
    <row r="21787" ht="10.199999999999999" hidden="1" x14ac:dyDescent="0.2"/>
    <row r="21788" ht="10.199999999999999" hidden="1" x14ac:dyDescent="0.2"/>
    <row r="21789" ht="10.199999999999999" hidden="1" x14ac:dyDescent="0.2"/>
    <row r="21790" ht="10.199999999999999" hidden="1" x14ac:dyDescent="0.2"/>
    <row r="21791" ht="10.199999999999999" hidden="1" x14ac:dyDescent="0.2"/>
    <row r="21792" ht="10.199999999999999" hidden="1" x14ac:dyDescent="0.2"/>
    <row r="21793" ht="10.199999999999999" hidden="1" x14ac:dyDescent="0.2"/>
    <row r="21794" ht="10.199999999999999" hidden="1" x14ac:dyDescent="0.2"/>
    <row r="21795" ht="10.199999999999999" hidden="1" x14ac:dyDescent="0.2"/>
    <row r="21796" ht="10.199999999999999" hidden="1" x14ac:dyDescent="0.2"/>
    <row r="21797" ht="10.199999999999999" hidden="1" x14ac:dyDescent="0.2"/>
    <row r="21798" ht="10.199999999999999" hidden="1" x14ac:dyDescent="0.2"/>
    <row r="21799" ht="10.199999999999999" hidden="1" x14ac:dyDescent="0.2"/>
    <row r="21800" ht="10.199999999999999" hidden="1" x14ac:dyDescent="0.2"/>
    <row r="21801" ht="10.199999999999999" hidden="1" x14ac:dyDescent="0.2"/>
    <row r="21802" ht="10.199999999999999" hidden="1" x14ac:dyDescent="0.2"/>
    <row r="21803" ht="10.199999999999999" hidden="1" x14ac:dyDescent="0.2"/>
    <row r="21804" ht="10.199999999999999" hidden="1" x14ac:dyDescent="0.2"/>
    <row r="21805" ht="10.199999999999999" hidden="1" x14ac:dyDescent="0.2"/>
    <row r="21806" ht="10.199999999999999" hidden="1" x14ac:dyDescent="0.2"/>
    <row r="21807" ht="10.199999999999999" hidden="1" x14ac:dyDescent="0.2"/>
    <row r="21808" ht="10.199999999999999" hidden="1" x14ac:dyDescent="0.2"/>
    <row r="21809" ht="10.199999999999999" hidden="1" x14ac:dyDescent="0.2"/>
    <row r="21810" ht="10.199999999999999" hidden="1" x14ac:dyDescent="0.2"/>
    <row r="21811" ht="10.199999999999999" hidden="1" x14ac:dyDescent="0.2"/>
    <row r="21812" ht="10.199999999999999" hidden="1" x14ac:dyDescent="0.2"/>
    <row r="21813" ht="10.199999999999999" hidden="1" x14ac:dyDescent="0.2"/>
    <row r="21814" ht="10.199999999999999" hidden="1" x14ac:dyDescent="0.2"/>
    <row r="21815" ht="10.199999999999999" hidden="1" x14ac:dyDescent="0.2"/>
    <row r="21816" ht="10.199999999999999" hidden="1" x14ac:dyDescent="0.2"/>
    <row r="21817" ht="10.199999999999999" hidden="1" x14ac:dyDescent="0.2"/>
    <row r="21818" ht="10.199999999999999" hidden="1" x14ac:dyDescent="0.2"/>
    <row r="21819" ht="10.199999999999999" hidden="1" x14ac:dyDescent="0.2"/>
    <row r="21820" ht="10.199999999999999" hidden="1" x14ac:dyDescent="0.2"/>
    <row r="21821" ht="10.199999999999999" hidden="1" x14ac:dyDescent="0.2"/>
    <row r="21822" ht="10.199999999999999" hidden="1" x14ac:dyDescent="0.2"/>
    <row r="21823" ht="10.199999999999999" hidden="1" x14ac:dyDescent="0.2"/>
    <row r="21824" ht="10.199999999999999" hidden="1" x14ac:dyDescent="0.2"/>
    <row r="21825" ht="10.199999999999999" hidden="1" x14ac:dyDescent="0.2"/>
    <row r="21826" ht="10.199999999999999" hidden="1" x14ac:dyDescent="0.2"/>
    <row r="21827" ht="10.199999999999999" hidden="1" x14ac:dyDescent="0.2"/>
    <row r="21828" ht="10.199999999999999" hidden="1" x14ac:dyDescent="0.2"/>
    <row r="21829" ht="10.199999999999999" hidden="1" x14ac:dyDescent="0.2"/>
    <row r="21830" ht="10.199999999999999" hidden="1" x14ac:dyDescent="0.2"/>
    <row r="21831" ht="10.199999999999999" hidden="1" x14ac:dyDescent="0.2"/>
    <row r="21832" ht="10.199999999999999" hidden="1" x14ac:dyDescent="0.2"/>
    <row r="21833" ht="10.199999999999999" hidden="1" x14ac:dyDescent="0.2"/>
    <row r="21834" ht="10.199999999999999" hidden="1" x14ac:dyDescent="0.2"/>
    <row r="21835" ht="10.199999999999999" hidden="1" x14ac:dyDescent="0.2"/>
    <row r="21836" ht="10.199999999999999" hidden="1" x14ac:dyDescent="0.2"/>
    <row r="21837" ht="10.199999999999999" hidden="1" x14ac:dyDescent="0.2"/>
    <row r="21838" ht="10.199999999999999" hidden="1" x14ac:dyDescent="0.2"/>
    <row r="21839" ht="10.199999999999999" hidden="1" x14ac:dyDescent="0.2"/>
    <row r="21840" ht="10.199999999999999" hidden="1" x14ac:dyDescent="0.2"/>
    <row r="21841" ht="10.199999999999999" hidden="1" x14ac:dyDescent="0.2"/>
    <row r="21842" ht="10.199999999999999" hidden="1" x14ac:dyDescent="0.2"/>
    <row r="21843" ht="10.199999999999999" hidden="1" x14ac:dyDescent="0.2"/>
    <row r="21844" ht="10.199999999999999" hidden="1" x14ac:dyDescent="0.2"/>
    <row r="21845" ht="10.199999999999999" hidden="1" x14ac:dyDescent="0.2"/>
    <row r="21846" ht="10.199999999999999" hidden="1" x14ac:dyDescent="0.2"/>
    <row r="21847" ht="10.199999999999999" hidden="1" x14ac:dyDescent="0.2"/>
    <row r="21848" ht="10.199999999999999" hidden="1" x14ac:dyDescent="0.2"/>
    <row r="21849" ht="10.199999999999999" hidden="1" x14ac:dyDescent="0.2"/>
    <row r="21850" ht="10.199999999999999" hidden="1" x14ac:dyDescent="0.2"/>
    <row r="21851" ht="10.199999999999999" hidden="1" x14ac:dyDescent="0.2"/>
    <row r="21852" ht="10.199999999999999" hidden="1" x14ac:dyDescent="0.2"/>
    <row r="21853" ht="10.199999999999999" hidden="1" x14ac:dyDescent="0.2"/>
    <row r="21854" ht="10.199999999999999" hidden="1" x14ac:dyDescent="0.2"/>
    <row r="21855" ht="10.199999999999999" hidden="1" x14ac:dyDescent="0.2"/>
    <row r="21856" ht="10.199999999999999" hidden="1" x14ac:dyDescent="0.2"/>
    <row r="21857" ht="10.199999999999999" hidden="1" x14ac:dyDescent="0.2"/>
    <row r="21858" ht="10.199999999999999" hidden="1" x14ac:dyDescent="0.2"/>
    <row r="21859" ht="10.199999999999999" hidden="1" x14ac:dyDescent="0.2"/>
    <row r="21860" ht="10.199999999999999" hidden="1" x14ac:dyDescent="0.2"/>
    <row r="21861" ht="10.199999999999999" hidden="1" x14ac:dyDescent="0.2"/>
    <row r="21862" ht="10.199999999999999" hidden="1" x14ac:dyDescent="0.2"/>
    <row r="21863" ht="10.199999999999999" hidden="1" x14ac:dyDescent="0.2"/>
    <row r="21864" ht="10.199999999999999" hidden="1" x14ac:dyDescent="0.2"/>
    <row r="21865" ht="10.199999999999999" hidden="1" x14ac:dyDescent="0.2"/>
    <row r="21866" ht="10.199999999999999" hidden="1" x14ac:dyDescent="0.2"/>
    <row r="21867" ht="10.199999999999999" hidden="1" x14ac:dyDescent="0.2"/>
    <row r="21868" ht="10.199999999999999" hidden="1" x14ac:dyDescent="0.2"/>
    <row r="21869" ht="10.199999999999999" hidden="1" x14ac:dyDescent="0.2"/>
    <row r="21870" ht="10.199999999999999" hidden="1" x14ac:dyDescent="0.2"/>
    <row r="21871" ht="10.199999999999999" hidden="1" x14ac:dyDescent="0.2"/>
    <row r="21872" ht="10.199999999999999" hidden="1" x14ac:dyDescent="0.2"/>
    <row r="21873" ht="10.199999999999999" hidden="1" x14ac:dyDescent="0.2"/>
    <row r="21874" ht="10.199999999999999" hidden="1" x14ac:dyDescent="0.2"/>
    <row r="21875" ht="10.199999999999999" hidden="1" x14ac:dyDescent="0.2"/>
    <row r="21876" ht="10.199999999999999" hidden="1" x14ac:dyDescent="0.2"/>
    <row r="21877" ht="10.199999999999999" hidden="1" x14ac:dyDescent="0.2"/>
    <row r="21878" ht="10.199999999999999" hidden="1" x14ac:dyDescent="0.2"/>
    <row r="21879" ht="10.199999999999999" hidden="1" x14ac:dyDescent="0.2"/>
    <row r="21880" ht="10.199999999999999" hidden="1" x14ac:dyDescent="0.2"/>
    <row r="21881" ht="10.199999999999999" hidden="1" x14ac:dyDescent="0.2"/>
    <row r="21882" ht="10.199999999999999" hidden="1" x14ac:dyDescent="0.2"/>
    <row r="21883" ht="10.199999999999999" hidden="1" x14ac:dyDescent="0.2"/>
    <row r="21884" ht="10.199999999999999" hidden="1" x14ac:dyDescent="0.2"/>
    <row r="21885" ht="10.199999999999999" hidden="1" x14ac:dyDescent="0.2"/>
    <row r="21886" ht="10.199999999999999" hidden="1" x14ac:dyDescent="0.2"/>
    <row r="21887" ht="10.199999999999999" hidden="1" x14ac:dyDescent="0.2"/>
    <row r="21888" ht="10.199999999999999" hidden="1" x14ac:dyDescent="0.2"/>
    <row r="21889" ht="10.199999999999999" hidden="1" x14ac:dyDescent="0.2"/>
    <row r="21890" ht="10.199999999999999" hidden="1" x14ac:dyDescent="0.2"/>
    <row r="21891" ht="10.199999999999999" hidden="1" x14ac:dyDescent="0.2"/>
    <row r="21892" ht="10.199999999999999" hidden="1" x14ac:dyDescent="0.2"/>
    <row r="21893" ht="10.199999999999999" hidden="1" x14ac:dyDescent="0.2"/>
    <row r="21894" ht="10.199999999999999" hidden="1" x14ac:dyDescent="0.2"/>
    <row r="21895" ht="10.199999999999999" hidden="1" x14ac:dyDescent="0.2"/>
    <row r="21896" ht="10.199999999999999" hidden="1" x14ac:dyDescent="0.2"/>
    <row r="21897" ht="10.199999999999999" hidden="1" x14ac:dyDescent="0.2"/>
    <row r="21898" ht="10.199999999999999" hidden="1" x14ac:dyDescent="0.2"/>
    <row r="21899" ht="10.199999999999999" hidden="1" x14ac:dyDescent="0.2"/>
    <row r="21900" ht="10.199999999999999" hidden="1" x14ac:dyDescent="0.2"/>
    <row r="21901" ht="10.199999999999999" hidden="1" x14ac:dyDescent="0.2"/>
    <row r="21902" ht="10.199999999999999" hidden="1" x14ac:dyDescent="0.2"/>
    <row r="21903" ht="10.199999999999999" hidden="1" x14ac:dyDescent="0.2"/>
    <row r="21904" ht="10.199999999999999" hidden="1" x14ac:dyDescent="0.2"/>
    <row r="21905" ht="10.199999999999999" hidden="1" x14ac:dyDescent="0.2"/>
    <row r="21906" ht="10.199999999999999" hidden="1" x14ac:dyDescent="0.2"/>
    <row r="21907" ht="10.199999999999999" hidden="1" x14ac:dyDescent="0.2"/>
    <row r="21908" ht="10.199999999999999" hidden="1" x14ac:dyDescent="0.2"/>
    <row r="21909" ht="10.199999999999999" hidden="1" x14ac:dyDescent="0.2"/>
    <row r="21910" ht="10.199999999999999" hidden="1" x14ac:dyDescent="0.2"/>
    <row r="21911" ht="10.199999999999999" hidden="1" x14ac:dyDescent="0.2"/>
    <row r="21912" ht="10.199999999999999" hidden="1" x14ac:dyDescent="0.2"/>
    <row r="21913" ht="10.199999999999999" hidden="1" x14ac:dyDescent="0.2"/>
    <row r="21914" ht="10.199999999999999" hidden="1" x14ac:dyDescent="0.2"/>
    <row r="21915" ht="10.199999999999999" hidden="1" x14ac:dyDescent="0.2"/>
    <row r="21916" ht="10.199999999999999" hidden="1" x14ac:dyDescent="0.2"/>
    <row r="21917" ht="10.199999999999999" hidden="1" x14ac:dyDescent="0.2"/>
    <row r="21918" ht="10.199999999999999" hidden="1" x14ac:dyDescent="0.2"/>
    <row r="21919" ht="10.199999999999999" hidden="1" x14ac:dyDescent="0.2"/>
    <row r="21920" ht="10.199999999999999" hidden="1" x14ac:dyDescent="0.2"/>
    <row r="21921" ht="10.199999999999999" hidden="1" x14ac:dyDescent="0.2"/>
    <row r="21922" ht="10.199999999999999" hidden="1" x14ac:dyDescent="0.2"/>
    <row r="21923" ht="10.199999999999999" hidden="1" x14ac:dyDescent="0.2"/>
    <row r="21924" ht="10.199999999999999" hidden="1" x14ac:dyDescent="0.2"/>
    <row r="21925" ht="10.199999999999999" hidden="1" x14ac:dyDescent="0.2"/>
    <row r="21926" ht="10.199999999999999" hidden="1" x14ac:dyDescent="0.2"/>
    <row r="21927" ht="10.199999999999999" hidden="1" x14ac:dyDescent="0.2"/>
    <row r="21928" ht="10.199999999999999" hidden="1" x14ac:dyDescent="0.2"/>
    <row r="21929" ht="10.199999999999999" hidden="1" x14ac:dyDescent="0.2"/>
    <row r="21930" ht="10.199999999999999" hidden="1" x14ac:dyDescent="0.2"/>
    <row r="21931" ht="10.199999999999999" hidden="1" x14ac:dyDescent="0.2"/>
    <row r="21932" ht="10.199999999999999" hidden="1" x14ac:dyDescent="0.2"/>
    <row r="21933" ht="10.199999999999999" hidden="1" x14ac:dyDescent="0.2"/>
    <row r="21934" ht="10.199999999999999" hidden="1" x14ac:dyDescent="0.2"/>
    <row r="21935" ht="10.199999999999999" hidden="1" x14ac:dyDescent="0.2"/>
    <row r="21936" ht="10.199999999999999" hidden="1" x14ac:dyDescent="0.2"/>
    <row r="21937" ht="10.199999999999999" hidden="1" x14ac:dyDescent="0.2"/>
    <row r="21938" ht="10.199999999999999" hidden="1" x14ac:dyDescent="0.2"/>
    <row r="21939" ht="10.199999999999999" hidden="1" x14ac:dyDescent="0.2"/>
    <row r="21940" ht="10.199999999999999" hidden="1" x14ac:dyDescent="0.2"/>
    <row r="21941" ht="10.199999999999999" hidden="1" x14ac:dyDescent="0.2"/>
    <row r="21942" ht="10.199999999999999" hidden="1" x14ac:dyDescent="0.2"/>
    <row r="21943" ht="10.199999999999999" hidden="1" x14ac:dyDescent="0.2"/>
    <row r="21944" ht="10.199999999999999" hidden="1" x14ac:dyDescent="0.2"/>
    <row r="21945" ht="10.199999999999999" hidden="1" x14ac:dyDescent="0.2"/>
    <row r="21946" ht="10.199999999999999" hidden="1" x14ac:dyDescent="0.2"/>
    <row r="21947" ht="10.199999999999999" hidden="1" x14ac:dyDescent="0.2"/>
    <row r="21948" ht="10.199999999999999" hidden="1" x14ac:dyDescent="0.2"/>
    <row r="21949" ht="10.199999999999999" hidden="1" x14ac:dyDescent="0.2"/>
    <row r="21950" ht="10.199999999999999" hidden="1" x14ac:dyDescent="0.2"/>
    <row r="21951" ht="10.199999999999999" hidden="1" x14ac:dyDescent="0.2"/>
    <row r="21952" ht="10.199999999999999" hidden="1" x14ac:dyDescent="0.2"/>
    <row r="21953" ht="10.199999999999999" hidden="1" x14ac:dyDescent="0.2"/>
    <row r="21954" ht="10.199999999999999" hidden="1" x14ac:dyDescent="0.2"/>
    <row r="21955" ht="10.199999999999999" hidden="1" x14ac:dyDescent="0.2"/>
    <row r="21956" ht="10.199999999999999" hidden="1" x14ac:dyDescent="0.2"/>
    <row r="21957" ht="10.199999999999999" hidden="1" x14ac:dyDescent="0.2"/>
    <row r="21958" ht="10.199999999999999" hidden="1" x14ac:dyDescent="0.2"/>
    <row r="21959" ht="10.199999999999999" hidden="1" x14ac:dyDescent="0.2"/>
    <row r="21960" ht="10.199999999999999" hidden="1" x14ac:dyDescent="0.2"/>
    <row r="21961" ht="10.199999999999999" hidden="1" x14ac:dyDescent="0.2"/>
    <row r="21962" ht="10.199999999999999" hidden="1" x14ac:dyDescent="0.2"/>
    <row r="21963" ht="10.199999999999999" hidden="1" x14ac:dyDescent="0.2"/>
    <row r="21964" ht="10.199999999999999" hidden="1" x14ac:dyDescent="0.2"/>
    <row r="21965" ht="10.199999999999999" hidden="1" x14ac:dyDescent="0.2"/>
    <row r="21966" ht="10.199999999999999" hidden="1" x14ac:dyDescent="0.2"/>
    <row r="21967" ht="10.199999999999999" hidden="1" x14ac:dyDescent="0.2"/>
    <row r="21968" ht="10.199999999999999" hidden="1" x14ac:dyDescent="0.2"/>
    <row r="21969" ht="10.199999999999999" hidden="1" x14ac:dyDescent="0.2"/>
    <row r="21970" ht="10.199999999999999" hidden="1" x14ac:dyDescent="0.2"/>
    <row r="21971" ht="10.199999999999999" hidden="1" x14ac:dyDescent="0.2"/>
    <row r="21972" ht="10.199999999999999" hidden="1" x14ac:dyDescent="0.2"/>
    <row r="21973" ht="10.199999999999999" hidden="1" x14ac:dyDescent="0.2"/>
    <row r="21974" ht="10.199999999999999" hidden="1" x14ac:dyDescent="0.2"/>
    <row r="21975" ht="10.199999999999999" hidden="1" x14ac:dyDescent="0.2"/>
    <row r="21976" ht="10.199999999999999" hidden="1" x14ac:dyDescent="0.2"/>
    <row r="21977" ht="10.199999999999999" hidden="1" x14ac:dyDescent="0.2"/>
    <row r="21978" ht="10.199999999999999" hidden="1" x14ac:dyDescent="0.2"/>
    <row r="21979" ht="10.199999999999999" hidden="1" x14ac:dyDescent="0.2"/>
    <row r="21980" ht="10.199999999999999" hidden="1" x14ac:dyDescent="0.2"/>
    <row r="21981" ht="10.199999999999999" hidden="1" x14ac:dyDescent="0.2"/>
    <row r="21982" ht="10.199999999999999" hidden="1" x14ac:dyDescent="0.2"/>
    <row r="21983" ht="10.199999999999999" hidden="1" x14ac:dyDescent="0.2"/>
    <row r="21984" ht="10.199999999999999" hidden="1" x14ac:dyDescent="0.2"/>
    <row r="21985" ht="10.199999999999999" hidden="1" x14ac:dyDescent="0.2"/>
    <row r="21986" ht="10.199999999999999" hidden="1" x14ac:dyDescent="0.2"/>
    <row r="21987" ht="10.199999999999999" hidden="1" x14ac:dyDescent="0.2"/>
    <row r="21988" ht="10.199999999999999" hidden="1" x14ac:dyDescent="0.2"/>
    <row r="21989" ht="10.199999999999999" hidden="1" x14ac:dyDescent="0.2"/>
    <row r="21990" ht="10.199999999999999" hidden="1" x14ac:dyDescent="0.2"/>
    <row r="21991" ht="10.199999999999999" hidden="1" x14ac:dyDescent="0.2"/>
    <row r="21992" ht="10.199999999999999" hidden="1" x14ac:dyDescent="0.2"/>
    <row r="21993" ht="10.199999999999999" hidden="1" x14ac:dyDescent="0.2"/>
    <row r="21994" ht="10.199999999999999" hidden="1" x14ac:dyDescent="0.2"/>
    <row r="21995" ht="10.199999999999999" hidden="1" x14ac:dyDescent="0.2"/>
    <row r="21996" ht="10.199999999999999" hidden="1" x14ac:dyDescent="0.2"/>
    <row r="21997" ht="10.199999999999999" hidden="1" x14ac:dyDescent="0.2"/>
    <row r="21998" ht="10.199999999999999" hidden="1" x14ac:dyDescent="0.2"/>
    <row r="21999" ht="10.199999999999999" hidden="1" x14ac:dyDescent="0.2"/>
    <row r="22000" ht="10.199999999999999" hidden="1" x14ac:dyDescent="0.2"/>
    <row r="22001" ht="10.199999999999999" hidden="1" x14ac:dyDescent="0.2"/>
    <row r="22002" ht="10.199999999999999" hidden="1" x14ac:dyDescent="0.2"/>
    <row r="22003" ht="10.199999999999999" hidden="1" x14ac:dyDescent="0.2"/>
    <row r="22004" ht="10.199999999999999" hidden="1" x14ac:dyDescent="0.2"/>
    <row r="22005" ht="10.199999999999999" hidden="1" x14ac:dyDescent="0.2"/>
    <row r="22006" ht="10.199999999999999" hidden="1" x14ac:dyDescent="0.2"/>
    <row r="22007" ht="10.199999999999999" hidden="1" x14ac:dyDescent="0.2"/>
    <row r="22008" ht="10.199999999999999" hidden="1" x14ac:dyDescent="0.2"/>
    <row r="22009" ht="10.199999999999999" hidden="1" x14ac:dyDescent="0.2"/>
    <row r="22010" ht="10.199999999999999" hidden="1" x14ac:dyDescent="0.2"/>
    <row r="22011" ht="10.199999999999999" hidden="1" x14ac:dyDescent="0.2"/>
    <row r="22012" ht="10.199999999999999" hidden="1" x14ac:dyDescent="0.2"/>
    <row r="22013" ht="10.199999999999999" hidden="1" x14ac:dyDescent="0.2"/>
    <row r="22014" ht="10.199999999999999" hidden="1" x14ac:dyDescent="0.2"/>
    <row r="22015" ht="10.199999999999999" hidden="1" x14ac:dyDescent="0.2"/>
    <row r="22016" ht="10.199999999999999" hidden="1" x14ac:dyDescent="0.2"/>
    <row r="22017" ht="10.199999999999999" hidden="1" x14ac:dyDescent="0.2"/>
    <row r="22018" ht="10.199999999999999" hidden="1" x14ac:dyDescent="0.2"/>
    <row r="22019" ht="10.199999999999999" hidden="1" x14ac:dyDescent="0.2"/>
    <row r="22020" ht="10.199999999999999" hidden="1" x14ac:dyDescent="0.2"/>
    <row r="22021" ht="10.199999999999999" hidden="1" x14ac:dyDescent="0.2"/>
    <row r="22022" ht="10.199999999999999" hidden="1" x14ac:dyDescent="0.2"/>
    <row r="22023" ht="10.199999999999999" hidden="1" x14ac:dyDescent="0.2"/>
    <row r="22024" ht="10.199999999999999" hidden="1" x14ac:dyDescent="0.2"/>
    <row r="22025" ht="10.199999999999999" hidden="1" x14ac:dyDescent="0.2"/>
    <row r="22026" ht="10.199999999999999" hidden="1" x14ac:dyDescent="0.2"/>
    <row r="22027" ht="10.199999999999999" hidden="1" x14ac:dyDescent="0.2"/>
    <row r="22028" ht="10.199999999999999" hidden="1" x14ac:dyDescent="0.2"/>
    <row r="22029" ht="10.199999999999999" hidden="1" x14ac:dyDescent="0.2"/>
    <row r="22030" ht="10.199999999999999" hidden="1" x14ac:dyDescent="0.2"/>
    <row r="22031" ht="10.199999999999999" hidden="1" x14ac:dyDescent="0.2"/>
    <row r="22032" ht="10.199999999999999" hidden="1" x14ac:dyDescent="0.2"/>
    <row r="22033" ht="10.199999999999999" hidden="1" x14ac:dyDescent="0.2"/>
    <row r="22034" ht="10.199999999999999" hidden="1" x14ac:dyDescent="0.2"/>
    <row r="22035" ht="10.199999999999999" hidden="1" x14ac:dyDescent="0.2"/>
    <row r="22036" ht="10.199999999999999" hidden="1" x14ac:dyDescent="0.2"/>
    <row r="22037" ht="10.199999999999999" hidden="1" x14ac:dyDescent="0.2"/>
    <row r="22038" ht="10.199999999999999" hidden="1" x14ac:dyDescent="0.2"/>
    <row r="22039" ht="10.199999999999999" hidden="1" x14ac:dyDescent="0.2"/>
    <row r="22040" ht="10.199999999999999" hidden="1" x14ac:dyDescent="0.2"/>
    <row r="22041" ht="10.199999999999999" hidden="1" x14ac:dyDescent="0.2"/>
    <row r="22042" ht="10.199999999999999" hidden="1" x14ac:dyDescent="0.2"/>
    <row r="22043" ht="10.199999999999999" hidden="1" x14ac:dyDescent="0.2"/>
    <row r="22044" ht="10.199999999999999" hidden="1" x14ac:dyDescent="0.2"/>
    <row r="22045" ht="10.199999999999999" hidden="1" x14ac:dyDescent="0.2"/>
    <row r="22046" ht="10.199999999999999" hidden="1" x14ac:dyDescent="0.2"/>
    <row r="22047" ht="10.199999999999999" hidden="1" x14ac:dyDescent="0.2"/>
    <row r="22048" ht="10.199999999999999" hidden="1" x14ac:dyDescent="0.2"/>
    <row r="22049" ht="10.199999999999999" hidden="1" x14ac:dyDescent="0.2"/>
    <row r="22050" ht="10.199999999999999" hidden="1" x14ac:dyDescent="0.2"/>
    <row r="22051" ht="10.199999999999999" hidden="1" x14ac:dyDescent="0.2"/>
    <row r="22052" ht="10.199999999999999" hidden="1" x14ac:dyDescent="0.2"/>
    <row r="22053" ht="10.199999999999999" hidden="1" x14ac:dyDescent="0.2"/>
    <row r="22054" ht="10.199999999999999" hidden="1" x14ac:dyDescent="0.2"/>
    <row r="22055" ht="10.199999999999999" hidden="1" x14ac:dyDescent="0.2"/>
    <row r="22056" ht="10.199999999999999" hidden="1" x14ac:dyDescent="0.2"/>
    <row r="22057" ht="10.199999999999999" hidden="1" x14ac:dyDescent="0.2"/>
    <row r="22058" ht="10.199999999999999" hidden="1" x14ac:dyDescent="0.2"/>
    <row r="22059" ht="10.199999999999999" hidden="1" x14ac:dyDescent="0.2"/>
    <row r="22060" ht="10.199999999999999" hidden="1" x14ac:dyDescent="0.2"/>
    <row r="22061" ht="10.199999999999999" hidden="1" x14ac:dyDescent="0.2"/>
    <row r="22062" ht="10.199999999999999" hidden="1" x14ac:dyDescent="0.2"/>
    <row r="22063" ht="10.199999999999999" hidden="1" x14ac:dyDescent="0.2"/>
    <row r="22064" ht="10.199999999999999" hidden="1" x14ac:dyDescent="0.2"/>
    <row r="22065" ht="10.199999999999999" hidden="1" x14ac:dyDescent="0.2"/>
    <row r="22066" ht="10.199999999999999" hidden="1" x14ac:dyDescent="0.2"/>
    <row r="22067" ht="10.199999999999999" hidden="1" x14ac:dyDescent="0.2"/>
    <row r="22068" ht="10.199999999999999" hidden="1" x14ac:dyDescent="0.2"/>
    <row r="22069" ht="10.199999999999999" hidden="1" x14ac:dyDescent="0.2"/>
    <row r="22070" ht="10.199999999999999" hidden="1" x14ac:dyDescent="0.2"/>
    <row r="22071" ht="10.199999999999999" hidden="1" x14ac:dyDescent="0.2"/>
    <row r="22072" ht="10.199999999999999" hidden="1" x14ac:dyDescent="0.2"/>
    <row r="22073" ht="10.199999999999999" hidden="1" x14ac:dyDescent="0.2"/>
    <row r="22074" ht="10.199999999999999" hidden="1" x14ac:dyDescent="0.2"/>
    <row r="22075" ht="10.199999999999999" hidden="1" x14ac:dyDescent="0.2"/>
    <row r="22076" ht="10.199999999999999" hidden="1" x14ac:dyDescent="0.2"/>
    <row r="22077" ht="10.199999999999999" hidden="1" x14ac:dyDescent="0.2"/>
    <row r="22078" ht="10.199999999999999" hidden="1" x14ac:dyDescent="0.2"/>
    <row r="22079" ht="10.199999999999999" hidden="1" x14ac:dyDescent="0.2"/>
    <row r="22080" ht="10.199999999999999" hidden="1" x14ac:dyDescent="0.2"/>
    <row r="22081" ht="10.199999999999999" hidden="1" x14ac:dyDescent="0.2"/>
    <row r="22082" ht="10.199999999999999" hidden="1" x14ac:dyDescent="0.2"/>
    <row r="22083" ht="10.199999999999999" hidden="1" x14ac:dyDescent="0.2"/>
    <row r="22084" ht="10.199999999999999" hidden="1" x14ac:dyDescent="0.2"/>
    <row r="22085" ht="10.199999999999999" hidden="1" x14ac:dyDescent="0.2"/>
    <row r="22086" ht="10.199999999999999" hidden="1" x14ac:dyDescent="0.2"/>
    <row r="22087" ht="10.199999999999999" hidden="1" x14ac:dyDescent="0.2"/>
    <row r="22088" ht="10.199999999999999" hidden="1" x14ac:dyDescent="0.2"/>
    <row r="22089" ht="10.199999999999999" hidden="1" x14ac:dyDescent="0.2"/>
    <row r="22090" ht="10.199999999999999" hidden="1" x14ac:dyDescent="0.2"/>
    <row r="22091" ht="10.199999999999999" hidden="1" x14ac:dyDescent="0.2"/>
    <row r="22092" ht="10.199999999999999" hidden="1" x14ac:dyDescent="0.2"/>
    <row r="22093" ht="10.199999999999999" hidden="1" x14ac:dyDescent="0.2"/>
    <row r="22094" ht="10.199999999999999" hidden="1" x14ac:dyDescent="0.2"/>
    <row r="22095" ht="10.199999999999999" hidden="1" x14ac:dyDescent="0.2"/>
    <row r="22096" ht="10.199999999999999" hidden="1" x14ac:dyDescent="0.2"/>
    <row r="22097" ht="10.199999999999999" hidden="1" x14ac:dyDescent="0.2"/>
    <row r="22098" ht="10.199999999999999" hidden="1" x14ac:dyDescent="0.2"/>
    <row r="22099" ht="10.199999999999999" hidden="1" x14ac:dyDescent="0.2"/>
    <row r="22100" ht="10.199999999999999" hidden="1" x14ac:dyDescent="0.2"/>
    <row r="22101" ht="10.199999999999999" hidden="1" x14ac:dyDescent="0.2"/>
    <row r="22102" ht="10.199999999999999" hidden="1" x14ac:dyDescent="0.2"/>
    <row r="22103" ht="10.199999999999999" hidden="1" x14ac:dyDescent="0.2"/>
    <row r="22104" ht="10.199999999999999" hidden="1" x14ac:dyDescent="0.2"/>
    <row r="22105" ht="10.199999999999999" hidden="1" x14ac:dyDescent="0.2"/>
    <row r="22106" ht="10.199999999999999" hidden="1" x14ac:dyDescent="0.2"/>
    <row r="22107" ht="10.199999999999999" hidden="1" x14ac:dyDescent="0.2"/>
    <row r="22108" ht="10.199999999999999" hidden="1" x14ac:dyDescent="0.2"/>
    <row r="22109" ht="10.199999999999999" hidden="1" x14ac:dyDescent="0.2"/>
    <row r="22110" ht="10.199999999999999" hidden="1" x14ac:dyDescent="0.2"/>
    <row r="22111" ht="10.199999999999999" hidden="1" x14ac:dyDescent="0.2"/>
    <row r="22112" ht="10.199999999999999" hidden="1" x14ac:dyDescent="0.2"/>
    <row r="22113" ht="10.199999999999999" hidden="1" x14ac:dyDescent="0.2"/>
    <row r="22114" ht="10.199999999999999" hidden="1" x14ac:dyDescent="0.2"/>
    <row r="22115" ht="10.199999999999999" hidden="1" x14ac:dyDescent="0.2"/>
    <row r="22116" ht="10.199999999999999" hidden="1" x14ac:dyDescent="0.2"/>
    <row r="22117" ht="10.199999999999999" hidden="1" x14ac:dyDescent="0.2"/>
    <row r="22118" ht="10.199999999999999" hidden="1" x14ac:dyDescent="0.2"/>
    <row r="22119" ht="10.199999999999999" hidden="1" x14ac:dyDescent="0.2"/>
    <row r="22120" ht="10.199999999999999" hidden="1" x14ac:dyDescent="0.2"/>
    <row r="22121" ht="10.199999999999999" hidden="1" x14ac:dyDescent="0.2"/>
    <row r="22122" ht="10.199999999999999" hidden="1" x14ac:dyDescent="0.2"/>
    <row r="22123" ht="10.199999999999999" hidden="1" x14ac:dyDescent="0.2"/>
    <row r="22124" ht="10.199999999999999" hidden="1" x14ac:dyDescent="0.2"/>
    <row r="22125" ht="10.199999999999999" hidden="1" x14ac:dyDescent="0.2"/>
    <row r="22126" ht="10.199999999999999" hidden="1" x14ac:dyDescent="0.2"/>
    <row r="22127" ht="10.199999999999999" hidden="1" x14ac:dyDescent="0.2"/>
    <row r="22128" ht="10.199999999999999" hidden="1" x14ac:dyDescent="0.2"/>
    <row r="22129" ht="10.199999999999999" hidden="1" x14ac:dyDescent="0.2"/>
    <row r="22130" ht="10.199999999999999" hidden="1" x14ac:dyDescent="0.2"/>
    <row r="22131" ht="10.199999999999999" hidden="1" x14ac:dyDescent="0.2"/>
    <row r="22132" ht="10.199999999999999" hidden="1" x14ac:dyDescent="0.2"/>
    <row r="22133" ht="10.199999999999999" hidden="1" x14ac:dyDescent="0.2"/>
    <row r="22134" ht="10.199999999999999" hidden="1" x14ac:dyDescent="0.2"/>
    <row r="22135" ht="10.199999999999999" hidden="1" x14ac:dyDescent="0.2"/>
    <row r="22136" ht="10.199999999999999" hidden="1" x14ac:dyDescent="0.2"/>
    <row r="22137" ht="10.199999999999999" hidden="1" x14ac:dyDescent="0.2"/>
    <row r="22138" ht="10.199999999999999" hidden="1" x14ac:dyDescent="0.2"/>
    <row r="22139" ht="10.199999999999999" hidden="1" x14ac:dyDescent="0.2"/>
    <row r="22140" ht="10.199999999999999" hidden="1" x14ac:dyDescent="0.2"/>
    <row r="22141" ht="10.199999999999999" hidden="1" x14ac:dyDescent="0.2"/>
    <row r="22142" ht="10.199999999999999" hidden="1" x14ac:dyDescent="0.2"/>
    <row r="22143" ht="10.199999999999999" hidden="1" x14ac:dyDescent="0.2"/>
    <row r="22144" ht="10.199999999999999" hidden="1" x14ac:dyDescent="0.2"/>
    <row r="22145" ht="10.199999999999999" hidden="1" x14ac:dyDescent="0.2"/>
    <row r="22146" ht="10.199999999999999" hidden="1" x14ac:dyDescent="0.2"/>
    <row r="22147" ht="10.199999999999999" hidden="1" x14ac:dyDescent="0.2"/>
    <row r="22148" ht="10.199999999999999" hidden="1" x14ac:dyDescent="0.2"/>
    <row r="22149" ht="10.199999999999999" hidden="1" x14ac:dyDescent="0.2"/>
    <row r="22150" ht="10.199999999999999" hidden="1" x14ac:dyDescent="0.2"/>
    <row r="22151" ht="10.199999999999999" hidden="1" x14ac:dyDescent="0.2"/>
    <row r="22152" ht="10.199999999999999" hidden="1" x14ac:dyDescent="0.2"/>
    <row r="22153" ht="10.199999999999999" hidden="1" x14ac:dyDescent="0.2"/>
    <row r="22154" ht="10.199999999999999" hidden="1" x14ac:dyDescent="0.2"/>
    <row r="22155" ht="10.199999999999999" hidden="1" x14ac:dyDescent="0.2"/>
    <row r="22156" ht="10.199999999999999" hidden="1" x14ac:dyDescent="0.2"/>
    <row r="22157" ht="10.199999999999999" hidden="1" x14ac:dyDescent="0.2"/>
    <row r="22158" ht="10.199999999999999" hidden="1" x14ac:dyDescent="0.2"/>
    <row r="22159" ht="10.199999999999999" hidden="1" x14ac:dyDescent="0.2"/>
    <row r="22160" ht="10.199999999999999" hidden="1" x14ac:dyDescent="0.2"/>
    <row r="22161" ht="10.199999999999999" hidden="1" x14ac:dyDescent="0.2"/>
    <row r="22162" ht="10.199999999999999" hidden="1" x14ac:dyDescent="0.2"/>
    <row r="22163" ht="10.199999999999999" hidden="1" x14ac:dyDescent="0.2"/>
    <row r="22164" ht="10.199999999999999" hidden="1" x14ac:dyDescent="0.2"/>
    <row r="22165" ht="10.199999999999999" hidden="1" x14ac:dyDescent="0.2"/>
    <row r="22166" ht="10.199999999999999" hidden="1" x14ac:dyDescent="0.2"/>
    <row r="22167" ht="10.199999999999999" hidden="1" x14ac:dyDescent="0.2"/>
    <row r="22168" ht="10.199999999999999" hidden="1" x14ac:dyDescent="0.2"/>
    <row r="22169" ht="10.199999999999999" hidden="1" x14ac:dyDescent="0.2"/>
    <row r="22170" ht="10.199999999999999" hidden="1" x14ac:dyDescent="0.2"/>
    <row r="22171" ht="10.199999999999999" hidden="1" x14ac:dyDescent="0.2"/>
    <row r="22172" ht="10.199999999999999" hidden="1" x14ac:dyDescent="0.2"/>
    <row r="22173" ht="10.199999999999999" hidden="1" x14ac:dyDescent="0.2"/>
    <row r="22174" ht="10.199999999999999" hidden="1" x14ac:dyDescent="0.2"/>
    <row r="22175" ht="10.199999999999999" hidden="1" x14ac:dyDescent="0.2"/>
    <row r="22176" ht="10.199999999999999" hidden="1" x14ac:dyDescent="0.2"/>
    <row r="22177" ht="10.199999999999999" hidden="1" x14ac:dyDescent="0.2"/>
    <row r="22178" ht="10.199999999999999" hidden="1" x14ac:dyDescent="0.2"/>
    <row r="22179" ht="10.199999999999999" hidden="1" x14ac:dyDescent="0.2"/>
    <row r="22180" ht="10.199999999999999" hidden="1" x14ac:dyDescent="0.2"/>
    <row r="22181" ht="10.199999999999999" hidden="1" x14ac:dyDescent="0.2"/>
    <row r="22182" ht="10.199999999999999" hidden="1" x14ac:dyDescent="0.2"/>
    <row r="22183" ht="10.199999999999999" hidden="1" x14ac:dyDescent="0.2"/>
    <row r="22184" ht="10.199999999999999" hidden="1" x14ac:dyDescent="0.2"/>
    <row r="22185" ht="10.199999999999999" hidden="1" x14ac:dyDescent="0.2"/>
    <row r="22186" ht="10.199999999999999" hidden="1" x14ac:dyDescent="0.2"/>
    <row r="22187" ht="10.199999999999999" hidden="1" x14ac:dyDescent="0.2"/>
    <row r="22188" ht="10.199999999999999" hidden="1" x14ac:dyDescent="0.2"/>
    <row r="22189" ht="10.199999999999999" hidden="1" x14ac:dyDescent="0.2"/>
    <row r="22190" ht="10.199999999999999" hidden="1" x14ac:dyDescent="0.2"/>
    <row r="22191" ht="10.199999999999999" hidden="1" x14ac:dyDescent="0.2"/>
    <row r="22192" ht="10.199999999999999" hidden="1" x14ac:dyDescent="0.2"/>
    <row r="22193" ht="10.199999999999999" hidden="1" x14ac:dyDescent="0.2"/>
    <row r="22194" ht="10.199999999999999" hidden="1" x14ac:dyDescent="0.2"/>
    <row r="22195" ht="10.199999999999999" hidden="1" x14ac:dyDescent="0.2"/>
    <row r="22196" ht="10.199999999999999" hidden="1" x14ac:dyDescent="0.2"/>
    <row r="22197" ht="10.199999999999999" hidden="1" x14ac:dyDescent="0.2"/>
    <row r="22198" ht="10.199999999999999" hidden="1" x14ac:dyDescent="0.2"/>
    <row r="22199" ht="10.199999999999999" hidden="1" x14ac:dyDescent="0.2"/>
    <row r="22200" ht="10.199999999999999" hidden="1" x14ac:dyDescent="0.2"/>
    <row r="22201" ht="10.199999999999999" hidden="1" x14ac:dyDescent="0.2"/>
    <row r="22202" ht="10.199999999999999" hidden="1" x14ac:dyDescent="0.2"/>
    <row r="22203" ht="10.199999999999999" hidden="1" x14ac:dyDescent="0.2"/>
    <row r="22204" ht="10.199999999999999" hidden="1" x14ac:dyDescent="0.2"/>
    <row r="22205" ht="10.199999999999999" hidden="1" x14ac:dyDescent="0.2"/>
    <row r="22206" ht="10.199999999999999" hidden="1" x14ac:dyDescent="0.2"/>
    <row r="22207" ht="10.199999999999999" hidden="1" x14ac:dyDescent="0.2"/>
    <row r="22208" ht="10.199999999999999" hidden="1" x14ac:dyDescent="0.2"/>
    <row r="22209" ht="10.199999999999999" hidden="1" x14ac:dyDescent="0.2"/>
    <row r="22210" ht="10.199999999999999" hidden="1" x14ac:dyDescent="0.2"/>
    <row r="22211" ht="10.199999999999999" hidden="1" x14ac:dyDescent="0.2"/>
    <row r="22212" ht="10.199999999999999" hidden="1" x14ac:dyDescent="0.2"/>
    <row r="22213" ht="10.199999999999999" hidden="1" x14ac:dyDescent="0.2"/>
    <row r="22214" ht="10.199999999999999" hidden="1" x14ac:dyDescent="0.2"/>
    <row r="22215" ht="10.199999999999999" hidden="1" x14ac:dyDescent="0.2"/>
    <row r="22216" ht="10.199999999999999" hidden="1" x14ac:dyDescent="0.2"/>
    <row r="22217" ht="10.199999999999999" hidden="1" x14ac:dyDescent="0.2"/>
    <row r="22218" ht="10.199999999999999" hidden="1" x14ac:dyDescent="0.2"/>
    <row r="22219" ht="10.199999999999999" hidden="1" x14ac:dyDescent="0.2"/>
    <row r="22220" ht="10.199999999999999" hidden="1" x14ac:dyDescent="0.2"/>
    <row r="22221" ht="10.199999999999999" hidden="1" x14ac:dyDescent="0.2"/>
    <row r="22222" ht="10.199999999999999" hidden="1" x14ac:dyDescent="0.2"/>
    <row r="22223" ht="10.199999999999999" hidden="1" x14ac:dyDescent="0.2"/>
    <row r="22224" ht="10.199999999999999" hidden="1" x14ac:dyDescent="0.2"/>
    <row r="22225" ht="10.199999999999999" hidden="1" x14ac:dyDescent="0.2"/>
    <row r="22226" ht="10.199999999999999" hidden="1" x14ac:dyDescent="0.2"/>
    <row r="22227" ht="10.199999999999999" hidden="1" x14ac:dyDescent="0.2"/>
    <row r="22228" ht="10.199999999999999" hidden="1" x14ac:dyDescent="0.2"/>
    <row r="22229" ht="10.199999999999999" hidden="1" x14ac:dyDescent="0.2"/>
    <row r="22230" ht="10.199999999999999" hidden="1" x14ac:dyDescent="0.2"/>
    <row r="22231" ht="10.199999999999999" hidden="1" x14ac:dyDescent="0.2"/>
    <row r="22232" ht="10.199999999999999" hidden="1" x14ac:dyDescent="0.2"/>
    <row r="22233" ht="10.199999999999999" hidden="1" x14ac:dyDescent="0.2"/>
    <row r="22234" ht="10.199999999999999" hidden="1" x14ac:dyDescent="0.2"/>
    <row r="22235" ht="10.199999999999999" hidden="1" x14ac:dyDescent="0.2"/>
    <row r="22236" ht="10.199999999999999" hidden="1" x14ac:dyDescent="0.2"/>
    <row r="22237" ht="10.199999999999999" hidden="1" x14ac:dyDescent="0.2"/>
    <row r="22238" ht="10.199999999999999" hidden="1" x14ac:dyDescent="0.2"/>
    <row r="22239" ht="10.199999999999999" hidden="1" x14ac:dyDescent="0.2"/>
    <row r="22240" ht="10.199999999999999" hidden="1" x14ac:dyDescent="0.2"/>
    <row r="22241" ht="10.199999999999999" hidden="1" x14ac:dyDescent="0.2"/>
    <row r="22242" ht="10.199999999999999" hidden="1" x14ac:dyDescent="0.2"/>
    <row r="22243" ht="10.199999999999999" hidden="1" x14ac:dyDescent="0.2"/>
    <row r="22244" ht="10.199999999999999" hidden="1" x14ac:dyDescent="0.2"/>
    <row r="22245" ht="10.199999999999999" hidden="1" x14ac:dyDescent="0.2"/>
    <row r="22246" ht="10.199999999999999" hidden="1" x14ac:dyDescent="0.2"/>
    <row r="22247" ht="10.199999999999999" hidden="1" x14ac:dyDescent="0.2"/>
    <row r="22248" ht="10.199999999999999" hidden="1" x14ac:dyDescent="0.2"/>
    <row r="22249" ht="10.199999999999999" hidden="1" x14ac:dyDescent="0.2"/>
    <row r="22250" ht="10.199999999999999" hidden="1" x14ac:dyDescent="0.2"/>
    <row r="22251" ht="10.199999999999999" hidden="1" x14ac:dyDescent="0.2"/>
    <row r="22252" ht="10.199999999999999" hidden="1" x14ac:dyDescent="0.2"/>
    <row r="22253" ht="10.199999999999999" hidden="1" x14ac:dyDescent="0.2"/>
    <row r="22254" ht="10.199999999999999" hidden="1" x14ac:dyDescent="0.2"/>
    <row r="22255" ht="10.199999999999999" hidden="1" x14ac:dyDescent="0.2"/>
    <row r="22256" ht="10.199999999999999" hidden="1" x14ac:dyDescent="0.2"/>
    <row r="22257" ht="10.199999999999999" hidden="1" x14ac:dyDescent="0.2"/>
    <row r="22258" ht="10.199999999999999" hidden="1" x14ac:dyDescent="0.2"/>
    <row r="22259" ht="10.199999999999999" hidden="1" x14ac:dyDescent="0.2"/>
    <row r="22260" ht="10.199999999999999" hidden="1" x14ac:dyDescent="0.2"/>
    <row r="22261" ht="10.199999999999999" hidden="1" x14ac:dyDescent="0.2"/>
    <row r="22262" ht="10.199999999999999" hidden="1" x14ac:dyDescent="0.2"/>
    <row r="22263" ht="10.199999999999999" hidden="1" x14ac:dyDescent="0.2"/>
    <row r="22264" ht="10.199999999999999" hidden="1" x14ac:dyDescent="0.2"/>
    <row r="22265" ht="10.199999999999999" hidden="1" x14ac:dyDescent="0.2"/>
    <row r="22266" ht="10.199999999999999" hidden="1" x14ac:dyDescent="0.2"/>
    <row r="22267" ht="10.199999999999999" hidden="1" x14ac:dyDescent="0.2"/>
    <row r="22268" ht="10.199999999999999" hidden="1" x14ac:dyDescent="0.2"/>
    <row r="22269" ht="10.199999999999999" hidden="1" x14ac:dyDescent="0.2"/>
    <row r="22270" ht="10.199999999999999" hidden="1" x14ac:dyDescent="0.2"/>
    <row r="22271" ht="10.199999999999999" hidden="1" x14ac:dyDescent="0.2"/>
    <row r="22272" ht="10.199999999999999" hidden="1" x14ac:dyDescent="0.2"/>
    <row r="22273" ht="10.199999999999999" hidden="1" x14ac:dyDescent="0.2"/>
    <row r="22274" ht="10.199999999999999" hidden="1" x14ac:dyDescent="0.2"/>
    <row r="22275" ht="10.199999999999999" hidden="1" x14ac:dyDescent="0.2"/>
    <row r="22276" ht="10.199999999999999" hidden="1" x14ac:dyDescent="0.2"/>
    <row r="22277" ht="10.199999999999999" hidden="1" x14ac:dyDescent="0.2"/>
    <row r="22278" ht="10.199999999999999" hidden="1" x14ac:dyDescent="0.2"/>
    <row r="22279" ht="10.199999999999999" hidden="1" x14ac:dyDescent="0.2"/>
    <row r="22280" ht="10.199999999999999" hidden="1" x14ac:dyDescent="0.2"/>
    <row r="22281" ht="10.199999999999999" hidden="1" x14ac:dyDescent="0.2"/>
    <row r="22282" ht="10.199999999999999" hidden="1" x14ac:dyDescent="0.2"/>
    <row r="22283" ht="10.199999999999999" hidden="1" x14ac:dyDescent="0.2"/>
    <row r="22284" ht="10.199999999999999" hidden="1" x14ac:dyDescent="0.2"/>
    <row r="22285" ht="10.199999999999999" hidden="1" x14ac:dyDescent="0.2"/>
    <row r="22286" ht="10.199999999999999" hidden="1" x14ac:dyDescent="0.2"/>
    <row r="22287" ht="10.199999999999999" hidden="1" x14ac:dyDescent="0.2"/>
    <row r="22288" ht="10.199999999999999" hidden="1" x14ac:dyDescent="0.2"/>
    <row r="22289" ht="10.199999999999999" hidden="1" x14ac:dyDescent="0.2"/>
    <row r="22290" ht="10.199999999999999" hidden="1" x14ac:dyDescent="0.2"/>
    <row r="22291" ht="10.199999999999999" hidden="1" x14ac:dyDescent="0.2"/>
    <row r="22292" ht="10.199999999999999" hidden="1" x14ac:dyDescent="0.2"/>
    <row r="22293" ht="10.199999999999999" hidden="1" x14ac:dyDescent="0.2"/>
    <row r="22294" ht="10.199999999999999" hidden="1" x14ac:dyDescent="0.2"/>
    <row r="22295" ht="10.199999999999999" hidden="1" x14ac:dyDescent="0.2"/>
    <row r="22296" ht="10.199999999999999" hidden="1" x14ac:dyDescent="0.2"/>
    <row r="22297" ht="10.199999999999999" hidden="1" x14ac:dyDescent="0.2"/>
    <row r="22298" ht="10.199999999999999" hidden="1" x14ac:dyDescent="0.2"/>
    <row r="22299" ht="10.199999999999999" hidden="1" x14ac:dyDescent="0.2"/>
    <row r="22300" ht="10.199999999999999" hidden="1" x14ac:dyDescent="0.2"/>
    <row r="22301" ht="10.199999999999999" hidden="1" x14ac:dyDescent="0.2"/>
    <row r="22302" ht="10.199999999999999" hidden="1" x14ac:dyDescent="0.2"/>
    <row r="22303" ht="10.199999999999999" hidden="1" x14ac:dyDescent="0.2"/>
    <row r="22304" ht="10.199999999999999" hidden="1" x14ac:dyDescent="0.2"/>
    <row r="22305" ht="10.199999999999999" hidden="1" x14ac:dyDescent="0.2"/>
    <row r="22306" ht="10.199999999999999" hidden="1" x14ac:dyDescent="0.2"/>
    <row r="22307" ht="10.199999999999999" hidden="1" x14ac:dyDescent="0.2"/>
    <row r="22308" ht="10.199999999999999" hidden="1" x14ac:dyDescent="0.2"/>
    <row r="22309" ht="10.199999999999999" hidden="1" x14ac:dyDescent="0.2"/>
    <row r="22310" ht="10.199999999999999" hidden="1" x14ac:dyDescent="0.2"/>
    <row r="22311" ht="10.199999999999999" hidden="1" x14ac:dyDescent="0.2"/>
    <row r="22312" ht="10.199999999999999" hidden="1" x14ac:dyDescent="0.2"/>
    <row r="22313" ht="10.199999999999999" hidden="1" x14ac:dyDescent="0.2"/>
    <row r="22314" ht="10.199999999999999" hidden="1" x14ac:dyDescent="0.2"/>
    <row r="22315" ht="10.199999999999999" hidden="1" x14ac:dyDescent="0.2"/>
    <row r="22316" ht="10.199999999999999" hidden="1" x14ac:dyDescent="0.2"/>
    <row r="22317" ht="10.199999999999999" hidden="1" x14ac:dyDescent="0.2"/>
    <row r="22318" ht="10.199999999999999" hidden="1" x14ac:dyDescent="0.2"/>
    <row r="22319" ht="10.199999999999999" hidden="1" x14ac:dyDescent="0.2"/>
    <row r="22320" ht="10.199999999999999" hidden="1" x14ac:dyDescent="0.2"/>
    <row r="22321" ht="10.199999999999999" hidden="1" x14ac:dyDescent="0.2"/>
    <row r="22322" ht="10.199999999999999" hidden="1" x14ac:dyDescent="0.2"/>
    <row r="22323" ht="10.199999999999999" hidden="1" x14ac:dyDescent="0.2"/>
    <row r="22324" ht="10.199999999999999" hidden="1" x14ac:dyDescent="0.2"/>
    <row r="22325" ht="10.199999999999999" hidden="1" x14ac:dyDescent="0.2"/>
    <row r="22326" ht="10.199999999999999" hidden="1" x14ac:dyDescent="0.2"/>
    <row r="22327" ht="10.199999999999999" hidden="1" x14ac:dyDescent="0.2"/>
    <row r="22328" ht="10.199999999999999" hidden="1" x14ac:dyDescent="0.2"/>
    <row r="22329" ht="10.199999999999999" hidden="1" x14ac:dyDescent="0.2"/>
    <row r="22330" ht="10.199999999999999" hidden="1" x14ac:dyDescent="0.2"/>
    <row r="22331" ht="10.199999999999999" hidden="1" x14ac:dyDescent="0.2"/>
    <row r="22332" ht="10.199999999999999" hidden="1" x14ac:dyDescent="0.2"/>
    <row r="22333" ht="10.199999999999999" hidden="1" x14ac:dyDescent="0.2"/>
    <row r="22334" ht="10.199999999999999" hidden="1" x14ac:dyDescent="0.2"/>
    <row r="22335" ht="10.199999999999999" hidden="1" x14ac:dyDescent="0.2"/>
    <row r="22336" ht="10.199999999999999" hidden="1" x14ac:dyDescent="0.2"/>
    <row r="22337" ht="10.199999999999999" hidden="1" x14ac:dyDescent="0.2"/>
    <row r="22338" ht="10.199999999999999" hidden="1" x14ac:dyDescent="0.2"/>
    <row r="22339" ht="10.199999999999999" hidden="1" x14ac:dyDescent="0.2"/>
    <row r="22340" ht="10.199999999999999" hidden="1" x14ac:dyDescent="0.2"/>
    <row r="22341" ht="10.199999999999999" hidden="1" x14ac:dyDescent="0.2"/>
    <row r="22342" ht="10.199999999999999" hidden="1" x14ac:dyDescent="0.2"/>
    <row r="22343" ht="10.199999999999999" hidden="1" x14ac:dyDescent="0.2"/>
    <row r="22344" ht="10.199999999999999" hidden="1" x14ac:dyDescent="0.2"/>
    <row r="22345" ht="10.199999999999999" hidden="1" x14ac:dyDescent="0.2"/>
    <row r="22346" ht="10.199999999999999" hidden="1" x14ac:dyDescent="0.2"/>
    <row r="22347" ht="10.199999999999999" hidden="1" x14ac:dyDescent="0.2"/>
    <row r="22348" ht="10.199999999999999" hidden="1" x14ac:dyDescent="0.2"/>
    <row r="22349" ht="10.199999999999999" hidden="1" x14ac:dyDescent="0.2"/>
    <row r="22350" ht="10.199999999999999" hidden="1" x14ac:dyDescent="0.2"/>
    <row r="22351" ht="10.199999999999999" hidden="1" x14ac:dyDescent="0.2"/>
    <row r="22352" ht="10.199999999999999" hidden="1" x14ac:dyDescent="0.2"/>
    <row r="22353" ht="10.199999999999999" hidden="1" x14ac:dyDescent="0.2"/>
    <row r="22354" ht="10.199999999999999" hidden="1" x14ac:dyDescent="0.2"/>
    <row r="22355" ht="10.199999999999999" hidden="1" x14ac:dyDescent="0.2"/>
    <row r="22356" ht="10.199999999999999" hidden="1" x14ac:dyDescent="0.2"/>
    <row r="22357" ht="10.199999999999999" hidden="1" x14ac:dyDescent="0.2"/>
    <row r="22358" ht="10.199999999999999" hidden="1" x14ac:dyDescent="0.2"/>
    <row r="22359" ht="10.199999999999999" hidden="1" x14ac:dyDescent="0.2"/>
    <row r="22360" ht="10.199999999999999" hidden="1" x14ac:dyDescent="0.2"/>
    <row r="22361" ht="10.199999999999999" hidden="1" x14ac:dyDescent="0.2"/>
    <row r="22362" ht="10.199999999999999" hidden="1" x14ac:dyDescent="0.2"/>
    <row r="22363" ht="10.199999999999999" hidden="1" x14ac:dyDescent="0.2"/>
    <row r="22364" ht="10.199999999999999" hidden="1" x14ac:dyDescent="0.2"/>
    <row r="22365" ht="10.199999999999999" hidden="1" x14ac:dyDescent="0.2"/>
    <row r="22366" ht="10.199999999999999" hidden="1" x14ac:dyDescent="0.2"/>
    <row r="22367" ht="10.199999999999999" hidden="1" x14ac:dyDescent="0.2"/>
    <row r="22368" ht="10.199999999999999" hidden="1" x14ac:dyDescent="0.2"/>
    <row r="22369" ht="10.199999999999999" hidden="1" x14ac:dyDescent="0.2"/>
    <row r="22370" ht="10.199999999999999" hidden="1" x14ac:dyDescent="0.2"/>
    <row r="22371" ht="10.199999999999999" hidden="1" x14ac:dyDescent="0.2"/>
    <row r="22372" ht="10.199999999999999" hidden="1" x14ac:dyDescent="0.2"/>
    <row r="22373" ht="10.199999999999999" hidden="1" x14ac:dyDescent="0.2"/>
    <row r="22374" ht="10.199999999999999" hidden="1" x14ac:dyDescent="0.2"/>
    <row r="22375" ht="10.199999999999999" hidden="1" x14ac:dyDescent="0.2"/>
    <row r="22376" ht="10.199999999999999" hidden="1" x14ac:dyDescent="0.2"/>
    <row r="22377" ht="10.199999999999999" hidden="1" x14ac:dyDescent="0.2"/>
    <row r="22378" ht="10.199999999999999" hidden="1" x14ac:dyDescent="0.2"/>
    <row r="22379" ht="10.199999999999999" hidden="1" x14ac:dyDescent="0.2"/>
    <row r="22380" ht="10.199999999999999" hidden="1" x14ac:dyDescent="0.2"/>
    <row r="22381" ht="10.199999999999999" hidden="1" x14ac:dyDescent="0.2"/>
    <row r="22382" ht="10.199999999999999" hidden="1" x14ac:dyDescent="0.2"/>
    <row r="22383" ht="10.199999999999999" hidden="1" x14ac:dyDescent="0.2"/>
    <row r="22384" ht="10.199999999999999" hidden="1" x14ac:dyDescent="0.2"/>
    <row r="22385" ht="10.199999999999999" hidden="1" x14ac:dyDescent="0.2"/>
    <row r="22386" ht="10.199999999999999" hidden="1" x14ac:dyDescent="0.2"/>
    <row r="22387" ht="10.199999999999999" hidden="1" x14ac:dyDescent="0.2"/>
    <row r="22388" ht="10.199999999999999" hidden="1" x14ac:dyDescent="0.2"/>
    <row r="22389" ht="10.199999999999999" hidden="1" x14ac:dyDescent="0.2"/>
    <row r="22390" ht="10.199999999999999" hidden="1" x14ac:dyDescent="0.2"/>
    <row r="22391" ht="10.199999999999999" hidden="1" x14ac:dyDescent="0.2"/>
    <row r="22392" ht="10.199999999999999" hidden="1" x14ac:dyDescent="0.2"/>
    <row r="22393" ht="10.199999999999999" hidden="1" x14ac:dyDescent="0.2"/>
    <row r="22394" ht="10.199999999999999" hidden="1" x14ac:dyDescent="0.2"/>
    <row r="22395" ht="10.199999999999999" hidden="1" x14ac:dyDescent="0.2"/>
    <row r="22396" ht="10.199999999999999" hidden="1" x14ac:dyDescent="0.2"/>
    <row r="22397" ht="10.199999999999999" hidden="1" x14ac:dyDescent="0.2"/>
    <row r="22398" ht="10.199999999999999" hidden="1" x14ac:dyDescent="0.2"/>
    <row r="22399" ht="10.199999999999999" hidden="1" x14ac:dyDescent="0.2"/>
    <row r="22400" ht="10.199999999999999" hidden="1" x14ac:dyDescent="0.2"/>
    <row r="22401" ht="10.199999999999999" hidden="1" x14ac:dyDescent="0.2"/>
    <row r="22402" ht="10.199999999999999" hidden="1" x14ac:dyDescent="0.2"/>
    <row r="22403" ht="10.199999999999999" hidden="1" x14ac:dyDescent="0.2"/>
    <row r="22404" ht="10.199999999999999" hidden="1" x14ac:dyDescent="0.2"/>
    <row r="22405" ht="10.199999999999999" hidden="1" x14ac:dyDescent="0.2"/>
    <row r="22406" ht="10.199999999999999" hidden="1" x14ac:dyDescent="0.2"/>
    <row r="22407" ht="10.199999999999999" hidden="1" x14ac:dyDescent="0.2"/>
    <row r="22408" ht="10.199999999999999" hidden="1" x14ac:dyDescent="0.2"/>
    <row r="22409" ht="10.199999999999999" hidden="1" x14ac:dyDescent="0.2"/>
    <row r="22410" ht="10.199999999999999" hidden="1" x14ac:dyDescent="0.2"/>
    <row r="22411" ht="10.199999999999999" hidden="1" x14ac:dyDescent="0.2"/>
    <row r="22412" ht="10.199999999999999" hidden="1" x14ac:dyDescent="0.2"/>
    <row r="22413" ht="10.199999999999999" hidden="1" x14ac:dyDescent="0.2"/>
    <row r="22414" ht="10.199999999999999" hidden="1" x14ac:dyDescent="0.2"/>
    <row r="22415" ht="10.199999999999999" hidden="1" x14ac:dyDescent="0.2"/>
    <row r="22416" ht="10.199999999999999" hidden="1" x14ac:dyDescent="0.2"/>
    <row r="22417" ht="10.199999999999999" hidden="1" x14ac:dyDescent="0.2"/>
    <row r="22418" ht="10.199999999999999" hidden="1" x14ac:dyDescent="0.2"/>
    <row r="22419" ht="10.199999999999999" hidden="1" x14ac:dyDescent="0.2"/>
    <row r="22420" ht="10.199999999999999" hidden="1" x14ac:dyDescent="0.2"/>
    <row r="22421" ht="10.199999999999999" hidden="1" x14ac:dyDescent="0.2"/>
    <row r="22422" ht="10.199999999999999" hidden="1" x14ac:dyDescent="0.2"/>
    <row r="22423" ht="10.199999999999999" hidden="1" x14ac:dyDescent="0.2"/>
    <row r="22424" ht="10.199999999999999" hidden="1" x14ac:dyDescent="0.2"/>
    <row r="22425" ht="10.199999999999999" hidden="1" x14ac:dyDescent="0.2"/>
    <row r="22426" ht="10.199999999999999" hidden="1" x14ac:dyDescent="0.2"/>
    <row r="22427" ht="10.199999999999999" hidden="1" x14ac:dyDescent="0.2"/>
    <row r="22428" ht="10.199999999999999" hidden="1" x14ac:dyDescent="0.2"/>
    <row r="22429" ht="10.199999999999999" hidden="1" x14ac:dyDescent="0.2"/>
    <row r="22430" ht="10.199999999999999" hidden="1" x14ac:dyDescent="0.2"/>
    <row r="22431" ht="10.199999999999999" hidden="1" x14ac:dyDescent="0.2"/>
    <row r="22432" ht="10.199999999999999" hidden="1" x14ac:dyDescent="0.2"/>
    <row r="22433" ht="10.199999999999999" hidden="1" x14ac:dyDescent="0.2"/>
    <row r="22434" ht="10.199999999999999" hidden="1" x14ac:dyDescent="0.2"/>
    <row r="22435" ht="10.199999999999999" hidden="1" x14ac:dyDescent="0.2"/>
    <row r="22436" ht="10.199999999999999" hidden="1" x14ac:dyDescent="0.2"/>
    <row r="22437" ht="10.199999999999999" hidden="1" x14ac:dyDescent="0.2"/>
    <row r="22438" ht="10.199999999999999" hidden="1" x14ac:dyDescent="0.2"/>
    <row r="22439" ht="10.199999999999999" hidden="1" x14ac:dyDescent="0.2"/>
    <row r="22440" ht="10.199999999999999" hidden="1" x14ac:dyDescent="0.2"/>
    <row r="22441" ht="10.199999999999999" hidden="1" x14ac:dyDescent="0.2"/>
    <row r="22442" ht="10.199999999999999" hidden="1" x14ac:dyDescent="0.2"/>
    <row r="22443" ht="10.199999999999999" hidden="1" x14ac:dyDescent="0.2"/>
    <row r="22444" ht="10.199999999999999" hidden="1" x14ac:dyDescent="0.2"/>
    <row r="22445" ht="10.199999999999999" hidden="1" x14ac:dyDescent="0.2"/>
    <row r="22446" ht="10.199999999999999" hidden="1" x14ac:dyDescent="0.2"/>
    <row r="22447" ht="10.199999999999999" hidden="1" x14ac:dyDescent="0.2"/>
    <row r="22448" ht="10.199999999999999" hidden="1" x14ac:dyDescent="0.2"/>
    <row r="22449" ht="10.199999999999999" hidden="1" x14ac:dyDescent="0.2"/>
    <row r="22450" ht="10.199999999999999" hidden="1" x14ac:dyDescent="0.2"/>
    <row r="22451" ht="10.199999999999999" hidden="1" x14ac:dyDescent="0.2"/>
    <row r="22452" ht="10.199999999999999" hidden="1" x14ac:dyDescent="0.2"/>
    <row r="22453" ht="10.199999999999999" hidden="1" x14ac:dyDescent="0.2"/>
    <row r="22454" ht="10.199999999999999" hidden="1" x14ac:dyDescent="0.2"/>
    <row r="22455" ht="10.199999999999999" hidden="1" x14ac:dyDescent="0.2"/>
    <row r="22456" ht="10.199999999999999" hidden="1" x14ac:dyDescent="0.2"/>
    <row r="22457" ht="10.199999999999999" hidden="1" x14ac:dyDescent="0.2"/>
    <row r="22458" ht="10.199999999999999" hidden="1" x14ac:dyDescent="0.2"/>
    <row r="22459" ht="10.199999999999999" hidden="1" x14ac:dyDescent="0.2"/>
    <row r="22460" ht="10.199999999999999" hidden="1" x14ac:dyDescent="0.2"/>
    <row r="22461" ht="10.199999999999999" hidden="1" x14ac:dyDescent="0.2"/>
    <row r="22462" ht="10.199999999999999" hidden="1" x14ac:dyDescent="0.2"/>
    <row r="22463" ht="10.199999999999999" hidden="1" x14ac:dyDescent="0.2"/>
    <row r="22464" ht="10.199999999999999" hidden="1" x14ac:dyDescent="0.2"/>
    <row r="22465" ht="10.199999999999999" hidden="1" x14ac:dyDescent="0.2"/>
    <row r="22466" ht="10.199999999999999" hidden="1" x14ac:dyDescent="0.2"/>
    <row r="22467" ht="10.199999999999999" hidden="1" x14ac:dyDescent="0.2"/>
    <row r="22468" ht="10.199999999999999" hidden="1" x14ac:dyDescent="0.2"/>
    <row r="22469" ht="10.199999999999999" hidden="1" x14ac:dyDescent="0.2"/>
    <row r="22470" ht="10.199999999999999" hidden="1" x14ac:dyDescent="0.2"/>
    <row r="22471" ht="10.199999999999999" hidden="1" x14ac:dyDescent="0.2"/>
    <row r="22472" ht="10.199999999999999" hidden="1" x14ac:dyDescent="0.2"/>
    <row r="22473" ht="10.199999999999999" hidden="1" x14ac:dyDescent="0.2"/>
    <row r="22474" ht="10.199999999999999" hidden="1" x14ac:dyDescent="0.2"/>
    <row r="22475" ht="10.199999999999999" hidden="1" x14ac:dyDescent="0.2"/>
    <row r="22476" ht="10.199999999999999" hidden="1" x14ac:dyDescent="0.2"/>
    <row r="22477" ht="10.199999999999999" hidden="1" x14ac:dyDescent="0.2"/>
    <row r="22478" ht="10.199999999999999" hidden="1" x14ac:dyDescent="0.2"/>
    <row r="22479" ht="10.199999999999999" hidden="1" x14ac:dyDescent="0.2"/>
    <row r="22480" ht="10.199999999999999" hidden="1" x14ac:dyDescent="0.2"/>
    <row r="22481" ht="10.199999999999999" hidden="1" x14ac:dyDescent="0.2"/>
    <row r="22482" ht="10.199999999999999" hidden="1" x14ac:dyDescent="0.2"/>
    <row r="22483" ht="10.199999999999999" hidden="1" x14ac:dyDescent="0.2"/>
    <row r="22484" ht="10.199999999999999" hidden="1" x14ac:dyDescent="0.2"/>
    <row r="22485" ht="10.199999999999999" hidden="1" x14ac:dyDescent="0.2"/>
    <row r="22486" ht="10.199999999999999" hidden="1" x14ac:dyDescent="0.2"/>
    <row r="22487" ht="10.199999999999999" hidden="1" x14ac:dyDescent="0.2"/>
    <row r="22488" ht="10.199999999999999" hidden="1" x14ac:dyDescent="0.2"/>
    <row r="22489" ht="10.199999999999999" hidden="1" x14ac:dyDescent="0.2"/>
    <row r="22490" ht="10.199999999999999" hidden="1" x14ac:dyDescent="0.2"/>
    <row r="22491" ht="10.199999999999999" hidden="1" x14ac:dyDescent="0.2"/>
    <row r="22492" ht="10.199999999999999" hidden="1" x14ac:dyDescent="0.2"/>
    <row r="22493" ht="10.199999999999999" hidden="1" x14ac:dyDescent="0.2"/>
    <row r="22494" ht="10.199999999999999" hidden="1" x14ac:dyDescent="0.2"/>
    <row r="22495" ht="10.199999999999999" hidden="1" x14ac:dyDescent="0.2"/>
    <row r="22496" ht="10.199999999999999" hidden="1" x14ac:dyDescent="0.2"/>
    <row r="22497" ht="10.199999999999999" hidden="1" x14ac:dyDescent="0.2"/>
    <row r="22498" ht="10.199999999999999" hidden="1" x14ac:dyDescent="0.2"/>
    <row r="22499" ht="10.199999999999999" hidden="1" x14ac:dyDescent="0.2"/>
    <row r="22500" ht="10.199999999999999" hidden="1" x14ac:dyDescent="0.2"/>
    <row r="22501" ht="10.199999999999999" hidden="1" x14ac:dyDescent="0.2"/>
    <row r="22502" ht="10.199999999999999" hidden="1" x14ac:dyDescent="0.2"/>
    <row r="22503" ht="10.199999999999999" hidden="1" x14ac:dyDescent="0.2"/>
    <row r="22504" ht="10.199999999999999" hidden="1" x14ac:dyDescent="0.2"/>
    <row r="22505" ht="10.199999999999999" hidden="1" x14ac:dyDescent="0.2"/>
    <row r="22506" ht="10.199999999999999" hidden="1" x14ac:dyDescent="0.2"/>
    <row r="22507" ht="10.199999999999999" hidden="1" x14ac:dyDescent="0.2"/>
    <row r="22508" ht="10.199999999999999" hidden="1" x14ac:dyDescent="0.2"/>
    <row r="22509" ht="10.199999999999999" hidden="1" x14ac:dyDescent="0.2"/>
    <row r="22510" ht="10.199999999999999" hidden="1" x14ac:dyDescent="0.2"/>
    <row r="22511" ht="10.199999999999999" hidden="1" x14ac:dyDescent="0.2"/>
    <row r="22512" ht="10.199999999999999" hidden="1" x14ac:dyDescent="0.2"/>
    <row r="22513" ht="10.199999999999999" hidden="1" x14ac:dyDescent="0.2"/>
    <row r="22514" ht="10.199999999999999" hidden="1" x14ac:dyDescent="0.2"/>
    <row r="22515" ht="10.199999999999999" hidden="1" x14ac:dyDescent="0.2"/>
    <row r="22516" ht="10.199999999999999" hidden="1" x14ac:dyDescent="0.2"/>
    <row r="22517" ht="10.199999999999999" hidden="1" x14ac:dyDescent="0.2"/>
    <row r="22518" ht="10.199999999999999" hidden="1" x14ac:dyDescent="0.2"/>
    <row r="22519" ht="10.199999999999999" hidden="1" x14ac:dyDescent="0.2"/>
    <row r="22520" ht="10.199999999999999" hidden="1" x14ac:dyDescent="0.2"/>
    <row r="22521" ht="10.199999999999999" hidden="1" x14ac:dyDescent="0.2"/>
    <row r="22522" ht="10.199999999999999" hidden="1" x14ac:dyDescent="0.2"/>
    <row r="22523" ht="10.199999999999999" hidden="1" x14ac:dyDescent="0.2"/>
    <row r="22524" ht="10.199999999999999" hidden="1" x14ac:dyDescent="0.2"/>
    <row r="22525" ht="10.199999999999999" hidden="1" x14ac:dyDescent="0.2"/>
    <row r="22526" ht="10.199999999999999" hidden="1" x14ac:dyDescent="0.2"/>
    <row r="22527" ht="10.199999999999999" hidden="1" x14ac:dyDescent="0.2"/>
    <row r="22528" ht="10.199999999999999" hidden="1" x14ac:dyDescent="0.2"/>
    <row r="22529" ht="10.199999999999999" hidden="1" x14ac:dyDescent="0.2"/>
    <row r="22530" ht="10.199999999999999" hidden="1" x14ac:dyDescent="0.2"/>
    <row r="22531" ht="10.199999999999999" hidden="1" x14ac:dyDescent="0.2"/>
    <row r="22532" ht="10.199999999999999" hidden="1" x14ac:dyDescent="0.2"/>
    <row r="22533" ht="10.199999999999999" hidden="1" x14ac:dyDescent="0.2"/>
    <row r="22534" ht="10.199999999999999" hidden="1" x14ac:dyDescent="0.2"/>
    <row r="22535" ht="10.199999999999999" hidden="1" x14ac:dyDescent="0.2"/>
    <row r="22536" ht="10.199999999999999" hidden="1" x14ac:dyDescent="0.2"/>
    <row r="22537" ht="10.199999999999999" hidden="1" x14ac:dyDescent="0.2"/>
    <row r="22538" ht="10.199999999999999" hidden="1" x14ac:dyDescent="0.2"/>
    <row r="22539" ht="10.199999999999999" hidden="1" x14ac:dyDescent="0.2"/>
    <row r="22540" ht="10.199999999999999" hidden="1" x14ac:dyDescent="0.2"/>
    <row r="22541" ht="10.199999999999999" hidden="1" x14ac:dyDescent="0.2"/>
    <row r="22542" ht="10.199999999999999" hidden="1" x14ac:dyDescent="0.2"/>
    <row r="22543" ht="10.199999999999999" hidden="1" x14ac:dyDescent="0.2"/>
    <row r="22544" ht="10.199999999999999" hidden="1" x14ac:dyDescent="0.2"/>
    <row r="22545" ht="10.199999999999999" hidden="1" x14ac:dyDescent="0.2"/>
    <row r="22546" ht="10.199999999999999" hidden="1" x14ac:dyDescent="0.2"/>
    <row r="22547" ht="10.199999999999999" hidden="1" x14ac:dyDescent="0.2"/>
    <row r="22548" ht="10.199999999999999" hidden="1" x14ac:dyDescent="0.2"/>
    <row r="22549" ht="10.199999999999999" hidden="1" x14ac:dyDescent="0.2"/>
    <row r="22550" ht="10.199999999999999" hidden="1" x14ac:dyDescent="0.2"/>
    <row r="22551" ht="10.199999999999999" hidden="1" x14ac:dyDescent="0.2"/>
    <row r="22552" ht="10.199999999999999" hidden="1" x14ac:dyDescent="0.2"/>
    <row r="22553" ht="10.199999999999999" hidden="1" x14ac:dyDescent="0.2"/>
    <row r="22554" ht="10.199999999999999" hidden="1" x14ac:dyDescent="0.2"/>
    <row r="22555" ht="10.199999999999999" hidden="1" x14ac:dyDescent="0.2"/>
    <row r="22556" ht="10.199999999999999" hidden="1" x14ac:dyDescent="0.2"/>
    <row r="22557" ht="10.199999999999999" hidden="1" x14ac:dyDescent="0.2"/>
    <row r="22558" ht="10.199999999999999" hidden="1" x14ac:dyDescent="0.2"/>
    <row r="22559" ht="10.199999999999999" hidden="1" x14ac:dyDescent="0.2"/>
    <row r="22560" ht="10.199999999999999" hidden="1" x14ac:dyDescent="0.2"/>
    <row r="22561" ht="10.199999999999999" hidden="1" x14ac:dyDescent="0.2"/>
    <row r="22562" ht="10.199999999999999" hidden="1" x14ac:dyDescent="0.2"/>
    <row r="22563" ht="10.199999999999999" hidden="1" x14ac:dyDescent="0.2"/>
    <row r="22564" ht="10.199999999999999" hidden="1" x14ac:dyDescent="0.2"/>
    <row r="22565" ht="10.199999999999999" hidden="1" x14ac:dyDescent="0.2"/>
    <row r="22566" ht="10.199999999999999" hidden="1" x14ac:dyDescent="0.2"/>
    <row r="22567" ht="10.199999999999999" hidden="1" x14ac:dyDescent="0.2"/>
    <row r="22568" ht="10.199999999999999" hidden="1" x14ac:dyDescent="0.2"/>
    <row r="22569" ht="10.199999999999999" hidden="1" x14ac:dyDescent="0.2"/>
    <row r="22570" ht="10.199999999999999" hidden="1" x14ac:dyDescent="0.2"/>
    <row r="22571" ht="10.199999999999999" hidden="1" x14ac:dyDescent="0.2"/>
    <row r="22572" ht="10.199999999999999" hidden="1" x14ac:dyDescent="0.2"/>
    <row r="22573" ht="10.199999999999999" hidden="1" x14ac:dyDescent="0.2"/>
    <row r="22574" ht="10.199999999999999" hidden="1" x14ac:dyDescent="0.2"/>
    <row r="22575" ht="10.199999999999999" hidden="1" x14ac:dyDescent="0.2"/>
    <row r="22576" ht="10.199999999999999" hidden="1" x14ac:dyDescent="0.2"/>
    <row r="22577" ht="10.199999999999999" hidden="1" x14ac:dyDescent="0.2"/>
    <row r="22578" ht="10.199999999999999" hidden="1" x14ac:dyDescent="0.2"/>
    <row r="22579" ht="10.199999999999999" hidden="1" x14ac:dyDescent="0.2"/>
    <row r="22580" ht="10.199999999999999" hidden="1" x14ac:dyDescent="0.2"/>
    <row r="22581" ht="10.199999999999999" hidden="1" x14ac:dyDescent="0.2"/>
    <row r="22582" ht="10.199999999999999" hidden="1" x14ac:dyDescent="0.2"/>
    <row r="22583" ht="10.199999999999999" hidden="1" x14ac:dyDescent="0.2"/>
    <row r="22584" ht="10.199999999999999" hidden="1" x14ac:dyDescent="0.2"/>
    <row r="22585" ht="10.199999999999999" hidden="1" x14ac:dyDescent="0.2"/>
    <row r="22586" ht="10.199999999999999" hidden="1" x14ac:dyDescent="0.2"/>
    <row r="22587" ht="10.199999999999999" hidden="1" x14ac:dyDescent="0.2"/>
    <row r="22588" ht="10.199999999999999" hidden="1" x14ac:dyDescent="0.2"/>
    <row r="22589" ht="10.199999999999999" hidden="1" x14ac:dyDescent="0.2"/>
    <row r="22590" ht="10.199999999999999" hidden="1" x14ac:dyDescent="0.2"/>
    <row r="22591" ht="10.199999999999999" hidden="1" x14ac:dyDescent="0.2"/>
    <row r="22592" ht="10.199999999999999" hidden="1" x14ac:dyDescent="0.2"/>
    <row r="22593" ht="10.199999999999999" hidden="1" x14ac:dyDescent="0.2"/>
    <row r="22594" ht="10.199999999999999" hidden="1" x14ac:dyDescent="0.2"/>
    <row r="22595" ht="10.199999999999999" hidden="1" x14ac:dyDescent="0.2"/>
    <row r="22596" ht="10.199999999999999" hidden="1" x14ac:dyDescent="0.2"/>
    <row r="22597" ht="10.199999999999999" hidden="1" x14ac:dyDescent="0.2"/>
    <row r="22598" ht="10.199999999999999" hidden="1" x14ac:dyDescent="0.2"/>
    <row r="22599" ht="10.199999999999999" hidden="1" x14ac:dyDescent="0.2"/>
    <row r="22600" ht="10.199999999999999" hidden="1" x14ac:dyDescent="0.2"/>
    <row r="22601" ht="10.199999999999999" hidden="1" x14ac:dyDescent="0.2"/>
    <row r="22602" ht="10.199999999999999" hidden="1" x14ac:dyDescent="0.2"/>
    <row r="22603" ht="10.199999999999999" hidden="1" x14ac:dyDescent="0.2"/>
    <row r="22604" ht="10.199999999999999" hidden="1" x14ac:dyDescent="0.2"/>
    <row r="22605" ht="10.199999999999999" hidden="1" x14ac:dyDescent="0.2"/>
    <row r="22606" ht="10.199999999999999" hidden="1" x14ac:dyDescent="0.2"/>
    <row r="22607" ht="10.199999999999999" hidden="1" x14ac:dyDescent="0.2"/>
    <row r="22608" ht="10.199999999999999" hidden="1" x14ac:dyDescent="0.2"/>
    <row r="22609" ht="10.199999999999999" hidden="1" x14ac:dyDescent="0.2"/>
    <row r="22610" ht="10.199999999999999" hidden="1" x14ac:dyDescent="0.2"/>
    <row r="22611" ht="10.199999999999999" hidden="1" x14ac:dyDescent="0.2"/>
    <row r="22612" ht="10.199999999999999" hidden="1" x14ac:dyDescent="0.2"/>
    <row r="22613" ht="10.199999999999999" hidden="1" x14ac:dyDescent="0.2"/>
    <row r="22614" ht="10.199999999999999" hidden="1" x14ac:dyDescent="0.2"/>
    <row r="22615" ht="10.199999999999999" hidden="1" x14ac:dyDescent="0.2"/>
    <row r="22616" ht="10.199999999999999" hidden="1" x14ac:dyDescent="0.2"/>
    <row r="22617" ht="10.199999999999999" hidden="1" x14ac:dyDescent="0.2"/>
    <row r="22618" ht="10.199999999999999" hidden="1" x14ac:dyDescent="0.2"/>
    <row r="22619" ht="10.199999999999999" hidden="1" x14ac:dyDescent="0.2"/>
    <row r="22620" ht="10.199999999999999" hidden="1" x14ac:dyDescent="0.2"/>
    <row r="22621" ht="10.199999999999999" hidden="1" x14ac:dyDescent="0.2"/>
    <row r="22622" ht="10.199999999999999" hidden="1" x14ac:dyDescent="0.2"/>
    <row r="22623" ht="10.199999999999999" hidden="1" x14ac:dyDescent="0.2"/>
    <row r="22624" ht="10.199999999999999" hidden="1" x14ac:dyDescent="0.2"/>
    <row r="22625" ht="10.199999999999999" hidden="1" x14ac:dyDescent="0.2"/>
    <row r="22626" ht="10.199999999999999" hidden="1" x14ac:dyDescent="0.2"/>
    <row r="22627" ht="10.199999999999999" hidden="1" x14ac:dyDescent="0.2"/>
    <row r="22628" ht="10.199999999999999" hidden="1" x14ac:dyDescent="0.2"/>
    <row r="22629" ht="10.199999999999999" hidden="1" x14ac:dyDescent="0.2"/>
    <row r="22630" ht="10.199999999999999" hidden="1" x14ac:dyDescent="0.2"/>
    <row r="22631" ht="10.199999999999999" hidden="1" x14ac:dyDescent="0.2"/>
    <row r="22632" ht="10.199999999999999" hidden="1" x14ac:dyDescent="0.2"/>
    <row r="22633" ht="10.199999999999999" hidden="1" x14ac:dyDescent="0.2"/>
    <row r="22634" ht="10.199999999999999" hidden="1" x14ac:dyDescent="0.2"/>
    <row r="22635" ht="10.199999999999999" hidden="1" x14ac:dyDescent="0.2"/>
    <row r="22636" ht="10.199999999999999" hidden="1" x14ac:dyDescent="0.2"/>
    <row r="22637" ht="10.199999999999999" hidden="1" x14ac:dyDescent="0.2"/>
    <row r="22638" ht="10.199999999999999" hidden="1" x14ac:dyDescent="0.2"/>
    <row r="22639" ht="10.199999999999999" hidden="1" x14ac:dyDescent="0.2"/>
    <row r="22640" ht="10.199999999999999" hidden="1" x14ac:dyDescent="0.2"/>
    <row r="22641" ht="10.199999999999999" hidden="1" x14ac:dyDescent="0.2"/>
    <row r="22642" ht="10.199999999999999" hidden="1" x14ac:dyDescent="0.2"/>
    <row r="22643" ht="10.199999999999999" hidden="1" x14ac:dyDescent="0.2"/>
    <row r="22644" ht="10.199999999999999" hidden="1" x14ac:dyDescent="0.2"/>
    <row r="22645" ht="10.199999999999999" hidden="1" x14ac:dyDescent="0.2"/>
    <row r="22646" ht="10.199999999999999" hidden="1" x14ac:dyDescent="0.2"/>
    <row r="22647" ht="10.199999999999999" hidden="1" x14ac:dyDescent="0.2"/>
    <row r="22648" ht="10.199999999999999" hidden="1" x14ac:dyDescent="0.2"/>
    <row r="22649" ht="10.199999999999999" hidden="1" x14ac:dyDescent="0.2"/>
    <row r="22650" ht="10.199999999999999" hidden="1" x14ac:dyDescent="0.2"/>
    <row r="22651" ht="10.199999999999999" hidden="1" x14ac:dyDescent="0.2"/>
    <row r="22652" ht="10.199999999999999" hidden="1" x14ac:dyDescent="0.2"/>
    <row r="22653" ht="10.199999999999999" hidden="1" x14ac:dyDescent="0.2"/>
    <row r="22654" ht="10.199999999999999" hidden="1" x14ac:dyDescent="0.2"/>
    <row r="22655" ht="10.199999999999999" hidden="1" x14ac:dyDescent="0.2"/>
    <row r="22656" ht="10.199999999999999" hidden="1" x14ac:dyDescent="0.2"/>
    <row r="22657" ht="10.199999999999999" hidden="1" x14ac:dyDescent="0.2"/>
    <row r="22658" ht="10.199999999999999" hidden="1" x14ac:dyDescent="0.2"/>
    <row r="22659" ht="10.199999999999999" hidden="1" x14ac:dyDescent="0.2"/>
    <row r="22660" ht="10.199999999999999" hidden="1" x14ac:dyDescent="0.2"/>
    <row r="22661" ht="10.199999999999999" hidden="1" x14ac:dyDescent="0.2"/>
    <row r="22662" ht="10.199999999999999" hidden="1" x14ac:dyDescent="0.2"/>
    <row r="22663" ht="10.199999999999999" hidden="1" x14ac:dyDescent="0.2"/>
    <row r="22664" ht="10.199999999999999" hidden="1" x14ac:dyDescent="0.2"/>
    <row r="22665" ht="10.199999999999999" hidden="1" x14ac:dyDescent="0.2"/>
    <row r="22666" ht="10.199999999999999" hidden="1" x14ac:dyDescent="0.2"/>
    <row r="22667" ht="10.199999999999999" hidden="1" x14ac:dyDescent="0.2"/>
    <row r="22668" ht="10.199999999999999" hidden="1" x14ac:dyDescent="0.2"/>
    <row r="22669" ht="10.199999999999999" hidden="1" x14ac:dyDescent="0.2"/>
    <row r="22670" ht="10.199999999999999" hidden="1" x14ac:dyDescent="0.2"/>
    <row r="22671" ht="10.199999999999999" hidden="1" x14ac:dyDescent="0.2"/>
    <row r="22672" ht="10.199999999999999" hidden="1" x14ac:dyDescent="0.2"/>
    <row r="22673" ht="10.199999999999999" hidden="1" x14ac:dyDescent="0.2"/>
    <row r="22674" ht="10.199999999999999" hidden="1" x14ac:dyDescent="0.2"/>
    <row r="22675" ht="10.199999999999999" hidden="1" x14ac:dyDescent="0.2"/>
    <row r="22676" ht="10.199999999999999" hidden="1" x14ac:dyDescent="0.2"/>
    <row r="22677" ht="10.199999999999999" hidden="1" x14ac:dyDescent="0.2"/>
    <row r="22678" ht="10.199999999999999" hidden="1" x14ac:dyDescent="0.2"/>
    <row r="22679" ht="10.199999999999999" hidden="1" x14ac:dyDescent="0.2"/>
    <row r="22680" ht="10.199999999999999" hidden="1" x14ac:dyDescent="0.2"/>
    <row r="22681" ht="10.199999999999999" hidden="1" x14ac:dyDescent="0.2"/>
    <row r="22682" ht="10.199999999999999" hidden="1" x14ac:dyDescent="0.2"/>
    <row r="22683" ht="10.199999999999999" hidden="1" x14ac:dyDescent="0.2"/>
    <row r="22684" ht="10.199999999999999" hidden="1" x14ac:dyDescent="0.2"/>
    <row r="22685" ht="10.199999999999999" hidden="1" x14ac:dyDescent="0.2"/>
    <row r="22686" ht="10.199999999999999" hidden="1" x14ac:dyDescent="0.2"/>
    <row r="22687" ht="10.199999999999999" hidden="1" x14ac:dyDescent="0.2"/>
    <row r="22688" ht="10.199999999999999" hidden="1" x14ac:dyDescent="0.2"/>
    <row r="22689" ht="10.199999999999999" hidden="1" x14ac:dyDescent="0.2"/>
    <row r="22690" ht="10.199999999999999" hidden="1" x14ac:dyDescent="0.2"/>
    <row r="22691" ht="10.199999999999999" hidden="1" x14ac:dyDescent="0.2"/>
    <row r="22692" ht="10.199999999999999" hidden="1" x14ac:dyDescent="0.2"/>
    <row r="22693" ht="10.199999999999999" hidden="1" x14ac:dyDescent="0.2"/>
    <row r="22694" ht="10.199999999999999" hidden="1" x14ac:dyDescent="0.2"/>
    <row r="22695" ht="10.199999999999999" hidden="1" x14ac:dyDescent="0.2"/>
    <row r="22696" ht="10.199999999999999" hidden="1" x14ac:dyDescent="0.2"/>
    <row r="22697" ht="10.199999999999999" hidden="1" x14ac:dyDescent="0.2"/>
    <row r="22698" ht="10.199999999999999" hidden="1" x14ac:dyDescent="0.2"/>
    <row r="22699" ht="10.199999999999999" hidden="1" x14ac:dyDescent="0.2"/>
    <row r="22700" ht="10.199999999999999" hidden="1" x14ac:dyDescent="0.2"/>
    <row r="22701" ht="10.199999999999999" hidden="1" x14ac:dyDescent="0.2"/>
    <row r="22702" ht="10.199999999999999" hidden="1" x14ac:dyDescent="0.2"/>
    <row r="22703" ht="10.199999999999999" hidden="1" x14ac:dyDescent="0.2"/>
    <row r="22704" ht="10.199999999999999" hidden="1" x14ac:dyDescent="0.2"/>
    <row r="22705" ht="10.199999999999999" hidden="1" x14ac:dyDescent="0.2"/>
    <row r="22706" ht="10.199999999999999" hidden="1" x14ac:dyDescent="0.2"/>
    <row r="22707" ht="10.199999999999999" hidden="1" x14ac:dyDescent="0.2"/>
    <row r="22708" ht="10.199999999999999" hidden="1" x14ac:dyDescent="0.2"/>
    <row r="22709" ht="10.199999999999999" hidden="1" x14ac:dyDescent="0.2"/>
    <row r="22710" ht="10.199999999999999" hidden="1" x14ac:dyDescent="0.2"/>
    <row r="22711" ht="10.199999999999999" hidden="1" x14ac:dyDescent="0.2"/>
    <row r="22712" ht="10.199999999999999" hidden="1" x14ac:dyDescent="0.2"/>
    <row r="22713" ht="10.199999999999999" hidden="1" x14ac:dyDescent="0.2"/>
    <row r="22714" ht="10.199999999999999" hidden="1" x14ac:dyDescent="0.2"/>
    <row r="22715" ht="10.199999999999999" hidden="1" x14ac:dyDescent="0.2"/>
    <row r="22716" ht="10.199999999999999" hidden="1" x14ac:dyDescent="0.2"/>
    <row r="22717" ht="10.199999999999999" hidden="1" x14ac:dyDescent="0.2"/>
    <row r="22718" ht="10.199999999999999" hidden="1" x14ac:dyDescent="0.2"/>
    <row r="22719" ht="10.199999999999999" hidden="1" x14ac:dyDescent="0.2"/>
    <row r="22720" ht="10.199999999999999" hidden="1" x14ac:dyDescent="0.2"/>
    <row r="22721" ht="10.199999999999999" hidden="1" x14ac:dyDescent="0.2"/>
    <row r="22722" ht="10.199999999999999" hidden="1" x14ac:dyDescent="0.2"/>
    <row r="22723" ht="10.199999999999999" hidden="1" x14ac:dyDescent="0.2"/>
    <row r="22724" ht="10.199999999999999" hidden="1" x14ac:dyDescent="0.2"/>
    <row r="22725" ht="10.199999999999999" hidden="1" x14ac:dyDescent="0.2"/>
    <row r="22726" ht="10.199999999999999" hidden="1" x14ac:dyDescent="0.2"/>
    <row r="22727" ht="10.199999999999999" hidden="1" x14ac:dyDescent="0.2"/>
    <row r="22728" ht="10.199999999999999" hidden="1" x14ac:dyDescent="0.2"/>
    <row r="22729" ht="10.199999999999999" hidden="1" x14ac:dyDescent="0.2"/>
    <row r="22730" ht="10.199999999999999" hidden="1" x14ac:dyDescent="0.2"/>
    <row r="22731" ht="10.199999999999999" hidden="1" x14ac:dyDescent="0.2"/>
    <row r="22732" ht="10.199999999999999" hidden="1" x14ac:dyDescent="0.2"/>
    <row r="22733" ht="10.199999999999999" hidden="1" x14ac:dyDescent="0.2"/>
    <row r="22734" ht="10.199999999999999" hidden="1" x14ac:dyDescent="0.2"/>
    <row r="22735" ht="10.199999999999999" hidden="1" x14ac:dyDescent="0.2"/>
    <row r="22736" ht="10.199999999999999" hidden="1" x14ac:dyDescent="0.2"/>
    <row r="22737" ht="10.199999999999999" hidden="1" x14ac:dyDescent="0.2"/>
    <row r="22738" ht="10.199999999999999" hidden="1" x14ac:dyDescent="0.2"/>
    <row r="22739" ht="10.199999999999999" hidden="1" x14ac:dyDescent="0.2"/>
    <row r="22740" ht="10.199999999999999" hidden="1" x14ac:dyDescent="0.2"/>
    <row r="22741" ht="10.199999999999999" hidden="1" x14ac:dyDescent="0.2"/>
    <row r="22742" ht="10.199999999999999" hidden="1" x14ac:dyDescent="0.2"/>
    <row r="22743" ht="10.199999999999999" hidden="1" x14ac:dyDescent="0.2"/>
    <row r="22744" ht="10.199999999999999" hidden="1" x14ac:dyDescent="0.2"/>
    <row r="22745" ht="10.199999999999999" hidden="1" x14ac:dyDescent="0.2"/>
    <row r="22746" ht="10.199999999999999" hidden="1" x14ac:dyDescent="0.2"/>
    <row r="22747" ht="10.199999999999999" hidden="1" x14ac:dyDescent="0.2"/>
    <row r="22748" ht="10.199999999999999" hidden="1" x14ac:dyDescent="0.2"/>
    <row r="22749" ht="10.199999999999999" hidden="1" x14ac:dyDescent="0.2"/>
    <row r="22750" ht="10.199999999999999" hidden="1" x14ac:dyDescent="0.2"/>
    <row r="22751" ht="10.199999999999999" hidden="1" x14ac:dyDescent="0.2"/>
    <row r="22752" ht="10.199999999999999" hidden="1" x14ac:dyDescent="0.2"/>
    <row r="22753" ht="10.199999999999999" hidden="1" x14ac:dyDescent="0.2"/>
    <row r="22754" ht="10.199999999999999" hidden="1" x14ac:dyDescent="0.2"/>
    <row r="22755" ht="10.199999999999999" hidden="1" x14ac:dyDescent="0.2"/>
    <row r="22756" ht="10.199999999999999" hidden="1" x14ac:dyDescent="0.2"/>
    <row r="22757" ht="10.199999999999999" hidden="1" x14ac:dyDescent="0.2"/>
    <row r="22758" ht="10.199999999999999" hidden="1" x14ac:dyDescent="0.2"/>
    <row r="22759" ht="10.199999999999999" hidden="1" x14ac:dyDescent="0.2"/>
    <row r="22760" ht="10.199999999999999" hidden="1" x14ac:dyDescent="0.2"/>
    <row r="22761" ht="10.199999999999999" hidden="1" x14ac:dyDescent="0.2"/>
    <row r="22762" ht="10.199999999999999" hidden="1" x14ac:dyDescent="0.2"/>
    <row r="22763" ht="10.199999999999999" hidden="1" x14ac:dyDescent="0.2"/>
    <row r="22764" ht="10.199999999999999" hidden="1" x14ac:dyDescent="0.2"/>
    <row r="22765" ht="10.199999999999999" hidden="1" x14ac:dyDescent="0.2"/>
    <row r="22766" ht="10.199999999999999" hidden="1" x14ac:dyDescent="0.2"/>
    <row r="22767" ht="10.199999999999999" hidden="1" x14ac:dyDescent="0.2"/>
    <row r="22768" ht="10.199999999999999" hidden="1" x14ac:dyDescent="0.2"/>
    <row r="22769" ht="10.199999999999999" hidden="1" x14ac:dyDescent="0.2"/>
    <row r="22770" ht="10.199999999999999" hidden="1" x14ac:dyDescent="0.2"/>
    <row r="22771" ht="10.199999999999999" hidden="1" x14ac:dyDescent="0.2"/>
    <row r="22772" ht="10.199999999999999" hidden="1" x14ac:dyDescent="0.2"/>
    <row r="22773" ht="10.199999999999999" hidden="1" x14ac:dyDescent="0.2"/>
    <row r="22774" ht="10.199999999999999" hidden="1" x14ac:dyDescent="0.2"/>
    <row r="22775" ht="10.199999999999999" hidden="1" x14ac:dyDescent="0.2"/>
    <row r="22776" ht="10.199999999999999" hidden="1" x14ac:dyDescent="0.2"/>
    <row r="22777" ht="10.199999999999999" hidden="1" x14ac:dyDescent="0.2"/>
    <row r="22778" ht="10.199999999999999" hidden="1" x14ac:dyDescent="0.2"/>
    <row r="22779" ht="10.199999999999999" hidden="1" x14ac:dyDescent="0.2"/>
    <row r="22780" ht="10.199999999999999" hidden="1" x14ac:dyDescent="0.2"/>
    <row r="22781" ht="10.199999999999999" hidden="1" x14ac:dyDescent="0.2"/>
    <row r="22782" ht="10.199999999999999" hidden="1" x14ac:dyDescent="0.2"/>
    <row r="22783" ht="10.199999999999999" hidden="1" x14ac:dyDescent="0.2"/>
    <row r="22784" ht="10.199999999999999" hidden="1" x14ac:dyDescent="0.2"/>
    <row r="22785" ht="10.199999999999999" hidden="1" x14ac:dyDescent="0.2"/>
    <row r="22786" ht="10.199999999999999" hidden="1" x14ac:dyDescent="0.2"/>
    <row r="22787" ht="10.199999999999999" hidden="1" x14ac:dyDescent="0.2"/>
    <row r="22788" ht="10.199999999999999" hidden="1" x14ac:dyDescent="0.2"/>
    <row r="22789" ht="10.199999999999999" hidden="1" x14ac:dyDescent="0.2"/>
    <row r="22790" ht="10.199999999999999" hidden="1" x14ac:dyDescent="0.2"/>
    <row r="22791" ht="10.199999999999999" hidden="1" x14ac:dyDescent="0.2"/>
    <row r="22792" ht="10.199999999999999" hidden="1" x14ac:dyDescent="0.2"/>
    <row r="22793" ht="10.199999999999999" hidden="1" x14ac:dyDescent="0.2"/>
    <row r="22794" ht="10.199999999999999" hidden="1" x14ac:dyDescent="0.2"/>
    <row r="22795" ht="10.199999999999999" hidden="1" x14ac:dyDescent="0.2"/>
    <row r="22796" ht="10.199999999999999" hidden="1" x14ac:dyDescent="0.2"/>
    <row r="22797" ht="10.199999999999999" hidden="1" x14ac:dyDescent="0.2"/>
    <row r="22798" ht="10.199999999999999" hidden="1" x14ac:dyDescent="0.2"/>
    <row r="22799" ht="10.199999999999999" hidden="1" x14ac:dyDescent="0.2"/>
    <row r="22800" ht="10.199999999999999" hidden="1" x14ac:dyDescent="0.2"/>
    <row r="22801" ht="10.199999999999999" hidden="1" x14ac:dyDescent="0.2"/>
    <row r="22802" ht="10.199999999999999" hidden="1" x14ac:dyDescent="0.2"/>
    <row r="22803" ht="10.199999999999999" hidden="1" x14ac:dyDescent="0.2"/>
    <row r="22804" ht="10.199999999999999" hidden="1" x14ac:dyDescent="0.2"/>
    <row r="22805" ht="10.199999999999999" hidden="1" x14ac:dyDescent="0.2"/>
    <row r="22806" ht="10.199999999999999" hidden="1" x14ac:dyDescent="0.2"/>
    <row r="22807" ht="10.199999999999999" hidden="1" x14ac:dyDescent="0.2"/>
    <row r="22808" ht="10.199999999999999" hidden="1" x14ac:dyDescent="0.2"/>
    <row r="22809" ht="10.199999999999999" hidden="1" x14ac:dyDescent="0.2"/>
    <row r="22810" ht="10.199999999999999" hidden="1" x14ac:dyDescent="0.2"/>
    <row r="22811" ht="10.199999999999999" hidden="1" x14ac:dyDescent="0.2"/>
    <row r="22812" ht="10.199999999999999" hidden="1" x14ac:dyDescent="0.2"/>
    <row r="22813" ht="10.199999999999999" hidden="1" x14ac:dyDescent="0.2"/>
    <row r="22814" ht="10.199999999999999" hidden="1" x14ac:dyDescent="0.2"/>
    <row r="22815" ht="10.199999999999999" hidden="1" x14ac:dyDescent="0.2"/>
    <row r="22816" ht="10.199999999999999" hidden="1" x14ac:dyDescent="0.2"/>
    <row r="22817" ht="10.199999999999999" hidden="1" x14ac:dyDescent="0.2"/>
    <row r="22818" ht="10.199999999999999" hidden="1" x14ac:dyDescent="0.2"/>
    <row r="22819" ht="10.199999999999999" hidden="1" x14ac:dyDescent="0.2"/>
    <row r="22820" ht="10.199999999999999" hidden="1" x14ac:dyDescent="0.2"/>
    <row r="22821" ht="10.199999999999999" hidden="1" x14ac:dyDescent="0.2"/>
    <row r="22822" ht="10.199999999999999" hidden="1" x14ac:dyDescent="0.2"/>
    <row r="22823" ht="10.199999999999999" hidden="1" x14ac:dyDescent="0.2"/>
    <row r="22824" ht="10.199999999999999" hidden="1" x14ac:dyDescent="0.2"/>
    <row r="22825" ht="10.199999999999999" hidden="1" x14ac:dyDescent="0.2"/>
    <row r="22826" ht="10.199999999999999" hidden="1" x14ac:dyDescent="0.2"/>
    <row r="22827" ht="10.199999999999999" hidden="1" x14ac:dyDescent="0.2"/>
    <row r="22828" ht="10.199999999999999" hidden="1" x14ac:dyDescent="0.2"/>
    <row r="22829" ht="10.199999999999999" hidden="1" x14ac:dyDescent="0.2"/>
    <row r="22830" ht="10.199999999999999" hidden="1" x14ac:dyDescent="0.2"/>
    <row r="22831" ht="10.199999999999999" hidden="1" x14ac:dyDescent="0.2"/>
    <row r="22832" ht="10.199999999999999" hidden="1" x14ac:dyDescent="0.2"/>
    <row r="22833" ht="10.199999999999999" hidden="1" x14ac:dyDescent="0.2"/>
    <row r="22834" ht="10.199999999999999" hidden="1" x14ac:dyDescent="0.2"/>
    <row r="22835" ht="10.199999999999999" hidden="1" x14ac:dyDescent="0.2"/>
    <row r="22836" ht="10.199999999999999" hidden="1" x14ac:dyDescent="0.2"/>
    <row r="22837" ht="10.199999999999999" hidden="1" x14ac:dyDescent="0.2"/>
    <row r="22838" ht="10.199999999999999" hidden="1" x14ac:dyDescent="0.2"/>
    <row r="22839" ht="10.199999999999999" hidden="1" x14ac:dyDescent="0.2"/>
    <row r="22840" ht="10.199999999999999" hidden="1" x14ac:dyDescent="0.2"/>
    <row r="22841" ht="10.199999999999999" hidden="1" x14ac:dyDescent="0.2"/>
    <row r="22842" ht="10.199999999999999" hidden="1" x14ac:dyDescent="0.2"/>
    <row r="22843" ht="10.199999999999999" hidden="1" x14ac:dyDescent="0.2"/>
    <row r="22844" ht="10.199999999999999" hidden="1" x14ac:dyDescent="0.2"/>
    <row r="22845" ht="10.199999999999999" hidden="1" x14ac:dyDescent="0.2"/>
    <row r="22846" ht="10.199999999999999" hidden="1" x14ac:dyDescent="0.2"/>
    <row r="22847" ht="10.199999999999999" hidden="1" x14ac:dyDescent="0.2"/>
    <row r="22848" ht="10.199999999999999" hidden="1" x14ac:dyDescent="0.2"/>
    <row r="22849" ht="10.199999999999999" hidden="1" x14ac:dyDescent="0.2"/>
    <row r="22850" ht="10.199999999999999" hidden="1" x14ac:dyDescent="0.2"/>
    <row r="22851" ht="10.199999999999999" hidden="1" x14ac:dyDescent="0.2"/>
    <row r="22852" ht="10.199999999999999" hidden="1" x14ac:dyDescent="0.2"/>
    <row r="22853" ht="10.199999999999999" hidden="1" x14ac:dyDescent="0.2"/>
    <row r="22854" ht="10.199999999999999" hidden="1" x14ac:dyDescent="0.2"/>
    <row r="22855" ht="10.199999999999999" hidden="1" x14ac:dyDescent="0.2"/>
    <row r="22856" ht="10.199999999999999" hidden="1" x14ac:dyDescent="0.2"/>
    <row r="22857" ht="10.199999999999999" hidden="1" x14ac:dyDescent="0.2"/>
    <row r="22858" ht="10.199999999999999" hidden="1" x14ac:dyDescent="0.2"/>
    <row r="22859" ht="10.199999999999999" hidden="1" x14ac:dyDescent="0.2"/>
    <row r="22860" ht="10.199999999999999" hidden="1" x14ac:dyDescent="0.2"/>
    <row r="22861" ht="10.199999999999999" hidden="1" x14ac:dyDescent="0.2"/>
    <row r="22862" ht="10.199999999999999" hidden="1" x14ac:dyDescent="0.2"/>
    <row r="22863" ht="10.199999999999999" hidden="1" x14ac:dyDescent="0.2"/>
    <row r="22864" ht="10.199999999999999" hidden="1" x14ac:dyDescent="0.2"/>
    <row r="22865" ht="10.199999999999999" hidden="1" x14ac:dyDescent="0.2"/>
    <row r="22866" ht="10.199999999999999" hidden="1" x14ac:dyDescent="0.2"/>
    <row r="22867" ht="10.199999999999999" hidden="1" x14ac:dyDescent="0.2"/>
    <row r="22868" ht="10.199999999999999" hidden="1" x14ac:dyDescent="0.2"/>
    <row r="22869" ht="10.199999999999999" hidden="1" x14ac:dyDescent="0.2"/>
    <row r="22870" ht="10.199999999999999" hidden="1" x14ac:dyDescent="0.2"/>
    <row r="22871" ht="10.199999999999999" hidden="1" x14ac:dyDescent="0.2"/>
    <row r="22872" ht="10.199999999999999" hidden="1" x14ac:dyDescent="0.2"/>
    <row r="22873" ht="10.199999999999999" hidden="1" x14ac:dyDescent="0.2"/>
    <row r="22874" ht="10.199999999999999" hidden="1" x14ac:dyDescent="0.2"/>
    <row r="22875" ht="10.199999999999999" hidden="1" x14ac:dyDescent="0.2"/>
    <row r="22876" ht="10.199999999999999" hidden="1" x14ac:dyDescent="0.2"/>
    <row r="22877" ht="10.199999999999999" hidden="1" x14ac:dyDescent="0.2"/>
    <row r="22878" ht="10.199999999999999" hidden="1" x14ac:dyDescent="0.2"/>
    <row r="22879" ht="10.199999999999999" hidden="1" x14ac:dyDescent="0.2"/>
    <row r="22880" ht="10.199999999999999" hidden="1" x14ac:dyDescent="0.2"/>
    <row r="22881" ht="10.199999999999999" hidden="1" x14ac:dyDescent="0.2"/>
    <row r="22882" ht="10.199999999999999" hidden="1" x14ac:dyDescent="0.2"/>
    <row r="22883" ht="10.199999999999999" hidden="1" x14ac:dyDescent="0.2"/>
    <row r="22884" ht="10.199999999999999" hidden="1" x14ac:dyDescent="0.2"/>
    <row r="22885" ht="10.199999999999999" hidden="1" x14ac:dyDescent="0.2"/>
    <row r="22886" ht="10.199999999999999" hidden="1" x14ac:dyDescent="0.2"/>
    <row r="22887" ht="10.199999999999999" hidden="1" x14ac:dyDescent="0.2"/>
    <row r="22888" ht="10.199999999999999" hidden="1" x14ac:dyDescent="0.2"/>
    <row r="22889" ht="10.199999999999999" hidden="1" x14ac:dyDescent="0.2"/>
    <row r="22890" ht="10.199999999999999" hidden="1" x14ac:dyDescent="0.2"/>
    <row r="22891" ht="10.199999999999999" hidden="1" x14ac:dyDescent="0.2"/>
    <row r="22892" ht="10.199999999999999" hidden="1" x14ac:dyDescent="0.2"/>
    <row r="22893" ht="10.199999999999999" hidden="1" x14ac:dyDescent="0.2"/>
    <row r="22894" ht="10.199999999999999" hidden="1" x14ac:dyDescent="0.2"/>
    <row r="22895" ht="10.199999999999999" hidden="1" x14ac:dyDescent="0.2"/>
    <row r="22896" ht="10.199999999999999" hidden="1" x14ac:dyDescent="0.2"/>
    <row r="22897" ht="10.199999999999999" hidden="1" x14ac:dyDescent="0.2"/>
    <row r="22898" ht="10.199999999999999" hidden="1" x14ac:dyDescent="0.2"/>
    <row r="22899" ht="10.199999999999999" hidden="1" x14ac:dyDescent="0.2"/>
    <row r="22900" ht="10.199999999999999" hidden="1" x14ac:dyDescent="0.2"/>
    <row r="22901" ht="10.199999999999999" hidden="1" x14ac:dyDescent="0.2"/>
    <row r="22902" ht="10.199999999999999" hidden="1" x14ac:dyDescent="0.2"/>
    <row r="22903" ht="10.199999999999999" hidden="1" x14ac:dyDescent="0.2"/>
    <row r="22904" ht="10.199999999999999" hidden="1" x14ac:dyDescent="0.2"/>
    <row r="22905" ht="10.199999999999999" hidden="1" x14ac:dyDescent="0.2"/>
    <row r="22906" ht="10.199999999999999" hidden="1" x14ac:dyDescent="0.2"/>
    <row r="22907" ht="10.199999999999999" hidden="1" x14ac:dyDescent="0.2"/>
    <row r="22908" ht="10.199999999999999" hidden="1" x14ac:dyDescent="0.2"/>
    <row r="22909" ht="10.199999999999999" hidden="1" x14ac:dyDescent="0.2"/>
    <row r="22910" ht="10.199999999999999" hidden="1" x14ac:dyDescent="0.2"/>
    <row r="22911" ht="10.199999999999999" hidden="1" x14ac:dyDescent="0.2"/>
    <row r="22912" ht="10.199999999999999" hidden="1" x14ac:dyDescent="0.2"/>
    <row r="22913" ht="10.199999999999999" hidden="1" x14ac:dyDescent="0.2"/>
    <row r="22914" ht="10.199999999999999" hidden="1" x14ac:dyDescent="0.2"/>
    <row r="22915" ht="10.199999999999999" hidden="1" x14ac:dyDescent="0.2"/>
    <row r="22916" ht="10.199999999999999" hidden="1" x14ac:dyDescent="0.2"/>
    <row r="22917" ht="10.199999999999999" hidden="1" x14ac:dyDescent="0.2"/>
    <row r="22918" ht="10.199999999999999" hidden="1" x14ac:dyDescent="0.2"/>
    <row r="22919" ht="10.199999999999999" hidden="1" x14ac:dyDescent="0.2"/>
    <row r="22920" ht="10.199999999999999" hidden="1" x14ac:dyDescent="0.2"/>
    <row r="22921" ht="10.199999999999999" hidden="1" x14ac:dyDescent="0.2"/>
    <row r="22922" ht="10.199999999999999" hidden="1" x14ac:dyDescent="0.2"/>
    <row r="22923" ht="10.199999999999999" hidden="1" x14ac:dyDescent="0.2"/>
    <row r="22924" ht="10.199999999999999" hidden="1" x14ac:dyDescent="0.2"/>
    <row r="22925" ht="10.199999999999999" hidden="1" x14ac:dyDescent="0.2"/>
    <row r="22926" ht="10.199999999999999" hidden="1" x14ac:dyDescent="0.2"/>
    <row r="22927" ht="10.199999999999999" hidden="1" x14ac:dyDescent="0.2"/>
    <row r="22928" ht="10.199999999999999" hidden="1" x14ac:dyDescent="0.2"/>
    <row r="22929" ht="10.199999999999999" hidden="1" x14ac:dyDescent="0.2"/>
    <row r="22930" ht="10.199999999999999" hidden="1" x14ac:dyDescent="0.2"/>
    <row r="22931" ht="10.199999999999999" hidden="1" x14ac:dyDescent="0.2"/>
    <row r="22932" ht="10.199999999999999" hidden="1" x14ac:dyDescent="0.2"/>
    <row r="22933" ht="10.199999999999999" hidden="1" x14ac:dyDescent="0.2"/>
    <row r="22934" ht="10.199999999999999" hidden="1" x14ac:dyDescent="0.2"/>
    <row r="22935" ht="10.199999999999999" hidden="1" x14ac:dyDescent="0.2"/>
    <row r="22936" ht="10.199999999999999" hidden="1" x14ac:dyDescent="0.2"/>
    <row r="22937" ht="10.199999999999999" hidden="1" x14ac:dyDescent="0.2"/>
    <row r="22938" ht="10.199999999999999" hidden="1" x14ac:dyDescent="0.2"/>
    <row r="22939" ht="10.199999999999999" hidden="1" x14ac:dyDescent="0.2"/>
    <row r="22940" ht="10.199999999999999" hidden="1" x14ac:dyDescent="0.2"/>
    <row r="22941" ht="10.199999999999999" hidden="1" x14ac:dyDescent="0.2"/>
    <row r="22942" ht="10.199999999999999" hidden="1" x14ac:dyDescent="0.2"/>
    <row r="22943" ht="10.199999999999999" hidden="1" x14ac:dyDescent="0.2"/>
    <row r="22944" ht="10.199999999999999" hidden="1" x14ac:dyDescent="0.2"/>
    <row r="22945" ht="10.199999999999999" hidden="1" x14ac:dyDescent="0.2"/>
    <row r="22946" ht="10.199999999999999" hidden="1" x14ac:dyDescent="0.2"/>
    <row r="22947" ht="10.199999999999999" hidden="1" x14ac:dyDescent="0.2"/>
    <row r="22948" ht="10.199999999999999" hidden="1" x14ac:dyDescent="0.2"/>
    <row r="22949" ht="10.199999999999999" hidden="1" x14ac:dyDescent="0.2"/>
    <row r="22950" ht="10.199999999999999" hidden="1" x14ac:dyDescent="0.2"/>
    <row r="22951" ht="10.199999999999999" hidden="1" x14ac:dyDescent="0.2"/>
    <row r="22952" ht="10.199999999999999" hidden="1" x14ac:dyDescent="0.2"/>
    <row r="22953" ht="10.199999999999999" hidden="1" x14ac:dyDescent="0.2"/>
    <row r="22954" ht="10.199999999999999" hidden="1" x14ac:dyDescent="0.2"/>
    <row r="22955" ht="10.199999999999999" hidden="1" x14ac:dyDescent="0.2"/>
    <row r="22956" ht="10.199999999999999" hidden="1" x14ac:dyDescent="0.2"/>
    <row r="22957" ht="10.199999999999999" hidden="1" x14ac:dyDescent="0.2"/>
    <row r="22958" ht="10.199999999999999" hidden="1" x14ac:dyDescent="0.2"/>
    <row r="22959" ht="10.199999999999999" hidden="1" x14ac:dyDescent="0.2"/>
    <row r="22960" ht="10.199999999999999" hidden="1" x14ac:dyDescent="0.2"/>
    <row r="22961" ht="10.199999999999999" hidden="1" x14ac:dyDescent="0.2"/>
    <row r="22962" ht="10.199999999999999" hidden="1" x14ac:dyDescent="0.2"/>
    <row r="22963" ht="10.199999999999999" hidden="1" x14ac:dyDescent="0.2"/>
    <row r="22964" ht="10.199999999999999" hidden="1" x14ac:dyDescent="0.2"/>
    <row r="22965" ht="10.199999999999999" hidden="1" x14ac:dyDescent="0.2"/>
    <row r="22966" ht="10.199999999999999" hidden="1" x14ac:dyDescent="0.2"/>
    <row r="22967" ht="10.199999999999999" hidden="1" x14ac:dyDescent="0.2"/>
    <row r="22968" ht="10.199999999999999" hidden="1" x14ac:dyDescent="0.2"/>
    <row r="22969" ht="10.199999999999999" hidden="1" x14ac:dyDescent="0.2"/>
    <row r="22970" ht="10.199999999999999" hidden="1" x14ac:dyDescent="0.2"/>
    <row r="22971" ht="10.199999999999999" hidden="1" x14ac:dyDescent="0.2"/>
    <row r="22972" ht="10.199999999999999" hidden="1" x14ac:dyDescent="0.2"/>
    <row r="22973" ht="10.199999999999999" hidden="1" x14ac:dyDescent="0.2"/>
    <row r="22974" ht="10.199999999999999" hidden="1" x14ac:dyDescent="0.2"/>
    <row r="22975" ht="10.199999999999999" hidden="1" x14ac:dyDescent="0.2"/>
    <row r="22976" ht="10.199999999999999" hidden="1" x14ac:dyDescent="0.2"/>
    <row r="22977" ht="10.199999999999999" hidden="1" x14ac:dyDescent="0.2"/>
    <row r="22978" ht="10.199999999999999" hidden="1" x14ac:dyDescent="0.2"/>
    <row r="22979" ht="10.199999999999999" hidden="1" x14ac:dyDescent="0.2"/>
    <row r="22980" ht="10.199999999999999" hidden="1" x14ac:dyDescent="0.2"/>
    <row r="22981" ht="10.199999999999999" hidden="1" x14ac:dyDescent="0.2"/>
    <row r="22982" ht="10.199999999999999" hidden="1" x14ac:dyDescent="0.2"/>
    <row r="22983" ht="10.199999999999999" hidden="1" x14ac:dyDescent="0.2"/>
    <row r="22984" ht="10.199999999999999" hidden="1" x14ac:dyDescent="0.2"/>
    <row r="22985" ht="10.199999999999999" hidden="1" x14ac:dyDescent="0.2"/>
    <row r="22986" ht="10.199999999999999" hidden="1" x14ac:dyDescent="0.2"/>
    <row r="22987" ht="10.199999999999999" hidden="1" x14ac:dyDescent="0.2"/>
    <row r="22988" ht="10.199999999999999" hidden="1" x14ac:dyDescent="0.2"/>
    <row r="22989" ht="10.199999999999999" hidden="1" x14ac:dyDescent="0.2"/>
    <row r="22990" ht="10.199999999999999" hidden="1" x14ac:dyDescent="0.2"/>
    <row r="22991" ht="10.199999999999999" hidden="1" x14ac:dyDescent="0.2"/>
    <row r="22992" ht="10.199999999999999" hidden="1" x14ac:dyDescent="0.2"/>
    <row r="22993" ht="10.199999999999999" hidden="1" x14ac:dyDescent="0.2"/>
    <row r="22994" ht="10.199999999999999" hidden="1" x14ac:dyDescent="0.2"/>
    <row r="22995" ht="10.199999999999999" hidden="1" x14ac:dyDescent="0.2"/>
    <row r="22996" ht="10.199999999999999" hidden="1" x14ac:dyDescent="0.2"/>
    <row r="22997" ht="10.199999999999999" hidden="1" x14ac:dyDescent="0.2"/>
    <row r="22998" ht="10.199999999999999" hidden="1" x14ac:dyDescent="0.2"/>
    <row r="22999" ht="10.199999999999999" hidden="1" x14ac:dyDescent="0.2"/>
    <row r="23000" ht="10.199999999999999" hidden="1" x14ac:dyDescent="0.2"/>
    <row r="23001" ht="10.199999999999999" hidden="1" x14ac:dyDescent="0.2"/>
    <row r="23002" ht="10.199999999999999" hidden="1" x14ac:dyDescent="0.2"/>
    <row r="23003" ht="10.199999999999999" hidden="1" x14ac:dyDescent="0.2"/>
    <row r="23004" ht="10.199999999999999" hidden="1" x14ac:dyDescent="0.2"/>
    <row r="23005" ht="10.199999999999999" hidden="1" x14ac:dyDescent="0.2"/>
    <row r="23006" ht="10.199999999999999" hidden="1" x14ac:dyDescent="0.2"/>
    <row r="23007" ht="10.199999999999999" hidden="1" x14ac:dyDescent="0.2"/>
    <row r="23008" ht="10.199999999999999" hidden="1" x14ac:dyDescent="0.2"/>
    <row r="23009" ht="10.199999999999999" hidden="1" x14ac:dyDescent="0.2"/>
    <row r="23010" ht="10.199999999999999" hidden="1" x14ac:dyDescent="0.2"/>
    <row r="23011" ht="10.199999999999999" hidden="1" x14ac:dyDescent="0.2"/>
    <row r="23012" ht="10.199999999999999" hidden="1" x14ac:dyDescent="0.2"/>
    <row r="23013" ht="10.199999999999999" hidden="1" x14ac:dyDescent="0.2"/>
    <row r="23014" ht="10.199999999999999" hidden="1" x14ac:dyDescent="0.2"/>
    <row r="23015" ht="10.199999999999999" hidden="1" x14ac:dyDescent="0.2"/>
    <row r="23016" ht="10.199999999999999" hidden="1" x14ac:dyDescent="0.2"/>
    <row r="23017" ht="10.199999999999999" hidden="1" x14ac:dyDescent="0.2"/>
    <row r="23018" ht="10.199999999999999" hidden="1" x14ac:dyDescent="0.2"/>
    <row r="23019" ht="10.199999999999999" hidden="1" x14ac:dyDescent="0.2"/>
    <row r="23020" ht="10.199999999999999" hidden="1" x14ac:dyDescent="0.2"/>
    <row r="23021" ht="10.199999999999999" hidden="1" x14ac:dyDescent="0.2"/>
    <row r="23022" ht="10.199999999999999" hidden="1" x14ac:dyDescent="0.2"/>
    <row r="23023" ht="10.199999999999999" hidden="1" x14ac:dyDescent="0.2"/>
    <row r="23024" ht="10.199999999999999" hidden="1" x14ac:dyDescent="0.2"/>
    <row r="23025" ht="10.199999999999999" hidden="1" x14ac:dyDescent="0.2"/>
    <row r="23026" ht="10.199999999999999" hidden="1" x14ac:dyDescent="0.2"/>
    <row r="23027" ht="10.199999999999999" hidden="1" x14ac:dyDescent="0.2"/>
    <row r="23028" ht="10.199999999999999" hidden="1" x14ac:dyDescent="0.2"/>
    <row r="23029" ht="10.199999999999999" hidden="1" x14ac:dyDescent="0.2"/>
    <row r="23030" ht="10.199999999999999" hidden="1" x14ac:dyDescent="0.2"/>
    <row r="23031" ht="10.199999999999999" hidden="1" x14ac:dyDescent="0.2"/>
    <row r="23032" ht="10.199999999999999" hidden="1" x14ac:dyDescent="0.2"/>
    <row r="23033" ht="10.199999999999999" hidden="1" x14ac:dyDescent="0.2"/>
    <row r="23034" ht="10.199999999999999" hidden="1" x14ac:dyDescent="0.2"/>
    <row r="23035" ht="10.199999999999999" hidden="1" x14ac:dyDescent="0.2"/>
    <row r="23036" ht="10.199999999999999" hidden="1" x14ac:dyDescent="0.2"/>
    <row r="23037" ht="10.199999999999999" hidden="1" x14ac:dyDescent="0.2"/>
    <row r="23038" ht="10.199999999999999" hidden="1" x14ac:dyDescent="0.2"/>
    <row r="23039" ht="10.199999999999999" hidden="1" x14ac:dyDescent="0.2"/>
    <row r="23040" ht="10.199999999999999" hidden="1" x14ac:dyDescent="0.2"/>
    <row r="23041" ht="10.199999999999999" hidden="1" x14ac:dyDescent="0.2"/>
    <row r="23042" ht="10.199999999999999" hidden="1" x14ac:dyDescent="0.2"/>
    <row r="23043" ht="10.199999999999999" hidden="1" x14ac:dyDescent="0.2"/>
    <row r="23044" ht="10.199999999999999" hidden="1" x14ac:dyDescent="0.2"/>
    <row r="23045" ht="10.199999999999999" hidden="1" x14ac:dyDescent="0.2"/>
    <row r="23046" ht="10.199999999999999" hidden="1" x14ac:dyDescent="0.2"/>
    <row r="23047" ht="10.199999999999999" hidden="1" x14ac:dyDescent="0.2"/>
    <row r="23048" ht="10.199999999999999" hidden="1" x14ac:dyDescent="0.2"/>
    <row r="23049" ht="10.199999999999999" hidden="1" x14ac:dyDescent="0.2"/>
    <row r="23050" ht="10.199999999999999" hidden="1" x14ac:dyDescent="0.2"/>
    <row r="23051" ht="10.199999999999999" hidden="1" x14ac:dyDescent="0.2"/>
    <row r="23052" ht="10.199999999999999" hidden="1" x14ac:dyDescent="0.2"/>
    <row r="23053" ht="10.199999999999999" hidden="1" x14ac:dyDescent="0.2"/>
    <row r="23054" ht="10.199999999999999" hidden="1" x14ac:dyDescent="0.2"/>
    <row r="23055" ht="10.199999999999999" hidden="1" x14ac:dyDescent="0.2"/>
    <row r="23056" ht="10.199999999999999" hidden="1" x14ac:dyDescent="0.2"/>
    <row r="23057" ht="10.199999999999999" hidden="1" x14ac:dyDescent="0.2"/>
    <row r="23058" ht="10.199999999999999" hidden="1" x14ac:dyDescent="0.2"/>
    <row r="23059" ht="10.199999999999999" hidden="1" x14ac:dyDescent="0.2"/>
    <row r="23060" ht="10.199999999999999" hidden="1" x14ac:dyDescent="0.2"/>
    <row r="23061" ht="10.199999999999999" hidden="1" x14ac:dyDescent="0.2"/>
    <row r="23062" ht="10.199999999999999" hidden="1" x14ac:dyDescent="0.2"/>
    <row r="23063" ht="10.199999999999999" hidden="1" x14ac:dyDescent="0.2"/>
    <row r="23064" ht="10.199999999999999" hidden="1" x14ac:dyDescent="0.2"/>
    <row r="23065" ht="10.199999999999999" hidden="1" x14ac:dyDescent="0.2"/>
    <row r="23066" ht="10.199999999999999" hidden="1" x14ac:dyDescent="0.2"/>
    <row r="23067" ht="10.199999999999999" hidden="1" x14ac:dyDescent="0.2"/>
    <row r="23068" ht="10.199999999999999" hidden="1" x14ac:dyDescent="0.2"/>
    <row r="23069" ht="10.199999999999999" hidden="1" x14ac:dyDescent="0.2"/>
    <row r="23070" ht="10.199999999999999" hidden="1" x14ac:dyDescent="0.2"/>
    <row r="23071" ht="10.199999999999999" hidden="1" x14ac:dyDescent="0.2"/>
    <row r="23072" ht="10.199999999999999" hidden="1" x14ac:dyDescent="0.2"/>
    <row r="23073" ht="10.199999999999999" hidden="1" x14ac:dyDescent="0.2"/>
    <row r="23074" ht="10.199999999999999" hidden="1" x14ac:dyDescent="0.2"/>
    <row r="23075" ht="10.199999999999999" hidden="1" x14ac:dyDescent="0.2"/>
    <row r="23076" ht="10.199999999999999" hidden="1" x14ac:dyDescent="0.2"/>
    <row r="23077" ht="10.199999999999999" hidden="1" x14ac:dyDescent="0.2"/>
    <row r="23078" ht="10.199999999999999" hidden="1" x14ac:dyDescent="0.2"/>
    <row r="23079" ht="10.199999999999999" hidden="1" x14ac:dyDescent="0.2"/>
    <row r="23080" ht="10.199999999999999" hidden="1" x14ac:dyDescent="0.2"/>
    <row r="23081" ht="10.199999999999999" hidden="1" x14ac:dyDescent="0.2"/>
    <row r="23082" ht="10.199999999999999" hidden="1" x14ac:dyDescent="0.2"/>
    <row r="23083" ht="10.199999999999999" hidden="1" x14ac:dyDescent="0.2"/>
    <row r="23084" ht="10.199999999999999" hidden="1" x14ac:dyDescent="0.2"/>
    <row r="23085" ht="10.199999999999999" hidden="1" x14ac:dyDescent="0.2"/>
    <row r="23086" ht="10.199999999999999" hidden="1" x14ac:dyDescent="0.2"/>
    <row r="23087" ht="10.199999999999999" hidden="1" x14ac:dyDescent="0.2"/>
    <row r="23088" ht="10.199999999999999" hidden="1" x14ac:dyDescent="0.2"/>
    <row r="23089" ht="10.199999999999999" hidden="1" x14ac:dyDescent="0.2"/>
    <row r="23090" ht="10.199999999999999" hidden="1" x14ac:dyDescent="0.2"/>
    <row r="23091" ht="10.199999999999999" hidden="1" x14ac:dyDescent="0.2"/>
    <row r="23092" ht="10.199999999999999" hidden="1" x14ac:dyDescent="0.2"/>
    <row r="23093" ht="10.199999999999999" hidden="1" x14ac:dyDescent="0.2"/>
    <row r="23094" ht="10.199999999999999" hidden="1" x14ac:dyDescent="0.2"/>
    <row r="23095" ht="10.199999999999999" hidden="1" x14ac:dyDescent="0.2"/>
    <row r="23096" ht="10.199999999999999" hidden="1" x14ac:dyDescent="0.2"/>
    <row r="23097" ht="10.199999999999999" hidden="1" x14ac:dyDescent="0.2"/>
    <row r="23098" ht="10.199999999999999" hidden="1" x14ac:dyDescent="0.2"/>
    <row r="23099" ht="10.199999999999999" hidden="1" x14ac:dyDescent="0.2"/>
    <row r="23100" ht="10.199999999999999" hidden="1" x14ac:dyDescent="0.2"/>
    <row r="23101" ht="10.199999999999999" hidden="1" x14ac:dyDescent="0.2"/>
    <row r="23102" ht="10.199999999999999" hidden="1" x14ac:dyDescent="0.2"/>
    <row r="23103" ht="10.199999999999999" hidden="1" x14ac:dyDescent="0.2"/>
    <row r="23104" ht="10.199999999999999" hidden="1" x14ac:dyDescent="0.2"/>
    <row r="23105" ht="10.199999999999999" hidden="1" x14ac:dyDescent="0.2"/>
    <row r="23106" ht="10.199999999999999" hidden="1" x14ac:dyDescent="0.2"/>
    <row r="23107" ht="10.199999999999999" hidden="1" x14ac:dyDescent="0.2"/>
    <row r="23108" ht="10.199999999999999" hidden="1" x14ac:dyDescent="0.2"/>
    <row r="23109" ht="10.199999999999999" hidden="1" x14ac:dyDescent="0.2"/>
    <row r="23110" ht="10.199999999999999" hidden="1" x14ac:dyDescent="0.2"/>
    <row r="23111" ht="10.199999999999999" hidden="1" x14ac:dyDescent="0.2"/>
    <row r="23112" ht="10.199999999999999" hidden="1" x14ac:dyDescent="0.2"/>
    <row r="23113" ht="10.199999999999999" hidden="1" x14ac:dyDescent="0.2"/>
    <row r="23114" ht="10.199999999999999" hidden="1" x14ac:dyDescent="0.2"/>
    <row r="23115" ht="10.199999999999999" hidden="1" x14ac:dyDescent="0.2"/>
    <row r="23116" ht="10.199999999999999" hidden="1" x14ac:dyDescent="0.2"/>
    <row r="23117" ht="10.199999999999999" hidden="1" x14ac:dyDescent="0.2"/>
    <row r="23118" ht="10.199999999999999" hidden="1" x14ac:dyDescent="0.2"/>
    <row r="23119" ht="10.199999999999999" hidden="1" x14ac:dyDescent="0.2"/>
    <row r="23120" ht="10.199999999999999" hidden="1" x14ac:dyDescent="0.2"/>
    <row r="23121" ht="10.199999999999999" hidden="1" x14ac:dyDescent="0.2"/>
    <row r="23122" ht="10.199999999999999" hidden="1" x14ac:dyDescent="0.2"/>
    <row r="23123" ht="10.199999999999999" hidden="1" x14ac:dyDescent="0.2"/>
    <row r="23124" ht="10.199999999999999" hidden="1" x14ac:dyDescent="0.2"/>
    <row r="23125" ht="10.199999999999999" hidden="1" x14ac:dyDescent="0.2"/>
    <row r="23126" ht="10.199999999999999" hidden="1" x14ac:dyDescent="0.2"/>
    <row r="23127" ht="10.199999999999999" hidden="1" x14ac:dyDescent="0.2"/>
    <row r="23128" ht="10.199999999999999" hidden="1" x14ac:dyDescent="0.2"/>
    <row r="23129" ht="10.199999999999999" hidden="1" x14ac:dyDescent="0.2"/>
    <row r="23130" ht="10.199999999999999" hidden="1" x14ac:dyDescent="0.2"/>
    <row r="23131" ht="10.199999999999999" hidden="1" x14ac:dyDescent="0.2"/>
    <row r="23132" ht="10.199999999999999" hidden="1" x14ac:dyDescent="0.2"/>
    <row r="23133" ht="10.199999999999999" hidden="1" x14ac:dyDescent="0.2"/>
    <row r="23134" ht="10.199999999999999" hidden="1" x14ac:dyDescent="0.2"/>
    <row r="23135" ht="10.199999999999999" hidden="1" x14ac:dyDescent="0.2"/>
    <row r="23136" ht="10.199999999999999" hidden="1" x14ac:dyDescent="0.2"/>
    <row r="23137" ht="10.199999999999999" hidden="1" x14ac:dyDescent="0.2"/>
    <row r="23138" ht="10.199999999999999" hidden="1" x14ac:dyDescent="0.2"/>
    <row r="23139" ht="10.199999999999999" hidden="1" x14ac:dyDescent="0.2"/>
    <row r="23140" ht="10.199999999999999" hidden="1" x14ac:dyDescent="0.2"/>
    <row r="23141" ht="10.199999999999999" hidden="1" x14ac:dyDescent="0.2"/>
    <row r="23142" ht="10.199999999999999" hidden="1" x14ac:dyDescent="0.2"/>
    <row r="23143" ht="10.199999999999999" hidden="1" x14ac:dyDescent="0.2"/>
    <row r="23144" ht="10.199999999999999" hidden="1" x14ac:dyDescent="0.2"/>
    <row r="23145" ht="10.199999999999999" hidden="1" x14ac:dyDescent="0.2"/>
    <row r="23146" ht="10.199999999999999" hidden="1" x14ac:dyDescent="0.2"/>
    <row r="23147" ht="10.199999999999999" hidden="1" x14ac:dyDescent="0.2"/>
    <row r="23148" ht="10.199999999999999" hidden="1" x14ac:dyDescent="0.2"/>
    <row r="23149" ht="10.199999999999999" hidden="1" x14ac:dyDescent="0.2"/>
    <row r="23150" ht="10.199999999999999" hidden="1" x14ac:dyDescent="0.2"/>
    <row r="23151" ht="10.199999999999999" hidden="1" x14ac:dyDescent="0.2"/>
    <row r="23152" ht="10.199999999999999" hidden="1" x14ac:dyDescent="0.2"/>
    <row r="23153" ht="10.199999999999999" hidden="1" x14ac:dyDescent="0.2"/>
    <row r="23154" ht="10.199999999999999" hidden="1" x14ac:dyDescent="0.2"/>
    <row r="23155" ht="10.199999999999999" hidden="1" x14ac:dyDescent="0.2"/>
    <row r="23156" ht="10.199999999999999" hidden="1" x14ac:dyDescent="0.2"/>
    <row r="23157" ht="10.199999999999999" hidden="1" x14ac:dyDescent="0.2"/>
    <row r="23158" ht="10.199999999999999" hidden="1" x14ac:dyDescent="0.2"/>
    <row r="23159" ht="10.199999999999999" hidden="1" x14ac:dyDescent="0.2"/>
    <row r="23160" ht="10.199999999999999" hidden="1" x14ac:dyDescent="0.2"/>
    <row r="23161" ht="10.199999999999999" hidden="1" x14ac:dyDescent="0.2"/>
    <row r="23162" ht="10.199999999999999" hidden="1" x14ac:dyDescent="0.2"/>
    <row r="23163" ht="10.199999999999999" hidden="1" x14ac:dyDescent="0.2"/>
    <row r="23164" ht="10.199999999999999" hidden="1" x14ac:dyDescent="0.2"/>
    <row r="23165" ht="10.199999999999999" hidden="1" x14ac:dyDescent="0.2"/>
    <row r="23166" ht="10.199999999999999" hidden="1" x14ac:dyDescent="0.2"/>
    <row r="23167" ht="10.199999999999999" hidden="1" x14ac:dyDescent="0.2"/>
    <row r="23168" ht="10.199999999999999" hidden="1" x14ac:dyDescent="0.2"/>
    <row r="23169" ht="10.199999999999999" hidden="1" x14ac:dyDescent="0.2"/>
    <row r="23170" ht="10.199999999999999" hidden="1" x14ac:dyDescent="0.2"/>
    <row r="23171" ht="10.199999999999999" hidden="1" x14ac:dyDescent="0.2"/>
    <row r="23172" ht="10.199999999999999" hidden="1" x14ac:dyDescent="0.2"/>
    <row r="23173" ht="10.199999999999999" hidden="1" x14ac:dyDescent="0.2"/>
    <row r="23174" ht="10.199999999999999" hidden="1" x14ac:dyDescent="0.2"/>
    <row r="23175" ht="10.199999999999999" hidden="1" x14ac:dyDescent="0.2"/>
    <row r="23176" ht="10.199999999999999" hidden="1" x14ac:dyDescent="0.2"/>
    <row r="23177" ht="10.199999999999999" hidden="1" x14ac:dyDescent="0.2"/>
    <row r="23178" ht="10.199999999999999" hidden="1" x14ac:dyDescent="0.2"/>
    <row r="23179" ht="10.199999999999999" hidden="1" x14ac:dyDescent="0.2"/>
    <row r="23180" ht="10.199999999999999" hidden="1" x14ac:dyDescent="0.2"/>
    <row r="23181" ht="10.199999999999999" hidden="1" x14ac:dyDescent="0.2"/>
    <row r="23182" ht="10.199999999999999" hidden="1" x14ac:dyDescent="0.2"/>
    <row r="23183" ht="10.199999999999999" hidden="1" x14ac:dyDescent="0.2"/>
    <row r="23184" ht="10.199999999999999" hidden="1" x14ac:dyDescent="0.2"/>
    <row r="23185" ht="10.199999999999999" hidden="1" x14ac:dyDescent="0.2"/>
    <row r="23186" ht="10.199999999999999" hidden="1" x14ac:dyDescent="0.2"/>
    <row r="23187" ht="10.199999999999999" hidden="1" x14ac:dyDescent="0.2"/>
    <row r="23188" ht="10.199999999999999" hidden="1" x14ac:dyDescent="0.2"/>
    <row r="23189" ht="10.199999999999999" hidden="1" x14ac:dyDescent="0.2"/>
    <row r="23190" ht="10.199999999999999" hidden="1" x14ac:dyDescent="0.2"/>
    <row r="23191" ht="10.199999999999999" hidden="1" x14ac:dyDescent="0.2"/>
    <row r="23192" ht="10.199999999999999" hidden="1" x14ac:dyDescent="0.2"/>
    <row r="23193" ht="10.199999999999999" hidden="1" x14ac:dyDescent="0.2"/>
    <row r="23194" ht="10.199999999999999" hidden="1" x14ac:dyDescent="0.2"/>
    <row r="23195" ht="10.199999999999999" hidden="1" x14ac:dyDescent="0.2"/>
    <row r="23196" ht="10.199999999999999" hidden="1" x14ac:dyDescent="0.2"/>
    <row r="23197" ht="10.199999999999999" hidden="1" x14ac:dyDescent="0.2"/>
    <row r="23198" ht="10.199999999999999" hidden="1" x14ac:dyDescent="0.2"/>
    <row r="23199" ht="10.199999999999999" hidden="1" x14ac:dyDescent="0.2"/>
    <row r="23200" ht="10.199999999999999" hidden="1" x14ac:dyDescent="0.2"/>
    <row r="23201" ht="10.199999999999999" hidden="1" x14ac:dyDescent="0.2"/>
    <row r="23202" ht="10.199999999999999" hidden="1" x14ac:dyDescent="0.2"/>
    <row r="23203" ht="10.199999999999999" hidden="1" x14ac:dyDescent="0.2"/>
    <row r="23204" ht="10.199999999999999" hidden="1" x14ac:dyDescent="0.2"/>
    <row r="23205" ht="10.199999999999999" hidden="1" x14ac:dyDescent="0.2"/>
    <row r="23206" ht="10.199999999999999" hidden="1" x14ac:dyDescent="0.2"/>
    <row r="23207" ht="10.199999999999999" hidden="1" x14ac:dyDescent="0.2"/>
    <row r="23208" ht="10.199999999999999" hidden="1" x14ac:dyDescent="0.2"/>
    <row r="23209" ht="10.199999999999999" hidden="1" x14ac:dyDescent="0.2"/>
    <row r="23210" ht="10.199999999999999" hidden="1" x14ac:dyDescent="0.2"/>
    <row r="23211" ht="10.199999999999999" hidden="1" x14ac:dyDescent="0.2"/>
    <row r="23212" ht="10.199999999999999" hidden="1" x14ac:dyDescent="0.2"/>
    <row r="23213" ht="10.199999999999999" hidden="1" x14ac:dyDescent="0.2"/>
    <row r="23214" ht="10.199999999999999" hidden="1" x14ac:dyDescent="0.2"/>
    <row r="23215" ht="10.199999999999999" hidden="1" x14ac:dyDescent="0.2"/>
    <row r="23216" ht="10.199999999999999" hidden="1" x14ac:dyDescent="0.2"/>
    <row r="23217" ht="10.199999999999999" hidden="1" x14ac:dyDescent="0.2"/>
    <row r="23218" ht="10.199999999999999" hidden="1" x14ac:dyDescent="0.2"/>
    <row r="23219" ht="10.199999999999999" hidden="1" x14ac:dyDescent="0.2"/>
    <row r="23220" ht="10.199999999999999" hidden="1" x14ac:dyDescent="0.2"/>
    <row r="23221" ht="10.199999999999999" hidden="1" x14ac:dyDescent="0.2"/>
    <row r="23222" ht="10.199999999999999" hidden="1" x14ac:dyDescent="0.2"/>
    <row r="23223" ht="10.199999999999999" hidden="1" x14ac:dyDescent="0.2"/>
    <row r="23224" ht="10.199999999999999" hidden="1" x14ac:dyDescent="0.2"/>
    <row r="23225" ht="10.199999999999999" hidden="1" x14ac:dyDescent="0.2"/>
    <row r="23226" ht="10.199999999999999" hidden="1" x14ac:dyDescent="0.2"/>
    <row r="23227" ht="10.199999999999999" hidden="1" x14ac:dyDescent="0.2"/>
    <row r="23228" ht="10.199999999999999" hidden="1" x14ac:dyDescent="0.2"/>
    <row r="23229" ht="10.199999999999999" hidden="1" x14ac:dyDescent="0.2"/>
    <row r="23230" ht="10.199999999999999" hidden="1" x14ac:dyDescent="0.2"/>
    <row r="23231" ht="10.199999999999999" hidden="1" x14ac:dyDescent="0.2"/>
    <row r="23232" ht="10.199999999999999" hidden="1" x14ac:dyDescent="0.2"/>
    <row r="23233" ht="10.199999999999999" hidden="1" x14ac:dyDescent="0.2"/>
    <row r="23234" ht="10.199999999999999" hidden="1" x14ac:dyDescent="0.2"/>
    <row r="23235" ht="10.199999999999999" hidden="1" x14ac:dyDescent="0.2"/>
    <row r="23236" ht="10.199999999999999" hidden="1" x14ac:dyDescent="0.2"/>
    <row r="23237" ht="10.199999999999999" hidden="1" x14ac:dyDescent="0.2"/>
    <row r="23238" ht="10.199999999999999" hidden="1" x14ac:dyDescent="0.2"/>
    <row r="23239" ht="10.199999999999999" hidden="1" x14ac:dyDescent="0.2"/>
    <row r="23240" ht="10.199999999999999" hidden="1" x14ac:dyDescent="0.2"/>
    <row r="23241" ht="10.199999999999999" hidden="1" x14ac:dyDescent="0.2"/>
    <row r="23242" ht="10.199999999999999" hidden="1" x14ac:dyDescent="0.2"/>
    <row r="23243" ht="10.199999999999999" hidden="1" x14ac:dyDescent="0.2"/>
    <row r="23244" ht="10.199999999999999" hidden="1" x14ac:dyDescent="0.2"/>
    <row r="23245" ht="10.199999999999999" hidden="1" x14ac:dyDescent="0.2"/>
    <row r="23246" ht="10.199999999999999" hidden="1" x14ac:dyDescent="0.2"/>
    <row r="23247" ht="10.199999999999999" hidden="1" x14ac:dyDescent="0.2"/>
    <row r="23248" ht="10.199999999999999" hidden="1" x14ac:dyDescent="0.2"/>
    <row r="23249" ht="10.199999999999999" hidden="1" x14ac:dyDescent="0.2"/>
    <row r="23250" ht="10.199999999999999" hidden="1" x14ac:dyDescent="0.2"/>
    <row r="23251" ht="10.199999999999999" hidden="1" x14ac:dyDescent="0.2"/>
    <row r="23252" ht="10.199999999999999" hidden="1" x14ac:dyDescent="0.2"/>
    <row r="23253" ht="10.199999999999999" hidden="1" x14ac:dyDescent="0.2"/>
    <row r="23254" ht="10.199999999999999" hidden="1" x14ac:dyDescent="0.2"/>
    <row r="23255" ht="10.199999999999999" hidden="1" x14ac:dyDescent="0.2"/>
    <row r="23256" ht="10.199999999999999" hidden="1" x14ac:dyDescent="0.2"/>
    <row r="23257" ht="10.199999999999999" hidden="1" x14ac:dyDescent="0.2"/>
    <row r="23258" ht="10.199999999999999" hidden="1" x14ac:dyDescent="0.2"/>
    <row r="23259" ht="10.199999999999999" hidden="1" x14ac:dyDescent="0.2"/>
    <row r="23260" ht="10.199999999999999" hidden="1" x14ac:dyDescent="0.2"/>
    <row r="23261" ht="10.199999999999999" hidden="1" x14ac:dyDescent="0.2"/>
    <row r="23262" ht="10.199999999999999" hidden="1" x14ac:dyDescent="0.2"/>
    <row r="23263" ht="10.199999999999999" hidden="1" x14ac:dyDescent="0.2"/>
    <row r="23264" ht="10.199999999999999" hidden="1" x14ac:dyDescent="0.2"/>
    <row r="23265" ht="10.199999999999999" hidden="1" x14ac:dyDescent="0.2"/>
    <row r="23266" ht="10.199999999999999" hidden="1" x14ac:dyDescent="0.2"/>
    <row r="23267" ht="10.199999999999999" hidden="1" x14ac:dyDescent="0.2"/>
    <row r="23268" ht="10.199999999999999" hidden="1" x14ac:dyDescent="0.2"/>
    <row r="23269" ht="10.199999999999999" hidden="1" x14ac:dyDescent="0.2"/>
    <row r="23270" ht="10.199999999999999" hidden="1" x14ac:dyDescent="0.2"/>
    <row r="23271" ht="10.199999999999999" hidden="1" x14ac:dyDescent="0.2"/>
    <row r="23272" ht="10.199999999999999" hidden="1" x14ac:dyDescent="0.2"/>
    <row r="23273" ht="10.199999999999999" hidden="1" x14ac:dyDescent="0.2"/>
    <row r="23274" ht="10.199999999999999" hidden="1" x14ac:dyDescent="0.2"/>
    <row r="23275" ht="10.199999999999999" hidden="1" x14ac:dyDescent="0.2"/>
    <row r="23276" ht="10.199999999999999" hidden="1" x14ac:dyDescent="0.2"/>
    <row r="23277" ht="10.199999999999999" hidden="1" x14ac:dyDescent="0.2"/>
    <row r="23278" ht="10.199999999999999" hidden="1" x14ac:dyDescent="0.2"/>
    <row r="23279" ht="10.199999999999999" hidden="1" x14ac:dyDescent="0.2"/>
    <row r="23280" ht="10.199999999999999" hidden="1" x14ac:dyDescent="0.2"/>
    <row r="23281" ht="10.199999999999999" hidden="1" x14ac:dyDescent="0.2"/>
    <row r="23282" ht="10.199999999999999" hidden="1" x14ac:dyDescent="0.2"/>
    <row r="23283" ht="10.199999999999999" hidden="1" x14ac:dyDescent="0.2"/>
    <row r="23284" ht="10.199999999999999" hidden="1" x14ac:dyDescent="0.2"/>
    <row r="23285" ht="10.199999999999999" hidden="1" x14ac:dyDescent="0.2"/>
    <row r="23286" ht="10.199999999999999" hidden="1" x14ac:dyDescent="0.2"/>
    <row r="23287" ht="10.199999999999999" hidden="1" x14ac:dyDescent="0.2"/>
    <row r="23288" ht="10.199999999999999" hidden="1" x14ac:dyDescent="0.2"/>
    <row r="23289" ht="10.199999999999999" hidden="1" x14ac:dyDescent="0.2"/>
    <row r="23290" ht="10.199999999999999" hidden="1" x14ac:dyDescent="0.2"/>
    <row r="23291" ht="10.199999999999999" hidden="1" x14ac:dyDescent="0.2"/>
    <row r="23292" ht="10.199999999999999" hidden="1" x14ac:dyDescent="0.2"/>
    <row r="23293" ht="10.199999999999999" hidden="1" x14ac:dyDescent="0.2"/>
    <row r="23294" ht="10.199999999999999" hidden="1" x14ac:dyDescent="0.2"/>
    <row r="23295" ht="10.199999999999999" hidden="1" x14ac:dyDescent="0.2"/>
    <row r="23296" ht="10.199999999999999" hidden="1" x14ac:dyDescent="0.2"/>
    <row r="23297" ht="10.199999999999999" hidden="1" x14ac:dyDescent="0.2"/>
    <row r="23298" ht="10.199999999999999" hidden="1" x14ac:dyDescent="0.2"/>
    <row r="23299" ht="10.199999999999999" hidden="1" x14ac:dyDescent="0.2"/>
    <row r="23300" ht="10.199999999999999" hidden="1" x14ac:dyDescent="0.2"/>
    <row r="23301" ht="10.199999999999999" hidden="1" x14ac:dyDescent="0.2"/>
    <row r="23302" ht="10.199999999999999" hidden="1" x14ac:dyDescent="0.2"/>
    <row r="23303" ht="10.199999999999999" hidden="1" x14ac:dyDescent="0.2"/>
    <row r="23304" ht="10.199999999999999" hidden="1" x14ac:dyDescent="0.2"/>
    <row r="23305" ht="10.199999999999999" hidden="1" x14ac:dyDescent="0.2"/>
    <row r="23306" ht="10.199999999999999" hidden="1" x14ac:dyDescent="0.2"/>
    <row r="23307" ht="10.199999999999999" hidden="1" x14ac:dyDescent="0.2"/>
    <row r="23308" ht="10.199999999999999" hidden="1" x14ac:dyDescent="0.2"/>
    <row r="23309" ht="10.199999999999999" hidden="1" x14ac:dyDescent="0.2"/>
    <row r="23310" ht="10.199999999999999" hidden="1" x14ac:dyDescent="0.2"/>
    <row r="23311" ht="10.199999999999999" hidden="1" x14ac:dyDescent="0.2"/>
    <row r="23312" ht="10.199999999999999" hidden="1" x14ac:dyDescent="0.2"/>
    <row r="23313" ht="10.199999999999999" hidden="1" x14ac:dyDescent="0.2"/>
    <row r="23314" ht="10.199999999999999" hidden="1" x14ac:dyDescent="0.2"/>
    <row r="23315" ht="10.199999999999999" hidden="1" x14ac:dyDescent="0.2"/>
    <row r="23316" ht="10.199999999999999" hidden="1" x14ac:dyDescent="0.2"/>
    <row r="23317" ht="10.199999999999999" hidden="1" x14ac:dyDescent="0.2"/>
    <row r="23318" ht="10.199999999999999" hidden="1" x14ac:dyDescent="0.2"/>
    <row r="23319" ht="10.199999999999999" hidden="1" x14ac:dyDescent="0.2"/>
    <row r="23320" ht="10.199999999999999" hidden="1" x14ac:dyDescent="0.2"/>
    <row r="23321" ht="10.199999999999999" hidden="1" x14ac:dyDescent="0.2"/>
    <row r="23322" ht="10.199999999999999" hidden="1" x14ac:dyDescent="0.2"/>
    <row r="23323" ht="10.199999999999999" hidden="1" x14ac:dyDescent="0.2"/>
    <row r="23324" ht="10.199999999999999" hidden="1" x14ac:dyDescent="0.2"/>
    <row r="23325" ht="10.199999999999999" hidden="1" x14ac:dyDescent="0.2"/>
    <row r="23326" ht="10.199999999999999" hidden="1" x14ac:dyDescent="0.2"/>
    <row r="23327" ht="10.199999999999999" hidden="1" x14ac:dyDescent="0.2"/>
    <row r="23328" ht="10.199999999999999" hidden="1" x14ac:dyDescent="0.2"/>
    <row r="23329" ht="10.199999999999999" hidden="1" x14ac:dyDescent="0.2"/>
    <row r="23330" ht="10.199999999999999" hidden="1" x14ac:dyDescent="0.2"/>
    <row r="23331" ht="10.199999999999999" hidden="1" x14ac:dyDescent="0.2"/>
    <row r="23332" ht="10.199999999999999" hidden="1" x14ac:dyDescent="0.2"/>
    <row r="23333" ht="10.199999999999999" hidden="1" x14ac:dyDescent="0.2"/>
    <row r="23334" ht="10.199999999999999" hidden="1" x14ac:dyDescent="0.2"/>
    <row r="23335" ht="10.199999999999999" hidden="1" x14ac:dyDescent="0.2"/>
    <row r="23336" ht="10.199999999999999" hidden="1" x14ac:dyDescent="0.2"/>
    <row r="23337" ht="10.199999999999999" hidden="1" x14ac:dyDescent="0.2"/>
    <row r="23338" ht="10.199999999999999" hidden="1" x14ac:dyDescent="0.2"/>
    <row r="23339" ht="10.199999999999999" hidden="1" x14ac:dyDescent="0.2"/>
    <row r="23340" ht="10.199999999999999" hidden="1" x14ac:dyDescent="0.2"/>
    <row r="23341" ht="10.199999999999999" hidden="1" x14ac:dyDescent="0.2"/>
    <row r="23342" ht="10.199999999999999" hidden="1" x14ac:dyDescent="0.2"/>
    <row r="23343" ht="10.199999999999999" hidden="1" x14ac:dyDescent="0.2"/>
    <row r="23344" ht="10.199999999999999" hidden="1" x14ac:dyDescent="0.2"/>
    <row r="23345" ht="10.199999999999999" hidden="1" x14ac:dyDescent="0.2"/>
    <row r="23346" ht="10.199999999999999" hidden="1" x14ac:dyDescent="0.2"/>
    <row r="23347" ht="10.199999999999999" hidden="1" x14ac:dyDescent="0.2"/>
    <row r="23348" ht="10.199999999999999" hidden="1" x14ac:dyDescent="0.2"/>
    <row r="23349" ht="10.199999999999999" hidden="1" x14ac:dyDescent="0.2"/>
    <row r="23350" ht="10.199999999999999" hidden="1" x14ac:dyDescent="0.2"/>
    <row r="23351" ht="10.199999999999999" hidden="1" x14ac:dyDescent="0.2"/>
    <row r="23352" ht="10.199999999999999" hidden="1" x14ac:dyDescent="0.2"/>
    <row r="23353" ht="10.199999999999999" hidden="1" x14ac:dyDescent="0.2"/>
    <row r="23354" ht="10.199999999999999" hidden="1" x14ac:dyDescent="0.2"/>
    <row r="23355" ht="10.199999999999999" hidden="1" x14ac:dyDescent="0.2"/>
    <row r="23356" ht="10.199999999999999" hidden="1" x14ac:dyDescent="0.2"/>
    <row r="23357" ht="10.199999999999999" hidden="1" x14ac:dyDescent="0.2"/>
    <row r="23358" ht="10.199999999999999" hidden="1" x14ac:dyDescent="0.2"/>
    <row r="23359" ht="10.199999999999999" hidden="1" x14ac:dyDescent="0.2"/>
    <row r="23360" ht="10.199999999999999" hidden="1" x14ac:dyDescent="0.2"/>
    <row r="23361" ht="10.199999999999999" hidden="1" x14ac:dyDescent="0.2"/>
    <row r="23362" ht="10.199999999999999" hidden="1" x14ac:dyDescent="0.2"/>
    <row r="23363" ht="10.199999999999999" hidden="1" x14ac:dyDescent="0.2"/>
    <row r="23364" ht="10.199999999999999" hidden="1" x14ac:dyDescent="0.2"/>
    <row r="23365" ht="10.199999999999999" hidden="1" x14ac:dyDescent="0.2"/>
    <row r="23366" ht="10.199999999999999" hidden="1" x14ac:dyDescent="0.2"/>
    <row r="23367" ht="10.199999999999999" hidden="1" x14ac:dyDescent="0.2"/>
    <row r="23368" ht="10.199999999999999" hidden="1" x14ac:dyDescent="0.2"/>
    <row r="23369" ht="10.199999999999999" hidden="1" x14ac:dyDescent="0.2"/>
    <row r="23370" ht="10.199999999999999" hidden="1" x14ac:dyDescent="0.2"/>
    <row r="23371" ht="10.199999999999999" hidden="1" x14ac:dyDescent="0.2"/>
    <row r="23372" ht="10.199999999999999" hidden="1" x14ac:dyDescent="0.2"/>
    <row r="23373" ht="10.199999999999999" hidden="1" x14ac:dyDescent="0.2"/>
    <row r="23374" ht="10.199999999999999" hidden="1" x14ac:dyDescent="0.2"/>
    <row r="23375" ht="10.199999999999999" hidden="1" x14ac:dyDescent="0.2"/>
    <row r="23376" ht="10.199999999999999" hidden="1" x14ac:dyDescent="0.2"/>
    <row r="23377" ht="10.199999999999999" hidden="1" x14ac:dyDescent="0.2"/>
    <row r="23378" ht="10.199999999999999" hidden="1" x14ac:dyDescent="0.2"/>
    <row r="23379" ht="10.199999999999999" hidden="1" x14ac:dyDescent="0.2"/>
    <row r="23380" ht="10.199999999999999" hidden="1" x14ac:dyDescent="0.2"/>
    <row r="23381" ht="10.199999999999999" hidden="1" x14ac:dyDescent="0.2"/>
    <row r="23382" ht="10.199999999999999" hidden="1" x14ac:dyDescent="0.2"/>
    <row r="23383" ht="10.199999999999999" hidden="1" x14ac:dyDescent="0.2"/>
    <row r="23384" ht="10.199999999999999" hidden="1" x14ac:dyDescent="0.2"/>
    <row r="23385" ht="10.199999999999999" hidden="1" x14ac:dyDescent="0.2"/>
    <row r="23386" ht="10.199999999999999" hidden="1" x14ac:dyDescent="0.2"/>
    <row r="23387" ht="10.199999999999999" hidden="1" x14ac:dyDescent="0.2"/>
    <row r="23388" ht="10.199999999999999" hidden="1" x14ac:dyDescent="0.2"/>
    <row r="23389" ht="10.199999999999999" hidden="1" x14ac:dyDescent="0.2"/>
    <row r="23390" ht="10.199999999999999" hidden="1" x14ac:dyDescent="0.2"/>
    <row r="23391" ht="10.199999999999999" hidden="1" x14ac:dyDescent="0.2"/>
    <row r="23392" ht="10.199999999999999" hidden="1" x14ac:dyDescent="0.2"/>
    <row r="23393" ht="10.199999999999999" hidden="1" x14ac:dyDescent="0.2"/>
    <row r="23394" ht="10.199999999999999" hidden="1" x14ac:dyDescent="0.2"/>
    <row r="23395" ht="10.199999999999999" hidden="1" x14ac:dyDescent="0.2"/>
    <row r="23396" ht="10.199999999999999" hidden="1" x14ac:dyDescent="0.2"/>
    <row r="23397" ht="10.199999999999999" hidden="1" x14ac:dyDescent="0.2"/>
    <row r="23398" ht="10.199999999999999" hidden="1" x14ac:dyDescent="0.2"/>
    <row r="23399" ht="10.199999999999999" hidden="1" x14ac:dyDescent="0.2"/>
    <row r="23400" ht="10.199999999999999" hidden="1" x14ac:dyDescent="0.2"/>
    <row r="23401" ht="10.199999999999999" hidden="1" x14ac:dyDescent="0.2"/>
    <row r="23402" ht="10.199999999999999" hidden="1" x14ac:dyDescent="0.2"/>
    <row r="23403" ht="10.199999999999999" hidden="1" x14ac:dyDescent="0.2"/>
    <row r="23404" ht="10.199999999999999" hidden="1" x14ac:dyDescent="0.2"/>
    <row r="23405" ht="10.199999999999999" hidden="1" x14ac:dyDescent="0.2"/>
    <row r="23406" ht="10.199999999999999" hidden="1" x14ac:dyDescent="0.2"/>
    <row r="23407" ht="10.199999999999999" hidden="1" x14ac:dyDescent="0.2"/>
    <row r="23408" ht="10.199999999999999" hidden="1" x14ac:dyDescent="0.2"/>
    <row r="23409" ht="10.199999999999999" hidden="1" x14ac:dyDescent="0.2"/>
    <row r="23410" ht="10.199999999999999" hidden="1" x14ac:dyDescent="0.2"/>
    <row r="23411" ht="10.199999999999999" hidden="1" x14ac:dyDescent="0.2"/>
    <row r="23412" ht="10.199999999999999" hidden="1" x14ac:dyDescent="0.2"/>
    <row r="23413" ht="10.199999999999999" hidden="1" x14ac:dyDescent="0.2"/>
    <row r="23414" ht="10.199999999999999" hidden="1" x14ac:dyDescent="0.2"/>
    <row r="23415" ht="10.199999999999999" hidden="1" x14ac:dyDescent="0.2"/>
    <row r="23416" ht="10.199999999999999" hidden="1" x14ac:dyDescent="0.2"/>
    <row r="23417" ht="10.199999999999999" hidden="1" x14ac:dyDescent="0.2"/>
    <row r="23418" ht="10.199999999999999" hidden="1" x14ac:dyDescent="0.2"/>
    <row r="23419" ht="10.199999999999999" hidden="1" x14ac:dyDescent="0.2"/>
    <row r="23420" ht="10.199999999999999" hidden="1" x14ac:dyDescent="0.2"/>
    <row r="23421" ht="10.199999999999999" hidden="1" x14ac:dyDescent="0.2"/>
    <row r="23422" ht="10.199999999999999" hidden="1" x14ac:dyDescent="0.2"/>
    <row r="23423" ht="10.199999999999999" hidden="1" x14ac:dyDescent="0.2"/>
    <row r="23424" ht="10.199999999999999" hidden="1" x14ac:dyDescent="0.2"/>
    <row r="23425" ht="10.199999999999999" hidden="1" x14ac:dyDescent="0.2"/>
    <row r="23426" ht="10.199999999999999" hidden="1" x14ac:dyDescent="0.2"/>
    <row r="23427" ht="10.199999999999999" hidden="1" x14ac:dyDescent="0.2"/>
    <row r="23428" ht="10.199999999999999" hidden="1" x14ac:dyDescent="0.2"/>
    <row r="23429" ht="10.199999999999999" hidden="1" x14ac:dyDescent="0.2"/>
    <row r="23430" ht="10.199999999999999" hidden="1" x14ac:dyDescent="0.2"/>
    <row r="23431" ht="10.199999999999999" hidden="1" x14ac:dyDescent="0.2"/>
    <row r="23432" ht="10.199999999999999" hidden="1" x14ac:dyDescent="0.2"/>
    <row r="23433" ht="10.199999999999999" hidden="1" x14ac:dyDescent="0.2"/>
    <row r="23434" ht="10.199999999999999" hidden="1" x14ac:dyDescent="0.2"/>
    <row r="23435" ht="10.199999999999999" hidden="1" x14ac:dyDescent="0.2"/>
    <row r="23436" ht="10.199999999999999" hidden="1" x14ac:dyDescent="0.2"/>
    <row r="23437" ht="10.199999999999999" hidden="1" x14ac:dyDescent="0.2"/>
    <row r="23438" ht="10.199999999999999" hidden="1" x14ac:dyDescent="0.2"/>
    <row r="23439" ht="10.199999999999999" hidden="1" x14ac:dyDescent="0.2"/>
    <row r="23440" ht="10.199999999999999" hidden="1" x14ac:dyDescent="0.2"/>
    <row r="23441" ht="10.199999999999999" hidden="1" x14ac:dyDescent="0.2"/>
    <row r="23442" ht="10.199999999999999" hidden="1" x14ac:dyDescent="0.2"/>
    <row r="23443" ht="10.199999999999999" hidden="1" x14ac:dyDescent="0.2"/>
    <row r="23444" ht="10.199999999999999" hidden="1" x14ac:dyDescent="0.2"/>
    <row r="23445" ht="10.199999999999999" hidden="1" x14ac:dyDescent="0.2"/>
    <row r="23446" ht="10.199999999999999" hidden="1" x14ac:dyDescent="0.2"/>
    <row r="23447" ht="10.199999999999999" hidden="1" x14ac:dyDescent="0.2"/>
    <row r="23448" ht="10.199999999999999" hidden="1" x14ac:dyDescent="0.2"/>
    <row r="23449" ht="10.199999999999999" hidden="1" x14ac:dyDescent="0.2"/>
    <row r="23450" ht="10.199999999999999" hidden="1" x14ac:dyDescent="0.2"/>
    <row r="23451" ht="10.199999999999999" hidden="1" x14ac:dyDescent="0.2"/>
    <row r="23452" ht="10.199999999999999" hidden="1" x14ac:dyDescent="0.2"/>
    <row r="23453" ht="10.199999999999999" hidden="1" x14ac:dyDescent="0.2"/>
    <row r="23454" ht="10.199999999999999" hidden="1" x14ac:dyDescent="0.2"/>
    <row r="23455" ht="10.199999999999999" hidden="1" x14ac:dyDescent="0.2"/>
    <row r="23456" ht="10.199999999999999" hidden="1" x14ac:dyDescent="0.2"/>
    <row r="23457" ht="10.199999999999999" hidden="1" x14ac:dyDescent="0.2"/>
    <row r="23458" ht="10.199999999999999" hidden="1" x14ac:dyDescent="0.2"/>
    <row r="23459" ht="10.199999999999999" hidden="1" x14ac:dyDescent="0.2"/>
    <row r="23460" ht="10.199999999999999" hidden="1" x14ac:dyDescent="0.2"/>
    <row r="23461" ht="10.199999999999999" hidden="1" x14ac:dyDescent="0.2"/>
    <row r="23462" ht="10.199999999999999" hidden="1" x14ac:dyDescent="0.2"/>
    <row r="23463" ht="10.199999999999999" hidden="1" x14ac:dyDescent="0.2"/>
    <row r="23464" ht="10.199999999999999" hidden="1" x14ac:dyDescent="0.2"/>
    <row r="23465" ht="10.199999999999999" hidden="1" x14ac:dyDescent="0.2"/>
    <row r="23466" ht="10.199999999999999" hidden="1" x14ac:dyDescent="0.2"/>
    <row r="23467" ht="10.199999999999999" hidden="1" x14ac:dyDescent="0.2"/>
    <row r="23468" ht="10.199999999999999" hidden="1" x14ac:dyDescent="0.2"/>
    <row r="23469" ht="10.199999999999999" hidden="1" x14ac:dyDescent="0.2"/>
    <row r="23470" ht="10.199999999999999" hidden="1" x14ac:dyDescent="0.2"/>
    <row r="23471" ht="10.199999999999999" hidden="1" x14ac:dyDescent="0.2"/>
    <row r="23472" ht="10.199999999999999" hidden="1" x14ac:dyDescent="0.2"/>
    <row r="23473" ht="10.199999999999999" hidden="1" x14ac:dyDescent="0.2"/>
    <row r="23474" ht="10.199999999999999" hidden="1" x14ac:dyDescent="0.2"/>
    <row r="23475" ht="10.199999999999999" hidden="1" x14ac:dyDescent="0.2"/>
    <row r="23476" ht="10.199999999999999" hidden="1" x14ac:dyDescent="0.2"/>
    <row r="23477" ht="10.199999999999999" hidden="1" x14ac:dyDescent="0.2"/>
    <row r="23478" ht="10.199999999999999" hidden="1" x14ac:dyDescent="0.2"/>
    <row r="23479" ht="10.199999999999999" hidden="1" x14ac:dyDescent="0.2"/>
    <row r="23480" ht="10.199999999999999" hidden="1" x14ac:dyDescent="0.2"/>
    <row r="23481" ht="10.199999999999999" hidden="1" x14ac:dyDescent="0.2"/>
    <row r="23482" ht="10.199999999999999" hidden="1" x14ac:dyDescent="0.2"/>
    <row r="23483" ht="10.199999999999999" hidden="1" x14ac:dyDescent="0.2"/>
    <row r="23484" ht="10.199999999999999" hidden="1" x14ac:dyDescent="0.2"/>
    <row r="23485" ht="10.199999999999999" hidden="1" x14ac:dyDescent="0.2"/>
    <row r="23486" ht="10.199999999999999" hidden="1" x14ac:dyDescent="0.2"/>
    <row r="23487" ht="10.199999999999999" hidden="1" x14ac:dyDescent="0.2"/>
    <row r="23488" ht="10.199999999999999" hidden="1" x14ac:dyDescent="0.2"/>
    <row r="23489" ht="10.199999999999999" hidden="1" x14ac:dyDescent="0.2"/>
    <row r="23490" ht="10.199999999999999" hidden="1" x14ac:dyDescent="0.2"/>
    <row r="23491" ht="10.199999999999999" hidden="1" x14ac:dyDescent="0.2"/>
    <row r="23492" ht="10.199999999999999" hidden="1" x14ac:dyDescent="0.2"/>
    <row r="23493" ht="10.199999999999999" hidden="1" x14ac:dyDescent="0.2"/>
    <row r="23494" ht="10.199999999999999" hidden="1" x14ac:dyDescent="0.2"/>
    <row r="23495" ht="10.199999999999999" hidden="1" x14ac:dyDescent="0.2"/>
    <row r="23496" ht="10.199999999999999" hidden="1" x14ac:dyDescent="0.2"/>
    <row r="23497" ht="10.199999999999999" hidden="1" x14ac:dyDescent="0.2"/>
    <row r="23498" ht="10.199999999999999" hidden="1" x14ac:dyDescent="0.2"/>
    <row r="23499" ht="10.199999999999999" hidden="1" x14ac:dyDescent="0.2"/>
    <row r="23500" ht="10.199999999999999" hidden="1" x14ac:dyDescent="0.2"/>
    <row r="23501" ht="10.199999999999999" hidden="1" x14ac:dyDescent="0.2"/>
    <row r="23502" ht="10.199999999999999" hidden="1" x14ac:dyDescent="0.2"/>
    <row r="23503" ht="10.199999999999999" hidden="1" x14ac:dyDescent="0.2"/>
    <row r="23504" ht="10.199999999999999" hidden="1" x14ac:dyDescent="0.2"/>
    <row r="23505" ht="10.199999999999999" hidden="1" x14ac:dyDescent="0.2"/>
    <row r="23506" ht="10.199999999999999" hidden="1" x14ac:dyDescent="0.2"/>
    <row r="23507" ht="10.199999999999999" hidden="1" x14ac:dyDescent="0.2"/>
    <row r="23508" ht="10.199999999999999" hidden="1" x14ac:dyDescent="0.2"/>
    <row r="23509" ht="10.199999999999999" hidden="1" x14ac:dyDescent="0.2"/>
    <row r="23510" ht="10.199999999999999" hidden="1" x14ac:dyDescent="0.2"/>
    <row r="23511" ht="10.199999999999999" hidden="1" x14ac:dyDescent="0.2"/>
    <row r="23512" ht="10.199999999999999" hidden="1" x14ac:dyDescent="0.2"/>
    <row r="23513" ht="10.199999999999999" hidden="1" x14ac:dyDescent="0.2"/>
    <row r="23514" ht="10.199999999999999" hidden="1" x14ac:dyDescent="0.2"/>
    <row r="23515" ht="10.199999999999999" hidden="1" x14ac:dyDescent="0.2"/>
    <row r="23516" ht="10.199999999999999" hidden="1" x14ac:dyDescent="0.2"/>
    <row r="23517" ht="10.199999999999999" hidden="1" x14ac:dyDescent="0.2"/>
    <row r="23518" ht="10.199999999999999" hidden="1" x14ac:dyDescent="0.2"/>
    <row r="23519" ht="10.199999999999999" hidden="1" x14ac:dyDescent="0.2"/>
    <row r="23520" ht="10.199999999999999" hidden="1" x14ac:dyDescent="0.2"/>
    <row r="23521" ht="10.199999999999999" hidden="1" x14ac:dyDescent="0.2"/>
    <row r="23522" ht="10.199999999999999" hidden="1" x14ac:dyDescent="0.2"/>
    <row r="23523" ht="10.199999999999999" hidden="1" x14ac:dyDescent="0.2"/>
    <row r="23524" ht="10.199999999999999" hidden="1" x14ac:dyDescent="0.2"/>
    <row r="23525" ht="10.199999999999999" hidden="1" x14ac:dyDescent="0.2"/>
    <row r="23526" ht="10.199999999999999" hidden="1" x14ac:dyDescent="0.2"/>
    <row r="23527" ht="10.199999999999999" hidden="1" x14ac:dyDescent="0.2"/>
    <row r="23528" ht="10.199999999999999" hidden="1" x14ac:dyDescent="0.2"/>
    <row r="23529" ht="10.199999999999999" hidden="1" x14ac:dyDescent="0.2"/>
    <row r="23530" ht="10.199999999999999" hidden="1" x14ac:dyDescent="0.2"/>
    <row r="23531" ht="10.199999999999999" hidden="1" x14ac:dyDescent="0.2"/>
    <row r="23532" ht="10.199999999999999" hidden="1" x14ac:dyDescent="0.2"/>
    <row r="23533" ht="10.199999999999999" hidden="1" x14ac:dyDescent="0.2"/>
    <row r="23534" ht="10.199999999999999" hidden="1" x14ac:dyDescent="0.2"/>
    <row r="23535" ht="10.199999999999999" hidden="1" x14ac:dyDescent="0.2"/>
    <row r="23536" ht="10.199999999999999" hidden="1" x14ac:dyDescent="0.2"/>
    <row r="23537" ht="10.199999999999999" hidden="1" x14ac:dyDescent="0.2"/>
    <row r="23538" ht="10.199999999999999" hidden="1" x14ac:dyDescent="0.2"/>
    <row r="23539" ht="10.199999999999999" hidden="1" x14ac:dyDescent="0.2"/>
    <row r="23540" ht="10.199999999999999" hidden="1" x14ac:dyDescent="0.2"/>
    <row r="23541" ht="10.199999999999999" hidden="1" x14ac:dyDescent="0.2"/>
    <row r="23542" ht="10.199999999999999" hidden="1" x14ac:dyDescent="0.2"/>
    <row r="23543" ht="10.199999999999999" hidden="1" x14ac:dyDescent="0.2"/>
    <row r="23544" ht="10.199999999999999" hidden="1" x14ac:dyDescent="0.2"/>
    <row r="23545" ht="10.199999999999999" hidden="1" x14ac:dyDescent="0.2"/>
    <row r="23546" ht="10.199999999999999" hidden="1" x14ac:dyDescent="0.2"/>
    <row r="23547" ht="10.199999999999999" hidden="1" x14ac:dyDescent="0.2"/>
    <row r="23548" ht="10.199999999999999" hidden="1" x14ac:dyDescent="0.2"/>
    <row r="23549" ht="10.199999999999999" hidden="1" x14ac:dyDescent="0.2"/>
    <row r="23550" ht="10.199999999999999" hidden="1" x14ac:dyDescent="0.2"/>
    <row r="23551" ht="10.199999999999999" hidden="1" x14ac:dyDescent="0.2"/>
    <row r="23552" ht="10.199999999999999" hidden="1" x14ac:dyDescent="0.2"/>
    <row r="23553" ht="10.199999999999999" hidden="1" x14ac:dyDescent="0.2"/>
    <row r="23554" ht="10.199999999999999" hidden="1" x14ac:dyDescent="0.2"/>
    <row r="23555" ht="10.199999999999999" hidden="1" x14ac:dyDescent="0.2"/>
    <row r="23556" ht="10.199999999999999" hidden="1" x14ac:dyDescent="0.2"/>
    <row r="23557" ht="10.199999999999999" hidden="1" x14ac:dyDescent="0.2"/>
    <row r="23558" ht="10.199999999999999" hidden="1" x14ac:dyDescent="0.2"/>
    <row r="23559" ht="10.199999999999999" hidden="1" x14ac:dyDescent="0.2"/>
    <row r="23560" ht="10.199999999999999" hidden="1" x14ac:dyDescent="0.2"/>
    <row r="23561" ht="10.199999999999999" hidden="1" x14ac:dyDescent="0.2"/>
    <row r="23562" ht="10.199999999999999" hidden="1" x14ac:dyDescent="0.2"/>
    <row r="23563" ht="10.199999999999999" hidden="1" x14ac:dyDescent="0.2"/>
    <row r="23564" ht="10.199999999999999" hidden="1" x14ac:dyDescent="0.2"/>
    <row r="23565" ht="10.199999999999999" hidden="1" x14ac:dyDescent="0.2"/>
    <row r="23566" ht="10.199999999999999" hidden="1" x14ac:dyDescent="0.2"/>
    <row r="23567" ht="10.199999999999999" hidden="1" x14ac:dyDescent="0.2"/>
    <row r="23568" ht="10.199999999999999" hidden="1" x14ac:dyDescent="0.2"/>
    <row r="23569" ht="10.199999999999999" hidden="1" x14ac:dyDescent="0.2"/>
    <row r="23570" ht="10.199999999999999" hidden="1" x14ac:dyDescent="0.2"/>
    <row r="23571" ht="10.199999999999999" hidden="1" x14ac:dyDescent="0.2"/>
    <row r="23572" ht="10.199999999999999" hidden="1" x14ac:dyDescent="0.2"/>
    <row r="23573" ht="10.199999999999999" hidden="1" x14ac:dyDescent="0.2"/>
    <row r="23574" ht="10.199999999999999" hidden="1" x14ac:dyDescent="0.2"/>
    <row r="23575" ht="10.199999999999999" hidden="1" x14ac:dyDescent="0.2"/>
    <row r="23576" ht="10.199999999999999" hidden="1" x14ac:dyDescent="0.2"/>
    <row r="23577" ht="10.199999999999999" hidden="1" x14ac:dyDescent="0.2"/>
    <row r="23578" ht="10.199999999999999" hidden="1" x14ac:dyDescent="0.2"/>
    <row r="23579" ht="10.199999999999999" hidden="1" x14ac:dyDescent="0.2"/>
    <row r="23580" ht="10.199999999999999" hidden="1" x14ac:dyDescent="0.2"/>
    <row r="23581" ht="10.199999999999999" hidden="1" x14ac:dyDescent="0.2"/>
    <row r="23582" ht="10.199999999999999" hidden="1" x14ac:dyDescent="0.2"/>
    <row r="23583" ht="10.199999999999999" hidden="1" x14ac:dyDescent="0.2"/>
    <row r="23584" ht="10.199999999999999" hidden="1" x14ac:dyDescent="0.2"/>
    <row r="23585" ht="10.199999999999999" hidden="1" x14ac:dyDescent="0.2"/>
    <row r="23586" ht="10.199999999999999" hidden="1" x14ac:dyDescent="0.2"/>
    <row r="23587" ht="10.199999999999999" hidden="1" x14ac:dyDescent="0.2"/>
    <row r="23588" ht="10.199999999999999" hidden="1" x14ac:dyDescent="0.2"/>
    <row r="23589" ht="10.199999999999999" hidden="1" x14ac:dyDescent="0.2"/>
    <row r="23590" ht="10.199999999999999" hidden="1" x14ac:dyDescent="0.2"/>
    <row r="23591" ht="10.199999999999999" hidden="1" x14ac:dyDescent="0.2"/>
    <row r="23592" ht="10.199999999999999" hidden="1" x14ac:dyDescent="0.2"/>
    <row r="23593" ht="10.199999999999999" hidden="1" x14ac:dyDescent="0.2"/>
    <row r="23594" ht="10.199999999999999" hidden="1" x14ac:dyDescent="0.2"/>
    <row r="23595" ht="10.199999999999999" hidden="1" x14ac:dyDescent="0.2"/>
    <row r="23596" ht="10.199999999999999" hidden="1" x14ac:dyDescent="0.2"/>
    <row r="23597" ht="10.199999999999999" hidden="1" x14ac:dyDescent="0.2"/>
    <row r="23598" ht="10.199999999999999" hidden="1" x14ac:dyDescent="0.2"/>
    <row r="23599" ht="10.199999999999999" hidden="1" x14ac:dyDescent="0.2"/>
    <row r="23600" ht="10.199999999999999" hidden="1" x14ac:dyDescent="0.2"/>
    <row r="23601" ht="10.199999999999999" hidden="1" x14ac:dyDescent="0.2"/>
    <row r="23602" ht="10.199999999999999" hidden="1" x14ac:dyDescent="0.2"/>
    <row r="23603" ht="10.199999999999999" hidden="1" x14ac:dyDescent="0.2"/>
    <row r="23604" ht="10.199999999999999" hidden="1" x14ac:dyDescent="0.2"/>
    <row r="23605" ht="10.199999999999999" hidden="1" x14ac:dyDescent="0.2"/>
    <row r="23606" ht="10.199999999999999" hidden="1" x14ac:dyDescent="0.2"/>
    <row r="23607" ht="10.199999999999999" hidden="1" x14ac:dyDescent="0.2"/>
    <row r="23608" ht="10.199999999999999" hidden="1" x14ac:dyDescent="0.2"/>
    <row r="23609" ht="10.199999999999999" hidden="1" x14ac:dyDescent="0.2"/>
    <row r="23610" ht="10.199999999999999" hidden="1" x14ac:dyDescent="0.2"/>
    <row r="23611" ht="10.199999999999999" hidden="1" x14ac:dyDescent="0.2"/>
    <row r="23612" ht="10.199999999999999" hidden="1" x14ac:dyDescent="0.2"/>
    <row r="23613" ht="10.199999999999999" hidden="1" x14ac:dyDescent="0.2"/>
    <row r="23614" ht="10.199999999999999" hidden="1" x14ac:dyDescent="0.2"/>
    <row r="23615" ht="10.199999999999999" hidden="1" x14ac:dyDescent="0.2"/>
    <row r="23616" ht="10.199999999999999" hidden="1" x14ac:dyDescent="0.2"/>
    <row r="23617" ht="10.199999999999999" hidden="1" x14ac:dyDescent="0.2"/>
    <row r="23618" ht="10.199999999999999" hidden="1" x14ac:dyDescent="0.2"/>
    <row r="23619" ht="10.199999999999999" hidden="1" x14ac:dyDescent="0.2"/>
    <row r="23620" ht="10.199999999999999" hidden="1" x14ac:dyDescent="0.2"/>
    <row r="23621" ht="10.199999999999999" hidden="1" x14ac:dyDescent="0.2"/>
    <row r="23622" ht="10.199999999999999" hidden="1" x14ac:dyDescent="0.2"/>
    <row r="23623" ht="10.199999999999999" hidden="1" x14ac:dyDescent="0.2"/>
    <row r="23624" ht="10.199999999999999" hidden="1" x14ac:dyDescent="0.2"/>
    <row r="23625" ht="10.199999999999999" hidden="1" x14ac:dyDescent="0.2"/>
    <row r="23626" ht="10.199999999999999" hidden="1" x14ac:dyDescent="0.2"/>
    <row r="23627" ht="10.199999999999999" hidden="1" x14ac:dyDescent="0.2"/>
    <row r="23628" ht="10.199999999999999" hidden="1" x14ac:dyDescent="0.2"/>
    <row r="23629" ht="10.199999999999999" hidden="1" x14ac:dyDescent="0.2"/>
    <row r="23630" ht="10.199999999999999" hidden="1" x14ac:dyDescent="0.2"/>
    <row r="23631" ht="10.199999999999999" hidden="1" x14ac:dyDescent="0.2"/>
    <row r="23632" ht="10.199999999999999" hidden="1" x14ac:dyDescent="0.2"/>
    <row r="23633" ht="10.199999999999999" hidden="1" x14ac:dyDescent="0.2"/>
    <row r="23634" ht="10.199999999999999" hidden="1" x14ac:dyDescent="0.2"/>
    <row r="23635" ht="10.199999999999999" hidden="1" x14ac:dyDescent="0.2"/>
    <row r="23636" ht="10.199999999999999" hidden="1" x14ac:dyDescent="0.2"/>
    <row r="23637" ht="10.199999999999999" hidden="1" x14ac:dyDescent="0.2"/>
    <row r="23638" ht="10.199999999999999" hidden="1" x14ac:dyDescent="0.2"/>
    <row r="23639" ht="10.199999999999999" hidden="1" x14ac:dyDescent="0.2"/>
    <row r="23640" ht="10.199999999999999" hidden="1" x14ac:dyDescent="0.2"/>
    <row r="23641" ht="10.199999999999999" hidden="1" x14ac:dyDescent="0.2"/>
    <row r="23642" ht="10.199999999999999" hidden="1" x14ac:dyDescent="0.2"/>
    <row r="23643" ht="10.199999999999999" hidden="1" x14ac:dyDescent="0.2"/>
    <row r="23644" ht="10.199999999999999" hidden="1" x14ac:dyDescent="0.2"/>
    <row r="23645" ht="10.199999999999999" hidden="1" x14ac:dyDescent="0.2"/>
    <row r="23646" ht="10.199999999999999" hidden="1" x14ac:dyDescent="0.2"/>
    <row r="23647" ht="10.199999999999999" hidden="1" x14ac:dyDescent="0.2"/>
    <row r="23648" ht="10.199999999999999" hidden="1" x14ac:dyDescent="0.2"/>
    <row r="23649" ht="10.199999999999999" hidden="1" x14ac:dyDescent="0.2"/>
    <row r="23650" ht="10.199999999999999" hidden="1" x14ac:dyDescent="0.2"/>
    <row r="23651" ht="10.199999999999999" hidden="1" x14ac:dyDescent="0.2"/>
    <row r="23652" ht="10.199999999999999" hidden="1" x14ac:dyDescent="0.2"/>
    <row r="23653" ht="10.199999999999999" hidden="1" x14ac:dyDescent="0.2"/>
    <row r="23654" ht="10.199999999999999" hidden="1" x14ac:dyDescent="0.2"/>
    <row r="23655" ht="10.199999999999999" hidden="1" x14ac:dyDescent="0.2"/>
    <row r="23656" ht="10.199999999999999" hidden="1" x14ac:dyDescent="0.2"/>
    <row r="23657" ht="10.199999999999999" hidden="1" x14ac:dyDescent="0.2"/>
    <row r="23658" ht="10.199999999999999" hidden="1" x14ac:dyDescent="0.2"/>
    <row r="23659" ht="10.199999999999999" hidden="1" x14ac:dyDescent="0.2"/>
    <row r="23660" ht="10.199999999999999" hidden="1" x14ac:dyDescent="0.2"/>
    <row r="23661" ht="10.199999999999999" hidden="1" x14ac:dyDescent="0.2"/>
    <row r="23662" ht="10.199999999999999" hidden="1" x14ac:dyDescent="0.2"/>
    <row r="23663" ht="10.199999999999999" hidden="1" x14ac:dyDescent="0.2"/>
    <row r="23664" ht="10.199999999999999" hidden="1" x14ac:dyDescent="0.2"/>
    <row r="23665" ht="10.199999999999999" hidden="1" x14ac:dyDescent="0.2"/>
    <row r="23666" ht="10.199999999999999" hidden="1" x14ac:dyDescent="0.2"/>
    <row r="23667" ht="10.199999999999999" hidden="1" x14ac:dyDescent="0.2"/>
    <row r="23668" ht="10.199999999999999" hidden="1" x14ac:dyDescent="0.2"/>
    <row r="23669" ht="10.199999999999999" hidden="1" x14ac:dyDescent="0.2"/>
    <row r="23670" ht="10.199999999999999" hidden="1" x14ac:dyDescent="0.2"/>
    <row r="23671" ht="10.199999999999999" hidden="1" x14ac:dyDescent="0.2"/>
    <row r="23672" ht="10.199999999999999" hidden="1" x14ac:dyDescent="0.2"/>
    <row r="23673" ht="10.199999999999999" hidden="1" x14ac:dyDescent="0.2"/>
    <row r="23674" ht="10.199999999999999" hidden="1" x14ac:dyDescent="0.2"/>
    <row r="23675" ht="10.199999999999999" hidden="1" x14ac:dyDescent="0.2"/>
    <row r="23676" ht="10.199999999999999" hidden="1" x14ac:dyDescent="0.2"/>
    <row r="23677" ht="10.199999999999999" hidden="1" x14ac:dyDescent="0.2"/>
    <row r="23678" ht="10.199999999999999" hidden="1" x14ac:dyDescent="0.2"/>
    <row r="23679" ht="10.199999999999999" hidden="1" x14ac:dyDescent="0.2"/>
    <row r="23680" ht="10.199999999999999" hidden="1" x14ac:dyDescent="0.2"/>
    <row r="23681" ht="10.199999999999999" hidden="1" x14ac:dyDescent="0.2"/>
    <row r="23682" ht="10.199999999999999" hidden="1" x14ac:dyDescent="0.2"/>
    <row r="23683" ht="10.199999999999999" hidden="1" x14ac:dyDescent="0.2"/>
    <row r="23684" ht="10.199999999999999" hidden="1" x14ac:dyDescent="0.2"/>
    <row r="23685" ht="10.199999999999999" hidden="1" x14ac:dyDescent="0.2"/>
    <row r="23686" ht="10.199999999999999" hidden="1" x14ac:dyDescent="0.2"/>
    <row r="23687" ht="10.199999999999999" hidden="1" x14ac:dyDescent="0.2"/>
    <row r="23688" ht="10.199999999999999" hidden="1" x14ac:dyDescent="0.2"/>
    <row r="23689" ht="10.199999999999999" hidden="1" x14ac:dyDescent="0.2"/>
    <row r="23690" ht="10.199999999999999" hidden="1" x14ac:dyDescent="0.2"/>
    <row r="23691" ht="10.199999999999999" hidden="1" x14ac:dyDescent="0.2"/>
    <row r="23692" ht="10.199999999999999" hidden="1" x14ac:dyDescent="0.2"/>
    <row r="23693" ht="10.199999999999999" hidden="1" x14ac:dyDescent="0.2"/>
    <row r="23694" ht="10.199999999999999" hidden="1" x14ac:dyDescent="0.2"/>
    <row r="23695" ht="10.199999999999999" hidden="1" x14ac:dyDescent="0.2"/>
    <row r="23696" ht="10.199999999999999" hidden="1" x14ac:dyDescent="0.2"/>
    <row r="23697" ht="10.199999999999999" hidden="1" x14ac:dyDescent="0.2"/>
    <row r="23698" ht="10.199999999999999" hidden="1" x14ac:dyDescent="0.2"/>
    <row r="23699" ht="10.199999999999999" hidden="1" x14ac:dyDescent="0.2"/>
    <row r="23700" ht="10.199999999999999" hidden="1" x14ac:dyDescent="0.2"/>
    <row r="23701" ht="10.199999999999999" hidden="1" x14ac:dyDescent="0.2"/>
    <row r="23702" ht="10.199999999999999" hidden="1" x14ac:dyDescent="0.2"/>
    <row r="23703" ht="10.199999999999999" hidden="1" x14ac:dyDescent="0.2"/>
    <row r="23704" ht="10.199999999999999" hidden="1" x14ac:dyDescent="0.2"/>
    <row r="23705" ht="10.199999999999999" hidden="1" x14ac:dyDescent="0.2"/>
    <row r="23706" ht="10.199999999999999" hidden="1" x14ac:dyDescent="0.2"/>
    <row r="23707" ht="10.199999999999999" hidden="1" x14ac:dyDescent="0.2"/>
    <row r="23708" ht="10.199999999999999" hidden="1" x14ac:dyDescent="0.2"/>
    <row r="23709" ht="10.199999999999999" hidden="1" x14ac:dyDescent="0.2"/>
    <row r="23710" ht="10.199999999999999" hidden="1" x14ac:dyDescent="0.2"/>
    <row r="23711" ht="10.199999999999999" hidden="1" x14ac:dyDescent="0.2"/>
    <row r="23712" ht="10.199999999999999" hidden="1" x14ac:dyDescent="0.2"/>
    <row r="23713" ht="10.199999999999999" hidden="1" x14ac:dyDescent="0.2"/>
    <row r="23714" ht="10.199999999999999" hidden="1" x14ac:dyDescent="0.2"/>
    <row r="23715" ht="10.199999999999999" hidden="1" x14ac:dyDescent="0.2"/>
    <row r="23716" ht="10.199999999999999" hidden="1" x14ac:dyDescent="0.2"/>
    <row r="23717" ht="10.199999999999999" hidden="1" x14ac:dyDescent="0.2"/>
    <row r="23718" ht="10.199999999999999" hidden="1" x14ac:dyDescent="0.2"/>
    <row r="23719" ht="10.199999999999999" hidden="1" x14ac:dyDescent="0.2"/>
    <row r="23720" ht="10.199999999999999" hidden="1" x14ac:dyDescent="0.2"/>
    <row r="23721" ht="10.199999999999999" hidden="1" x14ac:dyDescent="0.2"/>
    <row r="23722" ht="10.199999999999999" hidden="1" x14ac:dyDescent="0.2"/>
    <row r="23723" ht="10.199999999999999" hidden="1" x14ac:dyDescent="0.2"/>
    <row r="23724" ht="10.199999999999999" hidden="1" x14ac:dyDescent="0.2"/>
    <row r="23725" ht="10.199999999999999" hidden="1" x14ac:dyDescent="0.2"/>
    <row r="23726" ht="10.199999999999999" hidden="1" x14ac:dyDescent="0.2"/>
    <row r="23727" ht="10.199999999999999" hidden="1" x14ac:dyDescent="0.2"/>
    <row r="23728" ht="10.199999999999999" hidden="1" x14ac:dyDescent="0.2"/>
    <row r="23729" ht="10.199999999999999" hidden="1" x14ac:dyDescent="0.2"/>
    <row r="23730" ht="10.199999999999999" hidden="1" x14ac:dyDescent="0.2"/>
    <row r="23731" ht="10.199999999999999" hidden="1" x14ac:dyDescent="0.2"/>
    <row r="23732" ht="10.199999999999999" hidden="1" x14ac:dyDescent="0.2"/>
    <row r="23733" ht="10.199999999999999" hidden="1" x14ac:dyDescent="0.2"/>
    <row r="23734" ht="10.199999999999999" hidden="1" x14ac:dyDescent="0.2"/>
    <row r="23735" ht="10.199999999999999" hidden="1" x14ac:dyDescent="0.2"/>
    <row r="23736" ht="10.199999999999999" hidden="1" x14ac:dyDescent="0.2"/>
    <row r="23737" ht="10.199999999999999" hidden="1" x14ac:dyDescent="0.2"/>
    <row r="23738" ht="10.199999999999999" hidden="1" x14ac:dyDescent="0.2"/>
    <row r="23739" ht="10.199999999999999" hidden="1" x14ac:dyDescent="0.2"/>
    <row r="23740" ht="10.199999999999999" hidden="1" x14ac:dyDescent="0.2"/>
    <row r="23741" ht="10.199999999999999" hidden="1" x14ac:dyDescent="0.2"/>
    <row r="23742" ht="10.199999999999999" hidden="1" x14ac:dyDescent="0.2"/>
    <row r="23743" ht="10.199999999999999" hidden="1" x14ac:dyDescent="0.2"/>
    <row r="23744" ht="10.199999999999999" hidden="1" x14ac:dyDescent="0.2"/>
    <row r="23745" ht="10.199999999999999" hidden="1" x14ac:dyDescent="0.2"/>
    <row r="23746" ht="10.199999999999999" hidden="1" x14ac:dyDescent="0.2"/>
    <row r="23747" ht="10.199999999999999" hidden="1" x14ac:dyDescent="0.2"/>
    <row r="23748" ht="10.199999999999999" hidden="1" x14ac:dyDescent="0.2"/>
    <row r="23749" ht="10.199999999999999" hidden="1" x14ac:dyDescent="0.2"/>
    <row r="23750" ht="10.199999999999999" hidden="1" x14ac:dyDescent="0.2"/>
    <row r="23751" ht="10.199999999999999" hidden="1" x14ac:dyDescent="0.2"/>
    <row r="23752" ht="10.199999999999999" hidden="1" x14ac:dyDescent="0.2"/>
    <row r="23753" ht="10.199999999999999" hidden="1" x14ac:dyDescent="0.2"/>
    <row r="23754" ht="10.199999999999999" hidden="1" x14ac:dyDescent="0.2"/>
    <row r="23755" ht="10.199999999999999" hidden="1" x14ac:dyDescent="0.2"/>
    <row r="23756" ht="10.199999999999999" hidden="1" x14ac:dyDescent="0.2"/>
    <row r="23757" ht="10.199999999999999" hidden="1" x14ac:dyDescent="0.2"/>
    <row r="23758" ht="10.199999999999999" hidden="1" x14ac:dyDescent="0.2"/>
    <row r="23759" ht="10.199999999999999" hidden="1" x14ac:dyDescent="0.2"/>
    <row r="23760" ht="10.199999999999999" hidden="1" x14ac:dyDescent="0.2"/>
    <row r="23761" ht="10.199999999999999" hidden="1" x14ac:dyDescent="0.2"/>
    <row r="23762" ht="10.199999999999999" hidden="1" x14ac:dyDescent="0.2"/>
    <row r="23763" ht="10.199999999999999" hidden="1" x14ac:dyDescent="0.2"/>
    <row r="23764" ht="10.199999999999999" hidden="1" x14ac:dyDescent="0.2"/>
    <row r="23765" ht="10.199999999999999" hidden="1" x14ac:dyDescent="0.2"/>
    <row r="23766" ht="10.199999999999999" hidden="1" x14ac:dyDescent="0.2"/>
    <row r="23767" ht="10.199999999999999" hidden="1" x14ac:dyDescent="0.2"/>
    <row r="23768" ht="10.199999999999999" hidden="1" x14ac:dyDescent="0.2"/>
    <row r="23769" ht="10.199999999999999" hidden="1" x14ac:dyDescent="0.2"/>
    <row r="23770" ht="10.199999999999999" hidden="1" x14ac:dyDescent="0.2"/>
    <row r="23771" ht="10.199999999999999" hidden="1" x14ac:dyDescent="0.2"/>
    <row r="23772" ht="10.199999999999999" hidden="1" x14ac:dyDescent="0.2"/>
    <row r="23773" ht="10.199999999999999" hidden="1" x14ac:dyDescent="0.2"/>
    <row r="23774" ht="10.199999999999999" hidden="1" x14ac:dyDescent="0.2"/>
    <row r="23775" ht="10.199999999999999" hidden="1" x14ac:dyDescent="0.2"/>
    <row r="23776" ht="10.199999999999999" hidden="1" x14ac:dyDescent="0.2"/>
    <row r="23777" ht="10.199999999999999" hidden="1" x14ac:dyDescent="0.2"/>
    <row r="23778" ht="10.199999999999999" hidden="1" x14ac:dyDescent="0.2"/>
    <row r="23779" ht="10.199999999999999" hidden="1" x14ac:dyDescent="0.2"/>
    <row r="23780" ht="10.199999999999999" hidden="1" x14ac:dyDescent="0.2"/>
    <row r="23781" ht="10.199999999999999" hidden="1" x14ac:dyDescent="0.2"/>
    <row r="23782" ht="10.199999999999999" hidden="1" x14ac:dyDescent="0.2"/>
    <row r="23783" ht="10.199999999999999" hidden="1" x14ac:dyDescent="0.2"/>
    <row r="23784" ht="10.199999999999999" hidden="1" x14ac:dyDescent="0.2"/>
    <row r="23785" ht="10.199999999999999" hidden="1" x14ac:dyDescent="0.2"/>
    <row r="23786" ht="10.199999999999999" hidden="1" x14ac:dyDescent="0.2"/>
    <row r="23787" ht="10.199999999999999" hidden="1" x14ac:dyDescent="0.2"/>
    <row r="23788" ht="10.199999999999999" hidden="1" x14ac:dyDescent="0.2"/>
    <row r="23789" ht="10.199999999999999" hidden="1" x14ac:dyDescent="0.2"/>
    <row r="23790" ht="10.199999999999999" hidden="1" x14ac:dyDescent="0.2"/>
    <row r="23791" ht="10.199999999999999" hidden="1" x14ac:dyDescent="0.2"/>
    <row r="23792" ht="10.199999999999999" hidden="1" x14ac:dyDescent="0.2"/>
    <row r="23793" ht="10.199999999999999" hidden="1" x14ac:dyDescent="0.2"/>
    <row r="23794" ht="10.199999999999999" hidden="1" x14ac:dyDescent="0.2"/>
    <row r="23795" ht="10.199999999999999" hidden="1" x14ac:dyDescent="0.2"/>
    <row r="23796" ht="10.199999999999999" hidden="1" x14ac:dyDescent="0.2"/>
    <row r="23797" ht="10.199999999999999" hidden="1" x14ac:dyDescent="0.2"/>
    <row r="23798" ht="10.199999999999999" hidden="1" x14ac:dyDescent="0.2"/>
    <row r="23799" ht="10.199999999999999" hidden="1" x14ac:dyDescent="0.2"/>
    <row r="23800" ht="10.199999999999999" hidden="1" x14ac:dyDescent="0.2"/>
    <row r="23801" ht="10.199999999999999" hidden="1" x14ac:dyDescent="0.2"/>
    <row r="23802" ht="10.199999999999999" hidden="1" x14ac:dyDescent="0.2"/>
    <row r="23803" ht="10.199999999999999" hidden="1" x14ac:dyDescent="0.2"/>
    <row r="23804" ht="10.199999999999999" hidden="1" x14ac:dyDescent="0.2"/>
    <row r="23805" ht="10.199999999999999" hidden="1" x14ac:dyDescent="0.2"/>
    <row r="23806" ht="10.199999999999999" hidden="1" x14ac:dyDescent="0.2"/>
    <row r="23807" ht="10.199999999999999" hidden="1" x14ac:dyDescent="0.2"/>
    <row r="23808" ht="10.199999999999999" hidden="1" x14ac:dyDescent="0.2"/>
    <row r="23809" ht="10.199999999999999" hidden="1" x14ac:dyDescent="0.2"/>
    <row r="23810" ht="10.199999999999999" hidden="1" x14ac:dyDescent="0.2"/>
    <row r="23811" ht="10.199999999999999" hidden="1" x14ac:dyDescent="0.2"/>
    <row r="23812" ht="10.199999999999999" hidden="1" x14ac:dyDescent="0.2"/>
    <row r="23813" ht="10.199999999999999" hidden="1" x14ac:dyDescent="0.2"/>
    <row r="23814" ht="10.199999999999999" hidden="1" x14ac:dyDescent="0.2"/>
    <row r="23815" ht="10.199999999999999" hidden="1" x14ac:dyDescent="0.2"/>
    <row r="23816" ht="10.199999999999999" hidden="1" x14ac:dyDescent="0.2"/>
    <row r="23817" ht="10.199999999999999" hidden="1" x14ac:dyDescent="0.2"/>
    <row r="23818" ht="10.199999999999999" hidden="1" x14ac:dyDescent="0.2"/>
    <row r="23819" ht="10.199999999999999" hidden="1" x14ac:dyDescent="0.2"/>
    <row r="23820" ht="10.199999999999999" hidden="1" x14ac:dyDescent="0.2"/>
    <row r="23821" ht="10.199999999999999" hidden="1" x14ac:dyDescent="0.2"/>
    <row r="23822" ht="10.199999999999999" hidden="1" x14ac:dyDescent="0.2"/>
    <row r="23823" ht="10.199999999999999" hidden="1" x14ac:dyDescent="0.2"/>
    <row r="23824" ht="10.199999999999999" hidden="1" x14ac:dyDescent="0.2"/>
    <row r="23825" ht="10.199999999999999" hidden="1" x14ac:dyDescent="0.2"/>
    <row r="23826" ht="10.199999999999999" hidden="1" x14ac:dyDescent="0.2"/>
    <row r="23827" ht="10.199999999999999" hidden="1" x14ac:dyDescent="0.2"/>
    <row r="23828" ht="10.199999999999999" hidden="1" x14ac:dyDescent="0.2"/>
    <row r="23829" ht="10.199999999999999" hidden="1" x14ac:dyDescent="0.2"/>
    <row r="23830" ht="10.199999999999999" hidden="1" x14ac:dyDescent="0.2"/>
    <row r="23831" ht="10.199999999999999" hidden="1" x14ac:dyDescent="0.2"/>
    <row r="23832" ht="10.199999999999999" hidden="1" x14ac:dyDescent="0.2"/>
    <row r="23833" ht="10.199999999999999" hidden="1" x14ac:dyDescent="0.2"/>
    <row r="23834" ht="10.199999999999999" hidden="1" x14ac:dyDescent="0.2"/>
    <row r="23835" ht="10.199999999999999" hidden="1" x14ac:dyDescent="0.2"/>
    <row r="23836" ht="10.199999999999999" hidden="1" x14ac:dyDescent="0.2"/>
    <row r="23837" ht="10.199999999999999" hidden="1" x14ac:dyDescent="0.2"/>
    <row r="23838" ht="10.199999999999999" hidden="1" x14ac:dyDescent="0.2"/>
    <row r="23839" ht="10.199999999999999" hidden="1" x14ac:dyDescent="0.2"/>
    <row r="23840" ht="10.199999999999999" hidden="1" x14ac:dyDescent="0.2"/>
    <row r="23841" ht="10.199999999999999" hidden="1" x14ac:dyDescent="0.2"/>
    <row r="23842" ht="10.199999999999999" hidden="1" x14ac:dyDescent="0.2"/>
    <row r="23843" ht="10.199999999999999" hidden="1" x14ac:dyDescent="0.2"/>
    <row r="23844" ht="10.199999999999999" hidden="1" x14ac:dyDescent="0.2"/>
    <row r="23845" ht="10.199999999999999" hidden="1" x14ac:dyDescent="0.2"/>
    <row r="23846" ht="10.199999999999999" hidden="1" x14ac:dyDescent="0.2"/>
    <row r="23847" ht="10.199999999999999" hidden="1" x14ac:dyDescent="0.2"/>
    <row r="23848" ht="10.199999999999999" hidden="1" x14ac:dyDescent="0.2"/>
    <row r="23849" ht="10.199999999999999" hidden="1" x14ac:dyDescent="0.2"/>
    <row r="23850" ht="10.199999999999999" hidden="1" x14ac:dyDescent="0.2"/>
    <row r="23851" ht="10.199999999999999" hidden="1" x14ac:dyDescent="0.2"/>
    <row r="23852" ht="10.199999999999999" hidden="1" x14ac:dyDescent="0.2"/>
    <row r="23853" ht="10.199999999999999" hidden="1" x14ac:dyDescent="0.2"/>
    <row r="23854" ht="10.199999999999999" hidden="1" x14ac:dyDescent="0.2"/>
    <row r="23855" ht="10.199999999999999" hidden="1" x14ac:dyDescent="0.2"/>
    <row r="23856" ht="10.199999999999999" hidden="1" x14ac:dyDescent="0.2"/>
    <row r="23857" ht="10.199999999999999" hidden="1" x14ac:dyDescent="0.2"/>
    <row r="23858" ht="10.199999999999999" hidden="1" x14ac:dyDescent="0.2"/>
    <row r="23859" ht="10.199999999999999" hidden="1" x14ac:dyDescent="0.2"/>
    <row r="23860" ht="10.199999999999999" hidden="1" x14ac:dyDescent="0.2"/>
    <row r="23861" ht="10.199999999999999" hidden="1" x14ac:dyDescent="0.2"/>
    <row r="23862" ht="10.199999999999999" hidden="1" x14ac:dyDescent="0.2"/>
    <row r="23863" ht="10.199999999999999" hidden="1" x14ac:dyDescent="0.2"/>
    <row r="23864" ht="10.199999999999999" hidden="1" x14ac:dyDescent="0.2"/>
    <row r="23865" ht="10.199999999999999" hidden="1" x14ac:dyDescent="0.2"/>
    <row r="23866" ht="10.199999999999999" hidden="1" x14ac:dyDescent="0.2"/>
    <row r="23867" ht="10.199999999999999" hidden="1" x14ac:dyDescent="0.2"/>
    <row r="23868" ht="10.199999999999999" hidden="1" x14ac:dyDescent="0.2"/>
    <row r="23869" ht="10.199999999999999" hidden="1" x14ac:dyDescent="0.2"/>
    <row r="23870" ht="10.199999999999999" hidden="1" x14ac:dyDescent="0.2"/>
    <row r="23871" ht="10.199999999999999" hidden="1" x14ac:dyDescent="0.2"/>
    <row r="23872" ht="10.199999999999999" hidden="1" x14ac:dyDescent="0.2"/>
    <row r="23873" ht="10.199999999999999" hidden="1" x14ac:dyDescent="0.2"/>
    <row r="23874" ht="10.199999999999999" hidden="1" x14ac:dyDescent="0.2"/>
    <row r="23875" ht="10.199999999999999" hidden="1" x14ac:dyDescent="0.2"/>
    <row r="23876" ht="10.199999999999999" hidden="1" x14ac:dyDescent="0.2"/>
    <row r="23877" ht="10.199999999999999" hidden="1" x14ac:dyDescent="0.2"/>
    <row r="23878" ht="10.199999999999999" hidden="1" x14ac:dyDescent="0.2"/>
    <row r="23879" ht="10.199999999999999" hidden="1" x14ac:dyDescent="0.2"/>
    <row r="23880" ht="10.199999999999999" hidden="1" x14ac:dyDescent="0.2"/>
    <row r="23881" ht="10.199999999999999" hidden="1" x14ac:dyDescent="0.2"/>
    <row r="23882" ht="10.199999999999999" hidden="1" x14ac:dyDescent="0.2"/>
    <row r="23883" ht="10.199999999999999" hidden="1" x14ac:dyDescent="0.2"/>
    <row r="23884" ht="10.199999999999999" hidden="1" x14ac:dyDescent="0.2"/>
    <row r="23885" ht="10.199999999999999" hidden="1" x14ac:dyDescent="0.2"/>
    <row r="23886" ht="10.199999999999999" hidden="1" x14ac:dyDescent="0.2"/>
    <row r="23887" ht="10.199999999999999" hidden="1" x14ac:dyDescent="0.2"/>
    <row r="23888" ht="10.199999999999999" hidden="1" x14ac:dyDescent="0.2"/>
    <row r="23889" ht="10.199999999999999" hidden="1" x14ac:dyDescent="0.2"/>
    <row r="23890" ht="10.199999999999999" hidden="1" x14ac:dyDescent="0.2"/>
    <row r="23891" ht="10.199999999999999" hidden="1" x14ac:dyDescent="0.2"/>
    <row r="23892" ht="10.199999999999999" hidden="1" x14ac:dyDescent="0.2"/>
    <row r="23893" ht="10.199999999999999" hidden="1" x14ac:dyDescent="0.2"/>
    <row r="23894" ht="10.199999999999999" hidden="1" x14ac:dyDescent="0.2"/>
    <row r="23895" ht="10.199999999999999" hidden="1" x14ac:dyDescent="0.2"/>
    <row r="23896" ht="10.199999999999999" hidden="1" x14ac:dyDescent="0.2"/>
    <row r="23897" ht="10.199999999999999" hidden="1" x14ac:dyDescent="0.2"/>
    <row r="23898" ht="10.199999999999999" hidden="1" x14ac:dyDescent="0.2"/>
    <row r="23899" ht="10.199999999999999" hidden="1" x14ac:dyDescent="0.2"/>
    <row r="23900" ht="10.199999999999999" hidden="1" x14ac:dyDescent="0.2"/>
    <row r="23901" ht="10.199999999999999" hidden="1" x14ac:dyDescent="0.2"/>
    <row r="23902" ht="10.199999999999999" hidden="1" x14ac:dyDescent="0.2"/>
    <row r="23903" ht="10.199999999999999" hidden="1" x14ac:dyDescent="0.2"/>
    <row r="23904" ht="10.199999999999999" hidden="1" x14ac:dyDescent="0.2"/>
    <row r="23905" ht="10.199999999999999" hidden="1" x14ac:dyDescent="0.2"/>
    <row r="23906" ht="10.199999999999999" hidden="1" x14ac:dyDescent="0.2"/>
    <row r="23907" ht="10.199999999999999" hidden="1" x14ac:dyDescent="0.2"/>
    <row r="23908" ht="10.199999999999999" hidden="1" x14ac:dyDescent="0.2"/>
    <row r="23909" ht="10.199999999999999" hidden="1" x14ac:dyDescent="0.2"/>
    <row r="23910" ht="10.199999999999999" hidden="1" x14ac:dyDescent="0.2"/>
    <row r="23911" ht="10.199999999999999" hidden="1" x14ac:dyDescent="0.2"/>
    <row r="23912" ht="10.199999999999999" hidden="1" x14ac:dyDescent="0.2"/>
    <row r="23913" ht="10.199999999999999" hidden="1" x14ac:dyDescent="0.2"/>
    <row r="23914" ht="10.199999999999999" hidden="1" x14ac:dyDescent="0.2"/>
    <row r="23915" ht="10.199999999999999" hidden="1" x14ac:dyDescent="0.2"/>
    <row r="23916" ht="10.199999999999999" hidden="1" x14ac:dyDescent="0.2"/>
    <row r="23917" ht="10.199999999999999" hidden="1" x14ac:dyDescent="0.2"/>
    <row r="23918" ht="10.199999999999999" hidden="1" x14ac:dyDescent="0.2"/>
    <row r="23919" ht="10.199999999999999" hidden="1" x14ac:dyDescent="0.2"/>
    <row r="23920" ht="10.199999999999999" hidden="1" x14ac:dyDescent="0.2"/>
    <row r="23921" ht="10.199999999999999" hidden="1" x14ac:dyDescent="0.2"/>
    <row r="23922" ht="10.199999999999999" hidden="1" x14ac:dyDescent="0.2"/>
    <row r="23923" ht="10.199999999999999" hidden="1" x14ac:dyDescent="0.2"/>
    <row r="23924" ht="10.199999999999999" hidden="1" x14ac:dyDescent="0.2"/>
    <row r="23925" ht="10.199999999999999" hidden="1" x14ac:dyDescent="0.2"/>
    <row r="23926" ht="10.199999999999999" hidden="1" x14ac:dyDescent="0.2"/>
    <row r="23927" ht="10.199999999999999" hidden="1" x14ac:dyDescent="0.2"/>
    <row r="23928" ht="10.199999999999999" hidden="1" x14ac:dyDescent="0.2"/>
    <row r="23929" ht="10.199999999999999" hidden="1" x14ac:dyDescent="0.2"/>
    <row r="23930" ht="10.199999999999999" hidden="1" x14ac:dyDescent="0.2"/>
    <row r="23931" ht="10.199999999999999" hidden="1" x14ac:dyDescent="0.2"/>
    <row r="23932" ht="10.199999999999999" hidden="1" x14ac:dyDescent="0.2"/>
    <row r="23933" ht="10.199999999999999" hidden="1" x14ac:dyDescent="0.2"/>
    <row r="23934" ht="10.199999999999999" hidden="1" x14ac:dyDescent="0.2"/>
    <row r="23935" ht="10.199999999999999" hidden="1" x14ac:dyDescent="0.2"/>
    <row r="23936" ht="10.199999999999999" hidden="1" x14ac:dyDescent="0.2"/>
    <row r="23937" ht="10.199999999999999" hidden="1" x14ac:dyDescent="0.2"/>
    <row r="23938" ht="10.199999999999999" hidden="1" x14ac:dyDescent="0.2"/>
    <row r="23939" ht="10.199999999999999" hidden="1" x14ac:dyDescent="0.2"/>
    <row r="23940" ht="10.199999999999999" hidden="1" x14ac:dyDescent="0.2"/>
    <row r="23941" ht="10.199999999999999" hidden="1" x14ac:dyDescent="0.2"/>
    <row r="23942" ht="10.199999999999999" hidden="1" x14ac:dyDescent="0.2"/>
    <row r="23943" ht="10.199999999999999" hidden="1" x14ac:dyDescent="0.2"/>
    <row r="23944" ht="10.199999999999999" hidden="1" x14ac:dyDescent="0.2"/>
    <row r="23945" ht="10.199999999999999" hidden="1" x14ac:dyDescent="0.2"/>
    <row r="23946" ht="10.199999999999999" hidden="1" x14ac:dyDescent="0.2"/>
    <row r="23947" ht="10.199999999999999" hidden="1" x14ac:dyDescent="0.2"/>
    <row r="23948" ht="10.199999999999999" hidden="1" x14ac:dyDescent="0.2"/>
    <row r="23949" ht="10.199999999999999" hidden="1" x14ac:dyDescent="0.2"/>
    <row r="23950" ht="10.199999999999999" hidden="1" x14ac:dyDescent="0.2"/>
    <row r="23951" ht="10.199999999999999" hidden="1" x14ac:dyDescent="0.2"/>
    <row r="23952" ht="10.199999999999999" hidden="1" x14ac:dyDescent="0.2"/>
    <row r="23953" ht="10.199999999999999" hidden="1" x14ac:dyDescent="0.2"/>
    <row r="23954" ht="10.199999999999999" hidden="1" x14ac:dyDescent="0.2"/>
    <row r="23955" ht="10.199999999999999" hidden="1" x14ac:dyDescent="0.2"/>
    <row r="23956" ht="10.199999999999999" hidden="1" x14ac:dyDescent="0.2"/>
    <row r="23957" ht="10.199999999999999" hidden="1" x14ac:dyDescent="0.2"/>
    <row r="23958" ht="10.199999999999999" hidden="1" x14ac:dyDescent="0.2"/>
    <row r="23959" ht="10.199999999999999" hidden="1" x14ac:dyDescent="0.2"/>
    <row r="23960" ht="10.199999999999999" hidden="1" x14ac:dyDescent="0.2"/>
    <row r="23961" ht="10.199999999999999" hidden="1" x14ac:dyDescent="0.2"/>
    <row r="23962" ht="10.199999999999999" hidden="1" x14ac:dyDescent="0.2"/>
    <row r="23963" ht="10.199999999999999" hidden="1" x14ac:dyDescent="0.2"/>
    <row r="23964" ht="10.199999999999999" hidden="1" x14ac:dyDescent="0.2"/>
    <row r="23965" ht="10.199999999999999" hidden="1" x14ac:dyDescent="0.2"/>
    <row r="23966" ht="10.199999999999999" hidden="1" x14ac:dyDescent="0.2"/>
    <row r="23967" ht="10.199999999999999" hidden="1" x14ac:dyDescent="0.2"/>
    <row r="23968" ht="10.199999999999999" hidden="1" x14ac:dyDescent="0.2"/>
    <row r="23969" ht="10.199999999999999" hidden="1" x14ac:dyDescent="0.2"/>
    <row r="23970" ht="10.199999999999999" hidden="1" x14ac:dyDescent="0.2"/>
    <row r="23971" ht="10.199999999999999" hidden="1" x14ac:dyDescent="0.2"/>
    <row r="23972" ht="10.199999999999999" hidden="1" x14ac:dyDescent="0.2"/>
    <row r="23973" ht="10.199999999999999" hidden="1" x14ac:dyDescent="0.2"/>
    <row r="23974" ht="10.199999999999999" hidden="1" x14ac:dyDescent="0.2"/>
    <row r="23975" ht="10.199999999999999" hidden="1" x14ac:dyDescent="0.2"/>
    <row r="23976" ht="10.199999999999999" hidden="1" x14ac:dyDescent="0.2"/>
    <row r="23977" ht="10.199999999999999" hidden="1" x14ac:dyDescent="0.2"/>
    <row r="23978" ht="10.199999999999999" hidden="1" x14ac:dyDescent="0.2"/>
    <row r="23979" ht="10.199999999999999" hidden="1" x14ac:dyDescent="0.2"/>
    <row r="23980" ht="10.199999999999999" hidden="1" x14ac:dyDescent="0.2"/>
    <row r="23981" ht="10.199999999999999" hidden="1" x14ac:dyDescent="0.2"/>
    <row r="23982" ht="10.199999999999999" hidden="1" x14ac:dyDescent="0.2"/>
    <row r="23983" ht="10.199999999999999" hidden="1" x14ac:dyDescent="0.2"/>
    <row r="23984" ht="10.199999999999999" hidden="1" x14ac:dyDescent="0.2"/>
    <row r="23985" ht="10.199999999999999" hidden="1" x14ac:dyDescent="0.2"/>
    <row r="23986" ht="10.199999999999999" hidden="1" x14ac:dyDescent="0.2"/>
    <row r="23987" ht="10.199999999999999" hidden="1" x14ac:dyDescent="0.2"/>
    <row r="23988" ht="10.199999999999999" hidden="1" x14ac:dyDescent="0.2"/>
    <row r="23989" ht="10.199999999999999" hidden="1" x14ac:dyDescent="0.2"/>
    <row r="23990" ht="10.199999999999999" hidden="1" x14ac:dyDescent="0.2"/>
    <row r="23991" ht="10.199999999999999" hidden="1" x14ac:dyDescent="0.2"/>
    <row r="23992" ht="10.199999999999999" hidden="1" x14ac:dyDescent="0.2"/>
    <row r="23993" ht="10.199999999999999" hidden="1" x14ac:dyDescent="0.2"/>
    <row r="23994" ht="10.199999999999999" hidden="1" x14ac:dyDescent="0.2"/>
    <row r="23995" ht="10.199999999999999" hidden="1" x14ac:dyDescent="0.2"/>
    <row r="23996" ht="10.199999999999999" hidden="1" x14ac:dyDescent="0.2"/>
    <row r="23997" ht="10.199999999999999" hidden="1" x14ac:dyDescent="0.2"/>
    <row r="23998" ht="10.199999999999999" hidden="1" x14ac:dyDescent="0.2"/>
    <row r="23999" ht="10.199999999999999" hidden="1" x14ac:dyDescent="0.2"/>
    <row r="24000" ht="10.199999999999999" hidden="1" x14ac:dyDescent="0.2"/>
    <row r="24001" ht="10.199999999999999" hidden="1" x14ac:dyDescent="0.2"/>
    <row r="24002" ht="10.199999999999999" hidden="1" x14ac:dyDescent="0.2"/>
    <row r="24003" ht="10.199999999999999" hidden="1" x14ac:dyDescent="0.2"/>
    <row r="24004" ht="10.199999999999999" hidden="1" x14ac:dyDescent="0.2"/>
    <row r="24005" ht="10.199999999999999" hidden="1" x14ac:dyDescent="0.2"/>
    <row r="24006" ht="10.199999999999999" hidden="1" x14ac:dyDescent="0.2"/>
    <row r="24007" ht="10.199999999999999" hidden="1" x14ac:dyDescent="0.2"/>
    <row r="24008" ht="10.199999999999999" hidden="1" x14ac:dyDescent="0.2"/>
    <row r="24009" ht="10.199999999999999" hidden="1" x14ac:dyDescent="0.2"/>
    <row r="24010" ht="10.199999999999999" hidden="1" x14ac:dyDescent="0.2"/>
    <row r="24011" ht="10.199999999999999" hidden="1" x14ac:dyDescent="0.2"/>
    <row r="24012" ht="10.199999999999999" hidden="1" x14ac:dyDescent="0.2"/>
    <row r="24013" ht="10.199999999999999" hidden="1" x14ac:dyDescent="0.2"/>
    <row r="24014" ht="10.199999999999999" hidden="1" x14ac:dyDescent="0.2"/>
    <row r="24015" ht="10.199999999999999" hidden="1" x14ac:dyDescent="0.2"/>
    <row r="24016" ht="10.199999999999999" hidden="1" x14ac:dyDescent="0.2"/>
    <row r="24017" ht="10.199999999999999" hidden="1" x14ac:dyDescent="0.2"/>
    <row r="24018" ht="10.199999999999999" hidden="1" x14ac:dyDescent="0.2"/>
    <row r="24019" ht="10.199999999999999" hidden="1" x14ac:dyDescent="0.2"/>
    <row r="24020" ht="10.199999999999999" hidden="1" x14ac:dyDescent="0.2"/>
    <row r="24021" ht="10.199999999999999" hidden="1" x14ac:dyDescent="0.2"/>
    <row r="24022" ht="10.199999999999999" hidden="1" x14ac:dyDescent="0.2"/>
    <row r="24023" ht="10.199999999999999" hidden="1" x14ac:dyDescent="0.2"/>
    <row r="24024" ht="10.199999999999999" hidden="1" x14ac:dyDescent="0.2"/>
    <row r="24025" ht="10.199999999999999" hidden="1" x14ac:dyDescent="0.2"/>
    <row r="24026" ht="10.199999999999999" hidden="1" x14ac:dyDescent="0.2"/>
    <row r="24027" ht="10.199999999999999" hidden="1" x14ac:dyDescent="0.2"/>
    <row r="24028" ht="10.199999999999999" hidden="1" x14ac:dyDescent="0.2"/>
    <row r="24029" ht="10.199999999999999" hidden="1" x14ac:dyDescent="0.2"/>
    <row r="24030" ht="10.199999999999999" hidden="1" x14ac:dyDescent="0.2"/>
    <row r="24031" ht="10.199999999999999" hidden="1" x14ac:dyDescent="0.2"/>
    <row r="24032" ht="10.199999999999999" hidden="1" x14ac:dyDescent="0.2"/>
    <row r="24033" ht="10.199999999999999" hidden="1" x14ac:dyDescent="0.2"/>
    <row r="24034" ht="10.199999999999999" hidden="1" x14ac:dyDescent="0.2"/>
    <row r="24035" ht="10.199999999999999" hidden="1" x14ac:dyDescent="0.2"/>
    <row r="24036" ht="10.199999999999999" hidden="1" x14ac:dyDescent="0.2"/>
    <row r="24037" ht="10.199999999999999" hidden="1" x14ac:dyDescent="0.2"/>
    <row r="24038" ht="10.199999999999999" hidden="1" x14ac:dyDescent="0.2"/>
    <row r="24039" ht="10.199999999999999" hidden="1" x14ac:dyDescent="0.2"/>
    <row r="24040" ht="10.199999999999999" hidden="1" x14ac:dyDescent="0.2"/>
    <row r="24041" ht="10.199999999999999" hidden="1" x14ac:dyDescent="0.2"/>
    <row r="24042" ht="10.199999999999999" hidden="1" x14ac:dyDescent="0.2"/>
    <row r="24043" ht="10.199999999999999" hidden="1" x14ac:dyDescent="0.2"/>
    <row r="24044" ht="10.199999999999999" hidden="1" x14ac:dyDescent="0.2"/>
    <row r="24045" ht="10.199999999999999" hidden="1" x14ac:dyDescent="0.2"/>
    <row r="24046" ht="10.199999999999999" hidden="1" x14ac:dyDescent="0.2"/>
    <row r="24047" ht="10.199999999999999" hidden="1" x14ac:dyDescent="0.2"/>
    <row r="24048" ht="10.199999999999999" hidden="1" x14ac:dyDescent="0.2"/>
    <row r="24049" ht="10.199999999999999" hidden="1" x14ac:dyDescent="0.2"/>
    <row r="24050" ht="10.199999999999999" hidden="1" x14ac:dyDescent="0.2"/>
    <row r="24051" ht="10.199999999999999" hidden="1" x14ac:dyDescent="0.2"/>
    <row r="24052" ht="10.199999999999999" hidden="1" x14ac:dyDescent="0.2"/>
    <row r="24053" ht="10.199999999999999" hidden="1" x14ac:dyDescent="0.2"/>
    <row r="24054" ht="10.199999999999999" hidden="1" x14ac:dyDescent="0.2"/>
    <row r="24055" ht="10.199999999999999" hidden="1" x14ac:dyDescent="0.2"/>
    <row r="24056" ht="10.199999999999999" hidden="1" x14ac:dyDescent="0.2"/>
    <row r="24057" ht="10.199999999999999" hidden="1" x14ac:dyDescent="0.2"/>
    <row r="24058" ht="10.199999999999999" hidden="1" x14ac:dyDescent="0.2"/>
    <row r="24059" ht="10.199999999999999" hidden="1" x14ac:dyDescent="0.2"/>
    <row r="24060" ht="10.199999999999999" hidden="1" x14ac:dyDescent="0.2"/>
    <row r="24061" ht="10.199999999999999" hidden="1" x14ac:dyDescent="0.2"/>
    <row r="24062" ht="10.199999999999999" hidden="1" x14ac:dyDescent="0.2"/>
    <row r="24063" ht="10.199999999999999" hidden="1" x14ac:dyDescent="0.2"/>
    <row r="24064" ht="10.199999999999999" hidden="1" x14ac:dyDescent="0.2"/>
    <row r="24065" ht="10.199999999999999" hidden="1" x14ac:dyDescent="0.2"/>
    <row r="24066" ht="10.199999999999999" hidden="1" x14ac:dyDescent="0.2"/>
    <row r="24067" ht="10.199999999999999" hidden="1" x14ac:dyDescent="0.2"/>
    <row r="24068" ht="10.199999999999999" hidden="1" x14ac:dyDescent="0.2"/>
    <row r="24069" ht="10.199999999999999" hidden="1" x14ac:dyDescent="0.2"/>
    <row r="24070" ht="10.199999999999999" hidden="1" x14ac:dyDescent="0.2"/>
    <row r="24071" ht="10.199999999999999" hidden="1" x14ac:dyDescent="0.2"/>
    <row r="24072" ht="10.199999999999999" hidden="1" x14ac:dyDescent="0.2"/>
    <row r="24073" ht="10.199999999999999" hidden="1" x14ac:dyDescent="0.2"/>
    <row r="24074" ht="10.199999999999999" hidden="1" x14ac:dyDescent="0.2"/>
    <row r="24075" ht="10.199999999999999" hidden="1" x14ac:dyDescent="0.2"/>
    <row r="24076" ht="10.199999999999999" hidden="1" x14ac:dyDescent="0.2"/>
    <row r="24077" ht="10.199999999999999" hidden="1" x14ac:dyDescent="0.2"/>
    <row r="24078" ht="10.199999999999999" hidden="1" x14ac:dyDescent="0.2"/>
    <row r="24079" ht="10.199999999999999" hidden="1" x14ac:dyDescent="0.2"/>
    <row r="24080" ht="10.199999999999999" hidden="1" x14ac:dyDescent="0.2"/>
    <row r="24081" ht="10.199999999999999" hidden="1" x14ac:dyDescent="0.2"/>
    <row r="24082" ht="10.199999999999999" hidden="1" x14ac:dyDescent="0.2"/>
    <row r="24083" ht="10.199999999999999" hidden="1" x14ac:dyDescent="0.2"/>
    <row r="24084" ht="10.199999999999999" hidden="1" x14ac:dyDescent="0.2"/>
    <row r="24085" ht="10.199999999999999" hidden="1" x14ac:dyDescent="0.2"/>
    <row r="24086" ht="10.199999999999999" hidden="1" x14ac:dyDescent="0.2"/>
    <row r="24087" ht="10.199999999999999" hidden="1" x14ac:dyDescent="0.2"/>
    <row r="24088" ht="10.199999999999999" hidden="1" x14ac:dyDescent="0.2"/>
    <row r="24089" ht="10.199999999999999" hidden="1" x14ac:dyDescent="0.2"/>
    <row r="24090" ht="10.199999999999999" hidden="1" x14ac:dyDescent="0.2"/>
    <row r="24091" ht="10.199999999999999" hidden="1" x14ac:dyDescent="0.2"/>
    <row r="24092" ht="10.199999999999999" hidden="1" x14ac:dyDescent="0.2"/>
    <row r="24093" ht="10.199999999999999" hidden="1" x14ac:dyDescent="0.2"/>
    <row r="24094" ht="10.199999999999999" hidden="1" x14ac:dyDescent="0.2"/>
    <row r="24095" ht="10.199999999999999" hidden="1" x14ac:dyDescent="0.2"/>
    <row r="24096" ht="10.199999999999999" hidden="1" x14ac:dyDescent="0.2"/>
    <row r="24097" ht="10.199999999999999" hidden="1" x14ac:dyDescent="0.2"/>
    <row r="24098" ht="10.199999999999999" hidden="1" x14ac:dyDescent="0.2"/>
    <row r="24099" ht="10.199999999999999" hidden="1" x14ac:dyDescent="0.2"/>
    <row r="24100" ht="10.199999999999999" hidden="1" x14ac:dyDescent="0.2"/>
    <row r="24101" ht="10.199999999999999" hidden="1" x14ac:dyDescent="0.2"/>
    <row r="24102" ht="10.199999999999999" hidden="1" x14ac:dyDescent="0.2"/>
    <row r="24103" ht="10.199999999999999" hidden="1" x14ac:dyDescent="0.2"/>
    <row r="24104" ht="10.199999999999999" hidden="1" x14ac:dyDescent="0.2"/>
    <row r="24105" ht="10.199999999999999" hidden="1" x14ac:dyDescent="0.2"/>
    <row r="24106" ht="10.199999999999999" hidden="1" x14ac:dyDescent="0.2"/>
    <row r="24107" ht="10.199999999999999" hidden="1" x14ac:dyDescent="0.2"/>
    <row r="24108" ht="10.199999999999999" hidden="1" x14ac:dyDescent="0.2"/>
    <row r="24109" ht="10.199999999999999" hidden="1" x14ac:dyDescent="0.2"/>
    <row r="24110" ht="10.199999999999999" hidden="1" x14ac:dyDescent="0.2"/>
    <row r="24111" ht="10.199999999999999" hidden="1" x14ac:dyDescent="0.2"/>
    <row r="24112" ht="10.199999999999999" hidden="1" x14ac:dyDescent="0.2"/>
    <row r="24113" ht="10.199999999999999" hidden="1" x14ac:dyDescent="0.2"/>
    <row r="24114" ht="10.199999999999999" hidden="1" x14ac:dyDescent="0.2"/>
    <row r="24115" ht="10.199999999999999" hidden="1" x14ac:dyDescent="0.2"/>
    <row r="24116" ht="10.199999999999999" hidden="1" x14ac:dyDescent="0.2"/>
    <row r="24117" ht="10.199999999999999" hidden="1" x14ac:dyDescent="0.2"/>
    <row r="24118" ht="10.199999999999999" hidden="1" x14ac:dyDescent="0.2"/>
    <row r="24119" ht="10.199999999999999" hidden="1" x14ac:dyDescent="0.2"/>
    <row r="24120" ht="10.199999999999999" hidden="1" x14ac:dyDescent="0.2"/>
    <row r="24121" ht="10.199999999999999" hidden="1" x14ac:dyDescent="0.2"/>
    <row r="24122" ht="10.199999999999999" hidden="1" x14ac:dyDescent="0.2"/>
    <row r="24123" ht="10.199999999999999" hidden="1" x14ac:dyDescent="0.2"/>
    <row r="24124" ht="10.199999999999999" hidden="1" x14ac:dyDescent="0.2"/>
    <row r="24125" ht="10.199999999999999" hidden="1" x14ac:dyDescent="0.2"/>
    <row r="24126" ht="10.199999999999999" hidden="1" x14ac:dyDescent="0.2"/>
    <row r="24127" ht="10.199999999999999" hidden="1" x14ac:dyDescent="0.2"/>
    <row r="24128" ht="10.199999999999999" hidden="1" x14ac:dyDescent="0.2"/>
    <row r="24129" ht="10.199999999999999" hidden="1" x14ac:dyDescent="0.2"/>
    <row r="24130" ht="10.199999999999999" hidden="1" x14ac:dyDescent="0.2"/>
    <row r="24131" ht="10.199999999999999" hidden="1" x14ac:dyDescent="0.2"/>
    <row r="24132" ht="10.199999999999999" hidden="1" x14ac:dyDescent="0.2"/>
    <row r="24133" ht="10.199999999999999" hidden="1" x14ac:dyDescent="0.2"/>
    <row r="24134" ht="10.199999999999999" hidden="1" x14ac:dyDescent="0.2"/>
    <row r="24135" ht="10.199999999999999" hidden="1" x14ac:dyDescent="0.2"/>
    <row r="24136" ht="10.199999999999999" hidden="1" x14ac:dyDescent="0.2"/>
    <row r="24137" ht="10.199999999999999" hidden="1" x14ac:dyDescent="0.2"/>
    <row r="24138" ht="10.199999999999999" hidden="1" x14ac:dyDescent="0.2"/>
    <row r="24139" ht="10.199999999999999" hidden="1" x14ac:dyDescent="0.2"/>
    <row r="24140" ht="10.199999999999999" hidden="1" x14ac:dyDescent="0.2"/>
    <row r="24141" ht="10.199999999999999" hidden="1" x14ac:dyDescent="0.2"/>
    <row r="24142" ht="10.199999999999999" hidden="1" x14ac:dyDescent="0.2"/>
    <row r="24143" ht="10.199999999999999" hidden="1" x14ac:dyDescent="0.2"/>
    <row r="24144" ht="10.199999999999999" hidden="1" x14ac:dyDescent="0.2"/>
    <row r="24145" ht="10.199999999999999" hidden="1" x14ac:dyDescent="0.2"/>
    <row r="24146" ht="10.199999999999999" hidden="1" x14ac:dyDescent="0.2"/>
    <row r="24147" ht="10.199999999999999" hidden="1" x14ac:dyDescent="0.2"/>
    <row r="24148" ht="10.199999999999999" hidden="1" x14ac:dyDescent="0.2"/>
    <row r="24149" ht="10.199999999999999" hidden="1" x14ac:dyDescent="0.2"/>
    <row r="24150" ht="10.199999999999999" hidden="1" x14ac:dyDescent="0.2"/>
    <row r="24151" ht="10.199999999999999" hidden="1" x14ac:dyDescent="0.2"/>
    <row r="24152" ht="10.199999999999999" hidden="1" x14ac:dyDescent="0.2"/>
    <row r="24153" ht="10.199999999999999" hidden="1" x14ac:dyDescent="0.2"/>
    <row r="24154" ht="10.199999999999999" hidden="1" x14ac:dyDescent="0.2"/>
    <row r="24155" ht="10.199999999999999" hidden="1" x14ac:dyDescent="0.2"/>
    <row r="24156" ht="10.199999999999999" hidden="1" x14ac:dyDescent="0.2"/>
    <row r="24157" ht="10.199999999999999" hidden="1" x14ac:dyDescent="0.2"/>
    <row r="24158" ht="10.199999999999999" hidden="1" x14ac:dyDescent="0.2"/>
    <row r="24159" ht="10.199999999999999" hidden="1" x14ac:dyDescent="0.2"/>
    <row r="24160" ht="10.199999999999999" hidden="1" x14ac:dyDescent="0.2"/>
    <row r="24161" ht="10.199999999999999" hidden="1" x14ac:dyDescent="0.2"/>
    <row r="24162" ht="10.199999999999999" hidden="1" x14ac:dyDescent="0.2"/>
    <row r="24163" ht="10.199999999999999" hidden="1" x14ac:dyDescent="0.2"/>
    <row r="24164" ht="10.199999999999999" hidden="1" x14ac:dyDescent="0.2"/>
    <row r="24165" ht="10.199999999999999" hidden="1" x14ac:dyDescent="0.2"/>
    <row r="24166" ht="10.199999999999999" hidden="1" x14ac:dyDescent="0.2"/>
    <row r="24167" ht="10.199999999999999" hidden="1" x14ac:dyDescent="0.2"/>
    <row r="24168" ht="10.199999999999999" hidden="1" x14ac:dyDescent="0.2"/>
    <row r="24169" ht="10.199999999999999" hidden="1" x14ac:dyDescent="0.2"/>
    <row r="24170" ht="10.199999999999999" hidden="1" x14ac:dyDescent="0.2"/>
    <row r="24171" ht="10.199999999999999" hidden="1" x14ac:dyDescent="0.2"/>
    <row r="24172" ht="10.199999999999999" hidden="1" x14ac:dyDescent="0.2"/>
    <row r="24173" ht="10.199999999999999" hidden="1" x14ac:dyDescent="0.2"/>
    <row r="24174" ht="10.199999999999999" hidden="1" x14ac:dyDescent="0.2"/>
    <row r="24175" ht="10.199999999999999" hidden="1" x14ac:dyDescent="0.2"/>
    <row r="24176" ht="10.199999999999999" hidden="1" x14ac:dyDescent="0.2"/>
    <row r="24177" ht="10.199999999999999" hidden="1" x14ac:dyDescent="0.2"/>
    <row r="24178" ht="10.199999999999999" hidden="1" x14ac:dyDescent="0.2"/>
    <row r="24179" ht="10.199999999999999" hidden="1" x14ac:dyDescent="0.2"/>
    <row r="24180" ht="10.199999999999999" hidden="1" x14ac:dyDescent="0.2"/>
    <row r="24181" ht="10.199999999999999" hidden="1" x14ac:dyDescent="0.2"/>
    <row r="24182" ht="10.199999999999999" hidden="1" x14ac:dyDescent="0.2"/>
    <row r="24183" ht="10.199999999999999" hidden="1" x14ac:dyDescent="0.2"/>
    <row r="24184" ht="10.199999999999999" hidden="1" x14ac:dyDescent="0.2"/>
    <row r="24185" ht="10.199999999999999" hidden="1" x14ac:dyDescent="0.2"/>
    <row r="24186" ht="10.199999999999999" hidden="1" x14ac:dyDescent="0.2"/>
    <row r="24187" ht="10.199999999999999" hidden="1" x14ac:dyDescent="0.2"/>
    <row r="24188" ht="10.199999999999999" hidden="1" x14ac:dyDescent="0.2"/>
    <row r="24189" ht="10.199999999999999" hidden="1" x14ac:dyDescent="0.2"/>
    <row r="24190" ht="10.199999999999999" hidden="1" x14ac:dyDescent="0.2"/>
    <row r="24191" ht="10.199999999999999" hidden="1" x14ac:dyDescent="0.2"/>
    <row r="24192" ht="10.199999999999999" hidden="1" x14ac:dyDescent="0.2"/>
    <row r="24193" ht="10.199999999999999" hidden="1" x14ac:dyDescent="0.2"/>
    <row r="24194" ht="10.199999999999999" hidden="1" x14ac:dyDescent="0.2"/>
    <row r="24195" ht="10.199999999999999" hidden="1" x14ac:dyDescent="0.2"/>
    <row r="24196" ht="10.199999999999999" hidden="1" x14ac:dyDescent="0.2"/>
    <row r="24197" ht="10.199999999999999" hidden="1" x14ac:dyDescent="0.2"/>
    <row r="24198" ht="10.199999999999999" hidden="1" x14ac:dyDescent="0.2"/>
    <row r="24199" ht="10.199999999999999" hidden="1" x14ac:dyDescent="0.2"/>
    <row r="24200" ht="10.199999999999999" hidden="1" x14ac:dyDescent="0.2"/>
    <row r="24201" ht="10.199999999999999" hidden="1" x14ac:dyDescent="0.2"/>
    <row r="24202" ht="10.199999999999999" hidden="1" x14ac:dyDescent="0.2"/>
    <row r="24203" ht="10.199999999999999" hidden="1" x14ac:dyDescent="0.2"/>
    <row r="24204" ht="10.199999999999999" hidden="1" x14ac:dyDescent="0.2"/>
    <row r="24205" ht="10.199999999999999" hidden="1" x14ac:dyDescent="0.2"/>
    <row r="24206" ht="10.199999999999999" hidden="1" x14ac:dyDescent="0.2"/>
    <row r="24207" ht="10.199999999999999" hidden="1" x14ac:dyDescent="0.2"/>
    <row r="24208" ht="10.199999999999999" hidden="1" x14ac:dyDescent="0.2"/>
    <row r="24209" ht="10.199999999999999" hidden="1" x14ac:dyDescent="0.2"/>
    <row r="24210" ht="10.199999999999999" hidden="1" x14ac:dyDescent="0.2"/>
    <row r="24211" ht="10.199999999999999" hidden="1" x14ac:dyDescent="0.2"/>
    <row r="24212" ht="10.199999999999999" hidden="1" x14ac:dyDescent="0.2"/>
    <row r="24213" ht="10.199999999999999" hidden="1" x14ac:dyDescent="0.2"/>
    <row r="24214" ht="10.199999999999999" hidden="1" x14ac:dyDescent="0.2"/>
    <row r="24215" ht="10.199999999999999" hidden="1" x14ac:dyDescent="0.2"/>
    <row r="24216" ht="10.199999999999999" hidden="1" x14ac:dyDescent="0.2"/>
    <row r="24217" ht="10.199999999999999" hidden="1" x14ac:dyDescent="0.2"/>
    <row r="24218" ht="10.199999999999999" hidden="1" x14ac:dyDescent="0.2"/>
    <row r="24219" ht="10.199999999999999" hidden="1" x14ac:dyDescent="0.2"/>
    <row r="24220" ht="10.199999999999999" hidden="1" x14ac:dyDescent="0.2"/>
    <row r="24221" ht="10.199999999999999" hidden="1" x14ac:dyDescent="0.2"/>
    <row r="24222" ht="10.199999999999999" hidden="1" x14ac:dyDescent="0.2"/>
    <row r="24223" ht="10.199999999999999" hidden="1" x14ac:dyDescent="0.2"/>
    <row r="24224" ht="10.199999999999999" hidden="1" x14ac:dyDescent="0.2"/>
    <row r="24225" ht="10.199999999999999" hidden="1" x14ac:dyDescent="0.2"/>
    <row r="24226" ht="10.199999999999999" hidden="1" x14ac:dyDescent="0.2"/>
    <row r="24227" ht="10.199999999999999" hidden="1" x14ac:dyDescent="0.2"/>
    <row r="24228" ht="10.199999999999999" hidden="1" x14ac:dyDescent="0.2"/>
    <row r="24229" ht="10.199999999999999" hidden="1" x14ac:dyDescent="0.2"/>
    <row r="24230" ht="10.199999999999999" hidden="1" x14ac:dyDescent="0.2"/>
    <row r="24231" ht="10.199999999999999" hidden="1" x14ac:dyDescent="0.2"/>
    <row r="24232" ht="10.199999999999999" hidden="1" x14ac:dyDescent="0.2"/>
    <row r="24233" ht="10.199999999999999" hidden="1" x14ac:dyDescent="0.2"/>
    <row r="24234" ht="10.199999999999999" hidden="1" x14ac:dyDescent="0.2"/>
    <row r="24235" ht="10.199999999999999" hidden="1" x14ac:dyDescent="0.2"/>
    <row r="24236" ht="10.199999999999999" hidden="1" x14ac:dyDescent="0.2"/>
    <row r="24237" ht="10.199999999999999" hidden="1" x14ac:dyDescent="0.2"/>
    <row r="24238" ht="10.199999999999999" hidden="1" x14ac:dyDescent="0.2"/>
    <row r="24239" ht="10.199999999999999" hidden="1" x14ac:dyDescent="0.2"/>
    <row r="24240" ht="10.199999999999999" hidden="1" x14ac:dyDescent="0.2"/>
    <row r="24241" ht="10.199999999999999" hidden="1" x14ac:dyDescent="0.2"/>
    <row r="24242" ht="10.199999999999999" hidden="1" x14ac:dyDescent="0.2"/>
    <row r="24243" ht="10.199999999999999" hidden="1" x14ac:dyDescent="0.2"/>
    <row r="24244" ht="10.199999999999999" hidden="1" x14ac:dyDescent="0.2"/>
    <row r="24245" ht="10.199999999999999" hidden="1" x14ac:dyDescent="0.2"/>
    <row r="24246" ht="10.199999999999999" hidden="1" x14ac:dyDescent="0.2"/>
    <row r="24247" ht="10.199999999999999" hidden="1" x14ac:dyDescent="0.2"/>
    <row r="24248" ht="10.199999999999999" hidden="1" x14ac:dyDescent="0.2"/>
    <row r="24249" ht="10.199999999999999" hidden="1" x14ac:dyDescent="0.2"/>
    <row r="24250" ht="10.199999999999999" hidden="1" x14ac:dyDescent="0.2"/>
    <row r="24251" ht="10.199999999999999" hidden="1" x14ac:dyDescent="0.2"/>
    <row r="24252" ht="10.199999999999999" hidden="1" x14ac:dyDescent="0.2"/>
    <row r="24253" ht="10.199999999999999" hidden="1" x14ac:dyDescent="0.2"/>
    <row r="24254" ht="10.199999999999999" hidden="1" x14ac:dyDescent="0.2"/>
    <row r="24255" ht="10.199999999999999" hidden="1" x14ac:dyDescent="0.2"/>
    <row r="24256" ht="10.199999999999999" hidden="1" x14ac:dyDescent="0.2"/>
    <row r="24257" ht="10.199999999999999" hidden="1" x14ac:dyDescent="0.2"/>
    <row r="24258" ht="10.199999999999999" hidden="1" x14ac:dyDescent="0.2"/>
    <row r="24259" ht="10.199999999999999" hidden="1" x14ac:dyDescent="0.2"/>
    <row r="24260" ht="10.199999999999999" hidden="1" x14ac:dyDescent="0.2"/>
    <row r="24261" ht="10.199999999999999" hidden="1" x14ac:dyDescent="0.2"/>
    <row r="24262" ht="10.199999999999999" hidden="1" x14ac:dyDescent="0.2"/>
    <row r="24263" ht="10.199999999999999" hidden="1" x14ac:dyDescent="0.2"/>
    <row r="24264" ht="10.199999999999999" hidden="1" x14ac:dyDescent="0.2"/>
    <row r="24265" ht="10.199999999999999" hidden="1" x14ac:dyDescent="0.2"/>
    <row r="24266" ht="10.199999999999999" hidden="1" x14ac:dyDescent="0.2"/>
    <row r="24267" ht="10.199999999999999" hidden="1" x14ac:dyDescent="0.2"/>
    <row r="24268" ht="10.199999999999999" hidden="1" x14ac:dyDescent="0.2"/>
    <row r="24269" ht="10.199999999999999" hidden="1" x14ac:dyDescent="0.2"/>
    <row r="24270" ht="10.199999999999999" hidden="1" x14ac:dyDescent="0.2"/>
    <row r="24271" ht="10.199999999999999" hidden="1" x14ac:dyDescent="0.2"/>
    <row r="24272" ht="10.199999999999999" hidden="1" x14ac:dyDescent="0.2"/>
    <row r="24273" ht="10.199999999999999" hidden="1" x14ac:dyDescent="0.2"/>
    <row r="24274" ht="10.199999999999999" hidden="1" x14ac:dyDescent="0.2"/>
    <row r="24275" ht="10.199999999999999" hidden="1" x14ac:dyDescent="0.2"/>
    <row r="24276" ht="10.199999999999999" hidden="1" x14ac:dyDescent="0.2"/>
    <row r="24277" ht="10.199999999999999" hidden="1" x14ac:dyDescent="0.2"/>
    <row r="24278" ht="10.199999999999999" hidden="1" x14ac:dyDescent="0.2"/>
    <row r="24279" ht="10.199999999999999" hidden="1" x14ac:dyDescent="0.2"/>
    <row r="24280" ht="10.199999999999999" hidden="1" x14ac:dyDescent="0.2"/>
    <row r="24281" ht="10.199999999999999" hidden="1" x14ac:dyDescent="0.2"/>
    <row r="24282" ht="10.199999999999999" hidden="1" x14ac:dyDescent="0.2"/>
    <row r="24283" ht="10.199999999999999" hidden="1" x14ac:dyDescent="0.2"/>
    <row r="24284" ht="10.199999999999999" hidden="1" x14ac:dyDescent="0.2"/>
    <row r="24285" ht="10.199999999999999" hidden="1" x14ac:dyDescent="0.2"/>
    <row r="24286" ht="10.199999999999999" hidden="1" x14ac:dyDescent="0.2"/>
    <row r="24287" ht="10.199999999999999" hidden="1" x14ac:dyDescent="0.2"/>
    <row r="24288" ht="10.199999999999999" hidden="1" x14ac:dyDescent="0.2"/>
    <row r="24289" ht="10.199999999999999" hidden="1" x14ac:dyDescent="0.2"/>
    <row r="24290" ht="10.199999999999999" hidden="1" x14ac:dyDescent="0.2"/>
    <row r="24291" ht="10.199999999999999" hidden="1" x14ac:dyDescent="0.2"/>
    <row r="24292" ht="10.199999999999999" hidden="1" x14ac:dyDescent="0.2"/>
    <row r="24293" ht="10.199999999999999" hidden="1" x14ac:dyDescent="0.2"/>
    <row r="24294" ht="10.199999999999999" hidden="1" x14ac:dyDescent="0.2"/>
    <row r="24295" ht="10.199999999999999" hidden="1" x14ac:dyDescent="0.2"/>
    <row r="24296" ht="10.199999999999999" hidden="1" x14ac:dyDescent="0.2"/>
    <row r="24297" ht="10.199999999999999" hidden="1" x14ac:dyDescent="0.2"/>
    <row r="24298" ht="10.199999999999999" hidden="1" x14ac:dyDescent="0.2"/>
    <row r="24299" ht="10.199999999999999" hidden="1" x14ac:dyDescent="0.2"/>
    <row r="24300" ht="10.199999999999999" hidden="1" x14ac:dyDescent="0.2"/>
    <row r="24301" ht="10.199999999999999" hidden="1" x14ac:dyDescent="0.2"/>
    <row r="24302" ht="10.199999999999999" hidden="1" x14ac:dyDescent="0.2"/>
    <row r="24303" ht="10.199999999999999" hidden="1" x14ac:dyDescent="0.2"/>
    <row r="24304" ht="10.199999999999999" hidden="1" x14ac:dyDescent="0.2"/>
    <row r="24305" ht="10.199999999999999" hidden="1" x14ac:dyDescent="0.2"/>
    <row r="24306" ht="10.199999999999999" hidden="1" x14ac:dyDescent="0.2"/>
    <row r="24307" ht="10.199999999999999" hidden="1" x14ac:dyDescent="0.2"/>
    <row r="24308" ht="10.199999999999999" hidden="1" x14ac:dyDescent="0.2"/>
    <row r="24309" ht="10.199999999999999" hidden="1" x14ac:dyDescent="0.2"/>
    <row r="24310" ht="10.199999999999999" hidden="1" x14ac:dyDescent="0.2"/>
    <row r="24311" ht="10.199999999999999" hidden="1" x14ac:dyDescent="0.2"/>
    <row r="24312" ht="10.199999999999999" hidden="1" x14ac:dyDescent="0.2"/>
    <row r="24313" ht="10.199999999999999" hidden="1" x14ac:dyDescent="0.2"/>
    <row r="24314" ht="10.199999999999999" hidden="1" x14ac:dyDescent="0.2"/>
    <row r="24315" ht="10.199999999999999" hidden="1" x14ac:dyDescent="0.2"/>
    <row r="24316" ht="10.199999999999999" hidden="1" x14ac:dyDescent="0.2"/>
    <row r="24317" ht="10.199999999999999" hidden="1" x14ac:dyDescent="0.2"/>
    <row r="24318" ht="10.199999999999999" hidden="1" x14ac:dyDescent="0.2"/>
    <row r="24319" ht="10.199999999999999" hidden="1" x14ac:dyDescent="0.2"/>
    <row r="24320" ht="10.199999999999999" hidden="1" x14ac:dyDescent="0.2"/>
    <row r="24321" ht="10.199999999999999" hidden="1" x14ac:dyDescent="0.2"/>
    <row r="24322" ht="10.199999999999999" hidden="1" x14ac:dyDescent="0.2"/>
    <row r="24323" ht="10.199999999999999" hidden="1" x14ac:dyDescent="0.2"/>
    <row r="24324" ht="10.199999999999999" hidden="1" x14ac:dyDescent="0.2"/>
    <row r="24325" ht="10.199999999999999" hidden="1" x14ac:dyDescent="0.2"/>
    <row r="24326" ht="10.199999999999999" hidden="1" x14ac:dyDescent="0.2"/>
    <row r="24327" ht="10.199999999999999" hidden="1" x14ac:dyDescent="0.2"/>
    <row r="24328" ht="10.199999999999999" hidden="1" x14ac:dyDescent="0.2"/>
    <row r="24329" ht="10.199999999999999" hidden="1" x14ac:dyDescent="0.2"/>
    <row r="24330" ht="10.199999999999999" hidden="1" x14ac:dyDescent="0.2"/>
    <row r="24331" ht="10.199999999999999" hidden="1" x14ac:dyDescent="0.2"/>
    <row r="24332" ht="10.199999999999999" hidden="1" x14ac:dyDescent="0.2"/>
    <row r="24333" ht="10.199999999999999" hidden="1" x14ac:dyDescent="0.2"/>
    <row r="24334" ht="10.199999999999999" hidden="1" x14ac:dyDescent="0.2"/>
    <row r="24335" ht="10.199999999999999" hidden="1" x14ac:dyDescent="0.2"/>
    <row r="24336" ht="10.199999999999999" hidden="1" x14ac:dyDescent="0.2"/>
    <row r="24337" ht="10.199999999999999" hidden="1" x14ac:dyDescent="0.2"/>
    <row r="24338" ht="10.199999999999999" hidden="1" x14ac:dyDescent="0.2"/>
    <row r="24339" ht="10.199999999999999" hidden="1" x14ac:dyDescent="0.2"/>
    <row r="24340" ht="10.199999999999999" hidden="1" x14ac:dyDescent="0.2"/>
    <row r="24341" ht="10.199999999999999" hidden="1" x14ac:dyDescent="0.2"/>
    <row r="24342" ht="10.199999999999999" hidden="1" x14ac:dyDescent="0.2"/>
    <row r="24343" ht="10.199999999999999" hidden="1" x14ac:dyDescent="0.2"/>
    <row r="24344" ht="10.199999999999999" hidden="1" x14ac:dyDescent="0.2"/>
    <row r="24345" ht="10.199999999999999" hidden="1" x14ac:dyDescent="0.2"/>
    <row r="24346" ht="10.199999999999999" hidden="1" x14ac:dyDescent="0.2"/>
    <row r="24347" ht="10.199999999999999" hidden="1" x14ac:dyDescent="0.2"/>
    <row r="24348" ht="10.199999999999999" hidden="1" x14ac:dyDescent="0.2"/>
    <row r="24349" ht="10.199999999999999" hidden="1" x14ac:dyDescent="0.2"/>
    <row r="24350" ht="10.199999999999999" hidden="1" x14ac:dyDescent="0.2"/>
    <row r="24351" ht="10.199999999999999" hidden="1" x14ac:dyDescent="0.2"/>
    <row r="24352" ht="10.199999999999999" hidden="1" x14ac:dyDescent="0.2"/>
    <row r="24353" ht="10.199999999999999" hidden="1" x14ac:dyDescent="0.2"/>
    <row r="24354" ht="10.199999999999999" hidden="1" x14ac:dyDescent="0.2"/>
    <row r="24355" ht="10.199999999999999" hidden="1" x14ac:dyDescent="0.2"/>
    <row r="24356" ht="10.199999999999999" hidden="1" x14ac:dyDescent="0.2"/>
    <row r="24357" ht="10.199999999999999" hidden="1" x14ac:dyDescent="0.2"/>
    <row r="24358" ht="10.199999999999999" hidden="1" x14ac:dyDescent="0.2"/>
    <row r="24359" ht="10.199999999999999" hidden="1" x14ac:dyDescent="0.2"/>
    <row r="24360" ht="10.199999999999999" hidden="1" x14ac:dyDescent="0.2"/>
    <row r="24361" ht="10.199999999999999" hidden="1" x14ac:dyDescent="0.2"/>
    <row r="24362" ht="10.199999999999999" hidden="1" x14ac:dyDescent="0.2"/>
    <row r="24363" ht="10.199999999999999" hidden="1" x14ac:dyDescent="0.2"/>
    <row r="24364" ht="10.199999999999999" hidden="1" x14ac:dyDescent="0.2"/>
    <row r="24365" ht="10.199999999999999" hidden="1" x14ac:dyDescent="0.2"/>
    <row r="24366" ht="10.199999999999999" hidden="1" x14ac:dyDescent="0.2"/>
    <row r="24367" ht="10.199999999999999" hidden="1" x14ac:dyDescent="0.2"/>
    <row r="24368" ht="10.199999999999999" hidden="1" x14ac:dyDescent="0.2"/>
    <row r="24369" ht="10.199999999999999" hidden="1" x14ac:dyDescent="0.2"/>
    <row r="24370" ht="10.199999999999999" hidden="1" x14ac:dyDescent="0.2"/>
    <row r="24371" ht="10.199999999999999" hidden="1" x14ac:dyDescent="0.2"/>
    <row r="24372" ht="10.199999999999999" hidden="1" x14ac:dyDescent="0.2"/>
    <row r="24373" ht="10.199999999999999" hidden="1" x14ac:dyDescent="0.2"/>
    <row r="24374" ht="10.199999999999999" hidden="1" x14ac:dyDescent="0.2"/>
    <row r="24375" ht="10.199999999999999" hidden="1" x14ac:dyDescent="0.2"/>
    <row r="24376" ht="10.199999999999999" hidden="1" x14ac:dyDescent="0.2"/>
    <row r="24377" ht="10.199999999999999" hidden="1" x14ac:dyDescent="0.2"/>
    <row r="24378" ht="10.199999999999999" hidden="1" x14ac:dyDescent="0.2"/>
    <row r="24379" ht="10.199999999999999" hidden="1" x14ac:dyDescent="0.2"/>
    <row r="24380" ht="10.199999999999999" hidden="1" x14ac:dyDescent="0.2"/>
    <row r="24381" ht="10.199999999999999" hidden="1" x14ac:dyDescent="0.2"/>
    <row r="24382" ht="10.199999999999999" hidden="1" x14ac:dyDescent="0.2"/>
    <row r="24383" ht="10.199999999999999" hidden="1" x14ac:dyDescent="0.2"/>
    <row r="24384" ht="10.199999999999999" hidden="1" x14ac:dyDescent="0.2"/>
    <row r="24385" ht="10.199999999999999" hidden="1" x14ac:dyDescent="0.2"/>
    <row r="24386" ht="10.199999999999999" hidden="1" x14ac:dyDescent="0.2"/>
    <row r="24387" ht="10.199999999999999" hidden="1" x14ac:dyDescent="0.2"/>
    <row r="24388" ht="10.199999999999999" hidden="1" x14ac:dyDescent="0.2"/>
    <row r="24389" ht="10.199999999999999" hidden="1" x14ac:dyDescent="0.2"/>
    <row r="24390" ht="10.199999999999999" hidden="1" x14ac:dyDescent="0.2"/>
    <row r="24391" ht="10.199999999999999" hidden="1" x14ac:dyDescent="0.2"/>
    <row r="24392" ht="10.199999999999999" hidden="1" x14ac:dyDescent="0.2"/>
    <row r="24393" ht="10.199999999999999" hidden="1" x14ac:dyDescent="0.2"/>
    <row r="24394" ht="10.199999999999999" hidden="1" x14ac:dyDescent="0.2"/>
    <row r="24395" ht="10.199999999999999" hidden="1" x14ac:dyDescent="0.2"/>
    <row r="24396" ht="10.199999999999999" hidden="1" x14ac:dyDescent="0.2"/>
    <row r="24397" ht="10.199999999999999" hidden="1" x14ac:dyDescent="0.2"/>
    <row r="24398" ht="10.199999999999999" hidden="1" x14ac:dyDescent="0.2"/>
    <row r="24399" ht="10.199999999999999" hidden="1" x14ac:dyDescent="0.2"/>
    <row r="24400" ht="10.199999999999999" hidden="1" x14ac:dyDescent="0.2"/>
    <row r="24401" ht="10.199999999999999" hidden="1" x14ac:dyDescent="0.2"/>
    <row r="24402" ht="10.199999999999999" hidden="1" x14ac:dyDescent="0.2"/>
    <row r="24403" ht="10.199999999999999" hidden="1" x14ac:dyDescent="0.2"/>
    <row r="24404" ht="10.199999999999999" hidden="1" x14ac:dyDescent="0.2"/>
    <row r="24405" ht="10.199999999999999" hidden="1" x14ac:dyDescent="0.2"/>
    <row r="24406" ht="10.199999999999999" hidden="1" x14ac:dyDescent="0.2"/>
    <row r="24407" ht="10.199999999999999" hidden="1" x14ac:dyDescent="0.2"/>
    <row r="24408" ht="10.199999999999999" hidden="1" x14ac:dyDescent="0.2"/>
    <row r="24409" ht="10.199999999999999" hidden="1" x14ac:dyDescent="0.2"/>
    <row r="24410" ht="10.199999999999999" hidden="1" x14ac:dyDescent="0.2"/>
    <row r="24411" ht="10.199999999999999" hidden="1" x14ac:dyDescent="0.2"/>
    <row r="24412" ht="10.199999999999999" hidden="1" x14ac:dyDescent="0.2"/>
    <row r="24413" ht="10.199999999999999" hidden="1" x14ac:dyDescent="0.2"/>
    <row r="24414" ht="10.199999999999999" hidden="1" x14ac:dyDescent="0.2"/>
    <row r="24415" ht="10.199999999999999" hidden="1" x14ac:dyDescent="0.2"/>
    <row r="24416" ht="10.199999999999999" hidden="1" x14ac:dyDescent="0.2"/>
    <row r="24417" ht="10.199999999999999" hidden="1" x14ac:dyDescent="0.2"/>
    <row r="24418" ht="10.199999999999999" hidden="1" x14ac:dyDescent="0.2"/>
    <row r="24419" ht="10.199999999999999" hidden="1" x14ac:dyDescent="0.2"/>
    <row r="24420" ht="10.199999999999999" hidden="1" x14ac:dyDescent="0.2"/>
    <row r="24421" ht="10.199999999999999" hidden="1" x14ac:dyDescent="0.2"/>
    <row r="24422" ht="10.199999999999999" hidden="1" x14ac:dyDescent="0.2"/>
    <row r="24423" ht="10.199999999999999" hidden="1" x14ac:dyDescent="0.2"/>
    <row r="24424" ht="10.199999999999999" hidden="1" x14ac:dyDescent="0.2"/>
    <row r="24425" ht="10.199999999999999" hidden="1" x14ac:dyDescent="0.2"/>
    <row r="24426" ht="10.199999999999999" hidden="1" x14ac:dyDescent="0.2"/>
    <row r="24427" ht="10.199999999999999" hidden="1" x14ac:dyDescent="0.2"/>
    <row r="24428" ht="10.199999999999999" hidden="1" x14ac:dyDescent="0.2"/>
    <row r="24429" ht="10.199999999999999" hidden="1" x14ac:dyDescent="0.2"/>
    <row r="24430" ht="10.199999999999999" hidden="1" x14ac:dyDescent="0.2"/>
    <row r="24431" ht="10.199999999999999" hidden="1" x14ac:dyDescent="0.2"/>
    <row r="24432" ht="10.199999999999999" hidden="1" x14ac:dyDescent="0.2"/>
    <row r="24433" ht="10.199999999999999" hidden="1" x14ac:dyDescent="0.2"/>
    <row r="24434" ht="10.199999999999999" hidden="1" x14ac:dyDescent="0.2"/>
    <row r="24435" ht="10.199999999999999" hidden="1" x14ac:dyDescent="0.2"/>
    <row r="24436" ht="10.199999999999999" hidden="1" x14ac:dyDescent="0.2"/>
    <row r="24437" ht="10.199999999999999" hidden="1" x14ac:dyDescent="0.2"/>
    <row r="24438" ht="10.199999999999999" hidden="1" x14ac:dyDescent="0.2"/>
    <row r="24439" ht="10.199999999999999" hidden="1" x14ac:dyDescent="0.2"/>
    <row r="24440" ht="10.199999999999999" hidden="1" x14ac:dyDescent="0.2"/>
    <row r="24441" ht="10.199999999999999" hidden="1" x14ac:dyDescent="0.2"/>
    <row r="24442" ht="10.199999999999999" hidden="1" x14ac:dyDescent="0.2"/>
    <row r="24443" ht="10.199999999999999" hidden="1" x14ac:dyDescent="0.2"/>
    <row r="24444" ht="10.199999999999999" hidden="1" x14ac:dyDescent="0.2"/>
    <row r="24445" ht="10.199999999999999" hidden="1" x14ac:dyDescent="0.2"/>
    <row r="24446" ht="10.199999999999999" hidden="1" x14ac:dyDescent="0.2"/>
    <row r="24447" ht="10.199999999999999" hidden="1" x14ac:dyDescent="0.2"/>
    <row r="24448" ht="10.199999999999999" hidden="1" x14ac:dyDescent="0.2"/>
    <row r="24449" ht="10.199999999999999" hidden="1" x14ac:dyDescent="0.2"/>
    <row r="24450" ht="10.199999999999999" hidden="1" x14ac:dyDescent="0.2"/>
    <row r="24451" ht="10.199999999999999" hidden="1" x14ac:dyDescent="0.2"/>
    <row r="24452" ht="10.199999999999999" hidden="1" x14ac:dyDescent="0.2"/>
    <row r="24453" ht="10.199999999999999" hidden="1" x14ac:dyDescent="0.2"/>
    <row r="24454" ht="10.199999999999999" hidden="1" x14ac:dyDescent="0.2"/>
    <row r="24455" ht="10.199999999999999" hidden="1" x14ac:dyDescent="0.2"/>
    <row r="24456" ht="10.199999999999999" hidden="1" x14ac:dyDescent="0.2"/>
    <row r="24457" ht="10.199999999999999" hidden="1" x14ac:dyDescent="0.2"/>
    <row r="24458" ht="10.199999999999999" hidden="1" x14ac:dyDescent="0.2"/>
    <row r="24459" ht="10.199999999999999" hidden="1" x14ac:dyDescent="0.2"/>
    <row r="24460" ht="10.199999999999999" hidden="1" x14ac:dyDescent="0.2"/>
    <row r="24461" ht="10.199999999999999" hidden="1" x14ac:dyDescent="0.2"/>
    <row r="24462" ht="10.199999999999999" hidden="1" x14ac:dyDescent="0.2"/>
    <row r="24463" ht="10.199999999999999" hidden="1" x14ac:dyDescent="0.2"/>
    <row r="24464" ht="10.199999999999999" hidden="1" x14ac:dyDescent="0.2"/>
    <row r="24465" ht="10.199999999999999" hidden="1" x14ac:dyDescent="0.2"/>
    <row r="24466" ht="10.199999999999999" hidden="1" x14ac:dyDescent="0.2"/>
    <row r="24467" ht="10.199999999999999" hidden="1" x14ac:dyDescent="0.2"/>
    <row r="24468" ht="10.199999999999999" hidden="1" x14ac:dyDescent="0.2"/>
    <row r="24469" ht="10.199999999999999" hidden="1" x14ac:dyDescent="0.2"/>
    <row r="24470" ht="10.199999999999999" hidden="1" x14ac:dyDescent="0.2"/>
    <row r="24471" ht="10.199999999999999" hidden="1" x14ac:dyDescent="0.2"/>
    <row r="24472" ht="10.199999999999999" hidden="1" x14ac:dyDescent="0.2"/>
    <row r="24473" ht="10.199999999999999" hidden="1" x14ac:dyDescent="0.2"/>
    <row r="24474" ht="10.199999999999999" hidden="1" x14ac:dyDescent="0.2"/>
    <row r="24475" ht="10.199999999999999" hidden="1" x14ac:dyDescent="0.2"/>
    <row r="24476" ht="10.199999999999999" hidden="1" x14ac:dyDescent="0.2"/>
    <row r="24477" ht="10.199999999999999" hidden="1" x14ac:dyDescent="0.2"/>
    <row r="24478" ht="10.199999999999999" hidden="1" x14ac:dyDescent="0.2"/>
    <row r="24479" ht="10.199999999999999" hidden="1" x14ac:dyDescent="0.2"/>
    <row r="24480" ht="10.199999999999999" hidden="1" x14ac:dyDescent="0.2"/>
    <row r="24481" ht="10.199999999999999" hidden="1" x14ac:dyDescent="0.2"/>
    <row r="24482" ht="10.199999999999999" hidden="1" x14ac:dyDescent="0.2"/>
    <row r="24483" ht="10.199999999999999" hidden="1" x14ac:dyDescent="0.2"/>
    <row r="24484" ht="10.199999999999999" hidden="1" x14ac:dyDescent="0.2"/>
    <row r="24485" ht="10.199999999999999" hidden="1" x14ac:dyDescent="0.2"/>
    <row r="24486" ht="10.199999999999999" hidden="1" x14ac:dyDescent="0.2"/>
    <row r="24487" ht="10.199999999999999" hidden="1" x14ac:dyDescent="0.2"/>
    <row r="24488" ht="10.199999999999999" hidden="1" x14ac:dyDescent="0.2"/>
    <row r="24489" ht="10.199999999999999" hidden="1" x14ac:dyDescent="0.2"/>
    <row r="24490" ht="10.199999999999999" hidden="1" x14ac:dyDescent="0.2"/>
    <row r="24491" ht="10.199999999999999" hidden="1" x14ac:dyDescent="0.2"/>
    <row r="24492" ht="10.199999999999999" hidden="1" x14ac:dyDescent="0.2"/>
    <row r="24493" ht="10.199999999999999" hidden="1" x14ac:dyDescent="0.2"/>
    <row r="24494" ht="10.199999999999999" hidden="1" x14ac:dyDescent="0.2"/>
    <row r="24495" ht="10.199999999999999" hidden="1" x14ac:dyDescent="0.2"/>
    <row r="24496" ht="10.199999999999999" hidden="1" x14ac:dyDescent="0.2"/>
    <row r="24497" ht="10.199999999999999" hidden="1" x14ac:dyDescent="0.2"/>
    <row r="24498" ht="10.199999999999999" hidden="1" x14ac:dyDescent="0.2"/>
    <row r="24499" ht="10.199999999999999" hidden="1" x14ac:dyDescent="0.2"/>
    <row r="24500" ht="10.199999999999999" hidden="1" x14ac:dyDescent="0.2"/>
    <row r="24501" ht="10.199999999999999" hidden="1" x14ac:dyDescent="0.2"/>
    <row r="24502" ht="10.199999999999999" hidden="1" x14ac:dyDescent="0.2"/>
    <row r="24503" ht="10.199999999999999" hidden="1" x14ac:dyDescent="0.2"/>
    <row r="24504" ht="10.199999999999999" hidden="1" x14ac:dyDescent="0.2"/>
    <row r="24505" ht="10.199999999999999" hidden="1" x14ac:dyDescent="0.2"/>
    <row r="24506" ht="10.199999999999999" hidden="1" x14ac:dyDescent="0.2"/>
    <row r="24507" ht="10.199999999999999" hidden="1" x14ac:dyDescent="0.2"/>
    <row r="24508" ht="10.199999999999999" hidden="1" x14ac:dyDescent="0.2"/>
    <row r="24509" ht="10.199999999999999" hidden="1" x14ac:dyDescent="0.2"/>
    <row r="24510" ht="10.199999999999999" hidden="1" x14ac:dyDescent="0.2"/>
    <row r="24511" ht="10.199999999999999" hidden="1" x14ac:dyDescent="0.2"/>
    <row r="24512" ht="10.199999999999999" hidden="1" x14ac:dyDescent="0.2"/>
    <row r="24513" ht="10.199999999999999" hidden="1" x14ac:dyDescent="0.2"/>
    <row r="24514" ht="10.199999999999999" hidden="1" x14ac:dyDescent="0.2"/>
    <row r="24515" ht="10.199999999999999" hidden="1" x14ac:dyDescent="0.2"/>
    <row r="24516" ht="10.199999999999999" hidden="1" x14ac:dyDescent="0.2"/>
    <row r="24517" ht="10.199999999999999" hidden="1" x14ac:dyDescent="0.2"/>
    <row r="24518" ht="10.199999999999999" hidden="1" x14ac:dyDescent="0.2"/>
    <row r="24519" ht="10.199999999999999" hidden="1" x14ac:dyDescent="0.2"/>
    <row r="24520" ht="10.199999999999999" hidden="1" x14ac:dyDescent="0.2"/>
    <row r="24521" ht="10.199999999999999" hidden="1" x14ac:dyDescent="0.2"/>
    <row r="24522" ht="10.199999999999999" hidden="1" x14ac:dyDescent="0.2"/>
    <row r="24523" ht="10.199999999999999" hidden="1" x14ac:dyDescent="0.2"/>
    <row r="24524" ht="10.199999999999999" hidden="1" x14ac:dyDescent="0.2"/>
    <row r="24525" ht="10.199999999999999" hidden="1" x14ac:dyDescent="0.2"/>
    <row r="24526" ht="10.199999999999999" hidden="1" x14ac:dyDescent="0.2"/>
    <row r="24527" ht="10.199999999999999" hidden="1" x14ac:dyDescent="0.2"/>
    <row r="24528" ht="10.199999999999999" hidden="1" x14ac:dyDescent="0.2"/>
    <row r="24529" ht="10.199999999999999" hidden="1" x14ac:dyDescent="0.2"/>
    <row r="24530" ht="10.199999999999999" hidden="1" x14ac:dyDescent="0.2"/>
    <row r="24531" ht="10.199999999999999" hidden="1" x14ac:dyDescent="0.2"/>
    <row r="24532" ht="10.199999999999999" hidden="1" x14ac:dyDescent="0.2"/>
    <row r="24533" ht="10.199999999999999" hidden="1" x14ac:dyDescent="0.2"/>
    <row r="24534" ht="10.199999999999999" hidden="1" x14ac:dyDescent="0.2"/>
    <row r="24535" ht="10.199999999999999" hidden="1" x14ac:dyDescent="0.2"/>
    <row r="24536" ht="10.199999999999999" hidden="1" x14ac:dyDescent="0.2"/>
    <row r="24537" ht="10.199999999999999" hidden="1" x14ac:dyDescent="0.2"/>
    <row r="24538" ht="10.199999999999999" hidden="1" x14ac:dyDescent="0.2"/>
    <row r="24539" ht="10.199999999999999" hidden="1" x14ac:dyDescent="0.2"/>
    <row r="24540" ht="10.199999999999999" hidden="1" x14ac:dyDescent="0.2"/>
    <row r="24541" ht="10.199999999999999" hidden="1" x14ac:dyDescent="0.2"/>
    <row r="24542" ht="10.199999999999999" hidden="1" x14ac:dyDescent="0.2"/>
    <row r="24543" ht="10.199999999999999" hidden="1" x14ac:dyDescent="0.2"/>
    <row r="24544" ht="10.199999999999999" hidden="1" x14ac:dyDescent="0.2"/>
    <row r="24545" ht="10.199999999999999" hidden="1" x14ac:dyDescent="0.2"/>
    <row r="24546" ht="10.199999999999999" hidden="1" x14ac:dyDescent="0.2"/>
    <row r="24547" ht="10.199999999999999" hidden="1" x14ac:dyDescent="0.2"/>
    <row r="24548" ht="10.199999999999999" hidden="1" x14ac:dyDescent="0.2"/>
    <row r="24549" ht="10.199999999999999" hidden="1" x14ac:dyDescent="0.2"/>
    <row r="24550" ht="10.199999999999999" hidden="1" x14ac:dyDescent="0.2"/>
    <row r="24551" ht="10.199999999999999" hidden="1" x14ac:dyDescent="0.2"/>
    <row r="24552" ht="10.199999999999999" hidden="1" x14ac:dyDescent="0.2"/>
    <row r="24553" ht="10.199999999999999" hidden="1" x14ac:dyDescent="0.2"/>
    <row r="24554" ht="10.199999999999999" hidden="1" x14ac:dyDescent="0.2"/>
    <row r="24555" ht="10.199999999999999" hidden="1" x14ac:dyDescent="0.2"/>
    <row r="24556" ht="10.199999999999999" hidden="1" x14ac:dyDescent="0.2"/>
    <row r="24557" ht="10.199999999999999" hidden="1" x14ac:dyDescent="0.2"/>
    <row r="24558" ht="10.199999999999999" hidden="1" x14ac:dyDescent="0.2"/>
    <row r="24559" ht="10.199999999999999" hidden="1" x14ac:dyDescent="0.2"/>
    <row r="24560" ht="10.199999999999999" hidden="1" x14ac:dyDescent="0.2"/>
    <row r="24561" ht="10.199999999999999" hidden="1" x14ac:dyDescent="0.2"/>
    <row r="24562" ht="10.199999999999999" hidden="1" x14ac:dyDescent="0.2"/>
    <row r="24563" ht="10.199999999999999" hidden="1" x14ac:dyDescent="0.2"/>
    <row r="24564" ht="10.199999999999999" hidden="1" x14ac:dyDescent="0.2"/>
    <row r="24565" ht="10.199999999999999" hidden="1" x14ac:dyDescent="0.2"/>
    <row r="24566" ht="10.199999999999999" hidden="1" x14ac:dyDescent="0.2"/>
    <row r="24567" ht="10.199999999999999" hidden="1" x14ac:dyDescent="0.2"/>
    <row r="24568" ht="10.199999999999999" hidden="1" x14ac:dyDescent="0.2"/>
    <row r="24569" ht="10.199999999999999" hidden="1" x14ac:dyDescent="0.2"/>
    <row r="24570" ht="10.199999999999999" hidden="1" x14ac:dyDescent="0.2"/>
    <row r="24571" ht="10.199999999999999" hidden="1" x14ac:dyDescent="0.2"/>
    <row r="24572" ht="10.199999999999999" hidden="1" x14ac:dyDescent="0.2"/>
    <row r="24573" ht="10.199999999999999" hidden="1" x14ac:dyDescent="0.2"/>
    <row r="24574" ht="10.199999999999999" hidden="1" x14ac:dyDescent="0.2"/>
    <row r="24575" ht="10.199999999999999" hidden="1" x14ac:dyDescent="0.2"/>
    <row r="24576" ht="10.199999999999999" hidden="1" x14ac:dyDescent="0.2"/>
    <row r="24577" ht="10.199999999999999" hidden="1" x14ac:dyDescent="0.2"/>
    <row r="24578" ht="10.199999999999999" hidden="1" x14ac:dyDescent="0.2"/>
    <row r="24579" ht="10.199999999999999" hidden="1" x14ac:dyDescent="0.2"/>
    <row r="24580" ht="10.199999999999999" hidden="1" x14ac:dyDescent="0.2"/>
    <row r="24581" ht="10.199999999999999" hidden="1" x14ac:dyDescent="0.2"/>
    <row r="24582" ht="10.199999999999999" hidden="1" x14ac:dyDescent="0.2"/>
    <row r="24583" ht="10.199999999999999" hidden="1" x14ac:dyDescent="0.2"/>
    <row r="24584" ht="10.199999999999999" hidden="1" x14ac:dyDescent="0.2"/>
    <row r="24585" ht="10.199999999999999" hidden="1" x14ac:dyDescent="0.2"/>
    <row r="24586" ht="10.199999999999999" hidden="1" x14ac:dyDescent="0.2"/>
    <row r="24587" ht="10.199999999999999" hidden="1" x14ac:dyDescent="0.2"/>
    <row r="24588" ht="10.199999999999999" hidden="1" x14ac:dyDescent="0.2"/>
    <row r="24589" ht="10.199999999999999" hidden="1" x14ac:dyDescent="0.2"/>
    <row r="24590" ht="10.199999999999999" hidden="1" x14ac:dyDescent="0.2"/>
    <row r="24591" ht="10.199999999999999" hidden="1" x14ac:dyDescent="0.2"/>
    <row r="24592" ht="10.199999999999999" hidden="1" x14ac:dyDescent="0.2"/>
    <row r="24593" ht="10.199999999999999" hidden="1" x14ac:dyDescent="0.2"/>
    <row r="24594" ht="10.199999999999999" hidden="1" x14ac:dyDescent="0.2"/>
    <row r="24595" ht="10.199999999999999" hidden="1" x14ac:dyDescent="0.2"/>
    <row r="24596" ht="10.199999999999999" hidden="1" x14ac:dyDescent="0.2"/>
    <row r="24597" ht="10.199999999999999" hidden="1" x14ac:dyDescent="0.2"/>
    <row r="24598" ht="10.199999999999999" hidden="1" x14ac:dyDescent="0.2"/>
    <row r="24599" ht="10.199999999999999" hidden="1" x14ac:dyDescent="0.2"/>
    <row r="24600" ht="10.199999999999999" hidden="1" x14ac:dyDescent="0.2"/>
    <row r="24601" ht="10.199999999999999" hidden="1" x14ac:dyDescent="0.2"/>
    <row r="24602" ht="10.199999999999999" hidden="1" x14ac:dyDescent="0.2"/>
    <row r="24603" ht="10.199999999999999" hidden="1" x14ac:dyDescent="0.2"/>
    <row r="24604" ht="10.199999999999999" hidden="1" x14ac:dyDescent="0.2"/>
    <row r="24605" ht="10.199999999999999" hidden="1" x14ac:dyDescent="0.2"/>
    <row r="24606" ht="10.199999999999999" hidden="1" x14ac:dyDescent="0.2"/>
    <row r="24607" ht="10.199999999999999" hidden="1" x14ac:dyDescent="0.2"/>
    <row r="24608" ht="10.199999999999999" hidden="1" x14ac:dyDescent="0.2"/>
    <row r="24609" ht="10.199999999999999" hidden="1" x14ac:dyDescent="0.2"/>
    <row r="24610" ht="10.199999999999999" hidden="1" x14ac:dyDescent="0.2"/>
    <row r="24611" ht="10.199999999999999" hidden="1" x14ac:dyDescent="0.2"/>
    <row r="24612" ht="10.199999999999999" hidden="1" x14ac:dyDescent="0.2"/>
    <row r="24613" ht="10.199999999999999" hidden="1" x14ac:dyDescent="0.2"/>
    <row r="24614" ht="10.199999999999999" hidden="1" x14ac:dyDescent="0.2"/>
    <row r="24615" ht="10.199999999999999" hidden="1" x14ac:dyDescent="0.2"/>
    <row r="24616" ht="10.199999999999999" hidden="1" x14ac:dyDescent="0.2"/>
    <row r="24617" ht="10.199999999999999" hidden="1" x14ac:dyDescent="0.2"/>
    <row r="24618" ht="10.199999999999999" hidden="1" x14ac:dyDescent="0.2"/>
    <row r="24619" ht="10.199999999999999" hidden="1" x14ac:dyDescent="0.2"/>
    <row r="24620" ht="10.199999999999999" hidden="1" x14ac:dyDescent="0.2"/>
    <row r="24621" ht="10.199999999999999" hidden="1" x14ac:dyDescent="0.2"/>
    <row r="24622" ht="10.199999999999999" hidden="1" x14ac:dyDescent="0.2"/>
    <row r="24623" ht="10.199999999999999" hidden="1" x14ac:dyDescent="0.2"/>
    <row r="24624" ht="10.199999999999999" hidden="1" x14ac:dyDescent="0.2"/>
    <row r="24625" ht="10.199999999999999" hidden="1" x14ac:dyDescent="0.2"/>
    <row r="24626" ht="10.199999999999999" hidden="1" x14ac:dyDescent="0.2"/>
    <row r="24627" ht="10.199999999999999" hidden="1" x14ac:dyDescent="0.2"/>
    <row r="24628" ht="10.199999999999999" hidden="1" x14ac:dyDescent="0.2"/>
    <row r="24629" ht="10.199999999999999" hidden="1" x14ac:dyDescent="0.2"/>
    <row r="24630" ht="10.199999999999999" hidden="1" x14ac:dyDescent="0.2"/>
    <row r="24631" ht="10.199999999999999" hidden="1" x14ac:dyDescent="0.2"/>
    <row r="24632" ht="10.199999999999999" hidden="1" x14ac:dyDescent="0.2"/>
    <row r="24633" ht="10.199999999999999" hidden="1" x14ac:dyDescent="0.2"/>
    <row r="24634" ht="10.199999999999999" hidden="1" x14ac:dyDescent="0.2"/>
    <row r="24635" ht="10.199999999999999" hidden="1" x14ac:dyDescent="0.2"/>
    <row r="24636" ht="10.199999999999999" hidden="1" x14ac:dyDescent="0.2"/>
    <row r="24637" ht="10.199999999999999" hidden="1" x14ac:dyDescent="0.2"/>
    <row r="24638" ht="10.199999999999999" hidden="1" x14ac:dyDescent="0.2"/>
    <row r="24639" ht="10.199999999999999" hidden="1" x14ac:dyDescent="0.2"/>
    <row r="24640" ht="10.199999999999999" hidden="1" x14ac:dyDescent="0.2"/>
    <row r="24641" ht="10.199999999999999" hidden="1" x14ac:dyDescent="0.2"/>
    <row r="24642" ht="10.199999999999999" hidden="1" x14ac:dyDescent="0.2"/>
    <row r="24643" ht="10.199999999999999" hidden="1" x14ac:dyDescent="0.2"/>
    <row r="24644" ht="10.199999999999999" hidden="1" x14ac:dyDescent="0.2"/>
    <row r="24645" ht="10.199999999999999" hidden="1" x14ac:dyDescent="0.2"/>
    <row r="24646" ht="10.199999999999999" hidden="1" x14ac:dyDescent="0.2"/>
    <row r="24647" ht="10.199999999999999" hidden="1" x14ac:dyDescent="0.2"/>
    <row r="24648" ht="10.199999999999999" hidden="1" x14ac:dyDescent="0.2"/>
    <row r="24649" ht="10.199999999999999" hidden="1" x14ac:dyDescent="0.2"/>
    <row r="24650" ht="10.199999999999999" hidden="1" x14ac:dyDescent="0.2"/>
    <row r="24651" ht="10.199999999999999" hidden="1" x14ac:dyDescent="0.2"/>
    <row r="24652" ht="10.199999999999999" hidden="1" x14ac:dyDescent="0.2"/>
    <row r="24653" ht="10.199999999999999" hidden="1" x14ac:dyDescent="0.2"/>
    <row r="24654" ht="10.199999999999999" hidden="1" x14ac:dyDescent="0.2"/>
    <row r="24655" ht="10.199999999999999" hidden="1" x14ac:dyDescent="0.2"/>
    <row r="24656" ht="10.199999999999999" hidden="1" x14ac:dyDescent="0.2"/>
    <row r="24657" ht="10.199999999999999" hidden="1" x14ac:dyDescent="0.2"/>
    <row r="24658" ht="10.199999999999999" hidden="1" x14ac:dyDescent="0.2"/>
    <row r="24659" ht="10.199999999999999" hidden="1" x14ac:dyDescent="0.2"/>
    <row r="24660" ht="10.199999999999999" hidden="1" x14ac:dyDescent="0.2"/>
    <row r="24661" ht="10.199999999999999" hidden="1" x14ac:dyDescent="0.2"/>
    <row r="24662" ht="10.199999999999999" hidden="1" x14ac:dyDescent="0.2"/>
    <row r="24663" ht="10.199999999999999" hidden="1" x14ac:dyDescent="0.2"/>
    <row r="24664" ht="10.199999999999999" hidden="1" x14ac:dyDescent="0.2"/>
    <row r="24665" ht="10.199999999999999" hidden="1" x14ac:dyDescent="0.2"/>
    <row r="24666" ht="10.199999999999999" hidden="1" x14ac:dyDescent="0.2"/>
    <row r="24667" ht="10.199999999999999" hidden="1" x14ac:dyDescent="0.2"/>
    <row r="24668" ht="10.199999999999999" hidden="1" x14ac:dyDescent="0.2"/>
    <row r="24669" ht="10.199999999999999" hidden="1" x14ac:dyDescent="0.2"/>
    <row r="24670" ht="10.199999999999999" hidden="1" x14ac:dyDescent="0.2"/>
    <row r="24671" ht="10.199999999999999" hidden="1" x14ac:dyDescent="0.2"/>
    <row r="24672" ht="10.199999999999999" hidden="1" x14ac:dyDescent="0.2"/>
    <row r="24673" ht="10.199999999999999" hidden="1" x14ac:dyDescent="0.2"/>
    <row r="24674" ht="10.199999999999999" hidden="1" x14ac:dyDescent="0.2"/>
    <row r="24675" ht="10.199999999999999" hidden="1" x14ac:dyDescent="0.2"/>
    <row r="24676" ht="10.199999999999999" hidden="1" x14ac:dyDescent="0.2"/>
    <row r="24677" ht="10.199999999999999" hidden="1" x14ac:dyDescent="0.2"/>
    <row r="24678" ht="10.199999999999999" hidden="1" x14ac:dyDescent="0.2"/>
    <row r="24679" ht="10.199999999999999" hidden="1" x14ac:dyDescent="0.2"/>
    <row r="24680" ht="10.199999999999999" hidden="1" x14ac:dyDescent="0.2"/>
    <row r="24681" ht="10.199999999999999" hidden="1" x14ac:dyDescent="0.2"/>
    <row r="24682" ht="10.199999999999999" hidden="1" x14ac:dyDescent="0.2"/>
    <row r="24683" ht="10.199999999999999" hidden="1" x14ac:dyDescent="0.2"/>
    <row r="24684" ht="10.199999999999999" hidden="1" x14ac:dyDescent="0.2"/>
    <row r="24685" ht="10.199999999999999" hidden="1" x14ac:dyDescent="0.2"/>
    <row r="24686" ht="10.199999999999999" hidden="1" x14ac:dyDescent="0.2"/>
    <row r="24687" ht="10.199999999999999" hidden="1" x14ac:dyDescent="0.2"/>
    <row r="24688" ht="10.199999999999999" hidden="1" x14ac:dyDescent="0.2"/>
    <row r="24689" ht="10.199999999999999" hidden="1" x14ac:dyDescent="0.2"/>
    <row r="24690" ht="10.199999999999999" hidden="1" x14ac:dyDescent="0.2"/>
    <row r="24691" ht="10.199999999999999" hidden="1" x14ac:dyDescent="0.2"/>
    <row r="24692" ht="10.199999999999999" hidden="1" x14ac:dyDescent="0.2"/>
    <row r="24693" ht="10.199999999999999" hidden="1" x14ac:dyDescent="0.2"/>
    <row r="24694" ht="10.199999999999999" hidden="1" x14ac:dyDescent="0.2"/>
    <row r="24695" ht="10.199999999999999" hidden="1" x14ac:dyDescent="0.2"/>
    <row r="24696" ht="10.199999999999999" hidden="1" x14ac:dyDescent="0.2"/>
    <row r="24697" ht="10.199999999999999" hidden="1" x14ac:dyDescent="0.2"/>
    <row r="24698" ht="10.199999999999999" hidden="1" x14ac:dyDescent="0.2"/>
    <row r="24699" ht="10.199999999999999" hidden="1" x14ac:dyDescent="0.2"/>
    <row r="24700" ht="10.199999999999999" hidden="1" x14ac:dyDescent="0.2"/>
    <row r="24701" ht="10.199999999999999" hidden="1" x14ac:dyDescent="0.2"/>
    <row r="24702" ht="10.199999999999999" hidden="1" x14ac:dyDescent="0.2"/>
    <row r="24703" ht="10.199999999999999" hidden="1" x14ac:dyDescent="0.2"/>
    <row r="24704" ht="10.199999999999999" hidden="1" x14ac:dyDescent="0.2"/>
    <row r="24705" ht="10.199999999999999" hidden="1" x14ac:dyDescent="0.2"/>
    <row r="24706" ht="10.199999999999999" hidden="1" x14ac:dyDescent="0.2"/>
    <row r="24707" ht="10.199999999999999" hidden="1" x14ac:dyDescent="0.2"/>
    <row r="24708" ht="10.199999999999999" hidden="1" x14ac:dyDescent="0.2"/>
    <row r="24709" ht="10.199999999999999" hidden="1" x14ac:dyDescent="0.2"/>
    <row r="24710" ht="10.199999999999999" hidden="1" x14ac:dyDescent="0.2"/>
    <row r="24711" ht="10.199999999999999" hidden="1" x14ac:dyDescent="0.2"/>
    <row r="24712" ht="10.199999999999999" hidden="1" x14ac:dyDescent="0.2"/>
    <row r="24713" ht="10.199999999999999" hidden="1" x14ac:dyDescent="0.2"/>
    <row r="24714" ht="10.199999999999999" hidden="1" x14ac:dyDescent="0.2"/>
    <row r="24715" ht="10.199999999999999" hidden="1" x14ac:dyDescent="0.2"/>
    <row r="24716" ht="10.199999999999999" hidden="1" x14ac:dyDescent="0.2"/>
    <row r="24717" ht="10.199999999999999" hidden="1" x14ac:dyDescent="0.2"/>
    <row r="24718" ht="10.199999999999999" hidden="1" x14ac:dyDescent="0.2"/>
    <row r="24719" ht="10.199999999999999" hidden="1" x14ac:dyDescent="0.2"/>
    <row r="24720" ht="10.199999999999999" hidden="1" x14ac:dyDescent="0.2"/>
    <row r="24721" ht="10.199999999999999" hidden="1" x14ac:dyDescent="0.2"/>
    <row r="24722" ht="10.199999999999999" hidden="1" x14ac:dyDescent="0.2"/>
    <row r="24723" ht="10.199999999999999" hidden="1" x14ac:dyDescent="0.2"/>
    <row r="24724" ht="10.199999999999999" hidden="1" x14ac:dyDescent="0.2"/>
    <row r="24725" ht="10.199999999999999" hidden="1" x14ac:dyDescent="0.2"/>
    <row r="24726" ht="10.199999999999999" hidden="1" x14ac:dyDescent="0.2"/>
    <row r="24727" ht="10.199999999999999" hidden="1" x14ac:dyDescent="0.2"/>
    <row r="24728" ht="10.199999999999999" hidden="1" x14ac:dyDescent="0.2"/>
    <row r="24729" ht="10.199999999999999" hidden="1" x14ac:dyDescent="0.2"/>
    <row r="24730" ht="10.199999999999999" hidden="1" x14ac:dyDescent="0.2"/>
    <row r="24731" ht="10.199999999999999" hidden="1" x14ac:dyDescent="0.2"/>
    <row r="24732" ht="10.199999999999999" hidden="1" x14ac:dyDescent="0.2"/>
    <row r="24733" ht="10.199999999999999" hidden="1" x14ac:dyDescent="0.2"/>
    <row r="24734" ht="10.199999999999999" hidden="1" x14ac:dyDescent="0.2"/>
    <row r="24735" ht="10.199999999999999" hidden="1" x14ac:dyDescent="0.2"/>
    <row r="24736" ht="10.199999999999999" hidden="1" x14ac:dyDescent="0.2"/>
    <row r="24737" ht="10.199999999999999" hidden="1" x14ac:dyDescent="0.2"/>
    <row r="24738" ht="10.199999999999999" hidden="1" x14ac:dyDescent="0.2"/>
    <row r="24739" ht="10.199999999999999" hidden="1" x14ac:dyDescent="0.2"/>
    <row r="24740" ht="10.199999999999999" hidden="1" x14ac:dyDescent="0.2"/>
    <row r="24741" ht="10.199999999999999" hidden="1" x14ac:dyDescent="0.2"/>
    <row r="24742" ht="10.199999999999999" hidden="1" x14ac:dyDescent="0.2"/>
    <row r="24743" ht="10.199999999999999" hidden="1" x14ac:dyDescent="0.2"/>
    <row r="24744" ht="10.199999999999999" hidden="1" x14ac:dyDescent="0.2"/>
    <row r="24745" ht="10.199999999999999" hidden="1" x14ac:dyDescent="0.2"/>
    <row r="24746" ht="10.199999999999999" hidden="1" x14ac:dyDescent="0.2"/>
    <row r="24747" ht="10.199999999999999" hidden="1" x14ac:dyDescent="0.2"/>
    <row r="24748" ht="10.199999999999999" hidden="1" x14ac:dyDescent="0.2"/>
    <row r="24749" ht="10.199999999999999" hidden="1" x14ac:dyDescent="0.2"/>
    <row r="24750" ht="10.199999999999999" hidden="1" x14ac:dyDescent="0.2"/>
    <row r="24751" ht="10.199999999999999" hidden="1" x14ac:dyDescent="0.2"/>
    <row r="24752" ht="10.199999999999999" hidden="1" x14ac:dyDescent="0.2"/>
    <row r="24753" ht="10.199999999999999" hidden="1" x14ac:dyDescent="0.2"/>
    <row r="24754" ht="10.199999999999999" hidden="1" x14ac:dyDescent="0.2"/>
    <row r="24755" ht="10.199999999999999" hidden="1" x14ac:dyDescent="0.2"/>
    <row r="24756" ht="10.199999999999999" hidden="1" x14ac:dyDescent="0.2"/>
    <row r="24757" ht="10.199999999999999" hidden="1" x14ac:dyDescent="0.2"/>
    <row r="24758" ht="10.199999999999999" hidden="1" x14ac:dyDescent="0.2"/>
    <row r="24759" ht="10.199999999999999" hidden="1" x14ac:dyDescent="0.2"/>
    <row r="24760" ht="10.199999999999999" hidden="1" x14ac:dyDescent="0.2"/>
    <row r="24761" ht="10.199999999999999" hidden="1" x14ac:dyDescent="0.2"/>
    <row r="24762" ht="10.199999999999999" hidden="1" x14ac:dyDescent="0.2"/>
    <row r="24763" ht="10.199999999999999" hidden="1" x14ac:dyDescent="0.2"/>
    <row r="24764" ht="10.199999999999999" hidden="1" x14ac:dyDescent="0.2"/>
    <row r="24765" ht="10.199999999999999" hidden="1" x14ac:dyDescent="0.2"/>
    <row r="24766" ht="10.199999999999999" hidden="1" x14ac:dyDescent="0.2"/>
    <row r="24767" ht="10.199999999999999" hidden="1" x14ac:dyDescent="0.2"/>
    <row r="24768" ht="10.199999999999999" hidden="1" x14ac:dyDescent="0.2"/>
    <row r="24769" ht="10.199999999999999" hidden="1" x14ac:dyDescent="0.2"/>
    <row r="24770" ht="10.199999999999999" hidden="1" x14ac:dyDescent="0.2"/>
    <row r="24771" ht="10.199999999999999" hidden="1" x14ac:dyDescent="0.2"/>
    <row r="24772" ht="10.199999999999999" hidden="1" x14ac:dyDescent="0.2"/>
    <row r="24773" ht="10.199999999999999" hidden="1" x14ac:dyDescent="0.2"/>
    <row r="24774" ht="10.199999999999999" hidden="1" x14ac:dyDescent="0.2"/>
    <row r="24775" ht="10.199999999999999" hidden="1" x14ac:dyDescent="0.2"/>
    <row r="24776" ht="10.199999999999999" hidden="1" x14ac:dyDescent="0.2"/>
    <row r="24777" ht="10.199999999999999" hidden="1" x14ac:dyDescent="0.2"/>
    <row r="24778" ht="10.199999999999999" hidden="1" x14ac:dyDescent="0.2"/>
    <row r="24779" ht="10.199999999999999" hidden="1" x14ac:dyDescent="0.2"/>
    <row r="24780" ht="10.199999999999999" hidden="1" x14ac:dyDescent="0.2"/>
    <row r="24781" ht="10.199999999999999" hidden="1" x14ac:dyDescent="0.2"/>
    <row r="24782" ht="10.199999999999999" hidden="1" x14ac:dyDescent="0.2"/>
    <row r="24783" ht="10.199999999999999" hidden="1" x14ac:dyDescent="0.2"/>
    <row r="24784" ht="10.199999999999999" hidden="1" x14ac:dyDescent="0.2"/>
    <row r="24785" ht="10.199999999999999" hidden="1" x14ac:dyDescent="0.2"/>
    <row r="24786" ht="10.199999999999999" hidden="1" x14ac:dyDescent="0.2"/>
    <row r="24787" ht="10.199999999999999" hidden="1" x14ac:dyDescent="0.2"/>
    <row r="24788" ht="10.199999999999999" hidden="1" x14ac:dyDescent="0.2"/>
    <row r="24789" ht="10.199999999999999" hidden="1" x14ac:dyDescent="0.2"/>
    <row r="24790" ht="10.199999999999999" hidden="1" x14ac:dyDescent="0.2"/>
    <row r="24791" ht="10.199999999999999" hidden="1" x14ac:dyDescent="0.2"/>
    <row r="24792" ht="10.199999999999999" hidden="1" x14ac:dyDescent="0.2"/>
    <row r="24793" ht="10.199999999999999" hidden="1" x14ac:dyDescent="0.2"/>
    <row r="24794" ht="10.199999999999999" hidden="1" x14ac:dyDescent="0.2"/>
    <row r="24795" ht="10.199999999999999" hidden="1" x14ac:dyDescent="0.2"/>
    <row r="24796" ht="10.199999999999999" hidden="1" x14ac:dyDescent="0.2"/>
    <row r="24797" ht="10.199999999999999" hidden="1" x14ac:dyDescent="0.2"/>
    <row r="24798" ht="10.199999999999999" hidden="1" x14ac:dyDescent="0.2"/>
    <row r="24799" ht="10.199999999999999" hidden="1" x14ac:dyDescent="0.2"/>
    <row r="24800" ht="10.199999999999999" hidden="1" x14ac:dyDescent="0.2"/>
    <row r="24801" ht="10.199999999999999" hidden="1" x14ac:dyDescent="0.2"/>
    <row r="24802" ht="10.199999999999999" hidden="1" x14ac:dyDescent="0.2"/>
    <row r="24803" ht="10.199999999999999" hidden="1" x14ac:dyDescent="0.2"/>
    <row r="24804" ht="10.199999999999999" hidden="1" x14ac:dyDescent="0.2"/>
    <row r="24805" ht="10.199999999999999" hidden="1" x14ac:dyDescent="0.2"/>
    <row r="24806" ht="10.199999999999999" hidden="1" x14ac:dyDescent="0.2"/>
    <row r="24807" ht="10.199999999999999" hidden="1" x14ac:dyDescent="0.2"/>
    <row r="24808" ht="10.199999999999999" hidden="1" x14ac:dyDescent="0.2"/>
    <row r="24809" ht="10.199999999999999" hidden="1" x14ac:dyDescent="0.2"/>
    <row r="24810" ht="10.199999999999999" hidden="1" x14ac:dyDescent="0.2"/>
    <row r="24811" ht="10.199999999999999" hidden="1" x14ac:dyDescent="0.2"/>
    <row r="24812" ht="10.199999999999999" hidden="1" x14ac:dyDescent="0.2"/>
    <row r="24813" ht="10.199999999999999" hidden="1" x14ac:dyDescent="0.2"/>
    <row r="24814" ht="10.199999999999999" hidden="1" x14ac:dyDescent="0.2"/>
    <row r="24815" ht="10.199999999999999" hidden="1" x14ac:dyDescent="0.2"/>
    <row r="24816" ht="10.199999999999999" hidden="1" x14ac:dyDescent="0.2"/>
    <row r="24817" ht="10.199999999999999" hidden="1" x14ac:dyDescent="0.2"/>
    <row r="24818" ht="10.199999999999999" hidden="1" x14ac:dyDescent="0.2"/>
    <row r="24819" ht="10.199999999999999" hidden="1" x14ac:dyDescent="0.2"/>
    <row r="24820" ht="10.199999999999999" hidden="1" x14ac:dyDescent="0.2"/>
    <row r="24821" ht="10.199999999999999" hidden="1" x14ac:dyDescent="0.2"/>
    <row r="24822" ht="10.199999999999999" hidden="1" x14ac:dyDescent="0.2"/>
    <row r="24823" ht="10.199999999999999" hidden="1" x14ac:dyDescent="0.2"/>
    <row r="24824" ht="10.199999999999999" hidden="1" x14ac:dyDescent="0.2"/>
    <row r="24825" ht="10.199999999999999" hidden="1" x14ac:dyDescent="0.2"/>
    <row r="24826" ht="10.199999999999999" hidden="1" x14ac:dyDescent="0.2"/>
    <row r="24827" ht="10.199999999999999" hidden="1" x14ac:dyDescent="0.2"/>
    <row r="24828" ht="10.199999999999999" hidden="1" x14ac:dyDescent="0.2"/>
    <row r="24829" ht="10.199999999999999" hidden="1" x14ac:dyDescent="0.2"/>
    <row r="24830" ht="10.199999999999999" hidden="1" x14ac:dyDescent="0.2"/>
    <row r="24831" ht="10.199999999999999" hidden="1" x14ac:dyDescent="0.2"/>
    <row r="24832" ht="10.199999999999999" hidden="1" x14ac:dyDescent="0.2"/>
    <row r="24833" ht="10.199999999999999" hidden="1" x14ac:dyDescent="0.2"/>
    <row r="24834" ht="10.199999999999999" hidden="1" x14ac:dyDescent="0.2"/>
    <row r="24835" ht="10.199999999999999" hidden="1" x14ac:dyDescent="0.2"/>
    <row r="24836" ht="10.199999999999999" hidden="1" x14ac:dyDescent="0.2"/>
    <row r="24837" ht="10.199999999999999" hidden="1" x14ac:dyDescent="0.2"/>
    <row r="24838" ht="10.199999999999999" hidden="1" x14ac:dyDescent="0.2"/>
    <row r="24839" ht="10.199999999999999" hidden="1" x14ac:dyDescent="0.2"/>
    <row r="24840" ht="10.199999999999999" hidden="1" x14ac:dyDescent="0.2"/>
    <row r="24841" ht="10.199999999999999" hidden="1" x14ac:dyDescent="0.2"/>
    <row r="24842" ht="10.199999999999999" hidden="1" x14ac:dyDescent="0.2"/>
    <row r="24843" ht="10.199999999999999" hidden="1" x14ac:dyDescent="0.2"/>
    <row r="24844" ht="10.199999999999999" hidden="1" x14ac:dyDescent="0.2"/>
    <row r="24845" ht="10.199999999999999" hidden="1" x14ac:dyDescent="0.2"/>
    <row r="24846" ht="10.199999999999999" hidden="1" x14ac:dyDescent="0.2"/>
    <row r="24847" ht="10.199999999999999" hidden="1" x14ac:dyDescent="0.2"/>
    <row r="24848" ht="10.199999999999999" hidden="1" x14ac:dyDescent="0.2"/>
    <row r="24849" ht="10.199999999999999" hidden="1" x14ac:dyDescent="0.2"/>
    <row r="24850" ht="10.199999999999999" hidden="1" x14ac:dyDescent="0.2"/>
    <row r="24851" ht="10.199999999999999" hidden="1" x14ac:dyDescent="0.2"/>
    <row r="24852" ht="10.199999999999999" hidden="1" x14ac:dyDescent="0.2"/>
    <row r="24853" ht="10.199999999999999" hidden="1" x14ac:dyDescent="0.2"/>
    <row r="24854" ht="10.199999999999999" hidden="1" x14ac:dyDescent="0.2"/>
    <row r="24855" ht="10.199999999999999" hidden="1" x14ac:dyDescent="0.2"/>
    <row r="24856" ht="10.199999999999999" hidden="1" x14ac:dyDescent="0.2"/>
    <row r="24857" ht="10.199999999999999" hidden="1" x14ac:dyDescent="0.2"/>
    <row r="24858" ht="10.199999999999999" hidden="1" x14ac:dyDescent="0.2"/>
    <row r="24859" ht="10.199999999999999" hidden="1" x14ac:dyDescent="0.2"/>
    <row r="24860" ht="10.199999999999999" hidden="1" x14ac:dyDescent="0.2"/>
    <row r="24861" ht="10.199999999999999" hidden="1" x14ac:dyDescent="0.2"/>
    <row r="24862" ht="10.199999999999999" hidden="1" x14ac:dyDescent="0.2"/>
    <row r="24863" ht="10.199999999999999" hidden="1" x14ac:dyDescent="0.2"/>
    <row r="24864" ht="10.199999999999999" hidden="1" x14ac:dyDescent="0.2"/>
    <row r="24865" ht="10.199999999999999" hidden="1" x14ac:dyDescent="0.2"/>
    <row r="24866" ht="10.199999999999999" hidden="1" x14ac:dyDescent="0.2"/>
    <row r="24867" ht="10.199999999999999" hidden="1" x14ac:dyDescent="0.2"/>
    <row r="24868" ht="10.199999999999999" hidden="1" x14ac:dyDescent="0.2"/>
    <row r="24869" ht="10.199999999999999" hidden="1" x14ac:dyDescent="0.2"/>
    <row r="24870" ht="10.199999999999999" hidden="1" x14ac:dyDescent="0.2"/>
    <row r="24871" ht="10.199999999999999" hidden="1" x14ac:dyDescent="0.2"/>
    <row r="24872" ht="10.199999999999999" hidden="1" x14ac:dyDescent="0.2"/>
    <row r="24873" ht="10.199999999999999" hidden="1" x14ac:dyDescent="0.2"/>
    <row r="24874" ht="10.199999999999999" hidden="1" x14ac:dyDescent="0.2"/>
    <row r="24875" ht="10.199999999999999" hidden="1" x14ac:dyDescent="0.2"/>
    <row r="24876" ht="10.199999999999999" hidden="1" x14ac:dyDescent="0.2"/>
    <row r="24877" ht="10.199999999999999" hidden="1" x14ac:dyDescent="0.2"/>
    <row r="24878" ht="10.199999999999999" hidden="1" x14ac:dyDescent="0.2"/>
    <row r="24879" ht="10.199999999999999" hidden="1" x14ac:dyDescent="0.2"/>
    <row r="24880" ht="10.199999999999999" hidden="1" x14ac:dyDescent="0.2"/>
    <row r="24881" ht="10.199999999999999" hidden="1" x14ac:dyDescent="0.2"/>
    <row r="24882" ht="10.199999999999999" hidden="1" x14ac:dyDescent="0.2"/>
    <row r="24883" ht="10.199999999999999" hidden="1" x14ac:dyDescent="0.2"/>
    <row r="24884" ht="10.199999999999999" hidden="1" x14ac:dyDescent="0.2"/>
    <row r="24885" ht="10.199999999999999" hidden="1" x14ac:dyDescent="0.2"/>
    <row r="24886" ht="10.199999999999999" hidden="1" x14ac:dyDescent="0.2"/>
    <row r="24887" ht="10.199999999999999" hidden="1" x14ac:dyDescent="0.2"/>
    <row r="24888" ht="10.199999999999999" hidden="1" x14ac:dyDescent="0.2"/>
    <row r="24889" ht="10.199999999999999" hidden="1" x14ac:dyDescent="0.2"/>
    <row r="24890" ht="10.199999999999999" hidden="1" x14ac:dyDescent="0.2"/>
    <row r="24891" ht="10.199999999999999" hidden="1" x14ac:dyDescent="0.2"/>
    <row r="24892" ht="10.199999999999999" hidden="1" x14ac:dyDescent="0.2"/>
    <row r="24893" ht="10.199999999999999" hidden="1" x14ac:dyDescent="0.2"/>
    <row r="24894" ht="10.199999999999999" hidden="1" x14ac:dyDescent="0.2"/>
    <row r="24895" ht="10.199999999999999" hidden="1" x14ac:dyDescent="0.2"/>
    <row r="24896" ht="10.199999999999999" hidden="1" x14ac:dyDescent="0.2"/>
    <row r="24897" ht="10.199999999999999" hidden="1" x14ac:dyDescent="0.2"/>
    <row r="24898" ht="10.199999999999999" hidden="1" x14ac:dyDescent="0.2"/>
    <row r="24899" ht="10.199999999999999" hidden="1" x14ac:dyDescent="0.2"/>
    <row r="24900" ht="10.199999999999999" hidden="1" x14ac:dyDescent="0.2"/>
    <row r="24901" ht="10.199999999999999" hidden="1" x14ac:dyDescent="0.2"/>
    <row r="24902" ht="10.199999999999999" hidden="1" x14ac:dyDescent="0.2"/>
    <row r="24903" ht="10.199999999999999" hidden="1" x14ac:dyDescent="0.2"/>
    <row r="24904" ht="10.199999999999999" hidden="1" x14ac:dyDescent="0.2"/>
    <row r="24905" ht="10.199999999999999" hidden="1" x14ac:dyDescent="0.2"/>
    <row r="24906" ht="10.199999999999999" hidden="1" x14ac:dyDescent="0.2"/>
    <row r="24907" ht="10.199999999999999" hidden="1" x14ac:dyDescent="0.2"/>
    <row r="24908" ht="10.199999999999999" hidden="1" x14ac:dyDescent="0.2"/>
    <row r="24909" ht="10.199999999999999" hidden="1" x14ac:dyDescent="0.2"/>
    <row r="24910" ht="10.199999999999999" hidden="1" x14ac:dyDescent="0.2"/>
    <row r="24911" ht="10.199999999999999" hidden="1" x14ac:dyDescent="0.2"/>
    <row r="24912" ht="10.199999999999999" hidden="1" x14ac:dyDescent="0.2"/>
    <row r="24913" ht="10.199999999999999" hidden="1" x14ac:dyDescent="0.2"/>
    <row r="24914" ht="10.199999999999999" hidden="1" x14ac:dyDescent="0.2"/>
    <row r="24915" ht="10.199999999999999" hidden="1" x14ac:dyDescent="0.2"/>
    <row r="24916" ht="10.199999999999999" hidden="1" x14ac:dyDescent="0.2"/>
    <row r="24917" ht="10.199999999999999" hidden="1" x14ac:dyDescent="0.2"/>
    <row r="24918" ht="10.199999999999999" hidden="1" x14ac:dyDescent="0.2"/>
    <row r="24919" ht="10.199999999999999" hidden="1" x14ac:dyDescent="0.2"/>
    <row r="24920" ht="10.199999999999999" hidden="1" x14ac:dyDescent="0.2"/>
    <row r="24921" ht="10.199999999999999" hidden="1" x14ac:dyDescent="0.2"/>
    <row r="24922" ht="10.199999999999999" hidden="1" x14ac:dyDescent="0.2"/>
    <row r="24923" ht="10.199999999999999" hidden="1" x14ac:dyDescent="0.2"/>
    <row r="24924" ht="10.199999999999999" hidden="1" x14ac:dyDescent="0.2"/>
    <row r="24925" ht="10.199999999999999" hidden="1" x14ac:dyDescent="0.2"/>
    <row r="24926" ht="10.199999999999999" hidden="1" x14ac:dyDescent="0.2"/>
    <row r="24927" ht="10.199999999999999" hidden="1" x14ac:dyDescent="0.2"/>
    <row r="24928" ht="10.199999999999999" hidden="1" x14ac:dyDescent="0.2"/>
    <row r="24929" ht="10.199999999999999" hidden="1" x14ac:dyDescent="0.2"/>
    <row r="24930" ht="10.199999999999999" hidden="1" x14ac:dyDescent="0.2"/>
    <row r="24931" ht="10.199999999999999" hidden="1" x14ac:dyDescent="0.2"/>
    <row r="24932" ht="10.199999999999999" hidden="1" x14ac:dyDescent="0.2"/>
    <row r="24933" ht="10.199999999999999" hidden="1" x14ac:dyDescent="0.2"/>
    <row r="24934" ht="10.199999999999999" hidden="1" x14ac:dyDescent="0.2"/>
    <row r="24935" ht="10.199999999999999" hidden="1" x14ac:dyDescent="0.2"/>
    <row r="24936" ht="10.199999999999999" hidden="1" x14ac:dyDescent="0.2"/>
    <row r="24937" ht="10.199999999999999" hidden="1" x14ac:dyDescent="0.2"/>
    <row r="24938" ht="10.199999999999999" hidden="1" x14ac:dyDescent="0.2"/>
    <row r="24939" ht="10.199999999999999" hidden="1" x14ac:dyDescent="0.2"/>
    <row r="24940" ht="10.199999999999999" hidden="1" x14ac:dyDescent="0.2"/>
    <row r="24941" ht="10.199999999999999" hidden="1" x14ac:dyDescent="0.2"/>
    <row r="24942" ht="10.199999999999999" hidden="1" x14ac:dyDescent="0.2"/>
    <row r="24943" ht="10.199999999999999" hidden="1" x14ac:dyDescent="0.2"/>
    <row r="24944" ht="10.199999999999999" hidden="1" x14ac:dyDescent="0.2"/>
    <row r="24945" ht="10.199999999999999" hidden="1" x14ac:dyDescent="0.2"/>
    <row r="24946" ht="10.199999999999999" hidden="1" x14ac:dyDescent="0.2"/>
    <row r="24947" ht="10.199999999999999" hidden="1" x14ac:dyDescent="0.2"/>
    <row r="24948" ht="10.199999999999999" hidden="1" x14ac:dyDescent="0.2"/>
    <row r="24949" ht="10.199999999999999" hidden="1" x14ac:dyDescent="0.2"/>
    <row r="24950" ht="10.199999999999999" hidden="1" x14ac:dyDescent="0.2"/>
    <row r="24951" ht="10.199999999999999" hidden="1" x14ac:dyDescent="0.2"/>
    <row r="24952" ht="10.199999999999999" hidden="1" x14ac:dyDescent="0.2"/>
    <row r="24953" ht="10.199999999999999" hidden="1" x14ac:dyDescent="0.2"/>
    <row r="24954" ht="10.199999999999999" hidden="1" x14ac:dyDescent="0.2"/>
    <row r="24955" ht="10.199999999999999" hidden="1" x14ac:dyDescent="0.2"/>
    <row r="24956" ht="10.199999999999999" hidden="1" x14ac:dyDescent="0.2"/>
    <row r="24957" ht="10.199999999999999" hidden="1" x14ac:dyDescent="0.2"/>
    <row r="24958" ht="10.199999999999999" hidden="1" x14ac:dyDescent="0.2"/>
    <row r="24959" ht="10.199999999999999" hidden="1" x14ac:dyDescent="0.2"/>
    <row r="24960" ht="10.199999999999999" hidden="1" x14ac:dyDescent="0.2"/>
    <row r="24961" ht="10.199999999999999" hidden="1" x14ac:dyDescent="0.2"/>
    <row r="24962" ht="10.199999999999999" hidden="1" x14ac:dyDescent="0.2"/>
    <row r="24963" ht="10.199999999999999" hidden="1" x14ac:dyDescent="0.2"/>
    <row r="24964" ht="10.199999999999999" hidden="1" x14ac:dyDescent="0.2"/>
    <row r="24965" ht="10.199999999999999" hidden="1" x14ac:dyDescent="0.2"/>
    <row r="24966" ht="10.199999999999999" hidden="1" x14ac:dyDescent="0.2"/>
    <row r="24967" ht="10.199999999999999" hidden="1" x14ac:dyDescent="0.2"/>
    <row r="24968" ht="10.199999999999999" hidden="1" x14ac:dyDescent="0.2"/>
    <row r="24969" ht="10.199999999999999" hidden="1" x14ac:dyDescent="0.2"/>
    <row r="24970" ht="10.199999999999999" hidden="1" x14ac:dyDescent="0.2"/>
    <row r="24971" ht="10.199999999999999" hidden="1" x14ac:dyDescent="0.2"/>
    <row r="24972" ht="10.199999999999999" hidden="1" x14ac:dyDescent="0.2"/>
    <row r="24973" ht="10.199999999999999" hidden="1" x14ac:dyDescent="0.2"/>
    <row r="24974" ht="10.199999999999999" hidden="1" x14ac:dyDescent="0.2"/>
    <row r="24975" ht="10.199999999999999" hidden="1" x14ac:dyDescent="0.2"/>
    <row r="24976" ht="10.199999999999999" hidden="1" x14ac:dyDescent="0.2"/>
    <row r="24977" ht="10.199999999999999" hidden="1" x14ac:dyDescent="0.2"/>
    <row r="24978" ht="10.199999999999999" hidden="1" x14ac:dyDescent="0.2"/>
    <row r="24979" ht="10.199999999999999" hidden="1" x14ac:dyDescent="0.2"/>
    <row r="24980" ht="10.199999999999999" hidden="1" x14ac:dyDescent="0.2"/>
    <row r="24981" ht="10.199999999999999" hidden="1" x14ac:dyDescent="0.2"/>
    <row r="24982" ht="10.199999999999999" hidden="1" x14ac:dyDescent="0.2"/>
    <row r="24983" ht="10.199999999999999" hidden="1" x14ac:dyDescent="0.2"/>
    <row r="24984" ht="10.199999999999999" hidden="1" x14ac:dyDescent="0.2"/>
    <row r="24985" ht="10.199999999999999" hidden="1" x14ac:dyDescent="0.2"/>
    <row r="24986" ht="10.199999999999999" hidden="1" x14ac:dyDescent="0.2"/>
    <row r="24987" ht="10.199999999999999" hidden="1" x14ac:dyDescent="0.2"/>
    <row r="24988" ht="10.199999999999999" hidden="1" x14ac:dyDescent="0.2"/>
    <row r="24989" ht="10.199999999999999" hidden="1" x14ac:dyDescent="0.2"/>
    <row r="24990" ht="10.199999999999999" hidden="1" x14ac:dyDescent="0.2"/>
    <row r="24991" ht="10.199999999999999" hidden="1" x14ac:dyDescent="0.2"/>
    <row r="24992" ht="10.199999999999999" hidden="1" x14ac:dyDescent="0.2"/>
    <row r="24993" ht="10.199999999999999" hidden="1" x14ac:dyDescent="0.2"/>
    <row r="24994" ht="10.199999999999999" hidden="1" x14ac:dyDescent="0.2"/>
    <row r="24995" ht="10.199999999999999" hidden="1" x14ac:dyDescent="0.2"/>
    <row r="24996" ht="10.199999999999999" hidden="1" x14ac:dyDescent="0.2"/>
    <row r="24997" ht="10.199999999999999" hidden="1" x14ac:dyDescent="0.2"/>
    <row r="24998" ht="10.199999999999999" hidden="1" x14ac:dyDescent="0.2"/>
    <row r="24999" ht="10.199999999999999" hidden="1" x14ac:dyDescent="0.2"/>
    <row r="25000" ht="10.199999999999999" hidden="1" x14ac:dyDescent="0.2"/>
    <row r="25001" ht="10.199999999999999" hidden="1" x14ac:dyDescent="0.2"/>
    <row r="25002" ht="10.199999999999999" hidden="1" x14ac:dyDescent="0.2"/>
    <row r="25003" ht="10.199999999999999" hidden="1" x14ac:dyDescent="0.2"/>
    <row r="25004" ht="10.199999999999999" hidden="1" x14ac:dyDescent="0.2"/>
    <row r="25005" ht="10.199999999999999" hidden="1" x14ac:dyDescent="0.2"/>
    <row r="25006" ht="10.199999999999999" hidden="1" x14ac:dyDescent="0.2"/>
    <row r="25007" ht="10.199999999999999" hidden="1" x14ac:dyDescent="0.2"/>
    <row r="25008" ht="10.199999999999999" hidden="1" x14ac:dyDescent="0.2"/>
    <row r="25009" ht="10.199999999999999" hidden="1" x14ac:dyDescent="0.2"/>
    <row r="25010" ht="10.199999999999999" hidden="1" x14ac:dyDescent="0.2"/>
    <row r="25011" ht="10.199999999999999" hidden="1" x14ac:dyDescent="0.2"/>
    <row r="25012" ht="10.199999999999999" hidden="1" x14ac:dyDescent="0.2"/>
    <row r="25013" ht="10.199999999999999" hidden="1" x14ac:dyDescent="0.2"/>
    <row r="25014" ht="10.199999999999999" hidden="1" x14ac:dyDescent="0.2"/>
    <row r="25015" ht="10.199999999999999" hidden="1" x14ac:dyDescent="0.2"/>
    <row r="25016" ht="10.199999999999999" hidden="1" x14ac:dyDescent="0.2"/>
    <row r="25017" ht="10.199999999999999" hidden="1" x14ac:dyDescent="0.2"/>
    <row r="25018" ht="10.199999999999999" hidden="1" x14ac:dyDescent="0.2"/>
    <row r="25019" ht="10.199999999999999" hidden="1" x14ac:dyDescent="0.2"/>
    <row r="25020" ht="10.199999999999999" hidden="1" x14ac:dyDescent="0.2"/>
    <row r="25021" ht="10.199999999999999" hidden="1" x14ac:dyDescent="0.2"/>
    <row r="25022" ht="10.199999999999999" hidden="1" x14ac:dyDescent="0.2"/>
    <row r="25023" ht="10.199999999999999" hidden="1" x14ac:dyDescent="0.2"/>
    <row r="25024" ht="10.199999999999999" hidden="1" x14ac:dyDescent="0.2"/>
    <row r="25025" ht="10.199999999999999" hidden="1" x14ac:dyDescent="0.2"/>
    <row r="25026" ht="10.199999999999999" hidden="1" x14ac:dyDescent="0.2"/>
    <row r="25027" ht="10.199999999999999" hidden="1" x14ac:dyDescent="0.2"/>
    <row r="25028" ht="10.199999999999999" hidden="1" x14ac:dyDescent="0.2"/>
    <row r="25029" ht="10.199999999999999" hidden="1" x14ac:dyDescent="0.2"/>
    <row r="25030" ht="10.199999999999999" hidden="1" x14ac:dyDescent="0.2"/>
    <row r="25031" ht="10.199999999999999" hidden="1" x14ac:dyDescent="0.2"/>
    <row r="25032" ht="10.199999999999999" hidden="1" x14ac:dyDescent="0.2"/>
    <row r="25033" ht="10.199999999999999" hidden="1" x14ac:dyDescent="0.2"/>
    <row r="25034" ht="10.199999999999999" hidden="1" x14ac:dyDescent="0.2"/>
    <row r="25035" ht="10.199999999999999" hidden="1" x14ac:dyDescent="0.2"/>
    <row r="25036" ht="10.199999999999999" hidden="1" x14ac:dyDescent="0.2"/>
    <row r="25037" ht="10.199999999999999" hidden="1" x14ac:dyDescent="0.2"/>
    <row r="25038" ht="10.199999999999999" hidden="1" x14ac:dyDescent="0.2"/>
    <row r="25039" ht="10.199999999999999" hidden="1" x14ac:dyDescent="0.2"/>
    <row r="25040" ht="10.199999999999999" hidden="1" x14ac:dyDescent="0.2"/>
    <row r="25041" ht="10.199999999999999" hidden="1" x14ac:dyDescent="0.2"/>
    <row r="25042" ht="10.199999999999999" hidden="1" x14ac:dyDescent="0.2"/>
    <row r="25043" ht="10.199999999999999" hidden="1" x14ac:dyDescent="0.2"/>
    <row r="25044" ht="10.199999999999999" hidden="1" x14ac:dyDescent="0.2"/>
    <row r="25045" ht="10.199999999999999" hidden="1" x14ac:dyDescent="0.2"/>
    <row r="25046" ht="10.199999999999999" hidden="1" x14ac:dyDescent="0.2"/>
    <row r="25047" ht="10.199999999999999" hidden="1" x14ac:dyDescent="0.2"/>
    <row r="25048" ht="10.199999999999999" hidden="1" x14ac:dyDescent="0.2"/>
    <row r="25049" ht="10.199999999999999" hidden="1" x14ac:dyDescent="0.2"/>
    <row r="25050" ht="10.199999999999999" hidden="1" x14ac:dyDescent="0.2"/>
    <row r="25051" ht="10.199999999999999" hidden="1" x14ac:dyDescent="0.2"/>
    <row r="25052" ht="10.199999999999999" hidden="1" x14ac:dyDescent="0.2"/>
    <row r="25053" ht="10.199999999999999" hidden="1" x14ac:dyDescent="0.2"/>
    <row r="25054" ht="10.199999999999999" hidden="1" x14ac:dyDescent="0.2"/>
    <row r="25055" ht="10.199999999999999" hidden="1" x14ac:dyDescent="0.2"/>
    <row r="25056" ht="10.199999999999999" hidden="1" x14ac:dyDescent="0.2"/>
    <row r="25057" ht="10.199999999999999" hidden="1" x14ac:dyDescent="0.2"/>
    <row r="25058" ht="10.199999999999999" hidden="1" x14ac:dyDescent="0.2"/>
    <row r="25059" ht="10.199999999999999" hidden="1" x14ac:dyDescent="0.2"/>
    <row r="25060" ht="10.199999999999999" hidden="1" x14ac:dyDescent="0.2"/>
    <row r="25061" ht="10.199999999999999" hidden="1" x14ac:dyDescent="0.2"/>
    <row r="25062" ht="10.199999999999999" hidden="1" x14ac:dyDescent="0.2"/>
    <row r="25063" ht="10.199999999999999" hidden="1" x14ac:dyDescent="0.2"/>
    <row r="25064" ht="10.199999999999999" hidden="1" x14ac:dyDescent="0.2"/>
    <row r="25065" ht="10.199999999999999" hidden="1" x14ac:dyDescent="0.2"/>
    <row r="25066" ht="10.199999999999999" hidden="1" x14ac:dyDescent="0.2"/>
    <row r="25067" ht="10.199999999999999" hidden="1" x14ac:dyDescent="0.2"/>
    <row r="25068" ht="10.199999999999999" hidden="1" x14ac:dyDescent="0.2"/>
    <row r="25069" ht="10.199999999999999" hidden="1" x14ac:dyDescent="0.2"/>
    <row r="25070" ht="10.199999999999999" hidden="1" x14ac:dyDescent="0.2"/>
    <row r="25071" ht="10.199999999999999" hidden="1" x14ac:dyDescent="0.2"/>
    <row r="25072" ht="10.199999999999999" hidden="1" x14ac:dyDescent="0.2"/>
    <row r="25073" ht="10.199999999999999" hidden="1" x14ac:dyDescent="0.2"/>
    <row r="25074" ht="10.199999999999999" hidden="1" x14ac:dyDescent="0.2"/>
    <row r="25075" ht="10.199999999999999" hidden="1" x14ac:dyDescent="0.2"/>
    <row r="25076" ht="10.199999999999999" hidden="1" x14ac:dyDescent="0.2"/>
    <row r="25077" ht="10.199999999999999" hidden="1" x14ac:dyDescent="0.2"/>
    <row r="25078" ht="10.199999999999999" hidden="1" x14ac:dyDescent="0.2"/>
    <row r="25079" ht="10.199999999999999" hidden="1" x14ac:dyDescent="0.2"/>
    <row r="25080" ht="10.199999999999999" hidden="1" x14ac:dyDescent="0.2"/>
    <row r="25081" ht="10.199999999999999" hidden="1" x14ac:dyDescent="0.2"/>
    <row r="25082" ht="10.199999999999999" hidden="1" x14ac:dyDescent="0.2"/>
    <row r="25083" ht="10.199999999999999" hidden="1" x14ac:dyDescent="0.2"/>
    <row r="25084" ht="10.199999999999999" hidden="1" x14ac:dyDescent="0.2"/>
    <row r="25085" ht="10.199999999999999" hidden="1" x14ac:dyDescent="0.2"/>
    <row r="25086" ht="10.199999999999999" hidden="1" x14ac:dyDescent="0.2"/>
    <row r="25087" ht="10.199999999999999" hidden="1" x14ac:dyDescent="0.2"/>
    <row r="25088" ht="10.199999999999999" hidden="1" x14ac:dyDescent="0.2"/>
    <row r="25089" ht="10.199999999999999" hidden="1" x14ac:dyDescent="0.2"/>
    <row r="25090" ht="10.199999999999999" hidden="1" x14ac:dyDescent="0.2"/>
    <row r="25091" ht="10.199999999999999" hidden="1" x14ac:dyDescent="0.2"/>
    <row r="25092" ht="10.199999999999999" hidden="1" x14ac:dyDescent="0.2"/>
    <row r="25093" ht="10.199999999999999" hidden="1" x14ac:dyDescent="0.2"/>
    <row r="25094" ht="10.199999999999999" hidden="1" x14ac:dyDescent="0.2"/>
    <row r="25095" ht="10.199999999999999" hidden="1" x14ac:dyDescent="0.2"/>
    <row r="25096" ht="10.199999999999999" hidden="1" x14ac:dyDescent="0.2"/>
    <row r="25097" ht="10.199999999999999" hidden="1" x14ac:dyDescent="0.2"/>
    <row r="25098" ht="10.199999999999999" hidden="1" x14ac:dyDescent="0.2"/>
    <row r="25099" ht="10.199999999999999" hidden="1" x14ac:dyDescent="0.2"/>
    <row r="25100" ht="10.199999999999999" hidden="1" x14ac:dyDescent="0.2"/>
    <row r="25101" ht="10.199999999999999" hidden="1" x14ac:dyDescent="0.2"/>
    <row r="25102" ht="10.199999999999999" hidden="1" x14ac:dyDescent="0.2"/>
    <row r="25103" ht="10.199999999999999" hidden="1" x14ac:dyDescent="0.2"/>
    <row r="25104" ht="10.199999999999999" hidden="1" x14ac:dyDescent="0.2"/>
    <row r="25105" ht="10.199999999999999" hidden="1" x14ac:dyDescent="0.2"/>
    <row r="25106" ht="10.199999999999999" hidden="1" x14ac:dyDescent="0.2"/>
    <row r="25107" ht="10.199999999999999" hidden="1" x14ac:dyDescent="0.2"/>
    <row r="25108" ht="10.199999999999999" hidden="1" x14ac:dyDescent="0.2"/>
    <row r="25109" ht="10.199999999999999" hidden="1" x14ac:dyDescent="0.2"/>
    <row r="25110" ht="10.199999999999999" hidden="1" x14ac:dyDescent="0.2"/>
    <row r="25111" ht="10.199999999999999" hidden="1" x14ac:dyDescent="0.2"/>
    <row r="25112" ht="10.199999999999999" hidden="1" x14ac:dyDescent="0.2"/>
    <row r="25113" ht="10.199999999999999" hidden="1" x14ac:dyDescent="0.2"/>
    <row r="25114" ht="10.199999999999999" hidden="1" x14ac:dyDescent="0.2"/>
    <row r="25115" ht="10.199999999999999" hidden="1" x14ac:dyDescent="0.2"/>
    <row r="25116" ht="10.199999999999999" hidden="1" x14ac:dyDescent="0.2"/>
    <row r="25117" ht="10.199999999999999" hidden="1" x14ac:dyDescent="0.2"/>
    <row r="25118" ht="10.199999999999999" hidden="1" x14ac:dyDescent="0.2"/>
    <row r="25119" ht="10.199999999999999" hidden="1" x14ac:dyDescent="0.2"/>
    <row r="25120" ht="10.199999999999999" hidden="1" x14ac:dyDescent="0.2"/>
    <row r="25121" ht="10.199999999999999" hidden="1" x14ac:dyDescent="0.2"/>
    <row r="25122" ht="10.199999999999999" hidden="1" x14ac:dyDescent="0.2"/>
    <row r="25123" ht="10.199999999999999" hidden="1" x14ac:dyDescent="0.2"/>
    <row r="25124" ht="10.199999999999999" hidden="1" x14ac:dyDescent="0.2"/>
    <row r="25125" ht="10.199999999999999" hidden="1" x14ac:dyDescent="0.2"/>
    <row r="25126" ht="10.199999999999999" hidden="1" x14ac:dyDescent="0.2"/>
    <row r="25127" ht="10.199999999999999" hidden="1" x14ac:dyDescent="0.2"/>
    <row r="25128" ht="10.199999999999999" hidden="1" x14ac:dyDescent="0.2"/>
    <row r="25129" ht="10.199999999999999" hidden="1" x14ac:dyDescent="0.2"/>
    <row r="25130" ht="10.199999999999999" hidden="1" x14ac:dyDescent="0.2"/>
    <row r="25131" ht="10.199999999999999" hidden="1" x14ac:dyDescent="0.2"/>
    <row r="25132" ht="10.199999999999999" hidden="1" x14ac:dyDescent="0.2"/>
    <row r="25133" ht="10.199999999999999" hidden="1" x14ac:dyDescent="0.2"/>
    <row r="25134" ht="10.199999999999999" hidden="1" x14ac:dyDescent="0.2"/>
    <row r="25135" ht="10.199999999999999" hidden="1" x14ac:dyDescent="0.2"/>
    <row r="25136" ht="10.199999999999999" hidden="1" x14ac:dyDescent="0.2"/>
    <row r="25137" ht="10.199999999999999" hidden="1" x14ac:dyDescent="0.2"/>
    <row r="25138" ht="10.199999999999999" hidden="1" x14ac:dyDescent="0.2"/>
    <row r="25139" ht="10.199999999999999" hidden="1" x14ac:dyDescent="0.2"/>
    <row r="25140" ht="10.199999999999999" hidden="1" x14ac:dyDescent="0.2"/>
    <row r="25141" ht="10.199999999999999" hidden="1" x14ac:dyDescent="0.2"/>
    <row r="25142" ht="10.199999999999999" hidden="1" x14ac:dyDescent="0.2"/>
    <row r="25143" ht="10.199999999999999" hidden="1" x14ac:dyDescent="0.2"/>
    <row r="25144" ht="10.199999999999999" hidden="1" x14ac:dyDescent="0.2"/>
    <row r="25145" ht="10.199999999999999" hidden="1" x14ac:dyDescent="0.2"/>
    <row r="25146" ht="10.199999999999999" hidden="1" x14ac:dyDescent="0.2"/>
    <row r="25147" ht="10.199999999999999" hidden="1" x14ac:dyDescent="0.2"/>
    <row r="25148" ht="10.199999999999999" hidden="1" x14ac:dyDescent="0.2"/>
    <row r="25149" ht="10.199999999999999" hidden="1" x14ac:dyDescent="0.2"/>
    <row r="25150" ht="10.199999999999999" hidden="1" x14ac:dyDescent="0.2"/>
    <row r="25151" ht="10.199999999999999" hidden="1" x14ac:dyDescent="0.2"/>
    <row r="25152" ht="10.199999999999999" hidden="1" x14ac:dyDescent="0.2"/>
    <row r="25153" ht="10.199999999999999" hidden="1" x14ac:dyDescent="0.2"/>
    <row r="25154" ht="10.199999999999999" hidden="1" x14ac:dyDescent="0.2"/>
    <row r="25155" ht="10.199999999999999" hidden="1" x14ac:dyDescent="0.2"/>
    <row r="25156" ht="10.199999999999999" hidden="1" x14ac:dyDescent="0.2"/>
    <row r="25157" ht="10.199999999999999" hidden="1" x14ac:dyDescent="0.2"/>
    <row r="25158" ht="10.199999999999999" hidden="1" x14ac:dyDescent="0.2"/>
    <row r="25159" ht="10.199999999999999" hidden="1" x14ac:dyDescent="0.2"/>
    <row r="25160" ht="10.199999999999999" hidden="1" x14ac:dyDescent="0.2"/>
    <row r="25161" ht="10.199999999999999" hidden="1" x14ac:dyDescent="0.2"/>
    <row r="25162" ht="10.199999999999999" hidden="1" x14ac:dyDescent="0.2"/>
    <row r="25163" ht="10.199999999999999" hidden="1" x14ac:dyDescent="0.2"/>
    <row r="25164" ht="10.199999999999999" hidden="1" x14ac:dyDescent="0.2"/>
    <row r="25165" ht="10.199999999999999" hidden="1" x14ac:dyDescent="0.2"/>
    <row r="25166" ht="10.199999999999999" hidden="1" x14ac:dyDescent="0.2"/>
    <row r="25167" ht="10.199999999999999" hidden="1" x14ac:dyDescent="0.2"/>
    <row r="25168" ht="10.199999999999999" hidden="1" x14ac:dyDescent="0.2"/>
    <row r="25169" ht="10.199999999999999" hidden="1" x14ac:dyDescent="0.2"/>
    <row r="25170" ht="10.199999999999999" hidden="1" x14ac:dyDescent="0.2"/>
    <row r="25171" ht="10.199999999999999" hidden="1" x14ac:dyDescent="0.2"/>
    <row r="25172" ht="10.199999999999999" hidden="1" x14ac:dyDescent="0.2"/>
    <row r="25173" ht="10.199999999999999" hidden="1" x14ac:dyDescent="0.2"/>
    <row r="25174" ht="10.199999999999999" hidden="1" x14ac:dyDescent="0.2"/>
    <row r="25175" ht="10.199999999999999" hidden="1" x14ac:dyDescent="0.2"/>
    <row r="25176" ht="10.199999999999999" hidden="1" x14ac:dyDescent="0.2"/>
    <row r="25177" ht="10.199999999999999" hidden="1" x14ac:dyDescent="0.2"/>
    <row r="25178" ht="10.199999999999999" hidden="1" x14ac:dyDescent="0.2"/>
    <row r="25179" ht="10.199999999999999" hidden="1" x14ac:dyDescent="0.2"/>
    <row r="25180" ht="10.199999999999999" hidden="1" x14ac:dyDescent="0.2"/>
    <row r="25181" ht="10.199999999999999" hidden="1" x14ac:dyDescent="0.2"/>
    <row r="25182" ht="10.199999999999999" hidden="1" x14ac:dyDescent="0.2"/>
    <row r="25183" ht="10.199999999999999" hidden="1" x14ac:dyDescent="0.2"/>
    <row r="25184" ht="10.199999999999999" hidden="1" x14ac:dyDescent="0.2"/>
    <row r="25185" ht="10.199999999999999" hidden="1" x14ac:dyDescent="0.2"/>
    <row r="25186" ht="10.199999999999999" hidden="1" x14ac:dyDescent="0.2"/>
    <row r="25187" ht="10.199999999999999" hidden="1" x14ac:dyDescent="0.2"/>
    <row r="25188" ht="10.199999999999999" hidden="1" x14ac:dyDescent="0.2"/>
    <row r="25189" ht="10.199999999999999" hidden="1" x14ac:dyDescent="0.2"/>
    <row r="25190" ht="10.199999999999999" hidden="1" x14ac:dyDescent="0.2"/>
    <row r="25191" ht="10.199999999999999" hidden="1" x14ac:dyDescent="0.2"/>
    <row r="25192" ht="10.199999999999999" hidden="1" x14ac:dyDescent="0.2"/>
    <row r="25193" ht="10.199999999999999" hidden="1" x14ac:dyDescent="0.2"/>
    <row r="25194" ht="10.199999999999999" hidden="1" x14ac:dyDescent="0.2"/>
    <row r="25195" ht="10.199999999999999" hidden="1" x14ac:dyDescent="0.2"/>
    <row r="25196" ht="10.199999999999999" hidden="1" x14ac:dyDescent="0.2"/>
    <row r="25197" ht="10.199999999999999" hidden="1" x14ac:dyDescent="0.2"/>
    <row r="25198" ht="10.199999999999999" hidden="1" x14ac:dyDescent="0.2"/>
    <row r="25199" ht="10.199999999999999" hidden="1" x14ac:dyDescent="0.2"/>
    <row r="25200" ht="10.199999999999999" hidden="1" x14ac:dyDescent="0.2"/>
    <row r="25201" ht="10.199999999999999" hidden="1" x14ac:dyDescent="0.2"/>
    <row r="25202" ht="10.199999999999999" hidden="1" x14ac:dyDescent="0.2"/>
    <row r="25203" ht="10.199999999999999" hidden="1" x14ac:dyDescent="0.2"/>
    <row r="25204" ht="10.199999999999999" hidden="1" x14ac:dyDescent="0.2"/>
    <row r="25205" ht="10.199999999999999" hidden="1" x14ac:dyDescent="0.2"/>
    <row r="25206" ht="10.199999999999999" hidden="1" x14ac:dyDescent="0.2"/>
    <row r="25207" ht="10.199999999999999" hidden="1" x14ac:dyDescent="0.2"/>
    <row r="25208" ht="10.199999999999999" hidden="1" x14ac:dyDescent="0.2"/>
    <row r="25209" ht="10.199999999999999" hidden="1" x14ac:dyDescent="0.2"/>
    <row r="25210" ht="10.199999999999999" hidden="1" x14ac:dyDescent="0.2"/>
    <row r="25211" ht="10.199999999999999" hidden="1" x14ac:dyDescent="0.2"/>
    <row r="25212" ht="10.199999999999999" hidden="1" x14ac:dyDescent="0.2"/>
    <row r="25213" ht="10.199999999999999" hidden="1" x14ac:dyDescent="0.2"/>
    <row r="25214" ht="10.199999999999999" hidden="1" x14ac:dyDescent="0.2"/>
    <row r="25215" ht="10.199999999999999" hidden="1" x14ac:dyDescent="0.2"/>
    <row r="25216" ht="10.199999999999999" hidden="1" x14ac:dyDescent="0.2"/>
    <row r="25217" ht="10.199999999999999" hidden="1" x14ac:dyDescent="0.2"/>
    <row r="25218" ht="10.199999999999999" hidden="1" x14ac:dyDescent="0.2"/>
    <row r="25219" ht="10.199999999999999" hidden="1" x14ac:dyDescent="0.2"/>
    <row r="25220" ht="10.199999999999999" hidden="1" x14ac:dyDescent="0.2"/>
    <row r="25221" ht="10.199999999999999" hidden="1" x14ac:dyDescent="0.2"/>
    <row r="25222" ht="10.199999999999999" hidden="1" x14ac:dyDescent="0.2"/>
    <row r="25223" ht="10.199999999999999" hidden="1" x14ac:dyDescent="0.2"/>
    <row r="25224" ht="10.199999999999999" hidden="1" x14ac:dyDescent="0.2"/>
    <row r="25225" ht="10.199999999999999" hidden="1" x14ac:dyDescent="0.2"/>
    <row r="25226" ht="10.199999999999999" hidden="1" x14ac:dyDescent="0.2"/>
    <row r="25227" ht="10.199999999999999" hidden="1" x14ac:dyDescent="0.2"/>
    <row r="25228" ht="10.199999999999999" hidden="1" x14ac:dyDescent="0.2"/>
    <row r="25229" ht="10.199999999999999" hidden="1" x14ac:dyDescent="0.2"/>
    <row r="25230" ht="10.199999999999999" hidden="1" x14ac:dyDescent="0.2"/>
    <row r="25231" ht="10.199999999999999" hidden="1" x14ac:dyDescent="0.2"/>
    <row r="25232" ht="10.199999999999999" hidden="1" x14ac:dyDescent="0.2"/>
    <row r="25233" ht="10.199999999999999" hidden="1" x14ac:dyDescent="0.2"/>
    <row r="25234" ht="10.199999999999999" hidden="1" x14ac:dyDescent="0.2"/>
    <row r="25235" ht="10.199999999999999" hidden="1" x14ac:dyDescent="0.2"/>
    <row r="25236" ht="10.199999999999999" hidden="1" x14ac:dyDescent="0.2"/>
    <row r="25237" ht="10.199999999999999" hidden="1" x14ac:dyDescent="0.2"/>
    <row r="25238" ht="10.199999999999999" hidden="1" x14ac:dyDescent="0.2"/>
    <row r="25239" ht="10.199999999999999" hidden="1" x14ac:dyDescent="0.2"/>
    <row r="25240" ht="10.199999999999999" hidden="1" x14ac:dyDescent="0.2"/>
    <row r="25241" ht="10.199999999999999" hidden="1" x14ac:dyDescent="0.2"/>
    <row r="25242" ht="10.199999999999999" hidden="1" x14ac:dyDescent="0.2"/>
    <row r="25243" ht="10.199999999999999" hidden="1" x14ac:dyDescent="0.2"/>
    <row r="25244" ht="10.199999999999999" hidden="1" x14ac:dyDescent="0.2"/>
    <row r="25245" ht="10.199999999999999" hidden="1" x14ac:dyDescent="0.2"/>
    <row r="25246" ht="10.199999999999999" hidden="1" x14ac:dyDescent="0.2"/>
    <row r="25247" ht="10.199999999999999" hidden="1" x14ac:dyDescent="0.2"/>
    <row r="25248" ht="10.199999999999999" hidden="1" x14ac:dyDescent="0.2"/>
    <row r="25249" ht="10.199999999999999" hidden="1" x14ac:dyDescent="0.2"/>
    <row r="25250" ht="10.199999999999999" hidden="1" x14ac:dyDescent="0.2"/>
    <row r="25251" ht="10.199999999999999" hidden="1" x14ac:dyDescent="0.2"/>
    <row r="25252" ht="10.199999999999999" hidden="1" x14ac:dyDescent="0.2"/>
    <row r="25253" ht="10.199999999999999" hidden="1" x14ac:dyDescent="0.2"/>
    <row r="25254" ht="10.199999999999999" hidden="1" x14ac:dyDescent="0.2"/>
    <row r="25255" ht="10.199999999999999" hidden="1" x14ac:dyDescent="0.2"/>
    <row r="25256" ht="10.199999999999999" hidden="1" x14ac:dyDescent="0.2"/>
    <row r="25257" ht="10.199999999999999" hidden="1" x14ac:dyDescent="0.2"/>
    <row r="25258" ht="10.199999999999999" hidden="1" x14ac:dyDescent="0.2"/>
    <row r="25259" ht="10.199999999999999" hidden="1" x14ac:dyDescent="0.2"/>
    <row r="25260" ht="10.199999999999999" hidden="1" x14ac:dyDescent="0.2"/>
    <row r="25261" ht="10.199999999999999" hidden="1" x14ac:dyDescent="0.2"/>
    <row r="25262" ht="10.199999999999999" hidden="1" x14ac:dyDescent="0.2"/>
    <row r="25263" ht="10.199999999999999" hidden="1" x14ac:dyDescent="0.2"/>
    <row r="25264" ht="10.199999999999999" hidden="1" x14ac:dyDescent="0.2"/>
    <row r="25265" ht="10.199999999999999" hidden="1" x14ac:dyDescent="0.2"/>
    <row r="25266" ht="10.199999999999999" hidden="1" x14ac:dyDescent="0.2"/>
    <row r="25267" ht="10.199999999999999" hidden="1" x14ac:dyDescent="0.2"/>
    <row r="25268" ht="10.199999999999999" hidden="1" x14ac:dyDescent="0.2"/>
    <row r="25269" ht="10.199999999999999" hidden="1" x14ac:dyDescent="0.2"/>
    <row r="25270" ht="10.199999999999999" hidden="1" x14ac:dyDescent="0.2"/>
    <row r="25271" ht="10.199999999999999" hidden="1" x14ac:dyDescent="0.2"/>
    <row r="25272" ht="10.199999999999999" hidden="1" x14ac:dyDescent="0.2"/>
    <row r="25273" ht="10.199999999999999" hidden="1" x14ac:dyDescent="0.2"/>
    <row r="25274" ht="10.199999999999999" hidden="1" x14ac:dyDescent="0.2"/>
    <row r="25275" ht="10.199999999999999" hidden="1" x14ac:dyDescent="0.2"/>
    <row r="25276" ht="10.199999999999999" hidden="1" x14ac:dyDescent="0.2"/>
    <row r="25277" ht="10.199999999999999" hidden="1" x14ac:dyDescent="0.2"/>
    <row r="25278" ht="10.199999999999999" hidden="1" x14ac:dyDescent="0.2"/>
    <row r="25279" ht="10.199999999999999" hidden="1" x14ac:dyDescent="0.2"/>
    <row r="25280" ht="10.199999999999999" hidden="1" x14ac:dyDescent="0.2"/>
    <row r="25281" ht="10.199999999999999" hidden="1" x14ac:dyDescent="0.2"/>
    <row r="25282" ht="10.199999999999999" hidden="1" x14ac:dyDescent="0.2"/>
    <row r="25283" ht="10.199999999999999" hidden="1" x14ac:dyDescent="0.2"/>
    <row r="25284" ht="10.199999999999999" hidden="1" x14ac:dyDescent="0.2"/>
    <row r="25285" ht="10.199999999999999" hidden="1" x14ac:dyDescent="0.2"/>
    <row r="25286" ht="10.199999999999999" hidden="1" x14ac:dyDescent="0.2"/>
    <row r="25287" ht="10.199999999999999" hidden="1" x14ac:dyDescent="0.2"/>
    <row r="25288" ht="10.199999999999999" hidden="1" x14ac:dyDescent="0.2"/>
    <row r="25289" ht="10.199999999999999" hidden="1" x14ac:dyDescent="0.2"/>
    <row r="25290" ht="10.199999999999999" hidden="1" x14ac:dyDescent="0.2"/>
    <row r="25291" ht="10.199999999999999" hidden="1" x14ac:dyDescent="0.2"/>
    <row r="25292" ht="10.199999999999999" hidden="1" x14ac:dyDescent="0.2"/>
    <row r="25293" ht="10.199999999999999" hidden="1" x14ac:dyDescent="0.2"/>
    <row r="25294" ht="10.199999999999999" hidden="1" x14ac:dyDescent="0.2"/>
    <row r="25295" ht="10.199999999999999" hidden="1" x14ac:dyDescent="0.2"/>
    <row r="25296" ht="10.199999999999999" hidden="1" x14ac:dyDescent="0.2"/>
    <row r="25297" ht="10.199999999999999" hidden="1" x14ac:dyDescent="0.2"/>
    <row r="25298" ht="10.199999999999999" hidden="1" x14ac:dyDescent="0.2"/>
    <row r="25299" ht="10.199999999999999" hidden="1" x14ac:dyDescent="0.2"/>
    <row r="25300" ht="10.199999999999999" hidden="1" x14ac:dyDescent="0.2"/>
    <row r="25301" ht="10.199999999999999" hidden="1" x14ac:dyDescent="0.2"/>
    <row r="25302" ht="10.199999999999999" hidden="1" x14ac:dyDescent="0.2"/>
    <row r="25303" ht="10.199999999999999" hidden="1" x14ac:dyDescent="0.2"/>
    <row r="25304" ht="10.199999999999999" hidden="1" x14ac:dyDescent="0.2"/>
    <row r="25305" ht="10.199999999999999" hidden="1" x14ac:dyDescent="0.2"/>
    <row r="25306" ht="10.199999999999999" hidden="1" x14ac:dyDescent="0.2"/>
    <row r="25307" ht="10.199999999999999" hidden="1" x14ac:dyDescent="0.2"/>
    <row r="25308" ht="10.199999999999999" hidden="1" x14ac:dyDescent="0.2"/>
    <row r="25309" ht="10.199999999999999" hidden="1" x14ac:dyDescent="0.2"/>
    <row r="25310" ht="10.199999999999999" hidden="1" x14ac:dyDescent="0.2"/>
    <row r="25311" ht="10.199999999999999" hidden="1" x14ac:dyDescent="0.2"/>
    <row r="25312" ht="10.199999999999999" hidden="1" x14ac:dyDescent="0.2"/>
    <row r="25313" ht="10.199999999999999" hidden="1" x14ac:dyDescent="0.2"/>
    <row r="25314" ht="10.199999999999999" hidden="1" x14ac:dyDescent="0.2"/>
    <row r="25315" ht="10.199999999999999" hidden="1" x14ac:dyDescent="0.2"/>
    <row r="25316" ht="10.199999999999999" hidden="1" x14ac:dyDescent="0.2"/>
    <row r="25317" ht="10.199999999999999" hidden="1" x14ac:dyDescent="0.2"/>
    <row r="25318" ht="10.199999999999999" hidden="1" x14ac:dyDescent="0.2"/>
    <row r="25319" ht="10.199999999999999" hidden="1" x14ac:dyDescent="0.2"/>
    <row r="25320" ht="10.199999999999999" hidden="1" x14ac:dyDescent="0.2"/>
    <row r="25321" ht="10.199999999999999" hidden="1" x14ac:dyDescent="0.2"/>
    <row r="25322" ht="10.199999999999999" hidden="1" x14ac:dyDescent="0.2"/>
    <row r="25323" ht="10.199999999999999" hidden="1" x14ac:dyDescent="0.2"/>
    <row r="25324" ht="10.199999999999999" hidden="1" x14ac:dyDescent="0.2"/>
    <row r="25325" ht="10.199999999999999" hidden="1" x14ac:dyDescent="0.2"/>
    <row r="25326" ht="10.199999999999999" hidden="1" x14ac:dyDescent="0.2"/>
    <row r="25327" ht="10.199999999999999" hidden="1" x14ac:dyDescent="0.2"/>
    <row r="25328" ht="10.199999999999999" hidden="1" x14ac:dyDescent="0.2"/>
    <row r="25329" ht="10.199999999999999" hidden="1" x14ac:dyDescent="0.2"/>
    <row r="25330" ht="10.199999999999999" hidden="1" x14ac:dyDescent="0.2"/>
    <row r="25331" ht="10.199999999999999" hidden="1" x14ac:dyDescent="0.2"/>
    <row r="25332" ht="10.199999999999999" hidden="1" x14ac:dyDescent="0.2"/>
    <row r="25333" ht="10.199999999999999" hidden="1" x14ac:dyDescent="0.2"/>
    <row r="25334" ht="10.199999999999999" hidden="1" x14ac:dyDescent="0.2"/>
    <row r="25335" ht="10.199999999999999" hidden="1" x14ac:dyDescent="0.2"/>
    <row r="25336" ht="10.199999999999999" hidden="1" x14ac:dyDescent="0.2"/>
    <row r="25337" ht="10.199999999999999" hidden="1" x14ac:dyDescent="0.2"/>
    <row r="25338" ht="10.199999999999999" hidden="1" x14ac:dyDescent="0.2"/>
    <row r="25339" ht="10.199999999999999" hidden="1" x14ac:dyDescent="0.2"/>
    <row r="25340" ht="10.199999999999999" hidden="1" x14ac:dyDescent="0.2"/>
    <row r="25341" ht="10.199999999999999" hidden="1" x14ac:dyDescent="0.2"/>
    <row r="25342" ht="10.199999999999999" hidden="1" x14ac:dyDescent="0.2"/>
    <row r="25343" ht="10.199999999999999" hidden="1" x14ac:dyDescent="0.2"/>
    <row r="25344" ht="10.199999999999999" hidden="1" x14ac:dyDescent="0.2"/>
    <row r="25345" ht="10.199999999999999" hidden="1" x14ac:dyDescent="0.2"/>
    <row r="25346" ht="10.199999999999999" hidden="1" x14ac:dyDescent="0.2"/>
    <row r="25347" ht="10.199999999999999" hidden="1" x14ac:dyDescent="0.2"/>
    <row r="25348" ht="10.199999999999999" hidden="1" x14ac:dyDescent="0.2"/>
    <row r="25349" ht="10.199999999999999" hidden="1" x14ac:dyDescent="0.2"/>
    <row r="25350" ht="10.199999999999999" hidden="1" x14ac:dyDescent="0.2"/>
    <row r="25351" ht="10.199999999999999" hidden="1" x14ac:dyDescent="0.2"/>
    <row r="25352" ht="10.199999999999999" hidden="1" x14ac:dyDescent="0.2"/>
    <row r="25353" ht="10.199999999999999" hidden="1" x14ac:dyDescent="0.2"/>
    <row r="25354" ht="10.199999999999999" hidden="1" x14ac:dyDescent="0.2"/>
    <row r="25355" ht="10.199999999999999" hidden="1" x14ac:dyDescent="0.2"/>
    <row r="25356" ht="10.199999999999999" hidden="1" x14ac:dyDescent="0.2"/>
    <row r="25357" ht="10.199999999999999" hidden="1" x14ac:dyDescent="0.2"/>
    <row r="25358" ht="10.199999999999999" hidden="1" x14ac:dyDescent="0.2"/>
    <row r="25359" ht="10.199999999999999" hidden="1" x14ac:dyDescent="0.2"/>
    <row r="25360" ht="10.199999999999999" hidden="1" x14ac:dyDescent="0.2"/>
    <row r="25361" ht="10.199999999999999" hidden="1" x14ac:dyDescent="0.2"/>
    <row r="25362" ht="10.199999999999999" hidden="1" x14ac:dyDescent="0.2"/>
    <row r="25363" ht="10.199999999999999" hidden="1" x14ac:dyDescent="0.2"/>
    <row r="25364" ht="10.199999999999999" hidden="1" x14ac:dyDescent="0.2"/>
    <row r="25365" ht="10.199999999999999" hidden="1" x14ac:dyDescent="0.2"/>
    <row r="25366" ht="10.199999999999999" hidden="1" x14ac:dyDescent="0.2"/>
    <row r="25367" ht="10.199999999999999" hidden="1" x14ac:dyDescent="0.2"/>
    <row r="25368" ht="10.199999999999999" hidden="1" x14ac:dyDescent="0.2"/>
    <row r="25369" ht="10.199999999999999" hidden="1" x14ac:dyDescent="0.2"/>
    <row r="25370" ht="10.199999999999999" hidden="1" x14ac:dyDescent="0.2"/>
    <row r="25371" ht="10.199999999999999" hidden="1" x14ac:dyDescent="0.2"/>
    <row r="25372" ht="10.199999999999999" hidden="1" x14ac:dyDescent="0.2"/>
    <row r="25373" ht="10.199999999999999" hidden="1" x14ac:dyDescent="0.2"/>
    <row r="25374" ht="10.199999999999999" hidden="1" x14ac:dyDescent="0.2"/>
    <row r="25375" ht="10.199999999999999" hidden="1" x14ac:dyDescent="0.2"/>
    <row r="25376" ht="10.199999999999999" hidden="1" x14ac:dyDescent="0.2"/>
    <row r="25377" ht="10.199999999999999" hidden="1" x14ac:dyDescent="0.2"/>
    <row r="25378" ht="10.199999999999999" hidden="1" x14ac:dyDescent="0.2"/>
    <row r="25379" ht="10.199999999999999" hidden="1" x14ac:dyDescent="0.2"/>
    <row r="25380" ht="10.199999999999999" hidden="1" x14ac:dyDescent="0.2"/>
    <row r="25381" ht="10.199999999999999" hidden="1" x14ac:dyDescent="0.2"/>
    <row r="25382" ht="10.199999999999999" hidden="1" x14ac:dyDescent="0.2"/>
    <row r="25383" ht="10.199999999999999" hidden="1" x14ac:dyDescent="0.2"/>
    <row r="25384" ht="10.199999999999999" hidden="1" x14ac:dyDescent="0.2"/>
    <row r="25385" ht="10.199999999999999" hidden="1" x14ac:dyDescent="0.2"/>
    <row r="25386" ht="10.199999999999999" hidden="1" x14ac:dyDescent="0.2"/>
    <row r="25387" ht="10.199999999999999" hidden="1" x14ac:dyDescent="0.2"/>
    <row r="25388" ht="10.199999999999999" hidden="1" x14ac:dyDescent="0.2"/>
    <row r="25389" ht="10.199999999999999" hidden="1" x14ac:dyDescent="0.2"/>
    <row r="25390" ht="10.199999999999999" hidden="1" x14ac:dyDescent="0.2"/>
    <row r="25391" ht="10.199999999999999" hidden="1" x14ac:dyDescent="0.2"/>
    <row r="25392" ht="10.199999999999999" hidden="1" x14ac:dyDescent="0.2"/>
    <row r="25393" ht="10.199999999999999" hidden="1" x14ac:dyDescent="0.2"/>
    <row r="25394" ht="10.199999999999999" hidden="1" x14ac:dyDescent="0.2"/>
    <row r="25395" ht="10.199999999999999" hidden="1" x14ac:dyDescent="0.2"/>
    <row r="25396" ht="10.199999999999999" hidden="1" x14ac:dyDescent="0.2"/>
    <row r="25397" ht="10.199999999999999" hidden="1" x14ac:dyDescent="0.2"/>
    <row r="25398" ht="10.199999999999999" hidden="1" x14ac:dyDescent="0.2"/>
    <row r="25399" ht="10.199999999999999" hidden="1" x14ac:dyDescent="0.2"/>
    <row r="25400" ht="10.199999999999999" hidden="1" x14ac:dyDescent="0.2"/>
    <row r="25401" ht="10.199999999999999" hidden="1" x14ac:dyDescent="0.2"/>
    <row r="25402" ht="10.199999999999999" hidden="1" x14ac:dyDescent="0.2"/>
    <row r="25403" ht="10.199999999999999" hidden="1" x14ac:dyDescent="0.2"/>
    <row r="25404" ht="10.199999999999999" hidden="1" x14ac:dyDescent="0.2"/>
    <row r="25405" ht="10.199999999999999" hidden="1" x14ac:dyDescent="0.2"/>
    <row r="25406" ht="10.199999999999999" hidden="1" x14ac:dyDescent="0.2"/>
    <row r="25407" ht="10.199999999999999" hidden="1" x14ac:dyDescent="0.2"/>
    <row r="25408" ht="10.199999999999999" hidden="1" x14ac:dyDescent="0.2"/>
    <row r="25409" ht="10.199999999999999" hidden="1" x14ac:dyDescent="0.2"/>
    <row r="25410" ht="10.199999999999999" hidden="1" x14ac:dyDescent="0.2"/>
    <row r="25411" ht="10.199999999999999" hidden="1" x14ac:dyDescent="0.2"/>
    <row r="25412" ht="10.199999999999999" hidden="1" x14ac:dyDescent="0.2"/>
    <row r="25413" ht="10.199999999999999" hidden="1" x14ac:dyDescent="0.2"/>
    <row r="25414" ht="10.199999999999999" hidden="1" x14ac:dyDescent="0.2"/>
    <row r="25415" ht="10.199999999999999" hidden="1" x14ac:dyDescent="0.2"/>
    <row r="25416" ht="10.199999999999999" hidden="1" x14ac:dyDescent="0.2"/>
    <row r="25417" ht="10.199999999999999" hidden="1" x14ac:dyDescent="0.2"/>
    <row r="25418" ht="10.199999999999999" hidden="1" x14ac:dyDescent="0.2"/>
    <row r="25419" ht="10.199999999999999" hidden="1" x14ac:dyDescent="0.2"/>
    <row r="25420" ht="10.199999999999999" hidden="1" x14ac:dyDescent="0.2"/>
    <row r="25421" ht="10.199999999999999" hidden="1" x14ac:dyDescent="0.2"/>
    <row r="25422" ht="10.199999999999999" hidden="1" x14ac:dyDescent="0.2"/>
    <row r="25423" ht="10.199999999999999" hidden="1" x14ac:dyDescent="0.2"/>
    <row r="25424" ht="10.199999999999999" hidden="1" x14ac:dyDescent="0.2"/>
    <row r="25425" ht="10.199999999999999" hidden="1" x14ac:dyDescent="0.2"/>
    <row r="25426" ht="10.199999999999999" hidden="1" x14ac:dyDescent="0.2"/>
    <row r="25427" ht="10.199999999999999" hidden="1" x14ac:dyDescent="0.2"/>
    <row r="25428" ht="10.199999999999999" hidden="1" x14ac:dyDescent="0.2"/>
    <row r="25429" ht="10.199999999999999" hidden="1" x14ac:dyDescent="0.2"/>
    <row r="25430" ht="10.199999999999999" hidden="1" x14ac:dyDescent="0.2"/>
    <row r="25431" ht="10.199999999999999" hidden="1" x14ac:dyDescent="0.2"/>
    <row r="25432" ht="10.199999999999999" hidden="1" x14ac:dyDescent="0.2"/>
    <row r="25433" ht="10.199999999999999" hidden="1" x14ac:dyDescent="0.2"/>
    <row r="25434" ht="10.199999999999999" hidden="1" x14ac:dyDescent="0.2"/>
    <row r="25435" ht="10.199999999999999" hidden="1" x14ac:dyDescent="0.2"/>
    <row r="25436" ht="10.199999999999999" hidden="1" x14ac:dyDescent="0.2"/>
    <row r="25437" ht="10.199999999999999" hidden="1" x14ac:dyDescent="0.2"/>
    <row r="25438" ht="10.199999999999999" hidden="1" x14ac:dyDescent="0.2"/>
    <row r="25439" ht="10.199999999999999" hidden="1" x14ac:dyDescent="0.2"/>
    <row r="25440" ht="10.199999999999999" hidden="1" x14ac:dyDescent="0.2"/>
    <row r="25441" ht="10.199999999999999" hidden="1" x14ac:dyDescent="0.2"/>
    <row r="25442" ht="10.199999999999999" hidden="1" x14ac:dyDescent="0.2"/>
    <row r="25443" ht="10.199999999999999" hidden="1" x14ac:dyDescent="0.2"/>
    <row r="25444" ht="10.199999999999999" hidden="1" x14ac:dyDescent="0.2"/>
    <row r="25445" ht="10.199999999999999" hidden="1" x14ac:dyDescent="0.2"/>
    <row r="25446" ht="10.199999999999999" hidden="1" x14ac:dyDescent="0.2"/>
    <row r="25447" ht="10.199999999999999" hidden="1" x14ac:dyDescent="0.2"/>
    <row r="25448" ht="10.199999999999999" hidden="1" x14ac:dyDescent="0.2"/>
    <row r="25449" ht="10.199999999999999" hidden="1" x14ac:dyDescent="0.2"/>
    <row r="25450" ht="10.199999999999999" hidden="1" x14ac:dyDescent="0.2"/>
    <row r="25451" ht="10.199999999999999" hidden="1" x14ac:dyDescent="0.2"/>
    <row r="25452" ht="10.199999999999999" hidden="1" x14ac:dyDescent="0.2"/>
    <row r="25453" ht="10.199999999999999" hidden="1" x14ac:dyDescent="0.2"/>
    <row r="25454" ht="10.199999999999999" hidden="1" x14ac:dyDescent="0.2"/>
    <row r="25455" ht="10.199999999999999" hidden="1" x14ac:dyDescent="0.2"/>
    <row r="25456" ht="10.199999999999999" hidden="1" x14ac:dyDescent="0.2"/>
    <row r="25457" ht="10.199999999999999" hidden="1" x14ac:dyDescent="0.2"/>
    <row r="25458" ht="10.199999999999999" hidden="1" x14ac:dyDescent="0.2"/>
    <row r="25459" ht="10.199999999999999" hidden="1" x14ac:dyDescent="0.2"/>
    <row r="25460" ht="10.199999999999999" hidden="1" x14ac:dyDescent="0.2"/>
    <row r="25461" ht="10.199999999999999" hidden="1" x14ac:dyDescent="0.2"/>
    <row r="25462" ht="10.199999999999999" hidden="1" x14ac:dyDescent="0.2"/>
    <row r="25463" ht="10.199999999999999" hidden="1" x14ac:dyDescent="0.2"/>
    <row r="25464" ht="10.199999999999999" hidden="1" x14ac:dyDescent="0.2"/>
    <row r="25465" ht="10.199999999999999" hidden="1" x14ac:dyDescent="0.2"/>
    <row r="25466" ht="10.199999999999999" hidden="1" x14ac:dyDescent="0.2"/>
    <row r="25467" ht="10.199999999999999" hidden="1" x14ac:dyDescent="0.2"/>
    <row r="25468" ht="10.199999999999999" hidden="1" x14ac:dyDescent="0.2"/>
    <row r="25469" ht="10.199999999999999" hidden="1" x14ac:dyDescent="0.2"/>
    <row r="25470" ht="10.199999999999999" hidden="1" x14ac:dyDescent="0.2"/>
    <row r="25471" ht="10.199999999999999" hidden="1" x14ac:dyDescent="0.2"/>
    <row r="25472" ht="10.199999999999999" hidden="1" x14ac:dyDescent="0.2"/>
    <row r="25473" ht="10.199999999999999" hidden="1" x14ac:dyDescent="0.2"/>
    <row r="25474" ht="10.199999999999999" hidden="1" x14ac:dyDescent="0.2"/>
    <row r="25475" ht="10.199999999999999" hidden="1" x14ac:dyDescent="0.2"/>
    <row r="25476" ht="10.199999999999999" hidden="1" x14ac:dyDescent="0.2"/>
    <row r="25477" ht="10.199999999999999" hidden="1" x14ac:dyDescent="0.2"/>
    <row r="25478" ht="10.199999999999999" hidden="1" x14ac:dyDescent="0.2"/>
    <row r="25479" ht="10.199999999999999" hidden="1" x14ac:dyDescent="0.2"/>
    <row r="25480" ht="10.199999999999999" hidden="1" x14ac:dyDescent="0.2"/>
    <row r="25481" ht="10.199999999999999" hidden="1" x14ac:dyDescent="0.2"/>
    <row r="25482" ht="10.199999999999999" hidden="1" x14ac:dyDescent="0.2"/>
    <row r="25483" ht="10.199999999999999" hidden="1" x14ac:dyDescent="0.2"/>
    <row r="25484" ht="10.199999999999999" hidden="1" x14ac:dyDescent="0.2"/>
    <row r="25485" ht="10.199999999999999" hidden="1" x14ac:dyDescent="0.2"/>
    <row r="25486" ht="10.199999999999999" hidden="1" x14ac:dyDescent="0.2"/>
    <row r="25487" ht="10.199999999999999" hidden="1" x14ac:dyDescent="0.2"/>
    <row r="25488" ht="10.199999999999999" hidden="1" x14ac:dyDescent="0.2"/>
    <row r="25489" ht="10.199999999999999" hidden="1" x14ac:dyDescent="0.2"/>
    <row r="25490" ht="10.199999999999999" hidden="1" x14ac:dyDescent="0.2"/>
    <row r="25491" ht="10.199999999999999" hidden="1" x14ac:dyDescent="0.2"/>
    <row r="25492" ht="10.199999999999999" hidden="1" x14ac:dyDescent="0.2"/>
    <row r="25493" ht="10.199999999999999" hidden="1" x14ac:dyDescent="0.2"/>
    <row r="25494" ht="10.199999999999999" hidden="1" x14ac:dyDescent="0.2"/>
    <row r="25495" ht="10.199999999999999" hidden="1" x14ac:dyDescent="0.2"/>
    <row r="25496" ht="10.199999999999999" hidden="1" x14ac:dyDescent="0.2"/>
    <row r="25497" ht="10.199999999999999" hidden="1" x14ac:dyDescent="0.2"/>
    <row r="25498" ht="10.199999999999999" hidden="1" x14ac:dyDescent="0.2"/>
    <row r="25499" ht="10.199999999999999" hidden="1" x14ac:dyDescent="0.2"/>
    <row r="25500" ht="10.199999999999999" hidden="1" x14ac:dyDescent="0.2"/>
    <row r="25501" ht="10.199999999999999" hidden="1" x14ac:dyDescent="0.2"/>
    <row r="25502" ht="10.199999999999999" hidden="1" x14ac:dyDescent="0.2"/>
    <row r="25503" ht="10.199999999999999" hidden="1" x14ac:dyDescent="0.2"/>
    <row r="25504" ht="10.199999999999999" hidden="1" x14ac:dyDescent="0.2"/>
    <row r="25505" ht="10.199999999999999" hidden="1" x14ac:dyDescent="0.2"/>
    <row r="25506" ht="10.199999999999999" hidden="1" x14ac:dyDescent="0.2"/>
    <row r="25507" ht="10.199999999999999" hidden="1" x14ac:dyDescent="0.2"/>
    <row r="25508" ht="10.199999999999999" hidden="1" x14ac:dyDescent="0.2"/>
    <row r="25509" ht="10.199999999999999" hidden="1" x14ac:dyDescent="0.2"/>
    <row r="25510" ht="10.199999999999999" hidden="1" x14ac:dyDescent="0.2"/>
    <row r="25511" ht="10.199999999999999" hidden="1" x14ac:dyDescent="0.2"/>
    <row r="25512" ht="10.199999999999999" hidden="1" x14ac:dyDescent="0.2"/>
    <row r="25513" ht="10.199999999999999" hidden="1" x14ac:dyDescent="0.2"/>
    <row r="25514" ht="10.199999999999999" hidden="1" x14ac:dyDescent="0.2"/>
    <row r="25515" ht="10.199999999999999" hidden="1" x14ac:dyDescent="0.2"/>
    <row r="25516" ht="10.199999999999999" hidden="1" x14ac:dyDescent="0.2"/>
    <row r="25517" ht="10.199999999999999" hidden="1" x14ac:dyDescent="0.2"/>
    <row r="25518" ht="10.199999999999999" hidden="1" x14ac:dyDescent="0.2"/>
    <row r="25519" ht="10.199999999999999" hidden="1" x14ac:dyDescent="0.2"/>
    <row r="25520" ht="10.199999999999999" hidden="1" x14ac:dyDescent="0.2"/>
    <row r="25521" ht="10.199999999999999" hidden="1" x14ac:dyDescent="0.2"/>
    <row r="25522" ht="10.199999999999999" hidden="1" x14ac:dyDescent="0.2"/>
    <row r="25523" ht="10.199999999999999" hidden="1" x14ac:dyDescent="0.2"/>
    <row r="25524" ht="10.199999999999999" hidden="1" x14ac:dyDescent="0.2"/>
    <row r="25525" ht="10.199999999999999" hidden="1" x14ac:dyDescent="0.2"/>
    <row r="25526" ht="10.199999999999999" hidden="1" x14ac:dyDescent="0.2"/>
    <row r="25527" ht="10.199999999999999" hidden="1" x14ac:dyDescent="0.2"/>
    <row r="25528" ht="10.199999999999999" hidden="1" x14ac:dyDescent="0.2"/>
    <row r="25529" ht="10.199999999999999" hidden="1" x14ac:dyDescent="0.2"/>
    <row r="25530" ht="10.199999999999999" hidden="1" x14ac:dyDescent="0.2"/>
    <row r="25531" ht="10.199999999999999" hidden="1" x14ac:dyDescent="0.2"/>
    <row r="25532" ht="10.199999999999999" hidden="1" x14ac:dyDescent="0.2"/>
    <row r="25533" ht="10.199999999999999" hidden="1" x14ac:dyDescent="0.2"/>
    <row r="25534" ht="10.199999999999999" hidden="1" x14ac:dyDescent="0.2"/>
    <row r="25535" ht="10.199999999999999" hidden="1" x14ac:dyDescent="0.2"/>
    <row r="25536" ht="10.199999999999999" hidden="1" x14ac:dyDescent="0.2"/>
    <row r="25537" ht="10.199999999999999" hidden="1" x14ac:dyDescent="0.2"/>
    <row r="25538" ht="10.199999999999999" hidden="1" x14ac:dyDescent="0.2"/>
    <row r="25539" ht="10.199999999999999" hidden="1" x14ac:dyDescent="0.2"/>
    <row r="25540" ht="10.199999999999999" hidden="1" x14ac:dyDescent="0.2"/>
    <row r="25541" ht="10.199999999999999" hidden="1" x14ac:dyDescent="0.2"/>
    <row r="25542" ht="10.199999999999999" hidden="1" x14ac:dyDescent="0.2"/>
    <row r="25543" ht="10.199999999999999" hidden="1" x14ac:dyDescent="0.2"/>
    <row r="25544" ht="10.199999999999999" hidden="1" x14ac:dyDescent="0.2"/>
    <row r="25545" ht="10.199999999999999" hidden="1" x14ac:dyDescent="0.2"/>
    <row r="25546" ht="10.199999999999999" hidden="1" x14ac:dyDescent="0.2"/>
    <row r="25547" ht="10.199999999999999" hidden="1" x14ac:dyDescent="0.2"/>
    <row r="25548" ht="10.199999999999999" hidden="1" x14ac:dyDescent="0.2"/>
    <row r="25549" ht="10.199999999999999" hidden="1" x14ac:dyDescent="0.2"/>
    <row r="25550" ht="10.199999999999999" hidden="1" x14ac:dyDescent="0.2"/>
    <row r="25551" ht="10.199999999999999" hidden="1" x14ac:dyDescent="0.2"/>
    <row r="25552" ht="10.199999999999999" hidden="1" x14ac:dyDescent="0.2"/>
    <row r="25553" ht="10.199999999999999" hidden="1" x14ac:dyDescent="0.2"/>
    <row r="25554" ht="10.199999999999999" hidden="1" x14ac:dyDescent="0.2"/>
    <row r="25555" ht="10.199999999999999" hidden="1" x14ac:dyDescent="0.2"/>
    <row r="25556" ht="10.199999999999999" hidden="1" x14ac:dyDescent="0.2"/>
    <row r="25557" ht="10.199999999999999" hidden="1" x14ac:dyDescent="0.2"/>
    <row r="25558" ht="10.199999999999999" hidden="1" x14ac:dyDescent="0.2"/>
    <row r="25559" ht="10.199999999999999" hidden="1" x14ac:dyDescent="0.2"/>
    <row r="25560" ht="10.199999999999999" hidden="1" x14ac:dyDescent="0.2"/>
    <row r="25561" ht="10.199999999999999" hidden="1" x14ac:dyDescent="0.2"/>
    <row r="25562" ht="10.199999999999999" hidden="1" x14ac:dyDescent="0.2"/>
    <row r="25563" ht="10.199999999999999" hidden="1" x14ac:dyDescent="0.2"/>
    <row r="25564" ht="10.199999999999999" hidden="1" x14ac:dyDescent="0.2"/>
    <row r="25565" ht="10.199999999999999" hidden="1" x14ac:dyDescent="0.2"/>
    <row r="25566" ht="10.199999999999999" hidden="1" x14ac:dyDescent="0.2"/>
    <row r="25567" ht="10.199999999999999" hidden="1" x14ac:dyDescent="0.2"/>
    <row r="25568" ht="10.199999999999999" hidden="1" x14ac:dyDescent="0.2"/>
    <row r="25569" ht="10.199999999999999" hidden="1" x14ac:dyDescent="0.2"/>
    <row r="25570" ht="10.199999999999999" hidden="1" x14ac:dyDescent="0.2"/>
    <row r="25571" ht="10.199999999999999" hidden="1" x14ac:dyDescent="0.2"/>
    <row r="25572" ht="10.199999999999999" hidden="1" x14ac:dyDescent="0.2"/>
    <row r="25573" ht="10.199999999999999" hidden="1" x14ac:dyDescent="0.2"/>
    <row r="25574" ht="10.199999999999999" hidden="1" x14ac:dyDescent="0.2"/>
    <row r="25575" ht="10.199999999999999" hidden="1" x14ac:dyDescent="0.2"/>
    <row r="25576" ht="10.199999999999999" hidden="1" x14ac:dyDescent="0.2"/>
    <row r="25577" ht="10.199999999999999" hidden="1" x14ac:dyDescent="0.2"/>
    <row r="25578" ht="10.199999999999999" hidden="1" x14ac:dyDescent="0.2"/>
    <row r="25579" ht="10.199999999999999" hidden="1" x14ac:dyDescent="0.2"/>
    <row r="25580" ht="10.199999999999999" hidden="1" x14ac:dyDescent="0.2"/>
    <row r="25581" ht="10.199999999999999" hidden="1" x14ac:dyDescent="0.2"/>
    <row r="25582" ht="10.199999999999999" hidden="1" x14ac:dyDescent="0.2"/>
    <row r="25583" ht="10.199999999999999" hidden="1" x14ac:dyDescent="0.2"/>
    <row r="25584" ht="10.199999999999999" hidden="1" x14ac:dyDescent="0.2"/>
    <row r="25585" ht="10.199999999999999" hidden="1" x14ac:dyDescent="0.2"/>
    <row r="25586" ht="10.199999999999999" hidden="1" x14ac:dyDescent="0.2"/>
    <row r="25587" ht="10.199999999999999" hidden="1" x14ac:dyDescent="0.2"/>
    <row r="25588" ht="10.199999999999999" hidden="1" x14ac:dyDescent="0.2"/>
    <row r="25589" ht="10.199999999999999" hidden="1" x14ac:dyDescent="0.2"/>
    <row r="25590" ht="10.199999999999999" hidden="1" x14ac:dyDescent="0.2"/>
    <row r="25591" ht="10.199999999999999" hidden="1" x14ac:dyDescent="0.2"/>
    <row r="25592" ht="10.199999999999999" hidden="1" x14ac:dyDescent="0.2"/>
    <row r="25593" ht="10.199999999999999" hidden="1" x14ac:dyDescent="0.2"/>
    <row r="25594" ht="10.199999999999999" hidden="1" x14ac:dyDescent="0.2"/>
    <row r="25595" ht="10.199999999999999" hidden="1" x14ac:dyDescent="0.2"/>
    <row r="25596" ht="10.199999999999999" hidden="1" x14ac:dyDescent="0.2"/>
    <row r="25597" ht="10.199999999999999" hidden="1" x14ac:dyDescent="0.2"/>
    <row r="25598" ht="10.199999999999999" hidden="1" x14ac:dyDescent="0.2"/>
    <row r="25599" ht="10.199999999999999" hidden="1" x14ac:dyDescent="0.2"/>
    <row r="25600" ht="10.199999999999999" hidden="1" x14ac:dyDescent="0.2"/>
    <row r="25601" ht="10.199999999999999" hidden="1" x14ac:dyDescent="0.2"/>
    <row r="25602" ht="10.199999999999999" hidden="1" x14ac:dyDescent="0.2"/>
    <row r="25603" ht="10.199999999999999" hidden="1" x14ac:dyDescent="0.2"/>
    <row r="25604" ht="10.199999999999999" hidden="1" x14ac:dyDescent="0.2"/>
    <row r="25605" ht="10.199999999999999" hidden="1" x14ac:dyDescent="0.2"/>
    <row r="25606" ht="10.199999999999999" hidden="1" x14ac:dyDescent="0.2"/>
    <row r="25607" ht="10.199999999999999" hidden="1" x14ac:dyDescent="0.2"/>
    <row r="25608" ht="10.199999999999999" hidden="1" x14ac:dyDescent="0.2"/>
    <row r="25609" ht="10.199999999999999" hidden="1" x14ac:dyDescent="0.2"/>
    <row r="25610" ht="10.199999999999999" hidden="1" x14ac:dyDescent="0.2"/>
    <row r="25611" ht="10.199999999999999" hidden="1" x14ac:dyDescent="0.2"/>
    <row r="25612" ht="10.199999999999999" hidden="1" x14ac:dyDescent="0.2"/>
    <row r="25613" ht="10.199999999999999" hidden="1" x14ac:dyDescent="0.2"/>
    <row r="25614" ht="10.199999999999999" hidden="1" x14ac:dyDescent="0.2"/>
    <row r="25615" ht="10.199999999999999" hidden="1" x14ac:dyDescent="0.2"/>
    <row r="25616" ht="10.199999999999999" hidden="1" x14ac:dyDescent="0.2"/>
    <row r="25617" ht="10.199999999999999" hidden="1" x14ac:dyDescent="0.2"/>
    <row r="25618" ht="10.199999999999999" hidden="1" x14ac:dyDescent="0.2"/>
    <row r="25619" ht="10.199999999999999" hidden="1" x14ac:dyDescent="0.2"/>
    <row r="25620" ht="10.199999999999999" hidden="1" x14ac:dyDescent="0.2"/>
    <row r="25621" ht="10.199999999999999" hidden="1" x14ac:dyDescent="0.2"/>
    <row r="25622" ht="10.199999999999999" hidden="1" x14ac:dyDescent="0.2"/>
    <row r="25623" ht="10.199999999999999" hidden="1" x14ac:dyDescent="0.2"/>
    <row r="25624" ht="10.199999999999999" hidden="1" x14ac:dyDescent="0.2"/>
    <row r="25625" ht="10.199999999999999" hidden="1" x14ac:dyDescent="0.2"/>
    <row r="25626" ht="10.199999999999999" hidden="1" x14ac:dyDescent="0.2"/>
    <row r="25627" ht="10.199999999999999" hidden="1" x14ac:dyDescent="0.2"/>
    <row r="25628" ht="10.199999999999999" hidden="1" x14ac:dyDescent="0.2"/>
    <row r="25629" ht="10.199999999999999" hidden="1" x14ac:dyDescent="0.2"/>
    <row r="25630" ht="10.199999999999999" hidden="1" x14ac:dyDescent="0.2"/>
    <row r="25631" ht="10.199999999999999" hidden="1" x14ac:dyDescent="0.2"/>
    <row r="25632" ht="10.199999999999999" hidden="1" x14ac:dyDescent="0.2"/>
    <row r="25633" ht="10.199999999999999" hidden="1" x14ac:dyDescent="0.2"/>
    <row r="25634" ht="10.199999999999999" hidden="1" x14ac:dyDescent="0.2"/>
    <row r="25635" ht="10.199999999999999" hidden="1" x14ac:dyDescent="0.2"/>
    <row r="25636" ht="10.199999999999999" hidden="1" x14ac:dyDescent="0.2"/>
    <row r="25637" ht="10.199999999999999" hidden="1" x14ac:dyDescent="0.2"/>
    <row r="25638" ht="10.199999999999999" hidden="1" x14ac:dyDescent="0.2"/>
    <row r="25639" ht="10.199999999999999" hidden="1" x14ac:dyDescent="0.2"/>
    <row r="25640" ht="10.199999999999999" hidden="1" x14ac:dyDescent="0.2"/>
    <row r="25641" ht="10.199999999999999" hidden="1" x14ac:dyDescent="0.2"/>
    <row r="25642" ht="10.199999999999999" hidden="1" x14ac:dyDescent="0.2"/>
    <row r="25643" ht="10.199999999999999" hidden="1" x14ac:dyDescent="0.2"/>
    <row r="25644" ht="10.199999999999999" hidden="1" x14ac:dyDescent="0.2"/>
    <row r="25645" ht="10.199999999999999" hidden="1" x14ac:dyDescent="0.2"/>
    <row r="25646" ht="10.199999999999999" hidden="1" x14ac:dyDescent="0.2"/>
    <row r="25647" ht="10.199999999999999" hidden="1" x14ac:dyDescent="0.2"/>
    <row r="25648" ht="10.199999999999999" hidden="1" x14ac:dyDescent="0.2"/>
    <row r="25649" ht="10.199999999999999" hidden="1" x14ac:dyDescent="0.2"/>
    <row r="25650" ht="10.199999999999999" hidden="1" x14ac:dyDescent="0.2"/>
    <row r="25651" ht="10.199999999999999" hidden="1" x14ac:dyDescent="0.2"/>
    <row r="25652" ht="10.199999999999999" hidden="1" x14ac:dyDescent="0.2"/>
    <row r="25653" ht="10.199999999999999" hidden="1" x14ac:dyDescent="0.2"/>
    <row r="25654" ht="10.199999999999999" hidden="1" x14ac:dyDescent="0.2"/>
    <row r="25655" ht="10.199999999999999" hidden="1" x14ac:dyDescent="0.2"/>
    <row r="25656" ht="10.199999999999999" hidden="1" x14ac:dyDescent="0.2"/>
    <row r="25657" ht="10.199999999999999" hidden="1" x14ac:dyDescent="0.2"/>
    <row r="25658" ht="10.199999999999999" hidden="1" x14ac:dyDescent="0.2"/>
    <row r="25659" ht="10.199999999999999" hidden="1" x14ac:dyDescent="0.2"/>
    <row r="25660" ht="10.199999999999999" hidden="1" x14ac:dyDescent="0.2"/>
    <row r="25661" ht="10.199999999999999" hidden="1" x14ac:dyDescent="0.2"/>
    <row r="25662" ht="10.199999999999999" hidden="1" x14ac:dyDescent="0.2"/>
    <row r="25663" ht="10.199999999999999" hidden="1" x14ac:dyDescent="0.2"/>
    <row r="25664" ht="10.199999999999999" hidden="1" x14ac:dyDescent="0.2"/>
    <row r="25665" ht="10.199999999999999" hidden="1" x14ac:dyDescent="0.2"/>
    <row r="25666" ht="10.199999999999999" hidden="1" x14ac:dyDescent="0.2"/>
    <row r="25667" ht="10.199999999999999" hidden="1" x14ac:dyDescent="0.2"/>
    <row r="25668" ht="10.199999999999999" hidden="1" x14ac:dyDescent="0.2"/>
    <row r="25669" ht="10.199999999999999" hidden="1" x14ac:dyDescent="0.2"/>
    <row r="25670" ht="10.199999999999999" hidden="1" x14ac:dyDescent="0.2"/>
    <row r="25671" ht="10.199999999999999" hidden="1" x14ac:dyDescent="0.2"/>
    <row r="25672" ht="10.199999999999999" hidden="1" x14ac:dyDescent="0.2"/>
    <row r="25673" ht="10.199999999999999" hidden="1" x14ac:dyDescent="0.2"/>
    <row r="25674" ht="10.199999999999999" hidden="1" x14ac:dyDescent="0.2"/>
    <row r="25675" ht="10.199999999999999" hidden="1" x14ac:dyDescent="0.2"/>
    <row r="25676" ht="10.199999999999999" hidden="1" x14ac:dyDescent="0.2"/>
    <row r="25677" ht="10.199999999999999" hidden="1" x14ac:dyDescent="0.2"/>
    <row r="25678" ht="10.199999999999999" hidden="1" x14ac:dyDescent="0.2"/>
    <row r="25679" ht="10.199999999999999" hidden="1" x14ac:dyDescent="0.2"/>
    <row r="25680" ht="10.199999999999999" hidden="1" x14ac:dyDescent="0.2"/>
    <row r="25681" ht="10.199999999999999" hidden="1" x14ac:dyDescent="0.2"/>
    <row r="25682" ht="10.199999999999999" hidden="1" x14ac:dyDescent="0.2"/>
    <row r="25683" ht="10.199999999999999" hidden="1" x14ac:dyDescent="0.2"/>
    <row r="25684" ht="10.199999999999999" hidden="1" x14ac:dyDescent="0.2"/>
    <row r="25685" ht="10.199999999999999" hidden="1" x14ac:dyDescent="0.2"/>
    <row r="25686" ht="10.199999999999999" hidden="1" x14ac:dyDescent="0.2"/>
    <row r="25687" ht="10.199999999999999" hidden="1" x14ac:dyDescent="0.2"/>
    <row r="25688" ht="10.199999999999999" hidden="1" x14ac:dyDescent="0.2"/>
    <row r="25689" ht="10.199999999999999" hidden="1" x14ac:dyDescent="0.2"/>
    <row r="25690" ht="10.199999999999999" hidden="1" x14ac:dyDescent="0.2"/>
    <row r="25691" ht="10.199999999999999" hidden="1" x14ac:dyDescent="0.2"/>
    <row r="25692" ht="10.199999999999999" hidden="1" x14ac:dyDescent="0.2"/>
    <row r="25693" ht="10.199999999999999" hidden="1" x14ac:dyDescent="0.2"/>
    <row r="25694" ht="10.199999999999999" hidden="1" x14ac:dyDescent="0.2"/>
    <row r="25695" ht="10.199999999999999" hidden="1" x14ac:dyDescent="0.2"/>
    <row r="25696" ht="10.199999999999999" hidden="1" x14ac:dyDescent="0.2"/>
    <row r="25697" ht="10.199999999999999" hidden="1" x14ac:dyDescent="0.2"/>
    <row r="25698" ht="10.199999999999999" hidden="1" x14ac:dyDescent="0.2"/>
    <row r="25699" ht="10.199999999999999" hidden="1" x14ac:dyDescent="0.2"/>
    <row r="25700" ht="10.199999999999999" hidden="1" x14ac:dyDescent="0.2"/>
    <row r="25701" ht="10.199999999999999" hidden="1" x14ac:dyDescent="0.2"/>
    <row r="25702" ht="10.199999999999999" hidden="1" x14ac:dyDescent="0.2"/>
    <row r="25703" ht="10.199999999999999" hidden="1" x14ac:dyDescent="0.2"/>
    <row r="25704" ht="10.199999999999999" hidden="1" x14ac:dyDescent="0.2"/>
    <row r="25705" ht="10.199999999999999" hidden="1" x14ac:dyDescent="0.2"/>
    <row r="25706" ht="10.199999999999999" hidden="1" x14ac:dyDescent="0.2"/>
    <row r="25707" ht="10.199999999999999" hidden="1" x14ac:dyDescent="0.2"/>
    <row r="25708" ht="10.199999999999999" hidden="1" x14ac:dyDescent="0.2"/>
    <row r="25709" ht="10.199999999999999" hidden="1" x14ac:dyDescent="0.2"/>
    <row r="25710" ht="10.199999999999999" hidden="1" x14ac:dyDescent="0.2"/>
    <row r="25711" ht="10.199999999999999" hidden="1" x14ac:dyDescent="0.2"/>
    <row r="25712" ht="10.199999999999999" hidden="1" x14ac:dyDescent="0.2"/>
    <row r="25713" ht="10.199999999999999" hidden="1" x14ac:dyDescent="0.2"/>
    <row r="25714" ht="10.199999999999999" hidden="1" x14ac:dyDescent="0.2"/>
    <row r="25715" ht="10.199999999999999" hidden="1" x14ac:dyDescent="0.2"/>
    <row r="25716" ht="10.199999999999999" hidden="1" x14ac:dyDescent="0.2"/>
    <row r="25717" ht="10.199999999999999" hidden="1" x14ac:dyDescent="0.2"/>
    <row r="25718" ht="10.199999999999999" hidden="1" x14ac:dyDescent="0.2"/>
    <row r="25719" ht="10.199999999999999" hidden="1" x14ac:dyDescent="0.2"/>
    <row r="25720" ht="10.199999999999999" hidden="1" x14ac:dyDescent="0.2"/>
    <row r="25721" ht="10.199999999999999" hidden="1" x14ac:dyDescent="0.2"/>
    <row r="25722" ht="10.199999999999999" hidden="1" x14ac:dyDescent="0.2"/>
    <row r="25723" ht="10.199999999999999" hidden="1" x14ac:dyDescent="0.2"/>
    <row r="25724" ht="10.199999999999999" hidden="1" x14ac:dyDescent="0.2"/>
    <row r="25725" ht="10.199999999999999" hidden="1" x14ac:dyDescent="0.2"/>
    <row r="25726" ht="10.199999999999999" hidden="1" x14ac:dyDescent="0.2"/>
    <row r="25727" ht="10.199999999999999" hidden="1" x14ac:dyDescent="0.2"/>
    <row r="25728" ht="10.199999999999999" hidden="1" x14ac:dyDescent="0.2"/>
    <row r="25729" ht="10.199999999999999" hidden="1" x14ac:dyDescent="0.2"/>
    <row r="25730" ht="10.199999999999999" hidden="1" x14ac:dyDescent="0.2"/>
    <row r="25731" ht="10.199999999999999" hidden="1" x14ac:dyDescent="0.2"/>
    <row r="25732" ht="10.199999999999999" hidden="1" x14ac:dyDescent="0.2"/>
    <row r="25733" ht="10.199999999999999" hidden="1" x14ac:dyDescent="0.2"/>
    <row r="25734" ht="10.199999999999999" hidden="1" x14ac:dyDescent="0.2"/>
    <row r="25735" ht="10.199999999999999" hidden="1" x14ac:dyDescent="0.2"/>
    <row r="25736" ht="10.199999999999999" hidden="1" x14ac:dyDescent="0.2"/>
    <row r="25737" ht="10.199999999999999" hidden="1" x14ac:dyDescent="0.2"/>
    <row r="25738" ht="10.199999999999999" hidden="1" x14ac:dyDescent="0.2"/>
    <row r="25739" ht="10.199999999999999" hidden="1" x14ac:dyDescent="0.2"/>
    <row r="25740" ht="10.199999999999999" hidden="1" x14ac:dyDescent="0.2"/>
    <row r="25741" ht="10.199999999999999" hidden="1" x14ac:dyDescent="0.2"/>
    <row r="25742" ht="10.199999999999999" hidden="1" x14ac:dyDescent="0.2"/>
    <row r="25743" ht="10.199999999999999" hidden="1" x14ac:dyDescent="0.2"/>
    <row r="25744" ht="10.199999999999999" hidden="1" x14ac:dyDescent="0.2"/>
    <row r="25745" ht="10.199999999999999" hidden="1" x14ac:dyDescent="0.2"/>
    <row r="25746" ht="10.199999999999999" hidden="1" x14ac:dyDescent="0.2"/>
    <row r="25747" ht="10.199999999999999" hidden="1" x14ac:dyDescent="0.2"/>
    <row r="25748" ht="10.199999999999999" hidden="1" x14ac:dyDescent="0.2"/>
    <row r="25749" ht="10.199999999999999" hidden="1" x14ac:dyDescent="0.2"/>
    <row r="25750" ht="10.199999999999999" hidden="1" x14ac:dyDescent="0.2"/>
    <row r="25751" ht="10.199999999999999" hidden="1" x14ac:dyDescent="0.2"/>
    <row r="25752" ht="10.199999999999999" hidden="1" x14ac:dyDescent="0.2"/>
    <row r="25753" ht="10.199999999999999" hidden="1" x14ac:dyDescent="0.2"/>
    <row r="25754" ht="10.199999999999999" hidden="1" x14ac:dyDescent="0.2"/>
    <row r="25755" ht="10.199999999999999" hidden="1" x14ac:dyDescent="0.2"/>
    <row r="25756" ht="10.199999999999999" hidden="1" x14ac:dyDescent="0.2"/>
    <row r="25757" ht="10.199999999999999" hidden="1" x14ac:dyDescent="0.2"/>
    <row r="25758" ht="10.199999999999999" hidden="1" x14ac:dyDescent="0.2"/>
    <row r="25759" ht="10.199999999999999" hidden="1" x14ac:dyDescent="0.2"/>
    <row r="25760" ht="10.199999999999999" hidden="1" x14ac:dyDescent="0.2"/>
    <row r="25761" ht="10.199999999999999" hidden="1" x14ac:dyDescent="0.2"/>
    <row r="25762" ht="10.199999999999999" hidden="1" x14ac:dyDescent="0.2"/>
    <row r="25763" ht="10.199999999999999" hidden="1" x14ac:dyDescent="0.2"/>
    <row r="25764" ht="10.199999999999999" hidden="1" x14ac:dyDescent="0.2"/>
    <row r="25765" ht="10.199999999999999" hidden="1" x14ac:dyDescent="0.2"/>
    <row r="25766" ht="10.199999999999999" hidden="1" x14ac:dyDescent="0.2"/>
    <row r="25767" ht="10.199999999999999" hidden="1" x14ac:dyDescent="0.2"/>
    <row r="25768" ht="10.199999999999999" hidden="1" x14ac:dyDescent="0.2"/>
    <row r="25769" ht="10.199999999999999" hidden="1" x14ac:dyDescent="0.2"/>
    <row r="25770" ht="10.199999999999999" hidden="1" x14ac:dyDescent="0.2"/>
    <row r="25771" ht="10.199999999999999" hidden="1" x14ac:dyDescent="0.2"/>
    <row r="25772" ht="10.199999999999999" hidden="1" x14ac:dyDescent="0.2"/>
    <row r="25773" ht="10.199999999999999" hidden="1" x14ac:dyDescent="0.2"/>
    <row r="25774" ht="10.199999999999999" hidden="1" x14ac:dyDescent="0.2"/>
    <row r="25775" ht="10.199999999999999" hidden="1" x14ac:dyDescent="0.2"/>
    <row r="25776" ht="10.199999999999999" hidden="1" x14ac:dyDescent="0.2"/>
    <row r="25777" ht="10.199999999999999" hidden="1" x14ac:dyDescent="0.2"/>
    <row r="25778" ht="10.199999999999999" hidden="1" x14ac:dyDescent="0.2"/>
    <row r="25779" ht="10.199999999999999" hidden="1" x14ac:dyDescent="0.2"/>
    <row r="25780" ht="10.199999999999999" hidden="1" x14ac:dyDescent="0.2"/>
    <row r="25781" ht="10.199999999999999" hidden="1" x14ac:dyDescent="0.2"/>
    <row r="25782" ht="10.199999999999999" hidden="1" x14ac:dyDescent="0.2"/>
    <row r="25783" ht="10.199999999999999" hidden="1" x14ac:dyDescent="0.2"/>
    <row r="25784" ht="10.199999999999999" hidden="1" x14ac:dyDescent="0.2"/>
    <row r="25785" ht="10.199999999999999" hidden="1" x14ac:dyDescent="0.2"/>
    <row r="25786" ht="10.199999999999999" hidden="1" x14ac:dyDescent="0.2"/>
    <row r="25787" ht="10.199999999999999" hidden="1" x14ac:dyDescent="0.2"/>
    <row r="25788" ht="10.199999999999999" hidden="1" x14ac:dyDescent="0.2"/>
    <row r="25789" ht="10.199999999999999" hidden="1" x14ac:dyDescent="0.2"/>
    <row r="25790" ht="10.199999999999999" hidden="1" x14ac:dyDescent="0.2"/>
    <row r="25791" ht="10.199999999999999" hidden="1" x14ac:dyDescent="0.2"/>
    <row r="25792" ht="10.199999999999999" hidden="1" x14ac:dyDescent="0.2"/>
    <row r="25793" ht="10.199999999999999" hidden="1" x14ac:dyDescent="0.2"/>
    <row r="25794" ht="10.199999999999999" hidden="1" x14ac:dyDescent="0.2"/>
    <row r="25795" ht="10.199999999999999" hidden="1" x14ac:dyDescent="0.2"/>
    <row r="25796" ht="10.199999999999999" hidden="1" x14ac:dyDescent="0.2"/>
    <row r="25797" ht="10.199999999999999" hidden="1" x14ac:dyDescent="0.2"/>
    <row r="25798" ht="10.199999999999999" hidden="1" x14ac:dyDescent="0.2"/>
    <row r="25799" ht="10.199999999999999" hidden="1" x14ac:dyDescent="0.2"/>
    <row r="25800" ht="10.199999999999999" hidden="1" x14ac:dyDescent="0.2"/>
    <row r="25801" ht="10.199999999999999" hidden="1" x14ac:dyDescent="0.2"/>
    <row r="25802" ht="10.199999999999999" hidden="1" x14ac:dyDescent="0.2"/>
    <row r="25803" ht="10.199999999999999" hidden="1" x14ac:dyDescent="0.2"/>
    <row r="25804" ht="10.199999999999999" hidden="1" x14ac:dyDescent="0.2"/>
    <row r="25805" ht="10.199999999999999" hidden="1" x14ac:dyDescent="0.2"/>
    <row r="25806" ht="10.199999999999999" hidden="1" x14ac:dyDescent="0.2"/>
    <row r="25807" ht="10.199999999999999" hidden="1" x14ac:dyDescent="0.2"/>
    <row r="25808" ht="10.199999999999999" hidden="1" x14ac:dyDescent="0.2"/>
    <row r="25809" ht="10.199999999999999" hidden="1" x14ac:dyDescent="0.2"/>
    <row r="25810" ht="10.199999999999999" hidden="1" x14ac:dyDescent="0.2"/>
    <row r="25811" ht="10.199999999999999" hidden="1" x14ac:dyDescent="0.2"/>
    <row r="25812" ht="10.199999999999999" hidden="1" x14ac:dyDescent="0.2"/>
    <row r="25813" ht="10.199999999999999" hidden="1" x14ac:dyDescent="0.2"/>
    <row r="25814" ht="10.199999999999999" hidden="1" x14ac:dyDescent="0.2"/>
    <row r="25815" ht="10.199999999999999" hidden="1" x14ac:dyDescent="0.2"/>
    <row r="25816" ht="10.199999999999999" hidden="1" x14ac:dyDescent="0.2"/>
    <row r="25817" ht="10.199999999999999" hidden="1" x14ac:dyDescent="0.2"/>
    <row r="25818" ht="10.199999999999999" hidden="1" x14ac:dyDescent="0.2"/>
    <row r="25819" ht="10.199999999999999" hidden="1" x14ac:dyDescent="0.2"/>
    <row r="25820" ht="10.199999999999999" hidden="1" x14ac:dyDescent="0.2"/>
    <row r="25821" ht="10.199999999999999" hidden="1" x14ac:dyDescent="0.2"/>
    <row r="25822" ht="10.199999999999999" hidden="1" x14ac:dyDescent="0.2"/>
    <row r="25823" ht="10.199999999999999" hidden="1" x14ac:dyDescent="0.2"/>
    <row r="25824" ht="10.199999999999999" hidden="1" x14ac:dyDescent="0.2"/>
    <row r="25825" ht="10.199999999999999" hidden="1" x14ac:dyDescent="0.2"/>
    <row r="25826" ht="10.199999999999999" hidden="1" x14ac:dyDescent="0.2"/>
    <row r="25827" ht="10.199999999999999" hidden="1" x14ac:dyDescent="0.2"/>
    <row r="25828" ht="10.199999999999999" hidden="1" x14ac:dyDescent="0.2"/>
    <row r="25829" ht="10.199999999999999" hidden="1" x14ac:dyDescent="0.2"/>
    <row r="25830" ht="10.199999999999999" hidden="1" x14ac:dyDescent="0.2"/>
    <row r="25831" ht="10.199999999999999" hidden="1" x14ac:dyDescent="0.2"/>
    <row r="25832" ht="10.199999999999999" hidden="1" x14ac:dyDescent="0.2"/>
    <row r="25833" ht="10.199999999999999" hidden="1" x14ac:dyDescent="0.2"/>
    <row r="25834" ht="10.199999999999999" hidden="1" x14ac:dyDescent="0.2"/>
    <row r="25835" ht="10.199999999999999" hidden="1" x14ac:dyDescent="0.2"/>
    <row r="25836" ht="10.199999999999999" hidden="1" x14ac:dyDescent="0.2"/>
    <row r="25837" ht="10.199999999999999" hidden="1" x14ac:dyDescent="0.2"/>
    <row r="25838" ht="10.199999999999999" hidden="1" x14ac:dyDescent="0.2"/>
    <row r="25839" ht="10.199999999999999" hidden="1" x14ac:dyDescent="0.2"/>
    <row r="25840" ht="10.199999999999999" hidden="1" x14ac:dyDescent="0.2"/>
    <row r="25841" ht="10.199999999999999" hidden="1" x14ac:dyDescent="0.2"/>
    <row r="25842" ht="10.199999999999999" hidden="1" x14ac:dyDescent="0.2"/>
    <row r="25843" ht="10.199999999999999" hidden="1" x14ac:dyDescent="0.2"/>
    <row r="25844" ht="10.199999999999999" hidden="1" x14ac:dyDescent="0.2"/>
    <row r="25845" ht="10.199999999999999" hidden="1" x14ac:dyDescent="0.2"/>
    <row r="25846" ht="10.199999999999999" hidden="1" x14ac:dyDescent="0.2"/>
    <row r="25847" ht="10.199999999999999" hidden="1" x14ac:dyDescent="0.2"/>
    <row r="25848" ht="10.199999999999999" hidden="1" x14ac:dyDescent="0.2"/>
    <row r="25849" ht="10.199999999999999" hidden="1" x14ac:dyDescent="0.2"/>
    <row r="25850" ht="10.199999999999999" hidden="1" x14ac:dyDescent="0.2"/>
    <row r="25851" ht="10.199999999999999" hidden="1" x14ac:dyDescent="0.2"/>
    <row r="25852" ht="10.199999999999999" hidden="1" x14ac:dyDescent="0.2"/>
    <row r="25853" ht="10.199999999999999" hidden="1" x14ac:dyDescent="0.2"/>
    <row r="25854" ht="10.199999999999999" hidden="1" x14ac:dyDescent="0.2"/>
    <row r="25855" ht="10.199999999999999" hidden="1" x14ac:dyDescent="0.2"/>
    <row r="25856" ht="10.199999999999999" hidden="1" x14ac:dyDescent="0.2"/>
    <row r="25857" ht="10.199999999999999" hidden="1" x14ac:dyDescent="0.2"/>
    <row r="25858" ht="10.199999999999999" hidden="1" x14ac:dyDescent="0.2"/>
    <row r="25859" ht="10.199999999999999" hidden="1" x14ac:dyDescent="0.2"/>
    <row r="25860" ht="10.199999999999999" hidden="1" x14ac:dyDescent="0.2"/>
    <row r="25861" ht="10.199999999999999" hidden="1" x14ac:dyDescent="0.2"/>
    <row r="25862" ht="10.199999999999999" hidden="1" x14ac:dyDescent="0.2"/>
    <row r="25863" ht="10.199999999999999" hidden="1" x14ac:dyDescent="0.2"/>
    <row r="25864" ht="10.199999999999999" hidden="1" x14ac:dyDescent="0.2"/>
    <row r="25865" ht="10.199999999999999" hidden="1" x14ac:dyDescent="0.2"/>
    <row r="25866" ht="10.199999999999999" hidden="1" x14ac:dyDescent="0.2"/>
    <row r="25867" ht="10.199999999999999" hidden="1" x14ac:dyDescent="0.2"/>
    <row r="25868" ht="10.199999999999999" hidden="1" x14ac:dyDescent="0.2"/>
    <row r="25869" ht="10.199999999999999" hidden="1" x14ac:dyDescent="0.2"/>
    <row r="25870" ht="10.199999999999999" hidden="1" x14ac:dyDescent="0.2"/>
    <row r="25871" ht="10.199999999999999" hidden="1" x14ac:dyDescent="0.2"/>
    <row r="25872" ht="10.199999999999999" hidden="1" x14ac:dyDescent="0.2"/>
    <row r="25873" ht="10.199999999999999" hidden="1" x14ac:dyDescent="0.2"/>
    <row r="25874" ht="10.199999999999999" hidden="1" x14ac:dyDescent="0.2"/>
    <row r="25875" ht="10.199999999999999" hidden="1" x14ac:dyDescent="0.2"/>
    <row r="25876" ht="10.199999999999999" hidden="1" x14ac:dyDescent="0.2"/>
    <row r="25877" ht="10.199999999999999" hidden="1" x14ac:dyDescent="0.2"/>
    <row r="25878" ht="10.199999999999999" hidden="1" x14ac:dyDescent="0.2"/>
    <row r="25879" ht="10.199999999999999" hidden="1" x14ac:dyDescent="0.2"/>
    <row r="25880" ht="10.199999999999999" hidden="1" x14ac:dyDescent="0.2"/>
    <row r="25881" ht="10.199999999999999" hidden="1" x14ac:dyDescent="0.2"/>
    <row r="25882" ht="10.199999999999999" hidden="1" x14ac:dyDescent="0.2"/>
    <row r="25883" ht="10.199999999999999" hidden="1" x14ac:dyDescent="0.2"/>
    <row r="25884" ht="10.199999999999999" hidden="1" x14ac:dyDescent="0.2"/>
    <row r="25885" ht="10.199999999999999" hidden="1" x14ac:dyDescent="0.2"/>
    <row r="25886" ht="10.199999999999999" hidden="1" x14ac:dyDescent="0.2"/>
    <row r="25887" ht="10.199999999999999" hidden="1" x14ac:dyDescent="0.2"/>
    <row r="25888" ht="10.199999999999999" hidden="1" x14ac:dyDescent="0.2"/>
    <row r="25889" ht="10.199999999999999" hidden="1" x14ac:dyDescent="0.2"/>
    <row r="25890" ht="10.199999999999999" hidden="1" x14ac:dyDescent="0.2"/>
    <row r="25891" ht="10.199999999999999" hidden="1" x14ac:dyDescent="0.2"/>
    <row r="25892" ht="10.199999999999999" hidden="1" x14ac:dyDescent="0.2"/>
    <row r="25893" ht="10.199999999999999" hidden="1" x14ac:dyDescent="0.2"/>
    <row r="25894" ht="10.199999999999999" hidden="1" x14ac:dyDescent="0.2"/>
    <row r="25895" ht="10.199999999999999" hidden="1" x14ac:dyDescent="0.2"/>
    <row r="25896" ht="10.199999999999999" hidden="1" x14ac:dyDescent="0.2"/>
    <row r="25897" ht="10.199999999999999" hidden="1" x14ac:dyDescent="0.2"/>
    <row r="25898" ht="10.199999999999999" hidden="1" x14ac:dyDescent="0.2"/>
    <row r="25899" ht="10.199999999999999" hidden="1" x14ac:dyDescent="0.2"/>
    <row r="25900" ht="10.199999999999999" hidden="1" x14ac:dyDescent="0.2"/>
    <row r="25901" ht="10.199999999999999" hidden="1" x14ac:dyDescent="0.2"/>
    <row r="25902" ht="10.199999999999999" hidden="1" x14ac:dyDescent="0.2"/>
    <row r="25903" ht="10.199999999999999" hidden="1" x14ac:dyDescent="0.2"/>
    <row r="25904" ht="10.199999999999999" hidden="1" x14ac:dyDescent="0.2"/>
    <row r="25905" ht="10.199999999999999" hidden="1" x14ac:dyDescent="0.2"/>
    <row r="25906" ht="10.199999999999999" hidden="1" x14ac:dyDescent="0.2"/>
    <row r="25907" ht="10.199999999999999" hidden="1" x14ac:dyDescent="0.2"/>
    <row r="25908" ht="10.199999999999999" hidden="1" x14ac:dyDescent="0.2"/>
    <row r="25909" ht="10.199999999999999" hidden="1" x14ac:dyDescent="0.2"/>
    <row r="25910" ht="10.199999999999999" hidden="1" x14ac:dyDescent="0.2"/>
    <row r="25911" ht="10.199999999999999" hidden="1" x14ac:dyDescent="0.2"/>
    <row r="25912" ht="10.199999999999999" hidden="1" x14ac:dyDescent="0.2"/>
    <row r="25913" ht="10.199999999999999" hidden="1" x14ac:dyDescent="0.2"/>
    <row r="25914" ht="10.199999999999999" hidden="1" x14ac:dyDescent="0.2"/>
    <row r="25915" ht="10.199999999999999" hidden="1" x14ac:dyDescent="0.2"/>
    <row r="25916" ht="10.199999999999999" hidden="1" x14ac:dyDescent="0.2"/>
    <row r="25917" ht="10.199999999999999" hidden="1" x14ac:dyDescent="0.2"/>
    <row r="25918" ht="10.199999999999999" hidden="1" x14ac:dyDescent="0.2"/>
    <row r="25919" ht="10.199999999999999" hidden="1" x14ac:dyDescent="0.2"/>
    <row r="25920" ht="10.199999999999999" hidden="1" x14ac:dyDescent="0.2"/>
    <row r="25921" ht="10.199999999999999" hidden="1" x14ac:dyDescent="0.2"/>
    <row r="25922" ht="10.199999999999999" hidden="1" x14ac:dyDescent="0.2"/>
    <row r="25923" ht="10.199999999999999" hidden="1" x14ac:dyDescent="0.2"/>
    <row r="25924" ht="10.199999999999999" hidden="1" x14ac:dyDescent="0.2"/>
    <row r="25925" ht="10.199999999999999" hidden="1" x14ac:dyDescent="0.2"/>
    <row r="25926" ht="10.199999999999999" hidden="1" x14ac:dyDescent="0.2"/>
    <row r="25927" ht="10.199999999999999" hidden="1" x14ac:dyDescent="0.2"/>
    <row r="25928" ht="10.199999999999999" hidden="1" x14ac:dyDescent="0.2"/>
    <row r="25929" ht="10.199999999999999" hidden="1" x14ac:dyDescent="0.2"/>
    <row r="25930" ht="10.199999999999999" hidden="1" x14ac:dyDescent="0.2"/>
    <row r="25931" ht="10.199999999999999" hidden="1" x14ac:dyDescent="0.2"/>
    <row r="25932" ht="10.199999999999999" hidden="1" x14ac:dyDescent="0.2"/>
    <row r="25933" ht="10.199999999999999" hidden="1" x14ac:dyDescent="0.2"/>
    <row r="25934" ht="10.199999999999999" hidden="1" x14ac:dyDescent="0.2"/>
    <row r="25935" ht="10.199999999999999" hidden="1" x14ac:dyDescent="0.2"/>
    <row r="25936" ht="10.199999999999999" hidden="1" x14ac:dyDescent="0.2"/>
    <row r="25937" ht="10.199999999999999" hidden="1" x14ac:dyDescent="0.2"/>
    <row r="25938" ht="10.199999999999999" hidden="1" x14ac:dyDescent="0.2"/>
    <row r="25939" ht="10.199999999999999" hidden="1" x14ac:dyDescent="0.2"/>
    <row r="25940" ht="10.199999999999999" hidden="1" x14ac:dyDescent="0.2"/>
    <row r="25941" ht="10.199999999999999" hidden="1" x14ac:dyDescent="0.2"/>
    <row r="25942" ht="10.199999999999999" hidden="1" x14ac:dyDescent="0.2"/>
    <row r="25943" ht="10.199999999999999" hidden="1" x14ac:dyDescent="0.2"/>
    <row r="25944" ht="10.199999999999999" hidden="1" x14ac:dyDescent="0.2"/>
    <row r="25945" ht="10.199999999999999" hidden="1" x14ac:dyDescent="0.2"/>
    <row r="25946" ht="10.199999999999999" hidden="1" x14ac:dyDescent="0.2"/>
    <row r="25947" ht="10.199999999999999" hidden="1" x14ac:dyDescent="0.2"/>
    <row r="25948" ht="10.199999999999999" hidden="1" x14ac:dyDescent="0.2"/>
    <row r="25949" ht="10.199999999999999" hidden="1" x14ac:dyDescent="0.2"/>
    <row r="25950" ht="10.199999999999999" hidden="1" x14ac:dyDescent="0.2"/>
    <row r="25951" ht="10.199999999999999" hidden="1" x14ac:dyDescent="0.2"/>
    <row r="25952" ht="10.199999999999999" hidden="1" x14ac:dyDescent="0.2"/>
    <row r="25953" ht="10.199999999999999" hidden="1" x14ac:dyDescent="0.2"/>
    <row r="25954" ht="10.199999999999999" hidden="1" x14ac:dyDescent="0.2"/>
    <row r="25955" ht="10.199999999999999" hidden="1" x14ac:dyDescent="0.2"/>
    <row r="25956" ht="10.199999999999999" hidden="1" x14ac:dyDescent="0.2"/>
    <row r="25957" ht="10.199999999999999" hidden="1" x14ac:dyDescent="0.2"/>
    <row r="25958" ht="10.199999999999999" hidden="1" x14ac:dyDescent="0.2"/>
    <row r="25959" ht="10.199999999999999" hidden="1" x14ac:dyDescent="0.2"/>
    <row r="25960" ht="10.199999999999999" hidden="1" x14ac:dyDescent="0.2"/>
    <row r="25961" ht="10.199999999999999" hidden="1" x14ac:dyDescent="0.2"/>
    <row r="25962" ht="10.199999999999999" hidden="1" x14ac:dyDescent="0.2"/>
    <row r="25963" ht="10.199999999999999" hidden="1" x14ac:dyDescent="0.2"/>
    <row r="25964" ht="10.199999999999999" hidden="1" x14ac:dyDescent="0.2"/>
    <row r="25965" ht="10.199999999999999" hidden="1" x14ac:dyDescent="0.2"/>
    <row r="25966" ht="10.199999999999999" hidden="1" x14ac:dyDescent="0.2"/>
    <row r="25967" ht="10.199999999999999" hidden="1" x14ac:dyDescent="0.2"/>
    <row r="25968" ht="10.199999999999999" hidden="1" x14ac:dyDescent="0.2"/>
    <row r="25969" ht="10.199999999999999" hidden="1" x14ac:dyDescent="0.2"/>
    <row r="25970" ht="10.199999999999999" hidden="1" x14ac:dyDescent="0.2"/>
    <row r="25971" ht="10.199999999999999" hidden="1" x14ac:dyDescent="0.2"/>
    <row r="25972" ht="10.199999999999999" hidden="1" x14ac:dyDescent="0.2"/>
    <row r="25973" ht="10.199999999999999" hidden="1" x14ac:dyDescent="0.2"/>
    <row r="25974" ht="10.199999999999999" hidden="1" x14ac:dyDescent="0.2"/>
    <row r="25975" ht="10.199999999999999" hidden="1" x14ac:dyDescent="0.2"/>
    <row r="25976" ht="10.199999999999999" hidden="1" x14ac:dyDescent="0.2"/>
    <row r="25977" ht="10.199999999999999" hidden="1" x14ac:dyDescent="0.2"/>
    <row r="25978" ht="10.199999999999999" hidden="1" x14ac:dyDescent="0.2"/>
    <row r="25979" ht="10.199999999999999" hidden="1" x14ac:dyDescent="0.2"/>
    <row r="25980" ht="10.199999999999999" hidden="1" x14ac:dyDescent="0.2"/>
    <row r="25981" ht="10.199999999999999" hidden="1" x14ac:dyDescent="0.2"/>
    <row r="25982" ht="10.199999999999999" hidden="1" x14ac:dyDescent="0.2"/>
    <row r="25983" ht="10.199999999999999" hidden="1" x14ac:dyDescent="0.2"/>
    <row r="25984" ht="10.199999999999999" hidden="1" x14ac:dyDescent="0.2"/>
    <row r="25985" ht="10.199999999999999" hidden="1" x14ac:dyDescent="0.2"/>
    <row r="25986" ht="10.199999999999999" hidden="1" x14ac:dyDescent="0.2"/>
    <row r="25987" ht="10.199999999999999" hidden="1" x14ac:dyDescent="0.2"/>
    <row r="25988" ht="10.199999999999999" hidden="1" x14ac:dyDescent="0.2"/>
    <row r="25989" ht="10.199999999999999" hidden="1" x14ac:dyDescent="0.2"/>
    <row r="25990" ht="10.199999999999999" hidden="1" x14ac:dyDescent="0.2"/>
    <row r="25991" ht="10.199999999999999" hidden="1" x14ac:dyDescent="0.2"/>
    <row r="25992" ht="10.199999999999999" hidden="1" x14ac:dyDescent="0.2"/>
    <row r="25993" ht="10.199999999999999" hidden="1" x14ac:dyDescent="0.2"/>
    <row r="25994" ht="10.199999999999999" hidden="1" x14ac:dyDescent="0.2"/>
    <row r="25995" ht="10.199999999999999" hidden="1" x14ac:dyDescent="0.2"/>
    <row r="25996" ht="10.199999999999999" hidden="1" x14ac:dyDescent="0.2"/>
    <row r="25997" ht="10.199999999999999" hidden="1" x14ac:dyDescent="0.2"/>
    <row r="25998" ht="10.199999999999999" hidden="1" x14ac:dyDescent="0.2"/>
    <row r="25999" ht="10.199999999999999" hidden="1" x14ac:dyDescent="0.2"/>
    <row r="26000" ht="10.199999999999999" hidden="1" x14ac:dyDescent="0.2"/>
    <row r="26001" ht="10.199999999999999" hidden="1" x14ac:dyDescent="0.2"/>
    <row r="26002" ht="10.199999999999999" hidden="1" x14ac:dyDescent="0.2"/>
    <row r="26003" ht="10.199999999999999" hidden="1" x14ac:dyDescent="0.2"/>
    <row r="26004" ht="10.199999999999999" hidden="1" x14ac:dyDescent="0.2"/>
    <row r="26005" ht="10.199999999999999" hidden="1" x14ac:dyDescent="0.2"/>
    <row r="26006" ht="10.199999999999999" hidden="1" x14ac:dyDescent="0.2"/>
    <row r="26007" ht="10.199999999999999" hidden="1" x14ac:dyDescent="0.2"/>
    <row r="26008" ht="10.199999999999999" hidden="1" x14ac:dyDescent="0.2"/>
    <row r="26009" ht="10.199999999999999" hidden="1" x14ac:dyDescent="0.2"/>
    <row r="26010" ht="10.199999999999999" hidden="1" x14ac:dyDescent="0.2"/>
    <row r="26011" ht="10.199999999999999" hidden="1" x14ac:dyDescent="0.2"/>
    <row r="26012" ht="10.199999999999999" hidden="1" x14ac:dyDescent="0.2"/>
    <row r="26013" ht="10.199999999999999" hidden="1" x14ac:dyDescent="0.2"/>
    <row r="26014" ht="10.199999999999999" hidden="1" x14ac:dyDescent="0.2"/>
    <row r="26015" ht="10.199999999999999" hidden="1" x14ac:dyDescent="0.2"/>
    <row r="26016" ht="10.199999999999999" hidden="1" x14ac:dyDescent="0.2"/>
    <row r="26017" ht="10.199999999999999" hidden="1" x14ac:dyDescent="0.2"/>
    <row r="26018" ht="10.199999999999999" hidden="1" x14ac:dyDescent="0.2"/>
    <row r="26019" ht="10.199999999999999" hidden="1" x14ac:dyDescent="0.2"/>
    <row r="26020" ht="10.199999999999999" hidden="1" x14ac:dyDescent="0.2"/>
    <row r="26021" ht="10.199999999999999" hidden="1" x14ac:dyDescent="0.2"/>
    <row r="26022" ht="10.199999999999999" hidden="1" x14ac:dyDescent="0.2"/>
    <row r="26023" ht="10.199999999999999" hidden="1" x14ac:dyDescent="0.2"/>
    <row r="26024" ht="10.199999999999999" hidden="1" x14ac:dyDescent="0.2"/>
    <row r="26025" ht="10.199999999999999" hidden="1" x14ac:dyDescent="0.2"/>
    <row r="26026" ht="10.199999999999999" hidden="1" x14ac:dyDescent="0.2"/>
    <row r="26027" ht="10.199999999999999" hidden="1" x14ac:dyDescent="0.2"/>
    <row r="26028" ht="10.199999999999999" hidden="1" x14ac:dyDescent="0.2"/>
    <row r="26029" ht="10.199999999999999" hidden="1" x14ac:dyDescent="0.2"/>
    <row r="26030" ht="10.199999999999999" hidden="1" x14ac:dyDescent="0.2"/>
    <row r="26031" ht="10.199999999999999" hidden="1" x14ac:dyDescent="0.2"/>
    <row r="26032" ht="10.199999999999999" hidden="1" x14ac:dyDescent="0.2"/>
    <row r="26033" ht="10.199999999999999" hidden="1" x14ac:dyDescent="0.2"/>
    <row r="26034" ht="10.199999999999999" hidden="1" x14ac:dyDescent="0.2"/>
    <row r="26035" ht="10.199999999999999" hidden="1" x14ac:dyDescent="0.2"/>
    <row r="26036" ht="10.199999999999999" hidden="1" x14ac:dyDescent="0.2"/>
    <row r="26037" ht="10.199999999999999" hidden="1" x14ac:dyDescent="0.2"/>
    <row r="26038" ht="10.199999999999999" hidden="1" x14ac:dyDescent="0.2"/>
    <row r="26039" ht="10.199999999999999" hidden="1" x14ac:dyDescent="0.2"/>
    <row r="26040" ht="10.199999999999999" hidden="1" x14ac:dyDescent="0.2"/>
    <row r="26041" ht="10.199999999999999" hidden="1" x14ac:dyDescent="0.2"/>
    <row r="26042" ht="10.199999999999999" hidden="1" x14ac:dyDescent="0.2"/>
    <row r="26043" ht="10.199999999999999" hidden="1" x14ac:dyDescent="0.2"/>
    <row r="26044" ht="10.199999999999999" hidden="1" x14ac:dyDescent="0.2"/>
    <row r="26045" ht="10.199999999999999" hidden="1" x14ac:dyDescent="0.2"/>
    <row r="26046" ht="10.199999999999999" hidden="1" x14ac:dyDescent="0.2"/>
    <row r="26047" ht="10.199999999999999" hidden="1" x14ac:dyDescent="0.2"/>
    <row r="26048" ht="10.199999999999999" hidden="1" x14ac:dyDescent="0.2"/>
    <row r="26049" ht="10.199999999999999" hidden="1" x14ac:dyDescent="0.2"/>
    <row r="26050" ht="10.199999999999999" hidden="1" x14ac:dyDescent="0.2"/>
    <row r="26051" ht="10.199999999999999" hidden="1" x14ac:dyDescent="0.2"/>
    <row r="26052" ht="10.199999999999999" hidden="1" x14ac:dyDescent="0.2"/>
    <row r="26053" ht="10.199999999999999" hidden="1" x14ac:dyDescent="0.2"/>
    <row r="26054" ht="10.199999999999999" hidden="1" x14ac:dyDescent="0.2"/>
    <row r="26055" ht="10.199999999999999" hidden="1" x14ac:dyDescent="0.2"/>
    <row r="26056" ht="10.199999999999999" hidden="1" x14ac:dyDescent="0.2"/>
    <row r="26057" ht="10.199999999999999" hidden="1" x14ac:dyDescent="0.2"/>
    <row r="26058" ht="10.199999999999999" hidden="1" x14ac:dyDescent="0.2"/>
    <row r="26059" ht="10.199999999999999" hidden="1" x14ac:dyDescent="0.2"/>
    <row r="26060" ht="10.199999999999999" hidden="1" x14ac:dyDescent="0.2"/>
    <row r="26061" ht="10.199999999999999" hidden="1" x14ac:dyDescent="0.2"/>
    <row r="26062" ht="10.199999999999999" hidden="1" x14ac:dyDescent="0.2"/>
    <row r="26063" ht="10.199999999999999" hidden="1" x14ac:dyDescent="0.2"/>
    <row r="26064" ht="10.199999999999999" hidden="1" x14ac:dyDescent="0.2"/>
    <row r="26065" ht="10.199999999999999" hidden="1" x14ac:dyDescent="0.2"/>
    <row r="26066" ht="10.199999999999999" hidden="1" x14ac:dyDescent="0.2"/>
    <row r="26067" ht="10.199999999999999" hidden="1" x14ac:dyDescent="0.2"/>
    <row r="26068" ht="10.199999999999999" hidden="1" x14ac:dyDescent="0.2"/>
    <row r="26069" ht="10.199999999999999" hidden="1" x14ac:dyDescent="0.2"/>
    <row r="26070" ht="10.199999999999999" hidden="1" x14ac:dyDescent="0.2"/>
    <row r="26071" ht="10.199999999999999" hidden="1" x14ac:dyDescent="0.2"/>
    <row r="26072" ht="10.199999999999999" hidden="1" x14ac:dyDescent="0.2"/>
    <row r="26073" ht="10.199999999999999" hidden="1" x14ac:dyDescent="0.2"/>
    <row r="26074" ht="10.199999999999999" hidden="1" x14ac:dyDescent="0.2"/>
    <row r="26075" ht="10.199999999999999" hidden="1" x14ac:dyDescent="0.2"/>
    <row r="26076" ht="10.199999999999999" hidden="1" x14ac:dyDescent="0.2"/>
    <row r="26077" ht="10.199999999999999" hidden="1" x14ac:dyDescent="0.2"/>
    <row r="26078" ht="10.199999999999999" hidden="1" x14ac:dyDescent="0.2"/>
    <row r="26079" ht="10.199999999999999" hidden="1" x14ac:dyDescent="0.2"/>
    <row r="26080" ht="10.199999999999999" hidden="1" x14ac:dyDescent="0.2"/>
    <row r="26081" ht="10.199999999999999" hidden="1" x14ac:dyDescent="0.2"/>
    <row r="26082" ht="10.199999999999999" hidden="1" x14ac:dyDescent="0.2"/>
    <row r="26083" ht="10.199999999999999" hidden="1" x14ac:dyDescent="0.2"/>
    <row r="26084" ht="10.199999999999999" hidden="1" x14ac:dyDescent="0.2"/>
    <row r="26085" ht="10.199999999999999" hidden="1" x14ac:dyDescent="0.2"/>
    <row r="26086" ht="10.199999999999999" hidden="1" x14ac:dyDescent="0.2"/>
    <row r="26087" ht="10.199999999999999" hidden="1" x14ac:dyDescent="0.2"/>
    <row r="26088" ht="10.199999999999999" hidden="1" x14ac:dyDescent="0.2"/>
    <row r="26089" ht="10.199999999999999" hidden="1" x14ac:dyDescent="0.2"/>
    <row r="26090" ht="10.199999999999999" hidden="1" x14ac:dyDescent="0.2"/>
    <row r="26091" ht="10.199999999999999" hidden="1" x14ac:dyDescent="0.2"/>
    <row r="26092" ht="10.199999999999999" hidden="1" x14ac:dyDescent="0.2"/>
    <row r="26093" ht="10.199999999999999" hidden="1" x14ac:dyDescent="0.2"/>
    <row r="26094" ht="10.199999999999999" hidden="1" x14ac:dyDescent="0.2"/>
    <row r="26095" ht="10.199999999999999" hidden="1" x14ac:dyDescent="0.2"/>
    <row r="26096" ht="10.199999999999999" hidden="1" x14ac:dyDescent="0.2"/>
    <row r="26097" ht="10.199999999999999" hidden="1" x14ac:dyDescent="0.2"/>
    <row r="26098" ht="10.199999999999999" hidden="1" x14ac:dyDescent="0.2"/>
    <row r="26099" ht="10.199999999999999" hidden="1" x14ac:dyDescent="0.2"/>
    <row r="26100" ht="10.199999999999999" hidden="1" x14ac:dyDescent="0.2"/>
    <row r="26101" ht="10.199999999999999" hidden="1" x14ac:dyDescent="0.2"/>
    <row r="26102" ht="10.199999999999999" hidden="1" x14ac:dyDescent="0.2"/>
    <row r="26103" ht="10.199999999999999" hidden="1" x14ac:dyDescent="0.2"/>
    <row r="26104" ht="10.199999999999999" hidden="1" x14ac:dyDescent="0.2"/>
    <row r="26105" ht="10.199999999999999" hidden="1" x14ac:dyDescent="0.2"/>
    <row r="26106" ht="10.199999999999999" hidden="1" x14ac:dyDescent="0.2"/>
    <row r="26107" ht="10.199999999999999" hidden="1" x14ac:dyDescent="0.2"/>
    <row r="26108" ht="10.199999999999999" hidden="1" x14ac:dyDescent="0.2"/>
    <row r="26109" ht="10.199999999999999" hidden="1" x14ac:dyDescent="0.2"/>
    <row r="26110" ht="10.199999999999999" hidden="1" x14ac:dyDescent="0.2"/>
    <row r="26111" ht="10.199999999999999" hidden="1" x14ac:dyDescent="0.2"/>
    <row r="26112" ht="10.199999999999999" hidden="1" x14ac:dyDescent="0.2"/>
    <row r="26113" ht="10.199999999999999" hidden="1" x14ac:dyDescent="0.2"/>
    <row r="26114" ht="10.199999999999999" hidden="1" x14ac:dyDescent="0.2"/>
    <row r="26115" ht="10.199999999999999" hidden="1" x14ac:dyDescent="0.2"/>
    <row r="26116" ht="10.199999999999999" hidden="1" x14ac:dyDescent="0.2"/>
    <row r="26117" ht="10.199999999999999" hidden="1" x14ac:dyDescent="0.2"/>
    <row r="26118" ht="10.199999999999999" hidden="1" x14ac:dyDescent="0.2"/>
    <row r="26119" ht="10.199999999999999" hidden="1" x14ac:dyDescent="0.2"/>
    <row r="26120" ht="10.199999999999999" hidden="1" x14ac:dyDescent="0.2"/>
    <row r="26121" ht="10.199999999999999" hidden="1" x14ac:dyDescent="0.2"/>
    <row r="26122" ht="10.199999999999999" hidden="1" x14ac:dyDescent="0.2"/>
    <row r="26123" ht="10.199999999999999" hidden="1" x14ac:dyDescent="0.2"/>
    <row r="26124" ht="10.199999999999999" hidden="1" x14ac:dyDescent="0.2"/>
    <row r="26125" ht="10.199999999999999" hidden="1" x14ac:dyDescent="0.2"/>
    <row r="26126" ht="10.199999999999999" hidden="1" x14ac:dyDescent="0.2"/>
    <row r="26127" ht="10.199999999999999" hidden="1" x14ac:dyDescent="0.2"/>
    <row r="26128" ht="10.199999999999999" hidden="1" x14ac:dyDescent="0.2"/>
    <row r="26129" ht="10.199999999999999" hidden="1" x14ac:dyDescent="0.2"/>
    <row r="26130" ht="10.199999999999999" hidden="1" x14ac:dyDescent="0.2"/>
    <row r="26131" ht="10.199999999999999" hidden="1" x14ac:dyDescent="0.2"/>
    <row r="26132" ht="10.199999999999999" hidden="1" x14ac:dyDescent="0.2"/>
    <row r="26133" ht="10.199999999999999" hidden="1" x14ac:dyDescent="0.2"/>
    <row r="26134" ht="10.199999999999999" hidden="1" x14ac:dyDescent="0.2"/>
    <row r="26135" ht="10.199999999999999" hidden="1" x14ac:dyDescent="0.2"/>
    <row r="26136" ht="10.199999999999999" hidden="1" x14ac:dyDescent="0.2"/>
    <row r="26137" ht="10.199999999999999" hidden="1" x14ac:dyDescent="0.2"/>
    <row r="26138" ht="10.199999999999999" hidden="1" x14ac:dyDescent="0.2"/>
    <row r="26139" ht="10.199999999999999" hidden="1" x14ac:dyDescent="0.2"/>
    <row r="26140" ht="10.199999999999999" hidden="1" x14ac:dyDescent="0.2"/>
    <row r="26141" ht="10.199999999999999" hidden="1" x14ac:dyDescent="0.2"/>
    <row r="26142" ht="10.199999999999999" hidden="1" x14ac:dyDescent="0.2"/>
    <row r="26143" ht="10.199999999999999" hidden="1" x14ac:dyDescent="0.2"/>
    <row r="26144" ht="10.199999999999999" hidden="1" x14ac:dyDescent="0.2"/>
    <row r="26145" ht="10.199999999999999" hidden="1" x14ac:dyDescent="0.2"/>
    <row r="26146" ht="10.199999999999999" hidden="1" x14ac:dyDescent="0.2"/>
    <row r="26147" ht="10.199999999999999" hidden="1" x14ac:dyDescent="0.2"/>
    <row r="26148" ht="10.199999999999999" hidden="1" x14ac:dyDescent="0.2"/>
    <row r="26149" ht="10.199999999999999" hidden="1" x14ac:dyDescent="0.2"/>
    <row r="26150" ht="10.199999999999999" hidden="1" x14ac:dyDescent="0.2"/>
    <row r="26151" ht="10.199999999999999" hidden="1" x14ac:dyDescent="0.2"/>
    <row r="26152" ht="10.199999999999999" hidden="1" x14ac:dyDescent="0.2"/>
    <row r="26153" ht="10.199999999999999" hidden="1" x14ac:dyDescent="0.2"/>
    <row r="26154" ht="10.199999999999999" hidden="1" x14ac:dyDescent="0.2"/>
    <row r="26155" ht="10.199999999999999" hidden="1" x14ac:dyDescent="0.2"/>
    <row r="26156" ht="10.199999999999999" hidden="1" x14ac:dyDescent="0.2"/>
    <row r="26157" ht="10.199999999999999" hidden="1" x14ac:dyDescent="0.2"/>
    <row r="26158" ht="10.199999999999999" hidden="1" x14ac:dyDescent="0.2"/>
    <row r="26159" ht="10.199999999999999" hidden="1" x14ac:dyDescent="0.2"/>
    <row r="26160" ht="10.199999999999999" hidden="1" x14ac:dyDescent="0.2"/>
    <row r="26161" ht="10.199999999999999" hidden="1" x14ac:dyDescent="0.2"/>
    <row r="26162" ht="10.199999999999999" hidden="1" x14ac:dyDescent="0.2"/>
    <row r="26163" ht="10.199999999999999" hidden="1" x14ac:dyDescent="0.2"/>
    <row r="26164" ht="10.199999999999999" hidden="1" x14ac:dyDescent="0.2"/>
    <row r="26165" ht="10.199999999999999" hidden="1" x14ac:dyDescent="0.2"/>
    <row r="26166" ht="10.199999999999999" hidden="1" x14ac:dyDescent="0.2"/>
    <row r="26167" ht="10.199999999999999" hidden="1" x14ac:dyDescent="0.2"/>
    <row r="26168" ht="10.199999999999999" hidden="1" x14ac:dyDescent="0.2"/>
    <row r="26169" ht="10.199999999999999" hidden="1" x14ac:dyDescent="0.2"/>
    <row r="26170" ht="10.199999999999999" hidden="1" x14ac:dyDescent="0.2"/>
    <row r="26171" ht="10.199999999999999" hidden="1" x14ac:dyDescent="0.2"/>
    <row r="26172" ht="10.199999999999999" hidden="1" x14ac:dyDescent="0.2"/>
    <row r="26173" ht="10.199999999999999" hidden="1" x14ac:dyDescent="0.2"/>
    <row r="26174" ht="10.199999999999999" hidden="1" x14ac:dyDescent="0.2"/>
    <row r="26175" ht="10.199999999999999" hidden="1" x14ac:dyDescent="0.2"/>
    <row r="26176" ht="10.199999999999999" hidden="1" x14ac:dyDescent="0.2"/>
    <row r="26177" ht="10.199999999999999" hidden="1" x14ac:dyDescent="0.2"/>
    <row r="26178" ht="10.199999999999999" hidden="1" x14ac:dyDescent="0.2"/>
    <row r="26179" ht="10.199999999999999" hidden="1" x14ac:dyDescent="0.2"/>
    <row r="26180" ht="10.199999999999999" hidden="1" x14ac:dyDescent="0.2"/>
    <row r="26181" ht="10.199999999999999" hidden="1" x14ac:dyDescent="0.2"/>
    <row r="26182" ht="10.199999999999999" hidden="1" x14ac:dyDescent="0.2"/>
    <row r="26183" ht="10.199999999999999" hidden="1" x14ac:dyDescent="0.2"/>
    <row r="26184" ht="10.199999999999999" hidden="1" x14ac:dyDescent="0.2"/>
    <row r="26185" ht="10.199999999999999" hidden="1" x14ac:dyDescent="0.2"/>
    <row r="26186" ht="10.199999999999999" hidden="1" x14ac:dyDescent="0.2"/>
    <row r="26187" ht="10.199999999999999" hidden="1" x14ac:dyDescent="0.2"/>
    <row r="26188" ht="10.199999999999999" hidden="1" x14ac:dyDescent="0.2"/>
    <row r="26189" ht="10.199999999999999" hidden="1" x14ac:dyDescent="0.2"/>
    <row r="26190" ht="10.199999999999999" hidden="1" x14ac:dyDescent="0.2"/>
    <row r="26191" ht="10.199999999999999" hidden="1" x14ac:dyDescent="0.2"/>
    <row r="26192" ht="10.199999999999999" hidden="1" x14ac:dyDescent="0.2"/>
    <row r="26193" ht="10.199999999999999" hidden="1" x14ac:dyDescent="0.2"/>
    <row r="26194" ht="10.199999999999999" hidden="1" x14ac:dyDescent="0.2"/>
    <row r="26195" ht="10.199999999999999" hidden="1" x14ac:dyDescent="0.2"/>
    <row r="26196" ht="10.199999999999999" hidden="1" x14ac:dyDescent="0.2"/>
    <row r="26197" ht="10.199999999999999" hidden="1" x14ac:dyDescent="0.2"/>
    <row r="26198" ht="10.199999999999999" hidden="1" x14ac:dyDescent="0.2"/>
    <row r="26199" ht="10.199999999999999" hidden="1" x14ac:dyDescent="0.2"/>
    <row r="26200" ht="10.199999999999999" hidden="1" x14ac:dyDescent="0.2"/>
    <row r="26201" ht="10.199999999999999" hidden="1" x14ac:dyDescent="0.2"/>
    <row r="26202" ht="10.199999999999999" hidden="1" x14ac:dyDescent="0.2"/>
    <row r="26203" ht="10.199999999999999" hidden="1" x14ac:dyDescent="0.2"/>
    <row r="26204" ht="10.199999999999999" hidden="1" x14ac:dyDescent="0.2"/>
    <row r="26205" ht="10.199999999999999" hidden="1" x14ac:dyDescent="0.2"/>
    <row r="26206" ht="10.199999999999999" hidden="1" x14ac:dyDescent="0.2"/>
    <row r="26207" ht="10.199999999999999" hidden="1" x14ac:dyDescent="0.2"/>
    <row r="26208" ht="10.199999999999999" hidden="1" x14ac:dyDescent="0.2"/>
    <row r="26209" ht="10.199999999999999" hidden="1" x14ac:dyDescent="0.2"/>
    <row r="26210" ht="10.199999999999999" hidden="1" x14ac:dyDescent="0.2"/>
    <row r="26211" ht="10.199999999999999" hidden="1" x14ac:dyDescent="0.2"/>
    <row r="26212" ht="10.199999999999999" hidden="1" x14ac:dyDescent="0.2"/>
    <row r="26213" ht="10.199999999999999" hidden="1" x14ac:dyDescent="0.2"/>
    <row r="26214" ht="10.199999999999999" hidden="1" x14ac:dyDescent="0.2"/>
    <row r="26215" ht="10.199999999999999" hidden="1" x14ac:dyDescent="0.2"/>
    <row r="26216" ht="10.199999999999999" hidden="1" x14ac:dyDescent="0.2"/>
    <row r="26217" ht="10.199999999999999" hidden="1" x14ac:dyDescent="0.2"/>
    <row r="26218" ht="10.199999999999999" hidden="1" x14ac:dyDescent="0.2"/>
    <row r="26219" ht="10.199999999999999" hidden="1" x14ac:dyDescent="0.2"/>
    <row r="26220" ht="10.199999999999999" hidden="1" x14ac:dyDescent="0.2"/>
    <row r="26221" ht="10.199999999999999" hidden="1" x14ac:dyDescent="0.2"/>
    <row r="26222" ht="10.199999999999999" hidden="1" x14ac:dyDescent="0.2"/>
    <row r="26223" ht="10.199999999999999" hidden="1" x14ac:dyDescent="0.2"/>
    <row r="26224" ht="10.199999999999999" hidden="1" x14ac:dyDescent="0.2"/>
    <row r="26225" ht="10.199999999999999" hidden="1" x14ac:dyDescent="0.2"/>
    <row r="26226" ht="10.199999999999999" hidden="1" x14ac:dyDescent="0.2"/>
    <row r="26227" ht="10.199999999999999" hidden="1" x14ac:dyDescent="0.2"/>
    <row r="26228" ht="10.199999999999999" hidden="1" x14ac:dyDescent="0.2"/>
    <row r="26229" ht="10.199999999999999" hidden="1" x14ac:dyDescent="0.2"/>
    <row r="26230" ht="10.199999999999999" hidden="1" x14ac:dyDescent="0.2"/>
    <row r="26231" ht="10.199999999999999" hidden="1" x14ac:dyDescent="0.2"/>
    <row r="26232" ht="10.199999999999999" hidden="1" x14ac:dyDescent="0.2"/>
    <row r="26233" ht="10.199999999999999" hidden="1" x14ac:dyDescent="0.2"/>
    <row r="26234" ht="10.199999999999999" hidden="1" x14ac:dyDescent="0.2"/>
    <row r="26235" ht="10.199999999999999" hidden="1" x14ac:dyDescent="0.2"/>
    <row r="26236" ht="10.199999999999999" hidden="1" x14ac:dyDescent="0.2"/>
    <row r="26237" ht="10.199999999999999" hidden="1" x14ac:dyDescent="0.2"/>
    <row r="26238" ht="10.199999999999999" hidden="1" x14ac:dyDescent="0.2"/>
    <row r="26239" ht="10.199999999999999" hidden="1" x14ac:dyDescent="0.2"/>
    <row r="26240" ht="10.199999999999999" hidden="1" x14ac:dyDescent="0.2"/>
    <row r="26241" ht="10.199999999999999" hidden="1" x14ac:dyDescent="0.2"/>
    <row r="26242" ht="10.199999999999999" hidden="1" x14ac:dyDescent="0.2"/>
    <row r="26243" ht="10.199999999999999" hidden="1" x14ac:dyDescent="0.2"/>
    <row r="26244" ht="10.199999999999999" hidden="1" x14ac:dyDescent="0.2"/>
    <row r="26245" ht="10.199999999999999" hidden="1" x14ac:dyDescent="0.2"/>
    <row r="26246" ht="10.199999999999999" hidden="1" x14ac:dyDescent="0.2"/>
    <row r="26247" ht="10.199999999999999" hidden="1" x14ac:dyDescent="0.2"/>
    <row r="26248" ht="10.199999999999999" hidden="1" x14ac:dyDescent="0.2"/>
    <row r="26249" ht="10.199999999999999" hidden="1" x14ac:dyDescent="0.2"/>
    <row r="26250" ht="10.199999999999999" hidden="1" x14ac:dyDescent="0.2"/>
    <row r="26251" ht="10.199999999999999" hidden="1" x14ac:dyDescent="0.2"/>
    <row r="26252" ht="10.199999999999999" hidden="1" x14ac:dyDescent="0.2"/>
    <row r="26253" ht="10.199999999999999" hidden="1" x14ac:dyDescent="0.2"/>
    <row r="26254" ht="10.199999999999999" hidden="1" x14ac:dyDescent="0.2"/>
    <row r="26255" ht="10.199999999999999" hidden="1" x14ac:dyDescent="0.2"/>
    <row r="26256" ht="10.199999999999999" hidden="1" x14ac:dyDescent="0.2"/>
    <row r="26257" ht="10.199999999999999" hidden="1" x14ac:dyDescent="0.2"/>
    <row r="26258" ht="10.199999999999999" hidden="1" x14ac:dyDescent="0.2"/>
    <row r="26259" ht="10.199999999999999" hidden="1" x14ac:dyDescent="0.2"/>
    <row r="26260" ht="10.199999999999999" hidden="1" x14ac:dyDescent="0.2"/>
    <row r="26261" ht="10.199999999999999" hidden="1" x14ac:dyDescent="0.2"/>
    <row r="26262" ht="10.199999999999999" hidden="1" x14ac:dyDescent="0.2"/>
    <row r="26263" ht="10.199999999999999" hidden="1" x14ac:dyDescent="0.2"/>
    <row r="26264" ht="10.199999999999999" hidden="1" x14ac:dyDescent="0.2"/>
    <row r="26265" ht="10.199999999999999" hidden="1" x14ac:dyDescent="0.2"/>
    <row r="26266" ht="10.199999999999999" hidden="1" x14ac:dyDescent="0.2"/>
    <row r="26267" ht="10.199999999999999" hidden="1" x14ac:dyDescent="0.2"/>
    <row r="26268" ht="10.199999999999999" hidden="1" x14ac:dyDescent="0.2"/>
    <row r="26269" ht="10.199999999999999" hidden="1" x14ac:dyDescent="0.2"/>
    <row r="26270" ht="10.199999999999999" hidden="1" x14ac:dyDescent="0.2"/>
    <row r="26271" ht="10.199999999999999" hidden="1" x14ac:dyDescent="0.2"/>
    <row r="26272" ht="10.199999999999999" hidden="1" x14ac:dyDescent="0.2"/>
    <row r="26273" ht="10.199999999999999" hidden="1" x14ac:dyDescent="0.2"/>
    <row r="26274" ht="10.199999999999999" hidden="1" x14ac:dyDescent="0.2"/>
    <row r="26275" ht="10.199999999999999" hidden="1" x14ac:dyDescent="0.2"/>
    <row r="26276" ht="10.199999999999999" hidden="1" x14ac:dyDescent="0.2"/>
    <row r="26277" ht="10.199999999999999" hidden="1" x14ac:dyDescent="0.2"/>
    <row r="26278" ht="10.199999999999999" hidden="1" x14ac:dyDescent="0.2"/>
    <row r="26279" ht="10.199999999999999" hidden="1" x14ac:dyDescent="0.2"/>
    <row r="26280" ht="10.199999999999999" hidden="1" x14ac:dyDescent="0.2"/>
    <row r="26281" ht="10.199999999999999" hidden="1" x14ac:dyDescent="0.2"/>
    <row r="26282" ht="10.199999999999999" hidden="1" x14ac:dyDescent="0.2"/>
    <row r="26283" ht="10.199999999999999" hidden="1" x14ac:dyDescent="0.2"/>
    <row r="26284" ht="10.199999999999999" hidden="1" x14ac:dyDescent="0.2"/>
    <row r="26285" ht="10.199999999999999" hidden="1" x14ac:dyDescent="0.2"/>
    <row r="26286" ht="10.199999999999999" hidden="1" x14ac:dyDescent="0.2"/>
    <row r="26287" ht="10.199999999999999" hidden="1" x14ac:dyDescent="0.2"/>
    <row r="26288" ht="10.199999999999999" hidden="1" x14ac:dyDescent="0.2"/>
    <row r="26289" ht="10.199999999999999" hidden="1" x14ac:dyDescent="0.2"/>
    <row r="26290" ht="10.199999999999999" hidden="1" x14ac:dyDescent="0.2"/>
    <row r="26291" ht="10.199999999999999" hidden="1" x14ac:dyDescent="0.2"/>
    <row r="26292" ht="10.199999999999999" hidden="1" x14ac:dyDescent="0.2"/>
    <row r="26293" ht="10.199999999999999" hidden="1" x14ac:dyDescent="0.2"/>
    <row r="26294" ht="10.199999999999999" hidden="1" x14ac:dyDescent="0.2"/>
    <row r="26295" ht="10.199999999999999" hidden="1" x14ac:dyDescent="0.2"/>
    <row r="26296" ht="10.199999999999999" hidden="1" x14ac:dyDescent="0.2"/>
    <row r="26297" ht="10.199999999999999" hidden="1" x14ac:dyDescent="0.2"/>
    <row r="26298" ht="10.199999999999999" hidden="1" x14ac:dyDescent="0.2"/>
    <row r="26299" ht="10.199999999999999" hidden="1" x14ac:dyDescent="0.2"/>
    <row r="26300" ht="10.199999999999999" hidden="1" x14ac:dyDescent="0.2"/>
    <row r="26301" ht="10.199999999999999" hidden="1" x14ac:dyDescent="0.2"/>
    <row r="26302" ht="10.199999999999999" hidden="1" x14ac:dyDescent="0.2"/>
    <row r="26303" ht="10.199999999999999" hidden="1" x14ac:dyDescent="0.2"/>
    <row r="26304" ht="10.199999999999999" hidden="1" x14ac:dyDescent="0.2"/>
    <row r="26305" ht="10.199999999999999" hidden="1" x14ac:dyDescent="0.2"/>
    <row r="26306" ht="10.199999999999999" hidden="1" x14ac:dyDescent="0.2"/>
    <row r="26307" ht="10.199999999999999" hidden="1" x14ac:dyDescent="0.2"/>
    <row r="26308" ht="10.199999999999999" hidden="1" x14ac:dyDescent="0.2"/>
    <row r="26309" ht="10.199999999999999" hidden="1" x14ac:dyDescent="0.2"/>
    <row r="26310" ht="10.199999999999999" hidden="1" x14ac:dyDescent="0.2"/>
    <row r="26311" ht="10.199999999999999" hidden="1" x14ac:dyDescent="0.2"/>
    <row r="26312" ht="10.199999999999999" hidden="1" x14ac:dyDescent="0.2"/>
    <row r="26313" ht="10.199999999999999" hidden="1" x14ac:dyDescent="0.2"/>
    <row r="26314" ht="10.199999999999999" hidden="1" x14ac:dyDescent="0.2"/>
    <row r="26315" ht="10.199999999999999" hidden="1" x14ac:dyDescent="0.2"/>
    <row r="26316" ht="10.199999999999999" hidden="1" x14ac:dyDescent="0.2"/>
    <row r="26317" ht="10.199999999999999" hidden="1" x14ac:dyDescent="0.2"/>
    <row r="26318" ht="10.199999999999999" hidden="1" x14ac:dyDescent="0.2"/>
    <row r="26319" ht="10.199999999999999" hidden="1" x14ac:dyDescent="0.2"/>
    <row r="26320" ht="10.199999999999999" hidden="1" x14ac:dyDescent="0.2"/>
    <row r="26321" ht="10.199999999999999" hidden="1" x14ac:dyDescent="0.2"/>
    <row r="26322" ht="10.199999999999999" hidden="1" x14ac:dyDescent="0.2"/>
    <row r="26323" ht="10.199999999999999" hidden="1" x14ac:dyDescent="0.2"/>
    <row r="26324" ht="10.199999999999999" hidden="1" x14ac:dyDescent="0.2"/>
    <row r="26325" ht="10.199999999999999" hidden="1" x14ac:dyDescent="0.2"/>
    <row r="26326" ht="10.199999999999999" hidden="1" x14ac:dyDescent="0.2"/>
    <row r="26327" ht="10.199999999999999" hidden="1" x14ac:dyDescent="0.2"/>
    <row r="26328" ht="10.199999999999999" hidden="1" x14ac:dyDescent="0.2"/>
    <row r="26329" ht="10.199999999999999" hidden="1" x14ac:dyDescent="0.2"/>
    <row r="26330" ht="10.199999999999999" hidden="1" x14ac:dyDescent="0.2"/>
    <row r="26331" ht="10.199999999999999" hidden="1" x14ac:dyDescent="0.2"/>
    <row r="26332" ht="10.199999999999999" hidden="1" x14ac:dyDescent="0.2"/>
    <row r="26333" ht="10.199999999999999" hidden="1" x14ac:dyDescent="0.2"/>
    <row r="26334" ht="10.199999999999999" hidden="1" x14ac:dyDescent="0.2"/>
    <row r="26335" ht="10.199999999999999" hidden="1" x14ac:dyDescent="0.2"/>
    <row r="26336" ht="10.199999999999999" hidden="1" x14ac:dyDescent="0.2"/>
    <row r="26337" ht="10.199999999999999" hidden="1" x14ac:dyDescent="0.2"/>
    <row r="26338" ht="10.199999999999999" hidden="1" x14ac:dyDescent="0.2"/>
    <row r="26339" ht="10.199999999999999" hidden="1" x14ac:dyDescent="0.2"/>
    <row r="26340" ht="10.199999999999999" hidden="1" x14ac:dyDescent="0.2"/>
    <row r="26341" ht="10.199999999999999" hidden="1" x14ac:dyDescent="0.2"/>
    <row r="26342" ht="10.199999999999999" hidden="1" x14ac:dyDescent="0.2"/>
    <row r="26343" ht="10.199999999999999" hidden="1" x14ac:dyDescent="0.2"/>
    <row r="26344" ht="10.199999999999999" hidden="1" x14ac:dyDescent="0.2"/>
    <row r="26345" ht="10.199999999999999" hidden="1" x14ac:dyDescent="0.2"/>
    <row r="26346" ht="10.199999999999999" hidden="1" x14ac:dyDescent="0.2"/>
    <row r="26347" ht="10.199999999999999" hidden="1" x14ac:dyDescent="0.2"/>
    <row r="26348" ht="10.199999999999999" hidden="1" x14ac:dyDescent="0.2"/>
    <row r="26349" ht="10.199999999999999" hidden="1" x14ac:dyDescent="0.2"/>
    <row r="26350" ht="10.199999999999999" hidden="1" x14ac:dyDescent="0.2"/>
    <row r="26351" ht="10.199999999999999" hidden="1" x14ac:dyDescent="0.2"/>
    <row r="26352" ht="10.199999999999999" hidden="1" x14ac:dyDescent="0.2"/>
    <row r="26353" ht="10.199999999999999" hidden="1" x14ac:dyDescent="0.2"/>
    <row r="26354" ht="10.199999999999999" hidden="1" x14ac:dyDescent="0.2"/>
    <row r="26355" ht="10.199999999999999" hidden="1" x14ac:dyDescent="0.2"/>
    <row r="26356" ht="10.199999999999999" hidden="1" x14ac:dyDescent="0.2"/>
    <row r="26357" ht="10.199999999999999" hidden="1" x14ac:dyDescent="0.2"/>
    <row r="26358" ht="10.199999999999999" hidden="1" x14ac:dyDescent="0.2"/>
    <row r="26359" ht="10.199999999999999" hidden="1" x14ac:dyDescent="0.2"/>
    <row r="26360" ht="10.199999999999999" hidden="1" x14ac:dyDescent="0.2"/>
    <row r="26361" ht="10.199999999999999" hidden="1" x14ac:dyDescent="0.2"/>
    <row r="26362" ht="10.199999999999999" hidden="1" x14ac:dyDescent="0.2"/>
    <row r="26363" ht="10.199999999999999" hidden="1" x14ac:dyDescent="0.2"/>
    <row r="26364" ht="10.199999999999999" hidden="1" x14ac:dyDescent="0.2"/>
    <row r="26365" ht="10.199999999999999" hidden="1" x14ac:dyDescent="0.2"/>
    <row r="26366" ht="10.199999999999999" hidden="1" x14ac:dyDescent="0.2"/>
    <row r="26367" ht="10.199999999999999" hidden="1" x14ac:dyDescent="0.2"/>
    <row r="26368" ht="10.199999999999999" hidden="1" x14ac:dyDescent="0.2"/>
    <row r="26369" ht="10.199999999999999" hidden="1" x14ac:dyDescent="0.2"/>
    <row r="26370" ht="10.199999999999999" hidden="1" x14ac:dyDescent="0.2"/>
    <row r="26371" ht="10.199999999999999" hidden="1" x14ac:dyDescent="0.2"/>
    <row r="26372" ht="10.199999999999999" hidden="1" x14ac:dyDescent="0.2"/>
    <row r="26373" ht="10.199999999999999" hidden="1" x14ac:dyDescent="0.2"/>
    <row r="26374" ht="10.199999999999999" hidden="1" x14ac:dyDescent="0.2"/>
    <row r="26375" ht="10.199999999999999" hidden="1" x14ac:dyDescent="0.2"/>
    <row r="26376" ht="10.199999999999999" hidden="1" x14ac:dyDescent="0.2"/>
    <row r="26377" ht="10.199999999999999" hidden="1" x14ac:dyDescent="0.2"/>
    <row r="26378" ht="10.199999999999999" hidden="1" x14ac:dyDescent="0.2"/>
    <row r="26379" ht="10.199999999999999" hidden="1" x14ac:dyDescent="0.2"/>
    <row r="26380" ht="10.199999999999999" hidden="1" x14ac:dyDescent="0.2"/>
    <row r="26381" ht="10.199999999999999" hidden="1" x14ac:dyDescent="0.2"/>
    <row r="26382" ht="10.199999999999999" hidden="1" x14ac:dyDescent="0.2"/>
    <row r="26383" ht="10.199999999999999" hidden="1" x14ac:dyDescent="0.2"/>
    <row r="26384" ht="10.199999999999999" hidden="1" x14ac:dyDescent="0.2"/>
    <row r="26385" ht="10.199999999999999" hidden="1" x14ac:dyDescent="0.2"/>
    <row r="26386" ht="10.199999999999999" hidden="1" x14ac:dyDescent="0.2"/>
    <row r="26387" ht="10.199999999999999" hidden="1" x14ac:dyDescent="0.2"/>
    <row r="26388" ht="10.199999999999999" hidden="1" x14ac:dyDescent="0.2"/>
    <row r="26389" ht="10.199999999999999" hidden="1" x14ac:dyDescent="0.2"/>
    <row r="26390" ht="10.199999999999999" hidden="1" x14ac:dyDescent="0.2"/>
    <row r="26391" ht="10.199999999999999" hidden="1" x14ac:dyDescent="0.2"/>
    <row r="26392" ht="10.199999999999999" hidden="1" x14ac:dyDescent="0.2"/>
    <row r="26393" ht="10.199999999999999" hidden="1" x14ac:dyDescent="0.2"/>
    <row r="26394" ht="10.199999999999999" hidden="1" x14ac:dyDescent="0.2"/>
    <row r="26395" ht="10.199999999999999" hidden="1" x14ac:dyDescent="0.2"/>
    <row r="26396" ht="10.199999999999999" hidden="1" x14ac:dyDescent="0.2"/>
    <row r="26397" ht="10.199999999999999" hidden="1" x14ac:dyDescent="0.2"/>
    <row r="26398" ht="10.199999999999999" hidden="1" x14ac:dyDescent="0.2"/>
    <row r="26399" ht="10.199999999999999" hidden="1" x14ac:dyDescent="0.2"/>
    <row r="26400" ht="10.199999999999999" hidden="1" x14ac:dyDescent="0.2"/>
    <row r="26401" ht="10.199999999999999" hidden="1" x14ac:dyDescent="0.2"/>
    <row r="26402" ht="10.199999999999999" hidden="1" x14ac:dyDescent="0.2"/>
    <row r="26403" ht="10.199999999999999" hidden="1" x14ac:dyDescent="0.2"/>
    <row r="26404" ht="10.199999999999999" hidden="1" x14ac:dyDescent="0.2"/>
    <row r="26405" ht="10.199999999999999" hidden="1" x14ac:dyDescent="0.2"/>
    <row r="26406" ht="10.199999999999999" hidden="1" x14ac:dyDescent="0.2"/>
    <row r="26407" ht="10.199999999999999" hidden="1" x14ac:dyDescent="0.2"/>
    <row r="26408" ht="10.199999999999999" hidden="1" x14ac:dyDescent="0.2"/>
    <row r="26409" ht="10.199999999999999" hidden="1" x14ac:dyDescent="0.2"/>
    <row r="26410" ht="10.199999999999999" hidden="1" x14ac:dyDescent="0.2"/>
    <row r="26411" ht="10.199999999999999" hidden="1" x14ac:dyDescent="0.2"/>
    <row r="26412" ht="10.199999999999999" hidden="1" x14ac:dyDescent="0.2"/>
    <row r="26413" ht="10.199999999999999" hidden="1" x14ac:dyDescent="0.2"/>
    <row r="26414" ht="10.199999999999999" hidden="1" x14ac:dyDescent="0.2"/>
    <row r="26415" ht="10.199999999999999" hidden="1" x14ac:dyDescent="0.2"/>
    <row r="26416" ht="10.199999999999999" hidden="1" x14ac:dyDescent="0.2"/>
    <row r="26417" ht="10.199999999999999" hidden="1" x14ac:dyDescent="0.2"/>
    <row r="26418" ht="10.199999999999999" hidden="1" x14ac:dyDescent="0.2"/>
    <row r="26419" ht="10.199999999999999" hidden="1" x14ac:dyDescent="0.2"/>
    <row r="26420" ht="10.199999999999999" hidden="1" x14ac:dyDescent="0.2"/>
    <row r="26421" ht="10.199999999999999" hidden="1" x14ac:dyDescent="0.2"/>
    <row r="26422" ht="10.199999999999999" hidden="1" x14ac:dyDescent="0.2"/>
    <row r="26423" ht="10.199999999999999" hidden="1" x14ac:dyDescent="0.2"/>
    <row r="26424" ht="10.199999999999999" hidden="1" x14ac:dyDescent="0.2"/>
    <row r="26425" ht="10.199999999999999" hidden="1" x14ac:dyDescent="0.2"/>
    <row r="26426" ht="10.199999999999999" hidden="1" x14ac:dyDescent="0.2"/>
    <row r="26427" ht="10.199999999999999" hidden="1" x14ac:dyDescent="0.2"/>
    <row r="26428" ht="10.199999999999999" hidden="1" x14ac:dyDescent="0.2"/>
    <row r="26429" ht="10.199999999999999" hidden="1" x14ac:dyDescent="0.2"/>
    <row r="26430" ht="10.199999999999999" hidden="1" x14ac:dyDescent="0.2"/>
    <row r="26431" ht="10.199999999999999" hidden="1" x14ac:dyDescent="0.2"/>
    <row r="26432" ht="10.199999999999999" hidden="1" x14ac:dyDescent="0.2"/>
    <row r="26433" ht="10.199999999999999" hidden="1" x14ac:dyDescent="0.2"/>
    <row r="26434" ht="10.199999999999999" hidden="1" x14ac:dyDescent="0.2"/>
    <row r="26435" ht="10.199999999999999" hidden="1" x14ac:dyDescent="0.2"/>
    <row r="26436" ht="10.199999999999999" hidden="1" x14ac:dyDescent="0.2"/>
    <row r="26437" ht="10.199999999999999" hidden="1" x14ac:dyDescent="0.2"/>
    <row r="26438" ht="10.199999999999999" hidden="1" x14ac:dyDescent="0.2"/>
    <row r="26439" ht="10.199999999999999" hidden="1" x14ac:dyDescent="0.2"/>
    <row r="26440" ht="10.199999999999999" hidden="1" x14ac:dyDescent="0.2"/>
    <row r="26441" ht="10.199999999999999" hidden="1" x14ac:dyDescent="0.2"/>
    <row r="26442" ht="10.199999999999999" hidden="1" x14ac:dyDescent="0.2"/>
    <row r="26443" ht="10.199999999999999" hidden="1" x14ac:dyDescent="0.2"/>
    <row r="26444" ht="10.199999999999999" hidden="1" x14ac:dyDescent="0.2"/>
    <row r="26445" ht="10.199999999999999" hidden="1" x14ac:dyDescent="0.2"/>
    <row r="26446" ht="10.199999999999999" hidden="1" x14ac:dyDescent="0.2"/>
    <row r="26447" ht="10.199999999999999" hidden="1" x14ac:dyDescent="0.2"/>
    <row r="26448" ht="10.199999999999999" hidden="1" x14ac:dyDescent="0.2"/>
    <row r="26449" ht="10.199999999999999" hidden="1" x14ac:dyDescent="0.2"/>
    <row r="26450" ht="10.199999999999999" hidden="1" x14ac:dyDescent="0.2"/>
    <row r="26451" ht="10.199999999999999" hidden="1" x14ac:dyDescent="0.2"/>
    <row r="26452" ht="10.199999999999999" hidden="1" x14ac:dyDescent="0.2"/>
    <row r="26453" ht="10.199999999999999" hidden="1" x14ac:dyDescent="0.2"/>
    <row r="26454" ht="10.199999999999999" hidden="1" x14ac:dyDescent="0.2"/>
    <row r="26455" ht="10.199999999999999" hidden="1" x14ac:dyDescent="0.2"/>
    <row r="26456" ht="10.199999999999999" hidden="1" x14ac:dyDescent="0.2"/>
    <row r="26457" ht="10.199999999999999" hidden="1" x14ac:dyDescent="0.2"/>
    <row r="26458" ht="10.199999999999999" hidden="1" x14ac:dyDescent="0.2"/>
    <row r="26459" ht="10.199999999999999" hidden="1" x14ac:dyDescent="0.2"/>
    <row r="26460" ht="10.199999999999999" hidden="1" x14ac:dyDescent="0.2"/>
    <row r="26461" ht="10.199999999999999" hidden="1" x14ac:dyDescent="0.2"/>
    <row r="26462" ht="10.199999999999999" hidden="1" x14ac:dyDescent="0.2"/>
    <row r="26463" ht="10.199999999999999" hidden="1" x14ac:dyDescent="0.2"/>
    <row r="26464" ht="10.199999999999999" hidden="1" x14ac:dyDescent="0.2"/>
    <row r="26465" ht="10.199999999999999" hidden="1" x14ac:dyDescent="0.2"/>
    <row r="26466" ht="10.199999999999999" hidden="1" x14ac:dyDescent="0.2"/>
    <row r="26467" ht="10.199999999999999" hidden="1" x14ac:dyDescent="0.2"/>
    <row r="26468" ht="10.199999999999999" hidden="1" x14ac:dyDescent="0.2"/>
    <row r="26469" ht="10.199999999999999" hidden="1" x14ac:dyDescent="0.2"/>
    <row r="26470" ht="10.199999999999999" hidden="1" x14ac:dyDescent="0.2"/>
    <row r="26471" ht="10.199999999999999" hidden="1" x14ac:dyDescent="0.2"/>
    <row r="26472" ht="10.199999999999999" hidden="1" x14ac:dyDescent="0.2"/>
    <row r="26473" ht="10.199999999999999" hidden="1" x14ac:dyDescent="0.2"/>
    <row r="26474" ht="10.199999999999999" hidden="1" x14ac:dyDescent="0.2"/>
    <row r="26475" ht="10.199999999999999" hidden="1" x14ac:dyDescent="0.2"/>
    <row r="26476" ht="10.199999999999999" hidden="1" x14ac:dyDescent="0.2"/>
    <row r="26477" ht="10.199999999999999" hidden="1" x14ac:dyDescent="0.2"/>
    <row r="26478" ht="10.199999999999999" hidden="1" x14ac:dyDescent="0.2"/>
    <row r="26479" ht="10.199999999999999" hidden="1" x14ac:dyDescent="0.2"/>
    <row r="26480" ht="10.199999999999999" hidden="1" x14ac:dyDescent="0.2"/>
    <row r="26481" ht="10.199999999999999" hidden="1" x14ac:dyDescent="0.2"/>
    <row r="26482" ht="10.199999999999999" hidden="1" x14ac:dyDescent="0.2"/>
    <row r="26483" ht="10.199999999999999" hidden="1" x14ac:dyDescent="0.2"/>
    <row r="26484" ht="10.199999999999999" hidden="1" x14ac:dyDescent="0.2"/>
    <row r="26485" ht="10.199999999999999" hidden="1" x14ac:dyDescent="0.2"/>
    <row r="26486" ht="10.199999999999999" hidden="1" x14ac:dyDescent="0.2"/>
    <row r="26487" ht="10.199999999999999" hidden="1" x14ac:dyDescent="0.2"/>
    <row r="26488" ht="10.199999999999999" hidden="1" x14ac:dyDescent="0.2"/>
    <row r="26489" ht="10.199999999999999" hidden="1" x14ac:dyDescent="0.2"/>
    <row r="26490" ht="10.199999999999999" hidden="1" x14ac:dyDescent="0.2"/>
    <row r="26491" ht="10.199999999999999" hidden="1" x14ac:dyDescent="0.2"/>
    <row r="26492" ht="10.199999999999999" hidden="1" x14ac:dyDescent="0.2"/>
    <row r="26493" ht="10.199999999999999" hidden="1" x14ac:dyDescent="0.2"/>
    <row r="26494" ht="10.199999999999999" hidden="1" x14ac:dyDescent="0.2"/>
    <row r="26495" ht="10.199999999999999" hidden="1" x14ac:dyDescent="0.2"/>
    <row r="26496" ht="10.199999999999999" hidden="1" x14ac:dyDescent="0.2"/>
    <row r="26497" ht="10.199999999999999" hidden="1" x14ac:dyDescent="0.2"/>
    <row r="26498" ht="10.199999999999999" hidden="1" x14ac:dyDescent="0.2"/>
    <row r="26499" ht="10.199999999999999" hidden="1" x14ac:dyDescent="0.2"/>
    <row r="26500" ht="10.199999999999999" hidden="1" x14ac:dyDescent="0.2"/>
    <row r="26501" ht="10.199999999999999" hidden="1" x14ac:dyDescent="0.2"/>
    <row r="26502" ht="10.199999999999999" hidden="1" x14ac:dyDescent="0.2"/>
    <row r="26503" ht="10.199999999999999" hidden="1" x14ac:dyDescent="0.2"/>
    <row r="26504" ht="10.199999999999999" hidden="1" x14ac:dyDescent="0.2"/>
    <row r="26505" ht="10.199999999999999" hidden="1" x14ac:dyDescent="0.2"/>
    <row r="26506" ht="10.199999999999999" hidden="1" x14ac:dyDescent="0.2"/>
    <row r="26507" ht="10.199999999999999" hidden="1" x14ac:dyDescent="0.2"/>
    <row r="26508" ht="10.199999999999999" hidden="1" x14ac:dyDescent="0.2"/>
    <row r="26509" ht="10.199999999999999" hidden="1" x14ac:dyDescent="0.2"/>
    <row r="26510" ht="10.199999999999999" hidden="1" x14ac:dyDescent="0.2"/>
    <row r="26511" ht="10.199999999999999" hidden="1" x14ac:dyDescent="0.2"/>
    <row r="26512" ht="10.199999999999999" hidden="1" x14ac:dyDescent="0.2"/>
    <row r="26513" ht="10.199999999999999" hidden="1" x14ac:dyDescent="0.2"/>
    <row r="26514" ht="10.199999999999999" hidden="1" x14ac:dyDescent="0.2"/>
    <row r="26515" ht="10.199999999999999" hidden="1" x14ac:dyDescent="0.2"/>
    <row r="26516" ht="10.199999999999999" hidden="1" x14ac:dyDescent="0.2"/>
    <row r="26517" ht="10.199999999999999" hidden="1" x14ac:dyDescent="0.2"/>
    <row r="26518" ht="10.199999999999999" hidden="1" x14ac:dyDescent="0.2"/>
    <row r="26519" ht="10.199999999999999" hidden="1" x14ac:dyDescent="0.2"/>
    <row r="26520" ht="10.199999999999999" hidden="1" x14ac:dyDescent="0.2"/>
    <row r="26521" ht="10.199999999999999" hidden="1" x14ac:dyDescent="0.2"/>
    <row r="26522" ht="10.199999999999999" hidden="1" x14ac:dyDescent="0.2"/>
    <row r="26523" ht="10.199999999999999" hidden="1" x14ac:dyDescent="0.2"/>
    <row r="26524" ht="10.199999999999999" hidden="1" x14ac:dyDescent="0.2"/>
    <row r="26525" ht="10.199999999999999" hidden="1" x14ac:dyDescent="0.2"/>
    <row r="26526" ht="10.199999999999999" hidden="1" x14ac:dyDescent="0.2"/>
    <row r="26527" ht="10.199999999999999" hidden="1" x14ac:dyDescent="0.2"/>
    <row r="26528" ht="10.199999999999999" hidden="1" x14ac:dyDescent="0.2"/>
    <row r="26529" ht="10.199999999999999" hidden="1" x14ac:dyDescent="0.2"/>
    <row r="26530" ht="10.199999999999999" hidden="1" x14ac:dyDescent="0.2"/>
    <row r="26531" ht="10.199999999999999" hidden="1" x14ac:dyDescent="0.2"/>
    <row r="26532" ht="10.199999999999999" hidden="1" x14ac:dyDescent="0.2"/>
    <row r="26533" ht="10.199999999999999" hidden="1" x14ac:dyDescent="0.2"/>
    <row r="26534" ht="10.199999999999999" hidden="1" x14ac:dyDescent="0.2"/>
    <row r="26535" ht="10.199999999999999" hidden="1" x14ac:dyDescent="0.2"/>
    <row r="26536" ht="10.199999999999999" hidden="1" x14ac:dyDescent="0.2"/>
    <row r="26537" ht="10.199999999999999" hidden="1" x14ac:dyDescent="0.2"/>
    <row r="26538" ht="10.199999999999999" hidden="1" x14ac:dyDescent="0.2"/>
    <row r="26539" ht="10.199999999999999" hidden="1" x14ac:dyDescent="0.2"/>
    <row r="26540" ht="10.199999999999999" hidden="1" x14ac:dyDescent="0.2"/>
    <row r="26541" ht="10.199999999999999" hidden="1" x14ac:dyDescent="0.2"/>
    <row r="26542" ht="10.199999999999999" hidden="1" x14ac:dyDescent="0.2"/>
    <row r="26543" ht="10.199999999999999" hidden="1" x14ac:dyDescent="0.2"/>
    <row r="26544" ht="10.199999999999999" hidden="1" x14ac:dyDescent="0.2"/>
    <row r="26545" ht="10.199999999999999" hidden="1" x14ac:dyDescent="0.2"/>
    <row r="26546" ht="10.199999999999999" hidden="1" x14ac:dyDescent="0.2"/>
    <row r="26547" ht="10.199999999999999" hidden="1" x14ac:dyDescent="0.2"/>
    <row r="26548" ht="10.199999999999999" hidden="1" x14ac:dyDescent="0.2"/>
    <row r="26549" ht="10.199999999999999" hidden="1" x14ac:dyDescent="0.2"/>
    <row r="26550" ht="10.199999999999999" hidden="1" x14ac:dyDescent="0.2"/>
    <row r="26551" ht="10.199999999999999" hidden="1" x14ac:dyDescent="0.2"/>
    <row r="26552" ht="10.199999999999999" hidden="1" x14ac:dyDescent="0.2"/>
    <row r="26553" ht="10.199999999999999" hidden="1" x14ac:dyDescent="0.2"/>
    <row r="26554" ht="10.199999999999999" hidden="1" x14ac:dyDescent="0.2"/>
    <row r="26555" ht="10.199999999999999" hidden="1" x14ac:dyDescent="0.2"/>
    <row r="26556" ht="10.199999999999999" hidden="1" x14ac:dyDescent="0.2"/>
    <row r="26557" ht="10.199999999999999" hidden="1" x14ac:dyDescent="0.2"/>
    <row r="26558" ht="10.199999999999999" hidden="1" x14ac:dyDescent="0.2"/>
    <row r="26559" ht="10.199999999999999" hidden="1" x14ac:dyDescent="0.2"/>
    <row r="26560" ht="10.199999999999999" hidden="1" x14ac:dyDescent="0.2"/>
    <row r="26561" ht="10.199999999999999" hidden="1" x14ac:dyDescent="0.2"/>
    <row r="26562" ht="10.199999999999999" hidden="1" x14ac:dyDescent="0.2"/>
    <row r="26563" ht="10.199999999999999" hidden="1" x14ac:dyDescent="0.2"/>
    <row r="26564" ht="10.199999999999999" hidden="1" x14ac:dyDescent="0.2"/>
    <row r="26565" ht="10.199999999999999" hidden="1" x14ac:dyDescent="0.2"/>
    <row r="26566" ht="10.199999999999999" hidden="1" x14ac:dyDescent="0.2"/>
    <row r="26567" ht="10.199999999999999" hidden="1" x14ac:dyDescent="0.2"/>
    <row r="26568" ht="10.199999999999999" hidden="1" x14ac:dyDescent="0.2"/>
    <row r="26569" ht="10.199999999999999" hidden="1" x14ac:dyDescent="0.2"/>
    <row r="26570" ht="10.199999999999999" hidden="1" x14ac:dyDescent="0.2"/>
    <row r="26571" ht="10.199999999999999" hidden="1" x14ac:dyDescent="0.2"/>
    <row r="26572" ht="10.199999999999999" hidden="1" x14ac:dyDescent="0.2"/>
    <row r="26573" ht="10.199999999999999" hidden="1" x14ac:dyDescent="0.2"/>
    <row r="26574" ht="10.199999999999999" hidden="1" x14ac:dyDescent="0.2"/>
    <row r="26575" ht="10.199999999999999" hidden="1" x14ac:dyDescent="0.2"/>
    <row r="26576" ht="10.199999999999999" hidden="1" x14ac:dyDescent="0.2"/>
    <row r="26577" ht="10.199999999999999" hidden="1" x14ac:dyDescent="0.2"/>
    <row r="26578" ht="10.199999999999999" hidden="1" x14ac:dyDescent="0.2"/>
    <row r="26579" ht="10.199999999999999" hidden="1" x14ac:dyDescent="0.2"/>
    <row r="26580" ht="10.199999999999999" hidden="1" x14ac:dyDescent="0.2"/>
    <row r="26581" ht="10.199999999999999" hidden="1" x14ac:dyDescent="0.2"/>
    <row r="26582" ht="10.199999999999999" hidden="1" x14ac:dyDescent="0.2"/>
    <row r="26583" ht="10.199999999999999" hidden="1" x14ac:dyDescent="0.2"/>
    <row r="26584" ht="10.199999999999999" hidden="1" x14ac:dyDescent="0.2"/>
    <row r="26585" ht="10.199999999999999" hidden="1" x14ac:dyDescent="0.2"/>
    <row r="26586" ht="10.199999999999999" hidden="1" x14ac:dyDescent="0.2"/>
    <row r="26587" ht="10.199999999999999" hidden="1" x14ac:dyDescent="0.2"/>
    <row r="26588" ht="10.199999999999999" hidden="1" x14ac:dyDescent="0.2"/>
    <row r="26589" ht="10.199999999999999" hidden="1" x14ac:dyDescent="0.2"/>
    <row r="26590" ht="10.199999999999999" hidden="1" x14ac:dyDescent="0.2"/>
    <row r="26591" ht="10.199999999999999" hidden="1" x14ac:dyDescent="0.2"/>
    <row r="26592" ht="10.199999999999999" hidden="1" x14ac:dyDescent="0.2"/>
    <row r="26593" ht="10.199999999999999" hidden="1" x14ac:dyDescent="0.2"/>
    <row r="26594" ht="10.199999999999999" hidden="1" x14ac:dyDescent="0.2"/>
    <row r="26595" ht="10.199999999999999" hidden="1" x14ac:dyDescent="0.2"/>
    <row r="26596" ht="10.199999999999999" hidden="1" x14ac:dyDescent="0.2"/>
    <row r="26597" ht="10.199999999999999" hidden="1" x14ac:dyDescent="0.2"/>
    <row r="26598" ht="10.199999999999999" hidden="1" x14ac:dyDescent="0.2"/>
    <row r="26599" ht="10.199999999999999" hidden="1" x14ac:dyDescent="0.2"/>
    <row r="26600" ht="10.199999999999999" hidden="1" x14ac:dyDescent="0.2"/>
    <row r="26601" ht="10.199999999999999" hidden="1" x14ac:dyDescent="0.2"/>
    <row r="26602" ht="10.199999999999999" hidden="1" x14ac:dyDescent="0.2"/>
    <row r="26603" ht="10.199999999999999" hidden="1" x14ac:dyDescent="0.2"/>
    <row r="26604" ht="10.199999999999999" hidden="1" x14ac:dyDescent="0.2"/>
    <row r="26605" ht="10.199999999999999" hidden="1" x14ac:dyDescent="0.2"/>
    <row r="26606" ht="10.199999999999999" hidden="1" x14ac:dyDescent="0.2"/>
    <row r="26607" ht="10.199999999999999" hidden="1" x14ac:dyDescent="0.2"/>
    <row r="26608" ht="10.199999999999999" hidden="1" x14ac:dyDescent="0.2"/>
    <row r="26609" ht="10.199999999999999" hidden="1" x14ac:dyDescent="0.2"/>
    <row r="26610" ht="10.199999999999999" hidden="1" x14ac:dyDescent="0.2"/>
    <row r="26611" ht="10.199999999999999" hidden="1" x14ac:dyDescent="0.2"/>
    <row r="26612" ht="10.199999999999999" hidden="1" x14ac:dyDescent="0.2"/>
    <row r="26613" ht="10.199999999999999" hidden="1" x14ac:dyDescent="0.2"/>
    <row r="26614" ht="10.199999999999999" hidden="1" x14ac:dyDescent="0.2"/>
    <row r="26615" ht="10.199999999999999" hidden="1" x14ac:dyDescent="0.2"/>
    <row r="26616" ht="10.199999999999999" hidden="1" x14ac:dyDescent="0.2"/>
    <row r="26617" ht="10.199999999999999" hidden="1" x14ac:dyDescent="0.2"/>
    <row r="26618" ht="10.199999999999999" hidden="1" x14ac:dyDescent="0.2"/>
    <row r="26619" ht="10.199999999999999" hidden="1" x14ac:dyDescent="0.2"/>
    <row r="26620" ht="10.199999999999999" hidden="1" x14ac:dyDescent="0.2"/>
    <row r="26621" ht="10.199999999999999" hidden="1" x14ac:dyDescent="0.2"/>
    <row r="26622" ht="10.199999999999999" hidden="1" x14ac:dyDescent="0.2"/>
    <row r="26623" ht="10.199999999999999" hidden="1" x14ac:dyDescent="0.2"/>
    <row r="26624" ht="10.199999999999999" hidden="1" x14ac:dyDescent="0.2"/>
    <row r="26625" ht="10.199999999999999" hidden="1" x14ac:dyDescent="0.2"/>
    <row r="26626" ht="10.199999999999999" hidden="1" x14ac:dyDescent="0.2"/>
    <row r="26627" ht="10.199999999999999" hidden="1" x14ac:dyDescent="0.2"/>
    <row r="26628" ht="10.199999999999999" hidden="1" x14ac:dyDescent="0.2"/>
    <row r="26629" ht="10.199999999999999" hidden="1" x14ac:dyDescent="0.2"/>
    <row r="26630" ht="10.199999999999999" hidden="1" x14ac:dyDescent="0.2"/>
    <row r="26631" ht="10.199999999999999" hidden="1" x14ac:dyDescent="0.2"/>
    <row r="26632" ht="10.199999999999999" hidden="1" x14ac:dyDescent="0.2"/>
    <row r="26633" ht="10.199999999999999" hidden="1" x14ac:dyDescent="0.2"/>
    <row r="26634" ht="10.199999999999999" hidden="1" x14ac:dyDescent="0.2"/>
    <row r="26635" ht="10.199999999999999" hidden="1" x14ac:dyDescent="0.2"/>
    <row r="26636" ht="10.199999999999999" hidden="1" x14ac:dyDescent="0.2"/>
    <row r="26637" ht="10.199999999999999" hidden="1" x14ac:dyDescent="0.2"/>
    <row r="26638" ht="10.199999999999999" hidden="1" x14ac:dyDescent="0.2"/>
    <row r="26639" ht="10.199999999999999" hidden="1" x14ac:dyDescent="0.2"/>
    <row r="26640" ht="10.199999999999999" hidden="1" x14ac:dyDescent="0.2"/>
    <row r="26641" ht="10.199999999999999" hidden="1" x14ac:dyDescent="0.2"/>
    <row r="26642" ht="10.199999999999999" hidden="1" x14ac:dyDescent="0.2"/>
    <row r="26643" ht="10.199999999999999" hidden="1" x14ac:dyDescent="0.2"/>
    <row r="26644" ht="10.199999999999999" hidden="1" x14ac:dyDescent="0.2"/>
    <row r="26645" ht="10.199999999999999" hidden="1" x14ac:dyDescent="0.2"/>
    <row r="26646" ht="10.199999999999999" hidden="1" x14ac:dyDescent="0.2"/>
    <row r="26647" ht="10.199999999999999" hidden="1" x14ac:dyDescent="0.2"/>
    <row r="26648" ht="10.199999999999999" hidden="1" x14ac:dyDescent="0.2"/>
    <row r="26649" ht="10.199999999999999" hidden="1" x14ac:dyDescent="0.2"/>
    <row r="26650" ht="10.199999999999999" hidden="1" x14ac:dyDescent="0.2"/>
    <row r="26651" ht="10.199999999999999" hidden="1" x14ac:dyDescent="0.2"/>
    <row r="26652" ht="10.199999999999999" hidden="1" x14ac:dyDescent="0.2"/>
    <row r="26653" ht="10.199999999999999" hidden="1" x14ac:dyDescent="0.2"/>
    <row r="26654" ht="10.199999999999999" hidden="1" x14ac:dyDescent="0.2"/>
    <row r="26655" ht="10.199999999999999" hidden="1" x14ac:dyDescent="0.2"/>
    <row r="26656" ht="10.199999999999999" hidden="1" x14ac:dyDescent="0.2"/>
    <row r="26657" ht="10.199999999999999" hidden="1" x14ac:dyDescent="0.2"/>
    <row r="26658" ht="10.199999999999999" hidden="1" x14ac:dyDescent="0.2"/>
    <row r="26659" ht="10.199999999999999" hidden="1" x14ac:dyDescent="0.2"/>
    <row r="26660" ht="10.199999999999999" hidden="1" x14ac:dyDescent="0.2"/>
    <row r="26661" ht="10.199999999999999" hidden="1" x14ac:dyDescent="0.2"/>
    <row r="26662" ht="10.199999999999999" hidden="1" x14ac:dyDescent="0.2"/>
    <row r="26663" ht="10.199999999999999" hidden="1" x14ac:dyDescent="0.2"/>
    <row r="26664" ht="10.199999999999999" hidden="1" x14ac:dyDescent="0.2"/>
    <row r="26665" ht="10.199999999999999" hidden="1" x14ac:dyDescent="0.2"/>
    <row r="26666" ht="10.199999999999999" hidden="1" x14ac:dyDescent="0.2"/>
    <row r="26667" ht="10.199999999999999" hidden="1" x14ac:dyDescent="0.2"/>
    <row r="26668" ht="10.199999999999999" hidden="1" x14ac:dyDescent="0.2"/>
    <row r="26669" ht="10.199999999999999" hidden="1" x14ac:dyDescent="0.2"/>
    <row r="26670" ht="10.199999999999999" hidden="1" x14ac:dyDescent="0.2"/>
    <row r="26671" ht="10.199999999999999" hidden="1" x14ac:dyDescent="0.2"/>
    <row r="26672" ht="10.199999999999999" hidden="1" x14ac:dyDescent="0.2"/>
    <row r="26673" ht="10.199999999999999" hidden="1" x14ac:dyDescent="0.2"/>
    <row r="26674" ht="10.199999999999999" hidden="1" x14ac:dyDescent="0.2"/>
    <row r="26675" ht="10.199999999999999" hidden="1" x14ac:dyDescent="0.2"/>
    <row r="26676" ht="10.199999999999999" hidden="1" x14ac:dyDescent="0.2"/>
    <row r="26677" ht="10.199999999999999" hidden="1" x14ac:dyDescent="0.2"/>
    <row r="26678" ht="10.199999999999999" hidden="1" x14ac:dyDescent="0.2"/>
    <row r="26679" ht="10.199999999999999" hidden="1" x14ac:dyDescent="0.2"/>
    <row r="26680" ht="10.199999999999999" hidden="1" x14ac:dyDescent="0.2"/>
    <row r="26681" ht="10.199999999999999" hidden="1" x14ac:dyDescent="0.2"/>
    <row r="26682" ht="10.199999999999999" hidden="1" x14ac:dyDescent="0.2"/>
    <row r="26683" ht="10.199999999999999" hidden="1" x14ac:dyDescent="0.2"/>
    <row r="26684" ht="10.199999999999999" hidden="1" x14ac:dyDescent="0.2"/>
    <row r="26685" ht="10.199999999999999" hidden="1" x14ac:dyDescent="0.2"/>
    <row r="26686" ht="10.199999999999999" hidden="1" x14ac:dyDescent="0.2"/>
    <row r="26687" ht="10.199999999999999" hidden="1" x14ac:dyDescent="0.2"/>
    <row r="26688" ht="10.199999999999999" hidden="1" x14ac:dyDescent="0.2"/>
    <row r="26689" ht="10.199999999999999" hidden="1" x14ac:dyDescent="0.2"/>
    <row r="26690" ht="10.199999999999999" hidden="1" x14ac:dyDescent="0.2"/>
    <row r="26691" ht="10.199999999999999" hidden="1" x14ac:dyDescent="0.2"/>
    <row r="26692" ht="10.199999999999999" hidden="1" x14ac:dyDescent="0.2"/>
    <row r="26693" ht="10.199999999999999" hidden="1" x14ac:dyDescent="0.2"/>
    <row r="26694" ht="10.199999999999999" hidden="1" x14ac:dyDescent="0.2"/>
    <row r="26695" ht="10.199999999999999" hidden="1" x14ac:dyDescent="0.2"/>
    <row r="26696" ht="10.199999999999999" hidden="1" x14ac:dyDescent="0.2"/>
    <row r="26697" ht="10.199999999999999" hidden="1" x14ac:dyDescent="0.2"/>
    <row r="26698" ht="10.199999999999999" hidden="1" x14ac:dyDescent="0.2"/>
    <row r="26699" ht="10.199999999999999" hidden="1" x14ac:dyDescent="0.2"/>
    <row r="26700" ht="10.199999999999999" hidden="1" x14ac:dyDescent="0.2"/>
    <row r="26701" ht="10.199999999999999" hidden="1" x14ac:dyDescent="0.2"/>
    <row r="26702" ht="10.199999999999999" hidden="1" x14ac:dyDescent="0.2"/>
    <row r="26703" ht="10.199999999999999" hidden="1" x14ac:dyDescent="0.2"/>
    <row r="26704" ht="10.199999999999999" hidden="1" x14ac:dyDescent="0.2"/>
    <row r="26705" ht="10.199999999999999" hidden="1" x14ac:dyDescent="0.2"/>
    <row r="26706" ht="10.199999999999999" hidden="1" x14ac:dyDescent="0.2"/>
    <row r="26707" ht="10.199999999999999" hidden="1" x14ac:dyDescent="0.2"/>
    <row r="26708" ht="10.199999999999999" hidden="1" x14ac:dyDescent="0.2"/>
    <row r="26709" ht="10.199999999999999" hidden="1" x14ac:dyDescent="0.2"/>
    <row r="26710" ht="10.199999999999999" hidden="1" x14ac:dyDescent="0.2"/>
    <row r="26711" ht="10.199999999999999" hidden="1" x14ac:dyDescent="0.2"/>
    <row r="26712" ht="10.199999999999999" hidden="1" x14ac:dyDescent="0.2"/>
    <row r="26713" ht="10.199999999999999" hidden="1" x14ac:dyDescent="0.2"/>
    <row r="26714" ht="10.199999999999999" hidden="1" x14ac:dyDescent="0.2"/>
    <row r="26715" ht="10.199999999999999" hidden="1" x14ac:dyDescent="0.2"/>
    <row r="26716" ht="10.199999999999999" hidden="1" x14ac:dyDescent="0.2"/>
    <row r="26717" ht="10.199999999999999" hidden="1" x14ac:dyDescent="0.2"/>
    <row r="26718" ht="10.199999999999999" hidden="1" x14ac:dyDescent="0.2"/>
    <row r="26719" ht="10.199999999999999" hidden="1" x14ac:dyDescent="0.2"/>
    <row r="26720" ht="10.199999999999999" hidden="1" x14ac:dyDescent="0.2"/>
    <row r="26721" ht="10.199999999999999" hidden="1" x14ac:dyDescent="0.2"/>
    <row r="26722" ht="10.199999999999999" hidden="1" x14ac:dyDescent="0.2"/>
    <row r="26723" ht="10.199999999999999" hidden="1" x14ac:dyDescent="0.2"/>
    <row r="26724" ht="10.199999999999999" hidden="1" x14ac:dyDescent="0.2"/>
    <row r="26725" ht="10.199999999999999" hidden="1" x14ac:dyDescent="0.2"/>
    <row r="26726" ht="10.199999999999999" hidden="1" x14ac:dyDescent="0.2"/>
    <row r="26727" ht="10.199999999999999" hidden="1" x14ac:dyDescent="0.2"/>
    <row r="26728" ht="10.199999999999999" hidden="1" x14ac:dyDescent="0.2"/>
    <row r="26729" ht="10.199999999999999" hidden="1" x14ac:dyDescent="0.2"/>
    <row r="26730" ht="10.199999999999999" hidden="1" x14ac:dyDescent="0.2"/>
    <row r="26731" ht="10.199999999999999" hidden="1" x14ac:dyDescent="0.2"/>
    <row r="26732" ht="10.199999999999999" hidden="1" x14ac:dyDescent="0.2"/>
    <row r="26733" ht="10.199999999999999" hidden="1" x14ac:dyDescent="0.2"/>
    <row r="26734" ht="10.199999999999999" hidden="1" x14ac:dyDescent="0.2"/>
    <row r="26735" ht="10.199999999999999" hidden="1" x14ac:dyDescent="0.2"/>
    <row r="26736" ht="10.199999999999999" hidden="1" x14ac:dyDescent="0.2"/>
    <row r="26737" ht="10.199999999999999" hidden="1" x14ac:dyDescent="0.2"/>
    <row r="26738" ht="10.199999999999999" hidden="1" x14ac:dyDescent="0.2"/>
    <row r="26739" ht="10.199999999999999" hidden="1" x14ac:dyDescent="0.2"/>
    <row r="26740" ht="10.199999999999999" hidden="1" x14ac:dyDescent="0.2"/>
    <row r="26741" ht="10.199999999999999" hidden="1" x14ac:dyDescent="0.2"/>
    <row r="26742" ht="10.199999999999999" hidden="1" x14ac:dyDescent="0.2"/>
    <row r="26743" ht="10.199999999999999" hidden="1" x14ac:dyDescent="0.2"/>
    <row r="26744" ht="10.199999999999999" hidden="1" x14ac:dyDescent="0.2"/>
    <row r="26745" ht="10.199999999999999" hidden="1" x14ac:dyDescent="0.2"/>
    <row r="26746" ht="10.199999999999999" hidden="1" x14ac:dyDescent="0.2"/>
    <row r="26747" ht="10.199999999999999" hidden="1" x14ac:dyDescent="0.2"/>
    <row r="26748" ht="10.199999999999999" hidden="1" x14ac:dyDescent="0.2"/>
    <row r="26749" ht="10.199999999999999" hidden="1" x14ac:dyDescent="0.2"/>
    <row r="26750" ht="10.199999999999999" hidden="1" x14ac:dyDescent="0.2"/>
    <row r="26751" ht="10.199999999999999" hidden="1" x14ac:dyDescent="0.2"/>
    <row r="26752" ht="10.199999999999999" hidden="1" x14ac:dyDescent="0.2"/>
    <row r="26753" ht="10.199999999999999" hidden="1" x14ac:dyDescent="0.2"/>
    <row r="26754" ht="10.199999999999999" hidden="1" x14ac:dyDescent="0.2"/>
    <row r="26755" ht="10.199999999999999" hidden="1" x14ac:dyDescent="0.2"/>
    <row r="26756" ht="10.199999999999999" hidden="1" x14ac:dyDescent="0.2"/>
    <row r="26757" ht="10.199999999999999" hidden="1" x14ac:dyDescent="0.2"/>
    <row r="26758" ht="10.199999999999999" hidden="1" x14ac:dyDescent="0.2"/>
    <row r="26759" ht="10.199999999999999" hidden="1" x14ac:dyDescent="0.2"/>
    <row r="26760" ht="10.199999999999999" hidden="1" x14ac:dyDescent="0.2"/>
    <row r="26761" ht="10.199999999999999" hidden="1" x14ac:dyDescent="0.2"/>
    <row r="26762" ht="10.199999999999999" hidden="1" x14ac:dyDescent="0.2"/>
    <row r="26763" ht="10.199999999999999" hidden="1" x14ac:dyDescent="0.2"/>
    <row r="26764" ht="10.199999999999999" hidden="1" x14ac:dyDescent="0.2"/>
    <row r="26765" ht="10.199999999999999" hidden="1" x14ac:dyDescent="0.2"/>
    <row r="26766" ht="10.199999999999999" hidden="1" x14ac:dyDescent="0.2"/>
    <row r="26767" ht="10.199999999999999" hidden="1" x14ac:dyDescent="0.2"/>
    <row r="26768" ht="10.199999999999999" hidden="1" x14ac:dyDescent="0.2"/>
    <row r="26769" ht="10.199999999999999" hidden="1" x14ac:dyDescent="0.2"/>
    <row r="26770" ht="10.199999999999999" hidden="1" x14ac:dyDescent="0.2"/>
    <row r="26771" ht="10.199999999999999" hidden="1" x14ac:dyDescent="0.2"/>
    <row r="26772" ht="10.199999999999999" hidden="1" x14ac:dyDescent="0.2"/>
    <row r="26773" ht="10.199999999999999" hidden="1" x14ac:dyDescent="0.2"/>
    <row r="26774" ht="10.199999999999999" hidden="1" x14ac:dyDescent="0.2"/>
    <row r="26775" ht="10.199999999999999" hidden="1" x14ac:dyDescent="0.2"/>
    <row r="26776" ht="10.199999999999999" hidden="1" x14ac:dyDescent="0.2"/>
    <row r="26777" ht="10.199999999999999" hidden="1" x14ac:dyDescent="0.2"/>
    <row r="26778" ht="10.199999999999999" hidden="1" x14ac:dyDescent="0.2"/>
    <row r="26779" ht="10.199999999999999" hidden="1" x14ac:dyDescent="0.2"/>
    <row r="26780" ht="10.199999999999999" hidden="1" x14ac:dyDescent="0.2"/>
    <row r="26781" ht="10.199999999999999" hidden="1" x14ac:dyDescent="0.2"/>
    <row r="26782" ht="10.199999999999999" hidden="1" x14ac:dyDescent="0.2"/>
    <row r="26783" ht="10.199999999999999" hidden="1" x14ac:dyDescent="0.2"/>
    <row r="26784" ht="10.199999999999999" hidden="1" x14ac:dyDescent="0.2"/>
    <row r="26785" ht="10.199999999999999" hidden="1" x14ac:dyDescent="0.2"/>
    <row r="26786" ht="10.199999999999999" hidden="1" x14ac:dyDescent="0.2"/>
    <row r="26787" ht="10.199999999999999" hidden="1" x14ac:dyDescent="0.2"/>
    <row r="26788" ht="10.199999999999999" hidden="1" x14ac:dyDescent="0.2"/>
    <row r="26789" ht="10.199999999999999" hidden="1" x14ac:dyDescent="0.2"/>
    <row r="26790" ht="10.199999999999999" hidden="1" x14ac:dyDescent="0.2"/>
    <row r="26791" ht="10.199999999999999" hidden="1" x14ac:dyDescent="0.2"/>
    <row r="26792" ht="10.199999999999999" hidden="1" x14ac:dyDescent="0.2"/>
    <row r="26793" ht="10.199999999999999" hidden="1" x14ac:dyDescent="0.2"/>
    <row r="26794" ht="10.199999999999999" hidden="1" x14ac:dyDescent="0.2"/>
    <row r="26795" ht="10.199999999999999" hidden="1" x14ac:dyDescent="0.2"/>
    <row r="26796" ht="10.199999999999999" hidden="1" x14ac:dyDescent="0.2"/>
    <row r="26797" ht="10.199999999999999" hidden="1" x14ac:dyDescent="0.2"/>
    <row r="26798" ht="10.199999999999999" hidden="1" x14ac:dyDescent="0.2"/>
    <row r="26799" ht="10.199999999999999" hidden="1" x14ac:dyDescent="0.2"/>
    <row r="26800" ht="10.199999999999999" hidden="1" x14ac:dyDescent="0.2"/>
    <row r="26801" ht="10.199999999999999" hidden="1" x14ac:dyDescent="0.2"/>
    <row r="26802" ht="10.199999999999999" hidden="1" x14ac:dyDescent="0.2"/>
    <row r="26803" ht="10.199999999999999" hidden="1" x14ac:dyDescent="0.2"/>
    <row r="26804" ht="10.199999999999999" hidden="1" x14ac:dyDescent="0.2"/>
    <row r="26805" ht="10.199999999999999" hidden="1" x14ac:dyDescent="0.2"/>
    <row r="26806" ht="10.199999999999999" hidden="1" x14ac:dyDescent="0.2"/>
    <row r="26807" ht="10.199999999999999" hidden="1" x14ac:dyDescent="0.2"/>
    <row r="26808" ht="10.199999999999999" hidden="1" x14ac:dyDescent="0.2"/>
    <row r="26809" ht="10.199999999999999" hidden="1" x14ac:dyDescent="0.2"/>
    <row r="26810" ht="10.199999999999999" hidden="1" x14ac:dyDescent="0.2"/>
    <row r="26811" ht="10.199999999999999" hidden="1" x14ac:dyDescent="0.2"/>
    <row r="26812" ht="10.199999999999999" hidden="1" x14ac:dyDescent="0.2"/>
    <row r="26813" ht="10.199999999999999" hidden="1" x14ac:dyDescent="0.2"/>
    <row r="26814" ht="10.199999999999999" hidden="1" x14ac:dyDescent="0.2"/>
    <row r="26815" ht="10.199999999999999" hidden="1" x14ac:dyDescent="0.2"/>
    <row r="26816" ht="10.199999999999999" hidden="1" x14ac:dyDescent="0.2"/>
    <row r="26817" ht="10.199999999999999" hidden="1" x14ac:dyDescent="0.2"/>
    <row r="26818" ht="10.199999999999999" hidden="1" x14ac:dyDescent="0.2"/>
    <row r="26819" ht="10.199999999999999" hidden="1" x14ac:dyDescent="0.2"/>
    <row r="26820" ht="10.199999999999999" hidden="1" x14ac:dyDescent="0.2"/>
    <row r="26821" ht="10.199999999999999" hidden="1" x14ac:dyDescent="0.2"/>
    <row r="26822" ht="10.199999999999999" hidden="1" x14ac:dyDescent="0.2"/>
    <row r="26823" ht="10.199999999999999" hidden="1" x14ac:dyDescent="0.2"/>
    <row r="26824" ht="10.199999999999999" hidden="1" x14ac:dyDescent="0.2"/>
    <row r="26825" ht="10.199999999999999" hidden="1" x14ac:dyDescent="0.2"/>
    <row r="26826" ht="10.199999999999999" hidden="1" x14ac:dyDescent="0.2"/>
    <row r="26827" ht="10.199999999999999" hidden="1" x14ac:dyDescent="0.2"/>
    <row r="26828" ht="10.199999999999999" hidden="1" x14ac:dyDescent="0.2"/>
    <row r="26829" ht="10.199999999999999" hidden="1" x14ac:dyDescent="0.2"/>
    <row r="26830" ht="10.199999999999999" hidden="1" x14ac:dyDescent="0.2"/>
    <row r="26831" ht="10.199999999999999" hidden="1" x14ac:dyDescent="0.2"/>
    <row r="26832" ht="10.199999999999999" hidden="1" x14ac:dyDescent="0.2"/>
    <row r="26833" ht="10.199999999999999" hidden="1" x14ac:dyDescent="0.2"/>
    <row r="26834" ht="10.199999999999999" hidden="1" x14ac:dyDescent="0.2"/>
    <row r="26835" ht="10.199999999999999" hidden="1" x14ac:dyDescent="0.2"/>
    <row r="26836" ht="10.199999999999999" hidden="1" x14ac:dyDescent="0.2"/>
    <row r="26837" ht="10.199999999999999" hidden="1" x14ac:dyDescent="0.2"/>
    <row r="26838" ht="10.199999999999999" hidden="1" x14ac:dyDescent="0.2"/>
    <row r="26839" ht="10.199999999999999" hidden="1" x14ac:dyDescent="0.2"/>
    <row r="26840" ht="10.199999999999999" hidden="1" x14ac:dyDescent="0.2"/>
    <row r="26841" ht="10.199999999999999" hidden="1" x14ac:dyDescent="0.2"/>
    <row r="26842" ht="10.199999999999999" hidden="1" x14ac:dyDescent="0.2"/>
    <row r="26843" ht="10.199999999999999" hidden="1" x14ac:dyDescent="0.2"/>
    <row r="26844" ht="10.199999999999999" hidden="1" x14ac:dyDescent="0.2"/>
    <row r="26845" ht="10.199999999999999" hidden="1" x14ac:dyDescent="0.2"/>
    <row r="26846" ht="10.199999999999999" hidden="1" x14ac:dyDescent="0.2"/>
    <row r="26847" ht="10.199999999999999" hidden="1" x14ac:dyDescent="0.2"/>
    <row r="26848" ht="10.199999999999999" hidden="1" x14ac:dyDescent="0.2"/>
    <row r="26849" ht="10.199999999999999" hidden="1" x14ac:dyDescent="0.2"/>
    <row r="26850" ht="10.199999999999999" hidden="1" x14ac:dyDescent="0.2"/>
    <row r="26851" ht="10.199999999999999" hidden="1" x14ac:dyDescent="0.2"/>
    <row r="26852" ht="10.199999999999999" hidden="1" x14ac:dyDescent="0.2"/>
    <row r="26853" ht="10.199999999999999" hidden="1" x14ac:dyDescent="0.2"/>
    <row r="26854" ht="10.199999999999999" hidden="1" x14ac:dyDescent="0.2"/>
    <row r="26855" ht="10.199999999999999" hidden="1" x14ac:dyDescent="0.2"/>
    <row r="26856" ht="10.199999999999999" hidden="1" x14ac:dyDescent="0.2"/>
    <row r="26857" ht="10.199999999999999" hidden="1" x14ac:dyDescent="0.2"/>
    <row r="26858" ht="10.199999999999999" hidden="1" x14ac:dyDescent="0.2"/>
    <row r="26859" ht="10.199999999999999" hidden="1" x14ac:dyDescent="0.2"/>
    <row r="26860" ht="10.199999999999999" hidden="1" x14ac:dyDescent="0.2"/>
    <row r="26861" ht="10.199999999999999" hidden="1" x14ac:dyDescent="0.2"/>
    <row r="26862" ht="10.199999999999999" hidden="1" x14ac:dyDescent="0.2"/>
    <row r="26863" ht="10.199999999999999" hidden="1" x14ac:dyDescent="0.2"/>
    <row r="26864" ht="10.199999999999999" hidden="1" x14ac:dyDescent="0.2"/>
    <row r="26865" ht="10.199999999999999" hidden="1" x14ac:dyDescent="0.2"/>
    <row r="26866" ht="10.199999999999999" hidden="1" x14ac:dyDescent="0.2"/>
    <row r="26867" ht="10.199999999999999" hidden="1" x14ac:dyDescent="0.2"/>
    <row r="26868" ht="10.199999999999999" hidden="1" x14ac:dyDescent="0.2"/>
    <row r="26869" ht="10.199999999999999" hidden="1" x14ac:dyDescent="0.2"/>
    <row r="26870" ht="10.199999999999999" hidden="1" x14ac:dyDescent="0.2"/>
    <row r="26871" ht="10.199999999999999" hidden="1" x14ac:dyDescent="0.2"/>
    <row r="26872" ht="10.199999999999999" hidden="1" x14ac:dyDescent="0.2"/>
    <row r="26873" ht="10.199999999999999" hidden="1" x14ac:dyDescent="0.2"/>
    <row r="26874" ht="10.199999999999999" hidden="1" x14ac:dyDescent="0.2"/>
    <row r="26875" ht="10.199999999999999" hidden="1" x14ac:dyDescent="0.2"/>
    <row r="26876" ht="10.199999999999999" hidden="1" x14ac:dyDescent="0.2"/>
    <row r="26877" ht="10.199999999999999" hidden="1" x14ac:dyDescent="0.2"/>
    <row r="26878" ht="10.199999999999999" hidden="1" x14ac:dyDescent="0.2"/>
    <row r="26879" ht="10.199999999999999" hidden="1" x14ac:dyDescent="0.2"/>
    <row r="26880" ht="10.199999999999999" hidden="1" x14ac:dyDescent="0.2"/>
    <row r="26881" ht="10.199999999999999" hidden="1" x14ac:dyDescent="0.2"/>
    <row r="26882" ht="10.199999999999999" hidden="1" x14ac:dyDescent="0.2"/>
    <row r="26883" ht="10.199999999999999" hidden="1" x14ac:dyDescent="0.2"/>
    <row r="26884" ht="10.199999999999999" hidden="1" x14ac:dyDescent="0.2"/>
    <row r="26885" ht="10.199999999999999" hidden="1" x14ac:dyDescent="0.2"/>
    <row r="26886" ht="10.199999999999999" hidden="1" x14ac:dyDescent="0.2"/>
    <row r="26887" ht="10.199999999999999" hidden="1" x14ac:dyDescent="0.2"/>
    <row r="26888" ht="10.199999999999999" hidden="1" x14ac:dyDescent="0.2"/>
    <row r="26889" ht="10.199999999999999" hidden="1" x14ac:dyDescent="0.2"/>
    <row r="26890" ht="10.199999999999999" hidden="1" x14ac:dyDescent="0.2"/>
    <row r="26891" ht="10.199999999999999" hidden="1" x14ac:dyDescent="0.2"/>
    <row r="26892" ht="10.199999999999999" hidden="1" x14ac:dyDescent="0.2"/>
    <row r="26893" ht="10.199999999999999" hidden="1" x14ac:dyDescent="0.2"/>
    <row r="26894" ht="10.199999999999999" hidden="1" x14ac:dyDescent="0.2"/>
    <row r="26895" ht="10.199999999999999" hidden="1" x14ac:dyDescent="0.2"/>
    <row r="26896" ht="10.199999999999999" hidden="1" x14ac:dyDescent="0.2"/>
    <row r="26897" ht="10.199999999999999" hidden="1" x14ac:dyDescent="0.2"/>
    <row r="26898" ht="10.199999999999999" hidden="1" x14ac:dyDescent="0.2"/>
    <row r="26899" ht="10.199999999999999" hidden="1" x14ac:dyDescent="0.2"/>
    <row r="26900" ht="10.199999999999999" hidden="1" x14ac:dyDescent="0.2"/>
    <row r="26901" ht="10.199999999999999" hidden="1" x14ac:dyDescent="0.2"/>
    <row r="26902" ht="10.199999999999999" hidden="1" x14ac:dyDescent="0.2"/>
    <row r="26903" ht="10.199999999999999" hidden="1" x14ac:dyDescent="0.2"/>
    <row r="26904" ht="10.199999999999999" hidden="1" x14ac:dyDescent="0.2"/>
    <row r="26905" ht="10.199999999999999" hidden="1" x14ac:dyDescent="0.2"/>
    <row r="26906" ht="10.199999999999999" hidden="1" x14ac:dyDescent="0.2"/>
    <row r="26907" ht="10.199999999999999" hidden="1" x14ac:dyDescent="0.2"/>
    <row r="26908" ht="10.199999999999999" hidden="1" x14ac:dyDescent="0.2"/>
    <row r="26909" ht="10.199999999999999" hidden="1" x14ac:dyDescent="0.2"/>
    <row r="26910" ht="10.199999999999999" hidden="1" x14ac:dyDescent="0.2"/>
    <row r="26911" ht="10.199999999999999" hidden="1" x14ac:dyDescent="0.2"/>
    <row r="26912" ht="10.199999999999999" hidden="1" x14ac:dyDescent="0.2"/>
    <row r="26913" ht="10.199999999999999" hidden="1" x14ac:dyDescent="0.2"/>
    <row r="26914" ht="10.199999999999999" hidden="1" x14ac:dyDescent="0.2"/>
    <row r="26915" ht="10.199999999999999" hidden="1" x14ac:dyDescent="0.2"/>
    <row r="26916" ht="10.199999999999999" hidden="1" x14ac:dyDescent="0.2"/>
    <row r="26917" ht="10.199999999999999" hidden="1" x14ac:dyDescent="0.2"/>
    <row r="26918" ht="10.199999999999999" hidden="1" x14ac:dyDescent="0.2"/>
    <row r="26919" ht="10.199999999999999" hidden="1" x14ac:dyDescent="0.2"/>
    <row r="26920" ht="10.199999999999999" hidden="1" x14ac:dyDescent="0.2"/>
    <row r="26921" ht="10.199999999999999" hidden="1" x14ac:dyDescent="0.2"/>
    <row r="26922" ht="10.199999999999999" hidden="1" x14ac:dyDescent="0.2"/>
    <row r="26923" ht="10.199999999999999" hidden="1" x14ac:dyDescent="0.2"/>
    <row r="26924" ht="10.199999999999999" hidden="1" x14ac:dyDescent="0.2"/>
    <row r="26925" ht="10.199999999999999" hidden="1" x14ac:dyDescent="0.2"/>
    <row r="26926" ht="10.199999999999999" hidden="1" x14ac:dyDescent="0.2"/>
    <row r="26927" ht="10.199999999999999" hidden="1" x14ac:dyDescent="0.2"/>
    <row r="26928" ht="10.199999999999999" hidden="1" x14ac:dyDescent="0.2"/>
    <row r="26929" ht="10.199999999999999" hidden="1" x14ac:dyDescent="0.2"/>
    <row r="26930" ht="10.199999999999999" hidden="1" x14ac:dyDescent="0.2"/>
    <row r="26931" ht="10.199999999999999" hidden="1" x14ac:dyDescent="0.2"/>
    <row r="26932" ht="10.199999999999999" hidden="1" x14ac:dyDescent="0.2"/>
    <row r="26933" ht="10.199999999999999" hidden="1" x14ac:dyDescent="0.2"/>
    <row r="26934" ht="10.199999999999999" hidden="1" x14ac:dyDescent="0.2"/>
    <row r="26935" ht="10.199999999999999" hidden="1" x14ac:dyDescent="0.2"/>
    <row r="26936" ht="10.199999999999999" hidden="1" x14ac:dyDescent="0.2"/>
    <row r="26937" ht="10.199999999999999" hidden="1" x14ac:dyDescent="0.2"/>
    <row r="26938" ht="10.199999999999999" hidden="1" x14ac:dyDescent="0.2"/>
    <row r="26939" ht="10.199999999999999" hidden="1" x14ac:dyDescent="0.2"/>
    <row r="26940" ht="10.199999999999999" hidden="1" x14ac:dyDescent="0.2"/>
    <row r="26941" ht="10.199999999999999" hidden="1" x14ac:dyDescent="0.2"/>
    <row r="26942" ht="10.199999999999999" hidden="1" x14ac:dyDescent="0.2"/>
    <row r="26943" ht="10.199999999999999" hidden="1" x14ac:dyDescent="0.2"/>
    <row r="26944" ht="10.199999999999999" hidden="1" x14ac:dyDescent="0.2"/>
    <row r="26945" ht="10.199999999999999" hidden="1" x14ac:dyDescent="0.2"/>
    <row r="26946" ht="10.199999999999999" hidden="1" x14ac:dyDescent="0.2"/>
    <row r="26947" ht="10.199999999999999" hidden="1" x14ac:dyDescent="0.2"/>
    <row r="26948" ht="10.199999999999999" hidden="1" x14ac:dyDescent="0.2"/>
    <row r="26949" ht="10.199999999999999" hidden="1" x14ac:dyDescent="0.2"/>
    <row r="26950" ht="10.199999999999999" hidden="1" x14ac:dyDescent="0.2"/>
    <row r="26951" ht="10.199999999999999" hidden="1" x14ac:dyDescent="0.2"/>
    <row r="26952" ht="10.199999999999999" hidden="1" x14ac:dyDescent="0.2"/>
    <row r="26953" ht="10.199999999999999" hidden="1" x14ac:dyDescent="0.2"/>
    <row r="26954" ht="10.199999999999999" hidden="1" x14ac:dyDescent="0.2"/>
    <row r="26955" ht="10.199999999999999" hidden="1" x14ac:dyDescent="0.2"/>
    <row r="26956" ht="10.199999999999999" hidden="1" x14ac:dyDescent="0.2"/>
    <row r="26957" ht="10.199999999999999" hidden="1" x14ac:dyDescent="0.2"/>
    <row r="26958" ht="10.199999999999999" hidden="1" x14ac:dyDescent="0.2"/>
    <row r="26959" ht="10.199999999999999" hidden="1" x14ac:dyDescent="0.2"/>
    <row r="26960" ht="10.199999999999999" hidden="1" x14ac:dyDescent="0.2"/>
    <row r="26961" ht="10.199999999999999" hidden="1" x14ac:dyDescent="0.2"/>
    <row r="26962" ht="10.199999999999999" hidden="1" x14ac:dyDescent="0.2"/>
    <row r="26963" ht="10.199999999999999" hidden="1" x14ac:dyDescent="0.2"/>
    <row r="26964" ht="10.199999999999999" hidden="1" x14ac:dyDescent="0.2"/>
    <row r="26965" ht="10.199999999999999" hidden="1" x14ac:dyDescent="0.2"/>
    <row r="26966" ht="10.199999999999999" hidden="1" x14ac:dyDescent="0.2"/>
    <row r="26967" ht="10.199999999999999" hidden="1" x14ac:dyDescent="0.2"/>
    <row r="26968" ht="10.199999999999999" hidden="1" x14ac:dyDescent="0.2"/>
    <row r="26969" ht="10.199999999999999" hidden="1" x14ac:dyDescent="0.2"/>
    <row r="26970" ht="10.199999999999999" hidden="1" x14ac:dyDescent="0.2"/>
    <row r="26971" ht="10.199999999999999" hidden="1" x14ac:dyDescent="0.2"/>
    <row r="26972" ht="10.199999999999999" hidden="1" x14ac:dyDescent="0.2"/>
    <row r="26973" ht="10.199999999999999" hidden="1" x14ac:dyDescent="0.2"/>
    <row r="26974" ht="10.199999999999999" hidden="1" x14ac:dyDescent="0.2"/>
    <row r="26975" ht="10.199999999999999" hidden="1" x14ac:dyDescent="0.2"/>
    <row r="26976" ht="10.199999999999999" hidden="1" x14ac:dyDescent="0.2"/>
    <row r="26977" ht="10.199999999999999" hidden="1" x14ac:dyDescent="0.2"/>
    <row r="26978" ht="10.199999999999999" hidden="1" x14ac:dyDescent="0.2"/>
    <row r="26979" ht="10.199999999999999" hidden="1" x14ac:dyDescent="0.2"/>
    <row r="26980" ht="10.199999999999999" hidden="1" x14ac:dyDescent="0.2"/>
    <row r="26981" ht="10.199999999999999" hidden="1" x14ac:dyDescent="0.2"/>
    <row r="26982" ht="10.199999999999999" hidden="1" x14ac:dyDescent="0.2"/>
    <row r="26983" ht="10.199999999999999" hidden="1" x14ac:dyDescent="0.2"/>
    <row r="26984" ht="10.199999999999999" hidden="1" x14ac:dyDescent="0.2"/>
    <row r="26985" ht="10.199999999999999" hidden="1" x14ac:dyDescent="0.2"/>
    <row r="26986" ht="10.199999999999999" hidden="1" x14ac:dyDescent="0.2"/>
    <row r="26987" ht="10.199999999999999" hidden="1" x14ac:dyDescent="0.2"/>
    <row r="26988" ht="10.199999999999999" hidden="1" x14ac:dyDescent="0.2"/>
    <row r="26989" ht="10.199999999999999" hidden="1" x14ac:dyDescent="0.2"/>
    <row r="26990" ht="10.199999999999999" hidden="1" x14ac:dyDescent="0.2"/>
    <row r="26991" ht="10.199999999999999" hidden="1" x14ac:dyDescent="0.2"/>
    <row r="26992" ht="10.199999999999999" hidden="1" x14ac:dyDescent="0.2"/>
    <row r="26993" ht="10.199999999999999" hidden="1" x14ac:dyDescent="0.2"/>
    <row r="26994" ht="10.199999999999999" hidden="1" x14ac:dyDescent="0.2"/>
    <row r="26995" ht="10.199999999999999" hidden="1" x14ac:dyDescent="0.2"/>
    <row r="26996" ht="10.199999999999999" hidden="1" x14ac:dyDescent="0.2"/>
    <row r="26997" ht="10.199999999999999" hidden="1" x14ac:dyDescent="0.2"/>
    <row r="26998" ht="10.199999999999999" hidden="1" x14ac:dyDescent="0.2"/>
    <row r="26999" ht="10.199999999999999" hidden="1" x14ac:dyDescent="0.2"/>
    <row r="27000" ht="10.199999999999999" hidden="1" x14ac:dyDescent="0.2"/>
    <row r="27001" ht="10.199999999999999" hidden="1" x14ac:dyDescent="0.2"/>
    <row r="27002" ht="10.199999999999999" hidden="1" x14ac:dyDescent="0.2"/>
    <row r="27003" ht="10.199999999999999" hidden="1" x14ac:dyDescent="0.2"/>
    <row r="27004" ht="10.199999999999999" hidden="1" x14ac:dyDescent="0.2"/>
    <row r="27005" ht="10.199999999999999" hidden="1" x14ac:dyDescent="0.2"/>
    <row r="27006" ht="10.199999999999999" hidden="1" x14ac:dyDescent="0.2"/>
    <row r="27007" ht="10.199999999999999" hidden="1" x14ac:dyDescent="0.2"/>
    <row r="27008" ht="10.199999999999999" hidden="1" x14ac:dyDescent="0.2"/>
    <row r="27009" ht="10.199999999999999" hidden="1" x14ac:dyDescent="0.2"/>
    <row r="27010" ht="10.199999999999999" hidden="1" x14ac:dyDescent="0.2"/>
    <row r="27011" ht="10.199999999999999" hidden="1" x14ac:dyDescent="0.2"/>
    <row r="27012" ht="10.199999999999999" hidden="1" x14ac:dyDescent="0.2"/>
    <row r="27013" ht="10.199999999999999" hidden="1" x14ac:dyDescent="0.2"/>
    <row r="27014" ht="10.199999999999999" hidden="1" x14ac:dyDescent="0.2"/>
    <row r="27015" ht="10.199999999999999" hidden="1" x14ac:dyDescent="0.2"/>
    <row r="27016" ht="10.199999999999999" hidden="1" x14ac:dyDescent="0.2"/>
    <row r="27017" ht="10.199999999999999" hidden="1" x14ac:dyDescent="0.2"/>
    <row r="27018" ht="10.199999999999999" hidden="1" x14ac:dyDescent="0.2"/>
    <row r="27019" ht="10.199999999999999" hidden="1" x14ac:dyDescent="0.2"/>
    <row r="27020" ht="10.199999999999999" hidden="1" x14ac:dyDescent="0.2"/>
    <row r="27021" ht="10.199999999999999" hidden="1" x14ac:dyDescent="0.2"/>
    <row r="27022" ht="10.199999999999999" hidden="1" x14ac:dyDescent="0.2"/>
    <row r="27023" ht="10.199999999999999" hidden="1" x14ac:dyDescent="0.2"/>
    <row r="27024" ht="10.199999999999999" hidden="1" x14ac:dyDescent="0.2"/>
    <row r="27025" ht="10.199999999999999" hidden="1" x14ac:dyDescent="0.2"/>
    <row r="27026" ht="10.199999999999999" hidden="1" x14ac:dyDescent="0.2"/>
    <row r="27027" ht="10.199999999999999" hidden="1" x14ac:dyDescent="0.2"/>
    <row r="27028" ht="10.199999999999999" hidden="1" x14ac:dyDescent="0.2"/>
    <row r="27029" ht="10.199999999999999" hidden="1" x14ac:dyDescent="0.2"/>
    <row r="27030" ht="10.199999999999999" hidden="1" x14ac:dyDescent="0.2"/>
    <row r="27031" ht="10.199999999999999" hidden="1" x14ac:dyDescent="0.2"/>
    <row r="27032" ht="10.199999999999999" hidden="1" x14ac:dyDescent="0.2"/>
    <row r="27033" ht="10.199999999999999" hidden="1" x14ac:dyDescent="0.2"/>
    <row r="27034" ht="10.199999999999999" hidden="1" x14ac:dyDescent="0.2"/>
    <row r="27035" ht="10.199999999999999" hidden="1" x14ac:dyDescent="0.2"/>
    <row r="27036" ht="10.199999999999999" hidden="1" x14ac:dyDescent="0.2"/>
    <row r="27037" ht="10.199999999999999" hidden="1" x14ac:dyDescent="0.2"/>
    <row r="27038" ht="10.199999999999999" hidden="1" x14ac:dyDescent="0.2"/>
    <row r="27039" ht="10.199999999999999" hidden="1" x14ac:dyDescent="0.2"/>
    <row r="27040" ht="10.199999999999999" hidden="1" x14ac:dyDescent="0.2"/>
    <row r="27041" ht="10.199999999999999" hidden="1" x14ac:dyDescent="0.2"/>
    <row r="27042" ht="10.199999999999999" hidden="1" x14ac:dyDescent="0.2"/>
    <row r="27043" ht="10.199999999999999" hidden="1" x14ac:dyDescent="0.2"/>
    <row r="27044" ht="10.199999999999999" hidden="1" x14ac:dyDescent="0.2"/>
    <row r="27045" ht="10.199999999999999" hidden="1" x14ac:dyDescent="0.2"/>
    <row r="27046" ht="10.199999999999999" hidden="1" x14ac:dyDescent="0.2"/>
    <row r="27047" ht="10.199999999999999" hidden="1" x14ac:dyDescent="0.2"/>
    <row r="27048" ht="10.199999999999999" hidden="1" x14ac:dyDescent="0.2"/>
    <row r="27049" ht="10.199999999999999" hidden="1" x14ac:dyDescent="0.2"/>
    <row r="27050" ht="10.199999999999999" hidden="1" x14ac:dyDescent="0.2"/>
    <row r="27051" ht="10.199999999999999" hidden="1" x14ac:dyDescent="0.2"/>
    <row r="27052" ht="10.199999999999999" hidden="1" x14ac:dyDescent="0.2"/>
    <row r="27053" ht="10.199999999999999" hidden="1" x14ac:dyDescent="0.2"/>
    <row r="27054" ht="10.199999999999999" hidden="1" x14ac:dyDescent="0.2"/>
    <row r="27055" ht="10.199999999999999" hidden="1" x14ac:dyDescent="0.2"/>
    <row r="27056" ht="10.199999999999999" hidden="1" x14ac:dyDescent="0.2"/>
    <row r="27057" ht="10.199999999999999" hidden="1" x14ac:dyDescent="0.2"/>
    <row r="27058" ht="10.199999999999999" hidden="1" x14ac:dyDescent="0.2"/>
    <row r="27059" ht="10.199999999999999" hidden="1" x14ac:dyDescent="0.2"/>
    <row r="27060" ht="10.199999999999999" hidden="1" x14ac:dyDescent="0.2"/>
    <row r="27061" ht="10.199999999999999" hidden="1" x14ac:dyDescent="0.2"/>
    <row r="27062" ht="10.199999999999999" hidden="1" x14ac:dyDescent="0.2"/>
    <row r="27063" ht="10.199999999999999" hidden="1" x14ac:dyDescent="0.2"/>
    <row r="27064" ht="10.199999999999999" hidden="1" x14ac:dyDescent="0.2"/>
    <row r="27065" ht="10.199999999999999" hidden="1" x14ac:dyDescent="0.2"/>
    <row r="27066" ht="10.199999999999999" hidden="1" x14ac:dyDescent="0.2"/>
    <row r="27067" ht="10.199999999999999" hidden="1" x14ac:dyDescent="0.2"/>
    <row r="27068" ht="10.199999999999999" hidden="1" x14ac:dyDescent="0.2"/>
    <row r="27069" ht="10.199999999999999" hidden="1" x14ac:dyDescent="0.2"/>
    <row r="27070" ht="10.199999999999999" hidden="1" x14ac:dyDescent="0.2"/>
    <row r="27071" ht="10.199999999999999" hidden="1" x14ac:dyDescent="0.2"/>
    <row r="27072" ht="10.199999999999999" hidden="1" x14ac:dyDescent="0.2"/>
    <row r="27073" ht="10.199999999999999" hidden="1" x14ac:dyDescent="0.2"/>
    <row r="27074" ht="10.199999999999999" hidden="1" x14ac:dyDescent="0.2"/>
    <row r="27075" ht="10.199999999999999" hidden="1" x14ac:dyDescent="0.2"/>
    <row r="27076" ht="10.199999999999999" hidden="1" x14ac:dyDescent="0.2"/>
    <row r="27077" ht="10.199999999999999" hidden="1" x14ac:dyDescent="0.2"/>
    <row r="27078" ht="10.199999999999999" hidden="1" x14ac:dyDescent="0.2"/>
    <row r="27079" ht="10.199999999999999" hidden="1" x14ac:dyDescent="0.2"/>
    <row r="27080" ht="10.199999999999999" hidden="1" x14ac:dyDescent="0.2"/>
    <row r="27081" ht="10.199999999999999" hidden="1" x14ac:dyDescent="0.2"/>
    <row r="27082" ht="10.199999999999999" hidden="1" x14ac:dyDescent="0.2"/>
    <row r="27083" ht="10.199999999999999" hidden="1" x14ac:dyDescent="0.2"/>
    <row r="27084" ht="10.199999999999999" hidden="1" x14ac:dyDescent="0.2"/>
    <row r="27085" ht="10.199999999999999" hidden="1" x14ac:dyDescent="0.2"/>
    <row r="27086" ht="10.199999999999999" hidden="1" x14ac:dyDescent="0.2"/>
    <row r="27087" ht="10.199999999999999" hidden="1" x14ac:dyDescent="0.2"/>
    <row r="27088" ht="10.199999999999999" hidden="1" x14ac:dyDescent="0.2"/>
    <row r="27089" ht="10.199999999999999" hidden="1" x14ac:dyDescent="0.2"/>
    <row r="27090" ht="10.199999999999999" hidden="1" x14ac:dyDescent="0.2"/>
    <row r="27091" ht="10.199999999999999" hidden="1" x14ac:dyDescent="0.2"/>
    <row r="27092" ht="10.199999999999999" hidden="1" x14ac:dyDescent="0.2"/>
    <row r="27093" ht="10.199999999999999" hidden="1" x14ac:dyDescent="0.2"/>
    <row r="27094" ht="10.199999999999999" hidden="1" x14ac:dyDescent="0.2"/>
    <row r="27095" ht="10.199999999999999" hidden="1" x14ac:dyDescent="0.2"/>
    <row r="27096" ht="10.199999999999999" hidden="1" x14ac:dyDescent="0.2"/>
    <row r="27097" ht="10.199999999999999" hidden="1" x14ac:dyDescent="0.2"/>
    <row r="27098" ht="10.199999999999999" hidden="1" x14ac:dyDescent="0.2"/>
    <row r="27099" ht="10.199999999999999" hidden="1" x14ac:dyDescent="0.2"/>
    <row r="27100" ht="10.199999999999999" hidden="1" x14ac:dyDescent="0.2"/>
    <row r="27101" ht="10.199999999999999" hidden="1" x14ac:dyDescent="0.2"/>
    <row r="27102" ht="10.199999999999999" hidden="1" x14ac:dyDescent="0.2"/>
    <row r="27103" ht="10.199999999999999" hidden="1" x14ac:dyDescent="0.2"/>
    <row r="27104" ht="10.199999999999999" hidden="1" x14ac:dyDescent="0.2"/>
    <row r="27105" ht="10.199999999999999" hidden="1" x14ac:dyDescent="0.2"/>
    <row r="27106" ht="10.199999999999999" hidden="1" x14ac:dyDescent="0.2"/>
    <row r="27107" ht="10.199999999999999" hidden="1" x14ac:dyDescent="0.2"/>
    <row r="27108" ht="10.199999999999999" hidden="1" x14ac:dyDescent="0.2"/>
    <row r="27109" ht="10.199999999999999" hidden="1" x14ac:dyDescent="0.2"/>
    <row r="27110" ht="10.199999999999999" hidden="1" x14ac:dyDescent="0.2"/>
    <row r="27111" ht="10.199999999999999" hidden="1" x14ac:dyDescent="0.2"/>
    <row r="27112" ht="10.199999999999999" hidden="1" x14ac:dyDescent="0.2"/>
    <row r="27113" ht="10.199999999999999" hidden="1" x14ac:dyDescent="0.2"/>
    <row r="27114" ht="10.199999999999999" hidden="1" x14ac:dyDescent="0.2"/>
    <row r="27115" ht="10.199999999999999" hidden="1" x14ac:dyDescent="0.2"/>
    <row r="27116" ht="10.199999999999999" hidden="1" x14ac:dyDescent="0.2"/>
    <row r="27117" ht="10.199999999999999" hidden="1" x14ac:dyDescent="0.2"/>
    <row r="27118" ht="10.199999999999999" hidden="1" x14ac:dyDescent="0.2"/>
    <row r="27119" ht="10.199999999999999" hidden="1" x14ac:dyDescent="0.2"/>
    <row r="27120" ht="10.199999999999999" hidden="1" x14ac:dyDescent="0.2"/>
    <row r="27121" ht="10.199999999999999" hidden="1" x14ac:dyDescent="0.2"/>
    <row r="27122" ht="10.199999999999999" hidden="1" x14ac:dyDescent="0.2"/>
    <row r="27123" ht="10.199999999999999" hidden="1" x14ac:dyDescent="0.2"/>
    <row r="27124" ht="10.199999999999999" hidden="1" x14ac:dyDescent="0.2"/>
    <row r="27125" ht="10.199999999999999" hidden="1" x14ac:dyDescent="0.2"/>
    <row r="27126" ht="10.199999999999999" hidden="1" x14ac:dyDescent="0.2"/>
    <row r="27127" ht="10.199999999999999" hidden="1" x14ac:dyDescent="0.2"/>
    <row r="27128" ht="10.199999999999999" hidden="1" x14ac:dyDescent="0.2"/>
    <row r="27129" ht="10.199999999999999" hidden="1" x14ac:dyDescent="0.2"/>
    <row r="27130" ht="10.199999999999999" hidden="1" x14ac:dyDescent="0.2"/>
    <row r="27131" ht="10.199999999999999" hidden="1" x14ac:dyDescent="0.2"/>
    <row r="27132" ht="10.199999999999999" hidden="1" x14ac:dyDescent="0.2"/>
    <row r="27133" ht="10.199999999999999" hidden="1" x14ac:dyDescent="0.2"/>
    <row r="27134" ht="10.199999999999999" hidden="1" x14ac:dyDescent="0.2"/>
    <row r="27135" ht="10.199999999999999" hidden="1" x14ac:dyDescent="0.2"/>
    <row r="27136" ht="10.199999999999999" hidden="1" x14ac:dyDescent="0.2"/>
    <row r="27137" ht="10.199999999999999" hidden="1" x14ac:dyDescent="0.2"/>
    <row r="27138" ht="10.199999999999999" hidden="1" x14ac:dyDescent="0.2"/>
    <row r="27139" ht="10.199999999999999" hidden="1" x14ac:dyDescent="0.2"/>
    <row r="27140" ht="10.199999999999999" hidden="1" x14ac:dyDescent="0.2"/>
    <row r="27141" ht="10.199999999999999" hidden="1" x14ac:dyDescent="0.2"/>
    <row r="27142" ht="10.199999999999999" hidden="1" x14ac:dyDescent="0.2"/>
    <row r="27143" ht="10.199999999999999" hidden="1" x14ac:dyDescent="0.2"/>
    <row r="27144" ht="10.199999999999999" hidden="1" x14ac:dyDescent="0.2"/>
    <row r="27145" ht="10.199999999999999" hidden="1" x14ac:dyDescent="0.2"/>
    <row r="27146" ht="10.199999999999999" hidden="1" x14ac:dyDescent="0.2"/>
    <row r="27147" ht="10.199999999999999" hidden="1" x14ac:dyDescent="0.2"/>
    <row r="27148" ht="10.199999999999999" hidden="1" x14ac:dyDescent="0.2"/>
    <row r="27149" ht="10.199999999999999" hidden="1" x14ac:dyDescent="0.2"/>
    <row r="27150" ht="10.199999999999999" hidden="1" x14ac:dyDescent="0.2"/>
    <row r="27151" ht="10.199999999999999" hidden="1" x14ac:dyDescent="0.2"/>
    <row r="27152" ht="10.199999999999999" hidden="1" x14ac:dyDescent="0.2"/>
    <row r="27153" ht="10.199999999999999" hidden="1" x14ac:dyDescent="0.2"/>
    <row r="27154" ht="10.199999999999999" hidden="1" x14ac:dyDescent="0.2"/>
    <row r="27155" ht="10.199999999999999" hidden="1" x14ac:dyDescent="0.2"/>
    <row r="27156" ht="10.199999999999999" hidden="1" x14ac:dyDescent="0.2"/>
    <row r="27157" ht="10.199999999999999" hidden="1" x14ac:dyDescent="0.2"/>
    <row r="27158" ht="10.199999999999999" hidden="1" x14ac:dyDescent="0.2"/>
    <row r="27159" ht="10.199999999999999" hidden="1" x14ac:dyDescent="0.2"/>
    <row r="27160" ht="10.199999999999999" hidden="1" x14ac:dyDescent="0.2"/>
    <row r="27161" ht="10.199999999999999" hidden="1" x14ac:dyDescent="0.2"/>
    <row r="27162" ht="10.199999999999999" hidden="1" x14ac:dyDescent="0.2"/>
    <row r="27163" ht="10.199999999999999" hidden="1" x14ac:dyDescent="0.2"/>
    <row r="27164" ht="10.199999999999999" hidden="1" x14ac:dyDescent="0.2"/>
    <row r="27165" ht="10.199999999999999" hidden="1" x14ac:dyDescent="0.2"/>
    <row r="27166" ht="10.199999999999999" hidden="1" x14ac:dyDescent="0.2"/>
    <row r="27167" ht="10.199999999999999" hidden="1" x14ac:dyDescent="0.2"/>
    <row r="27168" ht="10.199999999999999" hidden="1" x14ac:dyDescent="0.2"/>
    <row r="27169" ht="10.199999999999999" hidden="1" x14ac:dyDescent="0.2"/>
    <row r="27170" ht="10.199999999999999" hidden="1" x14ac:dyDescent="0.2"/>
    <row r="27171" ht="10.199999999999999" hidden="1" x14ac:dyDescent="0.2"/>
    <row r="27172" ht="10.199999999999999" hidden="1" x14ac:dyDescent="0.2"/>
    <row r="27173" ht="10.199999999999999" hidden="1" x14ac:dyDescent="0.2"/>
    <row r="27174" ht="10.199999999999999" hidden="1" x14ac:dyDescent="0.2"/>
    <row r="27175" ht="10.199999999999999" hidden="1" x14ac:dyDescent="0.2"/>
    <row r="27176" ht="10.199999999999999" hidden="1" x14ac:dyDescent="0.2"/>
    <row r="27177" ht="10.199999999999999" hidden="1" x14ac:dyDescent="0.2"/>
    <row r="27178" ht="10.199999999999999" hidden="1" x14ac:dyDescent="0.2"/>
    <row r="27179" ht="10.199999999999999" hidden="1" x14ac:dyDescent="0.2"/>
    <row r="27180" ht="10.199999999999999" hidden="1" x14ac:dyDescent="0.2"/>
    <row r="27181" ht="10.199999999999999" hidden="1" x14ac:dyDescent="0.2"/>
    <row r="27182" ht="10.199999999999999" hidden="1" x14ac:dyDescent="0.2"/>
    <row r="27183" ht="10.199999999999999" hidden="1" x14ac:dyDescent="0.2"/>
    <row r="27184" ht="10.199999999999999" hidden="1" x14ac:dyDescent="0.2"/>
    <row r="27185" ht="10.199999999999999" hidden="1" x14ac:dyDescent="0.2"/>
    <row r="27186" ht="10.199999999999999" hidden="1" x14ac:dyDescent="0.2"/>
    <row r="27187" ht="10.199999999999999" hidden="1" x14ac:dyDescent="0.2"/>
    <row r="27188" ht="10.199999999999999" hidden="1" x14ac:dyDescent="0.2"/>
    <row r="27189" ht="10.199999999999999" hidden="1" x14ac:dyDescent="0.2"/>
    <row r="27190" ht="10.199999999999999" hidden="1" x14ac:dyDescent="0.2"/>
    <row r="27191" ht="10.199999999999999" hidden="1" x14ac:dyDescent="0.2"/>
    <row r="27192" ht="10.199999999999999" hidden="1" x14ac:dyDescent="0.2"/>
    <row r="27193" ht="10.199999999999999" hidden="1" x14ac:dyDescent="0.2"/>
    <row r="27194" ht="10.199999999999999" hidden="1" x14ac:dyDescent="0.2"/>
    <row r="27195" ht="10.199999999999999" hidden="1" x14ac:dyDescent="0.2"/>
    <row r="27196" ht="10.199999999999999" hidden="1" x14ac:dyDescent="0.2"/>
    <row r="27197" ht="10.199999999999999" hidden="1" x14ac:dyDescent="0.2"/>
    <row r="27198" ht="10.199999999999999" hidden="1" x14ac:dyDescent="0.2"/>
    <row r="27199" ht="10.199999999999999" hidden="1" x14ac:dyDescent="0.2"/>
    <row r="27200" ht="10.199999999999999" hidden="1" x14ac:dyDescent="0.2"/>
    <row r="27201" ht="10.199999999999999" hidden="1" x14ac:dyDescent="0.2"/>
    <row r="27202" ht="10.199999999999999" hidden="1" x14ac:dyDescent="0.2"/>
    <row r="27203" ht="10.199999999999999" hidden="1" x14ac:dyDescent="0.2"/>
    <row r="27204" ht="10.199999999999999" hidden="1" x14ac:dyDescent="0.2"/>
    <row r="27205" ht="10.199999999999999" hidden="1" x14ac:dyDescent="0.2"/>
    <row r="27206" ht="10.199999999999999" hidden="1" x14ac:dyDescent="0.2"/>
    <row r="27207" ht="10.199999999999999" hidden="1" x14ac:dyDescent="0.2"/>
    <row r="27208" ht="10.199999999999999" hidden="1" x14ac:dyDescent="0.2"/>
    <row r="27209" ht="10.199999999999999" hidden="1" x14ac:dyDescent="0.2"/>
    <row r="27210" ht="10.199999999999999" hidden="1" x14ac:dyDescent="0.2"/>
    <row r="27211" ht="10.199999999999999" hidden="1" x14ac:dyDescent="0.2"/>
    <row r="27212" ht="10.199999999999999" hidden="1" x14ac:dyDescent="0.2"/>
    <row r="27213" ht="10.199999999999999" hidden="1" x14ac:dyDescent="0.2"/>
    <row r="27214" ht="10.199999999999999" hidden="1" x14ac:dyDescent="0.2"/>
    <row r="27215" ht="10.199999999999999" hidden="1" x14ac:dyDescent="0.2"/>
    <row r="27216" ht="10.199999999999999" hidden="1" x14ac:dyDescent="0.2"/>
    <row r="27217" ht="10.199999999999999" hidden="1" x14ac:dyDescent="0.2"/>
    <row r="27218" ht="10.199999999999999" hidden="1" x14ac:dyDescent="0.2"/>
    <row r="27219" ht="10.199999999999999" hidden="1" x14ac:dyDescent="0.2"/>
    <row r="27220" ht="10.199999999999999" hidden="1" x14ac:dyDescent="0.2"/>
    <row r="27221" ht="10.199999999999999" hidden="1" x14ac:dyDescent="0.2"/>
    <row r="27222" ht="10.199999999999999" hidden="1" x14ac:dyDescent="0.2"/>
    <row r="27223" ht="10.199999999999999" hidden="1" x14ac:dyDescent="0.2"/>
    <row r="27224" ht="10.199999999999999" hidden="1" x14ac:dyDescent="0.2"/>
    <row r="27225" ht="10.199999999999999" hidden="1" x14ac:dyDescent="0.2"/>
    <row r="27226" ht="10.199999999999999" hidden="1" x14ac:dyDescent="0.2"/>
    <row r="27227" ht="10.199999999999999" hidden="1" x14ac:dyDescent="0.2"/>
    <row r="27228" ht="10.199999999999999" hidden="1" x14ac:dyDescent="0.2"/>
    <row r="27229" ht="10.199999999999999" hidden="1" x14ac:dyDescent="0.2"/>
    <row r="27230" ht="10.199999999999999" hidden="1" x14ac:dyDescent="0.2"/>
    <row r="27231" ht="10.199999999999999" hidden="1" x14ac:dyDescent="0.2"/>
    <row r="27232" ht="10.199999999999999" hidden="1" x14ac:dyDescent="0.2"/>
    <row r="27233" ht="10.199999999999999" hidden="1" x14ac:dyDescent="0.2"/>
    <row r="27234" ht="10.199999999999999" hidden="1" x14ac:dyDescent="0.2"/>
    <row r="27235" ht="10.199999999999999" hidden="1" x14ac:dyDescent="0.2"/>
    <row r="27236" ht="10.199999999999999" hidden="1" x14ac:dyDescent="0.2"/>
    <row r="27237" ht="10.199999999999999" hidden="1" x14ac:dyDescent="0.2"/>
    <row r="27238" ht="10.199999999999999" hidden="1" x14ac:dyDescent="0.2"/>
    <row r="27239" ht="10.199999999999999" hidden="1" x14ac:dyDescent="0.2"/>
    <row r="27240" ht="10.199999999999999" hidden="1" x14ac:dyDescent="0.2"/>
    <row r="27241" ht="10.199999999999999" hidden="1" x14ac:dyDescent="0.2"/>
    <row r="27242" ht="10.199999999999999" hidden="1" x14ac:dyDescent="0.2"/>
    <row r="27243" ht="10.199999999999999" hidden="1" x14ac:dyDescent="0.2"/>
    <row r="27244" ht="10.199999999999999" hidden="1" x14ac:dyDescent="0.2"/>
    <row r="27245" ht="10.199999999999999" hidden="1" x14ac:dyDescent="0.2"/>
    <row r="27246" ht="10.199999999999999" hidden="1" x14ac:dyDescent="0.2"/>
    <row r="27247" ht="10.199999999999999" hidden="1" x14ac:dyDescent="0.2"/>
    <row r="27248" ht="10.199999999999999" hidden="1" x14ac:dyDescent="0.2"/>
    <row r="27249" ht="10.199999999999999" hidden="1" x14ac:dyDescent="0.2"/>
    <row r="27250" ht="10.199999999999999" hidden="1" x14ac:dyDescent="0.2"/>
    <row r="27251" ht="10.199999999999999" hidden="1" x14ac:dyDescent="0.2"/>
    <row r="27252" ht="10.199999999999999" hidden="1" x14ac:dyDescent="0.2"/>
    <row r="27253" ht="10.199999999999999" hidden="1" x14ac:dyDescent="0.2"/>
    <row r="27254" ht="10.199999999999999" hidden="1" x14ac:dyDescent="0.2"/>
    <row r="27255" ht="10.199999999999999" hidden="1" x14ac:dyDescent="0.2"/>
    <row r="27256" ht="10.199999999999999" hidden="1" x14ac:dyDescent="0.2"/>
    <row r="27257" ht="10.199999999999999" hidden="1" x14ac:dyDescent="0.2"/>
    <row r="27258" ht="10.199999999999999" hidden="1" x14ac:dyDescent="0.2"/>
    <row r="27259" ht="10.199999999999999" hidden="1" x14ac:dyDescent="0.2"/>
    <row r="27260" ht="10.199999999999999" hidden="1" x14ac:dyDescent="0.2"/>
    <row r="27261" ht="10.199999999999999" hidden="1" x14ac:dyDescent="0.2"/>
    <row r="27262" ht="10.199999999999999" hidden="1" x14ac:dyDescent="0.2"/>
    <row r="27263" ht="10.199999999999999" hidden="1" x14ac:dyDescent="0.2"/>
    <row r="27264" ht="10.199999999999999" hidden="1" x14ac:dyDescent="0.2"/>
    <row r="27265" ht="10.199999999999999" hidden="1" x14ac:dyDescent="0.2"/>
    <row r="27266" ht="10.199999999999999" hidden="1" x14ac:dyDescent="0.2"/>
    <row r="27267" ht="10.199999999999999" hidden="1" x14ac:dyDescent="0.2"/>
    <row r="27268" ht="10.199999999999999" hidden="1" x14ac:dyDescent="0.2"/>
    <row r="27269" ht="10.199999999999999" hidden="1" x14ac:dyDescent="0.2"/>
    <row r="27270" ht="10.199999999999999" hidden="1" x14ac:dyDescent="0.2"/>
    <row r="27271" ht="10.199999999999999" hidden="1" x14ac:dyDescent="0.2"/>
    <row r="27272" ht="10.199999999999999" hidden="1" x14ac:dyDescent="0.2"/>
    <row r="27273" ht="10.199999999999999" hidden="1" x14ac:dyDescent="0.2"/>
    <row r="27274" ht="10.199999999999999" hidden="1" x14ac:dyDescent="0.2"/>
    <row r="27275" ht="10.199999999999999" hidden="1" x14ac:dyDescent="0.2"/>
    <row r="27276" ht="10.199999999999999" hidden="1" x14ac:dyDescent="0.2"/>
    <row r="27277" ht="10.199999999999999" hidden="1" x14ac:dyDescent="0.2"/>
    <row r="27278" ht="10.199999999999999" hidden="1" x14ac:dyDescent="0.2"/>
    <row r="27279" ht="10.199999999999999" hidden="1" x14ac:dyDescent="0.2"/>
    <row r="27280" ht="10.199999999999999" hidden="1" x14ac:dyDescent="0.2"/>
    <row r="27281" ht="10.199999999999999" hidden="1" x14ac:dyDescent="0.2"/>
    <row r="27282" ht="10.199999999999999" hidden="1" x14ac:dyDescent="0.2"/>
    <row r="27283" ht="10.199999999999999" hidden="1" x14ac:dyDescent="0.2"/>
    <row r="27284" ht="10.199999999999999" hidden="1" x14ac:dyDescent="0.2"/>
    <row r="27285" ht="10.199999999999999" hidden="1" x14ac:dyDescent="0.2"/>
    <row r="27286" ht="10.199999999999999" hidden="1" x14ac:dyDescent="0.2"/>
    <row r="27287" ht="10.199999999999999" hidden="1" x14ac:dyDescent="0.2"/>
    <row r="27288" ht="10.199999999999999" hidden="1" x14ac:dyDescent="0.2"/>
    <row r="27289" ht="10.199999999999999" hidden="1" x14ac:dyDescent="0.2"/>
    <row r="27290" ht="10.199999999999999" hidden="1" x14ac:dyDescent="0.2"/>
    <row r="27291" ht="10.199999999999999" hidden="1" x14ac:dyDescent="0.2"/>
    <row r="27292" ht="10.199999999999999" hidden="1" x14ac:dyDescent="0.2"/>
    <row r="27293" ht="10.199999999999999" hidden="1" x14ac:dyDescent="0.2"/>
    <row r="27294" ht="10.199999999999999" hidden="1" x14ac:dyDescent="0.2"/>
    <row r="27295" ht="10.199999999999999" hidden="1" x14ac:dyDescent="0.2"/>
    <row r="27296" ht="10.199999999999999" hidden="1" x14ac:dyDescent="0.2"/>
    <row r="27297" ht="10.199999999999999" hidden="1" x14ac:dyDescent="0.2"/>
    <row r="27298" ht="10.199999999999999" hidden="1" x14ac:dyDescent="0.2"/>
    <row r="27299" ht="10.199999999999999" hidden="1" x14ac:dyDescent="0.2"/>
    <row r="27300" ht="10.199999999999999" hidden="1" x14ac:dyDescent="0.2"/>
    <row r="27301" ht="10.199999999999999" hidden="1" x14ac:dyDescent="0.2"/>
    <row r="27302" ht="10.199999999999999" hidden="1" x14ac:dyDescent="0.2"/>
    <row r="27303" ht="10.199999999999999" hidden="1" x14ac:dyDescent="0.2"/>
    <row r="27304" ht="10.199999999999999" hidden="1" x14ac:dyDescent="0.2"/>
    <row r="27305" ht="10.199999999999999" hidden="1" x14ac:dyDescent="0.2"/>
    <row r="27306" ht="10.199999999999999" hidden="1" x14ac:dyDescent="0.2"/>
    <row r="27307" ht="10.199999999999999" hidden="1" x14ac:dyDescent="0.2"/>
    <row r="27308" ht="10.199999999999999" hidden="1" x14ac:dyDescent="0.2"/>
    <row r="27309" ht="10.199999999999999" hidden="1" x14ac:dyDescent="0.2"/>
    <row r="27310" ht="10.199999999999999" hidden="1" x14ac:dyDescent="0.2"/>
    <row r="27311" ht="10.199999999999999" hidden="1" x14ac:dyDescent="0.2"/>
    <row r="27312" ht="10.199999999999999" hidden="1" x14ac:dyDescent="0.2"/>
    <row r="27313" ht="10.199999999999999" hidden="1" x14ac:dyDescent="0.2"/>
    <row r="27314" ht="10.199999999999999" hidden="1" x14ac:dyDescent="0.2"/>
    <row r="27315" ht="10.199999999999999" hidden="1" x14ac:dyDescent="0.2"/>
    <row r="27316" ht="10.199999999999999" hidden="1" x14ac:dyDescent="0.2"/>
    <row r="27317" ht="10.199999999999999" hidden="1" x14ac:dyDescent="0.2"/>
    <row r="27318" ht="10.199999999999999" hidden="1" x14ac:dyDescent="0.2"/>
    <row r="27319" ht="10.199999999999999" hidden="1" x14ac:dyDescent="0.2"/>
    <row r="27320" ht="10.199999999999999" hidden="1" x14ac:dyDescent="0.2"/>
    <row r="27321" ht="10.199999999999999" hidden="1" x14ac:dyDescent="0.2"/>
    <row r="27322" ht="10.199999999999999" hidden="1" x14ac:dyDescent="0.2"/>
    <row r="27323" ht="10.199999999999999" hidden="1" x14ac:dyDescent="0.2"/>
    <row r="27324" ht="10.199999999999999" hidden="1" x14ac:dyDescent="0.2"/>
    <row r="27325" ht="10.199999999999999" hidden="1" x14ac:dyDescent="0.2"/>
    <row r="27326" ht="10.199999999999999" hidden="1" x14ac:dyDescent="0.2"/>
    <row r="27327" ht="10.199999999999999" hidden="1" x14ac:dyDescent="0.2"/>
    <row r="27328" ht="10.199999999999999" hidden="1" x14ac:dyDescent="0.2"/>
    <row r="27329" ht="10.199999999999999" hidden="1" x14ac:dyDescent="0.2"/>
    <row r="27330" ht="10.199999999999999" hidden="1" x14ac:dyDescent="0.2"/>
    <row r="27331" ht="10.199999999999999" hidden="1" x14ac:dyDescent="0.2"/>
    <row r="27332" ht="10.199999999999999" hidden="1" x14ac:dyDescent="0.2"/>
    <row r="27333" ht="10.199999999999999" hidden="1" x14ac:dyDescent="0.2"/>
    <row r="27334" ht="10.199999999999999" hidden="1" x14ac:dyDescent="0.2"/>
    <row r="27335" ht="10.199999999999999" hidden="1" x14ac:dyDescent="0.2"/>
    <row r="27336" ht="10.199999999999999" hidden="1" x14ac:dyDescent="0.2"/>
    <row r="27337" ht="10.199999999999999" hidden="1" x14ac:dyDescent="0.2"/>
    <row r="27338" ht="10.199999999999999" hidden="1" x14ac:dyDescent="0.2"/>
    <row r="27339" ht="10.199999999999999" hidden="1" x14ac:dyDescent="0.2"/>
    <row r="27340" ht="10.199999999999999" hidden="1" x14ac:dyDescent="0.2"/>
    <row r="27341" ht="10.199999999999999" hidden="1" x14ac:dyDescent="0.2"/>
    <row r="27342" ht="10.199999999999999" hidden="1" x14ac:dyDescent="0.2"/>
    <row r="27343" ht="10.199999999999999" hidden="1" x14ac:dyDescent="0.2"/>
    <row r="27344" ht="10.199999999999999" hidden="1" x14ac:dyDescent="0.2"/>
    <row r="27345" ht="10.199999999999999" hidden="1" x14ac:dyDescent="0.2"/>
    <row r="27346" ht="10.199999999999999" hidden="1" x14ac:dyDescent="0.2"/>
    <row r="27347" ht="10.199999999999999" hidden="1" x14ac:dyDescent="0.2"/>
    <row r="27348" ht="10.199999999999999" hidden="1" x14ac:dyDescent="0.2"/>
    <row r="27349" ht="10.199999999999999" hidden="1" x14ac:dyDescent="0.2"/>
    <row r="27350" ht="10.199999999999999" hidden="1" x14ac:dyDescent="0.2"/>
    <row r="27351" ht="10.199999999999999" hidden="1" x14ac:dyDescent="0.2"/>
    <row r="27352" ht="10.199999999999999" hidden="1" x14ac:dyDescent="0.2"/>
    <row r="27353" ht="10.199999999999999" hidden="1" x14ac:dyDescent="0.2"/>
    <row r="27354" ht="10.199999999999999" hidden="1" x14ac:dyDescent="0.2"/>
    <row r="27355" ht="10.199999999999999" hidden="1" x14ac:dyDescent="0.2"/>
    <row r="27356" ht="10.199999999999999" hidden="1" x14ac:dyDescent="0.2"/>
    <row r="27357" ht="10.199999999999999" hidden="1" x14ac:dyDescent="0.2"/>
    <row r="27358" ht="10.199999999999999" hidden="1" x14ac:dyDescent="0.2"/>
    <row r="27359" ht="10.199999999999999" hidden="1" x14ac:dyDescent="0.2"/>
    <row r="27360" ht="10.199999999999999" hidden="1" x14ac:dyDescent="0.2"/>
    <row r="27361" ht="10.199999999999999" hidden="1" x14ac:dyDescent="0.2"/>
    <row r="27362" ht="10.199999999999999" hidden="1" x14ac:dyDescent="0.2"/>
    <row r="27363" ht="10.199999999999999" hidden="1" x14ac:dyDescent="0.2"/>
    <row r="27364" ht="10.199999999999999" hidden="1" x14ac:dyDescent="0.2"/>
    <row r="27365" ht="10.199999999999999" hidden="1" x14ac:dyDescent="0.2"/>
    <row r="27366" ht="10.199999999999999" hidden="1" x14ac:dyDescent="0.2"/>
    <row r="27367" ht="10.199999999999999" hidden="1" x14ac:dyDescent="0.2"/>
    <row r="27368" ht="10.199999999999999" hidden="1" x14ac:dyDescent="0.2"/>
    <row r="27369" ht="10.199999999999999" hidden="1" x14ac:dyDescent="0.2"/>
    <row r="27370" ht="10.199999999999999" hidden="1" x14ac:dyDescent="0.2"/>
    <row r="27371" ht="10.199999999999999" hidden="1" x14ac:dyDescent="0.2"/>
    <row r="27372" ht="10.199999999999999" hidden="1" x14ac:dyDescent="0.2"/>
    <row r="27373" ht="10.199999999999999" hidden="1" x14ac:dyDescent="0.2"/>
    <row r="27374" ht="10.199999999999999" hidden="1" x14ac:dyDescent="0.2"/>
    <row r="27375" ht="10.199999999999999" hidden="1" x14ac:dyDescent="0.2"/>
    <row r="27376" ht="10.199999999999999" hidden="1" x14ac:dyDescent="0.2"/>
    <row r="27377" ht="10.199999999999999" hidden="1" x14ac:dyDescent="0.2"/>
    <row r="27378" ht="10.199999999999999" hidden="1" x14ac:dyDescent="0.2"/>
    <row r="27379" ht="10.199999999999999" hidden="1" x14ac:dyDescent="0.2"/>
    <row r="27380" ht="10.199999999999999" hidden="1" x14ac:dyDescent="0.2"/>
    <row r="27381" ht="10.199999999999999" hidden="1" x14ac:dyDescent="0.2"/>
    <row r="27382" ht="10.199999999999999" hidden="1" x14ac:dyDescent="0.2"/>
    <row r="27383" ht="10.199999999999999" hidden="1" x14ac:dyDescent="0.2"/>
    <row r="27384" ht="10.199999999999999" hidden="1" x14ac:dyDescent="0.2"/>
    <row r="27385" ht="10.199999999999999" hidden="1" x14ac:dyDescent="0.2"/>
    <row r="27386" ht="10.199999999999999" hidden="1" x14ac:dyDescent="0.2"/>
    <row r="27387" ht="10.199999999999999" hidden="1" x14ac:dyDescent="0.2"/>
    <row r="27388" ht="10.199999999999999" hidden="1" x14ac:dyDescent="0.2"/>
    <row r="27389" ht="10.199999999999999" hidden="1" x14ac:dyDescent="0.2"/>
    <row r="27390" ht="10.199999999999999" hidden="1" x14ac:dyDescent="0.2"/>
    <row r="27391" ht="10.199999999999999" hidden="1" x14ac:dyDescent="0.2"/>
    <row r="27392" ht="10.199999999999999" hidden="1" x14ac:dyDescent="0.2"/>
    <row r="27393" ht="10.199999999999999" hidden="1" x14ac:dyDescent="0.2"/>
    <row r="27394" ht="10.199999999999999" hidden="1" x14ac:dyDescent="0.2"/>
    <row r="27395" ht="10.199999999999999" hidden="1" x14ac:dyDescent="0.2"/>
    <row r="27396" ht="10.199999999999999" hidden="1" x14ac:dyDescent="0.2"/>
    <row r="27397" ht="10.199999999999999" hidden="1" x14ac:dyDescent="0.2"/>
    <row r="27398" ht="10.199999999999999" hidden="1" x14ac:dyDescent="0.2"/>
    <row r="27399" ht="10.199999999999999" hidden="1" x14ac:dyDescent="0.2"/>
    <row r="27400" ht="10.199999999999999" hidden="1" x14ac:dyDescent="0.2"/>
    <row r="27401" ht="10.199999999999999" hidden="1" x14ac:dyDescent="0.2"/>
    <row r="27402" ht="10.199999999999999" hidden="1" x14ac:dyDescent="0.2"/>
    <row r="27403" ht="10.199999999999999" hidden="1" x14ac:dyDescent="0.2"/>
    <row r="27404" ht="10.199999999999999" hidden="1" x14ac:dyDescent="0.2"/>
    <row r="27405" ht="10.199999999999999" hidden="1" x14ac:dyDescent="0.2"/>
    <row r="27406" ht="10.199999999999999" hidden="1" x14ac:dyDescent="0.2"/>
    <row r="27407" ht="10.199999999999999" hidden="1" x14ac:dyDescent="0.2"/>
    <row r="27408" ht="10.199999999999999" hidden="1" x14ac:dyDescent="0.2"/>
    <row r="27409" ht="10.199999999999999" hidden="1" x14ac:dyDescent="0.2"/>
    <row r="27410" ht="10.199999999999999" hidden="1" x14ac:dyDescent="0.2"/>
    <row r="27411" ht="10.199999999999999" hidden="1" x14ac:dyDescent="0.2"/>
    <row r="27412" ht="10.199999999999999" hidden="1" x14ac:dyDescent="0.2"/>
    <row r="27413" ht="10.199999999999999" hidden="1" x14ac:dyDescent="0.2"/>
    <row r="27414" ht="10.199999999999999" hidden="1" x14ac:dyDescent="0.2"/>
    <row r="27415" ht="10.199999999999999" hidden="1" x14ac:dyDescent="0.2"/>
    <row r="27416" ht="10.199999999999999" hidden="1" x14ac:dyDescent="0.2"/>
    <row r="27417" ht="10.199999999999999" hidden="1" x14ac:dyDescent="0.2"/>
    <row r="27418" ht="10.199999999999999" hidden="1" x14ac:dyDescent="0.2"/>
    <row r="27419" ht="10.199999999999999" hidden="1" x14ac:dyDescent="0.2"/>
    <row r="27420" ht="10.199999999999999" hidden="1" x14ac:dyDescent="0.2"/>
    <row r="27421" ht="10.199999999999999" hidden="1" x14ac:dyDescent="0.2"/>
    <row r="27422" ht="10.199999999999999" hidden="1" x14ac:dyDescent="0.2"/>
    <row r="27423" ht="10.199999999999999" hidden="1" x14ac:dyDescent="0.2"/>
    <row r="27424" ht="10.199999999999999" hidden="1" x14ac:dyDescent="0.2"/>
    <row r="27425" ht="10.199999999999999" hidden="1" x14ac:dyDescent="0.2"/>
    <row r="27426" ht="10.199999999999999" hidden="1" x14ac:dyDescent="0.2"/>
    <row r="27427" ht="10.199999999999999" hidden="1" x14ac:dyDescent="0.2"/>
    <row r="27428" ht="10.199999999999999" hidden="1" x14ac:dyDescent="0.2"/>
    <row r="27429" ht="10.199999999999999" hidden="1" x14ac:dyDescent="0.2"/>
    <row r="27430" ht="10.199999999999999" hidden="1" x14ac:dyDescent="0.2"/>
    <row r="27431" ht="10.199999999999999" hidden="1" x14ac:dyDescent="0.2"/>
    <row r="27432" ht="10.199999999999999" hidden="1" x14ac:dyDescent="0.2"/>
    <row r="27433" ht="10.199999999999999" hidden="1" x14ac:dyDescent="0.2"/>
    <row r="27434" ht="10.199999999999999" hidden="1" x14ac:dyDescent="0.2"/>
    <row r="27435" ht="10.199999999999999" hidden="1" x14ac:dyDescent="0.2"/>
    <row r="27436" ht="10.199999999999999" hidden="1" x14ac:dyDescent="0.2"/>
    <row r="27437" ht="10.199999999999999" hidden="1" x14ac:dyDescent="0.2"/>
    <row r="27438" ht="10.199999999999999" hidden="1" x14ac:dyDescent="0.2"/>
    <row r="27439" ht="10.199999999999999" hidden="1" x14ac:dyDescent="0.2"/>
    <row r="27440" ht="10.199999999999999" hidden="1" x14ac:dyDescent="0.2"/>
    <row r="27441" ht="10.199999999999999" hidden="1" x14ac:dyDescent="0.2"/>
    <row r="27442" ht="10.199999999999999" hidden="1" x14ac:dyDescent="0.2"/>
    <row r="27443" ht="10.199999999999999" hidden="1" x14ac:dyDescent="0.2"/>
    <row r="27444" ht="10.199999999999999" hidden="1" x14ac:dyDescent="0.2"/>
    <row r="27445" ht="10.199999999999999" hidden="1" x14ac:dyDescent="0.2"/>
    <row r="27446" ht="10.199999999999999" hidden="1" x14ac:dyDescent="0.2"/>
    <row r="27447" ht="10.199999999999999" hidden="1" x14ac:dyDescent="0.2"/>
    <row r="27448" ht="10.199999999999999" hidden="1" x14ac:dyDescent="0.2"/>
    <row r="27449" ht="10.199999999999999" hidden="1" x14ac:dyDescent="0.2"/>
    <row r="27450" ht="10.199999999999999" hidden="1" x14ac:dyDescent="0.2"/>
    <row r="27451" ht="10.199999999999999" hidden="1" x14ac:dyDescent="0.2"/>
    <row r="27452" ht="10.199999999999999" hidden="1" x14ac:dyDescent="0.2"/>
    <row r="27453" ht="10.199999999999999" hidden="1" x14ac:dyDescent="0.2"/>
    <row r="27454" ht="10.199999999999999" hidden="1" x14ac:dyDescent="0.2"/>
    <row r="27455" ht="10.199999999999999" hidden="1" x14ac:dyDescent="0.2"/>
    <row r="27456" ht="10.199999999999999" hidden="1" x14ac:dyDescent="0.2"/>
    <row r="27457" ht="10.199999999999999" hidden="1" x14ac:dyDescent="0.2"/>
    <row r="27458" ht="10.199999999999999" hidden="1" x14ac:dyDescent="0.2"/>
    <row r="27459" ht="10.199999999999999" hidden="1" x14ac:dyDescent="0.2"/>
    <row r="27460" ht="10.199999999999999" hidden="1" x14ac:dyDescent="0.2"/>
    <row r="27461" ht="10.199999999999999" hidden="1" x14ac:dyDescent="0.2"/>
    <row r="27462" ht="10.199999999999999" hidden="1" x14ac:dyDescent="0.2"/>
    <row r="27463" ht="10.199999999999999" hidden="1" x14ac:dyDescent="0.2"/>
    <row r="27464" ht="10.199999999999999" hidden="1" x14ac:dyDescent="0.2"/>
    <row r="27465" ht="10.199999999999999" hidden="1" x14ac:dyDescent="0.2"/>
    <row r="27466" ht="10.199999999999999" hidden="1" x14ac:dyDescent="0.2"/>
    <row r="27467" ht="10.199999999999999" hidden="1" x14ac:dyDescent="0.2"/>
    <row r="27468" ht="10.199999999999999" hidden="1" x14ac:dyDescent="0.2"/>
    <row r="27469" ht="10.199999999999999" hidden="1" x14ac:dyDescent="0.2"/>
    <row r="27470" ht="10.199999999999999" hidden="1" x14ac:dyDescent="0.2"/>
    <row r="27471" ht="10.199999999999999" hidden="1" x14ac:dyDescent="0.2"/>
    <row r="27472" ht="10.199999999999999" hidden="1" x14ac:dyDescent="0.2"/>
    <row r="27473" ht="10.199999999999999" hidden="1" x14ac:dyDescent="0.2"/>
    <row r="27474" ht="10.199999999999999" hidden="1" x14ac:dyDescent="0.2"/>
    <row r="27475" ht="10.199999999999999" hidden="1" x14ac:dyDescent="0.2"/>
    <row r="27476" ht="10.199999999999999" hidden="1" x14ac:dyDescent="0.2"/>
    <row r="27477" ht="10.199999999999999" hidden="1" x14ac:dyDescent="0.2"/>
    <row r="27478" ht="10.199999999999999" hidden="1" x14ac:dyDescent="0.2"/>
    <row r="27479" ht="10.199999999999999" hidden="1" x14ac:dyDescent="0.2"/>
    <row r="27480" ht="10.199999999999999" hidden="1" x14ac:dyDescent="0.2"/>
    <row r="27481" ht="10.199999999999999" hidden="1" x14ac:dyDescent="0.2"/>
    <row r="27482" ht="10.199999999999999" hidden="1" x14ac:dyDescent="0.2"/>
    <row r="27483" ht="10.199999999999999" hidden="1" x14ac:dyDescent="0.2"/>
    <row r="27484" ht="10.199999999999999" hidden="1" x14ac:dyDescent="0.2"/>
    <row r="27485" ht="10.199999999999999" hidden="1" x14ac:dyDescent="0.2"/>
    <row r="27486" ht="10.199999999999999" hidden="1" x14ac:dyDescent="0.2"/>
    <row r="27487" ht="10.199999999999999" hidden="1" x14ac:dyDescent="0.2"/>
    <row r="27488" ht="10.199999999999999" hidden="1" x14ac:dyDescent="0.2"/>
    <row r="27489" ht="10.199999999999999" hidden="1" x14ac:dyDescent="0.2"/>
    <row r="27490" ht="10.199999999999999" hidden="1" x14ac:dyDescent="0.2"/>
    <row r="27491" ht="10.199999999999999" hidden="1" x14ac:dyDescent="0.2"/>
    <row r="27492" ht="10.199999999999999" hidden="1" x14ac:dyDescent="0.2"/>
    <row r="27493" ht="10.199999999999999" hidden="1" x14ac:dyDescent="0.2"/>
    <row r="27494" ht="10.199999999999999" hidden="1" x14ac:dyDescent="0.2"/>
    <row r="27495" ht="10.199999999999999" hidden="1" x14ac:dyDescent="0.2"/>
    <row r="27496" ht="10.199999999999999" hidden="1" x14ac:dyDescent="0.2"/>
    <row r="27497" ht="10.199999999999999" hidden="1" x14ac:dyDescent="0.2"/>
    <row r="27498" ht="10.199999999999999" hidden="1" x14ac:dyDescent="0.2"/>
    <row r="27499" ht="10.199999999999999" hidden="1" x14ac:dyDescent="0.2"/>
    <row r="27500" ht="10.199999999999999" hidden="1" x14ac:dyDescent="0.2"/>
    <row r="27501" ht="10.199999999999999" hidden="1" x14ac:dyDescent="0.2"/>
    <row r="27502" ht="10.199999999999999" hidden="1" x14ac:dyDescent="0.2"/>
    <row r="27503" ht="10.199999999999999" hidden="1" x14ac:dyDescent="0.2"/>
    <row r="27504" ht="10.199999999999999" hidden="1" x14ac:dyDescent="0.2"/>
    <row r="27505" ht="10.199999999999999" hidden="1" x14ac:dyDescent="0.2"/>
    <row r="27506" ht="10.199999999999999" hidden="1" x14ac:dyDescent="0.2"/>
    <row r="27507" ht="10.199999999999999" hidden="1" x14ac:dyDescent="0.2"/>
    <row r="27508" ht="10.199999999999999" hidden="1" x14ac:dyDescent="0.2"/>
    <row r="27509" ht="10.199999999999999" hidden="1" x14ac:dyDescent="0.2"/>
    <row r="27510" ht="10.199999999999999" hidden="1" x14ac:dyDescent="0.2"/>
    <row r="27511" ht="10.199999999999999" hidden="1" x14ac:dyDescent="0.2"/>
    <row r="27512" ht="10.199999999999999" hidden="1" x14ac:dyDescent="0.2"/>
    <row r="27513" ht="10.199999999999999" hidden="1" x14ac:dyDescent="0.2"/>
    <row r="27514" ht="10.199999999999999" hidden="1" x14ac:dyDescent="0.2"/>
    <row r="27515" ht="10.199999999999999" hidden="1" x14ac:dyDescent="0.2"/>
    <row r="27516" ht="10.199999999999999" hidden="1" x14ac:dyDescent="0.2"/>
    <row r="27517" ht="10.199999999999999" hidden="1" x14ac:dyDescent="0.2"/>
    <row r="27518" ht="10.199999999999999" hidden="1" x14ac:dyDescent="0.2"/>
    <row r="27519" ht="10.199999999999999" hidden="1" x14ac:dyDescent="0.2"/>
    <row r="27520" ht="10.199999999999999" hidden="1" x14ac:dyDescent="0.2"/>
    <row r="27521" ht="10.199999999999999" hidden="1" x14ac:dyDescent="0.2"/>
    <row r="27522" ht="10.199999999999999" hidden="1" x14ac:dyDescent="0.2"/>
    <row r="27523" ht="10.199999999999999" hidden="1" x14ac:dyDescent="0.2"/>
    <row r="27524" ht="10.199999999999999" hidden="1" x14ac:dyDescent="0.2"/>
    <row r="27525" ht="10.199999999999999" hidden="1" x14ac:dyDescent="0.2"/>
    <row r="27526" ht="10.199999999999999" hidden="1" x14ac:dyDescent="0.2"/>
    <row r="27527" ht="10.199999999999999" hidden="1" x14ac:dyDescent="0.2"/>
    <row r="27528" ht="10.199999999999999" hidden="1" x14ac:dyDescent="0.2"/>
    <row r="27529" ht="10.199999999999999" hidden="1" x14ac:dyDescent="0.2"/>
    <row r="27530" ht="10.199999999999999" hidden="1" x14ac:dyDescent="0.2"/>
    <row r="27531" ht="10.199999999999999" hidden="1" x14ac:dyDescent="0.2"/>
    <row r="27532" ht="10.199999999999999" hidden="1" x14ac:dyDescent="0.2"/>
    <row r="27533" ht="10.199999999999999" hidden="1" x14ac:dyDescent="0.2"/>
    <row r="27534" ht="10.199999999999999" hidden="1" x14ac:dyDescent="0.2"/>
    <row r="27535" ht="10.199999999999999" hidden="1" x14ac:dyDescent="0.2"/>
    <row r="27536" ht="10.199999999999999" hidden="1" x14ac:dyDescent="0.2"/>
    <row r="27537" ht="10.199999999999999" hidden="1" x14ac:dyDescent="0.2"/>
    <row r="27538" ht="10.199999999999999" hidden="1" x14ac:dyDescent="0.2"/>
    <row r="27539" ht="10.199999999999999" hidden="1" x14ac:dyDescent="0.2"/>
    <row r="27540" ht="10.199999999999999" hidden="1" x14ac:dyDescent="0.2"/>
    <row r="27541" ht="10.199999999999999" hidden="1" x14ac:dyDescent="0.2"/>
    <row r="27542" ht="10.199999999999999" hidden="1" x14ac:dyDescent="0.2"/>
    <row r="27543" ht="10.199999999999999" hidden="1" x14ac:dyDescent="0.2"/>
    <row r="27544" ht="10.199999999999999" hidden="1" x14ac:dyDescent="0.2"/>
    <row r="27545" ht="10.199999999999999" hidden="1" x14ac:dyDescent="0.2"/>
    <row r="27546" ht="10.199999999999999" hidden="1" x14ac:dyDescent="0.2"/>
    <row r="27547" ht="10.199999999999999" hidden="1" x14ac:dyDescent="0.2"/>
    <row r="27548" ht="10.199999999999999" hidden="1" x14ac:dyDescent="0.2"/>
    <row r="27549" ht="10.199999999999999" hidden="1" x14ac:dyDescent="0.2"/>
    <row r="27550" ht="10.199999999999999" hidden="1" x14ac:dyDescent="0.2"/>
    <row r="27551" ht="10.199999999999999" hidden="1" x14ac:dyDescent="0.2"/>
    <row r="27552" ht="10.199999999999999" hidden="1" x14ac:dyDescent="0.2"/>
    <row r="27553" ht="10.199999999999999" hidden="1" x14ac:dyDescent="0.2"/>
    <row r="27554" ht="10.199999999999999" hidden="1" x14ac:dyDescent="0.2"/>
    <row r="27555" ht="10.199999999999999" hidden="1" x14ac:dyDescent="0.2"/>
    <row r="27556" ht="10.199999999999999" hidden="1" x14ac:dyDescent="0.2"/>
    <row r="27557" ht="10.199999999999999" hidden="1" x14ac:dyDescent="0.2"/>
    <row r="27558" ht="10.199999999999999" hidden="1" x14ac:dyDescent="0.2"/>
    <row r="27559" ht="10.199999999999999" hidden="1" x14ac:dyDescent="0.2"/>
    <row r="27560" ht="10.199999999999999" hidden="1" x14ac:dyDescent="0.2"/>
    <row r="27561" ht="10.199999999999999" hidden="1" x14ac:dyDescent="0.2"/>
    <row r="27562" ht="10.199999999999999" hidden="1" x14ac:dyDescent="0.2"/>
    <row r="27563" ht="10.199999999999999" hidden="1" x14ac:dyDescent="0.2"/>
    <row r="27564" ht="10.199999999999999" hidden="1" x14ac:dyDescent="0.2"/>
    <row r="27565" ht="10.199999999999999" hidden="1" x14ac:dyDescent="0.2"/>
    <row r="27566" ht="10.199999999999999" hidden="1" x14ac:dyDescent="0.2"/>
    <row r="27567" ht="10.199999999999999" hidden="1" x14ac:dyDescent="0.2"/>
    <row r="27568" ht="10.199999999999999" hidden="1" x14ac:dyDescent="0.2"/>
    <row r="27569" ht="10.199999999999999" hidden="1" x14ac:dyDescent="0.2"/>
    <row r="27570" ht="10.199999999999999" hidden="1" x14ac:dyDescent="0.2"/>
    <row r="27571" ht="10.199999999999999" hidden="1" x14ac:dyDescent="0.2"/>
    <row r="27572" ht="10.199999999999999" hidden="1" x14ac:dyDescent="0.2"/>
    <row r="27573" ht="10.199999999999999" hidden="1" x14ac:dyDescent="0.2"/>
    <row r="27574" ht="10.199999999999999" hidden="1" x14ac:dyDescent="0.2"/>
    <row r="27575" ht="10.199999999999999" hidden="1" x14ac:dyDescent="0.2"/>
    <row r="27576" ht="10.199999999999999" hidden="1" x14ac:dyDescent="0.2"/>
    <row r="27577" ht="10.199999999999999" hidden="1" x14ac:dyDescent="0.2"/>
    <row r="27578" ht="10.199999999999999" hidden="1" x14ac:dyDescent="0.2"/>
    <row r="27579" ht="10.199999999999999" hidden="1" x14ac:dyDescent="0.2"/>
    <row r="27580" ht="10.199999999999999" hidden="1" x14ac:dyDescent="0.2"/>
    <row r="27581" ht="10.199999999999999" hidden="1" x14ac:dyDescent="0.2"/>
    <row r="27582" ht="10.199999999999999" hidden="1" x14ac:dyDescent="0.2"/>
    <row r="27583" ht="10.199999999999999" hidden="1" x14ac:dyDescent="0.2"/>
    <row r="27584" ht="10.199999999999999" hidden="1" x14ac:dyDescent="0.2"/>
    <row r="27585" ht="10.199999999999999" hidden="1" x14ac:dyDescent="0.2"/>
    <row r="27586" ht="10.199999999999999" hidden="1" x14ac:dyDescent="0.2"/>
    <row r="27587" ht="10.199999999999999" hidden="1" x14ac:dyDescent="0.2"/>
    <row r="27588" ht="10.199999999999999" hidden="1" x14ac:dyDescent="0.2"/>
    <row r="27589" ht="10.199999999999999" hidden="1" x14ac:dyDescent="0.2"/>
    <row r="27590" ht="10.199999999999999" hidden="1" x14ac:dyDescent="0.2"/>
    <row r="27591" ht="10.199999999999999" hidden="1" x14ac:dyDescent="0.2"/>
    <row r="27592" ht="10.199999999999999" hidden="1" x14ac:dyDescent="0.2"/>
    <row r="27593" ht="10.199999999999999" hidden="1" x14ac:dyDescent="0.2"/>
    <row r="27594" ht="10.199999999999999" hidden="1" x14ac:dyDescent="0.2"/>
    <row r="27595" ht="10.199999999999999" hidden="1" x14ac:dyDescent="0.2"/>
    <row r="27596" ht="10.199999999999999" hidden="1" x14ac:dyDescent="0.2"/>
    <row r="27597" ht="10.199999999999999" hidden="1" x14ac:dyDescent="0.2"/>
    <row r="27598" ht="10.199999999999999" hidden="1" x14ac:dyDescent="0.2"/>
    <row r="27599" ht="10.199999999999999" hidden="1" x14ac:dyDescent="0.2"/>
    <row r="27600" ht="10.199999999999999" hidden="1" x14ac:dyDescent="0.2"/>
    <row r="27601" ht="10.199999999999999" hidden="1" x14ac:dyDescent="0.2"/>
    <row r="27602" ht="10.199999999999999" hidden="1" x14ac:dyDescent="0.2"/>
    <row r="27603" ht="10.199999999999999" hidden="1" x14ac:dyDescent="0.2"/>
    <row r="27604" ht="10.199999999999999" hidden="1" x14ac:dyDescent="0.2"/>
    <row r="27605" ht="10.199999999999999" hidden="1" x14ac:dyDescent="0.2"/>
    <row r="27606" ht="10.199999999999999" hidden="1" x14ac:dyDescent="0.2"/>
    <row r="27607" ht="10.199999999999999" hidden="1" x14ac:dyDescent="0.2"/>
    <row r="27608" ht="10.199999999999999" hidden="1" x14ac:dyDescent="0.2"/>
    <row r="27609" ht="10.199999999999999" hidden="1" x14ac:dyDescent="0.2"/>
    <row r="27610" ht="10.199999999999999" hidden="1" x14ac:dyDescent="0.2"/>
    <row r="27611" ht="10.199999999999999" hidden="1" x14ac:dyDescent="0.2"/>
    <row r="27612" ht="10.199999999999999" hidden="1" x14ac:dyDescent="0.2"/>
    <row r="27613" ht="10.199999999999999" hidden="1" x14ac:dyDescent="0.2"/>
    <row r="27614" ht="10.199999999999999" hidden="1" x14ac:dyDescent="0.2"/>
    <row r="27615" ht="10.199999999999999" hidden="1" x14ac:dyDescent="0.2"/>
    <row r="27616" ht="10.199999999999999" hidden="1" x14ac:dyDescent="0.2"/>
    <row r="27617" ht="10.199999999999999" hidden="1" x14ac:dyDescent="0.2"/>
    <row r="27618" ht="10.199999999999999" hidden="1" x14ac:dyDescent="0.2"/>
    <row r="27619" ht="10.199999999999999" hidden="1" x14ac:dyDescent="0.2"/>
    <row r="27620" ht="10.199999999999999" hidden="1" x14ac:dyDescent="0.2"/>
    <row r="27621" ht="10.199999999999999" hidden="1" x14ac:dyDescent="0.2"/>
    <row r="27622" ht="10.199999999999999" hidden="1" x14ac:dyDescent="0.2"/>
    <row r="27623" ht="10.199999999999999" hidden="1" x14ac:dyDescent="0.2"/>
    <row r="27624" ht="10.199999999999999" hidden="1" x14ac:dyDescent="0.2"/>
    <row r="27625" ht="10.199999999999999" hidden="1" x14ac:dyDescent="0.2"/>
    <row r="27626" ht="10.199999999999999" hidden="1" x14ac:dyDescent="0.2"/>
    <row r="27627" ht="10.199999999999999" hidden="1" x14ac:dyDescent="0.2"/>
    <row r="27628" ht="10.199999999999999" hidden="1" x14ac:dyDescent="0.2"/>
    <row r="27629" ht="10.199999999999999" hidden="1" x14ac:dyDescent="0.2"/>
    <row r="27630" ht="10.199999999999999" hidden="1" x14ac:dyDescent="0.2"/>
    <row r="27631" ht="10.199999999999999" hidden="1" x14ac:dyDescent="0.2"/>
    <row r="27632" ht="10.199999999999999" hidden="1" x14ac:dyDescent="0.2"/>
    <row r="27633" ht="10.199999999999999" hidden="1" x14ac:dyDescent="0.2"/>
    <row r="27634" ht="10.199999999999999" hidden="1" x14ac:dyDescent="0.2"/>
    <row r="27635" ht="10.199999999999999" hidden="1" x14ac:dyDescent="0.2"/>
    <row r="27636" ht="10.199999999999999" hidden="1" x14ac:dyDescent="0.2"/>
    <row r="27637" ht="10.199999999999999" hidden="1" x14ac:dyDescent="0.2"/>
    <row r="27638" ht="10.199999999999999" hidden="1" x14ac:dyDescent="0.2"/>
    <row r="27639" ht="10.199999999999999" hidden="1" x14ac:dyDescent="0.2"/>
    <row r="27640" ht="10.199999999999999" hidden="1" x14ac:dyDescent="0.2"/>
    <row r="27641" ht="10.199999999999999" hidden="1" x14ac:dyDescent="0.2"/>
    <row r="27642" ht="10.199999999999999" hidden="1" x14ac:dyDescent="0.2"/>
    <row r="27643" ht="10.199999999999999" hidden="1" x14ac:dyDescent="0.2"/>
    <row r="27644" ht="10.199999999999999" hidden="1" x14ac:dyDescent="0.2"/>
    <row r="27645" ht="10.199999999999999" hidden="1" x14ac:dyDescent="0.2"/>
    <row r="27646" ht="10.199999999999999" hidden="1" x14ac:dyDescent="0.2"/>
    <row r="27647" ht="10.199999999999999" hidden="1" x14ac:dyDescent="0.2"/>
    <row r="27648" ht="10.199999999999999" hidden="1" x14ac:dyDescent="0.2"/>
    <row r="27649" ht="10.199999999999999" hidden="1" x14ac:dyDescent="0.2"/>
    <row r="27650" ht="10.199999999999999" hidden="1" x14ac:dyDescent="0.2"/>
    <row r="27651" ht="10.199999999999999" hidden="1" x14ac:dyDescent="0.2"/>
    <row r="27652" ht="10.199999999999999" hidden="1" x14ac:dyDescent="0.2"/>
    <row r="27653" ht="10.199999999999999" hidden="1" x14ac:dyDescent="0.2"/>
    <row r="27654" ht="10.199999999999999" hidden="1" x14ac:dyDescent="0.2"/>
    <row r="27655" ht="10.199999999999999" hidden="1" x14ac:dyDescent="0.2"/>
    <row r="27656" ht="10.199999999999999" hidden="1" x14ac:dyDescent="0.2"/>
    <row r="27657" ht="10.199999999999999" hidden="1" x14ac:dyDescent="0.2"/>
    <row r="27658" ht="10.199999999999999" hidden="1" x14ac:dyDescent="0.2"/>
    <row r="27659" ht="10.199999999999999" hidden="1" x14ac:dyDescent="0.2"/>
    <row r="27660" ht="10.199999999999999" hidden="1" x14ac:dyDescent="0.2"/>
    <row r="27661" ht="10.199999999999999" hidden="1" x14ac:dyDescent="0.2"/>
    <row r="27662" ht="10.199999999999999" hidden="1" x14ac:dyDescent="0.2"/>
    <row r="27663" ht="10.199999999999999" hidden="1" x14ac:dyDescent="0.2"/>
    <row r="27664" ht="10.199999999999999" hidden="1" x14ac:dyDescent="0.2"/>
    <row r="27665" ht="10.199999999999999" hidden="1" x14ac:dyDescent="0.2"/>
    <row r="27666" ht="10.199999999999999" hidden="1" x14ac:dyDescent="0.2"/>
    <row r="27667" ht="10.199999999999999" hidden="1" x14ac:dyDescent="0.2"/>
    <row r="27668" ht="10.199999999999999" hidden="1" x14ac:dyDescent="0.2"/>
    <row r="27669" ht="10.199999999999999" hidden="1" x14ac:dyDescent="0.2"/>
    <row r="27670" ht="10.199999999999999" hidden="1" x14ac:dyDescent="0.2"/>
    <row r="27671" ht="10.199999999999999" hidden="1" x14ac:dyDescent="0.2"/>
    <row r="27672" ht="10.199999999999999" hidden="1" x14ac:dyDescent="0.2"/>
    <row r="27673" ht="10.199999999999999" hidden="1" x14ac:dyDescent="0.2"/>
    <row r="27674" ht="10.199999999999999" hidden="1" x14ac:dyDescent="0.2"/>
    <row r="27675" ht="10.199999999999999" hidden="1" x14ac:dyDescent="0.2"/>
    <row r="27676" ht="10.199999999999999" hidden="1" x14ac:dyDescent="0.2"/>
    <row r="27677" ht="10.199999999999999" hidden="1" x14ac:dyDescent="0.2"/>
    <row r="27678" ht="10.199999999999999" hidden="1" x14ac:dyDescent="0.2"/>
    <row r="27679" ht="10.199999999999999" hidden="1" x14ac:dyDescent="0.2"/>
    <row r="27680" ht="10.199999999999999" hidden="1" x14ac:dyDescent="0.2"/>
    <row r="27681" ht="10.199999999999999" hidden="1" x14ac:dyDescent="0.2"/>
    <row r="27682" ht="10.199999999999999" hidden="1" x14ac:dyDescent="0.2"/>
    <row r="27683" ht="10.199999999999999" hidden="1" x14ac:dyDescent="0.2"/>
    <row r="27684" ht="10.199999999999999" hidden="1" x14ac:dyDescent="0.2"/>
    <row r="27685" ht="10.199999999999999" hidden="1" x14ac:dyDescent="0.2"/>
    <row r="27686" ht="10.199999999999999" hidden="1" x14ac:dyDescent="0.2"/>
    <row r="27687" ht="10.199999999999999" hidden="1" x14ac:dyDescent="0.2"/>
    <row r="27688" ht="10.199999999999999" hidden="1" x14ac:dyDescent="0.2"/>
    <row r="27689" ht="10.199999999999999" hidden="1" x14ac:dyDescent="0.2"/>
    <row r="27690" ht="10.199999999999999" hidden="1" x14ac:dyDescent="0.2"/>
    <row r="27691" ht="10.199999999999999" hidden="1" x14ac:dyDescent="0.2"/>
    <row r="27692" ht="10.199999999999999" hidden="1" x14ac:dyDescent="0.2"/>
    <row r="27693" ht="10.199999999999999" hidden="1" x14ac:dyDescent="0.2"/>
    <row r="27694" ht="10.199999999999999" hidden="1" x14ac:dyDescent="0.2"/>
    <row r="27695" ht="10.199999999999999" hidden="1" x14ac:dyDescent="0.2"/>
    <row r="27696" ht="10.199999999999999" hidden="1" x14ac:dyDescent="0.2"/>
    <row r="27697" ht="10.199999999999999" hidden="1" x14ac:dyDescent="0.2"/>
    <row r="27698" ht="10.199999999999999" hidden="1" x14ac:dyDescent="0.2"/>
    <row r="27699" ht="10.199999999999999" hidden="1" x14ac:dyDescent="0.2"/>
    <row r="27700" ht="10.199999999999999" hidden="1" x14ac:dyDescent="0.2"/>
    <row r="27701" ht="10.199999999999999" hidden="1" x14ac:dyDescent="0.2"/>
    <row r="27702" ht="10.199999999999999" hidden="1" x14ac:dyDescent="0.2"/>
    <row r="27703" ht="10.199999999999999" hidden="1" x14ac:dyDescent="0.2"/>
    <row r="27704" ht="10.199999999999999" hidden="1" x14ac:dyDescent="0.2"/>
    <row r="27705" ht="10.199999999999999" hidden="1" x14ac:dyDescent="0.2"/>
    <row r="27706" ht="10.199999999999999" hidden="1" x14ac:dyDescent="0.2"/>
    <row r="27707" ht="10.199999999999999" hidden="1" x14ac:dyDescent="0.2"/>
    <row r="27708" ht="10.199999999999999" hidden="1" x14ac:dyDescent="0.2"/>
    <row r="27709" ht="10.199999999999999" hidden="1" x14ac:dyDescent="0.2"/>
    <row r="27710" ht="10.199999999999999" hidden="1" x14ac:dyDescent="0.2"/>
    <row r="27711" ht="10.199999999999999" hidden="1" x14ac:dyDescent="0.2"/>
    <row r="27712" ht="10.199999999999999" hidden="1" x14ac:dyDescent="0.2"/>
    <row r="27713" ht="10.199999999999999" hidden="1" x14ac:dyDescent="0.2"/>
    <row r="27714" ht="10.199999999999999" hidden="1" x14ac:dyDescent="0.2"/>
    <row r="27715" ht="10.199999999999999" hidden="1" x14ac:dyDescent="0.2"/>
    <row r="27716" ht="10.199999999999999" hidden="1" x14ac:dyDescent="0.2"/>
    <row r="27717" ht="10.199999999999999" hidden="1" x14ac:dyDescent="0.2"/>
    <row r="27718" ht="10.199999999999999" hidden="1" x14ac:dyDescent="0.2"/>
    <row r="27719" ht="10.199999999999999" hidden="1" x14ac:dyDescent="0.2"/>
    <row r="27720" ht="10.199999999999999" hidden="1" x14ac:dyDescent="0.2"/>
    <row r="27721" ht="10.199999999999999" hidden="1" x14ac:dyDescent="0.2"/>
    <row r="27722" ht="10.199999999999999" hidden="1" x14ac:dyDescent="0.2"/>
    <row r="27723" ht="10.199999999999999" hidden="1" x14ac:dyDescent="0.2"/>
    <row r="27724" ht="10.199999999999999" hidden="1" x14ac:dyDescent="0.2"/>
    <row r="27725" ht="10.199999999999999" hidden="1" x14ac:dyDescent="0.2"/>
    <row r="27726" ht="10.199999999999999" hidden="1" x14ac:dyDescent="0.2"/>
    <row r="27727" ht="10.199999999999999" hidden="1" x14ac:dyDescent="0.2"/>
    <row r="27728" ht="10.199999999999999" hidden="1" x14ac:dyDescent="0.2"/>
    <row r="27729" ht="10.199999999999999" hidden="1" x14ac:dyDescent="0.2"/>
    <row r="27730" ht="10.199999999999999" hidden="1" x14ac:dyDescent="0.2"/>
    <row r="27731" ht="10.199999999999999" hidden="1" x14ac:dyDescent="0.2"/>
    <row r="27732" ht="10.199999999999999" hidden="1" x14ac:dyDescent="0.2"/>
    <row r="27733" ht="10.199999999999999" hidden="1" x14ac:dyDescent="0.2"/>
    <row r="27734" ht="10.199999999999999" hidden="1" x14ac:dyDescent="0.2"/>
    <row r="27735" ht="10.199999999999999" hidden="1" x14ac:dyDescent="0.2"/>
    <row r="27736" ht="10.199999999999999" hidden="1" x14ac:dyDescent="0.2"/>
    <row r="27737" ht="10.199999999999999" hidden="1" x14ac:dyDescent="0.2"/>
    <row r="27738" ht="10.199999999999999" hidden="1" x14ac:dyDescent="0.2"/>
    <row r="27739" ht="10.199999999999999" hidden="1" x14ac:dyDescent="0.2"/>
    <row r="27740" ht="10.199999999999999" hidden="1" x14ac:dyDescent="0.2"/>
    <row r="27741" ht="10.199999999999999" hidden="1" x14ac:dyDescent="0.2"/>
    <row r="27742" ht="10.199999999999999" hidden="1" x14ac:dyDescent="0.2"/>
    <row r="27743" ht="10.199999999999999" hidden="1" x14ac:dyDescent="0.2"/>
    <row r="27744" ht="10.199999999999999" hidden="1" x14ac:dyDescent="0.2"/>
    <row r="27745" ht="10.199999999999999" hidden="1" x14ac:dyDescent="0.2"/>
    <row r="27746" ht="10.199999999999999" hidden="1" x14ac:dyDescent="0.2"/>
    <row r="27747" ht="10.199999999999999" hidden="1" x14ac:dyDescent="0.2"/>
    <row r="27748" ht="10.199999999999999" hidden="1" x14ac:dyDescent="0.2"/>
    <row r="27749" ht="10.199999999999999" hidden="1" x14ac:dyDescent="0.2"/>
    <row r="27750" ht="10.199999999999999" hidden="1" x14ac:dyDescent="0.2"/>
    <row r="27751" ht="10.199999999999999" hidden="1" x14ac:dyDescent="0.2"/>
    <row r="27752" ht="10.199999999999999" hidden="1" x14ac:dyDescent="0.2"/>
    <row r="27753" ht="10.199999999999999" hidden="1" x14ac:dyDescent="0.2"/>
    <row r="27754" ht="10.199999999999999" hidden="1" x14ac:dyDescent="0.2"/>
    <row r="27755" ht="10.199999999999999" hidden="1" x14ac:dyDescent="0.2"/>
    <row r="27756" ht="10.199999999999999" hidden="1" x14ac:dyDescent="0.2"/>
    <row r="27757" ht="10.199999999999999" hidden="1" x14ac:dyDescent="0.2"/>
    <row r="27758" ht="10.199999999999999" hidden="1" x14ac:dyDescent="0.2"/>
    <row r="27759" ht="10.199999999999999" hidden="1" x14ac:dyDescent="0.2"/>
    <row r="27760" ht="10.199999999999999" hidden="1" x14ac:dyDescent="0.2"/>
    <row r="27761" ht="10.199999999999999" hidden="1" x14ac:dyDescent="0.2"/>
    <row r="27762" ht="10.199999999999999" hidden="1" x14ac:dyDescent="0.2"/>
    <row r="27763" ht="10.199999999999999" hidden="1" x14ac:dyDescent="0.2"/>
    <row r="27764" ht="10.199999999999999" hidden="1" x14ac:dyDescent="0.2"/>
    <row r="27765" ht="10.199999999999999" hidden="1" x14ac:dyDescent="0.2"/>
    <row r="27766" ht="10.199999999999999" hidden="1" x14ac:dyDescent="0.2"/>
    <row r="27767" ht="10.199999999999999" hidden="1" x14ac:dyDescent="0.2"/>
    <row r="27768" ht="10.199999999999999" hidden="1" x14ac:dyDescent="0.2"/>
    <row r="27769" ht="10.199999999999999" hidden="1" x14ac:dyDescent="0.2"/>
    <row r="27770" ht="10.199999999999999" hidden="1" x14ac:dyDescent="0.2"/>
    <row r="27771" ht="10.199999999999999" hidden="1" x14ac:dyDescent="0.2"/>
    <row r="27772" ht="10.199999999999999" hidden="1" x14ac:dyDescent="0.2"/>
    <row r="27773" ht="10.199999999999999" hidden="1" x14ac:dyDescent="0.2"/>
    <row r="27774" ht="10.199999999999999" hidden="1" x14ac:dyDescent="0.2"/>
    <row r="27775" ht="10.199999999999999" hidden="1" x14ac:dyDescent="0.2"/>
    <row r="27776" ht="10.199999999999999" hidden="1" x14ac:dyDescent="0.2"/>
    <row r="27777" ht="10.199999999999999" hidden="1" x14ac:dyDescent="0.2"/>
    <row r="27778" ht="10.199999999999999" hidden="1" x14ac:dyDescent="0.2"/>
    <row r="27779" ht="10.199999999999999" hidden="1" x14ac:dyDescent="0.2"/>
    <row r="27780" ht="10.199999999999999" hidden="1" x14ac:dyDescent="0.2"/>
    <row r="27781" ht="10.199999999999999" hidden="1" x14ac:dyDescent="0.2"/>
    <row r="27782" ht="10.199999999999999" hidden="1" x14ac:dyDescent="0.2"/>
    <row r="27783" ht="10.199999999999999" hidden="1" x14ac:dyDescent="0.2"/>
    <row r="27784" ht="10.199999999999999" hidden="1" x14ac:dyDescent="0.2"/>
    <row r="27785" ht="10.199999999999999" hidden="1" x14ac:dyDescent="0.2"/>
    <row r="27786" ht="10.199999999999999" hidden="1" x14ac:dyDescent="0.2"/>
    <row r="27787" ht="10.199999999999999" hidden="1" x14ac:dyDescent="0.2"/>
    <row r="27788" ht="10.199999999999999" hidden="1" x14ac:dyDescent="0.2"/>
    <row r="27789" ht="10.199999999999999" hidden="1" x14ac:dyDescent="0.2"/>
    <row r="27790" ht="10.199999999999999" hidden="1" x14ac:dyDescent="0.2"/>
    <row r="27791" ht="10.199999999999999" hidden="1" x14ac:dyDescent="0.2"/>
    <row r="27792" ht="10.199999999999999" hidden="1" x14ac:dyDescent="0.2"/>
    <row r="27793" ht="10.199999999999999" hidden="1" x14ac:dyDescent="0.2"/>
    <row r="27794" ht="10.199999999999999" hidden="1" x14ac:dyDescent="0.2"/>
    <row r="27795" ht="10.199999999999999" hidden="1" x14ac:dyDescent="0.2"/>
    <row r="27796" ht="10.199999999999999" hidden="1" x14ac:dyDescent="0.2"/>
    <row r="27797" ht="10.199999999999999" hidden="1" x14ac:dyDescent="0.2"/>
    <row r="27798" ht="10.199999999999999" hidden="1" x14ac:dyDescent="0.2"/>
    <row r="27799" ht="10.199999999999999" hidden="1" x14ac:dyDescent="0.2"/>
    <row r="27800" ht="10.199999999999999" hidden="1" x14ac:dyDescent="0.2"/>
    <row r="27801" ht="10.199999999999999" hidden="1" x14ac:dyDescent="0.2"/>
    <row r="27802" ht="10.199999999999999" hidden="1" x14ac:dyDescent="0.2"/>
    <row r="27803" ht="10.199999999999999" hidden="1" x14ac:dyDescent="0.2"/>
    <row r="27804" ht="10.199999999999999" hidden="1" x14ac:dyDescent="0.2"/>
    <row r="27805" ht="10.199999999999999" hidden="1" x14ac:dyDescent="0.2"/>
    <row r="27806" ht="10.199999999999999" hidden="1" x14ac:dyDescent="0.2"/>
    <row r="27807" ht="10.199999999999999" hidden="1" x14ac:dyDescent="0.2"/>
    <row r="27808" ht="10.199999999999999" hidden="1" x14ac:dyDescent="0.2"/>
    <row r="27809" ht="10.199999999999999" hidden="1" x14ac:dyDescent="0.2"/>
    <row r="27810" ht="10.199999999999999" hidden="1" x14ac:dyDescent="0.2"/>
    <row r="27811" ht="10.199999999999999" hidden="1" x14ac:dyDescent="0.2"/>
    <row r="27812" ht="10.199999999999999" hidden="1" x14ac:dyDescent="0.2"/>
    <row r="27813" ht="10.199999999999999" hidden="1" x14ac:dyDescent="0.2"/>
    <row r="27814" ht="10.199999999999999" hidden="1" x14ac:dyDescent="0.2"/>
    <row r="27815" ht="10.199999999999999" hidden="1" x14ac:dyDescent="0.2"/>
    <row r="27816" ht="10.199999999999999" hidden="1" x14ac:dyDescent="0.2"/>
    <row r="27817" ht="10.199999999999999" hidden="1" x14ac:dyDescent="0.2"/>
    <row r="27818" ht="10.199999999999999" hidden="1" x14ac:dyDescent="0.2"/>
    <row r="27819" ht="10.199999999999999" hidden="1" x14ac:dyDescent="0.2"/>
    <row r="27820" ht="10.199999999999999" hidden="1" x14ac:dyDescent="0.2"/>
    <row r="27821" ht="10.199999999999999" hidden="1" x14ac:dyDescent="0.2"/>
    <row r="27822" ht="10.199999999999999" hidden="1" x14ac:dyDescent="0.2"/>
    <row r="27823" ht="10.199999999999999" hidden="1" x14ac:dyDescent="0.2"/>
    <row r="27824" ht="10.199999999999999" hidden="1" x14ac:dyDescent="0.2"/>
    <row r="27825" ht="10.199999999999999" hidden="1" x14ac:dyDescent="0.2"/>
    <row r="27826" ht="10.199999999999999" hidden="1" x14ac:dyDescent="0.2"/>
    <row r="27827" ht="10.199999999999999" hidden="1" x14ac:dyDescent="0.2"/>
    <row r="27828" ht="10.199999999999999" hidden="1" x14ac:dyDescent="0.2"/>
    <row r="27829" ht="10.199999999999999" hidden="1" x14ac:dyDescent="0.2"/>
    <row r="27830" ht="10.199999999999999" hidden="1" x14ac:dyDescent="0.2"/>
    <row r="27831" ht="10.199999999999999" hidden="1" x14ac:dyDescent="0.2"/>
    <row r="27832" ht="10.199999999999999" hidden="1" x14ac:dyDescent="0.2"/>
    <row r="27833" ht="10.199999999999999" hidden="1" x14ac:dyDescent="0.2"/>
    <row r="27834" ht="10.199999999999999" hidden="1" x14ac:dyDescent="0.2"/>
    <row r="27835" ht="10.199999999999999" hidden="1" x14ac:dyDescent="0.2"/>
    <row r="27836" ht="10.199999999999999" hidden="1" x14ac:dyDescent="0.2"/>
    <row r="27837" ht="10.199999999999999" hidden="1" x14ac:dyDescent="0.2"/>
    <row r="27838" ht="10.199999999999999" hidden="1" x14ac:dyDescent="0.2"/>
    <row r="27839" ht="10.199999999999999" hidden="1" x14ac:dyDescent="0.2"/>
    <row r="27840" ht="10.199999999999999" hidden="1" x14ac:dyDescent="0.2"/>
    <row r="27841" ht="10.199999999999999" hidden="1" x14ac:dyDescent="0.2"/>
    <row r="27842" ht="10.199999999999999" hidden="1" x14ac:dyDescent="0.2"/>
    <row r="27843" ht="10.199999999999999" hidden="1" x14ac:dyDescent="0.2"/>
    <row r="27844" ht="10.199999999999999" hidden="1" x14ac:dyDescent="0.2"/>
    <row r="27845" ht="10.199999999999999" hidden="1" x14ac:dyDescent="0.2"/>
    <row r="27846" ht="10.199999999999999" hidden="1" x14ac:dyDescent="0.2"/>
    <row r="27847" ht="10.199999999999999" hidden="1" x14ac:dyDescent="0.2"/>
    <row r="27848" ht="10.199999999999999" hidden="1" x14ac:dyDescent="0.2"/>
    <row r="27849" ht="10.199999999999999" hidden="1" x14ac:dyDescent="0.2"/>
    <row r="27850" ht="10.199999999999999" hidden="1" x14ac:dyDescent="0.2"/>
    <row r="27851" ht="10.199999999999999" hidden="1" x14ac:dyDescent="0.2"/>
    <row r="27852" ht="10.199999999999999" hidden="1" x14ac:dyDescent="0.2"/>
    <row r="27853" ht="10.199999999999999" hidden="1" x14ac:dyDescent="0.2"/>
    <row r="27854" ht="10.199999999999999" hidden="1" x14ac:dyDescent="0.2"/>
    <row r="27855" ht="10.199999999999999" hidden="1" x14ac:dyDescent="0.2"/>
    <row r="27856" ht="10.199999999999999" hidden="1" x14ac:dyDescent="0.2"/>
    <row r="27857" ht="10.199999999999999" hidden="1" x14ac:dyDescent="0.2"/>
    <row r="27858" ht="10.199999999999999" hidden="1" x14ac:dyDescent="0.2"/>
    <row r="27859" ht="10.199999999999999" hidden="1" x14ac:dyDescent="0.2"/>
    <row r="27860" ht="10.199999999999999" hidden="1" x14ac:dyDescent="0.2"/>
    <row r="27861" ht="10.199999999999999" hidden="1" x14ac:dyDescent="0.2"/>
    <row r="27862" ht="10.199999999999999" hidden="1" x14ac:dyDescent="0.2"/>
    <row r="27863" ht="10.199999999999999" hidden="1" x14ac:dyDescent="0.2"/>
    <row r="27864" ht="10.199999999999999" hidden="1" x14ac:dyDescent="0.2"/>
    <row r="27865" ht="10.199999999999999" hidden="1" x14ac:dyDescent="0.2"/>
    <row r="27866" ht="10.199999999999999" hidden="1" x14ac:dyDescent="0.2"/>
    <row r="27867" ht="10.199999999999999" hidden="1" x14ac:dyDescent="0.2"/>
    <row r="27868" ht="10.199999999999999" hidden="1" x14ac:dyDescent="0.2"/>
    <row r="27869" ht="10.199999999999999" hidden="1" x14ac:dyDescent="0.2"/>
    <row r="27870" ht="10.199999999999999" hidden="1" x14ac:dyDescent="0.2"/>
    <row r="27871" ht="10.199999999999999" hidden="1" x14ac:dyDescent="0.2"/>
    <row r="27872" ht="10.199999999999999" hidden="1" x14ac:dyDescent="0.2"/>
    <row r="27873" ht="10.199999999999999" hidden="1" x14ac:dyDescent="0.2"/>
    <row r="27874" ht="10.199999999999999" hidden="1" x14ac:dyDescent="0.2"/>
    <row r="27875" ht="10.199999999999999" hidden="1" x14ac:dyDescent="0.2"/>
    <row r="27876" ht="10.199999999999999" hidden="1" x14ac:dyDescent="0.2"/>
    <row r="27877" ht="10.199999999999999" hidden="1" x14ac:dyDescent="0.2"/>
    <row r="27878" ht="10.199999999999999" hidden="1" x14ac:dyDescent="0.2"/>
    <row r="27879" ht="10.199999999999999" hidden="1" x14ac:dyDescent="0.2"/>
    <row r="27880" ht="10.199999999999999" hidden="1" x14ac:dyDescent="0.2"/>
    <row r="27881" ht="10.199999999999999" hidden="1" x14ac:dyDescent="0.2"/>
    <row r="27882" ht="10.199999999999999" hidden="1" x14ac:dyDescent="0.2"/>
    <row r="27883" ht="10.199999999999999" hidden="1" x14ac:dyDescent="0.2"/>
    <row r="27884" ht="10.199999999999999" hidden="1" x14ac:dyDescent="0.2"/>
    <row r="27885" ht="10.199999999999999" hidden="1" x14ac:dyDescent="0.2"/>
    <row r="27886" ht="10.199999999999999" hidden="1" x14ac:dyDescent="0.2"/>
    <row r="27887" ht="10.199999999999999" hidden="1" x14ac:dyDescent="0.2"/>
    <row r="27888" ht="10.199999999999999" hidden="1" x14ac:dyDescent="0.2"/>
    <row r="27889" ht="10.199999999999999" hidden="1" x14ac:dyDescent="0.2"/>
    <row r="27890" ht="10.199999999999999" hidden="1" x14ac:dyDescent="0.2"/>
    <row r="27891" ht="10.199999999999999" hidden="1" x14ac:dyDescent="0.2"/>
    <row r="27892" ht="10.199999999999999" hidden="1" x14ac:dyDescent="0.2"/>
    <row r="27893" ht="10.199999999999999" hidden="1" x14ac:dyDescent="0.2"/>
    <row r="27894" ht="10.199999999999999" hidden="1" x14ac:dyDescent="0.2"/>
    <row r="27895" ht="10.199999999999999" hidden="1" x14ac:dyDescent="0.2"/>
    <row r="27896" ht="10.199999999999999" hidden="1" x14ac:dyDescent="0.2"/>
    <row r="27897" ht="10.199999999999999" hidden="1" x14ac:dyDescent="0.2"/>
    <row r="27898" ht="10.199999999999999" hidden="1" x14ac:dyDescent="0.2"/>
    <row r="27899" ht="10.199999999999999" hidden="1" x14ac:dyDescent="0.2"/>
    <row r="27900" ht="10.199999999999999" hidden="1" x14ac:dyDescent="0.2"/>
    <row r="27901" ht="10.199999999999999" hidden="1" x14ac:dyDescent="0.2"/>
    <row r="27902" ht="10.199999999999999" hidden="1" x14ac:dyDescent="0.2"/>
    <row r="27903" ht="10.199999999999999" hidden="1" x14ac:dyDescent="0.2"/>
    <row r="27904" ht="10.199999999999999" hidden="1" x14ac:dyDescent="0.2"/>
    <row r="27905" ht="10.199999999999999" hidden="1" x14ac:dyDescent="0.2"/>
    <row r="27906" ht="10.199999999999999" hidden="1" x14ac:dyDescent="0.2"/>
    <row r="27907" ht="10.199999999999999" hidden="1" x14ac:dyDescent="0.2"/>
    <row r="27908" ht="10.199999999999999" hidden="1" x14ac:dyDescent="0.2"/>
    <row r="27909" ht="10.199999999999999" hidden="1" x14ac:dyDescent="0.2"/>
    <row r="27910" ht="10.199999999999999" hidden="1" x14ac:dyDescent="0.2"/>
    <row r="27911" ht="10.199999999999999" hidden="1" x14ac:dyDescent="0.2"/>
    <row r="27912" ht="10.199999999999999" hidden="1" x14ac:dyDescent="0.2"/>
    <row r="27913" ht="10.199999999999999" hidden="1" x14ac:dyDescent="0.2"/>
    <row r="27914" ht="10.199999999999999" hidden="1" x14ac:dyDescent="0.2"/>
    <row r="27915" ht="10.199999999999999" hidden="1" x14ac:dyDescent="0.2"/>
    <row r="27916" ht="10.199999999999999" hidden="1" x14ac:dyDescent="0.2"/>
    <row r="27917" ht="10.199999999999999" hidden="1" x14ac:dyDescent="0.2"/>
    <row r="27918" ht="10.199999999999999" hidden="1" x14ac:dyDescent="0.2"/>
    <row r="27919" ht="10.199999999999999" hidden="1" x14ac:dyDescent="0.2"/>
    <row r="27920" ht="10.199999999999999" hidden="1" x14ac:dyDescent="0.2"/>
    <row r="27921" ht="10.199999999999999" hidden="1" x14ac:dyDescent="0.2"/>
    <row r="27922" ht="10.199999999999999" hidden="1" x14ac:dyDescent="0.2"/>
    <row r="27923" ht="10.199999999999999" hidden="1" x14ac:dyDescent="0.2"/>
    <row r="27924" ht="10.199999999999999" hidden="1" x14ac:dyDescent="0.2"/>
    <row r="27925" ht="10.199999999999999" hidden="1" x14ac:dyDescent="0.2"/>
    <row r="27926" ht="10.199999999999999" hidden="1" x14ac:dyDescent="0.2"/>
    <row r="27927" ht="10.199999999999999" hidden="1" x14ac:dyDescent="0.2"/>
    <row r="27928" ht="10.199999999999999" hidden="1" x14ac:dyDescent="0.2"/>
    <row r="27929" ht="10.199999999999999" hidden="1" x14ac:dyDescent="0.2"/>
    <row r="27930" ht="10.199999999999999" hidden="1" x14ac:dyDescent="0.2"/>
    <row r="27931" ht="10.199999999999999" hidden="1" x14ac:dyDescent="0.2"/>
    <row r="27932" ht="10.199999999999999" hidden="1" x14ac:dyDescent="0.2"/>
    <row r="27933" ht="10.199999999999999" hidden="1" x14ac:dyDescent="0.2"/>
    <row r="27934" ht="10.199999999999999" hidden="1" x14ac:dyDescent="0.2"/>
    <row r="27935" ht="10.199999999999999" hidden="1" x14ac:dyDescent="0.2"/>
    <row r="27936" ht="10.199999999999999" hidden="1" x14ac:dyDescent="0.2"/>
    <row r="27937" ht="10.199999999999999" hidden="1" x14ac:dyDescent="0.2"/>
    <row r="27938" ht="10.199999999999999" hidden="1" x14ac:dyDescent="0.2"/>
    <row r="27939" ht="10.199999999999999" hidden="1" x14ac:dyDescent="0.2"/>
    <row r="27940" ht="10.199999999999999" hidden="1" x14ac:dyDescent="0.2"/>
    <row r="27941" ht="10.199999999999999" hidden="1" x14ac:dyDescent="0.2"/>
    <row r="27942" ht="10.199999999999999" hidden="1" x14ac:dyDescent="0.2"/>
    <row r="27943" ht="10.199999999999999" hidden="1" x14ac:dyDescent="0.2"/>
    <row r="27944" ht="10.199999999999999" hidden="1" x14ac:dyDescent="0.2"/>
    <row r="27945" ht="10.199999999999999" hidden="1" x14ac:dyDescent="0.2"/>
    <row r="27946" ht="10.199999999999999" hidden="1" x14ac:dyDescent="0.2"/>
    <row r="27947" ht="10.199999999999999" hidden="1" x14ac:dyDescent="0.2"/>
    <row r="27948" ht="10.199999999999999" hidden="1" x14ac:dyDescent="0.2"/>
    <row r="27949" ht="10.199999999999999" hidden="1" x14ac:dyDescent="0.2"/>
    <row r="27950" ht="10.199999999999999" hidden="1" x14ac:dyDescent="0.2"/>
    <row r="27951" ht="10.199999999999999" hidden="1" x14ac:dyDescent="0.2"/>
    <row r="27952" ht="10.199999999999999" hidden="1" x14ac:dyDescent="0.2"/>
    <row r="27953" ht="10.199999999999999" hidden="1" x14ac:dyDescent="0.2"/>
    <row r="27954" ht="10.199999999999999" hidden="1" x14ac:dyDescent="0.2"/>
    <row r="27955" ht="10.199999999999999" hidden="1" x14ac:dyDescent="0.2"/>
    <row r="27956" ht="10.199999999999999" hidden="1" x14ac:dyDescent="0.2"/>
    <row r="27957" ht="10.199999999999999" hidden="1" x14ac:dyDescent="0.2"/>
    <row r="27958" ht="10.199999999999999" hidden="1" x14ac:dyDescent="0.2"/>
    <row r="27959" ht="10.199999999999999" hidden="1" x14ac:dyDescent="0.2"/>
    <row r="27960" ht="10.199999999999999" hidden="1" x14ac:dyDescent="0.2"/>
    <row r="27961" ht="10.199999999999999" hidden="1" x14ac:dyDescent="0.2"/>
    <row r="27962" ht="10.199999999999999" hidden="1" x14ac:dyDescent="0.2"/>
    <row r="27963" ht="10.199999999999999" hidden="1" x14ac:dyDescent="0.2"/>
    <row r="27964" ht="10.199999999999999" hidden="1" x14ac:dyDescent="0.2"/>
    <row r="27965" ht="10.199999999999999" hidden="1" x14ac:dyDescent="0.2"/>
    <row r="27966" ht="10.199999999999999" hidden="1" x14ac:dyDescent="0.2"/>
    <row r="27967" ht="10.199999999999999" hidden="1" x14ac:dyDescent="0.2"/>
    <row r="27968" ht="10.199999999999999" hidden="1" x14ac:dyDescent="0.2"/>
    <row r="27969" ht="10.199999999999999" hidden="1" x14ac:dyDescent="0.2"/>
    <row r="27970" ht="10.199999999999999" hidden="1" x14ac:dyDescent="0.2"/>
    <row r="27971" ht="10.199999999999999" hidden="1" x14ac:dyDescent="0.2"/>
    <row r="27972" ht="10.199999999999999" hidden="1" x14ac:dyDescent="0.2"/>
    <row r="27973" ht="10.199999999999999" hidden="1" x14ac:dyDescent="0.2"/>
    <row r="27974" ht="10.199999999999999" hidden="1" x14ac:dyDescent="0.2"/>
    <row r="27975" ht="10.199999999999999" hidden="1" x14ac:dyDescent="0.2"/>
    <row r="27976" ht="10.199999999999999" hidden="1" x14ac:dyDescent="0.2"/>
    <row r="27977" ht="10.199999999999999" hidden="1" x14ac:dyDescent="0.2"/>
    <row r="27978" ht="10.199999999999999" hidden="1" x14ac:dyDescent="0.2"/>
    <row r="27979" ht="10.199999999999999" hidden="1" x14ac:dyDescent="0.2"/>
    <row r="27980" ht="10.199999999999999" hidden="1" x14ac:dyDescent="0.2"/>
    <row r="27981" ht="10.199999999999999" hidden="1" x14ac:dyDescent="0.2"/>
    <row r="27982" ht="10.199999999999999" hidden="1" x14ac:dyDescent="0.2"/>
    <row r="27983" ht="10.199999999999999" hidden="1" x14ac:dyDescent="0.2"/>
    <row r="27984" ht="10.199999999999999" hidden="1" x14ac:dyDescent="0.2"/>
    <row r="27985" ht="10.199999999999999" hidden="1" x14ac:dyDescent="0.2"/>
    <row r="27986" ht="10.199999999999999" hidden="1" x14ac:dyDescent="0.2"/>
    <row r="27987" ht="10.199999999999999" hidden="1" x14ac:dyDescent="0.2"/>
    <row r="27988" ht="10.199999999999999" hidden="1" x14ac:dyDescent="0.2"/>
    <row r="27989" ht="10.199999999999999" hidden="1" x14ac:dyDescent="0.2"/>
    <row r="27990" ht="10.199999999999999" hidden="1" x14ac:dyDescent="0.2"/>
    <row r="27991" ht="10.199999999999999" hidden="1" x14ac:dyDescent="0.2"/>
    <row r="27992" ht="10.199999999999999" hidden="1" x14ac:dyDescent="0.2"/>
    <row r="27993" ht="10.199999999999999" hidden="1" x14ac:dyDescent="0.2"/>
    <row r="27994" ht="10.199999999999999" hidden="1" x14ac:dyDescent="0.2"/>
    <row r="27995" ht="10.199999999999999" hidden="1" x14ac:dyDescent="0.2"/>
    <row r="27996" ht="10.199999999999999" hidden="1" x14ac:dyDescent="0.2"/>
    <row r="27997" ht="10.199999999999999" hidden="1" x14ac:dyDescent="0.2"/>
    <row r="27998" ht="10.199999999999999" hidden="1" x14ac:dyDescent="0.2"/>
    <row r="27999" ht="10.199999999999999" hidden="1" x14ac:dyDescent="0.2"/>
    <row r="28000" ht="10.199999999999999" hidden="1" x14ac:dyDescent="0.2"/>
    <row r="28001" ht="10.199999999999999" hidden="1" x14ac:dyDescent="0.2"/>
    <row r="28002" ht="10.199999999999999" hidden="1" x14ac:dyDescent="0.2"/>
    <row r="28003" ht="10.199999999999999" hidden="1" x14ac:dyDescent="0.2"/>
    <row r="28004" ht="10.199999999999999" hidden="1" x14ac:dyDescent="0.2"/>
    <row r="28005" ht="10.199999999999999" hidden="1" x14ac:dyDescent="0.2"/>
    <row r="28006" ht="10.199999999999999" hidden="1" x14ac:dyDescent="0.2"/>
    <row r="28007" ht="10.199999999999999" hidden="1" x14ac:dyDescent="0.2"/>
    <row r="28008" ht="10.199999999999999" hidden="1" x14ac:dyDescent="0.2"/>
    <row r="28009" ht="10.199999999999999" hidden="1" x14ac:dyDescent="0.2"/>
    <row r="28010" ht="10.199999999999999" hidden="1" x14ac:dyDescent="0.2"/>
    <row r="28011" ht="10.199999999999999" hidden="1" x14ac:dyDescent="0.2"/>
    <row r="28012" ht="10.199999999999999" hidden="1" x14ac:dyDescent="0.2"/>
    <row r="28013" ht="10.199999999999999" hidden="1" x14ac:dyDescent="0.2"/>
    <row r="28014" ht="10.199999999999999" hidden="1" x14ac:dyDescent="0.2"/>
    <row r="28015" ht="10.199999999999999" hidden="1" x14ac:dyDescent="0.2"/>
    <row r="28016" ht="10.199999999999999" hidden="1" x14ac:dyDescent="0.2"/>
    <row r="28017" ht="10.199999999999999" hidden="1" x14ac:dyDescent="0.2"/>
    <row r="28018" ht="10.199999999999999" hidden="1" x14ac:dyDescent="0.2"/>
    <row r="28019" ht="10.199999999999999" hidden="1" x14ac:dyDescent="0.2"/>
    <row r="28020" ht="10.199999999999999" hidden="1" x14ac:dyDescent="0.2"/>
    <row r="28021" ht="10.199999999999999" hidden="1" x14ac:dyDescent="0.2"/>
    <row r="28022" ht="10.199999999999999" hidden="1" x14ac:dyDescent="0.2"/>
    <row r="28023" ht="10.199999999999999" hidden="1" x14ac:dyDescent="0.2"/>
    <row r="28024" ht="10.199999999999999" hidden="1" x14ac:dyDescent="0.2"/>
    <row r="28025" ht="10.199999999999999" hidden="1" x14ac:dyDescent="0.2"/>
    <row r="28026" ht="10.199999999999999" hidden="1" x14ac:dyDescent="0.2"/>
    <row r="28027" ht="10.199999999999999" hidden="1" x14ac:dyDescent="0.2"/>
    <row r="28028" ht="10.199999999999999" hidden="1" x14ac:dyDescent="0.2"/>
    <row r="28029" ht="10.199999999999999" hidden="1" x14ac:dyDescent="0.2"/>
    <row r="28030" ht="10.199999999999999" hidden="1" x14ac:dyDescent="0.2"/>
    <row r="28031" ht="10.199999999999999" hidden="1" x14ac:dyDescent="0.2"/>
    <row r="28032" ht="10.199999999999999" hidden="1" x14ac:dyDescent="0.2"/>
    <row r="28033" ht="10.199999999999999" hidden="1" x14ac:dyDescent="0.2"/>
    <row r="28034" ht="10.199999999999999" hidden="1" x14ac:dyDescent="0.2"/>
    <row r="28035" ht="10.199999999999999" hidden="1" x14ac:dyDescent="0.2"/>
    <row r="28036" ht="10.199999999999999" hidden="1" x14ac:dyDescent="0.2"/>
    <row r="28037" ht="10.199999999999999" hidden="1" x14ac:dyDescent="0.2"/>
    <row r="28038" ht="10.199999999999999" hidden="1" x14ac:dyDescent="0.2"/>
    <row r="28039" ht="10.199999999999999" hidden="1" x14ac:dyDescent="0.2"/>
    <row r="28040" ht="10.199999999999999" hidden="1" x14ac:dyDescent="0.2"/>
    <row r="28041" ht="10.199999999999999" hidden="1" x14ac:dyDescent="0.2"/>
    <row r="28042" ht="10.199999999999999" hidden="1" x14ac:dyDescent="0.2"/>
    <row r="28043" ht="10.199999999999999" hidden="1" x14ac:dyDescent="0.2"/>
    <row r="28044" ht="10.199999999999999" hidden="1" x14ac:dyDescent="0.2"/>
    <row r="28045" ht="10.199999999999999" hidden="1" x14ac:dyDescent="0.2"/>
    <row r="28046" ht="10.199999999999999" hidden="1" x14ac:dyDescent="0.2"/>
    <row r="28047" ht="10.199999999999999" hidden="1" x14ac:dyDescent="0.2"/>
    <row r="28048" ht="10.199999999999999" hidden="1" x14ac:dyDescent="0.2"/>
    <row r="28049" ht="10.199999999999999" hidden="1" x14ac:dyDescent="0.2"/>
    <row r="28050" ht="10.199999999999999" hidden="1" x14ac:dyDescent="0.2"/>
    <row r="28051" ht="10.199999999999999" hidden="1" x14ac:dyDescent="0.2"/>
    <row r="28052" ht="10.199999999999999" hidden="1" x14ac:dyDescent="0.2"/>
    <row r="28053" ht="10.199999999999999" hidden="1" x14ac:dyDescent="0.2"/>
    <row r="28054" ht="10.199999999999999" hidden="1" x14ac:dyDescent="0.2"/>
    <row r="28055" ht="10.199999999999999" hidden="1" x14ac:dyDescent="0.2"/>
    <row r="28056" ht="10.199999999999999" hidden="1" x14ac:dyDescent="0.2"/>
    <row r="28057" ht="10.199999999999999" hidden="1" x14ac:dyDescent="0.2"/>
    <row r="28058" ht="10.199999999999999" hidden="1" x14ac:dyDescent="0.2"/>
    <row r="28059" ht="10.199999999999999" hidden="1" x14ac:dyDescent="0.2"/>
    <row r="28060" ht="10.199999999999999" hidden="1" x14ac:dyDescent="0.2"/>
    <row r="28061" ht="10.199999999999999" hidden="1" x14ac:dyDescent="0.2"/>
    <row r="28062" ht="10.199999999999999" hidden="1" x14ac:dyDescent="0.2"/>
    <row r="28063" ht="10.199999999999999" hidden="1" x14ac:dyDescent="0.2"/>
    <row r="28064" ht="10.199999999999999" hidden="1" x14ac:dyDescent="0.2"/>
    <row r="28065" ht="10.199999999999999" hidden="1" x14ac:dyDescent="0.2"/>
    <row r="28066" ht="10.199999999999999" hidden="1" x14ac:dyDescent="0.2"/>
    <row r="28067" ht="10.199999999999999" hidden="1" x14ac:dyDescent="0.2"/>
    <row r="28068" ht="10.199999999999999" hidden="1" x14ac:dyDescent="0.2"/>
    <row r="28069" ht="10.199999999999999" hidden="1" x14ac:dyDescent="0.2"/>
    <row r="28070" ht="10.199999999999999" hidden="1" x14ac:dyDescent="0.2"/>
    <row r="28071" ht="10.199999999999999" hidden="1" x14ac:dyDescent="0.2"/>
    <row r="28072" ht="10.199999999999999" hidden="1" x14ac:dyDescent="0.2"/>
    <row r="28073" ht="10.199999999999999" hidden="1" x14ac:dyDescent="0.2"/>
    <row r="28074" ht="10.199999999999999" hidden="1" x14ac:dyDescent="0.2"/>
    <row r="28075" ht="10.199999999999999" hidden="1" x14ac:dyDescent="0.2"/>
    <row r="28076" ht="10.199999999999999" hidden="1" x14ac:dyDescent="0.2"/>
    <row r="28077" ht="10.199999999999999" hidden="1" x14ac:dyDescent="0.2"/>
    <row r="28078" ht="10.199999999999999" hidden="1" x14ac:dyDescent="0.2"/>
    <row r="28079" ht="10.199999999999999" hidden="1" x14ac:dyDescent="0.2"/>
    <row r="28080" ht="10.199999999999999" hidden="1" x14ac:dyDescent="0.2"/>
    <row r="28081" ht="10.199999999999999" hidden="1" x14ac:dyDescent="0.2"/>
    <row r="28082" ht="10.199999999999999" hidden="1" x14ac:dyDescent="0.2"/>
    <row r="28083" ht="10.199999999999999" hidden="1" x14ac:dyDescent="0.2"/>
    <row r="28084" ht="10.199999999999999" hidden="1" x14ac:dyDescent="0.2"/>
    <row r="28085" ht="10.199999999999999" hidden="1" x14ac:dyDescent="0.2"/>
    <row r="28086" ht="10.199999999999999" hidden="1" x14ac:dyDescent="0.2"/>
    <row r="28087" ht="10.199999999999999" hidden="1" x14ac:dyDescent="0.2"/>
    <row r="28088" ht="10.199999999999999" hidden="1" x14ac:dyDescent="0.2"/>
    <row r="28089" ht="10.199999999999999" hidden="1" x14ac:dyDescent="0.2"/>
    <row r="28090" ht="10.199999999999999" hidden="1" x14ac:dyDescent="0.2"/>
    <row r="28091" ht="10.199999999999999" hidden="1" x14ac:dyDescent="0.2"/>
    <row r="28092" ht="10.199999999999999" hidden="1" x14ac:dyDescent="0.2"/>
    <row r="28093" ht="10.199999999999999" hidden="1" x14ac:dyDescent="0.2"/>
    <row r="28094" ht="10.199999999999999" hidden="1" x14ac:dyDescent="0.2"/>
    <row r="28095" ht="10.199999999999999" hidden="1" x14ac:dyDescent="0.2"/>
    <row r="28096" ht="10.199999999999999" hidden="1" x14ac:dyDescent="0.2"/>
    <row r="28097" ht="10.199999999999999" hidden="1" x14ac:dyDescent="0.2"/>
    <row r="28098" ht="10.199999999999999" hidden="1" x14ac:dyDescent="0.2"/>
    <row r="28099" ht="10.199999999999999" hidden="1" x14ac:dyDescent="0.2"/>
    <row r="28100" ht="10.199999999999999" hidden="1" x14ac:dyDescent="0.2"/>
    <row r="28101" ht="10.199999999999999" hidden="1" x14ac:dyDescent="0.2"/>
    <row r="28102" ht="10.199999999999999" hidden="1" x14ac:dyDescent="0.2"/>
    <row r="28103" ht="10.199999999999999" hidden="1" x14ac:dyDescent="0.2"/>
    <row r="28104" ht="10.199999999999999" hidden="1" x14ac:dyDescent="0.2"/>
    <row r="28105" ht="10.199999999999999" hidden="1" x14ac:dyDescent="0.2"/>
    <row r="28106" ht="10.199999999999999" hidden="1" x14ac:dyDescent="0.2"/>
    <row r="28107" ht="10.199999999999999" hidden="1" x14ac:dyDescent="0.2"/>
    <row r="28108" ht="10.199999999999999" hidden="1" x14ac:dyDescent="0.2"/>
    <row r="28109" ht="10.199999999999999" hidden="1" x14ac:dyDescent="0.2"/>
    <row r="28110" ht="10.199999999999999" hidden="1" x14ac:dyDescent="0.2"/>
    <row r="28111" ht="10.199999999999999" hidden="1" x14ac:dyDescent="0.2"/>
    <row r="28112" ht="10.199999999999999" hidden="1" x14ac:dyDescent="0.2"/>
    <row r="28113" ht="10.199999999999999" hidden="1" x14ac:dyDescent="0.2"/>
    <row r="28114" ht="10.199999999999999" hidden="1" x14ac:dyDescent="0.2"/>
    <row r="28115" ht="10.199999999999999" hidden="1" x14ac:dyDescent="0.2"/>
    <row r="28116" ht="10.199999999999999" hidden="1" x14ac:dyDescent="0.2"/>
    <row r="28117" ht="10.199999999999999" hidden="1" x14ac:dyDescent="0.2"/>
    <row r="28118" ht="10.199999999999999" hidden="1" x14ac:dyDescent="0.2"/>
    <row r="28119" ht="10.199999999999999" hidden="1" x14ac:dyDescent="0.2"/>
    <row r="28120" ht="10.199999999999999" hidden="1" x14ac:dyDescent="0.2"/>
    <row r="28121" ht="10.199999999999999" hidden="1" x14ac:dyDescent="0.2"/>
    <row r="28122" ht="10.199999999999999" hidden="1" x14ac:dyDescent="0.2"/>
    <row r="28123" ht="10.199999999999999" hidden="1" x14ac:dyDescent="0.2"/>
    <row r="28124" ht="10.199999999999999" hidden="1" x14ac:dyDescent="0.2"/>
    <row r="28125" ht="10.199999999999999" hidden="1" x14ac:dyDescent="0.2"/>
    <row r="28126" ht="10.199999999999999" hidden="1" x14ac:dyDescent="0.2"/>
    <row r="28127" ht="10.199999999999999" hidden="1" x14ac:dyDescent="0.2"/>
    <row r="28128" ht="10.199999999999999" hidden="1" x14ac:dyDescent="0.2"/>
    <row r="28129" ht="10.199999999999999" hidden="1" x14ac:dyDescent="0.2"/>
    <row r="28130" ht="10.199999999999999" hidden="1" x14ac:dyDescent="0.2"/>
    <row r="28131" ht="10.199999999999999" hidden="1" x14ac:dyDescent="0.2"/>
    <row r="28132" ht="10.199999999999999" hidden="1" x14ac:dyDescent="0.2"/>
    <row r="28133" ht="10.199999999999999" hidden="1" x14ac:dyDescent="0.2"/>
    <row r="28134" ht="10.199999999999999" hidden="1" x14ac:dyDescent="0.2"/>
    <row r="28135" ht="10.199999999999999" hidden="1" x14ac:dyDescent="0.2"/>
    <row r="28136" ht="10.199999999999999" hidden="1" x14ac:dyDescent="0.2"/>
    <row r="28137" ht="10.199999999999999" hidden="1" x14ac:dyDescent="0.2"/>
    <row r="28138" ht="10.199999999999999" hidden="1" x14ac:dyDescent="0.2"/>
    <row r="28139" ht="10.199999999999999" hidden="1" x14ac:dyDescent="0.2"/>
    <row r="28140" ht="10.199999999999999" hidden="1" x14ac:dyDescent="0.2"/>
    <row r="28141" ht="10.199999999999999" hidden="1" x14ac:dyDescent="0.2"/>
    <row r="28142" ht="10.199999999999999" hidden="1" x14ac:dyDescent="0.2"/>
    <row r="28143" ht="10.199999999999999" hidden="1" x14ac:dyDescent="0.2"/>
    <row r="28144" ht="10.199999999999999" hidden="1" x14ac:dyDescent="0.2"/>
    <row r="28145" ht="10.199999999999999" hidden="1" x14ac:dyDescent="0.2"/>
    <row r="28146" ht="10.199999999999999" hidden="1" x14ac:dyDescent="0.2"/>
    <row r="28147" ht="10.199999999999999" hidden="1" x14ac:dyDescent="0.2"/>
    <row r="28148" ht="10.199999999999999" hidden="1" x14ac:dyDescent="0.2"/>
    <row r="28149" ht="10.199999999999999" hidden="1" x14ac:dyDescent="0.2"/>
    <row r="28150" ht="10.199999999999999" hidden="1" x14ac:dyDescent="0.2"/>
    <row r="28151" ht="10.199999999999999" hidden="1" x14ac:dyDescent="0.2"/>
    <row r="28152" ht="10.199999999999999" hidden="1" x14ac:dyDescent="0.2"/>
    <row r="28153" ht="10.199999999999999" hidden="1" x14ac:dyDescent="0.2"/>
    <row r="28154" ht="10.199999999999999" hidden="1" x14ac:dyDescent="0.2"/>
    <row r="28155" ht="10.199999999999999" hidden="1" x14ac:dyDescent="0.2"/>
    <row r="28156" ht="10.199999999999999" hidden="1" x14ac:dyDescent="0.2"/>
    <row r="28157" ht="10.199999999999999" hidden="1" x14ac:dyDescent="0.2"/>
    <row r="28158" ht="10.199999999999999" hidden="1" x14ac:dyDescent="0.2"/>
    <row r="28159" ht="10.199999999999999" hidden="1" x14ac:dyDescent="0.2"/>
    <row r="28160" ht="10.199999999999999" hidden="1" x14ac:dyDescent="0.2"/>
    <row r="28161" ht="10.199999999999999" hidden="1" x14ac:dyDescent="0.2"/>
    <row r="28162" ht="10.199999999999999" hidden="1" x14ac:dyDescent="0.2"/>
    <row r="28163" ht="10.199999999999999" hidden="1" x14ac:dyDescent="0.2"/>
    <row r="28164" ht="10.199999999999999" hidden="1" x14ac:dyDescent="0.2"/>
    <row r="28165" ht="10.199999999999999" hidden="1" x14ac:dyDescent="0.2"/>
    <row r="28166" ht="10.199999999999999" hidden="1" x14ac:dyDescent="0.2"/>
    <row r="28167" ht="10.199999999999999" hidden="1" x14ac:dyDescent="0.2"/>
    <row r="28168" ht="10.199999999999999" hidden="1" x14ac:dyDescent="0.2"/>
    <row r="28169" ht="10.199999999999999" hidden="1" x14ac:dyDescent="0.2"/>
    <row r="28170" ht="10.199999999999999" hidden="1" x14ac:dyDescent="0.2"/>
    <row r="28171" ht="10.199999999999999" hidden="1" x14ac:dyDescent="0.2"/>
    <row r="28172" ht="10.199999999999999" hidden="1" x14ac:dyDescent="0.2"/>
    <row r="28173" ht="10.199999999999999" hidden="1" x14ac:dyDescent="0.2"/>
    <row r="28174" ht="10.199999999999999" hidden="1" x14ac:dyDescent="0.2"/>
    <row r="28175" ht="10.199999999999999" hidden="1" x14ac:dyDescent="0.2"/>
    <row r="28176" ht="10.199999999999999" hidden="1" x14ac:dyDescent="0.2"/>
    <row r="28177" ht="10.199999999999999" hidden="1" x14ac:dyDescent="0.2"/>
    <row r="28178" ht="10.199999999999999" hidden="1" x14ac:dyDescent="0.2"/>
    <row r="28179" ht="10.199999999999999" hidden="1" x14ac:dyDescent="0.2"/>
    <row r="28180" ht="10.199999999999999" hidden="1" x14ac:dyDescent="0.2"/>
    <row r="28181" ht="10.199999999999999" hidden="1" x14ac:dyDescent="0.2"/>
    <row r="28182" ht="10.199999999999999" hidden="1" x14ac:dyDescent="0.2"/>
    <row r="28183" ht="10.199999999999999" hidden="1" x14ac:dyDescent="0.2"/>
    <row r="28184" ht="10.199999999999999" hidden="1" x14ac:dyDescent="0.2"/>
    <row r="28185" ht="10.199999999999999" hidden="1" x14ac:dyDescent="0.2"/>
    <row r="28186" ht="10.199999999999999" hidden="1" x14ac:dyDescent="0.2"/>
    <row r="28187" ht="10.199999999999999" hidden="1" x14ac:dyDescent="0.2"/>
    <row r="28188" ht="10.199999999999999" hidden="1" x14ac:dyDescent="0.2"/>
    <row r="28189" ht="10.199999999999999" hidden="1" x14ac:dyDescent="0.2"/>
    <row r="28190" ht="10.199999999999999" hidden="1" x14ac:dyDescent="0.2"/>
    <row r="28191" ht="10.199999999999999" hidden="1" x14ac:dyDescent="0.2"/>
    <row r="28192" ht="10.199999999999999" hidden="1" x14ac:dyDescent="0.2"/>
    <row r="28193" ht="10.199999999999999" hidden="1" x14ac:dyDescent="0.2"/>
    <row r="28194" ht="10.199999999999999" hidden="1" x14ac:dyDescent="0.2"/>
    <row r="28195" ht="10.199999999999999" hidden="1" x14ac:dyDescent="0.2"/>
    <row r="28196" ht="10.199999999999999" hidden="1" x14ac:dyDescent="0.2"/>
    <row r="28197" ht="10.199999999999999" hidden="1" x14ac:dyDescent="0.2"/>
    <row r="28198" ht="10.199999999999999" hidden="1" x14ac:dyDescent="0.2"/>
    <row r="28199" ht="10.199999999999999" hidden="1" x14ac:dyDescent="0.2"/>
    <row r="28200" ht="10.199999999999999" hidden="1" x14ac:dyDescent="0.2"/>
    <row r="28201" ht="10.199999999999999" hidden="1" x14ac:dyDescent="0.2"/>
    <row r="28202" ht="10.199999999999999" hidden="1" x14ac:dyDescent="0.2"/>
    <row r="28203" ht="10.199999999999999" hidden="1" x14ac:dyDescent="0.2"/>
    <row r="28204" ht="10.199999999999999" hidden="1" x14ac:dyDescent="0.2"/>
    <row r="28205" ht="10.199999999999999" hidden="1" x14ac:dyDescent="0.2"/>
    <row r="28206" ht="10.199999999999999" hidden="1" x14ac:dyDescent="0.2"/>
    <row r="28207" ht="10.199999999999999" hidden="1" x14ac:dyDescent="0.2"/>
    <row r="28208" ht="10.199999999999999" hidden="1" x14ac:dyDescent="0.2"/>
    <row r="28209" ht="10.199999999999999" hidden="1" x14ac:dyDescent="0.2"/>
    <row r="28210" ht="10.199999999999999" hidden="1" x14ac:dyDescent="0.2"/>
    <row r="28211" ht="10.199999999999999" hidden="1" x14ac:dyDescent="0.2"/>
    <row r="28212" ht="10.199999999999999" hidden="1" x14ac:dyDescent="0.2"/>
    <row r="28213" ht="10.199999999999999" hidden="1" x14ac:dyDescent="0.2"/>
    <row r="28214" ht="10.199999999999999" hidden="1" x14ac:dyDescent="0.2"/>
    <row r="28215" ht="10.199999999999999" hidden="1" x14ac:dyDescent="0.2"/>
    <row r="28216" ht="10.199999999999999" hidden="1" x14ac:dyDescent="0.2"/>
    <row r="28217" ht="10.199999999999999" hidden="1" x14ac:dyDescent="0.2"/>
    <row r="28218" ht="10.199999999999999" hidden="1" x14ac:dyDescent="0.2"/>
    <row r="28219" ht="10.199999999999999" hidden="1" x14ac:dyDescent="0.2"/>
    <row r="28220" ht="10.199999999999999" hidden="1" x14ac:dyDescent="0.2"/>
    <row r="28221" ht="10.199999999999999" hidden="1" x14ac:dyDescent="0.2"/>
    <row r="28222" ht="10.199999999999999" hidden="1" x14ac:dyDescent="0.2"/>
    <row r="28223" ht="10.199999999999999" hidden="1" x14ac:dyDescent="0.2"/>
    <row r="28224" ht="10.199999999999999" hidden="1" x14ac:dyDescent="0.2"/>
    <row r="28225" ht="10.199999999999999" hidden="1" x14ac:dyDescent="0.2"/>
    <row r="28226" ht="10.199999999999999" hidden="1" x14ac:dyDescent="0.2"/>
    <row r="28227" ht="10.199999999999999" hidden="1" x14ac:dyDescent="0.2"/>
    <row r="28228" ht="10.199999999999999" hidden="1" x14ac:dyDescent="0.2"/>
    <row r="28229" ht="10.199999999999999" hidden="1" x14ac:dyDescent="0.2"/>
    <row r="28230" ht="10.199999999999999" hidden="1" x14ac:dyDescent="0.2"/>
    <row r="28231" ht="10.199999999999999" hidden="1" x14ac:dyDescent="0.2"/>
    <row r="28232" ht="10.199999999999999" hidden="1" x14ac:dyDescent="0.2"/>
    <row r="28233" ht="10.199999999999999" hidden="1" x14ac:dyDescent="0.2"/>
    <row r="28234" ht="10.199999999999999" hidden="1" x14ac:dyDescent="0.2"/>
    <row r="28235" ht="10.199999999999999" hidden="1" x14ac:dyDescent="0.2"/>
    <row r="28236" ht="10.199999999999999" hidden="1" x14ac:dyDescent="0.2"/>
    <row r="28237" ht="10.199999999999999" hidden="1" x14ac:dyDescent="0.2"/>
    <row r="28238" ht="10.199999999999999" hidden="1" x14ac:dyDescent="0.2"/>
    <row r="28239" ht="10.199999999999999" hidden="1" x14ac:dyDescent="0.2"/>
    <row r="28240" ht="10.199999999999999" hidden="1" x14ac:dyDescent="0.2"/>
    <row r="28241" ht="10.199999999999999" hidden="1" x14ac:dyDescent="0.2"/>
    <row r="28242" ht="10.199999999999999" hidden="1" x14ac:dyDescent="0.2"/>
    <row r="28243" ht="10.199999999999999" hidden="1" x14ac:dyDescent="0.2"/>
    <row r="28244" ht="10.199999999999999" hidden="1" x14ac:dyDescent="0.2"/>
    <row r="28245" ht="10.199999999999999" hidden="1" x14ac:dyDescent="0.2"/>
    <row r="28246" ht="10.199999999999999" hidden="1" x14ac:dyDescent="0.2"/>
    <row r="28247" ht="10.199999999999999" hidden="1" x14ac:dyDescent="0.2"/>
    <row r="28248" ht="10.199999999999999" hidden="1" x14ac:dyDescent="0.2"/>
    <row r="28249" ht="10.199999999999999" hidden="1" x14ac:dyDescent="0.2"/>
    <row r="28250" ht="10.199999999999999" hidden="1" x14ac:dyDescent="0.2"/>
    <row r="28251" ht="10.199999999999999" hidden="1" x14ac:dyDescent="0.2"/>
    <row r="28252" ht="10.199999999999999" hidden="1" x14ac:dyDescent="0.2"/>
    <row r="28253" ht="10.199999999999999" hidden="1" x14ac:dyDescent="0.2"/>
    <row r="28254" ht="10.199999999999999" hidden="1" x14ac:dyDescent="0.2"/>
    <row r="28255" ht="10.199999999999999" hidden="1" x14ac:dyDescent="0.2"/>
    <row r="28256" ht="10.199999999999999" hidden="1" x14ac:dyDescent="0.2"/>
    <row r="28257" ht="10.199999999999999" hidden="1" x14ac:dyDescent="0.2"/>
    <row r="28258" ht="10.199999999999999" hidden="1" x14ac:dyDescent="0.2"/>
    <row r="28259" ht="10.199999999999999" hidden="1" x14ac:dyDescent="0.2"/>
    <row r="28260" ht="10.199999999999999" hidden="1" x14ac:dyDescent="0.2"/>
    <row r="28261" ht="10.199999999999999" hidden="1" x14ac:dyDescent="0.2"/>
    <row r="28262" ht="10.199999999999999" hidden="1" x14ac:dyDescent="0.2"/>
    <row r="28263" ht="10.199999999999999" hidden="1" x14ac:dyDescent="0.2"/>
    <row r="28264" ht="10.199999999999999" hidden="1" x14ac:dyDescent="0.2"/>
    <row r="28265" ht="10.199999999999999" hidden="1" x14ac:dyDescent="0.2"/>
    <row r="28266" ht="10.199999999999999" hidden="1" x14ac:dyDescent="0.2"/>
    <row r="28267" ht="10.199999999999999" hidden="1" x14ac:dyDescent="0.2"/>
    <row r="28268" ht="10.199999999999999" hidden="1" x14ac:dyDescent="0.2"/>
    <row r="28269" ht="10.199999999999999" hidden="1" x14ac:dyDescent="0.2"/>
    <row r="28270" ht="10.199999999999999" hidden="1" x14ac:dyDescent="0.2"/>
    <row r="28271" ht="10.199999999999999" hidden="1" x14ac:dyDescent="0.2"/>
    <row r="28272" ht="10.199999999999999" hidden="1" x14ac:dyDescent="0.2"/>
    <row r="28273" ht="10.199999999999999" hidden="1" x14ac:dyDescent="0.2"/>
    <row r="28274" ht="10.199999999999999" hidden="1" x14ac:dyDescent="0.2"/>
    <row r="28275" ht="10.199999999999999" hidden="1" x14ac:dyDescent="0.2"/>
    <row r="28276" ht="10.199999999999999" hidden="1" x14ac:dyDescent="0.2"/>
    <row r="28277" ht="10.199999999999999" hidden="1" x14ac:dyDescent="0.2"/>
    <row r="28278" ht="10.199999999999999" hidden="1" x14ac:dyDescent="0.2"/>
    <row r="28279" ht="10.199999999999999" hidden="1" x14ac:dyDescent="0.2"/>
    <row r="28280" ht="10.199999999999999" hidden="1" x14ac:dyDescent="0.2"/>
    <row r="28281" ht="10.199999999999999" hidden="1" x14ac:dyDescent="0.2"/>
    <row r="28282" ht="10.199999999999999" hidden="1" x14ac:dyDescent="0.2"/>
    <row r="28283" ht="10.199999999999999" hidden="1" x14ac:dyDescent="0.2"/>
    <row r="28284" ht="10.199999999999999" hidden="1" x14ac:dyDescent="0.2"/>
    <row r="28285" ht="10.199999999999999" hidden="1" x14ac:dyDescent="0.2"/>
    <row r="28286" ht="10.199999999999999" hidden="1" x14ac:dyDescent="0.2"/>
    <row r="28287" ht="10.199999999999999" hidden="1" x14ac:dyDescent="0.2"/>
    <row r="28288" ht="10.199999999999999" hidden="1" x14ac:dyDescent="0.2"/>
    <row r="28289" ht="10.199999999999999" hidden="1" x14ac:dyDescent="0.2"/>
    <row r="28290" ht="10.199999999999999" hidden="1" x14ac:dyDescent="0.2"/>
    <row r="28291" ht="10.199999999999999" hidden="1" x14ac:dyDescent="0.2"/>
    <row r="28292" ht="10.199999999999999" hidden="1" x14ac:dyDescent="0.2"/>
    <row r="28293" ht="10.199999999999999" hidden="1" x14ac:dyDescent="0.2"/>
    <row r="28294" ht="10.199999999999999" hidden="1" x14ac:dyDescent="0.2"/>
    <row r="28295" ht="10.199999999999999" hidden="1" x14ac:dyDescent="0.2"/>
    <row r="28296" ht="10.199999999999999" hidden="1" x14ac:dyDescent="0.2"/>
    <row r="28297" ht="10.199999999999999" hidden="1" x14ac:dyDescent="0.2"/>
    <row r="28298" ht="10.199999999999999" hidden="1" x14ac:dyDescent="0.2"/>
    <row r="28299" ht="10.199999999999999" hidden="1" x14ac:dyDescent="0.2"/>
    <row r="28300" ht="10.199999999999999" hidden="1" x14ac:dyDescent="0.2"/>
    <row r="28301" ht="10.199999999999999" hidden="1" x14ac:dyDescent="0.2"/>
    <row r="28302" ht="10.199999999999999" hidden="1" x14ac:dyDescent="0.2"/>
    <row r="28303" ht="10.199999999999999" hidden="1" x14ac:dyDescent="0.2"/>
    <row r="28304" ht="10.199999999999999" hidden="1" x14ac:dyDescent="0.2"/>
    <row r="28305" ht="10.199999999999999" hidden="1" x14ac:dyDescent="0.2"/>
    <row r="28306" ht="10.199999999999999" hidden="1" x14ac:dyDescent="0.2"/>
    <row r="28307" ht="10.199999999999999" hidden="1" x14ac:dyDescent="0.2"/>
    <row r="28308" ht="10.199999999999999" hidden="1" x14ac:dyDescent="0.2"/>
    <row r="28309" ht="10.199999999999999" hidden="1" x14ac:dyDescent="0.2"/>
    <row r="28310" ht="10.199999999999999" hidden="1" x14ac:dyDescent="0.2"/>
    <row r="28311" ht="10.199999999999999" hidden="1" x14ac:dyDescent="0.2"/>
    <row r="28312" ht="10.199999999999999" hidden="1" x14ac:dyDescent="0.2"/>
    <row r="28313" ht="10.199999999999999" hidden="1" x14ac:dyDescent="0.2"/>
    <row r="28314" ht="10.199999999999999" hidden="1" x14ac:dyDescent="0.2"/>
    <row r="28315" ht="10.199999999999999" hidden="1" x14ac:dyDescent="0.2"/>
    <row r="28316" ht="10.199999999999999" hidden="1" x14ac:dyDescent="0.2"/>
    <row r="28317" ht="10.199999999999999" hidden="1" x14ac:dyDescent="0.2"/>
    <row r="28318" ht="10.199999999999999" hidden="1" x14ac:dyDescent="0.2"/>
    <row r="28319" ht="10.199999999999999" hidden="1" x14ac:dyDescent="0.2"/>
    <row r="28320" ht="10.199999999999999" hidden="1" x14ac:dyDescent="0.2"/>
    <row r="28321" ht="10.199999999999999" hidden="1" x14ac:dyDescent="0.2"/>
    <row r="28322" ht="10.199999999999999" hidden="1" x14ac:dyDescent="0.2"/>
    <row r="28323" ht="10.199999999999999" hidden="1" x14ac:dyDescent="0.2"/>
    <row r="28324" ht="10.199999999999999" hidden="1" x14ac:dyDescent="0.2"/>
    <row r="28325" ht="10.199999999999999" hidden="1" x14ac:dyDescent="0.2"/>
    <row r="28326" ht="10.199999999999999" hidden="1" x14ac:dyDescent="0.2"/>
    <row r="28327" ht="10.199999999999999" hidden="1" x14ac:dyDescent="0.2"/>
    <row r="28328" ht="10.199999999999999" hidden="1" x14ac:dyDescent="0.2"/>
    <row r="28329" ht="10.199999999999999" hidden="1" x14ac:dyDescent="0.2"/>
    <row r="28330" ht="10.199999999999999" hidden="1" x14ac:dyDescent="0.2"/>
    <row r="28331" ht="10.199999999999999" hidden="1" x14ac:dyDescent="0.2"/>
    <row r="28332" ht="10.199999999999999" hidden="1" x14ac:dyDescent="0.2"/>
    <row r="28333" ht="10.199999999999999" hidden="1" x14ac:dyDescent="0.2"/>
    <row r="28334" ht="10.199999999999999" hidden="1" x14ac:dyDescent="0.2"/>
    <row r="28335" ht="10.199999999999999" hidden="1" x14ac:dyDescent="0.2"/>
    <row r="28336" ht="10.199999999999999" hidden="1" x14ac:dyDescent="0.2"/>
    <row r="28337" ht="10.199999999999999" hidden="1" x14ac:dyDescent="0.2"/>
    <row r="28338" ht="10.199999999999999" hidden="1" x14ac:dyDescent="0.2"/>
    <row r="28339" ht="10.199999999999999" hidden="1" x14ac:dyDescent="0.2"/>
    <row r="28340" ht="10.199999999999999" hidden="1" x14ac:dyDescent="0.2"/>
    <row r="28341" ht="10.199999999999999" hidden="1" x14ac:dyDescent="0.2"/>
    <row r="28342" ht="10.199999999999999" hidden="1" x14ac:dyDescent="0.2"/>
    <row r="28343" ht="10.199999999999999" hidden="1" x14ac:dyDescent="0.2"/>
    <row r="28344" ht="10.199999999999999" hidden="1" x14ac:dyDescent="0.2"/>
    <row r="28345" ht="10.199999999999999" hidden="1" x14ac:dyDescent="0.2"/>
    <row r="28346" ht="10.199999999999999" hidden="1" x14ac:dyDescent="0.2"/>
    <row r="28347" ht="10.199999999999999" hidden="1" x14ac:dyDescent="0.2"/>
    <row r="28348" ht="10.199999999999999" hidden="1" x14ac:dyDescent="0.2"/>
    <row r="28349" ht="10.199999999999999" hidden="1" x14ac:dyDescent="0.2"/>
    <row r="28350" ht="10.199999999999999" hidden="1" x14ac:dyDescent="0.2"/>
    <row r="28351" ht="10.199999999999999" hidden="1" x14ac:dyDescent="0.2"/>
    <row r="28352" ht="10.199999999999999" hidden="1" x14ac:dyDescent="0.2"/>
    <row r="28353" ht="10.199999999999999" hidden="1" x14ac:dyDescent="0.2"/>
    <row r="28354" ht="10.199999999999999" hidden="1" x14ac:dyDescent="0.2"/>
    <row r="28355" ht="10.199999999999999" hidden="1" x14ac:dyDescent="0.2"/>
    <row r="28356" ht="10.199999999999999" hidden="1" x14ac:dyDescent="0.2"/>
    <row r="28357" ht="10.199999999999999" hidden="1" x14ac:dyDescent="0.2"/>
    <row r="28358" ht="10.199999999999999" hidden="1" x14ac:dyDescent="0.2"/>
    <row r="28359" ht="10.199999999999999" hidden="1" x14ac:dyDescent="0.2"/>
    <row r="28360" ht="10.199999999999999" hidden="1" x14ac:dyDescent="0.2"/>
    <row r="28361" ht="10.199999999999999" hidden="1" x14ac:dyDescent="0.2"/>
    <row r="28362" ht="10.199999999999999" hidden="1" x14ac:dyDescent="0.2"/>
    <row r="28363" ht="10.199999999999999" hidden="1" x14ac:dyDescent="0.2"/>
    <row r="28364" ht="10.199999999999999" hidden="1" x14ac:dyDescent="0.2"/>
    <row r="28365" ht="10.199999999999999" hidden="1" x14ac:dyDescent="0.2"/>
    <row r="28366" ht="10.199999999999999" hidden="1" x14ac:dyDescent="0.2"/>
    <row r="28367" ht="10.199999999999999" hidden="1" x14ac:dyDescent="0.2"/>
    <row r="28368" ht="10.199999999999999" hidden="1" x14ac:dyDescent="0.2"/>
    <row r="28369" ht="10.199999999999999" hidden="1" x14ac:dyDescent="0.2"/>
    <row r="28370" ht="10.199999999999999" hidden="1" x14ac:dyDescent="0.2"/>
    <row r="28371" ht="10.199999999999999" hidden="1" x14ac:dyDescent="0.2"/>
    <row r="28372" ht="10.199999999999999" hidden="1" x14ac:dyDescent="0.2"/>
    <row r="28373" ht="10.199999999999999" hidden="1" x14ac:dyDescent="0.2"/>
    <row r="28374" ht="10.199999999999999" hidden="1" x14ac:dyDescent="0.2"/>
    <row r="28375" ht="10.199999999999999" hidden="1" x14ac:dyDescent="0.2"/>
    <row r="28376" ht="10.199999999999999" hidden="1" x14ac:dyDescent="0.2"/>
    <row r="28377" ht="10.199999999999999" hidden="1" x14ac:dyDescent="0.2"/>
    <row r="28378" ht="10.199999999999999" hidden="1" x14ac:dyDescent="0.2"/>
    <row r="28379" ht="10.199999999999999" hidden="1" x14ac:dyDescent="0.2"/>
    <row r="28380" ht="10.199999999999999" hidden="1" x14ac:dyDescent="0.2"/>
    <row r="28381" ht="10.199999999999999" hidden="1" x14ac:dyDescent="0.2"/>
    <row r="28382" ht="10.199999999999999" hidden="1" x14ac:dyDescent="0.2"/>
    <row r="28383" ht="10.199999999999999" hidden="1" x14ac:dyDescent="0.2"/>
    <row r="28384" ht="10.199999999999999" hidden="1" x14ac:dyDescent="0.2"/>
    <row r="28385" ht="10.199999999999999" hidden="1" x14ac:dyDescent="0.2"/>
    <row r="28386" ht="10.199999999999999" hidden="1" x14ac:dyDescent="0.2"/>
    <row r="28387" ht="10.199999999999999" hidden="1" x14ac:dyDescent="0.2"/>
    <row r="28388" ht="10.199999999999999" hidden="1" x14ac:dyDescent="0.2"/>
    <row r="28389" ht="10.199999999999999" hidden="1" x14ac:dyDescent="0.2"/>
    <row r="28390" ht="10.199999999999999" hidden="1" x14ac:dyDescent="0.2"/>
    <row r="28391" ht="10.199999999999999" hidden="1" x14ac:dyDescent="0.2"/>
    <row r="28392" ht="10.199999999999999" hidden="1" x14ac:dyDescent="0.2"/>
    <row r="28393" ht="10.199999999999999" hidden="1" x14ac:dyDescent="0.2"/>
    <row r="28394" ht="10.199999999999999" hidden="1" x14ac:dyDescent="0.2"/>
    <row r="28395" ht="10.199999999999999" hidden="1" x14ac:dyDescent="0.2"/>
    <row r="28396" ht="10.199999999999999" hidden="1" x14ac:dyDescent="0.2"/>
    <row r="28397" ht="10.199999999999999" hidden="1" x14ac:dyDescent="0.2"/>
    <row r="28398" ht="10.199999999999999" hidden="1" x14ac:dyDescent="0.2"/>
    <row r="28399" ht="10.199999999999999" hidden="1" x14ac:dyDescent="0.2"/>
    <row r="28400" ht="10.199999999999999" hidden="1" x14ac:dyDescent="0.2"/>
    <row r="28401" ht="10.199999999999999" hidden="1" x14ac:dyDescent="0.2"/>
    <row r="28402" ht="10.199999999999999" hidden="1" x14ac:dyDescent="0.2"/>
    <row r="28403" ht="10.199999999999999" hidden="1" x14ac:dyDescent="0.2"/>
    <row r="28404" ht="10.199999999999999" hidden="1" x14ac:dyDescent="0.2"/>
    <row r="28405" ht="10.199999999999999" hidden="1" x14ac:dyDescent="0.2"/>
    <row r="28406" ht="10.199999999999999" hidden="1" x14ac:dyDescent="0.2"/>
    <row r="28407" ht="10.199999999999999" hidden="1" x14ac:dyDescent="0.2"/>
    <row r="28408" ht="10.199999999999999" hidden="1" x14ac:dyDescent="0.2"/>
    <row r="28409" ht="10.199999999999999" hidden="1" x14ac:dyDescent="0.2"/>
    <row r="28410" ht="10.199999999999999" hidden="1" x14ac:dyDescent="0.2"/>
    <row r="28411" ht="10.199999999999999" hidden="1" x14ac:dyDescent="0.2"/>
    <row r="28412" ht="10.199999999999999" hidden="1" x14ac:dyDescent="0.2"/>
    <row r="28413" ht="10.199999999999999" hidden="1" x14ac:dyDescent="0.2"/>
    <row r="28414" ht="10.199999999999999" hidden="1" x14ac:dyDescent="0.2"/>
    <row r="28415" ht="10.199999999999999" hidden="1" x14ac:dyDescent="0.2"/>
    <row r="28416" ht="10.199999999999999" hidden="1" x14ac:dyDescent="0.2"/>
    <row r="28417" ht="10.199999999999999" hidden="1" x14ac:dyDescent="0.2"/>
    <row r="28418" ht="10.199999999999999" hidden="1" x14ac:dyDescent="0.2"/>
    <row r="28419" ht="10.199999999999999" hidden="1" x14ac:dyDescent="0.2"/>
    <row r="28420" ht="10.199999999999999" hidden="1" x14ac:dyDescent="0.2"/>
    <row r="28421" ht="10.199999999999999" hidden="1" x14ac:dyDescent="0.2"/>
    <row r="28422" ht="10.199999999999999" hidden="1" x14ac:dyDescent="0.2"/>
    <row r="28423" ht="10.199999999999999" hidden="1" x14ac:dyDescent="0.2"/>
    <row r="28424" ht="10.199999999999999" hidden="1" x14ac:dyDescent="0.2"/>
    <row r="28425" ht="10.199999999999999" hidden="1" x14ac:dyDescent="0.2"/>
    <row r="28426" ht="10.199999999999999" hidden="1" x14ac:dyDescent="0.2"/>
    <row r="28427" ht="10.199999999999999" hidden="1" x14ac:dyDescent="0.2"/>
    <row r="28428" ht="10.199999999999999" hidden="1" x14ac:dyDescent="0.2"/>
    <row r="28429" ht="10.199999999999999" hidden="1" x14ac:dyDescent="0.2"/>
    <row r="28430" ht="10.199999999999999" hidden="1" x14ac:dyDescent="0.2"/>
    <row r="28431" ht="10.199999999999999" hidden="1" x14ac:dyDescent="0.2"/>
    <row r="28432" ht="10.199999999999999" hidden="1" x14ac:dyDescent="0.2"/>
    <row r="28433" ht="10.199999999999999" hidden="1" x14ac:dyDescent="0.2"/>
    <row r="28434" ht="10.199999999999999" hidden="1" x14ac:dyDescent="0.2"/>
    <row r="28435" ht="10.199999999999999" hidden="1" x14ac:dyDescent="0.2"/>
    <row r="28436" ht="10.199999999999999" hidden="1" x14ac:dyDescent="0.2"/>
    <row r="28437" ht="10.199999999999999" hidden="1" x14ac:dyDescent="0.2"/>
    <row r="28438" ht="10.199999999999999" hidden="1" x14ac:dyDescent="0.2"/>
    <row r="28439" ht="10.199999999999999" hidden="1" x14ac:dyDescent="0.2"/>
    <row r="28440" ht="10.199999999999999" hidden="1" x14ac:dyDescent="0.2"/>
    <row r="28441" ht="10.199999999999999" hidden="1" x14ac:dyDescent="0.2"/>
    <row r="28442" ht="10.199999999999999" hidden="1" x14ac:dyDescent="0.2"/>
    <row r="28443" ht="10.199999999999999" hidden="1" x14ac:dyDescent="0.2"/>
    <row r="28444" ht="10.199999999999999" hidden="1" x14ac:dyDescent="0.2"/>
    <row r="28445" ht="10.199999999999999" hidden="1" x14ac:dyDescent="0.2"/>
    <row r="28446" ht="10.199999999999999" hidden="1" x14ac:dyDescent="0.2"/>
    <row r="28447" ht="10.199999999999999" hidden="1" x14ac:dyDescent="0.2"/>
    <row r="28448" ht="10.199999999999999" hidden="1" x14ac:dyDescent="0.2"/>
    <row r="28449" ht="10.199999999999999" hidden="1" x14ac:dyDescent="0.2"/>
    <row r="28450" ht="10.199999999999999" hidden="1" x14ac:dyDescent="0.2"/>
    <row r="28451" ht="10.199999999999999" hidden="1" x14ac:dyDescent="0.2"/>
    <row r="28452" ht="10.199999999999999" hidden="1" x14ac:dyDescent="0.2"/>
    <row r="28453" ht="10.199999999999999" hidden="1" x14ac:dyDescent="0.2"/>
    <row r="28454" ht="10.199999999999999" hidden="1" x14ac:dyDescent="0.2"/>
    <row r="28455" ht="10.199999999999999" hidden="1" x14ac:dyDescent="0.2"/>
    <row r="28456" ht="10.199999999999999" hidden="1" x14ac:dyDescent="0.2"/>
    <row r="28457" ht="10.199999999999999" hidden="1" x14ac:dyDescent="0.2"/>
    <row r="28458" ht="10.199999999999999" hidden="1" x14ac:dyDescent="0.2"/>
    <row r="28459" ht="10.199999999999999" hidden="1" x14ac:dyDescent="0.2"/>
    <row r="28460" ht="10.199999999999999" hidden="1" x14ac:dyDescent="0.2"/>
    <row r="28461" ht="10.199999999999999" hidden="1" x14ac:dyDescent="0.2"/>
    <row r="28462" ht="10.199999999999999" hidden="1" x14ac:dyDescent="0.2"/>
    <row r="28463" ht="10.199999999999999" hidden="1" x14ac:dyDescent="0.2"/>
    <row r="28464" ht="10.199999999999999" hidden="1" x14ac:dyDescent="0.2"/>
    <row r="28465" ht="10.199999999999999" hidden="1" x14ac:dyDescent="0.2"/>
    <row r="28466" ht="10.199999999999999" hidden="1" x14ac:dyDescent="0.2"/>
    <row r="28467" ht="10.199999999999999" hidden="1" x14ac:dyDescent="0.2"/>
    <row r="28468" ht="10.199999999999999" hidden="1" x14ac:dyDescent="0.2"/>
    <row r="28469" ht="10.199999999999999" hidden="1" x14ac:dyDescent="0.2"/>
    <row r="28470" ht="10.199999999999999" hidden="1" x14ac:dyDescent="0.2"/>
    <row r="28471" ht="10.199999999999999" hidden="1" x14ac:dyDescent="0.2"/>
    <row r="28472" ht="10.199999999999999" hidden="1" x14ac:dyDescent="0.2"/>
    <row r="28473" ht="10.199999999999999" hidden="1" x14ac:dyDescent="0.2"/>
    <row r="28474" ht="10.199999999999999" hidden="1" x14ac:dyDescent="0.2"/>
    <row r="28475" ht="10.199999999999999" hidden="1" x14ac:dyDescent="0.2"/>
    <row r="28476" ht="10.199999999999999" hidden="1" x14ac:dyDescent="0.2"/>
    <row r="28477" ht="10.199999999999999" hidden="1" x14ac:dyDescent="0.2"/>
    <row r="28478" ht="10.199999999999999" hidden="1" x14ac:dyDescent="0.2"/>
    <row r="28479" ht="10.199999999999999" hidden="1" x14ac:dyDescent="0.2"/>
    <row r="28480" ht="10.199999999999999" hidden="1" x14ac:dyDescent="0.2"/>
    <row r="28481" ht="10.199999999999999" hidden="1" x14ac:dyDescent="0.2"/>
    <row r="28482" ht="10.199999999999999" hidden="1" x14ac:dyDescent="0.2"/>
    <row r="28483" ht="10.199999999999999" hidden="1" x14ac:dyDescent="0.2"/>
    <row r="28484" ht="10.199999999999999" hidden="1" x14ac:dyDescent="0.2"/>
    <row r="28485" ht="10.199999999999999" hidden="1" x14ac:dyDescent="0.2"/>
    <row r="28486" ht="10.199999999999999" hidden="1" x14ac:dyDescent="0.2"/>
    <row r="28487" ht="10.199999999999999" hidden="1" x14ac:dyDescent="0.2"/>
    <row r="28488" ht="10.199999999999999" hidden="1" x14ac:dyDescent="0.2"/>
    <row r="28489" ht="10.199999999999999" hidden="1" x14ac:dyDescent="0.2"/>
    <row r="28490" ht="10.199999999999999" hidden="1" x14ac:dyDescent="0.2"/>
    <row r="28491" ht="10.199999999999999" hidden="1" x14ac:dyDescent="0.2"/>
    <row r="28492" ht="10.199999999999999" hidden="1" x14ac:dyDescent="0.2"/>
    <row r="28493" ht="10.199999999999999" hidden="1" x14ac:dyDescent="0.2"/>
    <row r="28494" ht="10.199999999999999" hidden="1" x14ac:dyDescent="0.2"/>
    <row r="28495" ht="10.199999999999999" hidden="1" x14ac:dyDescent="0.2"/>
    <row r="28496" ht="10.199999999999999" hidden="1" x14ac:dyDescent="0.2"/>
    <row r="28497" ht="10.199999999999999" hidden="1" x14ac:dyDescent="0.2"/>
    <row r="28498" ht="10.199999999999999" hidden="1" x14ac:dyDescent="0.2"/>
    <row r="28499" ht="10.199999999999999" hidden="1" x14ac:dyDescent="0.2"/>
    <row r="28500" ht="10.199999999999999" hidden="1" x14ac:dyDescent="0.2"/>
    <row r="28501" ht="10.199999999999999" hidden="1" x14ac:dyDescent="0.2"/>
    <row r="28502" ht="10.199999999999999" hidden="1" x14ac:dyDescent="0.2"/>
    <row r="28503" ht="10.199999999999999" hidden="1" x14ac:dyDescent="0.2"/>
    <row r="28504" ht="10.199999999999999" hidden="1" x14ac:dyDescent="0.2"/>
    <row r="28505" ht="10.199999999999999" hidden="1" x14ac:dyDescent="0.2"/>
    <row r="28506" ht="10.199999999999999" hidden="1" x14ac:dyDescent="0.2"/>
    <row r="28507" ht="10.199999999999999" hidden="1" x14ac:dyDescent="0.2"/>
    <row r="28508" ht="10.199999999999999" hidden="1" x14ac:dyDescent="0.2"/>
    <row r="28509" ht="10.199999999999999" hidden="1" x14ac:dyDescent="0.2"/>
    <row r="28510" ht="10.199999999999999" hidden="1" x14ac:dyDescent="0.2"/>
    <row r="28511" ht="10.199999999999999" hidden="1" x14ac:dyDescent="0.2"/>
    <row r="28512" ht="10.199999999999999" hidden="1" x14ac:dyDescent="0.2"/>
    <row r="28513" ht="10.199999999999999" hidden="1" x14ac:dyDescent="0.2"/>
    <row r="28514" ht="10.199999999999999" hidden="1" x14ac:dyDescent="0.2"/>
    <row r="28515" ht="10.199999999999999" hidden="1" x14ac:dyDescent="0.2"/>
    <row r="28516" ht="10.199999999999999" hidden="1" x14ac:dyDescent="0.2"/>
    <row r="28517" ht="10.199999999999999" hidden="1" x14ac:dyDescent="0.2"/>
    <row r="28518" ht="10.199999999999999" hidden="1" x14ac:dyDescent="0.2"/>
    <row r="28519" ht="10.199999999999999" hidden="1" x14ac:dyDescent="0.2"/>
    <row r="28520" ht="10.199999999999999" hidden="1" x14ac:dyDescent="0.2"/>
    <row r="28521" ht="10.199999999999999" hidden="1" x14ac:dyDescent="0.2"/>
    <row r="28522" ht="10.199999999999999" hidden="1" x14ac:dyDescent="0.2"/>
    <row r="28523" ht="10.199999999999999" hidden="1" x14ac:dyDescent="0.2"/>
    <row r="28524" ht="10.199999999999999" hidden="1" x14ac:dyDescent="0.2"/>
    <row r="28525" ht="10.199999999999999" hidden="1" x14ac:dyDescent="0.2"/>
    <row r="28526" ht="10.199999999999999" hidden="1" x14ac:dyDescent="0.2"/>
    <row r="28527" ht="10.199999999999999" hidden="1" x14ac:dyDescent="0.2"/>
    <row r="28528" ht="10.199999999999999" hidden="1" x14ac:dyDescent="0.2"/>
    <row r="28529" ht="10.199999999999999" hidden="1" x14ac:dyDescent="0.2"/>
    <row r="28530" ht="10.199999999999999" hidden="1" x14ac:dyDescent="0.2"/>
    <row r="28531" ht="10.199999999999999" hidden="1" x14ac:dyDescent="0.2"/>
    <row r="28532" ht="10.199999999999999" hidden="1" x14ac:dyDescent="0.2"/>
    <row r="28533" ht="10.199999999999999" hidden="1" x14ac:dyDescent="0.2"/>
    <row r="28534" ht="10.199999999999999" hidden="1" x14ac:dyDescent="0.2"/>
    <row r="28535" ht="10.199999999999999" hidden="1" x14ac:dyDescent="0.2"/>
    <row r="28536" ht="10.199999999999999" hidden="1" x14ac:dyDescent="0.2"/>
    <row r="28537" ht="10.199999999999999" hidden="1" x14ac:dyDescent="0.2"/>
    <row r="28538" ht="10.199999999999999" hidden="1" x14ac:dyDescent="0.2"/>
    <row r="28539" ht="10.199999999999999" hidden="1" x14ac:dyDescent="0.2"/>
    <row r="28540" ht="10.199999999999999" hidden="1" x14ac:dyDescent="0.2"/>
    <row r="28541" ht="10.199999999999999" hidden="1" x14ac:dyDescent="0.2"/>
    <row r="28542" ht="10.199999999999999" hidden="1" x14ac:dyDescent="0.2"/>
    <row r="28543" ht="10.199999999999999" hidden="1" x14ac:dyDescent="0.2"/>
    <row r="28544" ht="10.199999999999999" hidden="1" x14ac:dyDescent="0.2"/>
    <row r="28545" ht="10.199999999999999" hidden="1" x14ac:dyDescent="0.2"/>
    <row r="28546" ht="10.199999999999999" hidden="1" x14ac:dyDescent="0.2"/>
    <row r="28547" ht="10.199999999999999" hidden="1" x14ac:dyDescent="0.2"/>
    <row r="28548" ht="10.199999999999999" hidden="1" x14ac:dyDescent="0.2"/>
    <row r="28549" ht="10.199999999999999" hidden="1" x14ac:dyDescent="0.2"/>
    <row r="28550" ht="10.199999999999999" hidden="1" x14ac:dyDescent="0.2"/>
    <row r="28551" ht="10.199999999999999" hidden="1" x14ac:dyDescent="0.2"/>
    <row r="28552" ht="10.199999999999999" hidden="1" x14ac:dyDescent="0.2"/>
    <row r="28553" ht="10.199999999999999" hidden="1" x14ac:dyDescent="0.2"/>
    <row r="28554" ht="10.199999999999999" hidden="1" x14ac:dyDescent="0.2"/>
    <row r="28555" ht="10.199999999999999" hidden="1" x14ac:dyDescent="0.2"/>
    <row r="28556" ht="10.199999999999999" hidden="1" x14ac:dyDescent="0.2"/>
    <row r="28557" ht="10.199999999999999" hidden="1" x14ac:dyDescent="0.2"/>
    <row r="28558" ht="10.199999999999999" hidden="1" x14ac:dyDescent="0.2"/>
    <row r="28559" ht="10.199999999999999" hidden="1" x14ac:dyDescent="0.2"/>
    <row r="28560" ht="10.199999999999999" hidden="1" x14ac:dyDescent="0.2"/>
    <row r="28561" ht="10.199999999999999" hidden="1" x14ac:dyDescent="0.2"/>
    <row r="28562" ht="10.199999999999999" hidden="1" x14ac:dyDescent="0.2"/>
    <row r="28563" ht="10.199999999999999" hidden="1" x14ac:dyDescent="0.2"/>
    <row r="28564" ht="10.199999999999999" hidden="1" x14ac:dyDescent="0.2"/>
    <row r="28565" ht="10.199999999999999" hidden="1" x14ac:dyDescent="0.2"/>
    <row r="28566" ht="10.199999999999999" hidden="1" x14ac:dyDescent="0.2"/>
    <row r="28567" ht="10.199999999999999" hidden="1" x14ac:dyDescent="0.2"/>
    <row r="28568" ht="10.199999999999999" hidden="1" x14ac:dyDescent="0.2"/>
    <row r="28569" ht="10.199999999999999" hidden="1" x14ac:dyDescent="0.2"/>
    <row r="28570" ht="10.199999999999999" hidden="1" x14ac:dyDescent="0.2"/>
    <row r="28571" ht="10.199999999999999" hidden="1" x14ac:dyDescent="0.2"/>
    <row r="28572" ht="10.199999999999999" hidden="1" x14ac:dyDescent="0.2"/>
    <row r="28573" ht="10.199999999999999" hidden="1" x14ac:dyDescent="0.2"/>
    <row r="28574" ht="10.199999999999999" hidden="1" x14ac:dyDescent="0.2"/>
    <row r="28575" ht="10.199999999999999" hidden="1" x14ac:dyDescent="0.2"/>
    <row r="28576" ht="10.199999999999999" hidden="1" x14ac:dyDescent="0.2"/>
    <row r="28577" ht="10.199999999999999" hidden="1" x14ac:dyDescent="0.2"/>
    <row r="28578" ht="10.199999999999999" hidden="1" x14ac:dyDescent="0.2"/>
    <row r="28579" ht="10.199999999999999" hidden="1" x14ac:dyDescent="0.2"/>
    <row r="28580" ht="10.199999999999999" hidden="1" x14ac:dyDescent="0.2"/>
    <row r="28581" ht="10.199999999999999" hidden="1" x14ac:dyDescent="0.2"/>
    <row r="28582" ht="10.199999999999999" hidden="1" x14ac:dyDescent="0.2"/>
    <row r="28583" ht="10.199999999999999" hidden="1" x14ac:dyDescent="0.2"/>
    <row r="28584" ht="10.199999999999999" hidden="1" x14ac:dyDescent="0.2"/>
    <row r="28585" ht="10.199999999999999" hidden="1" x14ac:dyDescent="0.2"/>
    <row r="28586" ht="10.199999999999999" hidden="1" x14ac:dyDescent="0.2"/>
    <row r="28587" ht="10.199999999999999" hidden="1" x14ac:dyDescent="0.2"/>
    <row r="28588" ht="10.199999999999999" hidden="1" x14ac:dyDescent="0.2"/>
    <row r="28589" ht="10.199999999999999" hidden="1" x14ac:dyDescent="0.2"/>
    <row r="28590" ht="10.199999999999999" hidden="1" x14ac:dyDescent="0.2"/>
    <row r="28591" ht="10.199999999999999" hidden="1" x14ac:dyDescent="0.2"/>
    <row r="28592" ht="10.199999999999999" hidden="1" x14ac:dyDescent="0.2"/>
    <row r="28593" ht="10.199999999999999" hidden="1" x14ac:dyDescent="0.2"/>
    <row r="28594" ht="10.199999999999999" hidden="1" x14ac:dyDescent="0.2"/>
    <row r="28595" ht="10.199999999999999" hidden="1" x14ac:dyDescent="0.2"/>
    <row r="28596" ht="10.199999999999999" hidden="1" x14ac:dyDescent="0.2"/>
    <row r="28597" ht="10.199999999999999" hidden="1" x14ac:dyDescent="0.2"/>
    <row r="28598" ht="10.199999999999999" hidden="1" x14ac:dyDescent="0.2"/>
    <row r="28599" ht="10.199999999999999" hidden="1" x14ac:dyDescent="0.2"/>
    <row r="28600" ht="10.199999999999999" hidden="1" x14ac:dyDescent="0.2"/>
    <row r="28601" ht="10.199999999999999" hidden="1" x14ac:dyDescent="0.2"/>
    <row r="28602" ht="10.199999999999999" hidden="1" x14ac:dyDescent="0.2"/>
    <row r="28603" ht="10.199999999999999" hidden="1" x14ac:dyDescent="0.2"/>
    <row r="28604" ht="10.199999999999999" hidden="1" x14ac:dyDescent="0.2"/>
    <row r="28605" ht="10.199999999999999" hidden="1" x14ac:dyDescent="0.2"/>
    <row r="28606" ht="10.199999999999999" hidden="1" x14ac:dyDescent="0.2"/>
    <row r="28607" ht="10.199999999999999" hidden="1" x14ac:dyDescent="0.2"/>
    <row r="28608" ht="10.199999999999999" hidden="1" x14ac:dyDescent="0.2"/>
    <row r="28609" ht="10.199999999999999" hidden="1" x14ac:dyDescent="0.2"/>
    <row r="28610" ht="10.199999999999999" hidden="1" x14ac:dyDescent="0.2"/>
    <row r="28611" ht="10.199999999999999" hidden="1" x14ac:dyDescent="0.2"/>
    <row r="28612" ht="10.199999999999999" hidden="1" x14ac:dyDescent="0.2"/>
    <row r="28613" ht="10.199999999999999" hidden="1" x14ac:dyDescent="0.2"/>
    <row r="28614" ht="10.199999999999999" hidden="1" x14ac:dyDescent="0.2"/>
    <row r="28615" ht="10.199999999999999" hidden="1" x14ac:dyDescent="0.2"/>
    <row r="28616" ht="10.199999999999999" hidden="1" x14ac:dyDescent="0.2"/>
    <row r="28617" ht="10.199999999999999" hidden="1" x14ac:dyDescent="0.2"/>
    <row r="28618" ht="10.199999999999999" hidden="1" x14ac:dyDescent="0.2"/>
    <row r="28619" ht="10.199999999999999" hidden="1" x14ac:dyDescent="0.2"/>
    <row r="28620" ht="10.199999999999999" hidden="1" x14ac:dyDescent="0.2"/>
    <row r="28621" ht="10.199999999999999" hidden="1" x14ac:dyDescent="0.2"/>
    <row r="28622" ht="10.199999999999999" hidden="1" x14ac:dyDescent="0.2"/>
    <row r="28623" ht="10.199999999999999" hidden="1" x14ac:dyDescent="0.2"/>
    <row r="28624" ht="10.199999999999999" hidden="1" x14ac:dyDescent="0.2"/>
    <row r="28625" ht="10.199999999999999" hidden="1" x14ac:dyDescent="0.2"/>
    <row r="28626" ht="10.199999999999999" hidden="1" x14ac:dyDescent="0.2"/>
    <row r="28627" ht="10.199999999999999" hidden="1" x14ac:dyDescent="0.2"/>
    <row r="28628" ht="10.199999999999999" hidden="1" x14ac:dyDescent="0.2"/>
    <row r="28629" ht="10.199999999999999" hidden="1" x14ac:dyDescent="0.2"/>
    <row r="28630" ht="10.199999999999999" hidden="1" x14ac:dyDescent="0.2"/>
    <row r="28631" ht="10.199999999999999" hidden="1" x14ac:dyDescent="0.2"/>
    <row r="28632" ht="10.199999999999999" hidden="1" x14ac:dyDescent="0.2"/>
    <row r="28633" ht="10.199999999999999" hidden="1" x14ac:dyDescent="0.2"/>
    <row r="28634" ht="10.199999999999999" hidden="1" x14ac:dyDescent="0.2"/>
    <row r="28635" ht="10.199999999999999" hidden="1" x14ac:dyDescent="0.2"/>
    <row r="28636" ht="10.199999999999999" hidden="1" x14ac:dyDescent="0.2"/>
    <row r="28637" ht="10.199999999999999" hidden="1" x14ac:dyDescent="0.2"/>
    <row r="28638" ht="10.199999999999999" hidden="1" x14ac:dyDescent="0.2"/>
    <row r="28639" ht="10.199999999999999" hidden="1" x14ac:dyDescent="0.2"/>
    <row r="28640" ht="10.199999999999999" hidden="1" x14ac:dyDescent="0.2"/>
    <row r="28641" ht="10.199999999999999" hidden="1" x14ac:dyDescent="0.2"/>
    <row r="28642" ht="10.199999999999999" hidden="1" x14ac:dyDescent="0.2"/>
    <row r="28643" ht="10.199999999999999" hidden="1" x14ac:dyDescent="0.2"/>
    <row r="28644" ht="10.199999999999999" hidden="1" x14ac:dyDescent="0.2"/>
    <row r="28645" ht="10.199999999999999" hidden="1" x14ac:dyDescent="0.2"/>
    <row r="28646" ht="10.199999999999999" hidden="1" x14ac:dyDescent="0.2"/>
    <row r="28647" ht="10.199999999999999" hidden="1" x14ac:dyDescent="0.2"/>
    <row r="28648" ht="10.199999999999999" hidden="1" x14ac:dyDescent="0.2"/>
    <row r="28649" ht="10.199999999999999" hidden="1" x14ac:dyDescent="0.2"/>
    <row r="28650" ht="10.199999999999999" hidden="1" x14ac:dyDescent="0.2"/>
    <row r="28651" ht="10.199999999999999" hidden="1" x14ac:dyDescent="0.2"/>
    <row r="28652" ht="10.199999999999999" hidden="1" x14ac:dyDescent="0.2"/>
    <row r="28653" ht="10.199999999999999" hidden="1" x14ac:dyDescent="0.2"/>
    <row r="28654" ht="10.199999999999999" hidden="1" x14ac:dyDescent="0.2"/>
    <row r="28655" ht="10.199999999999999" hidden="1" x14ac:dyDescent="0.2"/>
    <row r="28656" ht="10.199999999999999" hidden="1" x14ac:dyDescent="0.2"/>
    <row r="28657" ht="10.199999999999999" hidden="1" x14ac:dyDescent="0.2"/>
    <row r="28658" ht="10.199999999999999" hidden="1" x14ac:dyDescent="0.2"/>
    <row r="28659" ht="10.199999999999999" hidden="1" x14ac:dyDescent="0.2"/>
    <row r="28660" ht="10.199999999999999" hidden="1" x14ac:dyDescent="0.2"/>
    <row r="28661" ht="10.199999999999999" hidden="1" x14ac:dyDescent="0.2"/>
    <row r="28662" ht="10.199999999999999" hidden="1" x14ac:dyDescent="0.2"/>
    <row r="28663" ht="10.199999999999999" hidden="1" x14ac:dyDescent="0.2"/>
    <row r="28664" ht="10.199999999999999" hidden="1" x14ac:dyDescent="0.2"/>
    <row r="28665" ht="10.199999999999999" hidden="1" x14ac:dyDescent="0.2"/>
    <row r="28666" ht="10.199999999999999" hidden="1" x14ac:dyDescent="0.2"/>
    <row r="28667" ht="10.199999999999999" hidden="1" x14ac:dyDescent="0.2"/>
    <row r="28668" ht="10.199999999999999" hidden="1" x14ac:dyDescent="0.2"/>
    <row r="28669" ht="10.199999999999999" hidden="1" x14ac:dyDescent="0.2"/>
    <row r="28670" ht="10.199999999999999" hidden="1" x14ac:dyDescent="0.2"/>
    <row r="28671" ht="10.199999999999999" hidden="1" x14ac:dyDescent="0.2"/>
    <row r="28672" ht="10.199999999999999" hidden="1" x14ac:dyDescent="0.2"/>
    <row r="28673" ht="10.199999999999999" hidden="1" x14ac:dyDescent="0.2"/>
    <row r="28674" ht="10.199999999999999" hidden="1" x14ac:dyDescent="0.2"/>
    <row r="28675" ht="10.199999999999999" hidden="1" x14ac:dyDescent="0.2"/>
    <row r="28676" ht="10.199999999999999" hidden="1" x14ac:dyDescent="0.2"/>
    <row r="28677" ht="10.199999999999999" hidden="1" x14ac:dyDescent="0.2"/>
    <row r="28678" ht="10.199999999999999" hidden="1" x14ac:dyDescent="0.2"/>
    <row r="28679" ht="10.199999999999999" hidden="1" x14ac:dyDescent="0.2"/>
    <row r="28680" ht="10.199999999999999" hidden="1" x14ac:dyDescent="0.2"/>
    <row r="28681" ht="10.199999999999999" hidden="1" x14ac:dyDescent="0.2"/>
    <row r="28682" ht="10.199999999999999" hidden="1" x14ac:dyDescent="0.2"/>
    <row r="28683" ht="10.199999999999999" hidden="1" x14ac:dyDescent="0.2"/>
    <row r="28684" ht="10.199999999999999" hidden="1" x14ac:dyDescent="0.2"/>
    <row r="28685" ht="10.199999999999999" hidden="1" x14ac:dyDescent="0.2"/>
    <row r="28686" ht="10.199999999999999" hidden="1" x14ac:dyDescent="0.2"/>
    <row r="28687" ht="10.199999999999999" hidden="1" x14ac:dyDescent="0.2"/>
    <row r="28688" ht="10.199999999999999" hidden="1" x14ac:dyDescent="0.2"/>
    <row r="28689" ht="10.199999999999999" hidden="1" x14ac:dyDescent="0.2"/>
    <row r="28690" ht="10.199999999999999" hidden="1" x14ac:dyDescent="0.2"/>
    <row r="28691" ht="10.199999999999999" hidden="1" x14ac:dyDescent="0.2"/>
    <row r="28692" ht="10.199999999999999" hidden="1" x14ac:dyDescent="0.2"/>
    <row r="28693" ht="10.199999999999999" hidden="1" x14ac:dyDescent="0.2"/>
    <row r="28694" ht="10.199999999999999" hidden="1" x14ac:dyDescent="0.2"/>
    <row r="28695" ht="10.199999999999999" hidden="1" x14ac:dyDescent="0.2"/>
    <row r="28696" ht="10.199999999999999" hidden="1" x14ac:dyDescent="0.2"/>
    <row r="28697" ht="10.199999999999999" hidden="1" x14ac:dyDescent="0.2"/>
    <row r="28698" ht="10.199999999999999" hidden="1" x14ac:dyDescent="0.2"/>
    <row r="28699" ht="10.199999999999999" hidden="1" x14ac:dyDescent="0.2"/>
    <row r="28700" ht="10.199999999999999" hidden="1" x14ac:dyDescent="0.2"/>
    <row r="28701" ht="10.199999999999999" hidden="1" x14ac:dyDescent="0.2"/>
    <row r="28702" ht="10.199999999999999" hidden="1" x14ac:dyDescent="0.2"/>
    <row r="28703" ht="10.199999999999999" hidden="1" x14ac:dyDescent="0.2"/>
    <row r="28704" ht="10.199999999999999" hidden="1" x14ac:dyDescent="0.2"/>
    <row r="28705" ht="10.199999999999999" hidden="1" x14ac:dyDescent="0.2"/>
    <row r="28706" ht="10.199999999999999" hidden="1" x14ac:dyDescent="0.2"/>
    <row r="28707" ht="10.199999999999999" hidden="1" x14ac:dyDescent="0.2"/>
    <row r="28708" ht="10.199999999999999" hidden="1" x14ac:dyDescent="0.2"/>
    <row r="28709" ht="10.199999999999999" hidden="1" x14ac:dyDescent="0.2"/>
    <row r="28710" ht="10.199999999999999" hidden="1" x14ac:dyDescent="0.2"/>
    <row r="28711" ht="10.199999999999999" hidden="1" x14ac:dyDescent="0.2"/>
    <row r="28712" ht="10.199999999999999" hidden="1" x14ac:dyDescent="0.2"/>
    <row r="28713" ht="10.199999999999999" hidden="1" x14ac:dyDescent="0.2"/>
    <row r="28714" ht="10.199999999999999" hidden="1" x14ac:dyDescent="0.2"/>
    <row r="28715" ht="10.199999999999999" hidden="1" x14ac:dyDescent="0.2"/>
    <row r="28716" ht="10.199999999999999" hidden="1" x14ac:dyDescent="0.2"/>
    <row r="28717" ht="10.199999999999999" hidden="1" x14ac:dyDescent="0.2"/>
    <row r="28718" ht="10.199999999999999" hidden="1" x14ac:dyDescent="0.2"/>
    <row r="28719" ht="10.199999999999999" hidden="1" x14ac:dyDescent="0.2"/>
    <row r="28720" ht="10.199999999999999" hidden="1" x14ac:dyDescent="0.2"/>
    <row r="28721" ht="10.199999999999999" hidden="1" x14ac:dyDescent="0.2"/>
    <row r="28722" ht="10.199999999999999" hidden="1" x14ac:dyDescent="0.2"/>
    <row r="28723" ht="10.199999999999999" hidden="1" x14ac:dyDescent="0.2"/>
    <row r="28724" ht="10.199999999999999" hidden="1" x14ac:dyDescent="0.2"/>
    <row r="28725" ht="10.199999999999999" hidden="1" x14ac:dyDescent="0.2"/>
    <row r="28726" ht="10.199999999999999" hidden="1" x14ac:dyDescent="0.2"/>
    <row r="28727" ht="10.199999999999999" hidden="1" x14ac:dyDescent="0.2"/>
    <row r="28728" ht="10.199999999999999" hidden="1" x14ac:dyDescent="0.2"/>
    <row r="28729" ht="10.199999999999999" hidden="1" x14ac:dyDescent="0.2"/>
    <row r="28730" ht="10.199999999999999" hidden="1" x14ac:dyDescent="0.2"/>
    <row r="28731" ht="10.199999999999999" hidden="1" x14ac:dyDescent="0.2"/>
    <row r="28732" ht="10.199999999999999" hidden="1" x14ac:dyDescent="0.2"/>
    <row r="28733" ht="10.199999999999999" hidden="1" x14ac:dyDescent="0.2"/>
    <row r="28734" ht="10.199999999999999" hidden="1" x14ac:dyDescent="0.2"/>
    <row r="28735" ht="10.199999999999999" hidden="1" x14ac:dyDescent="0.2"/>
    <row r="28736" ht="10.199999999999999" hidden="1" x14ac:dyDescent="0.2"/>
    <row r="28737" ht="10.199999999999999" hidden="1" x14ac:dyDescent="0.2"/>
    <row r="28738" ht="10.199999999999999" hidden="1" x14ac:dyDescent="0.2"/>
    <row r="28739" ht="10.199999999999999" hidden="1" x14ac:dyDescent="0.2"/>
    <row r="28740" ht="10.199999999999999" hidden="1" x14ac:dyDescent="0.2"/>
    <row r="28741" ht="10.199999999999999" hidden="1" x14ac:dyDescent="0.2"/>
    <row r="28742" ht="10.199999999999999" hidden="1" x14ac:dyDescent="0.2"/>
    <row r="28743" ht="10.199999999999999" hidden="1" x14ac:dyDescent="0.2"/>
    <row r="28744" ht="10.199999999999999" hidden="1" x14ac:dyDescent="0.2"/>
    <row r="28745" ht="10.199999999999999" hidden="1" x14ac:dyDescent="0.2"/>
    <row r="28746" ht="10.199999999999999" hidden="1" x14ac:dyDescent="0.2"/>
    <row r="28747" ht="10.199999999999999" hidden="1" x14ac:dyDescent="0.2"/>
    <row r="28748" ht="10.199999999999999" hidden="1" x14ac:dyDescent="0.2"/>
    <row r="28749" ht="10.199999999999999" hidden="1" x14ac:dyDescent="0.2"/>
    <row r="28750" ht="10.199999999999999" hidden="1" x14ac:dyDescent="0.2"/>
    <row r="28751" ht="10.199999999999999" hidden="1" x14ac:dyDescent="0.2"/>
    <row r="28752" ht="10.199999999999999" hidden="1" x14ac:dyDescent="0.2"/>
    <row r="28753" ht="10.199999999999999" hidden="1" x14ac:dyDescent="0.2"/>
    <row r="28754" ht="10.199999999999999" hidden="1" x14ac:dyDescent="0.2"/>
    <row r="28755" ht="10.199999999999999" hidden="1" x14ac:dyDescent="0.2"/>
    <row r="28756" ht="10.199999999999999" hidden="1" x14ac:dyDescent="0.2"/>
    <row r="28757" ht="10.199999999999999" hidden="1" x14ac:dyDescent="0.2"/>
    <row r="28758" ht="10.199999999999999" hidden="1" x14ac:dyDescent="0.2"/>
    <row r="28759" ht="10.199999999999999" hidden="1" x14ac:dyDescent="0.2"/>
    <row r="28760" ht="10.199999999999999" hidden="1" x14ac:dyDescent="0.2"/>
    <row r="28761" ht="10.199999999999999" hidden="1" x14ac:dyDescent="0.2"/>
    <row r="28762" ht="10.199999999999999" hidden="1" x14ac:dyDescent="0.2"/>
    <row r="28763" ht="10.199999999999999" hidden="1" x14ac:dyDescent="0.2"/>
    <row r="28764" ht="10.199999999999999" hidden="1" x14ac:dyDescent="0.2"/>
    <row r="28765" ht="10.199999999999999" hidden="1" x14ac:dyDescent="0.2"/>
    <row r="28766" ht="10.199999999999999" hidden="1" x14ac:dyDescent="0.2"/>
    <row r="28767" ht="10.199999999999999" hidden="1" x14ac:dyDescent="0.2"/>
    <row r="28768" ht="10.199999999999999" hidden="1" x14ac:dyDescent="0.2"/>
    <row r="28769" ht="10.199999999999999" hidden="1" x14ac:dyDescent="0.2"/>
    <row r="28770" ht="10.199999999999999" hidden="1" x14ac:dyDescent="0.2"/>
    <row r="28771" ht="10.199999999999999" hidden="1" x14ac:dyDescent="0.2"/>
    <row r="28772" ht="10.199999999999999" hidden="1" x14ac:dyDescent="0.2"/>
    <row r="28773" ht="10.199999999999999" hidden="1" x14ac:dyDescent="0.2"/>
    <row r="28774" ht="10.199999999999999" hidden="1" x14ac:dyDescent="0.2"/>
    <row r="28775" ht="10.199999999999999" hidden="1" x14ac:dyDescent="0.2"/>
    <row r="28776" ht="10.199999999999999" hidden="1" x14ac:dyDescent="0.2"/>
    <row r="28777" ht="10.199999999999999" hidden="1" x14ac:dyDescent="0.2"/>
    <row r="28778" ht="10.199999999999999" hidden="1" x14ac:dyDescent="0.2"/>
    <row r="28779" ht="10.199999999999999" hidden="1" x14ac:dyDescent="0.2"/>
    <row r="28780" ht="10.199999999999999" hidden="1" x14ac:dyDescent="0.2"/>
    <row r="28781" ht="10.199999999999999" hidden="1" x14ac:dyDescent="0.2"/>
    <row r="28782" ht="10.199999999999999" hidden="1" x14ac:dyDescent="0.2"/>
    <row r="28783" ht="10.199999999999999" hidden="1" x14ac:dyDescent="0.2"/>
    <row r="28784" ht="10.199999999999999" hidden="1" x14ac:dyDescent="0.2"/>
    <row r="28785" ht="10.199999999999999" hidden="1" x14ac:dyDescent="0.2"/>
    <row r="28786" ht="10.199999999999999" hidden="1" x14ac:dyDescent="0.2"/>
    <row r="28787" ht="10.199999999999999" hidden="1" x14ac:dyDescent="0.2"/>
    <row r="28788" ht="10.199999999999999" hidden="1" x14ac:dyDescent="0.2"/>
    <row r="28789" ht="10.199999999999999" hidden="1" x14ac:dyDescent="0.2"/>
    <row r="28790" ht="10.199999999999999" hidden="1" x14ac:dyDescent="0.2"/>
    <row r="28791" ht="10.199999999999999" hidden="1" x14ac:dyDescent="0.2"/>
    <row r="28792" ht="10.199999999999999" hidden="1" x14ac:dyDescent="0.2"/>
    <row r="28793" ht="10.199999999999999" hidden="1" x14ac:dyDescent="0.2"/>
    <row r="28794" ht="10.199999999999999" hidden="1" x14ac:dyDescent="0.2"/>
    <row r="28795" ht="10.199999999999999" hidden="1" x14ac:dyDescent="0.2"/>
    <row r="28796" ht="10.199999999999999" hidden="1" x14ac:dyDescent="0.2"/>
    <row r="28797" ht="10.199999999999999" hidden="1" x14ac:dyDescent="0.2"/>
    <row r="28798" ht="10.199999999999999" hidden="1" x14ac:dyDescent="0.2"/>
    <row r="28799" ht="10.199999999999999" hidden="1" x14ac:dyDescent="0.2"/>
    <row r="28800" ht="10.199999999999999" hidden="1" x14ac:dyDescent="0.2"/>
    <row r="28801" ht="10.199999999999999" hidden="1" x14ac:dyDescent="0.2"/>
    <row r="28802" ht="10.199999999999999" hidden="1" x14ac:dyDescent="0.2"/>
    <row r="28803" ht="10.199999999999999" hidden="1" x14ac:dyDescent="0.2"/>
    <row r="28804" ht="10.199999999999999" hidden="1" x14ac:dyDescent="0.2"/>
    <row r="28805" ht="10.199999999999999" hidden="1" x14ac:dyDescent="0.2"/>
    <row r="28806" ht="10.199999999999999" hidden="1" x14ac:dyDescent="0.2"/>
    <row r="28807" ht="10.199999999999999" hidden="1" x14ac:dyDescent="0.2"/>
    <row r="28808" ht="10.199999999999999" hidden="1" x14ac:dyDescent="0.2"/>
    <row r="28809" ht="10.199999999999999" hidden="1" x14ac:dyDescent="0.2"/>
    <row r="28810" ht="10.199999999999999" hidden="1" x14ac:dyDescent="0.2"/>
    <row r="28811" ht="10.199999999999999" hidden="1" x14ac:dyDescent="0.2"/>
    <row r="28812" ht="10.199999999999999" hidden="1" x14ac:dyDescent="0.2"/>
    <row r="28813" ht="10.199999999999999" hidden="1" x14ac:dyDescent="0.2"/>
    <row r="28814" ht="10.199999999999999" hidden="1" x14ac:dyDescent="0.2"/>
    <row r="28815" ht="10.199999999999999" hidden="1" x14ac:dyDescent="0.2"/>
    <row r="28816" ht="10.199999999999999" hidden="1" x14ac:dyDescent="0.2"/>
    <row r="28817" ht="10.199999999999999" hidden="1" x14ac:dyDescent="0.2"/>
    <row r="28818" ht="10.199999999999999" hidden="1" x14ac:dyDescent="0.2"/>
    <row r="28819" ht="10.199999999999999" hidden="1" x14ac:dyDescent="0.2"/>
    <row r="28820" ht="10.199999999999999" hidden="1" x14ac:dyDescent="0.2"/>
    <row r="28821" ht="10.199999999999999" hidden="1" x14ac:dyDescent="0.2"/>
    <row r="28822" ht="10.199999999999999" hidden="1" x14ac:dyDescent="0.2"/>
    <row r="28823" ht="10.199999999999999" hidden="1" x14ac:dyDescent="0.2"/>
    <row r="28824" ht="10.199999999999999" hidden="1" x14ac:dyDescent="0.2"/>
    <row r="28825" ht="10.199999999999999" hidden="1" x14ac:dyDescent="0.2"/>
    <row r="28826" ht="10.199999999999999" hidden="1" x14ac:dyDescent="0.2"/>
    <row r="28827" ht="10.199999999999999" hidden="1" x14ac:dyDescent="0.2"/>
    <row r="28828" ht="10.199999999999999" hidden="1" x14ac:dyDescent="0.2"/>
    <row r="28829" ht="10.199999999999999" hidden="1" x14ac:dyDescent="0.2"/>
    <row r="28830" ht="10.199999999999999" hidden="1" x14ac:dyDescent="0.2"/>
    <row r="28831" ht="10.199999999999999" hidden="1" x14ac:dyDescent="0.2"/>
    <row r="28832" ht="10.199999999999999" hidden="1" x14ac:dyDescent="0.2"/>
    <row r="28833" ht="10.199999999999999" hidden="1" x14ac:dyDescent="0.2"/>
    <row r="28834" ht="10.199999999999999" hidden="1" x14ac:dyDescent="0.2"/>
    <row r="28835" ht="10.199999999999999" hidden="1" x14ac:dyDescent="0.2"/>
    <row r="28836" ht="10.199999999999999" hidden="1" x14ac:dyDescent="0.2"/>
    <row r="28837" ht="10.199999999999999" hidden="1" x14ac:dyDescent="0.2"/>
    <row r="28838" ht="10.199999999999999" hidden="1" x14ac:dyDescent="0.2"/>
    <row r="28839" ht="10.199999999999999" hidden="1" x14ac:dyDescent="0.2"/>
    <row r="28840" ht="10.199999999999999" hidden="1" x14ac:dyDescent="0.2"/>
    <row r="28841" ht="10.199999999999999" hidden="1" x14ac:dyDescent="0.2"/>
    <row r="28842" ht="10.199999999999999" hidden="1" x14ac:dyDescent="0.2"/>
    <row r="28843" ht="10.199999999999999" hidden="1" x14ac:dyDescent="0.2"/>
    <row r="28844" ht="10.199999999999999" hidden="1" x14ac:dyDescent="0.2"/>
    <row r="28845" ht="10.199999999999999" hidden="1" x14ac:dyDescent="0.2"/>
    <row r="28846" ht="10.199999999999999" hidden="1" x14ac:dyDescent="0.2"/>
    <row r="28847" ht="10.199999999999999" hidden="1" x14ac:dyDescent="0.2"/>
    <row r="28848" ht="10.199999999999999" hidden="1" x14ac:dyDescent="0.2"/>
    <row r="28849" ht="10.199999999999999" hidden="1" x14ac:dyDescent="0.2"/>
    <row r="28850" ht="10.199999999999999" hidden="1" x14ac:dyDescent="0.2"/>
    <row r="28851" ht="10.199999999999999" hidden="1" x14ac:dyDescent="0.2"/>
    <row r="28852" ht="10.199999999999999" hidden="1" x14ac:dyDescent="0.2"/>
    <row r="28853" ht="10.199999999999999" hidden="1" x14ac:dyDescent="0.2"/>
    <row r="28854" ht="10.199999999999999" hidden="1" x14ac:dyDescent="0.2"/>
    <row r="28855" ht="10.199999999999999" hidden="1" x14ac:dyDescent="0.2"/>
    <row r="28856" ht="10.199999999999999" hidden="1" x14ac:dyDescent="0.2"/>
    <row r="28857" ht="10.199999999999999" hidden="1" x14ac:dyDescent="0.2"/>
    <row r="28858" ht="10.199999999999999" hidden="1" x14ac:dyDescent="0.2"/>
    <row r="28859" ht="10.199999999999999" hidden="1" x14ac:dyDescent="0.2"/>
    <row r="28860" ht="10.199999999999999" hidden="1" x14ac:dyDescent="0.2"/>
    <row r="28861" ht="10.199999999999999" hidden="1" x14ac:dyDescent="0.2"/>
    <row r="28862" ht="10.199999999999999" hidden="1" x14ac:dyDescent="0.2"/>
    <row r="28863" ht="10.199999999999999" hidden="1" x14ac:dyDescent="0.2"/>
    <row r="28864" ht="10.199999999999999" hidden="1" x14ac:dyDescent="0.2"/>
    <row r="28865" ht="10.199999999999999" hidden="1" x14ac:dyDescent="0.2"/>
    <row r="28866" ht="10.199999999999999" hidden="1" x14ac:dyDescent="0.2"/>
    <row r="28867" ht="10.199999999999999" hidden="1" x14ac:dyDescent="0.2"/>
    <row r="28868" ht="10.199999999999999" hidden="1" x14ac:dyDescent="0.2"/>
    <row r="28869" ht="10.199999999999999" hidden="1" x14ac:dyDescent="0.2"/>
    <row r="28870" ht="10.199999999999999" hidden="1" x14ac:dyDescent="0.2"/>
    <row r="28871" ht="10.199999999999999" hidden="1" x14ac:dyDescent="0.2"/>
    <row r="28872" ht="10.199999999999999" hidden="1" x14ac:dyDescent="0.2"/>
    <row r="28873" ht="10.199999999999999" hidden="1" x14ac:dyDescent="0.2"/>
    <row r="28874" ht="10.199999999999999" hidden="1" x14ac:dyDescent="0.2"/>
    <row r="28875" ht="10.199999999999999" hidden="1" x14ac:dyDescent="0.2"/>
    <row r="28876" ht="10.199999999999999" hidden="1" x14ac:dyDescent="0.2"/>
    <row r="28877" ht="10.199999999999999" hidden="1" x14ac:dyDescent="0.2"/>
    <row r="28878" ht="10.199999999999999" hidden="1" x14ac:dyDescent="0.2"/>
    <row r="28879" ht="10.199999999999999" hidden="1" x14ac:dyDescent="0.2"/>
    <row r="28880" ht="10.199999999999999" hidden="1" x14ac:dyDescent="0.2"/>
    <row r="28881" ht="10.199999999999999" hidden="1" x14ac:dyDescent="0.2"/>
    <row r="28882" ht="10.199999999999999" hidden="1" x14ac:dyDescent="0.2"/>
    <row r="28883" ht="10.199999999999999" hidden="1" x14ac:dyDescent="0.2"/>
    <row r="28884" ht="10.199999999999999" hidden="1" x14ac:dyDescent="0.2"/>
    <row r="28885" ht="10.199999999999999" hidden="1" x14ac:dyDescent="0.2"/>
    <row r="28886" ht="10.199999999999999" hidden="1" x14ac:dyDescent="0.2"/>
    <row r="28887" ht="10.199999999999999" hidden="1" x14ac:dyDescent="0.2"/>
    <row r="28888" ht="10.199999999999999" hidden="1" x14ac:dyDescent="0.2"/>
    <row r="28889" ht="10.199999999999999" hidden="1" x14ac:dyDescent="0.2"/>
    <row r="28890" ht="10.199999999999999" hidden="1" x14ac:dyDescent="0.2"/>
    <row r="28891" ht="10.199999999999999" hidden="1" x14ac:dyDescent="0.2"/>
    <row r="28892" ht="10.199999999999999" hidden="1" x14ac:dyDescent="0.2"/>
    <row r="28893" ht="10.199999999999999" hidden="1" x14ac:dyDescent="0.2"/>
    <row r="28894" ht="10.199999999999999" hidden="1" x14ac:dyDescent="0.2"/>
    <row r="28895" ht="10.199999999999999" hidden="1" x14ac:dyDescent="0.2"/>
    <row r="28896" ht="10.199999999999999" hidden="1" x14ac:dyDescent="0.2"/>
    <row r="28897" ht="10.199999999999999" hidden="1" x14ac:dyDescent="0.2"/>
    <row r="28898" ht="10.199999999999999" hidden="1" x14ac:dyDescent="0.2"/>
    <row r="28899" ht="10.199999999999999" hidden="1" x14ac:dyDescent="0.2"/>
    <row r="28900" ht="10.199999999999999" hidden="1" x14ac:dyDescent="0.2"/>
    <row r="28901" ht="10.199999999999999" hidden="1" x14ac:dyDescent="0.2"/>
    <row r="28902" ht="10.199999999999999" hidden="1" x14ac:dyDescent="0.2"/>
    <row r="28903" ht="10.199999999999999" hidden="1" x14ac:dyDescent="0.2"/>
    <row r="28904" ht="10.199999999999999" hidden="1" x14ac:dyDescent="0.2"/>
    <row r="28905" ht="10.199999999999999" hidden="1" x14ac:dyDescent="0.2"/>
    <row r="28906" ht="10.199999999999999" hidden="1" x14ac:dyDescent="0.2"/>
    <row r="28907" ht="10.199999999999999" hidden="1" x14ac:dyDescent="0.2"/>
    <row r="28908" ht="10.199999999999999" hidden="1" x14ac:dyDescent="0.2"/>
    <row r="28909" ht="10.199999999999999" hidden="1" x14ac:dyDescent="0.2"/>
    <row r="28910" ht="10.199999999999999" hidden="1" x14ac:dyDescent="0.2"/>
    <row r="28911" ht="10.199999999999999" hidden="1" x14ac:dyDescent="0.2"/>
    <row r="28912" ht="10.199999999999999" hidden="1" x14ac:dyDescent="0.2"/>
    <row r="28913" ht="10.199999999999999" hidden="1" x14ac:dyDescent="0.2"/>
    <row r="28914" ht="10.199999999999999" hidden="1" x14ac:dyDescent="0.2"/>
    <row r="28915" ht="10.199999999999999" hidden="1" x14ac:dyDescent="0.2"/>
    <row r="28916" ht="10.199999999999999" hidden="1" x14ac:dyDescent="0.2"/>
    <row r="28917" ht="10.199999999999999" hidden="1" x14ac:dyDescent="0.2"/>
    <row r="28918" ht="10.199999999999999" hidden="1" x14ac:dyDescent="0.2"/>
    <row r="28919" ht="10.199999999999999" hidden="1" x14ac:dyDescent="0.2"/>
    <row r="28920" ht="10.199999999999999" hidden="1" x14ac:dyDescent="0.2"/>
    <row r="28921" ht="10.199999999999999" hidden="1" x14ac:dyDescent="0.2"/>
    <row r="28922" ht="10.199999999999999" hidden="1" x14ac:dyDescent="0.2"/>
    <row r="28923" ht="10.199999999999999" hidden="1" x14ac:dyDescent="0.2"/>
    <row r="28924" ht="10.199999999999999" hidden="1" x14ac:dyDescent="0.2"/>
    <row r="28925" ht="10.199999999999999" hidden="1" x14ac:dyDescent="0.2"/>
    <row r="28926" ht="10.199999999999999" hidden="1" x14ac:dyDescent="0.2"/>
    <row r="28927" ht="10.199999999999999" hidden="1" x14ac:dyDescent="0.2"/>
    <row r="28928" ht="10.199999999999999" hidden="1" x14ac:dyDescent="0.2"/>
    <row r="28929" ht="10.199999999999999" hidden="1" x14ac:dyDescent="0.2"/>
    <row r="28930" ht="10.199999999999999" hidden="1" x14ac:dyDescent="0.2"/>
    <row r="28931" ht="10.199999999999999" hidden="1" x14ac:dyDescent="0.2"/>
    <row r="28932" ht="10.199999999999999" hidden="1" x14ac:dyDescent="0.2"/>
    <row r="28933" ht="10.199999999999999" hidden="1" x14ac:dyDescent="0.2"/>
    <row r="28934" ht="10.199999999999999" hidden="1" x14ac:dyDescent="0.2"/>
    <row r="28935" ht="10.199999999999999" hidden="1" x14ac:dyDescent="0.2"/>
    <row r="28936" ht="10.199999999999999" hidden="1" x14ac:dyDescent="0.2"/>
    <row r="28937" ht="10.199999999999999" hidden="1" x14ac:dyDescent="0.2"/>
    <row r="28938" ht="10.199999999999999" hidden="1" x14ac:dyDescent="0.2"/>
    <row r="28939" ht="10.199999999999999" hidden="1" x14ac:dyDescent="0.2"/>
    <row r="28940" ht="10.199999999999999" hidden="1" x14ac:dyDescent="0.2"/>
    <row r="28941" ht="10.199999999999999" hidden="1" x14ac:dyDescent="0.2"/>
    <row r="28942" ht="10.199999999999999" hidden="1" x14ac:dyDescent="0.2"/>
    <row r="28943" ht="10.199999999999999" hidden="1" x14ac:dyDescent="0.2"/>
    <row r="28944" ht="10.199999999999999" hidden="1" x14ac:dyDescent="0.2"/>
    <row r="28945" ht="10.199999999999999" hidden="1" x14ac:dyDescent="0.2"/>
    <row r="28946" ht="10.199999999999999" hidden="1" x14ac:dyDescent="0.2"/>
    <row r="28947" ht="10.199999999999999" hidden="1" x14ac:dyDescent="0.2"/>
    <row r="28948" ht="10.199999999999999" hidden="1" x14ac:dyDescent="0.2"/>
    <row r="28949" ht="10.199999999999999" hidden="1" x14ac:dyDescent="0.2"/>
    <row r="28950" ht="10.199999999999999" hidden="1" x14ac:dyDescent="0.2"/>
    <row r="28951" ht="10.199999999999999" hidden="1" x14ac:dyDescent="0.2"/>
    <row r="28952" ht="10.199999999999999" hidden="1" x14ac:dyDescent="0.2"/>
    <row r="28953" ht="10.199999999999999" hidden="1" x14ac:dyDescent="0.2"/>
    <row r="28954" ht="10.199999999999999" hidden="1" x14ac:dyDescent="0.2"/>
    <row r="28955" ht="10.199999999999999" hidden="1" x14ac:dyDescent="0.2"/>
    <row r="28956" ht="10.199999999999999" hidden="1" x14ac:dyDescent="0.2"/>
    <row r="28957" ht="10.199999999999999" hidden="1" x14ac:dyDescent="0.2"/>
    <row r="28958" ht="10.199999999999999" hidden="1" x14ac:dyDescent="0.2"/>
    <row r="28959" ht="10.199999999999999" hidden="1" x14ac:dyDescent="0.2"/>
    <row r="28960" ht="10.199999999999999" hidden="1" x14ac:dyDescent="0.2"/>
    <row r="28961" ht="10.199999999999999" hidden="1" x14ac:dyDescent="0.2"/>
    <row r="28962" ht="10.199999999999999" hidden="1" x14ac:dyDescent="0.2"/>
    <row r="28963" ht="10.199999999999999" hidden="1" x14ac:dyDescent="0.2"/>
    <row r="28964" ht="10.199999999999999" hidden="1" x14ac:dyDescent="0.2"/>
    <row r="28965" ht="10.199999999999999" hidden="1" x14ac:dyDescent="0.2"/>
    <row r="28966" ht="10.199999999999999" hidden="1" x14ac:dyDescent="0.2"/>
    <row r="28967" ht="10.199999999999999" hidden="1" x14ac:dyDescent="0.2"/>
    <row r="28968" ht="10.199999999999999" hidden="1" x14ac:dyDescent="0.2"/>
    <row r="28969" ht="10.199999999999999" hidden="1" x14ac:dyDescent="0.2"/>
    <row r="28970" ht="10.199999999999999" hidden="1" x14ac:dyDescent="0.2"/>
    <row r="28971" ht="10.199999999999999" hidden="1" x14ac:dyDescent="0.2"/>
    <row r="28972" ht="10.199999999999999" hidden="1" x14ac:dyDescent="0.2"/>
    <row r="28973" ht="10.199999999999999" hidden="1" x14ac:dyDescent="0.2"/>
    <row r="28974" ht="10.199999999999999" hidden="1" x14ac:dyDescent="0.2"/>
    <row r="28975" ht="10.199999999999999" hidden="1" x14ac:dyDescent="0.2"/>
    <row r="28976" ht="10.199999999999999" hidden="1" x14ac:dyDescent="0.2"/>
    <row r="28977" ht="10.199999999999999" hidden="1" x14ac:dyDescent="0.2"/>
    <row r="28978" ht="10.199999999999999" hidden="1" x14ac:dyDescent="0.2"/>
    <row r="28979" ht="10.199999999999999" hidden="1" x14ac:dyDescent="0.2"/>
    <row r="28980" ht="10.199999999999999" hidden="1" x14ac:dyDescent="0.2"/>
    <row r="28981" ht="10.199999999999999" hidden="1" x14ac:dyDescent="0.2"/>
    <row r="28982" ht="10.199999999999999" hidden="1" x14ac:dyDescent="0.2"/>
    <row r="28983" ht="10.199999999999999" hidden="1" x14ac:dyDescent="0.2"/>
    <row r="28984" ht="10.199999999999999" hidden="1" x14ac:dyDescent="0.2"/>
    <row r="28985" ht="10.199999999999999" hidden="1" x14ac:dyDescent="0.2"/>
    <row r="28986" ht="10.199999999999999" hidden="1" x14ac:dyDescent="0.2"/>
    <row r="28987" ht="10.199999999999999" hidden="1" x14ac:dyDescent="0.2"/>
    <row r="28988" ht="10.199999999999999" hidden="1" x14ac:dyDescent="0.2"/>
    <row r="28989" ht="10.199999999999999" hidden="1" x14ac:dyDescent="0.2"/>
    <row r="28990" ht="10.199999999999999" hidden="1" x14ac:dyDescent="0.2"/>
    <row r="28991" ht="10.199999999999999" hidden="1" x14ac:dyDescent="0.2"/>
    <row r="28992" ht="10.199999999999999" hidden="1" x14ac:dyDescent="0.2"/>
    <row r="28993" ht="10.199999999999999" hidden="1" x14ac:dyDescent="0.2"/>
    <row r="28994" ht="10.199999999999999" hidden="1" x14ac:dyDescent="0.2"/>
    <row r="28995" ht="10.199999999999999" hidden="1" x14ac:dyDescent="0.2"/>
    <row r="28996" ht="10.199999999999999" hidden="1" x14ac:dyDescent="0.2"/>
    <row r="28997" ht="10.199999999999999" hidden="1" x14ac:dyDescent="0.2"/>
    <row r="28998" ht="10.199999999999999" hidden="1" x14ac:dyDescent="0.2"/>
    <row r="28999" ht="10.199999999999999" hidden="1" x14ac:dyDescent="0.2"/>
    <row r="29000" ht="10.199999999999999" hidden="1" x14ac:dyDescent="0.2"/>
    <row r="29001" ht="10.199999999999999" hidden="1" x14ac:dyDescent="0.2"/>
    <row r="29002" ht="10.199999999999999" hidden="1" x14ac:dyDescent="0.2"/>
    <row r="29003" ht="10.199999999999999" hidden="1" x14ac:dyDescent="0.2"/>
    <row r="29004" ht="10.199999999999999" hidden="1" x14ac:dyDescent="0.2"/>
    <row r="29005" ht="10.199999999999999" hidden="1" x14ac:dyDescent="0.2"/>
    <row r="29006" ht="10.199999999999999" hidden="1" x14ac:dyDescent="0.2"/>
    <row r="29007" ht="10.199999999999999" hidden="1" x14ac:dyDescent="0.2"/>
    <row r="29008" ht="10.199999999999999" hidden="1" x14ac:dyDescent="0.2"/>
    <row r="29009" ht="10.199999999999999" hidden="1" x14ac:dyDescent="0.2"/>
    <row r="29010" ht="10.199999999999999" hidden="1" x14ac:dyDescent="0.2"/>
    <row r="29011" ht="10.199999999999999" hidden="1" x14ac:dyDescent="0.2"/>
    <row r="29012" ht="10.199999999999999" hidden="1" x14ac:dyDescent="0.2"/>
    <row r="29013" ht="10.199999999999999" hidden="1" x14ac:dyDescent="0.2"/>
    <row r="29014" ht="10.199999999999999" hidden="1" x14ac:dyDescent="0.2"/>
    <row r="29015" ht="10.199999999999999" hidden="1" x14ac:dyDescent="0.2"/>
    <row r="29016" ht="10.199999999999999" hidden="1" x14ac:dyDescent="0.2"/>
    <row r="29017" ht="10.199999999999999" hidden="1" x14ac:dyDescent="0.2"/>
    <row r="29018" ht="10.199999999999999" hidden="1" x14ac:dyDescent="0.2"/>
    <row r="29019" ht="10.199999999999999" hidden="1" x14ac:dyDescent="0.2"/>
    <row r="29020" ht="10.199999999999999" hidden="1" x14ac:dyDescent="0.2"/>
    <row r="29021" ht="10.199999999999999" hidden="1" x14ac:dyDescent="0.2"/>
    <row r="29022" ht="10.199999999999999" hidden="1" x14ac:dyDescent="0.2"/>
    <row r="29023" ht="10.199999999999999" hidden="1" x14ac:dyDescent="0.2"/>
    <row r="29024" ht="10.199999999999999" hidden="1" x14ac:dyDescent="0.2"/>
    <row r="29025" ht="10.199999999999999" hidden="1" x14ac:dyDescent="0.2"/>
    <row r="29026" ht="10.199999999999999" hidden="1" x14ac:dyDescent="0.2"/>
    <row r="29027" ht="10.199999999999999" hidden="1" x14ac:dyDescent="0.2"/>
    <row r="29028" ht="10.199999999999999" hidden="1" x14ac:dyDescent="0.2"/>
    <row r="29029" ht="10.199999999999999" hidden="1" x14ac:dyDescent="0.2"/>
    <row r="29030" ht="10.199999999999999" hidden="1" x14ac:dyDescent="0.2"/>
    <row r="29031" ht="10.199999999999999" hidden="1" x14ac:dyDescent="0.2"/>
    <row r="29032" ht="10.199999999999999" hidden="1" x14ac:dyDescent="0.2"/>
    <row r="29033" ht="10.199999999999999" hidden="1" x14ac:dyDescent="0.2"/>
    <row r="29034" ht="10.199999999999999" hidden="1" x14ac:dyDescent="0.2"/>
    <row r="29035" ht="10.199999999999999" hidden="1" x14ac:dyDescent="0.2"/>
    <row r="29036" ht="10.199999999999999" hidden="1" x14ac:dyDescent="0.2"/>
    <row r="29037" ht="10.199999999999999" hidden="1" x14ac:dyDescent="0.2"/>
    <row r="29038" ht="10.199999999999999" hidden="1" x14ac:dyDescent="0.2"/>
    <row r="29039" ht="10.199999999999999" hidden="1" x14ac:dyDescent="0.2"/>
    <row r="29040" ht="10.199999999999999" hidden="1" x14ac:dyDescent="0.2"/>
    <row r="29041" ht="10.199999999999999" hidden="1" x14ac:dyDescent="0.2"/>
    <row r="29042" ht="10.199999999999999" hidden="1" x14ac:dyDescent="0.2"/>
    <row r="29043" ht="10.199999999999999" hidden="1" x14ac:dyDescent="0.2"/>
    <row r="29044" ht="10.199999999999999" hidden="1" x14ac:dyDescent="0.2"/>
    <row r="29045" ht="10.199999999999999" hidden="1" x14ac:dyDescent="0.2"/>
    <row r="29046" ht="10.199999999999999" hidden="1" x14ac:dyDescent="0.2"/>
    <row r="29047" ht="10.199999999999999" hidden="1" x14ac:dyDescent="0.2"/>
    <row r="29048" ht="10.199999999999999" hidden="1" x14ac:dyDescent="0.2"/>
    <row r="29049" ht="10.199999999999999" hidden="1" x14ac:dyDescent="0.2"/>
    <row r="29050" ht="10.199999999999999" hidden="1" x14ac:dyDescent="0.2"/>
    <row r="29051" ht="10.199999999999999" hidden="1" x14ac:dyDescent="0.2"/>
    <row r="29052" ht="10.199999999999999" hidden="1" x14ac:dyDescent="0.2"/>
    <row r="29053" ht="10.199999999999999" hidden="1" x14ac:dyDescent="0.2"/>
    <row r="29054" ht="10.199999999999999" hidden="1" x14ac:dyDescent="0.2"/>
    <row r="29055" ht="10.199999999999999" hidden="1" x14ac:dyDescent="0.2"/>
    <row r="29056" ht="10.199999999999999" hidden="1" x14ac:dyDescent="0.2"/>
    <row r="29057" ht="10.199999999999999" hidden="1" x14ac:dyDescent="0.2"/>
    <row r="29058" ht="10.199999999999999" hidden="1" x14ac:dyDescent="0.2"/>
    <row r="29059" ht="10.199999999999999" hidden="1" x14ac:dyDescent="0.2"/>
    <row r="29060" ht="10.199999999999999" hidden="1" x14ac:dyDescent="0.2"/>
    <row r="29061" ht="10.199999999999999" hidden="1" x14ac:dyDescent="0.2"/>
    <row r="29062" ht="10.199999999999999" hidden="1" x14ac:dyDescent="0.2"/>
    <row r="29063" ht="10.199999999999999" hidden="1" x14ac:dyDescent="0.2"/>
    <row r="29064" ht="10.199999999999999" hidden="1" x14ac:dyDescent="0.2"/>
    <row r="29065" ht="10.199999999999999" hidden="1" x14ac:dyDescent="0.2"/>
    <row r="29066" ht="10.199999999999999" hidden="1" x14ac:dyDescent="0.2"/>
    <row r="29067" ht="10.199999999999999" hidden="1" x14ac:dyDescent="0.2"/>
    <row r="29068" ht="10.199999999999999" hidden="1" x14ac:dyDescent="0.2"/>
    <row r="29069" ht="10.199999999999999" hidden="1" x14ac:dyDescent="0.2"/>
    <row r="29070" ht="10.199999999999999" hidden="1" x14ac:dyDescent="0.2"/>
    <row r="29071" ht="10.199999999999999" hidden="1" x14ac:dyDescent="0.2"/>
    <row r="29072" ht="10.199999999999999" hidden="1" x14ac:dyDescent="0.2"/>
    <row r="29073" ht="10.199999999999999" hidden="1" x14ac:dyDescent="0.2"/>
    <row r="29074" ht="10.199999999999999" hidden="1" x14ac:dyDescent="0.2"/>
    <row r="29075" ht="10.199999999999999" hidden="1" x14ac:dyDescent="0.2"/>
    <row r="29076" ht="10.199999999999999" hidden="1" x14ac:dyDescent="0.2"/>
    <row r="29077" ht="10.199999999999999" hidden="1" x14ac:dyDescent="0.2"/>
    <row r="29078" ht="10.199999999999999" hidden="1" x14ac:dyDescent="0.2"/>
    <row r="29079" ht="10.199999999999999" hidden="1" x14ac:dyDescent="0.2"/>
    <row r="29080" ht="10.199999999999999" hidden="1" x14ac:dyDescent="0.2"/>
    <row r="29081" ht="10.199999999999999" hidden="1" x14ac:dyDescent="0.2"/>
    <row r="29082" ht="10.199999999999999" hidden="1" x14ac:dyDescent="0.2"/>
    <row r="29083" ht="10.199999999999999" hidden="1" x14ac:dyDescent="0.2"/>
    <row r="29084" ht="10.199999999999999" hidden="1" x14ac:dyDescent="0.2"/>
    <row r="29085" ht="10.199999999999999" hidden="1" x14ac:dyDescent="0.2"/>
    <row r="29086" ht="10.199999999999999" hidden="1" x14ac:dyDescent="0.2"/>
    <row r="29087" ht="10.199999999999999" hidden="1" x14ac:dyDescent="0.2"/>
    <row r="29088" ht="10.199999999999999" hidden="1" x14ac:dyDescent="0.2"/>
    <row r="29089" ht="10.199999999999999" hidden="1" x14ac:dyDescent="0.2"/>
    <row r="29090" ht="10.199999999999999" hidden="1" x14ac:dyDescent="0.2"/>
    <row r="29091" ht="10.199999999999999" hidden="1" x14ac:dyDescent="0.2"/>
    <row r="29092" ht="10.199999999999999" hidden="1" x14ac:dyDescent="0.2"/>
    <row r="29093" ht="10.199999999999999" hidden="1" x14ac:dyDescent="0.2"/>
    <row r="29094" ht="10.199999999999999" hidden="1" x14ac:dyDescent="0.2"/>
    <row r="29095" ht="10.199999999999999" hidden="1" x14ac:dyDescent="0.2"/>
    <row r="29096" ht="10.199999999999999" hidden="1" x14ac:dyDescent="0.2"/>
    <row r="29097" ht="10.199999999999999" hidden="1" x14ac:dyDescent="0.2"/>
    <row r="29098" ht="10.199999999999999" hidden="1" x14ac:dyDescent="0.2"/>
    <row r="29099" ht="10.199999999999999" hidden="1" x14ac:dyDescent="0.2"/>
    <row r="29100" ht="10.199999999999999" hidden="1" x14ac:dyDescent="0.2"/>
    <row r="29101" ht="10.199999999999999" hidden="1" x14ac:dyDescent="0.2"/>
    <row r="29102" ht="10.199999999999999" hidden="1" x14ac:dyDescent="0.2"/>
    <row r="29103" ht="10.199999999999999" hidden="1" x14ac:dyDescent="0.2"/>
    <row r="29104" ht="10.199999999999999" hidden="1" x14ac:dyDescent="0.2"/>
    <row r="29105" ht="10.199999999999999" hidden="1" x14ac:dyDescent="0.2"/>
    <row r="29106" ht="10.199999999999999" hidden="1" x14ac:dyDescent="0.2"/>
    <row r="29107" ht="10.199999999999999" hidden="1" x14ac:dyDescent="0.2"/>
    <row r="29108" ht="10.199999999999999" hidden="1" x14ac:dyDescent="0.2"/>
    <row r="29109" ht="10.199999999999999" hidden="1" x14ac:dyDescent="0.2"/>
    <row r="29110" ht="10.199999999999999" hidden="1" x14ac:dyDescent="0.2"/>
    <row r="29111" ht="10.199999999999999" hidden="1" x14ac:dyDescent="0.2"/>
    <row r="29112" ht="10.199999999999999" hidden="1" x14ac:dyDescent="0.2"/>
    <row r="29113" ht="10.199999999999999" hidden="1" x14ac:dyDescent="0.2"/>
    <row r="29114" ht="10.199999999999999" hidden="1" x14ac:dyDescent="0.2"/>
    <row r="29115" ht="10.199999999999999" hidden="1" x14ac:dyDescent="0.2"/>
    <row r="29116" ht="10.199999999999999" hidden="1" x14ac:dyDescent="0.2"/>
    <row r="29117" ht="10.199999999999999" hidden="1" x14ac:dyDescent="0.2"/>
    <row r="29118" ht="10.199999999999999" hidden="1" x14ac:dyDescent="0.2"/>
    <row r="29119" ht="10.199999999999999" hidden="1" x14ac:dyDescent="0.2"/>
    <row r="29120" ht="10.199999999999999" hidden="1" x14ac:dyDescent="0.2"/>
    <row r="29121" ht="10.199999999999999" hidden="1" x14ac:dyDescent="0.2"/>
    <row r="29122" ht="10.199999999999999" hidden="1" x14ac:dyDescent="0.2"/>
    <row r="29123" ht="10.199999999999999" hidden="1" x14ac:dyDescent="0.2"/>
    <row r="29124" ht="10.199999999999999" hidden="1" x14ac:dyDescent="0.2"/>
    <row r="29125" ht="10.199999999999999" hidden="1" x14ac:dyDescent="0.2"/>
    <row r="29126" ht="10.199999999999999" hidden="1" x14ac:dyDescent="0.2"/>
    <row r="29127" ht="10.199999999999999" hidden="1" x14ac:dyDescent="0.2"/>
    <row r="29128" ht="10.199999999999999" hidden="1" x14ac:dyDescent="0.2"/>
    <row r="29129" ht="10.199999999999999" hidden="1" x14ac:dyDescent="0.2"/>
    <row r="29130" ht="10.199999999999999" hidden="1" x14ac:dyDescent="0.2"/>
    <row r="29131" ht="10.199999999999999" hidden="1" x14ac:dyDescent="0.2"/>
    <row r="29132" ht="10.199999999999999" hidden="1" x14ac:dyDescent="0.2"/>
    <row r="29133" ht="10.199999999999999" hidden="1" x14ac:dyDescent="0.2"/>
    <row r="29134" ht="10.199999999999999" hidden="1" x14ac:dyDescent="0.2"/>
    <row r="29135" ht="10.199999999999999" hidden="1" x14ac:dyDescent="0.2"/>
    <row r="29136" ht="10.199999999999999" hidden="1" x14ac:dyDescent="0.2"/>
    <row r="29137" ht="10.199999999999999" hidden="1" x14ac:dyDescent="0.2"/>
    <row r="29138" ht="10.199999999999999" hidden="1" x14ac:dyDescent="0.2"/>
    <row r="29139" ht="10.199999999999999" hidden="1" x14ac:dyDescent="0.2"/>
    <row r="29140" ht="10.199999999999999" hidden="1" x14ac:dyDescent="0.2"/>
    <row r="29141" ht="10.199999999999999" hidden="1" x14ac:dyDescent="0.2"/>
    <row r="29142" ht="10.199999999999999" hidden="1" x14ac:dyDescent="0.2"/>
    <row r="29143" ht="10.199999999999999" hidden="1" x14ac:dyDescent="0.2"/>
    <row r="29144" ht="10.199999999999999" hidden="1" x14ac:dyDescent="0.2"/>
    <row r="29145" ht="10.199999999999999" hidden="1" x14ac:dyDescent="0.2"/>
    <row r="29146" ht="10.199999999999999" hidden="1" x14ac:dyDescent="0.2"/>
    <row r="29147" ht="10.199999999999999" hidden="1" x14ac:dyDescent="0.2"/>
    <row r="29148" ht="10.199999999999999" hidden="1" x14ac:dyDescent="0.2"/>
    <row r="29149" ht="10.199999999999999" hidden="1" x14ac:dyDescent="0.2"/>
    <row r="29150" ht="10.199999999999999" hidden="1" x14ac:dyDescent="0.2"/>
    <row r="29151" ht="10.199999999999999" hidden="1" x14ac:dyDescent="0.2"/>
    <row r="29152" ht="10.199999999999999" hidden="1" x14ac:dyDescent="0.2"/>
    <row r="29153" ht="10.199999999999999" hidden="1" x14ac:dyDescent="0.2"/>
    <row r="29154" ht="10.199999999999999" hidden="1" x14ac:dyDescent="0.2"/>
    <row r="29155" ht="10.199999999999999" hidden="1" x14ac:dyDescent="0.2"/>
    <row r="29156" ht="10.199999999999999" hidden="1" x14ac:dyDescent="0.2"/>
    <row r="29157" ht="10.199999999999999" hidden="1" x14ac:dyDescent="0.2"/>
    <row r="29158" ht="10.199999999999999" hidden="1" x14ac:dyDescent="0.2"/>
    <row r="29159" ht="10.199999999999999" hidden="1" x14ac:dyDescent="0.2"/>
    <row r="29160" ht="10.199999999999999" hidden="1" x14ac:dyDescent="0.2"/>
    <row r="29161" ht="10.199999999999999" hidden="1" x14ac:dyDescent="0.2"/>
    <row r="29162" ht="10.199999999999999" hidden="1" x14ac:dyDescent="0.2"/>
    <row r="29163" ht="10.199999999999999" hidden="1" x14ac:dyDescent="0.2"/>
    <row r="29164" ht="10.199999999999999" hidden="1" x14ac:dyDescent="0.2"/>
    <row r="29165" ht="10.199999999999999" hidden="1" x14ac:dyDescent="0.2"/>
    <row r="29166" ht="10.199999999999999" hidden="1" x14ac:dyDescent="0.2"/>
    <row r="29167" ht="10.199999999999999" hidden="1" x14ac:dyDescent="0.2"/>
    <row r="29168" ht="10.199999999999999" hidden="1" x14ac:dyDescent="0.2"/>
    <row r="29169" ht="10.199999999999999" hidden="1" x14ac:dyDescent="0.2"/>
    <row r="29170" ht="10.199999999999999" hidden="1" x14ac:dyDescent="0.2"/>
    <row r="29171" ht="10.199999999999999" hidden="1" x14ac:dyDescent="0.2"/>
    <row r="29172" ht="10.199999999999999" hidden="1" x14ac:dyDescent="0.2"/>
    <row r="29173" ht="10.199999999999999" hidden="1" x14ac:dyDescent="0.2"/>
    <row r="29174" ht="10.199999999999999" hidden="1" x14ac:dyDescent="0.2"/>
    <row r="29175" ht="10.199999999999999" hidden="1" x14ac:dyDescent="0.2"/>
    <row r="29176" ht="10.199999999999999" hidden="1" x14ac:dyDescent="0.2"/>
    <row r="29177" ht="10.199999999999999" hidden="1" x14ac:dyDescent="0.2"/>
    <row r="29178" ht="10.199999999999999" hidden="1" x14ac:dyDescent="0.2"/>
    <row r="29179" ht="10.199999999999999" hidden="1" x14ac:dyDescent="0.2"/>
    <row r="29180" ht="10.199999999999999" hidden="1" x14ac:dyDescent="0.2"/>
    <row r="29181" ht="10.199999999999999" hidden="1" x14ac:dyDescent="0.2"/>
    <row r="29182" ht="10.199999999999999" hidden="1" x14ac:dyDescent="0.2"/>
    <row r="29183" ht="10.199999999999999" hidden="1" x14ac:dyDescent="0.2"/>
    <row r="29184" ht="10.199999999999999" hidden="1" x14ac:dyDescent="0.2"/>
    <row r="29185" ht="10.199999999999999" hidden="1" x14ac:dyDescent="0.2"/>
    <row r="29186" ht="10.199999999999999" hidden="1" x14ac:dyDescent="0.2"/>
    <row r="29187" ht="10.199999999999999" hidden="1" x14ac:dyDescent="0.2"/>
    <row r="29188" ht="10.199999999999999" hidden="1" x14ac:dyDescent="0.2"/>
    <row r="29189" ht="10.199999999999999" hidden="1" x14ac:dyDescent="0.2"/>
    <row r="29190" ht="10.199999999999999" hidden="1" x14ac:dyDescent="0.2"/>
    <row r="29191" ht="10.199999999999999" hidden="1" x14ac:dyDescent="0.2"/>
    <row r="29192" ht="10.199999999999999" hidden="1" x14ac:dyDescent="0.2"/>
    <row r="29193" ht="10.199999999999999" hidden="1" x14ac:dyDescent="0.2"/>
    <row r="29194" ht="10.199999999999999" hidden="1" x14ac:dyDescent="0.2"/>
    <row r="29195" ht="10.199999999999999" hidden="1" x14ac:dyDescent="0.2"/>
    <row r="29196" ht="10.199999999999999" hidden="1" x14ac:dyDescent="0.2"/>
    <row r="29197" ht="10.199999999999999" hidden="1" x14ac:dyDescent="0.2"/>
    <row r="29198" ht="10.199999999999999" hidden="1" x14ac:dyDescent="0.2"/>
    <row r="29199" ht="10.199999999999999" hidden="1" x14ac:dyDescent="0.2"/>
    <row r="29200" ht="10.199999999999999" hidden="1" x14ac:dyDescent="0.2"/>
    <row r="29201" ht="10.199999999999999" hidden="1" x14ac:dyDescent="0.2"/>
    <row r="29202" ht="10.199999999999999" hidden="1" x14ac:dyDescent="0.2"/>
    <row r="29203" ht="10.199999999999999" hidden="1" x14ac:dyDescent="0.2"/>
    <row r="29204" ht="10.199999999999999" hidden="1" x14ac:dyDescent="0.2"/>
    <row r="29205" ht="10.199999999999999" hidden="1" x14ac:dyDescent="0.2"/>
    <row r="29206" ht="10.199999999999999" hidden="1" x14ac:dyDescent="0.2"/>
    <row r="29207" ht="10.199999999999999" hidden="1" x14ac:dyDescent="0.2"/>
    <row r="29208" ht="10.199999999999999" hidden="1" x14ac:dyDescent="0.2"/>
    <row r="29209" ht="10.199999999999999" hidden="1" x14ac:dyDescent="0.2"/>
    <row r="29210" ht="10.199999999999999" hidden="1" x14ac:dyDescent="0.2"/>
    <row r="29211" ht="10.199999999999999" hidden="1" x14ac:dyDescent="0.2"/>
    <row r="29212" ht="10.199999999999999" hidden="1" x14ac:dyDescent="0.2"/>
    <row r="29213" ht="10.199999999999999" hidden="1" x14ac:dyDescent="0.2"/>
    <row r="29214" ht="10.199999999999999" hidden="1" x14ac:dyDescent="0.2"/>
    <row r="29215" ht="10.199999999999999" hidden="1" x14ac:dyDescent="0.2"/>
    <row r="29216" ht="10.199999999999999" hidden="1" x14ac:dyDescent="0.2"/>
    <row r="29217" ht="10.199999999999999" hidden="1" x14ac:dyDescent="0.2"/>
    <row r="29218" ht="10.199999999999999" hidden="1" x14ac:dyDescent="0.2"/>
    <row r="29219" ht="10.199999999999999" hidden="1" x14ac:dyDescent="0.2"/>
    <row r="29220" ht="10.199999999999999" hidden="1" x14ac:dyDescent="0.2"/>
    <row r="29221" ht="10.199999999999999" hidden="1" x14ac:dyDescent="0.2"/>
    <row r="29222" ht="10.199999999999999" hidden="1" x14ac:dyDescent="0.2"/>
    <row r="29223" ht="10.199999999999999" hidden="1" x14ac:dyDescent="0.2"/>
    <row r="29224" ht="10.199999999999999" hidden="1" x14ac:dyDescent="0.2"/>
    <row r="29225" ht="10.199999999999999" hidden="1" x14ac:dyDescent="0.2"/>
    <row r="29226" ht="10.199999999999999" hidden="1" x14ac:dyDescent="0.2"/>
    <row r="29227" ht="10.199999999999999" hidden="1" x14ac:dyDescent="0.2"/>
    <row r="29228" ht="10.199999999999999" hidden="1" x14ac:dyDescent="0.2"/>
    <row r="29229" ht="10.199999999999999" hidden="1" x14ac:dyDescent="0.2"/>
    <row r="29230" ht="10.199999999999999" hidden="1" x14ac:dyDescent="0.2"/>
    <row r="29231" ht="10.199999999999999" hidden="1" x14ac:dyDescent="0.2"/>
    <row r="29232" ht="10.199999999999999" hidden="1" x14ac:dyDescent="0.2"/>
    <row r="29233" ht="10.199999999999999" hidden="1" x14ac:dyDescent="0.2"/>
    <row r="29234" ht="10.199999999999999" hidden="1" x14ac:dyDescent="0.2"/>
    <row r="29235" ht="10.199999999999999" hidden="1" x14ac:dyDescent="0.2"/>
    <row r="29236" ht="10.199999999999999" hidden="1" x14ac:dyDescent="0.2"/>
    <row r="29237" ht="10.199999999999999" hidden="1" x14ac:dyDescent="0.2"/>
    <row r="29238" ht="10.199999999999999" hidden="1" x14ac:dyDescent="0.2"/>
    <row r="29239" ht="10.199999999999999" hidden="1" x14ac:dyDescent="0.2"/>
    <row r="29240" ht="10.199999999999999" hidden="1" x14ac:dyDescent="0.2"/>
    <row r="29241" ht="10.199999999999999" hidden="1" x14ac:dyDescent="0.2"/>
    <row r="29242" ht="10.199999999999999" hidden="1" x14ac:dyDescent="0.2"/>
    <row r="29243" ht="10.199999999999999" hidden="1" x14ac:dyDescent="0.2"/>
    <row r="29244" ht="10.199999999999999" hidden="1" x14ac:dyDescent="0.2"/>
    <row r="29245" ht="10.199999999999999" hidden="1" x14ac:dyDescent="0.2"/>
    <row r="29246" ht="10.199999999999999" hidden="1" x14ac:dyDescent="0.2"/>
    <row r="29247" ht="10.199999999999999" hidden="1" x14ac:dyDescent="0.2"/>
    <row r="29248" ht="10.199999999999999" hidden="1" x14ac:dyDescent="0.2"/>
    <row r="29249" ht="10.199999999999999" hidden="1" x14ac:dyDescent="0.2"/>
    <row r="29250" ht="10.199999999999999" hidden="1" x14ac:dyDescent="0.2"/>
    <row r="29251" ht="10.199999999999999" hidden="1" x14ac:dyDescent="0.2"/>
    <row r="29252" ht="10.199999999999999" hidden="1" x14ac:dyDescent="0.2"/>
    <row r="29253" ht="10.199999999999999" hidden="1" x14ac:dyDescent="0.2"/>
    <row r="29254" ht="10.199999999999999" hidden="1" x14ac:dyDescent="0.2"/>
    <row r="29255" ht="10.199999999999999" hidden="1" x14ac:dyDescent="0.2"/>
    <row r="29256" ht="10.199999999999999" hidden="1" x14ac:dyDescent="0.2"/>
    <row r="29257" ht="10.199999999999999" hidden="1" x14ac:dyDescent="0.2"/>
    <row r="29258" ht="10.199999999999999" hidden="1" x14ac:dyDescent="0.2"/>
    <row r="29259" ht="10.199999999999999" hidden="1" x14ac:dyDescent="0.2"/>
    <row r="29260" ht="10.199999999999999" hidden="1" x14ac:dyDescent="0.2"/>
    <row r="29261" ht="10.199999999999999" hidden="1" x14ac:dyDescent="0.2"/>
    <row r="29262" ht="10.199999999999999" hidden="1" x14ac:dyDescent="0.2"/>
    <row r="29263" ht="10.199999999999999" hidden="1" x14ac:dyDescent="0.2"/>
    <row r="29264" ht="10.199999999999999" hidden="1" x14ac:dyDescent="0.2"/>
    <row r="29265" ht="10.199999999999999" hidden="1" x14ac:dyDescent="0.2"/>
    <row r="29266" ht="10.199999999999999" hidden="1" x14ac:dyDescent="0.2"/>
    <row r="29267" ht="10.199999999999999" hidden="1" x14ac:dyDescent="0.2"/>
    <row r="29268" ht="10.199999999999999" hidden="1" x14ac:dyDescent="0.2"/>
    <row r="29269" ht="10.199999999999999" hidden="1" x14ac:dyDescent="0.2"/>
    <row r="29270" ht="10.199999999999999" hidden="1" x14ac:dyDescent="0.2"/>
    <row r="29271" ht="10.199999999999999" hidden="1" x14ac:dyDescent="0.2"/>
    <row r="29272" ht="10.199999999999999" hidden="1" x14ac:dyDescent="0.2"/>
    <row r="29273" ht="10.199999999999999" hidden="1" x14ac:dyDescent="0.2"/>
    <row r="29274" ht="10.199999999999999" hidden="1" x14ac:dyDescent="0.2"/>
    <row r="29275" ht="10.199999999999999" hidden="1" x14ac:dyDescent="0.2"/>
    <row r="29276" ht="10.199999999999999" hidden="1" x14ac:dyDescent="0.2"/>
    <row r="29277" ht="10.199999999999999" hidden="1" x14ac:dyDescent="0.2"/>
    <row r="29278" ht="10.199999999999999" hidden="1" x14ac:dyDescent="0.2"/>
    <row r="29279" ht="10.199999999999999" hidden="1" x14ac:dyDescent="0.2"/>
    <row r="29280" ht="10.199999999999999" hidden="1" x14ac:dyDescent="0.2"/>
    <row r="29281" ht="10.199999999999999" hidden="1" x14ac:dyDescent="0.2"/>
    <row r="29282" ht="10.199999999999999" hidden="1" x14ac:dyDescent="0.2"/>
    <row r="29283" ht="10.199999999999999" hidden="1" x14ac:dyDescent="0.2"/>
    <row r="29284" ht="10.199999999999999" hidden="1" x14ac:dyDescent="0.2"/>
    <row r="29285" ht="10.199999999999999" hidden="1" x14ac:dyDescent="0.2"/>
    <row r="29286" ht="10.199999999999999" hidden="1" x14ac:dyDescent="0.2"/>
    <row r="29287" ht="10.199999999999999" hidden="1" x14ac:dyDescent="0.2"/>
    <row r="29288" ht="10.199999999999999" hidden="1" x14ac:dyDescent="0.2"/>
    <row r="29289" ht="10.199999999999999" hidden="1" x14ac:dyDescent="0.2"/>
    <row r="29290" ht="10.199999999999999" hidden="1" x14ac:dyDescent="0.2"/>
    <row r="29291" ht="10.199999999999999" hidden="1" x14ac:dyDescent="0.2"/>
    <row r="29292" ht="10.199999999999999" hidden="1" x14ac:dyDescent="0.2"/>
    <row r="29293" ht="10.199999999999999" hidden="1" x14ac:dyDescent="0.2"/>
    <row r="29294" ht="10.199999999999999" hidden="1" x14ac:dyDescent="0.2"/>
    <row r="29295" ht="10.199999999999999" hidden="1" x14ac:dyDescent="0.2"/>
    <row r="29296" ht="10.199999999999999" hidden="1" x14ac:dyDescent="0.2"/>
    <row r="29297" ht="10.199999999999999" hidden="1" x14ac:dyDescent="0.2"/>
    <row r="29298" ht="10.199999999999999" hidden="1" x14ac:dyDescent="0.2"/>
    <row r="29299" ht="10.199999999999999" hidden="1" x14ac:dyDescent="0.2"/>
    <row r="29300" ht="10.199999999999999" hidden="1" x14ac:dyDescent="0.2"/>
    <row r="29301" ht="10.199999999999999" hidden="1" x14ac:dyDescent="0.2"/>
    <row r="29302" ht="10.199999999999999" hidden="1" x14ac:dyDescent="0.2"/>
    <row r="29303" ht="10.199999999999999" hidden="1" x14ac:dyDescent="0.2"/>
    <row r="29304" ht="10.199999999999999" hidden="1" x14ac:dyDescent="0.2"/>
    <row r="29305" ht="10.199999999999999" hidden="1" x14ac:dyDescent="0.2"/>
    <row r="29306" ht="10.199999999999999" hidden="1" x14ac:dyDescent="0.2"/>
    <row r="29307" ht="10.199999999999999" hidden="1" x14ac:dyDescent="0.2"/>
    <row r="29308" ht="10.199999999999999" hidden="1" x14ac:dyDescent="0.2"/>
    <row r="29309" ht="10.199999999999999" hidden="1" x14ac:dyDescent="0.2"/>
    <row r="29310" ht="10.199999999999999" hidden="1" x14ac:dyDescent="0.2"/>
    <row r="29311" ht="10.199999999999999" hidden="1" x14ac:dyDescent="0.2"/>
    <row r="29312" ht="10.199999999999999" hidden="1" x14ac:dyDescent="0.2"/>
    <row r="29313" ht="10.199999999999999" hidden="1" x14ac:dyDescent="0.2"/>
    <row r="29314" ht="10.199999999999999" hidden="1" x14ac:dyDescent="0.2"/>
    <row r="29315" ht="10.199999999999999" hidden="1" x14ac:dyDescent="0.2"/>
    <row r="29316" ht="10.199999999999999" hidden="1" x14ac:dyDescent="0.2"/>
    <row r="29317" ht="10.199999999999999" hidden="1" x14ac:dyDescent="0.2"/>
    <row r="29318" ht="10.199999999999999" hidden="1" x14ac:dyDescent="0.2"/>
    <row r="29319" ht="10.199999999999999" hidden="1" x14ac:dyDescent="0.2"/>
    <row r="29320" ht="10.199999999999999" hidden="1" x14ac:dyDescent="0.2"/>
    <row r="29321" ht="10.199999999999999" hidden="1" x14ac:dyDescent="0.2"/>
    <row r="29322" ht="10.199999999999999" hidden="1" x14ac:dyDescent="0.2"/>
    <row r="29323" ht="10.199999999999999" hidden="1" x14ac:dyDescent="0.2"/>
    <row r="29324" ht="10.199999999999999" hidden="1" x14ac:dyDescent="0.2"/>
    <row r="29325" ht="10.199999999999999" hidden="1" x14ac:dyDescent="0.2"/>
    <row r="29326" ht="10.199999999999999" hidden="1" x14ac:dyDescent="0.2"/>
    <row r="29327" ht="10.199999999999999" hidden="1" x14ac:dyDescent="0.2"/>
    <row r="29328" ht="10.199999999999999" hidden="1" x14ac:dyDescent="0.2"/>
    <row r="29329" ht="10.199999999999999" hidden="1" x14ac:dyDescent="0.2"/>
    <row r="29330" ht="10.199999999999999" hidden="1" x14ac:dyDescent="0.2"/>
    <row r="29331" ht="10.199999999999999" hidden="1" x14ac:dyDescent="0.2"/>
    <row r="29332" ht="10.199999999999999" hidden="1" x14ac:dyDescent="0.2"/>
    <row r="29333" ht="10.199999999999999" hidden="1" x14ac:dyDescent="0.2"/>
    <row r="29334" ht="10.199999999999999" hidden="1" x14ac:dyDescent="0.2"/>
    <row r="29335" ht="10.199999999999999" hidden="1" x14ac:dyDescent="0.2"/>
    <row r="29336" ht="10.199999999999999" hidden="1" x14ac:dyDescent="0.2"/>
    <row r="29337" ht="10.199999999999999" hidden="1" x14ac:dyDescent="0.2"/>
    <row r="29338" ht="10.199999999999999" hidden="1" x14ac:dyDescent="0.2"/>
    <row r="29339" ht="10.199999999999999" hidden="1" x14ac:dyDescent="0.2"/>
    <row r="29340" ht="10.199999999999999" hidden="1" x14ac:dyDescent="0.2"/>
    <row r="29341" ht="10.199999999999999" hidden="1" x14ac:dyDescent="0.2"/>
    <row r="29342" ht="10.199999999999999" hidden="1" x14ac:dyDescent="0.2"/>
    <row r="29343" ht="10.199999999999999" hidden="1" x14ac:dyDescent="0.2"/>
    <row r="29344" ht="10.199999999999999" hidden="1" x14ac:dyDescent="0.2"/>
    <row r="29345" ht="10.199999999999999" hidden="1" x14ac:dyDescent="0.2"/>
    <row r="29346" ht="10.199999999999999" hidden="1" x14ac:dyDescent="0.2"/>
    <row r="29347" ht="10.199999999999999" hidden="1" x14ac:dyDescent="0.2"/>
    <row r="29348" ht="10.199999999999999" hidden="1" x14ac:dyDescent="0.2"/>
    <row r="29349" ht="10.199999999999999" hidden="1" x14ac:dyDescent="0.2"/>
    <row r="29350" ht="10.199999999999999" hidden="1" x14ac:dyDescent="0.2"/>
    <row r="29351" ht="10.199999999999999" hidden="1" x14ac:dyDescent="0.2"/>
    <row r="29352" ht="10.199999999999999" hidden="1" x14ac:dyDescent="0.2"/>
    <row r="29353" ht="10.199999999999999" hidden="1" x14ac:dyDescent="0.2"/>
    <row r="29354" ht="10.199999999999999" hidden="1" x14ac:dyDescent="0.2"/>
    <row r="29355" ht="10.199999999999999" hidden="1" x14ac:dyDescent="0.2"/>
    <row r="29356" ht="10.199999999999999" hidden="1" x14ac:dyDescent="0.2"/>
    <row r="29357" ht="10.199999999999999" hidden="1" x14ac:dyDescent="0.2"/>
    <row r="29358" ht="10.199999999999999" hidden="1" x14ac:dyDescent="0.2"/>
    <row r="29359" ht="10.199999999999999" hidden="1" x14ac:dyDescent="0.2"/>
    <row r="29360" ht="10.199999999999999" hidden="1" x14ac:dyDescent="0.2"/>
    <row r="29361" ht="10.199999999999999" hidden="1" x14ac:dyDescent="0.2"/>
    <row r="29362" ht="10.199999999999999" hidden="1" x14ac:dyDescent="0.2"/>
    <row r="29363" ht="10.199999999999999" hidden="1" x14ac:dyDescent="0.2"/>
    <row r="29364" ht="10.199999999999999" hidden="1" x14ac:dyDescent="0.2"/>
    <row r="29365" ht="10.199999999999999" hidden="1" x14ac:dyDescent="0.2"/>
    <row r="29366" ht="10.199999999999999" hidden="1" x14ac:dyDescent="0.2"/>
    <row r="29367" ht="10.199999999999999" hidden="1" x14ac:dyDescent="0.2"/>
    <row r="29368" ht="10.199999999999999" hidden="1" x14ac:dyDescent="0.2"/>
    <row r="29369" ht="10.199999999999999" hidden="1" x14ac:dyDescent="0.2"/>
    <row r="29370" ht="10.199999999999999" hidden="1" x14ac:dyDescent="0.2"/>
    <row r="29371" ht="10.199999999999999" hidden="1" x14ac:dyDescent="0.2"/>
    <row r="29372" ht="10.199999999999999" hidden="1" x14ac:dyDescent="0.2"/>
    <row r="29373" ht="10.199999999999999" hidden="1" x14ac:dyDescent="0.2"/>
    <row r="29374" ht="10.199999999999999" hidden="1" x14ac:dyDescent="0.2"/>
    <row r="29375" ht="10.199999999999999" hidden="1" x14ac:dyDescent="0.2"/>
    <row r="29376" ht="10.199999999999999" hidden="1" x14ac:dyDescent="0.2"/>
    <row r="29377" ht="10.199999999999999" hidden="1" x14ac:dyDescent="0.2"/>
    <row r="29378" ht="10.199999999999999" hidden="1" x14ac:dyDescent="0.2"/>
    <row r="29379" ht="10.199999999999999" hidden="1" x14ac:dyDescent="0.2"/>
    <row r="29380" ht="10.199999999999999" hidden="1" x14ac:dyDescent="0.2"/>
    <row r="29381" ht="10.199999999999999" hidden="1" x14ac:dyDescent="0.2"/>
    <row r="29382" ht="10.199999999999999" hidden="1" x14ac:dyDescent="0.2"/>
    <row r="29383" ht="10.199999999999999" hidden="1" x14ac:dyDescent="0.2"/>
    <row r="29384" ht="10.199999999999999" hidden="1" x14ac:dyDescent="0.2"/>
    <row r="29385" ht="10.199999999999999" hidden="1" x14ac:dyDescent="0.2"/>
    <row r="29386" ht="10.199999999999999" hidden="1" x14ac:dyDescent="0.2"/>
    <row r="29387" ht="10.199999999999999" hidden="1" x14ac:dyDescent="0.2"/>
    <row r="29388" ht="10.199999999999999" hidden="1" x14ac:dyDescent="0.2"/>
    <row r="29389" ht="10.199999999999999" hidden="1" x14ac:dyDescent="0.2"/>
    <row r="29390" ht="10.199999999999999" hidden="1" x14ac:dyDescent="0.2"/>
    <row r="29391" ht="10.199999999999999" hidden="1" x14ac:dyDescent="0.2"/>
    <row r="29392" ht="10.199999999999999" hidden="1" x14ac:dyDescent="0.2"/>
    <row r="29393" ht="10.199999999999999" hidden="1" x14ac:dyDescent="0.2"/>
    <row r="29394" ht="10.199999999999999" hidden="1" x14ac:dyDescent="0.2"/>
    <row r="29395" ht="10.199999999999999" hidden="1" x14ac:dyDescent="0.2"/>
    <row r="29396" ht="10.199999999999999" hidden="1" x14ac:dyDescent="0.2"/>
    <row r="29397" ht="10.199999999999999" hidden="1" x14ac:dyDescent="0.2"/>
    <row r="29398" ht="10.199999999999999" hidden="1" x14ac:dyDescent="0.2"/>
    <row r="29399" ht="10.199999999999999" hidden="1" x14ac:dyDescent="0.2"/>
    <row r="29400" ht="10.199999999999999" hidden="1" x14ac:dyDescent="0.2"/>
    <row r="29401" ht="10.199999999999999" hidden="1" x14ac:dyDescent="0.2"/>
    <row r="29402" ht="10.199999999999999" hidden="1" x14ac:dyDescent="0.2"/>
    <row r="29403" ht="10.199999999999999" hidden="1" x14ac:dyDescent="0.2"/>
    <row r="29404" ht="10.199999999999999" hidden="1" x14ac:dyDescent="0.2"/>
    <row r="29405" ht="10.199999999999999" hidden="1" x14ac:dyDescent="0.2"/>
    <row r="29406" ht="10.199999999999999" hidden="1" x14ac:dyDescent="0.2"/>
    <row r="29407" ht="10.199999999999999" hidden="1" x14ac:dyDescent="0.2"/>
    <row r="29408" ht="10.199999999999999" hidden="1" x14ac:dyDescent="0.2"/>
    <row r="29409" ht="10.199999999999999" hidden="1" x14ac:dyDescent="0.2"/>
    <row r="29410" ht="10.199999999999999" hidden="1" x14ac:dyDescent="0.2"/>
    <row r="29411" ht="10.199999999999999" hidden="1" x14ac:dyDescent="0.2"/>
    <row r="29412" ht="10.199999999999999" hidden="1" x14ac:dyDescent="0.2"/>
    <row r="29413" ht="10.199999999999999" hidden="1" x14ac:dyDescent="0.2"/>
    <row r="29414" ht="10.199999999999999" hidden="1" x14ac:dyDescent="0.2"/>
    <row r="29415" ht="10.199999999999999" hidden="1" x14ac:dyDescent="0.2"/>
    <row r="29416" ht="10.199999999999999" hidden="1" x14ac:dyDescent="0.2"/>
    <row r="29417" ht="10.199999999999999" hidden="1" x14ac:dyDescent="0.2"/>
    <row r="29418" ht="10.199999999999999" hidden="1" x14ac:dyDescent="0.2"/>
    <row r="29419" ht="10.199999999999999" hidden="1" x14ac:dyDescent="0.2"/>
    <row r="29420" ht="10.199999999999999" hidden="1" x14ac:dyDescent="0.2"/>
    <row r="29421" ht="10.199999999999999" hidden="1" x14ac:dyDescent="0.2"/>
    <row r="29422" ht="10.199999999999999" hidden="1" x14ac:dyDescent="0.2"/>
    <row r="29423" ht="10.199999999999999" hidden="1" x14ac:dyDescent="0.2"/>
    <row r="29424" ht="10.199999999999999" hidden="1" x14ac:dyDescent="0.2"/>
    <row r="29425" ht="10.199999999999999" hidden="1" x14ac:dyDescent="0.2"/>
    <row r="29426" ht="10.199999999999999" hidden="1" x14ac:dyDescent="0.2"/>
    <row r="29427" ht="10.199999999999999" hidden="1" x14ac:dyDescent="0.2"/>
    <row r="29428" ht="10.199999999999999" hidden="1" x14ac:dyDescent="0.2"/>
    <row r="29429" ht="10.199999999999999" hidden="1" x14ac:dyDescent="0.2"/>
    <row r="29430" ht="10.199999999999999" hidden="1" x14ac:dyDescent="0.2"/>
    <row r="29431" ht="10.199999999999999" hidden="1" x14ac:dyDescent="0.2"/>
    <row r="29432" ht="10.199999999999999" hidden="1" x14ac:dyDescent="0.2"/>
    <row r="29433" ht="10.199999999999999" hidden="1" x14ac:dyDescent="0.2"/>
    <row r="29434" ht="10.199999999999999" hidden="1" x14ac:dyDescent="0.2"/>
    <row r="29435" ht="10.199999999999999" hidden="1" x14ac:dyDescent="0.2"/>
    <row r="29436" ht="10.199999999999999" hidden="1" x14ac:dyDescent="0.2"/>
    <row r="29437" ht="10.199999999999999" hidden="1" x14ac:dyDescent="0.2"/>
    <row r="29438" ht="10.199999999999999" hidden="1" x14ac:dyDescent="0.2"/>
    <row r="29439" ht="10.199999999999999" hidden="1" x14ac:dyDescent="0.2"/>
    <row r="29440" ht="10.199999999999999" hidden="1" x14ac:dyDescent="0.2"/>
    <row r="29441" ht="10.199999999999999" hidden="1" x14ac:dyDescent="0.2"/>
    <row r="29442" ht="10.199999999999999" hidden="1" x14ac:dyDescent="0.2"/>
    <row r="29443" ht="10.199999999999999" hidden="1" x14ac:dyDescent="0.2"/>
    <row r="29444" ht="10.199999999999999" hidden="1" x14ac:dyDescent="0.2"/>
    <row r="29445" ht="10.199999999999999" hidden="1" x14ac:dyDescent="0.2"/>
    <row r="29446" ht="10.199999999999999" hidden="1" x14ac:dyDescent="0.2"/>
    <row r="29447" ht="10.199999999999999" hidden="1" x14ac:dyDescent="0.2"/>
    <row r="29448" ht="10.199999999999999" hidden="1" x14ac:dyDescent="0.2"/>
    <row r="29449" ht="10.199999999999999" hidden="1" x14ac:dyDescent="0.2"/>
    <row r="29450" ht="10.199999999999999" hidden="1" x14ac:dyDescent="0.2"/>
    <row r="29451" ht="10.199999999999999" hidden="1" x14ac:dyDescent="0.2"/>
    <row r="29452" ht="10.199999999999999" hidden="1" x14ac:dyDescent="0.2"/>
    <row r="29453" ht="10.199999999999999" hidden="1" x14ac:dyDescent="0.2"/>
    <row r="29454" ht="10.199999999999999" hidden="1" x14ac:dyDescent="0.2"/>
    <row r="29455" ht="10.199999999999999" hidden="1" x14ac:dyDescent="0.2"/>
    <row r="29456" ht="10.199999999999999" hidden="1" x14ac:dyDescent="0.2"/>
    <row r="29457" ht="10.199999999999999" hidden="1" x14ac:dyDescent="0.2"/>
    <row r="29458" ht="10.199999999999999" hidden="1" x14ac:dyDescent="0.2"/>
    <row r="29459" ht="10.199999999999999" hidden="1" x14ac:dyDescent="0.2"/>
    <row r="29460" ht="10.199999999999999" hidden="1" x14ac:dyDescent="0.2"/>
    <row r="29461" ht="10.199999999999999" hidden="1" x14ac:dyDescent="0.2"/>
    <row r="29462" ht="10.199999999999999" hidden="1" x14ac:dyDescent="0.2"/>
    <row r="29463" ht="10.199999999999999" hidden="1" x14ac:dyDescent="0.2"/>
    <row r="29464" ht="10.199999999999999" hidden="1" x14ac:dyDescent="0.2"/>
    <row r="29465" ht="10.199999999999999" hidden="1" x14ac:dyDescent="0.2"/>
    <row r="29466" ht="10.199999999999999" hidden="1" x14ac:dyDescent="0.2"/>
    <row r="29467" ht="10.199999999999999" hidden="1" x14ac:dyDescent="0.2"/>
    <row r="29468" ht="10.199999999999999" hidden="1" x14ac:dyDescent="0.2"/>
    <row r="29469" ht="10.199999999999999" hidden="1" x14ac:dyDescent="0.2"/>
    <row r="29470" ht="10.199999999999999" hidden="1" x14ac:dyDescent="0.2"/>
    <row r="29471" ht="10.199999999999999" hidden="1" x14ac:dyDescent="0.2"/>
    <row r="29472" ht="10.199999999999999" hidden="1" x14ac:dyDescent="0.2"/>
    <row r="29473" ht="10.199999999999999" hidden="1" x14ac:dyDescent="0.2"/>
    <row r="29474" ht="10.199999999999999" hidden="1" x14ac:dyDescent="0.2"/>
    <row r="29475" ht="10.199999999999999" hidden="1" x14ac:dyDescent="0.2"/>
    <row r="29476" ht="10.199999999999999" hidden="1" x14ac:dyDescent="0.2"/>
    <row r="29477" ht="10.199999999999999" hidden="1" x14ac:dyDescent="0.2"/>
    <row r="29478" ht="10.199999999999999" hidden="1" x14ac:dyDescent="0.2"/>
    <row r="29479" ht="10.199999999999999" hidden="1" x14ac:dyDescent="0.2"/>
    <row r="29480" ht="10.199999999999999" hidden="1" x14ac:dyDescent="0.2"/>
    <row r="29481" ht="10.199999999999999" hidden="1" x14ac:dyDescent="0.2"/>
    <row r="29482" ht="10.199999999999999" hidden="1" x14ac:dyDescent="0.2"/>
    <row r="29483" ht="10.199999999999999" hidden="1" x14ac:dyDescent="0.2"/>
    <row r="29484" ht="10.199999999999999" hidden="1" x14ac:dyDescent="0.2"/>
    <row r="29485" ht="10.199999999999999" hidden="1" x14ac:dyDescent="0.2"/>
    <row r="29486" ht="10.199999999999999" hidden="1" x14ac:dyDescent="0.2"/>
    <row r="29487" ht="10.199999999999999" hidden="1" x14ac:dyDescent="0.2"/>
    <row r="29488" ht="10.199999999999999" hidden="1" x14ac:dyDescent="0.2"/>
    <row r="29489" ht="10.199999999999999" hidden="1" x14ac:dyDescent="0.2"/>
    <row r="29490" ht="10.199999999999999" hidden="1" x14ac:dyDescent="0.2"/>
    <row r="29491" ht="10.199999999999999" hidden="1" x14ac:dyDescent="0.2"/>
    <row r="29492" ht="10.199999999999999" hidden="1" x14ac:dyDescent="0.2"/>
    <row r="29493" ht="10.199999999999999" hidden="1" x14ac:dyDescent="0.2"/>
    <row r="29494" ht="10.199999999999999" hidden="1" x14ac:dyDescent="0.2"/>
    <row r="29495" ht="10.199999999999999" hidden="1" x14ac:dyDescent="0.2"/>
    <row r="29496" ht="10.199999999999999" hidden="1" x14ac:dyDescent="0.2"/>
    <row r="29497" ht="10.199999999999999" hidden="1" x14ac:dyDescent="0.2"/>
    <row r="29498" ht="10.199999999999999" hidden="1" x14ac:dyDescent="0.2"/>
    <row r="29499" ht="10.199999999999999" hidden="1" x14ac:dyDescent="0.2"/>
    <row r="29500" ht="10.199999999999999" hidden="1" x14ac:dyDescent="0.2"/>
    <row r="29501" ht="10.199999999999999" hidden="1" x14ac:dyDescent="0.2"/>
    <row r="29502" ht="10.199999999999999" hidden="1" x14ac:dyDescent="0.2"/>
    <row r="29503" ht="10.199999999999999" hidden="1" x14ac:dyDescent="0.2"/>
    <row r="29504" ht="10.199999999999999" hidden="1" x14ac:dyDescent="0.2"/>
    <row r="29505" ht="10.199999999999999" hidden="1" x14ac:dyDescent="0.2"/>
    <row r="29506" ht="10.199999999999999" hidden="1" x14ac:dyDescent="0.2"/>
    <row r="29507" ht="10.199999999999999" hidden="1" x14ac:dyDescent="0.2"/>
    <row r="29508" ht="10.199999999999999" hidden="1" x14ac:dyDescent="0.2"/>
    <row r="29509" ht="10.199999999999999" hidden="1" x14ac:dyDescent="0.2"/>
    <row r="29510" ht="10.199999999999999" hidden="1" x14ac:dyDescent="0.2"/>
    <row r="29511" ht="10.199999999999999" hidden="1" x14ac:dyDescent="0.2"/>
    <row r="29512" ht="10.199999999999999" hidden="1" x14ac:dyDescent="0.2"/>
    <row r="29513" ht="10.199999999999999" hidden="1" x14ac:dyDescent="0.2"/>
    <row r="29514" ht="10.199999999999999" hidden="1" x14ac:dyDescent="0.2"/>
    <row r="29515" ht="10.199999999999999" hidden="1" x14ac:dyDescent="0.2"/>
    <row r="29516" ht="10.199999999999999" hidden="1" x14ac:dyDescent="0.2"/>
    <row r="29517" ht="10.199999999999999" hidden="1" x14ac:dyDescent="0.2"/>
    <row r="29518" ht="10.199999999999999" hidden="1" x14ac:dyDescent="0.2"/>
    <row r="29519" ht="10.199999999999999" hidden="1" x14ac:dyDescent="0.2"/>
    <row r="29520" ht="10.199999999999999" hidden="1" x14ac:dyDescent="0.2"/>
    <row r="29521" ht="10.199999999999999" hidden="1" x14ac:dyDescent="0.2"/>
    <row r="29522" ht="10.199999999999999" hidden="1" x14ac:dyDescent="0.2"/>
    <row r="29523" ht="10.199999999999999" hidden="1" x14ac:dyDescent="0.2"/>
    <row r="29524" ht="10.199999999999999" hidden="1" x14ac:dyDescent="0.2"/>
    <row r="29525" ht="10.199999999999999" hidden="1" x14ac:dyDescent="0.2"/>
    <row r="29526" ht="10.199999999999999" hidden="1" x14ac:dyDescent="0.2"/>
    <row r="29527" ht="10.199999999999999" hidden="1" x14ac:dyDescent="0.2"/>
    <row r="29528" ht="10.199999999999999" hidden="1" x14ac:dyDescent="0.2"/>
    <row r="29529" ht="10.199999999999999" hidden="1" x14ac:dyDescent="0.2"/>
    <row r="29530" ht="10.199999999999999" hidden="1" x14ac:dyDescent="0.2"/>
    <row r="29531" ht="10.199999999999999" hidden="1" x14ac:dyDescent="0.2"/>
    <row r="29532" ht="10.199999999999999" hidden="1" x14ac:dyDescent="0.2"/>
    <row r="29533" ht="10.199999999999999" hidden="1" x14ac:dyDescent="0.2"/>
    <row r="29534" ht="10.199999999999999" hidden="1" x14ac:dyDescent="0.2"/>
    <row r="29535" ht="10.199999999999999" hidden="1" x14ac:dyDescent="0.2"/>
    <row r="29536" ht="10.199999999999999" hidden="1" x14ac:dyDescent="0.2"/>
    <row r="29537" ht="10.199999999999999" hidden="1" x14ac:dyDescent="0.2"/>
    <row r="29538" ht="10.199999999999999" hidden="1" x14ac:dyDescent="0.2"/>
    <row r="29539" ht="10.199999999999999" hidden="1" x14ac:dyDescent="0.2"/>
    <row r="29540" ht="10.199999999999999" hidden="1" x14ac:dyDescent="0.2"/>
    <row r="29541" ht="10.199999999999999" hidden="1" x14ac:dyDescent="0.2"/>
    <row r="29542" ht="10.199999999999999" hidden="1" x14ac:dyDescent="0.2"/>
    <row r="29543" ht="10.199999999999999" hidden="1" x14ac:dyDescent="0.2"/>
    <row r="29544" ht="10.199999999999999" hidden="1" x14ac:dyDescent="0.2"/>
    <row r="29545" ht="10.199999999999999" hidden="1" x14ac:dyDescent="0.2"/>
    <row r="29546" ht="10.199999999999999" hidden="1" x14ac:dyDescent="0.2"/>
    <row r="29547" ht="10.199999999999999" hidden="1" x14ac:dyDescent="0.2"/>
    <row r="29548" ht="10.199999999999999" hidden="1" x14ac:dyDescent="0.2"/>
    <row r="29549" ht="10.199999999999999" hidden="1" x14ac:dyDescent="0.2"/>
    <row r="29550" ht="10.199999999999999" hidden="1" x14ac:dyDescent="0.2"/>
    <row r="29551" ht="10.199999999999999" hidden="1" x14ac:dyDescent="0.2"/>
    <row r="29552" ht="10.199999999999999" hidden="1" x14ac:dyDescent="0.2"/>
    <row r="29553" ht="10.199999999999999" hidden="1" x14ac:dyDescent="0.2"/>
    <row r="29554" ht="10.199999999999999" hidden="1" x14ac:dyDescent="0.2"/>
    <row r="29555" ht="10.199999999999999" hidden="1" x14ac:dyDescent="0.2"/>
    <row r="29556" ht="10.199999999999999" hidden="1" x14ac:dyDescent="0.2"/>
    <row r="29557" ht="10.199999999999999" hidden="1" x14ac:dyDescent="0.2"/>
    <row r="29558" ht="10.199999999999999" hidden="1" x14ac:dyDescent="0.2"/>
    <row r="29559" ht="10.199999999999999" hidden="1" x14ac:dyDescent="0.2"/>
    <row r="29560" ht="10.199999999999999" hidden="1" x14ac:dyDescent="0.2"/>
    <row r="29561" ht="10.199999999999999" hidden="1" x14ac:dyDescent="0.2"/>
    <row r="29562" ht="10.199999999999999" hidden="1" x14ac:dyDescent="0.2"/>
    <row r="29563" ht="10.199999999999999" hidden="1" x14ac:dyDescent="0.2"/>
    <row r="29564" ht="10.199999999999999" hidden="1" x14ac:dyDescent="0.2"/>
    <row r="29565" ht="10.199999999999999" hidden="1" x14ac:dyDescent="0.2"/>
    <row r="29566" ht="10.199999999999999" hidden="1" x14ac:dyDescent="0.2"/>
    <row r="29567" ht="10.199999999999999" hidden="1" x14ac:dyDescent="0.2"/>
    <row r="29568" ht="10.199999999999999" hidden="1" x14ac:dyDescent="0.2"/>
    <row r="29569" ht="10.199999999999999" hidden="1" x14ac:dyDescent="0.2"/>
    <row r="29570" ht="10.199999999999999" hidden="1" x14ac:dyDescent="0.2"/>
    <row r="29571" ht="10.199999999999999" hidden="1" x14ac:dyDescent="0.2"/>
    <row r="29572" ht="10.199999999999999" hidden="1" x14ac:dyDescent="0.2"/>
    <row r="29573" ht="10.199999999999999" hidden="1" x14ac:dyDescent="0.2"/>
    <row r="29574" ht="10.199999999999999" hidden="1" x14ac:dyDescent="0.2"/>
    <row r="29575" ht="10.199999999999999" hidden="1" x14ac:dyDescent="0.2"/>
    <row r="29576" ht="10.199999999999999" hidden="1" x14ac:dyDescent="0.2"/>
    <row r="29577" ht="10.199999999999999" hidden="1" x14ac:dyDescent="0.2"/>
    <row r="29578" ht="10.199999999999999" hidden="1" x14ac:dyDescent="0.2"/>
    <row r="29579" ht="10.199999999999999" hidden="1" x14ac:dyDescent="0.2"/>
    <row r="29580" ht="10.199999999999999" hidden="1" x14ac:dyDescent="0.2"/>
    <row r="29581" ht="10.199999999999999" hidden="1" x14ac:dyDescent="0.2"/>
    <row r="29582" ht="10.199999999999999" hidden="1" x14ac:dyDescent="0.2"/>
    <row r="29583" ht="10.199999999999999" hidden="1" x14ac:dyDescent="0.2"/>
    <row r="29584" ht="10.199999999999999" hidden="1" x14ac:dyDescent="0.2"/>
    <row r="29585" ht="10.199999999999999" hidden="1" x14ac:dyDescent="0.2"/>
    <row r="29586" ht="10.199999999999999" hidden="1" x14ac:dyDescent="0.2"/>
    <row r="29587" ht="10.199999999999999" hidden="1" x14ac:dyDescent="0.2"/>
    <row r="29588" ht="10.199999999999999" hidden="1" x14ac:dyDescent="0.2"/>
    <row r="29589" ht="10.199999999999999" hidden="1" x14ac:dyDescent="0.2"/>
    <row r="29590" ht="10.199999999999999" hidden="1" x14ac:dyDescent="0.2"/>
    <row r="29591" ht="10.199999999999999" hidden="1" x14ac:dyDescent="0.2"/>
    <row r="29592" ht="10.199999999999999" hidden="1" x14ac:dyDescent="0.2"/>
    <row r="29593" ht="10.199999999999999" hidden="1" x14ac:dyDescent="0.2"/>
    <row r="29594" ht="10.199999999999999" hidden="1" x14ac:dyDescent="0.2"/>
    <row r="29595" ht="10.199999999999999" hidden="1" x14ac:dyDescent="0.2"/>
    <row r="29596" ht="10.199999999999999" hidden="1" x14ac:dyDescent="0.2"/>
    <row r="29597" ht="10.199999999999999" hidden="1" x14ac:dyDescent="0.2"/>
    <row r="29598" ht="10.199999999999999" hidden="1" x14ac:dyDescent="0.2"/>
    <row r="29599" ht="10.199999999999999" hidden="1" x14ac:dyDescent="0.2"/>
    <row r="29600" ht="10.199999999999999" hidden="1" x14ac:dyDescent="0.2"/>
    <row r="29601" ht="10.199999999999999" hidden="1" x14ac:dyDescent="0.2"/>
    <row r="29602" ht="10.199999999999999" hidden="1" x14ac:dyDescent="0.2"/>
    <row r="29603" ht="10.199999999999999" hidden="1" x14ac:dyDescent="0.2"/>
    <row r="29604" ht="10.199999999999999" hidden="1" x14ac:dyDescent="0.2"/>
    <row r="29605" ht="10.199999999999999" hidden="1" x14ac:dyDescent="0.2"/>
    <row r="29606" ht="10.199999999999999" hidden="1" x14ac:dyDescent="0.2"/>
    <row r="29607" ht="10.199999999999999" hidden="1" x14ac:dyDescent="0.2"/>
    <row r="29608" ht="10.199999999999999" hidden="1" x14ac:dyDescent="0.2"/>
    <row r="29609" ht="10.199999999999999" hidden="1" x14ac:dyDescent="0.2"/>
    <row r="29610" ht="10.199999999999999" hidden="1" x14ac:dyDescent="0.2"/>
    <row r="29611" ht="10.199999999999999" hidden="1" x14ac:dyDescent="0.2"/>
    <row r="29612" ht="10.199999999999999" hidden="1" x14ac:dyDescent="0.2"/>
    <row r="29613" ht="10.199999999999999" hidden="1" x14ac:dyDescent="0.2"/>
    <row r="29614" ht="10.199999999999999" hidden="1" x14ac:dyDescent="0.2"/>
    <row r="29615" ht="10.199999999999999" hidden="1" x14ac:dyDescent="0.2"/>
    <row r="29616" ht="10.199999999999999" hidden="1" x14ac:dyDescent="0.2"/>
    <row r="29617" ht="10.199999999999999" hidden="1" x14ac:dyDescent="0.2"/>
    <row r="29618" ht="10.199999999999999" hidden="1" x14ac:dyDescent="0.2"/>
    <row r="29619" ht="10.199999999999999" hidden="1" x14ac:dyDescent="0.2"/>
    <row r="29620" ht="10.199999999999999" hidden="1" x14ac:dyDescent="0.2"/>
    <row r="29621" ht="10.199999999999999" hidden="1" x14ac:dyDescent="0.2"/>
    <row r="29622" ht="10.199999999999999" hidden="1" x14ac:dyDescent="0.2"/>
    <row r="29623" ht="10.199999999999999" hidden="1" x14ac:dyDescent="0.2"/>
    <row r="29624" ht="10.199999999999999" hidden="1" x14ac:dyDescent="0.2"/>
    <row r="29625" ht="10.199999999999999" hidden="1" x14ac:dyDescent="0.2"/>
    <row r="29626" ht="10.199999999999999" hidden="1" x14ac:dyDescent="0.2"/>
    <row r="29627" ht="10.199999999999999" hidden="1" x14ac:dyDescent="0.2"/>
    <row r="29628" ht="10.199999999999999" hidden="1" x14ac:dyDescent="0.2"/>
    <row r="29629" ht="10.199999999999999" hidden="1" x14ac:dyDescent="0.2"/>
    <row r="29630" ht="10.199999999999999" hidden="1" x14ac:dyDescent="0.2"/>
    <row r="29631" ht="10.199999999999999" hidden="1" x14ac:dyDescent="0.2"/>
    <row r="29632" ht="10.199999999999999" hidden="1" x14ac:dyDescent="0.2"/>
    <row r="29633" ht="10.199999999999999" hidden="1" x14ac:dyDescent="0.2"/>
    <row r="29634" ht="10.199999999999999" hidden="1" x14ac:dyDescent="0.2"/>
    <row r="29635" ht="10.199999999999999" hidden="1" x14ac:dyDescent="0.2"/>
    <row r="29636" ht="10.199999999999999" hidden="1" x14ac:dyDescent="0.2"/>
    <row r="29637" ht="10.199999999999999" hidden="1" x14ac:dyDescent="0.2"/>
    <row r="29638" ht="10.199999999999999" hidden="1" x14ac:dyDescent="0.2"/>
    <row r="29639" ht="10.199999999999999" hidden="1" x14ac:dyDescent="0.2"/>
    <row r="29640" ht="10.199999999999999" hidden="1" x14ac:dyDescent="0.2"/>
    <row r="29641" ht="10.199999999999999" hidden="1" x14ac:dyDescent="0.2"/>
    <row r="29642" ht="10.199999999999999" hidden="1" x14ac:dyDescent="0.2"/>
    <row r="29643" ht="10.199999999999999" hidden="1" x14ac:dyDescent="0.2"/>
    <row r="29644" ht="10.199999999999999" hidden="1" x14ac:dyDescent="0.2"/>
    <row r="29645" ht="10.199999999999999" hidden="1" x14ac:dyDescent="0.2"/>
    <row r="29646" ht="10.199999999999999" hidden="1" x14ac:dyDescent="0.2"/>
    <row r="29647" ht="10.199999999999999" hidden="1" x14ac:dyDescent="0.2"/>
    <row r="29648" ht="10.199999999999999" hidden="1" x14ac:dyDescent="0.2"/>
    <row r="29649" ht="10.199999999999999" hidden="1" x14ac:dyDescent="0.2"/>
    <row r="29650" ht="10.199999999999999" hidden="1" x14ac:dyDescent="0.2"/>
    <row r="29651" ht="10.199999999999999" hidden="1" x14ac:dyDescent="0.2"/>
    <row r="29652" ht="10.199999999999999" hidden="1" x14ac:dyDescent="0.2"/>
    <row r="29653" ht="10.199999999999999" hidden="1" x14ac:dyDescent="0.2"/>
    <row r="29654" ht="10.199999999999999" hidden="1" x14ac:dyDescent="0.2"/>
    <row r="29655" ht="10.199999999999999" hidden="1" x14ac:dyDescent="0.2"/>
    <row r="29656" ht="10.199999999999999" hidden="1" x14ac:dyDescent="0.2"/>
    <row r="29657" ht="10.199999999999999" hidden="1" x14ac:dyDescent="0.2"/>
    <row r="29658" ht="10.199999999999999" hidden="1" x14ac:dyDescent="0.2"/>
    <row r="29659" ht="10.199999999999999" hidden="1" x14ac:dyDescent="0.2"/>
    <row r="29660" ht="10.199999999999999" hidden="1" x14ac:dyDescent="0.2"/>
    <row r="29661" ht="10.199999999999999" hidden="1" x14ac:dyDescent="0.2"/>
    <row r="29662" ht="10.199999999999999" hidden="1" x14ac:dyDescent="0.2"/>
    <row r="29663" ht="10.199999999999999" hidden="1" x14ac:dyDescent="0.2"/>
    <row r="29664" ht="10.199999999999999" hidden="1" x14ac:dyDescent="0.2"/>
    <row r="29665" ht="10.199999999999999" hidden="1" x14ac:dyDescent="0.2"/>
    <row r="29666" ht="10.199999999999999" hidden="1" x14ac:dyDescent="0.2"/>
    <row r="29667" ht="10.199999999999999" hidden="1" x14ac:dyDescent="0.2"/>
    <row r="29668" ht="10.199999999999999" hidden="1" x14ac:dyDescent="0.2"/>
    <row r="29669" ht="10.199999999999999" hidden="1" x14ac:dyDescent="0.2"/>
    <row r="29670" ht="10.199999999999999" hidden="1" x14ac:dyDescent="0.2"/>
    <row r="29671" ht="10.199999999999999" hidden="1" x14ac:dyDescent="0.2"/>
    <row r="29672" ht="10.199999999999999" hidden="1" x14ac:dyDescent="0.2"/>
    <row r="29673" ht="10.199999999999999" hidden="1" x14ac:dyDescent="0.2"/>
    <row r="29674" ht="10.199999999999999" hidden="1" x14ac:dyDescent="0.2"/>
    <row r="29675" ht="10.199999999999999" hidden="1" x14ac:dyDescent="0.2"/>
    <row r="29676" ht="10.199999999999999" hidden="1" x14ac:dyDescent="0.2"/>
    <row r="29677" ht="10.199999999999999" hidden="1" x14ac:dyDescent="0.2"/>
    <row r="29678" ht="10.199999999999999" hidden="1" x14ac:dyDescent="0.2"/>
    <row r="29679" ht="10.199999999999999" hidden="1" x14ac:dyDescent="0.2"/>
    <row r="29680" ht="10.199999999999999" hidden="1" x14ac:dyDescent="0.2"/>
    <row r="29681" ht="10.199999999999999" hidden="1" x14ac:dyDescent="0.2"/>
    <row r="29682" ht="10.199999999999999" hidden="1" x14ac:dyDescent="0.2"/>
    <row r="29683" ht="10.199999999999999" hidden="1" x14ac:dyDescent="0.2"/>
    <row r="29684" ht="10.199999999999999" hidden="1" x14ac:dyDescent="0.2"/>
    <row r="29685" ht="10.199999999999999" hidden="1" x14ac:dyDescent="0.2"/>
    <row r="29686" ht="10.199999999999999" hidden="1" x14ac:dyDescent="0.2"/>
    <row r="29687" ht="10.199999999999999" hidden="1" x14ac:dyDescent="0.2"/>
    <row r="29688" ht="10.199999999999999" hidden="1" x14ac:dyDescent="0.2"/>
    <row r="29689" ht="10.199999999999999" hidden="1" x14ac:dyDescent="0.2"/>
    <row r="29690" ht="10.199999999999999" hidden="1" x14ac:dyDescent="0.2"/>
    <row r="29691" ht="10.199999999999999" hidden="1" x14ac:dyDescent="0.2"/>
    <row r="29692" ht="10.199999999999999" hidden="1" x14ac:dyDescent="0.2"/>
    <row r="29693" ht="10.199999999999999" hidden="1" x14ac:dyDescent="0.2"/>
    <row r="29694" ht="10.199999999999999" hidden="1" x14ac:dyDescent="0.2"/>
    <row r="29695" ht="10.199999999999999" hidden="1" x14ac:dyDescent="0.2"/>
    <row r="29696" ht="10.199999999999999" hidden="1" x14ac:dyDescent="0.2"/>
    <row r="29697" ht="10.199999999999999" hidden="1" x14ac:dyDescent="0.2"/>
    <row r="29698" ht="10.199999999999999" hidden="1" x14ac:dyDescent="0.2"/>
    <row r="29699" ht="10.199999999999999" hidden="1" x14ac:dyDescent="0.2"/>
    <row r="29700" ht="10.199999999999999" hidden="1" x14ac:dyDescent="0.2"/>
    <row r="29701" ht="10.199999999999999" hidden="1" x14ac:dyDescent="0.2"/>
    <row r="29702" ht="10.199999999999999" hidden="1" x14ac:dyDescent="0.2"/>
    <row r="29703" ht="10.199999999999999" hidden="1" x14ac:dyDescent="0.2"/>
    <row r="29704" ht="10.199999999999999" hidden="1" x14ac:dyDescent="0.2"/>
    <row r="29705" ht="10.199999999999999" hidden="1" x14ac:dyDescent="0.2"/>
    <row r="29706" ht="10.199999999999999" hidden="1" x14ac:dyDescent="0.2"/>
    <row r="29707" ht="10.199999999999999" hidden="1" x14ac:dyDescent="0.2"/>
    <row r="29708" ht="10.199999999999999" hidden="1" x14ac:dyDescent="0.2"/>
    <row r="29709" ht="10.199999999999999" hidden="1" x14ac:dyDescent="0.2"/>
    <row r="29710" ht="10.199999999999999" hidden="1" x14ac:dyDescent="0.2"/>
    <row r="29711" ht="10.199999999999999" hidden="1" x14ac:dyDescent="0.2"/>
    <row r="29712" ht="10.199999999999999" hidden="1" x14ac:dyDescent="0.2"/>
    <row r="29713" ht="10.199999999999999" hidden="1" x14ac:dyDescent="0.2"/>
    <row r="29714" ht="10.199999999999999" hidden="1" x14ac:dyDescent="0.2"/>
    <row r="29715" ht="10.199999999999999" hidden="1" x14ac:dyDescent="0.2"/>
    <row r="29716" ht="10.199999999999999" hidden="1" x14ac:dyDescent="0.2"/>
    <row r="29717" ht="10.199999999999999" hidden="1" x14ac:dyDescent="0.2"/>
    <row r="29718" ht="10.199999999999999" hidden="1" x14ac:dyDescent="0.2"/>
    <row r="29719" ht="10.199999999999999" hidden="1" x14ac:dyDescent="0.2"/>
    <row r="29720" ht="10.199999999999999" hidden="1" x14ac:dyDescent="0.2"/>
    <row r="29721" ht="10.199999999999999" hidden="1" x14ac:dyDescent="0.2"/>
    <row r="29722" ht="10.199999999999999" hidden="1" x14ac:dyDescent="0.2"/>
    <row r="29723" ht="10.199999999999999" hidden="1" x14ac:dyDescent="0.2"/>
    <row r="29724" ht="10.199999999999999" hidden="1" x14ac:dyDescent="0.2"/>
    <row r="29725" ht="10.199999999999999" hidden="1" x14ac:dyDescent="0.2"/>
    <row r="29726" ht="10.199999999999999" hidden="1" x14ac:dyDescent="0.2"/>
    <row r="29727" ht="10.199999999999999" hidden="1" x14ac:dyDescent="0.2"/>
    <row r="29728" ht="10.199999999999999" hidden="1" x14ac:dyDescent="0.2"/>
    <row r="29729" ht="10.199999999999999" hidden="1" x14ac:dyDescent="0.2"/>
    <row r="29730" ht="10.199999999999999" hidden="1" x14ac:dyDescent="0.2"/>
    <row r="29731" ht="10.199999999999999" hidden="1" x14ac:dyDescent="0.2"/>
    <row r="29732" ht="10.199999999999999" hidden="1" x14ac:dyDescent="0.2"/>
    <row r="29733" ht="10.199999999999999" hidden="1" x14ac:dyDescent="0.2"/>
    <row r="29734" ht="10.199999999999999" hidden="1" x14ac:dyDescent="0.2"/>
    <row r="29735" ht="10.199999999999999" hidden="1" x14ac:dyDescent="0.2"/>
    <row r="29736" ht="10.199999999999999" hidden="1" x14ac:dyDescent="0.2"/>
    <row r="29737" ht="10.199999999999999" hidden="1" x14ac:dyDescent="0.2"/>
    <row r="29738" ht="10.199999999999999" hidden="1" x14ac:dyDescent="0.2"/>
    <row r="29739" ht="10.199999999999999" hidden="1" x14ac:dyDescent="0.2"/>
    <row r="29740" ht="10.199999999999999" hidden="1" x14ac:dyDescent="0.2"/>
    <row r="29741" ht="10.199999999999999" hidden="1" x14ac:dyDescent="0.2"/>
    <row r="29742" ht="10.199999999999999" hidden="1" x14ac:dyDescent="0.2"/>
    <row r="29743" ht="10.199999999999999" hidden="1" x14ac:dyDescent="0.2"/>
    <row r="29744" ht="10.199999999999999" hidden="1" x14ac:dyDescent="0.2"/>
    <row r="29745" ht="10.199999999999999" hidden="1" x14ac:dyDescent="0.2"/>
    <row r="29746" ht="10.199999999999999" hidden="1" x14ac:dyDescent="0.2"/>
    <row r="29747" ht="10.199999999999999" hidden="1" x14ac:dyDescent="0.2"/>
    <row r="29748" ht="10.199999999999999" hidden="1" x14ac:dyDescent="0.2"/>
    <row r="29749" ht="10.199999999999999" hidden="1" x14ac:dyDescent="0.2"/>
    <row r="29750" ht="10.199999999999999" hidden="1" x14ac:dyDescent="0.2"/>
    <row r="29751" ht="10.199999999999999" hidden="1" x14ac:dyDescent="0.2"/>
    <row r="29752" ht="10.199999999999999" hidden="1" x14ac:dyDescent="0.2"/>
    <row r="29753" ht="10.199999999999999" hidden="1" x14ac:dyDescent="0.2"/>
    <row r="29754" ht="10.199999999999999" hidden="1" x14ac:dyDescent="0.2"/>
    <row r="29755" ht="10.199999999999999" hidden="1" x14ac:dyDescent="0.2"/>
    <row r="29756" ht="10.199999999999999" hidden="1" x14ac:dyDescent="0.2"/>
    <row r="29757" ht="10.199999999999999" hidden="1" x14ac:dyDescent="0.2"/>
    <row r="29758" ht="10.199999999999999" hidden="1" x14ac:dyDescent="0.2"/>
    <row r="29759" ht="10.199999999999999" hidden="1" x14ac:dyDescent="0.2"/>
    <row r="29760" ht="10.199999999999999" hidden="1" x14ac:dyDescent="0.2"/>
    <row r="29761" ht="10.199999999999999" hidden="1" x14ac:dyDescent="0.2"/>
    <row r="29762" ht="10.199999999999999" hidden="1" x14ac:dyDescent="0.2"/>
    <row r="29763" ht="10.199999999999999" hidden="1" x14ac:dyDescent="0.2"/>
    <row r="29764" ht="10.199999999999999" hidden="1" x14ac:dyDescent="0.2"/>
    <row r="29765" ht="10.199999999999999" hidden="1" x14ac:dyDescent="0.2"/>
    <row r="29766" ht="10.199999999999999" hidden="1" x14ac:dyDescent="0.2"/>
    <row r="29767" ht="10.199999999999999" hidden="1" x14ac:dyDescent="0.2"/>
    <row r="29768" ht="10.199999999999999" hidden="1" x14ac:dyDescent="0.2"/>
    <row r="29769" ht="10.199999999999999" hidden="1" x14ac:dyDescent="0.2"/>
    <row r="29770" ht="10.199999999999999" hidden="1" x14ac:dyDescent="0.2"/>
    <row r="29771" ht="10.199999999999999" hidden="1" x14ac:dyDescent="0.2"/>
    <row r="29772" ht="10.199999999999999" hidden="1" x14ac:dyDescent="0.2"/>
    <row r="29773" ht="10.199999999999999" hidden="1" x14ac:dyDescent="0.2"/>
    <row r="29774" ht="10.199999999999999" hidden="1" x14ac:dyDescent="0.2"/>
    <row r="29775" ht="10.199999999999999" hidden="1" x14ac:dyDescent="0.2"/>
    <row r="29776" ht="10.199999999999999" hidden="1" x14ac:dyDescent="0.2"/>
    <row r="29777" ht="10.199999999999999" hidden="1" x14ac:dyDescent="0.2"/>
    <row r="29778" ht="10.199999999999999" hidden="1" x14ac:dyDescent="0.2"/>
    <row r="29779" ht="10.199999999999999" hidden="1" x14ac:dyDescent="0.2"/>
    <row r="29780" ht="10.199999999999999" hidden="1" x14ac:dyDescent="0.2"/>
    <row r="29781" ht="10.199999999999999" hidden="1" x14ac:dyDescent="0.2"/>
    <row r="29782" ht="10.199999999999999" hidden="1" x14ac:dyDescent="0.2"/>
    <row r="29783" ht="10.199999999999999" hidden="1" x14ac:dyDescent="0.2"/>
    <row r="29784" ht="10.199999999999999" hidden="1" x14ac:dyDescent="0.2"/>
    <row r="29785" ht="10.199999999999999" hidden="1" x14ac:dyDescent="0.2"/>
    <row r="29786" ht="10.199999999999999" hidden="1" x14ac:dyDescent="0.2"/>
    <row r="29787" ht="10.199999999999999" hidden="1" x14ac:dyDescent="0.2"/>
    <row r="29788" ht="10.199999999999999" hidden="1" x14ac:dyDescent="0.2"/>
    <row r="29789" ht="10.199999999999999" hidden="1" x14ac:dyDescent="0.2"/>
    <row r="29790" ht="10.199999999999999" hidden="1" x14ac:dyDescent="0.2"/>
    <row r="29791" ht="10.199999999999999" hidden="1" x14ac:dyDescent="0.2"/>
    <row r="29792" ht="10.199999999999999" hidden="1" x14ac:dyDescent="0.2"/>
    <row r="29793" ht="10.199999999999999" hidden="1" x14ac:dyDescent="0.2"/>
    <row r="29794" ht="10.199999999999999" hidden="1" x14ac:dyDescent="0.2"/>
    <row r="29795" ht="10.199999999999999" hidden="1" x14ac:dyDescent="0.2"/>
    <row r="29796" ht="10.199999999999999" hidden="1" x14ac:dyDescent="0.2"/>
    <row r="29797" ht="10.199999999999999" hidden="1" x14ac:dyDescent="0.2"/>
    <row r="29798" ht="10.199999999999999" hidden="1" x14ac:dyDescent="0.2"/>
    <row r="29799" ht="10.199999999999999" hidden="1" x14ac:dyDescent="0.2"/>
    <row r="29800" ht="10.199999999999999" hidden="1" x14ac:dyDescent="0.2"/>
    <row r="29801" ht="10.199999999999999" hidden="1" x14ac:dyDescent="0.2"/>
    <row r="29802" ht="10.199999999999999" hidden="1" x14ac:dyDescent="0.2"/>
    <row r="29803" ht="10.199999999999999" hidden="1" x14ac:dyDescent="0.2"/>
    <row r="29804" ht="10.199999999999999" hidden="1" x14ac:dyDescent="0.2"/>
    <row r="29805" ht="10.199999999999999" hidden="1" x14ac:dyDescent="0.2"/>
    <row r="29806" ht="10.199999999999999" hidden="1" x14ac:dyDescent="0.2"/>
    <row r="29807" ht="10.199999999999999" hidden="1" x14ac:dyDescent="0.2"/>
    <row r="29808" ht="10.199999999999999" hidden="1" x14ac:dyDescent="0.2"/>
    <row r="29809" ht="10.199999999999999" hidden="1" x14ac:dyDescent="0.2"/>
    <row r="29810" ht="10.199999999999999" hidden="1" x14ac:dyDescent="0.2"/>
    <row r="29811" ht="10.199999999999999" hidden="1" x14ac:dyDescent="0.2"/>
    <row r="29812" ht="10.199999999999999" hidden="1" x14ac:dyDescent="0.2"/>
    <row r="29813" ht="10.199999999999999" hidden="1" x14ac:dyDescent="0.2"/>
    <row r="29814" ht="10.199999999999999" hidden="1" x14ac:dyDescent="0.2"/>
    <row r="29815" ht="10.199999999999999" hidden="1" x14ac:dyDescent="0.2"/>
    <row r="29816" ht="10.199999999999999" hidden="1" x14ac:dyDescent="0.2"/>
    <row r="29817" ht="10.199999999999999" hidden="1" x14ac:dyDescent="0.2"/>
    <row r="29818" ht="10.199999999999999" hidden="1" x14ac:dyDescent="0.2"/>
    <row r="29819" ht="10.199999999999999" hidden="1" x14ac:dyDescent="0.2"/>
    <row r="29820" ht="10.199999999999999" hidden="1" x14ac:dyDescent="0.2"/>
    <row r="29821" ht="10.199999999999999" hidden="1" x14ac:dyDescent="0.2"/>
    <row r="29822" ht="10.199999999999999" hidden="1" x14ac:dyDescent="0.2"/>
    <row r="29823" ht="10.199999999999999" hidden="1" x14ac:dyDescent="0.2"/>
    <row r="29824" ht="10.199999999999999" hidden="1" x14ac:dyDescent="0.2"/>
    <row r="29825" ht="10.199999999999999" hidden="1" x14ac:dyDescent="0.2"/>
    <row r="29826" ht="10.199999999999999" hidden="1" x14ac:dyDescent="0.2"/>
    <row r="29827" ht="10.199999999999999" hidden="1" x14ac:dyDescent="0.2"/>
    <row r="29828" ht="10.199999999999999" hidden="1" x14ac:dyDescent="0.2"/>
    <row r="29829" ht="10.199999999999999" hidden="1" x14ac:dyDescent="0.2"/>
    <row r="29830" ht="10.199999999999999" hidden="1" x14ac:dyDescent="0.2"/>
    <row r="29831" ht="10.199999999999999" hidden="1" x14ac:dyDescent="0.2"/>
    <row r="29832" ht="10.199999999999999" hidden="1" x14ac:dyDescent="0.2"/>
    <row r="29833" ht="10.199999999999999" hidden="1" x14ac:dyDescent="0.2"/>
    <row r="29834" ht="10.199999999999999" hidden="1" x14ac:dyDescent="0.2"/>
    <row r="29835" ht="10.199999999999999" hidden="1" x14ac:dyDescent="0.2"/>
    <row r="29836" ht="10.199999999999999" hidden="1" x14ac:dyDescent="0.2"/>
    <row r="29837" ht="10.199999999999999" hidden="1" x14ac:dyDescent="0.2"/>
    <row r="29838" ht="10.199999999999999" hidden="1" x14ac:dyDescent="0.2"/>
    <row r="29839" ht="10.199999999999999" hidden="1" x14ac:dyDescent="0.2"/>
    <row r="29840" ht="10.199999999999999" hidden="1" x14ac:dyDescent="0.2"/>
    <row r="29841" ht="10.199999999999999" hidden="1" x14ac:dyDescent="0.2"/>
    <row r="29842" ht="10.199999999999999" hidden="1" x14ac:dyDescent="0.2"/>
    <row r="29843" ht="10.199999999999999" hidden="1" x14ac:dyDescent="0.2"/>
    <row r="29844" ht="10.199999999999999" hidden="1" x14ac:dyDescent="0.2"/>
    <row r="29845" ht="10.199999999999999" hidden="1" x14ac:dyDescent="0.2"/>
    <row r="29846" ht="10.199999999999999" hidden="1" x14ac:dyDescent="0.2"/>
    <row r="29847" ht="10.199999999999999" hidden="1" x14ac:dyDescent="0.2"/>
    <row r="29848" ht="10.199999999999999" hidden="1" x14ac:dyDescent="0.2"/>
    <row r="29849" ht="10.199999999999999" hidden="1" x14ac:dyDescent="0.2"/>
    <row r="29850" ht="10.199999999999999" hidden="1" x14ac:dyDescent="0.2"/>
    <row r="29851" ht="10.199999999999999" hidden="1" x14ac:dyDescent="0.2"/>
    <row r="29852" ht="10.199999999999999" hidden="1" x14ac:dyDescent="0.2"/>
    <row r="29853" ht="10.199999999999999" hidden="1" x14ac:dyDescent="0.2"/>
    <row r="29854" ht="10.199999999999999" hidden="1" x14ac:dyDescent="0.2"/>
    <row r="29855" ht="10.199999999999999" hidden="1" x14ac:dyDescent="0.2"/>
    <row r="29856" ht="10.199999999999999" hidden="1" x14ac:dyDescent="0.2"/>
    <row r="29857" ht="10.199999999999999" hidden="1" x14ac:dyDescent="0.2"/>
    <row r="29858" ht="10.199999999999999" hidden="1" x14ac:dyDescent="0.2"/>
    <row r="29859" ht="10.199999999999999" hidden="1" x14ac:dyDescent="0.2"/>
    <row r="29860" ht="10.199999999999999" hidden="1" x14ac:dyDescent="0.2"/>
    <row r="29861" ht="10.199999999999999" hidden="1" x14ac:dyDescent="0.2"/>
    <row r="29862" ht="10.199999999999999" hidden="1" x14ac:dyDescent="0.2"/>
    <row r="29863" ht="10.199999999999999" hidden="1" x14ac:dyDescent="0.2"/>
    <row r="29864" ht="10.199999999999999" hidden="1" x14ac:dyDescent="0.2"/>
    <row r="29865" ht="10.199999999999999" hidden="1" x14ac:dyDescent="0.2"/>
    <row r="29866" ht="10.199999999999999" hidden="1" x14ac:dyDescent="0.2"/>
    <row r="29867" ht="10.199999999999999" hidden="1" x14ac:dyDescent="0.2"/>
    <row r="29868" ht="10.199999999999999" hidden="1" x14ac:dyDescent="0.2"/>
    <row r="29869" ht="10.199999999999999" hidden="1" x14ac:dyDescent="0.2"/>
    <row r="29870" ht="10.199999999999999" hidden="1" x14ac:dyDescent="0.2"/>
    <row r="29871" ht="10.199999999999999" hidden="1" x14ac:dyDescent="0.2"/>
    <row r="29872" ht="10.199999999999999" hidden="1" x14ac:dyDescent="0.2"/>
    <row r="29873" ht="10.199999999999999" hidden="1" x14ac:dyDescent="0.2"/>
    <row r="29874" ht="10.199999999999999" hidden="1" x14ac:dyDescent="0.2"/>
    <row r="29875" ht="10.199999999999999" hidden="1" x14ac:dyDescent="0.2"/>
    <row r="29876" ht="10.199999999999999" hidden="1" x14ac:dyDescent="0.2"/>
    <row r="29877" ht="10.199999999999999" hidden="1" x14ac:dyDescent="0.2"/>
    <row r="29878" ht="10.199999999999999" hidden="1" x14ac:dyDescent="0.2"/>
    <row r="29879" ht="10.199999999999999" hidden="1" x14ac:dyDescent="0.2"/>
    <row r="29880" ht="10.199999999999999" hidden="1" x14ac:dyDescent="0.2"/>
    <row r="29881" ht="10.199999999999999" hidden="1" x14ac:dyDescent="0.2"/>
    <row r="29882" ht="10.199999999999999" hidden="1" x14ac:dyDescent="0.2"/>
    <row r="29883" ht="10.199999999999999" hidden="1" x14ac:dyDescent="0.2"/>
    <row r="29884" ht="10.199999999999999" hidden="1" x14ac:dyDescent="0.2"/>
    <row r="29885" ht="10.199999999999999" hidden="1" x14ac:dyDescent="0.2"/>
    <row r="29886" ht="10.199999999999999" hidden="1" x14ac:dyDescent="0.2"/>
    <row r="29887" ht="10.199999999999999" hidden="1" x14ac:dyDescent="0.2"/>
    <row r="29888" ht="10.199999999999999" hidden="1" x14ac:dyDescent="0.2"/>
    <row r="29889" ht="10.199999999999999" hidden="1" x14ac:dyDescent="0.2"/>
    <row r="29890" ht="10.199999999999999" hidden="1" x14ac:dyDescent="0.2"/>
    <row r="29891" ht="10.199999999999999" hidden="1" x14ac:dyDescent="0.2"/>
    <row r="29892" ht="10.199999999999999" hidden="1" x14ac:dyDescent="0.2"/>
    <row r="29893" ht="10.199999999999999" hidden="1" x14ac:dyDescent="0.2"/>
    <row r="29894" ht="10.199999999999999" hidden="1" x14ac:dyDescent="0.2"/>
    <row r="29895" ht="10.199999999999999" hidden="1" x14ac:dyDescent="0.2"/>
    <row r="29896" ht="10.199999999999999" hidden="1" x14ac:dyDescent="0.2"/>
    <row r="29897" ht="10.199999999999999" hidden="1" x14ac:dyDescent="0.2"/>
    <row r="29898" ht="10.199999999999999" hidden="1" x14ac:dyDescent="0.2"/>
    <row r="29899" ht="10.199999999999999" hidden="1" x14ac:dyDescent="0.2"/>
    <row r="29900" ht="10.199999999999999" hidden="1" x14ac:dyDescent="0.2"/>
    <row r="29901" ht="10.199999999999999" hidden="1" x14ac:dyDescent="0.2"/>
    <row r="29902" ht="10.199999999999999" hidden="1" x14ac:dyDescent="0.2"/>
    <row r="29903" ht="10.199999999999999" hidden="1" x14ac:dyDescent="0.2"/>
    <row r="29904" ht="10.199999999999999" hidden="1" x14ac:dyDescent="0.2"/>
    <row r="29905" ht="10.199999999999999" hidden="1" x14ac:dyDescent="0.2"/>
    <row r="29906" ht="10.199999999999999" hidden="1" x14ac:dyDescent="0.2"/>
    <row r="29907" ht="10.199999999999999" hidden="1" x14ac:dyDescent="0.2"/>
    <row r="29908" ht="10.199999999999999" hidden="1" x14ac:dyDescent="0.2"/>
    <row r="29909" ht="10.199999999999999" hidden="1" x14ac:dyDescent="0.2"/>
    <row r="29910" ht="10.199999999999999" hidden="1" x14ac:dyDescent="0.2"/>
    <row r="29911" ht="10.199999999999999" hidden="1" x14ac:dyDescent="0.2"/>
    <row r="29912" ht="10.199999999999999" hidden="1" x14ac:dyDescent="0.2"/>
    <row r="29913" ht="10.199999999999999" hidden="1" x14ac:dyDescent="0.2"/>
    <row r="29914" ht="10.199999999999999" hidden="1" x14ac:dyDescent="0.2"/>
    <row r="29915" ht="10.199999999999999" hidden="1" x14ac:dyDescent="0.2"/>
    <row r="29916" ht="10.199999999999999" hidden="1" x14ac:dyDescent="0.2"/>
    <row r="29917" ht="10.199999999999999" hidden="1" x14ac:dyDescent="0.2"/>
    <row r="29918" ht="10.199999999999999" hidden="1" x14ac:dyDescent="0.2"/>
    <row r="29919" ht="10.199999999999999" hidden="1" x14ac:dyDescent="0.2"/>
    <row r="29920" ht="10.199999999999999" hidden="1" x14ac:dyDescent="0.2"/>
    <row r="29921" ht="10.199999999999999" hidden="1" x14ac:dyDescent="0.2"/>
    <row r="29922" ht="10.199999999999999" hidden="1" x14ac:dyDescent="0.2"/>
    <row r="29923" ht="10.199999999999999" hidden="1" x14ac:dyDescent="0.2"/>
    <row r="29924" ht="10.199999999999999" hidden="1" x14ac:dyDescent="0.2"/>
    <row r="29925" ht="10.199999999999999" hidden="1" x14ac:dyDescent="0.2"/>
    <row r="29926" ht="10.199999999999999" hidden="1" x14ac:dyDescent="0.2"/>
    <row r="29927" ht="10.199999999999999" hidden="1" x14ac:dyDescent="0.2"/>
    <row r="29928" ht="10.199999999999999" hidden="1" x14ac:dyDescent="0.2"/>
    <row r="29929" ht="10.199999999999999" hidden="1" x14ac:dyDescent="0.2"/>
    <row r="29930" ht="10.199999999999999" hidden="1" x14ac:dyDescent="0.2"/>
    <row r="29931" ht="10.199999999999999" hidden="1" x14ac:dyDescent="0.2"/>
    <row r="29932" ht="10.199999999999999" hidden="1" x14ac:dyDescent="0.2"/>
    <row r="29933" ht="10.199999999999999" hidden="1" x14ac:dyDescent="0.2"/>
    <row r="29934" ht="10.199999999999999" hidden="1" x14ac:dyDescent="0.2"/>
    <row r="29935" ht="10.199999999999999" hidden="1" x14ac:dyDescent="0.2"/>
    <row r="29936" ht="10.199999999999999" hidden="1" x14ac:dyDescent="0.2"/>
    <row r="29937" ht="10.199999999999999" hidden="1" x14ac:dyDescent="0.2"/>
    <row r="29938" ht="10.199999999999999" hidden="1" x14ac:dyDescent="0.2"/>
    <row r="29939" ht="10.199999999999999" hidden="1" x14ac:dyDescent="0.2"/>
    <row r="29940" ht="10.199999999999999" hidden="1" x14ac:dyDescent="0.2"/>
    <row r="29941" ht="10.199999999999999" hidden="1" x14ac:dyDescent="0.2"/>
    <row r="29942" ht="10.199999999999999" hidden="1" x14ac:dyDescent="0.2"/>
    <row r="29943" ht="10.199999999999999" hidden="1" x14ac:dyDescent="0.2"/>
    <row r="29944" ht="10.199999999999999" hidden="1" x14ac:dyDescent="0.2"/>
    <row r="29945" ht="10.199999999999999" hidden="1" x14ac:dyDescent="0.2"/>
    <row r="29946" ht="10.199999999999999" hidden="1" x14ac:dyDescent="0.2"/>
    <row r="29947" ht="10.199999999999999" hidden="1" x14ac:dyDescent="0.2"/>
    <row r="29948" ht="10.199999999999999" hidden="1" x14ac:dyDescent="0.2"/>
    <row r="29949" ht="10.199999999999999" hidden="1" x14ac:dyDescent="0.2"/>
    <row r="29950" ht="10.199999999999999" hidden="1" x14ac:dyDescent="0.2"/>
    <row r="29951" ht="10.199999999999999" hidden="1" x14ac:dyDescent="0.2"/>
    <row r="29952" ht="10.199999999999999" hidden="1" x14ac:dyDescent="0.2"/>
    <row r="29953" ht="10.199999999999999" hidden="1" x14ac:dyDescent="0.2"/>
    <row r="29954" ht="10.199999999999999" hidden="1" x14ac:dyDescent="0.2"/>
    <row r="29955" ht="10.199999999999999" hidden="1" x14ac:dyDescent="0.2"/>
    <row r="29956" ht="10.199999999999999" hidden="1" x14ac:dyDescent="0.2"/>
    <row r="29957" ht="10.199999999999999" hidden="1" x14ac:dyDescent="0.2"/>
    <row r="29958" ht="10.199999999999999" hidden="1" x14ac:dyDescent="0.2"/>
    <row r="29959" ht="10.199999999999999" hidden="1" x14ac:dyDescent="0.2"/>
    <row r="29960" ht="10.199999999999999" hidden="1" x14ac:dyDescent="0.2"/>
    <row r="29961" ht="10.199999999999999" hidden="1" x14ac:dyDescent="0.2"/>
    <row r="29962" ht="10.199999999999999" hidden="1" x14ac:dyDescent="0.2"/>
    <row r="29963" ht="10.199999999999999" hidden="1" x14ac:dyDescent="0.2"/>
    <row r="29964" ht="10.199999999999999" hidden="1" x14ac:dyDescent="0.2"/>
    <row r="29965" ht="10.199999999999999" hidden="1" x14ac:dyDescent="0.2"/>
    <row r="29966" ht="10.199999999999999" hidden="1" x14ac:dyDescent="0.2"/>
    <row r="29967" ht="10.199999999999999" hidden="1" x14ac:dyDescent="0.2"/>
    <row r="29968" ht="10.199999999999999" hidden="1" x14ac:dyDescent="0.2"/>
    <row r="29969" ht="10.199999999999999" hidden="1" x14ac:dyDescent="0.2"/>
    <row r="29970" ht="10.199999999999999" hidden="1" x14ac:dyDescent="0.2"/>
    <row r="29971" ht="10.199999999999999" hidden="1" x14ac:dyDescent="0.2"/>
    <row r="29972" ht="10.199999999999999" hidden="1" x14ac:dyDescent="0.2"/>
    <row r="29973" ht="10.199999999999999" hidden="1" x14ac:dyDescent="0.2"/>
    <row r="29974" ht="10.199999999999999" hidden="1" x14ac:dyDescent="0.2"/>
    <row r="29975" ht="10.199999999999999" hidden="1" x14ac:dyDescent="0.2"/>
    <row r="29976" ht="10.199999999999999" hidden="1" x14ac:dyDescent="0.2"/>
    <row r="29977" ht="10.199999999999999" hidden="1" x14ac:dyDescent="0.2"/>
    <row r="29978" ht="10.199999999999999" hidden="1" x14ac:dyDescent="0.2"/>
    <row r="29979" ht="10.199999999999999" hidden="1" x14ac:dyDescent="0.2"/>
    <row r="29980" ht="10.199999999999999" hidden="1" x14ac:dyDescent="0.2"/>
    <row r="29981" ht="10.199999999999999" hidden="1" x14ac:dyDescent="0.2"/>
    <row r="29982" ht="10.199999999999999" hidden="1" x14ac:dyDescent="0.2"/>
    <row r="29983" ht="10.199999999999999" hidden="1" x14ac:dyDescent="0.2"/>
    <row r="29984" ht="10.199999999999999" hidden="1" x14ac:dyDescent="0.2"/>
    <row r="29985" ht="10.199999999999999" hidden="1" x14ac:dyDescent="0.2"/>
    <row r="29986" ht="10.199999999999999" hidden="1" x14ac:dyDescent="0.2"/>
    <row r="29987" ht="10.199999999999999" hidden="1" x14ac:dyDescent="0.2"/>
    <row r="29988" ht="10.199999999999999" hidden="1" x14ac:dyDescent="0.2"/>
    <row r="29989" ht="10.199999999999999" hidden="1" x14ac:dyDescent="0.2"/>
    <row r="29990" ht="10.199999999999999" hidden="1" x14ac:dyDescent="0.2"/>
    <row r="29991" ht="10.199999999999999" hidden="1" x14ac:dyDescent="0.2"/>
    <row r="29992" ht="10.199999999999999" hidden="1" x14ac:dyDescent="0.2"/>
    <row r="29993" ht="10.199999999999999" hidden="1" x14ac:dyDescent="0.2"/>
    <row r="29994" ht="10.199999999999999" hidden="1" x14ac:dyDescent="0.2"/>
    <row r="29995" ht="10.199999999999999" hidden="1" x14ac:dyDescent="0.2"/>
    <row r="29996" ht="10.199999999999999" hidden="1" x14ac:dyDescent="0.2"/>
    <row r="29997" ht="10.199999999999999" hidden="1" x14ac:dyDescent="0.2"/>
    <row r="29998" ht="10.199999999999999" hidden="1" x14ac:dyDescent="0.2"/>
    <row r="29999" ht="10.199999999999999" hidden="1" x14ac:dyDescent="0.2"/>
    <row r="30000" ht="10.199999999999999" hidden="1" x14ac:dyDescent="0.2"/>
    <row r="30001" ht="10.199999999999999" hidden="1" x14ac:dyDescent="0.2"/>
    <row r="30002" ht="10.199999999999999" hidden="1" x14ac:dyDescent="0.2"/>
    <row r="30003" ht="10.199999999999999" hidden="1" x14ac:dyDescent="0.2"/>
    <row r="30004" ht="10.199999999999999" hidden="1" x14ac:dyDescent="0.2"/>
    <row r="30005" ht="10.199999999999999" hidden="1" x14ac:dyDescent="0.2"/>
    <row r="30006" ht="10.199999999999999" hidden="1" x14ac:dyDescent="0.2"/>
    <row r="30007" ht="10.199999999999999" hidden="1" x14ac:dyDescent="0.2"/>
    <row r="30008" ht="10.199999999999999" hidden="1" x14ac:dyDescent="0.2"/>
    <row r="30009" ht="10.199999999999999" hidden="1" x14ac:dyDescent="0.2"/>
    <row r="30010" ht="10.199999999999999" hidden="1" x14ac:dyDescent="0.2"/>
    <row r="30011" ht="10.199999999999999" hidden="1" x14ac:dyDescent="0.2"/>
    <row r="30012" ht="10.199999999999999" hidden="1" x14ac:dyDescent="0.2"/>
    <row r="30013" ht="10.199999999999999" hidden="1" x14ac:dyDescent="0.2"/>
    <row r="30014" ht="10.199999999999999" hidden="1" x14ac:dyDescent="0.2"/>
    <row r="30015" ht="10.199999999999999" hidden="1" x14ac:dyDescent="0.2"/>
    <row r="30016" ht="10.199999999999999" hidden="1" x14ac:dyDescent="0.2"/>
    <row r="30017" ht="10.199999999999999" hidden="1" x14ac:dyDescent="0.2"/>
    <row r="30018" ht="10.199999999999999" hidden="1" x14ac:dyDescent="0.2"/>
    <row r="30019" ht="10.199999999999999" hidden="1" x14ac:dyDescent="0.2"/>
    <row r="30020" ht="10.199999999999999" hidden="1" x14ac:dyDescent="0.2"/>
    <row r="30021" ht="10.199999999999999" hidden="1" x14ac:dyDescent="0.2"/>
    <row r="30022" ht="10.199999999999999" hidden="1" x14ac:dyDescent="0.2"/>
    <row r="30023" ht="10.199999999999999" hidden="1" x14ac:dyDescent="0.2"/>
    <row r="30024" ht="10.199999999999999" hidden="1" x14ac:dyDescent="0.2"/>
    <row r="30025" ht="10.199999999999999" hidden="1" x14ac:dyDescent="0.2"/>
    <row r="30026" ht="10.199999999999999" hidden="1" x14ac:dyDescent="0.2"/>
    <row r="30027" ht="10.199999999999999" hidden="1" x14ac:dyDescent="0.2"/>
    <row r="30028" ht="10.199999999999999" hidden="1" x14ac:dyDescent="0.2"/>
    <row r="30029" ht="10.199999999999999" hidden="1" x14ac:dyDescent="0.2"/>
    <row r="30030" ht="10.199999999999999" hidden="1" x14ac:dyDescent="0.2"/>
    <row r="30031" ht="10.199999999999999" hidden="1" x14ac:dyDescent="0.2"/>
    <row r="30032" ht="10.199999999999999" hidden="1" x14ac:dyDescent="0.2"/>
    <row r="30033" ht="10.199999999999999" hidden="1" x14ac:dyDescent="0.2"/>
    <row r="30034" ht="10.199999999999999" hidden="1" x14ac:dyDescent="0.2"/>
    <row r="30035" ht="10.199999999999999" hidden="1" x14ac:dyDescent="0.2"/>
    <row r="30036" ht="10.199999999999999" hidden="1" x14ac:dyDescent="0.2"/>
    <row r="30037" ht="10.199999999999999" hidden="1" x14ac:dyDescent="0.2"/>
    <row r="30038" ht="10.199999999999999" hidden="1" x14ac:dyDescent="0.2"/>
    <row r="30039" ht="10.199999999999999" hidden="1" x14ac:dyDescent="0.2"/>
    <row r="30040" ht="10.199999999999999" hidden="1" x14ac:dyDescent="0.2"/>
    <row r="30041" ht="10.199999999999999" hidden="1" x14ac:dyDescent="0.2"/>
    <row r="30042" ht="10.199999999999999" hidden="1" x14ac:dyDescent="0.2"/>
    <row r="30043" ht="10.199999999999999" hidden="1" x14ac:dyDescent="0.2"/>
    <row r="30044" ht="10.199999999999999" hidden="1" x14ac:dyDescent="0.2"/>
    <row r="30045" ht="10.199999999999999" hidden="1" x14ac:dyDescent="0.2"/>
    <row r="30046" ht="10.199999999999999" hidden="1" x14ac:dyDescent="0.2"/>
    <row r="30047" ht="10.199999999999999" hidden="1" x14ac:dyDescent="0.2"/>
    <row r="30048" ht="10.199999999999999" hidden="1" x14ac:dyDescent="0.2"/>
    <row r="30049" ht="10.199999999999999" hidden="1" x14ac:dyDescent="0.2"/>
    <row r="30050" ht="10.199999999999999" hidden="1" x14ac:dyDescent="0.2"/>
    <row r="30051" ht="10.199999999999999" hidden="1" x14ac:dyDescent="0.2"/>
    <row r="30052" ht="10.199999999999999" hidden="1" x14ac:dyDescent="0.2"/>
    <row r="30053" ht="10.199999999999999" hidden="1" x14ac:dyDescent="0.2"/>
    <row r="30054" ht="10.199999999999999" hidden="1" x14ac:dyDescent="0.2"/>
    <row r="30055" ht="10.199999999999999" hidden="1" x14ac:dyDescent="0.2"/>
    <row r="30056" ht="10.199999999999999" hidden="1" x14ac:dyDescent="0.2"/>
    <row r="30057" ht="10.199999999999999" hidden="1" x14ac:dyDescent="0.2"/>
    <row r="30058" ht="10.199999999999999" hidden="1" x14ac:dyDescent="0.2"/>
    <row r="30059" ht="10.199999999999999" hidden="1" x14ac:dyDescent="0.2"/>
    <row r="30060" ht="10.199999999999999" hidden="1" x14ac:dyDescent="0.2"/>
    <row r="30061" ht="10.199999999999999" hidden="1" x14ac:dyDescent="0.2"/>
    <row r="30062" ht="10.199999999999999" hidden="1" x14ac:dyDescent="0.2"/>
    <row r="30063" ht="10.199999999999999" hidden="1" x14ac:dyDescent="0.2"/>
    <row r="30064" ht="10.199999999999999" hidden="1" x14ac:dyDescent="0.2"/>
    <row r="30065" ht="10.199999999999999" hidden="1" x14ac:dyDescent="0.2"/>
    <row r="30066" ht="10.199999999999999" hidden="1" x14ac:dyDescent="0.2"/>
    <row r="30067" ht="10.199999999999999" hidden="1" x14ac:dyDescent="0.2"/>
    <row r="30068" ht="10.199999999999999" hidden="1" x14ac:dyDescent="0.2"/>
    <row r="30069" ht="10.199999999999999" hidden="1" x14ac:dyDescent="0.2"/>
    <row r="30070" ht="10.199999999999999" hidden="1" x14ac:dyDescent="0.2"/>
    <row r="30071" ht="10.199999999999999" hidden="1" x14ac:dyDescent="0.2"/>
    <row r="30072" ht="10.199999999999999" hidden="1" x14ac:dyDescent="0.2"/>
    <row r="30073" ht="10.199999999999999" hidden="1" x14ac:dyDescent="0.2"/>
    <row r="30074" ht="10.199999999999999" hidden="1" x14ac:dyDescent="0.2"/>
    <row r="30075" ht="10.199999999999999" hidden="1" x14ac:dyDescent="0.2"/>
    <row r="30076" ht="10.199999999999999" hidden="1" x14ac:dyDescent="0.2"/>
    <row r="30077" ht="10.199999999999999" hidden="1" x14ac:dyDescent="0.2"/>
    <row r="30078" ht="10.199999999999999" hidden="1" x14ac:dyDescent="0.2"/>
    <row r="30079" ht="10.199999999999999" hidden="1" x14ac:dyDescent="0.2"/>
    <row r="30080" ht="10.199999999999999" hidden="1" x14ac:dyDescent="0.2"/>
    <row r="30081" ht="10.199999999999999" hidden="1" x14ac:dyDescent="0.2"/>
    <row r="30082" ht="10.199999999999999" hidden="1" x14ac:dyDescent="0.2"/>
    <row r="30083" ht="10.199999999999999" hidden="1" x14ac:dyDescent="0.2"/>
    <row r="30084" ht="10.199999999999999" hidden="1" x14ac:dyDescent="0.2"/>
    <row r="30085" ht="10.199999999999999" hidden="1" x14ac:dyDescent="0.2"/>
    <row r="30086" ht="10.199999999999999" hidden="1" x14ac:dyDescent="0.2"/>
    <row r="30087" ht="10.199999999999999" hidden="1" x14ac:dyDescent="0.2"/>
    <row r="30088" ht="10.199999999999999" hidden="1" x14ac:dyDescent="0.2"/>
    <row r="30089" ht="10.199999999999999" hidden="1" x14ac:dyDescent="0.2"/>
    <row r="30090" ht="10.199999999999999" hidden="1" x14ac:dyDescent="0.2"/>
    <row r="30091" ht="10.199999999999999" hidden="1" x14ac:dyDescent="0.2"/>
    <row r="30092" ht="10.199999999999999" hidden="1" x14ac:dyDescent="0.2"/>
    <row r="30093" ht="10.199999999999999" hidden="1" x14ac:dyDescent="0.2"/>
    <row r="30094" ht="10.199999999999999" hidden="1" x14ac:dyDescent="0.2"/>
    <row r="30095" ht="10.199999999999999" hidden="1" x14ac:dyDescent="0.2"/>
    <row r="30096" ht="10.199999999999999" hidden="1" x14ac:dyDescent="0.2"/>
    <row r="30097" ht="10.199999999999999" hidden="1" x14ac:dyDescent="0.2"/>
    <row r="30098" ht="10.199999999999999" hidden="1" x14ac:dyDescent="0.2"/>
    <row r="30099" ht="10.199999999999999" hidden="1" x14ac:dyDescent="0.2"/>
    <row r="30100" ht="10.199999999999999" hidden="1" x14ac:dyDescent="0.2"/>
    <row r="30101" ht="10.199999999999999" hidden="1" x14ac:dyDescent="0.2"/>
    <row r="30102" ht="10.199999999999999" hidden="1" x14ac:dyDescent="0.2"/>
    <row r="30103" ht="10.199999999999999" hidden="1" x14ac:dyDescent="0.2"/>
    <row r="30104" ht="10.199999999999999" hidden="1" x14ac:dyDescent="0.2"/>
    <row r="30105" ht="10.199999999999999" hidden="1" x14ac:dyDescent="0.2"/>
    <row r="30106" ht="10.199999999999999" hidden="1" x14ac:dyDescent="0.2"/>
    <row r="30107" ht="10.199999999999999" hidden="1" x14ac:dyDescent="0.2"/>
    <row r="30108" ht="10.199999999999999" hidden="1" x14ac:dyDescent="0.2"/>
    <row r="30109" ht="10.199999999999999" hidden="1" x14ac:dyDescent="0.2"/>
    <row r="30110" ht="10.199999999999999" hidden="1" x14ac:dyDescent="0.2"/>
    <row r="30111" ht="10.199999999999999" hidden="1" x14ac:dyDescent="0.2"/>
    <row r="30112" ht="10.199999999999999" hidden="1" x14ac:dyDescent="0.2"/>
    <row r="30113" ht="10.199999999999999" hidden="1" x14ac:dyDescent="0.2"/>
    <row r="30114" ht="10.199999999999999" hidden="1" x14ac:dyDescent="0.2"/>
    <row r="30115" ht="10.199999999999999" hidden="1" x14ac:dyDescent="0.2"/>
    <row r="30116" ht="10.199999999999999" hidden="1" x14ac:dyDescent="0.2"/>
    <row r="30117" ht="10.199999999999999" hidden="1" x14ac:dyDescent="0.2"/>
    <row r="30118" ht="10.199999999999999" hidden="1" x14ac:dyDescent="0.2"/>
    <row r="30119" ht="10.199999999999999" hidden="1" x14ac:dyDescent="0.2"/>
    <row r="30120" ht="10.199999999999999" hidden="1" x14ac:dyDescent="0.2"/>
    <row r="30121" ht="10.199999999999999" hidden="1" x14ac:dyDescent="0.2"/>
    <row r="30122" ht="10.199999999999999" hidden="1" x14ac:dyDescent="0.2"/>
    <row r="30123" ht="10.199999999999999" hidden="1" x14ac:dyDescent="0.2"/>
    <row r="30124" ht="10.199999999999999" hidden="1" x14ac:dyDescent="0.2"/>
    <row r="30125" ht="10.199999999999999" hidden="1" x14ac:dyDescent="0.2"/>
    <row r="30126" ht="10.199999999999999" hidden="1" x14ac:dyDescent="0.2"/>
    <row r="30127" ht="10.199999999999999" hidden="1" x14ac:dyDescent="0.2"/>
    <row r="30128" ht="10.199999999999999" hidden="1" x14ac:dyDescent="0.2"/>
    <row r="30129" ht="10.199999999999999" hidden="1" x14ac:dyDescent="0.2"/>
    <row r="30130" ht="10.199999999999999" hidden="1" x14ac:dyDescent="0.2"/>
    <row r="30131" ht="10.199999999999999" hidden="1" x14ac:dyDescent="0.2"/>
    <row r="30132" ht="10.199999999999999" hidden="1" x14ac:dyDescent="0.2"/>
    <row r="30133" ht="10.199999999999999" hidden="1" x14ac:dyDescent="0.2"/>
    <row r="30134" ht="10.199999999999999" hidden="1" x14ac:dyDescent="0.2"/>
    <row r="30135" ht="10.199999999999999" hidden="1" x14ac:dyDescent="0.2"/>
    <row r="30136" ht="10.199999999999999" hidden="1" x14ac:dyDescent="0.2"/>
    <row r="30137" ht="10.199999999999999" hidden="1" x14ac:dyDescent="0.2"/>
    <row r="30138" ht="10.199999999999999" hidden="1" x14ac:dyDescent="0.2"/>
    <row r="30139" ht="10.199999999999999" hidden="1" x14ac:dyDescent="0.2"/>
    <row r="30140" ht="10.199999999999999" hidden="1" x14ac:dyDescent="0.2"/>
    <row r="30141" ht="10.199999999999999" hidden="1" x14ac:dyDescent="0.2"/>
    <row r="30142" ht="10.199999999999999" hidden="1" x14ac:dyDescent="0.2"/>
    <row r="30143" ht="10.199999999999999" hidden="1" x14ac:dyDescent="0.2"/>
    <row r="30144" ht="10.199999999999999" hidden="1" x14ac:dyDescent="0.2"/>
    <row r="30145" ht="10.199999999999999" hidden="1" x14ac:dyDescent="0.2"/>
    <row r="30146" ht="10.199999999999999" hidden="1" x14ac:dyDescent="0.2"/>
    <row r="30147" ht="10.199999999999999" hidden="1" x14ac:dyDescent="0.2"/>
    <row r="30148" ht="10.199999999999999" hidden="1" x14ac:dyDescent="0.2"/>
    <row r="30149" ht="10.199999999999999" hidden="1" x14ac:dyDescent="0.2"/>
    <row r="30150" ht="10.199999999999999" hidden="1" x14ac:dyDescent="0.2"/>
    <row r="30151" ht="10.199999999999999" hidden="1" x14ac:dyDescent="0.2"/>
    <row r="30152" ht="10.199999999999999" hidden="1" x14ac:dyDescent="0.2"/>
    <row r="30153" ht="10.199999999999999" hidden="1" x14ac:dyDescent="0.2"/>
    <row r="30154" ht="10.199999999999999" hidden="1" x14ac:dyDescent="0.2"/>
    <row r="30155" ht="10.199999999999999" hidden="1" x14ac:dyDescent="0.2"/>
    <row r="30156" ht="10.199999999999999" hidden="1" x14ac:dyDescent="0.2"/>
    <row r="30157" ht="10.199999999999999" hidden="1" x14ac:dyDescent="0.2"/>
    <row r="30158" ht="10.199999999999999" hidden="1" x14ac:dyDescent="0.2"/>
    <row r="30159" ht="10.199999999999999" hidden="1" x14ac:dyDescent="0.2"/>
    <row r="30160" ht="10.199999999999999" hidden="1" x14ac:dyDescent="0.2"/>
    <row r="30161" ht="10.199999999999999" hidden="1" x14ac:dyDescent="0.2"/>
    <row r="30162" ht="10.199999999999999" hidden="1" x14ac:dyDescent="0.2"/>
    <row r="30163" ht="10.199999999999999" hidden="1" x14ac:dyDescent="0.2"/>
    <row r="30164" ht="10.199999999999999" hidden="1" x14ac:dyDescent="0.2"/>
    <row r="30165" ht="10.199999999999999" hidden="1" x14ac:dyDescent="0.2"/>
    <row r="30166" ht="10.199999999999999" hidden="1" x14ac:dyDescent="0.2"/>
    <row r="30167" ht="10.199999999999999" hidden="1" x14ac:dyDescent="0.2"/>
    <row r="30168" ht="10.199999999999999" hidden="1" x14ac:dyDescent="0.2"/>
    <row r="30169" ht="10.199999999999999" hidden="1" x14ac:dyDescent="0.2"/>
    <row r="30170" ht="10.199999999999999" hidden="1" x14ac:dyDescent="0.2"/>
    <row r="30171" ht="10.199999999999999" hidden="1" x14ac:dyDescent="0.2"/>
    <row r="30172" ht="10.199999999999999" hidden="1" x14ac:dyDescent="0.2"/>
    <row r="30173" ht="10.199999999999999" hidden="1" x14ac:dyDescent="0.2"/>
    <row r="30174" ht="10.199999999999999" hidden="1" x14ac:dyDescent="0.2"/>
    <row r="30175" ht="10.199999999999999" hidden="1" x14ac:dyDescent="0.2"/>
    <row r="30176" ht="10.199999999999999" hidden="1" x14ac:dyDescent="0.2"/>
    <row r="30177" ht="10.199999999999999" hidden="1" x14ac:dyDescent="0.2"/>
    <row r="30178" ht="10.199999999999999" hidden="1" x14ac:dyDescent="0.2"/>
    <row r="30179" ht="10.199999999999999" hidden="1" x14ac:dyDescent="0.2"/>
    <row r="30180" ht="10.199999999999999" hidden="1" x14ac:dyDescent="0.2"/>
    <row r="30181" ht="10.199999999999999" hidden="1" x14ac:dyDescent="0.2"/>
    <row r="30182" ht="10.199999999999999" hidden="1" x14ac:dyDescent="0.2"/>
    <row r="30183" ht="10.199999999999999" hidden="1" x14ac:dyDescent="0.2"/>
    <row r="30184" ht="10.199999999999999" hidden="1" x14ac:dyDescent="0.2"/>
    <row r="30185" ht="10.199999999999999" hidden="1" x14ac:dyDescent="0.2"/>
    <row r="30186" ht="10.199999999999999" hidden="1" x14ac:dyDescent="0.2"/>
    <row r="30187" ht="10.199999999999999" hidden="1" x14ac:dyDescent="0.2"/>
    <row r="30188" ht="10.199999999999999" hidden="1" x14ac:dyDescent="0.2"/>
    <row r="30189" ht="10.199999999999999" hidden="1" x14ac:dyDescent="0.2"/>
    <row r="30190" ht="10.199999999999999" hidden="1" x14ac:dyDescent="0.2"/>
    <row r="30191" ht="10.199999999999999" hidden="1" x14ac:dyDescent="0.2"/>
    <row r="30192" ht="10.199999999999999" hidden="1" x14ac:dyDescent="0.2"/>
    <row r="30193" ht="10.199999999999999" hidden="1" x14ac:dyDescent="0.2"/>
    <row r="30194" ht="10.199999999999999" hidden="1" x14ac:dyDescent="0.2"/>
    <row r="30195" ht="10.199999999999999" hidden="1" x14ac:dyDescent="0.2"/>
    <row r="30196" ht="10.199999999999999" hidden="1" x14ac:dyDescent="0.2"/>
    <row r="30197" ht="10.199999999999999" hidden="1" x14ac:dyDescent="0.2"/>
    <row r="30198" ht="10.199999999999999" hidden="1" x14ac:dyDescent="0.2"/>
    <row r="30199" ht="10.199999999999999" hidden="1" x14ac:dyDescent="0.2"/>
    <row r="30200" ht="10.199999999999999" hidden="1" x14ac:dyDescent="0.2"/>
    <row r="30201" ht="10.199999999999999" hidden="1" x14ac:dyDescent="0.2"/>
    <row r="30202" ht="10.199999999999999" hidden="1" x14ac:dyDescent="0.2"/>
    <row r="30203" ht="10.199999999999999" hidden="1" x14ac:dyDescent="0.2"/>
    <row r="30204" ht="10.199999999999999" hidden="1" x14ac:dyDescent="0.2"/>
    <row r="30205" ht="10.199999999999999" hidden="1" x14ac:dyDescent="0.2"/>
    <row r="30206" ht="10.199999999999999" hidden="1" x14ac:dyDescent="0.2"/>
    <row r="30207" ht="10.199999999999999" hidden="1" x14ac:dyDescent="0.2"/>
    <row r="30208" ht="10.199999999999999" hidden="1" x14ac:dyDescent="0.2"/>
    <row r="30209" ht="10.199999999999999" hidden="1" x14ac:dyDescent="0.2"/>
    <row r="30210" ht="10.199999999999999" hidden="1" x14ac:dyDescent="0.2"/>
    <row r="30211" ht="10.199999999999999" hidden="1" x14ac:dyDescent="0.2"/>
    <row r="30212" ht="10.199999999999999" hidden="1" x14ac:dyDescent="0.2"/>
    <row r="30213" ht="10.199999999999999" hidden="1" x14ac:dyDescent="0.2"/>
    <row r="30214" ht="10.199999999999999" hidden="1" x14ac:dyDescent="0.2"/>
    <row r="30215" ht="10.199999999999999" hidden="1" x14ac:dyDescent="0.2"/>
    <row r="30216" ht="10.199999999999999" hidden="1" x14ac:dyDescent="0.2"/>
    <row r="30217" ht="10.199999999999999" hidden="1" x14ac:dyDescent="0.2"/>
    <row r="30218" ht="10.199999999999999" hidden="1" x14ac:dyDescent="0.2"/>
    <row r="30219" ht="10.199999999999999" hidden="1" x14ac:dyDescent="0.2"/>
    <row r="30220" ht="10.199999999999999" hidden="1" x14ac:dyDescent="0.2"/>
    <row r="30221" ht="10.199999999999999" hidden="1" x14ac:dyDescent="0.2"/>
    <row r="30222" ht="10.199999999999999" hidden="1" x14ac:dyDescent="0.2"/>
    <row r="30223" ht="10.199999999999999" hidden="1" x14ac:dyDescent="0.2"/>
    <row r="30224" ht="10.199999999999999" hidden="1" x14ac:dyDescent="0.2"/>
    <row r="30225" ht="10.199999999999999" hidden="1" x14ac:dyDescent="0.2"/>
    <row r="30226" ht="10.199999999999999" hidden="1" x14ac:dyDescent="0.2"/>
    <row r="30227" ht="10.199999999999999" hidden="1" x14ac:dyDescent="0.2"/>
    <row r="30228" ht="10.199999999999999" hidden="1" x14ac:dyDescent="0.2"/>
    <row r="30229" ht="10.199999999999999" hidden="1" x14ac:dyDescent="0.2"/>
    <row r="30230" ht="10.199999999999999" hidden="1" x14ac:dyDescent="0.2"/>
    <row r="30231" ht="10.199999999999999" hidden="1" x14ac:dyDescent="0.2"/>
    <row r="30232" ht="10.199999999999999" hidden="1" x14ac:dyDescent="0.2"/>
    <row r="30233" ht="10.199999999999999" hidden="1" x14ac:dyDescent="0.2"/>
    <row r="30234" ht="10.199999999999999" hidden="1" x14ac:dyDescent="0.2"/>
    <row r="30235" ht="10.199999999999999" hidden="1" x14ac:dyDescent="0.2"/>
    <row r="30236" ht="10.199999999999999" hidden="1" x14ac:dyDescent="0.2"/>
    <row r="30237" ht="10.199999999999999" hidden="1" x14ac:dyDescent="0.2"/>
    <row r="30238" ht="10.199999999999999" hidden="1" x14ac:dyDescent="0.2"/>
    <row r="30239" ht="10.199999999999999" hidden="1" x14ac:dyDescent="0.2"/>
    <row r="30240" ht="10.199999999999999" hidden="1" x14ac:dyDescent="0.2"/>
    <row r="30241" ht="10.199999999999999" hidden="1" x14ac:dyDescent="0.2"/>
    <row r="30242" ht="10.199999999999999" hidden="1" x14ac:dyDescent="0.2"/>
    <row r="30243" ht="10.199999999999999" hidden="1" x14ac:dyDescent="0.2"/>
    <row r="30244" ht="10.199999999999999" hidden="1" x14ac:dyDescent="0.2"/>
    <row r="30245" ht="10.199999999999999" hidden="1" x14ac:dyDescent="0.2"/>
    <row r="30246" ht="10.199999999999999" hidden="1" x14ac:dyDescent="0.2"/>
    <row r="30247" ht="10.199999999999999" hidden="1" x14ac:dyDescent="0.2"/>
    <row r="30248" ht="10.199999999999999" hidden="1" x14ac:dyDescent="0.2"/>
    <row r="30249" ht="10.199999999999999" hidden="1" x14ac:dyDescent="0.2"/>
    <row r="30250" ht="10.199999999999999" hidden="1" x14ac:dyDescent="0.2"/>
    <row r="30251" ht="10.199999999999999" hidden="1" x14ac:dyDescent="0.2"/>
    <row r="30252" ht="10.199999999999999" hidden="1" x14ac:dyDescent="0.2"/>
    <row r="30253" ht="10.199999999999999" hidden="1" x14ac:dyDescent="0.2"/>
    <row r="30254" ht="10.199999999999999" hidden="1" x14ac:dyDescent="0.2"/>
    <row r="30255" ht="10.199999999999999" hidden="1" x14ac:dyDescent="0.2"/>
    <row r="30256" ht="10.199999999999999" hidden="1" x14ac:dyDescent="0.2"/>
    <row r="30257" ht="10.199999999999999" hidden="1" x14ac:dyDescent="0.2"/>
    <row r="30258" ht="10.199999999999999" hidden="1" x14ac:dyDescent="0.2"/>
    <row r="30259" ht="10.199999999999999" hidden="1" x14ac:dyDescent="0.2"/>
    <row r="30260" ht="10.199999999999999" hidden="1" x14ac:dyDescent="0.2"/>
    <row r="30261" ht="10.199999999999999" hidden="1" x14ac:dyDescent="0.2"/>
    <row r="30262" ht="10.199999999999999" hidden="1" x14ac:dyDescent="0.2"/>
    <row r="30263" ht="10.199999999999999" hidden="1" x14ac:dyDescent="0.2"/>
    <row r="30264" ht="10.199999999999999" hidden="1" x14ac:dyDescent="0.2"/>
    <row r="30265" ht="10.199999999999999" hidden="1" x14ac:dyDescent="0.2"/>
    <row r="30266" ht="10.199999999999999" hidden="1" x14ac:dyDescent="0.2"/>
    <row r="30267" ht="10.199999999999999" hidden="1" x14ac:dyDescent="0.2"/>
    <row r="30268" ht="10.199999999999999" hidden="1" x14ac:dyDescent="0.2"/>
    <row r="30269" ht="10.199999999999999" hidden="1" x14ac:dyDescent="0.2"/>
    <row r="30270" ht="10.199999999999999" hidden="1" x14ac:dyDescent="0.2"/>
    <row r="30271" ht="10.199999999999999" hidden="1" x14ac:dyDescent="0.2"/>
    <row r="30272" ht="10.199999999999999" hidden="1" x14ac:dyDescent="0.2"/>
    <row r="30273" ht="10.199999999999999" hidden="1" x14ac:dyDescent="0.2"/>
    <row r="30274" ht="10.199999999999999" hidden="1" x14ac:dyDescent="0.2"/>
    <row r="30275" ht="10.199999999999999" hidden="1" x14ac:dyDescent="0.2"/>
    <row r="30276" ht="10.199999999999999" hidden="1" x14ac:dyDescent="0.2"/>
    <row r="30277" ht="10.199999999999999" hidden="1" x14ac:dyDescent="0.2"/>
    <row r="30278" ht="10.199999999999999" hidden="1" x14ac:dyDescent="0.2"/>
    <row r="30279" ht="10.199999999999999" hidden="1" x14ac:dyDescent="0.2"/>
    <row r="30280" ht="10.199999999999999" hidden="1" x14ac:dyDescent="0.2"/>
    <row r="30281" ht="10.199999999999999" hidden="1" x14ac:dyDescent="0.2"/>
    <row r="30282" ht="10.199999999999999" hidden="1" x14ac:dyDescent="0.2"/>
    <row r="30283" ht="10.199999999999999" hidden="1" x14ac:dyDescent="0.2"/>
    <row r="30284" ht="10.199999999999999" hidden="1" x14ac:dyDescent="0.2"/>
    <row r="30285" ht="10.199999999999999" hidden="1" x14ac:dyDescent="0.2"/>
    <row r="30286" ht="10.199999999999999" hidden="1" x14ac:dyDescent="0.2"/>
    <row r="30287" ht="10.199999999999999" hidden="1" x14ac:dyDescent="0.2"/>
    <row r="30288" ht="10.199999999999999" hidden="1" x14ac:dyDescent="0.2"/>
    <row r="30289" ht="10.199999999999999" hidden="1" x14ac:dyDescent="0.2"/>
    <row r="30290" ht="10.199999999999999" hidden="1" x14ac:dyDescent="0.2"/>
    <row r="30291" ht="10.199999999999999" hidden="1" x14ac:dyDescent="0.2"/>
    <row r="30292" ht="10.199999999999999" hidden="1" x14ac:dyDescent="0.2"/>
    <row r="30293" ht="10.199999999999999" hidden="1" x14ac:dyDescent="0.2"/>
    <row r="30294" ht="10.199999999999999" hidden="1" x14ac:dyDescent="0.2"/>
    <row r="30295" ht="10.199999999999999" hidden="1" x14ac:dyDescent="0.2"/>
    <row r="30296" ht="10.199999999999999" hidden="1" x14ac:dyDescent="0.2"/>
    <row r="30297" ht="10.199999999999999" hidden="1" x14ac:dyDescent="0.2"/>
    <row r="30298" ht="10.199999999999999" hidden="1" x14ac:dyDescent="0.2"/>
    <row r="30299" ht="10.199999999999999" hidden="1" x14ac:dyDescent="0.2"/>
    <row r="30300" ht="10.199999999999999" hidden="1" x14ac:dyDescent="0.2"/>
    <row r="30301" ht="10.199999999999999" hidden="1" x14ac:dyDescent="0.2"/>
    <row r="30302" ht="10.199999999999999" hidden="1" x14ac:dyDescent="0.2"/>
    <row r="30303" ht="10.199999999999999" hidden="1" x14ac:dyDescent="0.2"/>
    <row r="30304" ht="10.199999999999999" hidden="1" x14ac:dyDescent="0.2"/>
    <row r="30305" ht="10.199999999999999" hidden="1" x14ac:dyDescent="0.2"/>
    <row r="30306" ht="10.199999999999999" hidden="1" x14ac:dyDescent="0.2"/>
    <row r="30307" ht="10.199999999999999" hidden="1" x14ac:dyDescent="0.2"/>
    <row r="30308" ht="10.199999999999999" hidden="1" x14ac:dyDescent="0.2"/>
    <row r="30309" ht="10.199999999999999" hidden="1" x14ac:dyDescent="0.2"/>
    <row r="30310" ht="10.199999999999999" hidden="1" x14ac:dyDescent="0.2"/>
    <row r="30311" ht="10.199999999999999" hidden="1" x14ac:dyDescent="0.2"/>
    <row r="30312" ht="10.199999999999999" hidden="1" x14ac:dyDescent="0.2"/>
    <row r="30313" ht="10.199999999999999" hidden="1" x14ac:dyDescent="0.2"/>
    <row r="30314" ht="10.199999999999999" hidden="1" x14ac:dyDescent="0.2"/>
    <row r="30315" ht="10.199999999999999" hidden="1" x14ac:dyDescent="0.2"/>
    <row r="30316" ht="10.199999999999999" hidden="1" x14ac:dyDescent="0.2"/>
    <row r="30317" ht="10.199999999999999" hidden="1" x14ac:dyDescent="0.2"/>
    <row r="30318" ht="10.199999999999999" hidden="1" x14ac:dyDescent="0.2"/>
    <row r="30319" ht="10.199999999999999" hidden="1" x14ac:dyDescent="0.2"/>
    <row r="30320" ht="10.199999999999999" hidden="1" x14ac:dyDescent="0.2"/>
    <row r="30321" ht="10.199999999999999" hidden="1" x14ac:dyDescent="0.2"/>
    <row r="30322" ht="10.199999999999999" hidden="1" x14ac:dyDescent="0.2"/>
    <row r="30323" ht="10.199999999999999" hidden="1" x14ac:dyDescent="0.2"/>
    <row r="30324" ht="10.199999999999999" hidden="1" x14ac:dyDescent="0.2"/>
    <row r="30325" ht="10.199999999999999" hidden="1" x14ac:dyDescent="0.2"/>
    <row r="30326" ht="10.199999999999999" hidden="1" x14ac:dyDescent="0.2"/>
    <row r="30327" ht="10.199999999999999" hidden="1" x14ac:dyDescent="0.2"/>
    <row r="30328" ht="10.199999999999999" hidden="1" x14ac:dyDescent="0.2"/>
    <row r="30329" ht="10.199999999999999" hidden="1" x14ac:dyDescent="0.2"/>
    <row r="30330" ht="10.199999999999999" hidden="1" x14ac:dyDescent="0.2"/>
    <row r="30331" ht="10.199999999999999" hidden="1" x14ac:dyDescent="0.2"/>
    <row r="30332" ht="10.199999999999999" hidden="1" x14ac:dyDescent="0.2"/>
    <row r="30333" ht="10.199999999999999" hidden="1" x14ac:dyDescent="0.2"/>
    <row r="30334" ht="10.199999999999999" hidden="1" x14ac:dyDescent="0.2"/>
    <row r="30335" ht="10.199999999999999" hidden="1" x14ac:dyDescent="0.2"/>
    <row r="30336" ht="10.199999999999999" hidden="1" x14ac:dyDescent="0.2"/>
    <row r="30337" ht="10.199999999999999" hidden="1" x14ac:dyDescent="0.2"/>
    <row r="30338" ht="10.199999999999999" hidden="1" x14ac:dyDescent="0.2"/>
    <row r="30339" ht="10.199999999999999" hidden="1" x14ac:dyDescent="0.2"/>
    <row r="30340" ht="10.199999999999999" hidden="1" x14ac:dyDescent="0.2"/>
    <row r="30341" ht="10.199999999999999" hidden="1" x14ac:dyDescent="0.2"/>
    <row r="30342" ht="10.199999999999999" hidden="1" x14ac:dyDescent="0.2"/>
    <row r="30343" ht="10.199999999999999" hidden="1" x14ac:dyDescent="0.2"/>
    <row r="30344" ht="10.199999999999999" hidden="1" x14ac:dyDescent="0.2"/>
    <row r="30345" ht="10.199999999999999" hidden="1" x14ac:dyDescent="0.2"/>
    <row r="30346" ht="10.199999999999999" hidden="1" x14ac:dyDescent="0.2"/>
    <row r="30347" ht="10.199999999999999" hidden="1" x14ac:dyDescent="0.2"/>
    <row r="30348" ht="10.199999999999999" hidden="1" x14ac:dyDescent="0.2"/>
    <row r="30349" ht="10.199999999999999" hidden="1" x14ac:dyDescent="0.2"/>
    <row r="30350" ht="10.199999999999999" hidden="1" x14ac:dyDescent="0.2"/>
    <row r="30351" ht="10.199999999999999" hidden="1" x14ac:dyDescent="0.2"/>
    <row r="30352" ht="10.199999999999999" hidden="1" x14ac:dyDescent="0.2"/>
    <row r="30353" ht="10.199999999999999" hidden="1" x14ac:dyDescent="0.2"/>
    <row r="30354" ht="10.199999999999999" hidden="1" x14ac:dyDescent="0.2"/>
    <row r="30355" ht="10.199999999999999" hidden="1" x14ac:dyDescent="0.2"/>
    <row r="30356" ht="10.199999999999999" hidden="1" x14ac:dyDescent="0.2"/>
    <row r="30357" ht="10.199999999999999" hidden="1" x14ac:dyDescent="0.2"/>
    <row r="30358" ht="10.199999999999999" hidden="1" x14ac:dyDescent="0.2"/>
    <row r="30359" ht="10.199999999999999" hidden="1" x14ac:dyDescent="0.2"/>
    <row r="30360" ht="10.199999999999999" hidden="1" x14ac:dyDescent="0.2"/>
    <row r="30361" ht="10.199999999999999" hidden="1" x14ac:dyDescent="0.2"/>
    <row r="30362" ht="10.199999999999999" hidden="1" x14ac:dyDescent="0.2"/>
    <row r="30363" ht="10.199999999999999" hidden="1" x14ac:dyDescent="0.2"/>
    <row r="30364" ht="10.199999999999999" hidden="1" x14ac:dyDescent="0.2"/>
    <row r="30365" ht="10.199999999999999" hidden="1" x14ac:dyDescent="0.2"/>
    <row r="30366" ht="10.199999999999999" hidden="1" x14ac:dyDescent="0.2"/>
    <row r="30367" ht="10.199999999999999" hidden="1" x14ac:dyDescent="0.2"/>
    <row r="30368" ht="10.199999999999999" hidden="1" x14ac:dyDescent="0.2"/>
    <row r="30369" ht="10.199999999999999" hidden="1" x14ac:dyDescent="0.2"/>
    <row r="30370" ht="10.199999999999999" hidden="1" x14ac:dyDescent="0.2"/>
    <row r="30371" ht="10.199999999999999" hidden="1" x14ac:dyDescent="0.2"/>
    <row r="30372" ht="10.199999999999999" hidden="1" x14ac:dyDescent="0.2"/>
    <row r="30373" ht="10.199999999999999" hidden="1" x14ac:dyDescent="0.2"/>
    <row r="30374" ht="10.199999999999999" hidden="1" x14ac:dyDescent="0.2"/>
    <row r="30375" ht="10.199999999999999" hidden="1" x14ac:dyDescent="0.2"/>
    <row r="30376" ht="10.199999999999999" hidden="1" x14ac:dyDescent="0.2"/>
    <row r="30377" ht="10.199999999999999" hidden="1" x14ac:dyDescent="0.2"/>
    <row r="30378" ht="10.199999999999999" hidden="1" x14ac:dyDescent="0.2"/>
    <row r="30379" ht="10.199999999999999" hidden="1" x14ac:dyDescent="0.2"/>
    <row r="30380" ht="10.199999999999999" hidden="1" x14ac:dyDescent="0.2"/>
    <row r="30381" ht="10.199999999999999" hidden="1" x14ac:dyDescent="0.2"/>
    <row r="30382" ht="10.199999999999999" hidden="1" x14ac:dyDescent="0.2"/>
    <row r="30383" ht="10.199999999999999" hidden="1" x14ac:dyDescent="0.2"/>
    <row r="30384" ht="10.199999999999999" hidden="1" x14ac:dyDescent="0.2"/>
    <row r="30385" ht="10.199999999999999" hidden="1" x14ac:dyDescent="0.2"/>
    <row r="30386" ht="10.199999999999999" hidden="1" x14ac:dyDescent="0.2"/>
    <row r="30387" ht="10.199999999999999" hidden="1" x14ac:dyDescent="0.2"/>
    <row r="30388" ht="10.199999999999999" hidden="1" x14ac:dyDescent="0.2"/>
    <row r="30389" ht="10.199999999999999" hidden="1" x14ac:dyDescent="0.2"/>
    <row r="30390" ht="10.199999999999999" hidden="1" x14ac:dyDescent="0.2"/>
    <row r="30391" ht="10.199999999999999" hidden="1" x14ac:dyDescent="0.2"/>
    <row r="30392" ht="10.199999999999999" hidden="1" x14ac:dyDescent="0.2"/>
    <row r="30393" ht="10.199999999999999" hidden="1" x14ac:dyDescent="0.2"/>
    <row r="30394" ht="10.199999999999999" hidden="1" x14ac:dyDescent="0.2"/>
    <row r="30395" ht="10.199999999999999" hidden="1" x14ac:dyDescent="0.2"/>
    <row r="30396" ht="10.199999999999999" hidden="1" x14ac:dyDescent="0.2"/>
    <row r="30397" ht="10.199999999999999" hidden="1" x14ac:dyDescent="0.2"/>
    <row r="30398" ht="10.199999999999999" hidden="1" x14ac:dyDescent="0.2"/>
    <row r="30399" ht="10.199999999999999" hidden="1" x14ac:dyDescent="0.2"/>
    <row r="30400" ht="10.199999999999999" hidden="1" x14ac:dyDescent="0.2"/>
    <row r="30401" ht="10.199999999999999" hidden="1" x14ac:dyDescent="0.2"/>
    <row r="30402" ht="10.199999999999999" hidden="1" x14ac:dyDescent="0.2"/>
    <row r="30403" ht="10.199999999999999" hidden="1" x14ac:dyDescent="0.2"/>
    <row r="30404" ht="10.199999999999999" hidden="1" x14ac:dyDescent="0.2"/>
    <row r="30405" ht="10.199999999999999" hidden="1" x14ac:dyDescent="0.2"/>
    <row r="30406" ht="10.199999999999999" hidden="1" x14ac:dyDescent="0.2"/>
    <row r="30407" ht="10.199999999999999" hidden="1" x14ac:dyDescent="0.2"/>
    <row r="30408" ht="10.199999999999999" hidden="1" x14ac:dyDescent="0.2"/>
    <row r="30409" ht="10.199999999999999" hidden="1" x14ac:dyDescent="0.2"/>
    <row r="30410" ht="10.199999999999999" hidden="1" x14ac:dyDescent="0.2"/>
    <row r="30411" ht="10.199999999999999" hidden="1" x14ac:dyDescent="0.2"/>
    <row r="30412" ht="10.199999999999999" hidden="1" x14ac:dyDescent="0.2"/>
    <row r="30413" ht="10.199999999999999" hidden="1" x14ac:dyDescent="0.2"/>
    <row r="30414" ht="10.199999999999999" hidden="1" x14ac:dyDescent="0.2"/>
    <row r="30415" ht="10.199999999999999" hidden="1" x14ac:dyDescent="0.2"/>
    <row r="30416" ht="10.199999999999999" hidden="1" x14ac:dyDescent="0.2"/>
    <row r="30417" ht="10.199999999999999" hidden="1" x14ac:dyDescent="0.2"/>
    <row r="30418" ht="10.199999999999999" hidden="1" x14ac:dyDescent="0.2"/>
    <row r="30419" ht="10.199999999999999" hidden="1" x14ac:dyDescent="0.2"/>
    <row r="30420" ht="10.199999999999999" hidden="1" x14ac:dyDescent="0.2"/>
    <row r="30421" ht="10.199999999999999" hidden="1" x14ac:dyDescent="0.2"/>
    <row r="30422" ht="10.199999999999999" hidden="1" x14ac:dyDescent="0.2"/>
    <row r="30423" ht="10.199999999999999" hidden="1" x14ac:dyDescent="0.2"/>
    <row r="30424" ht="10.199999999999999" hidden="1" x14ac:dyDescent="0.2"/>
    <row r="30425" ht="10.199999999999999" hidden="1" x14ac:dyDescent="0.2"/>
    <row r="30426" ht="10.199999999999999" hidden="1" x14ac:dyDescent="0.2"/>
    <row r="30427" ht="10.199999999999999" hidden="1" x14ac:dyDescent="0.2"/>
    <row r="30428" ht="10.199999999999999" hidden="1" x14ac:dyDescent="0.2"/>
    <row r="30429" ht="10.199999999999999" hidden="1" x14ac:dyDescent="0.2"/>
    <row r="30430" ht="10.199999999999999" hidden="1" x14ac:dyDescent="0.2"/>
    <row r="30431" ht="10.199999999999999" hidden="1" x14ac:dyDescent="0.2"/>
    <row r="30432" ht="10.199999999999999" hidden="1" x14ac:dyDescent="0.2"/>
    <row r="30433" ht="10.199999999999999" hidden="1" x14ac:dyDescent="0.2"/>
    <row r="30434" ht="10.199999999999999" hidden="1" x14ac:dyDescent="0.2"/>
    <row r="30435" ht="10.199999999999999" hidden="1" x14ac:dyDescent="0.2"/>
    <row r="30436" ht="10.199999999999999" hidden="1" x14ac:dyDescent="0.2"/>
    <row r="30437" ht="10.199999999999999" hidden="1" x14ac:dyDescent="0.2"/>
    <row r="30438" ht="10.199999999999999" hidden="1" x14ac:dyDescent="0.2"/>
    <row r="30439" ht="10.199999999999999" hidden="1" x14ac:dyDescent="0.2"/>
    <row r="30440" ht="10.199999999999999" hidden="1" x14ac:dyDescent="0.2"/>
    <row r="30441" ht="10.199999999999999" hidden="1" x14ac:dyDescent="0.2"/>
    <row r="30442" ht="10.199999999999999" hidden="1" x14ac:dyDescent="0.2"/>
    <row r="30443" ht="10.199999999999999" hidden="1" x14ac:dyDescent="0.2"/>
    <row r="30444" ht="10.199999999999999" hidden="1" x14ac:dyDescent="0.2"/>
    <row r="30445" ht="10.199999999999999" hidden="1" x14ac:dyDescent="0.2"/>
    <row r="30446" ht="10.199999999999999" hidden="1" x14ac:dyDescent="0.2"/>
    <row r="30447" ht="10.199999999999999" hidden="1" x14ac:dyDescent="0.2"/>
    <row r="30448" ht="10.199999999999999" hidden="1" x14ac:dyDescent="0.2"/>
    <row r="30449" ht="10.199999999999999" hidden="1" x14ac:dyDescent="0.2"/>
    <row r="30450" ht="10.199999999999999" hidden="1" x14ac:dyDescent="0.2"/>
    <row r="30451" ht="10.199999999999999" hidden="1" x14ac:dyDescent="0.2"/>
    <row r="30452" ht="10.199999999999999" hidden="1" x14ac:dyDescent="0.2"/>
    <row r="30453" ht="10.199999999999999" hidden="1" x14ac:dyDescent="0.2"/>
    <row r="30454" ht="10.199999999999999" hidden="1" x14ac:dyDescent="0.2"/>
    <row r="30455" ht="10.199999999999999" hidden="1" x14ac:dyDescent="0.2"/>
    <row r="30456" ht="10.199999999999999" hidden="1" x14ac:dyDescent="0.2"/>
    <row r="30457" ht="10.199999999999999" hidden="1" x14ac:dyDescent="0.2"/>
    <row r="30458" ht="10.199999999999999" hidden="1" x14ac:dyDescent="0.2"/>
    <row r="30459" ht="10.199999999999999" hidden="1" x14ac:dyDescent="0.2"/>
    <row r="30460" ht="10.199999999999999" hidden="1" x14ac:dyDescent="0.2"/>
    <row r="30461" ht="10.199999999999999" hidden="1" x14ac:dyDescent="0.2"/>
    <row r="30462" ht="10.199999999999999" hidden="1" x14ac:dyDescent="0.2"/>
    <row r="30463" ht="10.199999999999999" hidden="1" x14ac:dyDescent="0.2"/>
    <row r="30464" ht="10.199999999999999" hidden="1" x14ac:dyDescent="0.2"/>
    <row r="30465" ht="10.199999999999999" hidden="1" x14ac:dyDescent="0.2"/>
    <row r="30466" ht="10.199999999999999" hidden="1" x14ac:dyDescent="0.2"/>
    <row r="30467" ht="10.199999999999999" hidden="1" x14ac:dyDescent="0.2"/>
    <row r="30468" ht="10.199999999999999" hidden="1" x14ac:dyDescent="0.2"/>
    <row r="30469" ht="10.199999999999999" hidden="1" x14ac:dyDescent="0.2"/>
    <row r="30470" ht="10.199999999999999" hidden="1" x14ac:dyDescent="0.2"/>
    <row r="30471" ht="10.199999999999999" hidden="1" x14ac:dyDescent="0.2"/>
    <row r="30472" ht="10.199999999999999" hidden="1" x14ac:dyDescent="0.2"/>
    <row r="30473" ht="10.199999999999999" hidden="1" x14ac:dyDescent="0.2"/>
    <row r="30474" ht="10.199999999999999" hidden="1" x14ac:dyDescent="0.2"/>
    <row r="30475" ht="10.199999999999999" hidden="1" x14ac:dyDescent="0.2"/>
    <row r="30476" ht="10.199999999999999" hidden="1" x14ac:dyDescent="0.2"/>
    <row r="30477" ht="10.199999999999999" hidden="1" x14ac:dyDescent="0.2"/>
    <row r="30478" ht="10.199999999999999" hidden="1" x14ac:dyDescent="0.2"/>
    <row r="30479" ht="10.199999999999999" hidden="1" x14ac:dyDescent="0.2"/>
    <row r="30480" ht="10.199999999999999" hidden="1" x14ac:dyDescent="0.2"/>
    <row r="30481" ht="10.199999999999999" hidden="1" x14ac:dyDescent="0.2"/>
    <row r="30482" ht="10.199999999999999" hidden="1" x14ac:dyDescent="0.2"/>
    <row r="30483" ht="10.199999999999999" hidden="1" x14ac:dyDescent="0.2"/>
    <row r="30484" ht="10.199999999999999" hidden="1" x14ac:dyDescent="0.2"/>
    <row r="30485" ht="10.199999999999999" hidden="1" x14ac:dyDescent="0.2"/>
    <row r="30486" ht="10.199999999999999" hidden="1" x14ac:dyDescent="0.2"/>
    <row r="30487" ht="10.199999999999999" hidden="1" x14ac:dyDescent="0.2"/>
    <row r="30488" ht="10.199999999999999" hidden="1" x14ac:dyDescent="0.2"/>
    <row r="30489" ht="10.199999999999999" hidden="1" x14ac:dyDescent="0.2"/>
    <row r="30490" ht="10.199999999999999" hidden="1" x14ac:dyDescent="0.2"/>
    <row r="30491" ht="10.199999999999999" hidden="1" x14ac:dyDescent="0.2"/>
    <row r="30492" ht="10.199999999999999" hidden="1" x14ac:dyDescent="0.2"/>
    <row r="30493" ht="10.199999999999999" hidden="1" x14ac:dyDescent="0.2"/>
    <row r="30494" ht="10.199999999999999" hidden="1" x14ac:dyDescent="0.2"/>
    <row r="30495" ht="10.199999999999999" hidden="1" x14ac:dyDescent="0.2"/>
    <row r="30496" ht="10.199999999999999" hidden="1" x14ac:dyDescent="0.2"/>
    <row r="30497" ht="10.199999999999999" hidden="1" x14ac:dyDescent="0.2"/>
    <row r="30498" ht="10.199999999999999" hidden="1" x14ac:dyDescent="0.2"/>
    <row r="30499" ht="10.199999999999999" hidden="1" x14ac:dyDescent="0.2"/>
    <row r="30500" ht="10.199999999999999" hidden="1" x14ac:dyDescent="0.2"/>
    <row r="30501" ht="10.199999999999999" hidden="1" x14ac:dyDescent="0.2"/>
    <row r="30502" ht="10.199999999999999" hidden="1" x14ac:dyDescent="0.2"/>
    <row r="30503" ht="10.199999999999999" hidden="1" x14ac:dyDescent="0.2"/>
    <row r="30504" ht="10.199999999999999" hidden="1" x14ac:dyDescent="0.2"/>
    <row r="30505" ht="10.199999999999999" hidden="1" x14ac:dyDescent="0.2"/>
    <row r="30506" ht="10.199999999999999" hidden="1" x14ac:dyDescent="0.2"/>
    <row r="30507" ht="10.199999999999999" hidden="1" x14ac:dyDescent="0.2"/>
    <row r="30508" ht="10.199999999999999" hidden="1" x14ac:dyDescent="0.2"/>
    <row r="30509" ht="10.199999999999999" hidden="1" x14ac:dyDescent="0.2"/>
    <row r="30510" ht="10.199999999999999" hidden="1" x14ac:dyDescent="0.2"/>
    <row r="30511" ht="10.199999999999999" hidden="1" x14ac:dyDescent="0.2"/>
    <row r="30512" ht="10.199999999999999" hidden="1" x14ac:dyDescent="0.2"/>
    <row r="30513" ht="10.199999999999999" hidden="1" x14ac:dyDescent="0.2"/>
    <row r="30514" ht="10.199999999999999" hidden="1" x14ac:dyDescent="0.2"/>
    <row r="30515" ht="10.199999999999999" hidden="1" x14ac:dyDescent="0.2"/>
    <row r="30516" ht="10.199999999999999" hidden="1" x14ac:dyDescent="0.2"/>
    <row r="30517" ht="10.199999999999999" hidden="1" x14ac:dyDescent="0.2"/>
    <row r="30518" ht="10.199999999999999" hidden="1" x14ac:dyDescent="0.2"/>
    <row r="30519" ht="10.199999999999999" hidden="1" x14ac:dyDescent="0.2"/>
    <row r="30520" ht="10.199999999999999" hidden="1" x14ac:dyDescent="0.2"/>
    <row r="30521" ht="10.199999999999999" hidden="1" x14ac:dyDescent="0.2"/>
    <row r="30522" ht="10.199999999999999" hidden="1" x14ac:dyDescent="0.2"/>
    <row r="30523" ht="10.199999999999999" hidden="1" x14ac:dyDescent="0.2"/>
    <row r="30524" ht="10.199999999999999" hidden="1" x14ac:dyDescent="0.2"/>
    <row r="30525" ht="10.199999999999999" hidden="1" x14ac:dyDescent="0.2"/>
    <row r="30526" ht="10.199999999999999" hidden="1" x14ac:dyDescent="0.2"/>
    <row r="30527" ht="10.199999999999999" hidden="1" x14ac:dyDescent="0.2"/>
    <row r="30528" ht="10.199999999999999" hidden="1" x14ac:dyDescent="0.2"/>
    <row r="30529" ht="10.199999999999999" hidden="1" x14ac:dyDescent="0.2"/>
    <row r="30530" ht="10.199999999999999" hidden="1" x14ac:dyDescent="0.2"/>
    <row r="30531" ht="10.199999999999999" hidden="1" x14ac:dyDescent="0.2"/>
    <row r="30532" ht="10.199999999999999" hidden="1" x14ac:dyDescent="0.2"/>
    <row r="30533" ht="10.199999999999999" hidden="1" x14ac:dyDescent="0.2"/>
    <row r="30534" ht="10.199999999999999" hidden="1" x14ac:dyDescent="0.2"/>
    <row r="30535" ht="10.199999999999999" hidden="1" x14ac:dyDescent="0.2"/>
    <row r="30536" ht="10.199999999999999" hidden="1" x14ac:dyDescent="0.2"/>
    <row r="30537" ht="10.199999999999999" hidden="1" x14ac:dyDescent="0.2"/>
    <row r="30538" ht="10.199999999999999" hidden="1" x14ac:dyDescent="0.2"/>
    <row r="30539" ht="10.199999999999999" hidden="1" x14ac:dyDescent="0.2"/>
    <row r="30540" ht="10.199999999999999" hidden="1" x14ac:dyDescent="0.2"/>
    <row r="30541" ht="10.199999999999999" hidden="1" x14ac:dyDescent="0.2"/>
    <row r="30542" ht="10.199999999999999" hidden="1" x14ac:dyDescent="0.2"/>
    <row r="30543" ht="10.199999999999999" hidden="1" x14ac:dyDescent="0.2"/>
    <row r="30544" ht="10.199999999999999" hidden="1" x14ac:dyDescent="0.2"/>
    <row r="30545" ht="10.199999999999999" hidden="1" x14ac:dyDescent="0.2"/>
    <row r="30546" ht="10.199999999999999" hidden="1" x14ac:dyDescent="0.2"/>
    <row r="30547" ht="10.199999999999999" hidden="1" x14ac:dyDescent="0.2"/>
    <row r="30548" ht="10.199999999999999" hidden="1" x14ac:dyDescent="0.2"/>
    <row r="30549" ht="10.199999999999999" hidden="1" x14ac:dyDescent="0.2"/>
    <row r="30550" ht="10.199999999999999" hidden="1" x14ac:dyDescent="0.2"/>
    <row r="30551" ht="10.199999999999999" hidden="1" x14ac:dyDescent="0.2"/>
    <row r="30552" ht="10.199999999999999" hidden="1" x14ac:dyDescent="0.2"/>
    <row r="30553" ht="10.199999999999999" hidden="1" x14ac:dyDescent="0.2"/>
    <row r="30554" ht="10.199999999999999" hidden="1" x14ac:dyDescent="0.2"/>
    <row r="30555" ht="10.199999999999999" hidden="1" x14ac:dyDescent="0.2"/>
    <row r="30556" ht="10.199999999999999" hidden="1" x14ac:dyDescent="0.2"/>
    <row r="30557" ht="10.199999999999999" hidden="1" x14ac:dyDescent="0.2"/>
    <row r="30558" ht="10.199999999999999" hidden="1" x14ac:dyDescent="0.2"/>
    <row r="30559" ht="10.199999999999999" hidden="1" x14ac:dyDescent="0.2"/>
    <row r="30560" ht="10.199999999999999" hidden="1" x14ac:dyDescent="0.2"/>
    <row r="30561" ht="10.199999999999999" hidden="1" x14ac:dyDescent="0.2"/>
    <row r="30562" ht="10.199999999999999" hidden="1" x14ac:dyDescent="0.2"/>
    <row r="30563" ht="10.199999999999999" hidden="1" x14ac:dyDescent="0.2"/>
    <row r="30564" ht="10.199999999999999" hidden="1" x14ac:dyDescent="0.2"/>
    <row r="30565" ht="10.199999999999999" hidden="1" x14ac:dyDescent="0.2"/>
    <row r="30566" ht="10.199999999999999" hidden="1" x14ac:dyDescent="0.2"/>
    <row r="30567" ht="10.199999999999999" hidden="1" x14ac:dyDescent="0.2"/>
    <row r="30568" ht="10.199999999999999" hidden="1" x14ac:dyDescent="0.2"/>
    <row r="30569" ht="10.199999999999999" hidden="1" x14ac:dyDescent="0.2"/>
    <row r="30570" ht="10.199999999999999" hidden="1" x14ac:dyDescent="0.2"/>
    <row r="30571" ht="10.199999999999999" hidden="1" x14ac:dyDescent="0.2"/>
    <row r="30572" ht="10.199999999999999" hidden="1" x14ac:dyDescent="0.2"/>
    <row r="30573" ht="10.199999999999999" hidden="1" x14ac:dyDescent="0.2"/>
    <row r="30574" ht="10.199999999999999" hidden="1" x14ac:dyDescent="0.2"/>
    <row r="30575" ht="10.199999999999999" hidden="1" x14ac:dyDescent="0.2"/>
    <row r="30576" ht="10.199999999999999" hidden="1" x14ac:dyDescent="0.2"/>
    <row r="30577" ht="10.199999999999999" hidden="1" x14ac:dyDescent="0.2"/>
    <row r="30578" ht="10.199999999999999" hidden="1" x14ac:dyDescent="0.2"/>
    <row r="30579" ht="10.199999999999999" hidden="1" x14ac:dyDescent="0.2"/>
    <row r="30580" ht="10.199999999999999" hidden="1" x14ac:dyDescent="0.2"/>
    <row r="30581" ht="10.199999999999999" hidden="1" x14ac:dyDescent="0.2"/>
    <row r="30582" ht="10.199999999999999" hidden="1" x14ac:dyDescent="0.2"/>
    <row r="30583" ht="10.199999999999999" hidden="1" x14ac:dyDescent="0.2"/>
    <row r="30584" ht="10.199999999999999" hidden="1" x14ac:dyDescent="0.2"/>
    <row r="30585" ht="10.199999999999999" hidden="1" x14ac:dyDescent="0.2"/>
    <row r="30586" ht="10.199999999999999" hidden="1" x14ac:dyDescent="0.2"/>
    <row r="30587" ht="10.199999999999999" hidden="1" x14ac:dyDescent="0.2"/>
    <row r="30588" ht="10.199999999999999" hidden="1" x14ac:dyDescent="0.2"/>
    <row r="30589" ht="10.199999999999999" hidden="1" x14ac:dyDescent="0.2"/>
    <row r="30590" ht="10.199999999999999" hidden="1" x14ac:dyDescent="0.2"/>
    <row r="30591" ht="10.199999999999999" hidden="1" x14ac:dyDescent="0.2"/>
    <row r="30592" ht="10.199999999999999" hidden="1" x14ac:dyDescent="0.2"/>
    <row r="30593" ht="10.199999999999999" hidden="1" x14ac:dyDescent="0.2"/>
    <row r="30594" ht="10.199999999999999" hidden="1" x14ac:dyDescent="0.2"/>
    <row r="30595" ht="10.199999999999999" hidden="1" x14ac:dyDescent="0.2"/>
    <row r="30596" ht="10.199999999999999" hidden="1" x14ac:dyDescent="0.2"/>
    <row r="30597" ht="10.199999999999999" hidden="1" x14ac:dyDescent="0.2"/>
    <row r="30598" ht="10.199999999999999" hidden="1" x14ac:dyDescent="0.2"/>
    <row r="30599" ht="10.199999999999999" hidden="1" x14ac:dyDescent="0.2"/>
    <row r="30600" ht="10.199999999999999" hidden="1" x14ac:dyDescent="0.2"/>
    <row r="30601" ht="10.199999999999999" hidden="1" x14ac:dyDescent="0.2"/>
    <row r="30602" ht="10.199999999999999" hidden="1" x14ac:dyDescent="0.2"/>
    <row r="30603" ht="10.199999999999999" hidden="1" x14ac:dyDescent="0.2"/>
    <row r="30604" ht="10.199999999999999" hidden="1" x14ac:dyDescent="0.2"/>
    <row r="30605" ht="10.199999999999999" hidden="1" x14ac:dyDescent="0.2"/>
    <row r="30606" ht="10.199999999999999" hidden="1" x14ac:dyDescent="0.2"/>
    <row r="30607" ht="10.199999999999999" hidden="1" x14ac:dyDescent="0.2"/>
    <row r="30608" ht="10.199999999999999" hidden="1" x14ac:dyDescent="0.2"/>
    <row r="30609" ht="10.199999999999999" hidden="1" x14ac:dyDescent="0.2"/>
    <row r="30610" ht="10.199999999999999" hidden="1" x14ac:dyDescent="0.2"/>
    <row r="30611" ht="10.199999999999999" hidden="1" x14ac:dyDescent="0.2"/>
    <row r="30612" ht="10.199999999999999" hidden="1" x14ac:dyDescent="0.2"/>
    <row r="30613" ht="10.199999999999999" hidden="1" x14ac:dyDescent="0.2"/>
    <row r="30614" ht="10.199999999999999" hidden="1" x14ac:dyDescent="0.2"/>
    <row r="30615" ht="10.199999999999999" hidden="1" x14ac:dyDescent="0.2"/>
    <row r="30616" ht="10.199999999999999" hidden="1" x14ac:dyDescent="0.2"/>
    <row r="30617" ht="10.199999999999999" hidden="1" x14ac:dyDescent="0.2"/>
    <row r="30618" ht="10.199999999999999" hidden="1" x14ac:dyDescent="0.2"/>
    <row r="30619" ht="10.199999999999999" hidden="1" x14ac:dyDescent="0.2"/>
    <row r="30620" ht="10.199999999999999" hidden="1" x14ac:dyDescent="0.2"/>
    <row r="30621" ht="10.199999999999999" hidden="1" x14ac:dyDescent="0.2"/>
    <row r="30622" ht="10.199999999999999" hidden="1" x14ac:dyDescent="0.2"/>
    <row r="30623" ht="10.199999999999999" hidden="1" x14ac:dyDescent="0.2"/>
    <row r="30624" ht="10.199999999999999" hidden="1" x14ac:dyDescent="0.2"/>
    <row r="30625" ht="10.199999999999999" hidden="1" x14ac:dyDescent="0.2"/>
    <row r="30626" ht="10.199999999999999" hidden="1" x14ac:dyDescent="0.2"/>
    <row r="30627" ht="10.199999999999999" hidden="1" x14ac:dyDescent="0.2"/>
    <row r="30628" ht="10.199999999999999" hidden="1" x14ac:dyDescent="0.2"/>
    <row r="30629" ht="10.199999999999999" hidden="1" x14ac:dyDescent="0.2"/>
    <row r="30630" ht="10.199999999999999" hidden="1" x14ac:dyDescent="0.2"/>
    <row r="30631" ht="10.199999999999999" hidden="1" x14ac:dyDescent="0.2"/>
    <row r="30632" ht="10.199999999999999" hidden="1" x14ac:dyDescent="0.2"/>
    <row r="30633" ht="10.199999999999999" hidden="1" x14ac:dyDescent="0.2"/>
    <row r="30634" ht="10.199999999999999" hidden="1" x14ac:dyDescent="0.2"/>
    <row r="30635" ht="10.199999999999999" hidden="1" x14ac:dyDescent="0.2"/>
    <row r="30636" ht="10.199999999999999" hidden="1" x14ac:dyDescent="0.2"/>
    <row r="30637" ht="10.199999999999999" hidden="1" x14ac:dyDescent="0.2"/>
    <row r="30638" ht="10.199999999999999" hidden="1" x14ac:dyDescent="0.2"/>
    <row r="30639" ht="10.199999999999999" hidden="1" x14ac:dyDescent="0.2"/>
    <row r="30640" ht="10.199999999999999" hidden="1" x14ac:dyDescent="0.2"/>
    <row r="30641" ht="10.199999999999999" hidden="1" x14ac:dyDescent="0.2"/>
    <row r="30642" ht="10.199999999999999" hidden="1" x14ac:dyDescent="0.2"/>
    <row r="30643" ht="10.199999999999999" hidden="1" x14ac:dyDescent="0.2"/>
    <row r="30644" ht="10.199999999999999" hidden="1" x14ac:dyDescent="0.2"/>
    <row r="30645" ht="10.199999999999999" hidden="1" x14ac:dyDescent="0.2"/>
    <row r="30646" ht="10.199999999999999" hidden="1" x14ac:dyDescent="0.2"/>
    <row r="30647" ht="10.199999999999999" hidden="1" x14ac:dyDescent="0.2"/>
    <row r="30648" ht="10.199999999999999" hidden="1" x14ac:dyDescent="0.2"/>
    <row r="30649" ht="10.199999999999999" hidden="1" x14ac:dyDescent="0.2"/>
    <row r="30650" ht="10.199999999999999" hidden="1" x14ac:dyDescent="0.2"/>
    <row r="30651" ht="10.199999999999999" hidden="1" x14ac:dyDescent="0.2"/>
    <row r="30652" ht="10.199999999999999" hidden="1" x14ac:dyDescent="0.2"/>
    <row r="30653" ht="10.199999999999999" hidden="1" x14ac:dyDescent="0.2"/>
    <row r="30654" ht="10.199999999999999" hidden="1" x14ac:dyDescent="0.2"/>
    <row r="30655" ht="10.199999999999999" hidden="1" x14ac:dyDescent="0.2"/>
    <row r="30656" ht="10.199999999999999" hidden="1" x14ac:dyDescent="0.2"/>
    <row r="30657" ht="10.199999999999999" hidden="1" x14ac:dyDescent="0.2"/>
    <row r="30658" ht="10.199999999999999" hidden="1" x14ac:dyDescent="0.2"/>
    <row r="30659" ht="10.199999999999999" hidden="1" x14ac:dyDescent="0.2"/>
    <row r="30660" ht="10.199999999999999" hidden="1" x14ac:dyDescent="0.2"/>
    <row r="30661" ht="10.199999999999999" hidden="1" x14ac:dyDescent="0.2"/>
    <row r="30662" ht="10.199999999999999" hidden="1" x14ac:dyDescent="0.2"/>
    <row r="30663" ht="10.199999999999999" hidden="1" x14ac:dyDescent="0.2"/>
    <row r="30664" ht="10.199999999999999" hidden="1" x14ac:dyDescent="0.2"/>
    <row r="30665" ht="10.199999999999999" hidden="1" x14ac:dyDescent="0.2"/>
    <row r="30666" ht="10.199999999999999" hidden="1" x14ac:dyDescent="0.2"/>
    <row r="30667" ht="10.199999999999999" hidden="1" x14ac:dyDescent="0.2"/>
    <row r="30668" ht="10.199999999999999" hidden="1" x14ac:dyDescent="0.2"/>
    <row r="30669" ht="10.199999999999999" hidden="1" x14ac:dyDescent="0.2"/>
    <row r="30670" ht="10.199999999999999" hidden="1" x14ac:dyDescent="0.2"/>
    <row r="30671" ht="10.199999999999999" hidden="1" x14ac:dyDescent="0.2"/>
    <row r="30672" ht="10.199999999999999" hidden="1" x14ac:dyDescent="0.2"/>
    <row r="30673" ht="10.199999999999999" hidden="1" x14ac:dyDescent="0.2"/>
    <row r="30674" ht="10.199999999999999" hidden="1" x14ac:dyDescent="0.2"/>
    <row r="30675" ht="10.199999999999999" hidden="1" x14ac:dyDescent="0.2"/>
    <row r="30676" ht="10.199999999999999" hidden="1" x14ac:dyDescent="0.2"/>
    <row r="30677" ht="10.199999999999999" hidden="1" x14ac:dyDescent="0.2"/>
    <row r="30678" ht="10.199999999999999" hidden="1" x14ac:dyDescent="0.2"/>
    <row r="30679" ht="10.199999999999999" hidden="1" x14ac:dyDescent="0.2"/>
    <row r="30680" ht="10.199999999999999" hidden="1" x14ac:dyDescent="0.2"/>
    <row r="30681" ht="10.199999999999999" hidden="1" x14ac:dyDescent="0.2"/>
    <row r="30682" ht="10.199999999999999" hidden="1" x14ac:dyDescent="0.2"/>
    <row r="30683" ht="10.199999999999999" hidden="1" x14ac:dyDescent="0.2"/>
    <row r="30684" ht="10.199999999999999" hidden="1" x14ac:dyDescent="0.2"/>
    <row r="30685" ht="10.199999999999999" hidden="1" x14ac:dyDescent="0.2"/>
    <row r="30686" ht="10.199999999999999" hidden="1" x14ac:dyDescent="0.2"/>
    <row r="30687" ht="10.199999999999999" hidden="1" x14ac:dyDescent="0.2"/>
    <row r="30688" ht="10.199999999999999" hidden="1" x14ac:dyDescent="0.2"/>
    <row r="30689" ht="10.199999999999999" hidden="1" x14ac:dyDescent="0.2"/>
    <row r="30690" ht="10.199999999999999" hidden="1" x14ac:dyDescent="0.2"/>
    <row r="30691" ht="10.199999999999999" hidden="1" x14ac:dyDescent="0.2"/>
    <row r="30692" ht="10.199999999999999" hidden="1" x14ac:dyDescent="0.2"/>
    <row r="30693" ht="10.199999999999999" hidden="1" x14ac:dyDescent="0.2"/>
    <row r="30694" ht="10.199999999999999" hidden="1" x14ac:dyDescent="0.2"/>
    <row r="30695" ht="10.199999999999999" hidden="1" x14ac:dyDescent="0.2"/>
    <row r="30696" ht="10.199999999999999" hidden="1" x14ac:dyDescent="0.2"/>
    <row r="30697" ht="10.199999999999999" hidden="1" x14ac:dyDescent="0.2"/>
    <row r="30698" ht="10.199999999999999" hidden="1" x14ac:dyDescent="0.2"/>
    <row r="30699" ht="10.199999999999999" hidden="1" x14ac:dyDescent="0.2"/>
    <row r="30700" ht="10.199999999999999" hidden="1" x14ac:dyDescent="0.2"/>
    <row r="30701" ht="10.199999999999999" hidden="1" x14ac:dyDescent="0.2"/>
    <row r="30702" ht="10.199999999999999" hidden="1" x14ac:dyDescent="0.2"/>
    <row r="30703" ht="10.199999999999999" hidden="1" x14ac:dyDescent="0.2"/>
    <row r="30704" ht="10.199999999999999" hidden="1" x14ac:dyDescent="0.2"/>
    <row r="30705" ht="10.199999999999999" hidden="1" x14ac:dyDescent="0.2"/>
    <row r="30706" ht="10.199999999999999" hidden="1" x14ac:dyDescent="0.2"/>
    <row r="30707" ht="10.199999999999999" hidden="1" x14ac:dyDescent="0.2"/>
    <row r="30708" ht="10.199999999999999" hidden="1" x14ac:dyDescent="0.2"/>
    <row r="30709" ht="10.199999999999999" hidden="1" x14ac:dyDescent="0.2"/>
    <row r="30710" ht="10.199999999999999" hidden="1" x14ac:dyDescent="0.2"/>
    <row r="30711" ht="10.199999999999999" hidden="1" x14ac:dyDescent="0.2"/>
    <row r="30712" ht="10.199999999999999" hidden="1" x14ac:dyDescent="0.2"/>
    <row r="30713" ht="10.199999999999999" hidden="1" x14ac:dyDescent="0.2"/>
    <row r="30714" ht="10.199999999999999" hidden="1" x14ac:dyDescent="0.2"/>
    <row r="30715" ht="10.199999999999999" hidden="1" x14ac:dyDescent="0.2"/>
    <row r="30716" ht="10.199999999999999" hidden="1" x14ac:dyDescent="0.2"/>
    <row r="30717" ht="10.199999999999999" hidden="1" x14ac:dyDescent="0.2"/>
    <row r="30718" ht="10.199999999999999" hidden="1" x14ac:dyDescent="0.2"/>
    <row r="30719" ht="10.199999999999999" hidden="1" x14ac:dyDescent="0.2"/>
    <row r="30720" ht="10.199999999999999" hidden="1" x14ac:dyDescent="0.2"/>
    <row r="30721" ht="10.199999999999999" hidden="1" x14ac:dyDescent="0.2"/>
    <row r="30722" ht="10.199999999999999" hidden="1" x14ac:dyDescent="0.2"/>
    <row r="30723" ht="10.199999999999999" hidden="1" x14ac:dyDescent="0.2"/>
    <row r="30724" ht="10.199999999999999" hidden="1" x14ac:dyDescent="0.2"/>
    <row r="30725" ht="10.199999999999999" hidden="1" x14ac:dyDescent="0.2"/>
    <row r="30726" ht="10.199999999999999" hidden="1" x14ac:dyDescent="0.2"/>
    <row r="30727" ht="10.199999999999999" hidden="1" x14ac:dyDescent="0.2"/>
    <row r="30728" ht="10.199999999999999" hidden="1" x14ac:dyDescent="0.2"/>
    <row r="30729" ht="10.199999999999999" hidden="1" x14ac:dyDescent="0.2"/>
    <row r="30730" ht="10.199999999999999" hidden="1" x14ac:dyDescent="0.2"/>
    <row r="30731" ht="10.199999999999999" hidden="1" x14ac:dyDescent="0.2"/>
    <row r="30732" ht="10.199999999999999" hidden="1" x14ac:dyDescent="0.2"/>
    <row r="30733" ht="10.199999999999999" hidden="1" x14ac:dyDescent="0.2"/>
    <row r="30734" ht="10.199999999999999" hidden="1" x14ac:dyDescent="0.2"/>
    <row r="30735" ht="10.199999999999999" hidden="1" x14ac:dyDescent="0.2"/>
    <row r="30736" ht="10.199999999999999" hidden="1" x14ac:dyDescent="0.2"/>
    <row r="30737" ht="10.199999999999999" hidden="1" x14ac:dyDescent="0.2"/>
    <row r="30738" ht="10.199999999999999" hidden="1" x14ac:dyDescent="0.2"/>
    <row r="30739" ht="10.199999999999999" hidden="1" x14ac:dyDescent="0.2"/>
    <row r="30740" ht="10.199999999999999" hidden="1" x14ac:dyDescent="0.2"/>
    <row r="30741" ht="10.199999999999999" hidden="1" x14ac:dyDescent="0.2"/>
    <row r="30742" ht="10.199999999999999" hidden="1" x14ac:dyDescent="0.2"/>
    <row r="30743" ht="10.199999999999999" hidden="1" x14ac:dyDescent="0.2"/>
    <row r="30744" ht="10.199999999999999" hidden="1" x14ac:dyDescent="0.2"/>
    <row r="30745" ht="10.199999999999999" hidden="1" x14ac:dyDescent="0.2"/>
    <row r="30746" ht="10.199999999999999" hidden="1" x14ac:dyDescent="0.2"/>
    <row r="30747" ht="10.199999999999999" hidden="1" x14ac:dyDescent="0.2"/>
    <row r="30748" ht="10.199999999999999" hidden="1" x14ac:dyDescent="0.2"/>
    <row r="30749" ht="10.199999999999999" hidden="1" x14ac:dyDescent="0.2"/>
    <row r="30750" ht="10.199999999999999" hidden="1" x14ac:dyDescent="0.2"/>
    <row r="30751" ht="10.199999999999999" hidden="1" x14ac:dyDescent="0.2"/>
    <row r="30752" ht="10.199999999999999" hidden="1" x14ac:dyDescent="0.2"/>
    <row r="30753" ht="10.199999999999999" hidden="1" x14ac:dyDescent="0.2"/>
    <row r="30754" ht="10.199999999999999" hidden="1" x14ac:dyDescent="0.2"/>
    <row r="30755" ht="10.199999999999999" hidden="1" x14ac:dyDescent="0.2"/>
    <row r="30756" ht="10.199999999999999" hidden="1" x14ac:dyDescent="0.2"/>
    <row r="30757" ht="10.199999999999999" hidden="1" x14ac:dyDescent="0.2"/>
    <row r="30758" ht="10.199999999999999" hidden="1" x14ac:dyDescent="0.2"/>
    <row r="30759" ht="10.199999999999999" hidden="1" x14ac:dyDescent="0.2"/>
    <row r="30760" ht="10.199999999999999" hidden="1" x14ac:dyDescent="0.2"/>
    <row r="30761" ht="10.199999999999999" hidden="1" x14ac:dyDescent="0.2"/>
    <row r="30762" ht="10.199999999999999" hidden="1" x14ac:dyDescent="0.2"/>
    <row r="30763" ht="10.199999999999999" hidden="1" x14ac:dyDescent="0.2"/>
    <row r="30764" ht="10.199999999999999" hidden="1" x14ac:dyDescent="0.2"/>
    <row r="30765" ht="10.199999999999999" hidden="1" x14ac:dyDescent="0.2"/>
    <row r="30766" ht="10.199999999999999" hidden="1" x14ac:dyDescent="0.2"/>
    <row r="30767" ht="10.199999999999999" hidden="1" x14ac:dyDescent="0.2"/>
    <row r="30768" ht="10.199999999999999" hidden="1" x14ac:dyDescent="0.2"/>
    <row r="30769" ht="10.199999999999999" hidden="1" x14ac:dyDescent="0.2"/>
    <row r="30770" ht="10.199999999999999" hidden="1" x14ac:dyDescent="0.2"/>
    <row r="30771" ht="10.199999999999999" hidden="1" x14ac:dyDescent="0.2"/>
    <row r="30772" ht="10.199999999999999" hidden="1" x14ac:dyDescent="0.2"/>
    <row r="30773" ht="10.199999999999999" hidden="1" x14ac:dyDescent="0.2"/>
    <row r="30774" ht="10.199999999999999" hidden="1" x14ac:dyDescent="0.2"/>
    <row r="30775" ht="10.199999999999999" hidden="1" x14ac:dyDescent="0.2"/>
    <row r="30776" ht="10.199999999999999" hidden="1" x14ac:dyDescent="0.2"/>
    <row r="30777" ht="10.199999999999999" hidden="1" x14ac:dyDescent="0.2"/>
    <row r="30778" ht="10.199999999999999" hidden="1" x14ac:dyDescent="0.2"/>
    <row r="30779" ht="10.199999999999999" hidden="1" x14ac:dyDescent="0.2"/>
    <row r="30780" ht="10.199999999999999" hidden="1" x14ac:dyDescent="0.2"/>
    <row r="30781" ht="10.199999999999999" hidden="1" x14ac:dyDescent="0.2"/>
    <row r="30782" ht="10.199999999999999" hidden="1" x14ac:dyDescent="0.2"/>
    <row r="30783" ht="10.199999999999999" hidden="1" x14ac:dyDescent="0.2"/>
    <row r="30784" ht="10.199999999999999" hidden="1" x14ac:dyDescent="0.2"/>
    <row r="30785" ht="10.199999999999999" hidden="1" x14ac:dyDescent="0.2"/>
    <row r="30786" ht="10.199999999999999" hidden="1" x14ac:dyDescent="0.2"/>
    <row r="30787" ht="10.199999999999999" hidden="1" x14ac:dyDescent="0.2"/>
    <row r="30788" ht="10.199999999999999" hidden="1" x14ac:dyDescent="0.2"/>
    <row r="30789" ht="10.199999999999999" hidden="1" x14ac:dyDescent="0.2"/>
    <row r="30790" ht="10.199999999999999" hidden="1" x14ac:dyDescent="0.2"/>
    <row r="30791" ht="10.199999999999999" hidden="1" x14ac:dyDescent="0.2"/>
    <row r="30792" ht="10.199999999999999" hidden="1" x14ac:dyDescent="0.2"/>
    <row r="30793" ht="10.199999999999999" hidden="1" x14ac:dyDescent="0.2"/>
    <row r="30794" ht="10.199999999999999" hidden="1" x14ac:dyDescent="0.2"/>
    <row r="30795" ht="10.199999999999999" hidden="1" x14ac:dyDescent="0.2"/>
    <row r="30796" ht="10.199999999999999" hidden="1" x14ac:dyDescent="0.2"/>
    <row r="30797" ht="10.199999999999999" hidden="1" x14ac:dyDescent="0.2"/>
    <row r="30798" ht="10.199999999999999" hidden="1" x14ac:dyDescent="0.2"/>
    <row r="30799" ht="10.199999999999999" hidden="1" x14ac:dyDescent="0.2"/>
    <row r="30800" ht="10.199999999999999" hidden="1" x14ac:dyDescent="0.2"/>
    <row r="30801" ht="10.199999999999999" hidden="1" x14ac:dyDescent="0.2"/>
    <row r="30802" ht="10.199999999999999" hidden="1" x14ac:dyDescent="0.2"/>
    <row r="30803" ht="10.199999999999999" hidden="1" x14ac:dyDescent="0.2"/>
    <row r="30804" ht="10.199999999999999" hidden="1" x14ac:dyDescent="0.2"/>
    <row r="30805" ht="10.199999999999999" hidden="1" x14ac:dyDescent="0.2"/>
    <row r="30806" ht="10.199999999999999" hidden="1" x14ac:dyDescent="0.2"/>
    <row r="30807" ht="10.199999999999999" hidden="1" x14ac:dyDescent="0.2"/>
    <row r="30808" ht="10.199999999999999" hidden="1" x14ac:dyDescent="0.2"/>
    <row r="30809" ht="10.199999999999999" hidden="1" x14ac:dyDescent="0.2"/>
    <row r="30810" ht="10.199999999999999" hidden="1" x14ac:dyDescent="0.2"/>
    <row r="30811" ht="10.199999999999999" hidden="1" x14ac:dyDescent="0.2"/>
    <row r="30812" ht="10.199999999999999" hidden="1" x14ac:dyDescent="0.2"/>
    <row r="30813" ht="10.199999999999999" hidden="1" x14ac:dyDescent="0.2"/>
    <row r="30814" ht="10.199999999999999" hidden="1" x14ac:dyDescent="0.2"/>
    <row r="30815" ht="10.199999999999999" hidden="1" x14ac:dyDescent="0.2"/>
    <row r="30816" ht="10.199999999999999" hidden="1" x14ac:dyDescent="0.2"/>
    <row r="30817" ht="10.199999999999999" hidden="1" x14ac:dyDescent="0.2"/>
    <row r="30818" ht="10.199999999999999" hidden="1" x14ac:dyDescent="0.2"/>
    <row r="30819" ht="10.199999999999999" hidden="1" x14ac:dyDescent="0.2"/>
    <row r="30820" ht="10.199999999999999" hidden="1" x14ac:dyDescent="0.2"/>
    <row r="30821" ht="10.199999999999999" hidden="1" x14ac:dyDescent="0.2"/>
    <row r="30822" ht="10.199999999999999" hidden="1" x14ac:dyDescent="0.2"/>
    <row r="30823" ht="10.199999999999999" hidden="1" x14ac:dyDescent="0.2"/>
    <row r="30824" ht="10.199999999999999" hidden="1" x14ac:dyDescent="0.2"/>
    <row r="30825" ht="10.199999999999999" hidden="1" x14ac:dyDescent="0.2"/>
    <row r="30826" ht="10.199999999999999" hidden="1" x14ac:dyDescent="0.2"/>
    <row r="30827" ht="10.199999999999999" hidden="1" x14ac:dyDescent="0.2"/>
    <row r="30828" ht="10.199999999999999" hidden="1" x14ac:dyDescent="0.2"/>
    <row r="30829" ht="10.199999999999999" hidden="1" x14ac:dyDescent="0.2"/>
    <row r="30830" ht="10.199999999999999" hidden="1" x14ac:dyDescent="0.2"/>
    <row r="30831" ht="10.199999999999999" hidden="1" x14ac:dyDescent="0.2"/>
    <row r="30832" ht="10.199999999999999" hidden="1" x14ac:dyDescent="0.2"/>
    <row r="30833" ht="10.199999999999999" hidden="1" x14ac:dyDescent="0.2"/>
    <row r="30834" ht="10.199999999999999" hidden="1" x14ac:dyDescent="0.2"/>
    <row r="30835" ht="10.199999999999999" hidden="1" x14ac:dyDescent="0.2"/>
    <row r="30836" ht="10.199999999999999" hidden="1" x14ac:dyDescent="0.2"/>
    <row r="30837" ht="10.199999999999999" hidden="1" x14ac:dyDescent="0.2"/>
    <row r="30838" ht="10.199999999999999" hidden="1" x14ac:dyDescent="0.2"/>
    <row r="30839" ht="10.199999999999999" hidden="1" x14ac:dyDescent="0.2"/>
    <row r="30840" ht="10.199999999999999" hidden="1" x14ac:dyDescent="0.2"/>
    <row r="30841" ht="10.199999999999999" hidden="1" x14ac:dyDescent="0.2"/>
    <row r="30842" ht="10.199999999999999" hidden="1" x14ac:dyDescent="0.2"/>
    <row r="30843" ht="10.199999999999999" hidden="1" x14ac:dyDescent="0.2"/>
    <row r="30844" ht="10.199999999999999" hidden="1" x14ac:dyDescent="0.2"/>
    <row r="30845" ht="10.199999999999999" hidden="1" x14ac:dyDescent="0.2"/>
    <row r="30846" ht="10.199999999999999" hidden="1" x14ac:dyDescent="0.2"/>
    <row r="30847" ht="10.199999999999999" hidden="1" x14ac:dyDescent="0.2"/>
    <row r="30848" ht="10.199999999999999" hidden="1" x14ac:dyDescent="0.2"/>
    <row r="30849" ht="10.199999999999999" hidden="1" x14ac:dyDescent="0.2"/>
    <row r="30850" ht="10.199999999999999" hidden="1" x14ac:dyDescent="0.2"/>
    <row r="30851" ht="10.199999999999999" hidden="1" x14ac:dyDescent="0.2"/>
    <row r="30852" ht="10.199999999999999" hidden="1" x14ac:dyDescent="0.2"/>
    <row r="30853" ht="10.199999999999999" hidden="1" x14ac:dyDescent="0.2"/>
    <row r="30854" ht="10.199999999999999" hidden="1" x14ac:dyDescent="0.2"/>
    <row r="30855" ht="10.199999999999999" hidden="1" x14ac:dyDescent="0.2"/>
    <row r="30856" ht="10.199999999999999" hidden="1" x14ac:dyDescent="0.2"/>
    <row r="30857" ht="10.199999999999999" hidden="1" x14ac:dyDescent="0.2"/>
    <row r="30858" ht="10.199999999999999" hidden="1" x14ac:dyDescent="0.2"/>
    <row r="30859" ht="10.199999999999999" hidden="1" x14ac:dyDescent="0.2"/>
    <row r="30860" ht="10.199999999999999" hidden="1" x14ac:dyDescent="0.2"/>
    <row r="30861" ht="10.199999999999999" hidden="1" x14ac:dyDescent="0.2"/>
    <row r="30862" ht="10.199999999999999" hidden="1" x14ac:dyDescent="0.2"/>
    <row r="30863" ht="10.199999999999999" hidden="1" x14ac:dyDescent="0.2"/>
    <row r="30864" ht="10.199999999999999" hidden="1" x14ac:dyDescent="0.2"/>
    <row r="30865" ht="10.199999999999999" hidden="1" x14ac:dyDescent="0.2"/>
    <row r="30866" ht="10.199999999999999" hidden="1" x14ac:dyDescent="0.2"/>
    <row r="30867" ht="10.199999999999999" hidden="1" x14ac:dyDescent="0.2"/>
    <row r="30868" ht="10.199999999999999" hidden="1" x14ac:dyDescent="0.2"/>
    <row r="30869" ht="10.199999999999999" hidden="1" x14ac:dyDescent="0.2"/>
    <row r="30870" ht="10.199999999999999" hidden="1" x14ac:dyDescent="0.2"/>
    <row r="30871" ht="10.199999999999999" hidden="1" x14ac:dyDescent="0.2"/>
    <row r="30872" ht="10.199999999999999" hidden="1" x14ac:dyDescent="0.2"/>
    <row r="30873" ht="10.199999999999999" hidden="1" x14ac:dyDescent="0.2"/>
    <row r="30874" ht="10.199999999999999" hidden="1" x14ac:dyDescent="0.2"/>
    <row r="30875" ht="10.199999999999999" hidden="1" x14ac:dyDescent="0.2"/>
    <row r="30876" ht="10.199999999999999" hidden="1" x14ac:dyDescent="0.2"/>
    <row r="30877" ht="10.199999999999999" hidden="1" x14ac:dyDescent="0.2"/>
    <row r="30878" ht="10.199999999999999" hidden="1" x14ac:dyDescent="0.2"/>
    <row r="30879" ht="10.199999999999999" hidden="1" x14ac:dyDescent="0.2"/>
    <row r="30880" ht="10.199999999999999" hidden="1" x14ac:dyDescent="0.2"/>
    <row r="30881" ht="10.199999999999999" hidden="1" x14ac:dyDescent="0.2"/>
    <row r="30882" ht="10.199999999999999" hidden="1" x14ac:dyDescent="0.2"/>
    <row r="30883" ht="10.199999999999999" hidden="1" x14ac:dyDescent="0.2"/>
    <row r="30884" ht="10.199999999999999" hidden="1" x14ac:dyDescent="0.2"/>
    <row r="30885" ht="10.199999999999999" hidden="1" x14ac:dyDescent="0.2"/>
    <row r="30886" ht="10.199999999999999" hidden="1" x14ac:dyDescent="0.2"/>
    <row r="30887" ht="10.199999999999999" hidden="1" x14ac:dyDescent="0.2"/>
    <row r="30888" ht="10.199999999999999" hidden="1" x14ac:dyDescent="0.2"/>
    <row r="30889" ht="10.199999999999999" hidden="1" x14ac:dyDescent="0.2"/>
    <row r="30890" ht="10.199999999999999" hidden="1" x14ac:dyDescent="0.2"/>
    <row r="30891" ht="10.199999999999999" hidden="1" x14ac:dyDescent="0.2"/>
    <row r="30892" ht="10.199999999999999" hidden="1" x14ac:dyDescent="0.2"/>
    <row r="30893" ht="10.199999999999999" hidden="1" x14ac:dyDescent="0.2"/>
    <row r="30894" ht="10.199999999999999" hidden="1" x14ac:dyDescent="0.2"/>
    <row r="30895" ht="10.199999999999999" hidden="1" x14ac:dyDescent="0.2"/>
    <row r="30896" ht="10.199999999999999" hidden="1" x14ac:dyDescent="0.2"/>
    <row r="30897" ht="10.199999999999999" hidden="1" x14ac:dyDescent="0.2"/>
    <row r="30898" ht="10.199999999999999" hidden="1" x14ac:dyDescent="0.2"/>
    <row r="30899" ht="10.199999999999999" hidden="1" x14ac:dyDescent="0.2"/>
    <row r="30900" ht="10.199999999999999" hidden="1" x14ac:dyDescent="0.2"/>
    <row r="30901" ht="10.199999999999999" hidden="1" x14ac:dyDescent="0.2"/>
    <row r="30902" ht="10.199999999999999" hidden="1" x14ac:dyDescent="0.2"/>
    <row r="30903" ht="10.199999999999999" hidden="1" x14ac:dyDescent="0.2"/>
    <row r="30904" ht="10.199999999999999" hidden="1" x14ac:dyDescent="0.2"/>
    <row r="30905" ht="10.199999999999999" hidden="1" x14ac:dyDescent="0.2"/>
    <row r="30906" ht="10.199999999999999" hidden="1" x14ac:dyDescent="0.2"/>
    <row r="30907" ht="10.199999999999999" hidden="1" x14ac:dyDescent="0.2"/>
    <row r="30908" ht="10.199999999999999" hidden="1" x14ac:dyDescent="0.2"/>
    <row r="30909" ht="10.199999999999999" hidden="1" x14ac:dyDescent="0.2"/>
    <row r="30910" ht="10.199999999999999" hidden="1" x14ac:dyDescent="0.2"/>
    <row r="30911" ht="10.199999999999999" hidden="1" x14ac:dyDescent="0.2"/>
    <row r="30912" ht="10.199999999999999" hidden="1" x14ac:dyDescent="0.2"/>
    <row r="30913" ht="10.199999999999999" hidden="1" x14ac:dyDescent="0.2"/>
    <row r="30914" ht="10.199999999999999" hidden="1" x14ac:dyDescent="0.2"/>
    <row r="30915" ht="10.199999999999999" hidden="1" x14ac:dyDescent="0.2"/>
    <row r="30916" ht="10.199999999999999" hidden="1" x14ac:dyDescent="0.2"/>
    <row r="30917" ht="10.199999999999999" hidden="1" x14ac:dyDescent="0.2"/>
    <row r="30918" ht="10.199999999999999" hidden="1" x14ac:dyDescent="0.2"/>
    <row r="30919" ht="10.199999999999999" hidden="1" x14ac:dyDescent="0.2"/>
    <row r="30920" ht="10.199999999999999" hidden="1" x14ac:dyDescent="0.2"/>
    <row r="30921" ht="10.199999999999999" hidden="1" x14ac:dyDescent="0.2"/>
    <row r="30922" ht="10.199999999999999" hidden="1" x14ac:dyDescent="0.2"/>
    <row r="30923" ht="10.199999999999999" hidden="1" x14ac:dyDescent="0.2"/>
    <row r="30924" ht="10.199999999999999" hidden="1" x14ac:dyDescent="0.2"/>
    <row r="30925" ht="10.199999999999999" hidden="1" x14ac:dyDescent="0.2"/>
    <row r="30926" ht="10.199999999999999" hidden="1" x14ac:dyDescent="0.2"/>
    <row r="30927" ht="10.199999999999999" hidden="1" x14ac:dyDescent="0.2"/>
    <row r="30928" ht="10.199999999999999" hidden="1" x14ac:dyDescent="0.2"/>
    <row r="30929" ht="10.199999999999999" hidden="1" x14ac:dyDescent="0.2"/>
    <row r="30930" ht="10.199999999999999" hidden="1" x14ac:dyDescent="0.2"/>
    <row r="30931" ht="10.199999999999999" hidden="1" x14ac:dyDescent="0.2"/>
    <row r="30932" ht="10.199999999999999" hidden="1" x14ac:dyDescent="0.2"/>
    <row r="30933" ht="10.199999999999999" hidden="1" x14ac:dyDescent="0.2"/>
    <row r="30934" ht="10.199999999999999" hidden="1" x14ac:dyDescent="0.2"/>
    <row r="30935" ht="10.199999999999999" hidden="1" x14ac:dyDescent="0.2"/>
    <row r="30936" ht="10.199999999999999" hidden="1" x14ac:dyDescent="0.2"/>
    <row r="30937" ht="10.199999999999999" hidden="1" x14ac:dyDescent="0.2"/>
    <row r="30938" ht="10.199999999999999" hidden="1" x14ac:dyDescent="0.2"/>
    <row r="30939" ht="10.199999999999999" hidden="1" x14ac:dyDescent="0.2"/>
    <row r="30940" ht="10.199999999999999" hidden="1" x14ac:dyDescent="0.2"/>
    <row r="30941" ht="10.199999999999999" hidden="1" x14ac:dyDescent="0.2"/>
    <row r="30942" ht="10.199999999999999" hidden="1" x14ac:dyDescent="0.2"/>
    <row r="30943" ht="10.199999999999999" hidden="1" x14ac:dyDescent="0.2"/>
    <row r="30944" ht="10.199999999999999" hidden="1" x14ac:dyDescent="0.2"/>
    <row r="30945" ht="10.199999999999999" hidden="1" x14ac:dyDescent="0.2"/>
    <row r="30946" ht="10.199999999999999" hidden="1" x14ac:dyDescent="0.2"/>
    <row r="30947" ht="10.199999999999999" hidden="1" x14ac:dyDescent="0.2"/>
    <row r="30948" ht="10.199999999999999" hidden="1" x14ac:dyDescent="0.2"/>
    <row r="30949" ht="10.199999999999999" hidden="1" x14ac:dyDescent="0.2"/>
    <row r="30950" ht="10.199999999999999" hidden="1" x14ac:dyDescent="0.2"/>
    <row r="30951" ht="10.199999999999999" hidden="1" x14ac:dyDescent="0.2"/>
    <row r="30952" ht="10.199999999999999" hidden="1" x14ac:dyDescent="0.2"/>
    <row r="30953" ht="10.199999999999999" hidden="1" x14ac:dyDescent="0.2"/>
    <row r="30954" ht="10.199999999999999" hidden="1" x14ac:dyDescent="0.2"/>
    <row r="30955" ht="10.199999999999999" hidden="1" x14ac:dyDescent="0.2"/>
    <row r="30956" ht="10.199999999999999" hidden="1" x14ac:dyDescent="0.2"/>
    <row r="30957" ht="10.199999999999999" hidden="1" x14ac:dyDescent="0.2"/>
    <row r="30958" ht="10.199999999999999" hidden="1" x14ac:dyDescent="0.2"/>
    <row r="30959" ht="10.199999999999999" hidden="1" x14ac:dyDescent="0.2"/>
    <row r="30960" ht="10.199999999999999" hidden="1" x14ac:dyDescent="0.2"/>
    <row r="30961" ht="10.199999999999999" hidden="1" x14ac:dyDescent="0.2"/>
    <row r="30962" ht="10.199999999999999" hidden="1" x14ac:dyDescent="0.2"/>
    <row r="30963" ht="10.199999999999999" hidden="1" x14ac:dyDescent="0.2"/>
    <row r="30964" ht="10.199999999999999" hidden="1" x14ac:dyDescent="0.2"/>
    <row r="30965" ht="10.199999999999999" hidden="1" x14ac:dyDescent="0.2"/>
    <row r="30966" ht="10.199999999999999" hidden="1" x14ac:dyDescent="0.2"/>
    <row r="30967" ht="10.199999999999999" hidden="1" x14ac:dyDescent="0.2"/>
    <row r="30968" ht="10.199999999999999" hidden="1" x14ac:dyDescent="0.2"/>
    <row r="30969" ht="10.199999999999999" hidden="1" x14ac:dyDescent="0.2"/>
    <row r="30970" ht="10.199999999999999" hidden="1" x14ac:dyDescent="0.2"/>
    <row r="30971" ht="10.199999999999999" hidden="1" x14ac:dyDescent="0.2"/>
    <row r="30972" ht="10.199999999999999" hidden="1" x14ac:dyDescent="0.2"/>
    <row r="30973" ht="10.199999999999999" hidden="1" x14ac:dyDescent="0.2"/>
    <row r="30974" ht="10.199999999999999" hidden="1" x14ac:dyDescent="0.2"/>
    <row r="30975" ht="10.199999999999999" hidden="1" x14ac:dyDescent="0.2"/>
    <row r="30976" ht="10.199999999999999" hidden="1" x14ac:dyDescent="0.2"/>
    <row r="30977" ht="10.199999999999999" hidden="1" x14ac:dyDescent="0.2"/>
    <row r="30978" ht="10.199999999999999" hidden="1" x14ac:dyDescent="0.2"/>
    <row r="30979" ht="10.199999999999999" hidden="1" x14ac:dyDescent="0.2"/>
    <row r="30980" ht="10.199999999999999" hidden="1" x14ac:dyDescent="0.2"/>
    <row r="30981" ht="10.199999999999999" hidden="1" x14ac:dyDescent="0.2"/>
    <row r="30982" ht="10.199999999999999" hidden="1" x14ac:dyDescent="0.2"/>
    <row r="30983" ht="10.199999999999999" hidden="1" x14ac:dyDescent="0.2"/>
    <row r="30984" ht="10.199999999999999" hidden="1" x14ac:dyDescent="0.2"/>
    <row r="30985" ht="10.199999999999999" hidden="1" x14ac:dyDescent="0.2"/>
    <row r="30986" ht="10.199999999999999" hidden="1" x14ac:dyDescent="0.2"/>
    <row r="30987" ht="10.199999999999999" hidden="1" x14ac:dyDescent="0.2"/>
    <row r="30988" ht="10.199999999999999" hidden="1" x14ac:dyDescent="0.2"/>
    <row r="30989" ht="10.199999999999999" hidden="1" x14ac:dyDescent="0.2"/>
    <row r="30990" ht="10.199999999999999" hidden="1" x14ac:dyDescent="0.2"/>
    <row r="30991" ht="10.199999999999999" hidden="1" x14ac:dyDescent="0.2"/>
    <row r="30992" ht="10.199999999999999" hidden="1" x14ac:dyDescent="0.2"/>
    <row r="30993" ht="10.199999999999999" hidden="1" x14ac:dyDescent="0.2"/>
    <row r="30994" ht="10.199999999999999" hidden="1" x14ac:dyDescent="0.2"/>
    <row r="30995" ht="10.199999999999999" hidden="1" x14ac:dyDescent="0.2"/>
    <row r="30996" ht="10.199999999999999" hidden="1" x14ac:dyDescent="0.2"/>
    <row r="30997" ht="10.199999999999999" hidden="1" x14ac:dyDescent="0.2"/>
    <row r="30998" ht="10.199999999999999" hidden="1" x14ac:dyDescent="0.2"/>
    <row r="30999" ht="10.199999999999999" hidden="1" x14ac:dyDescent="0.2"/>
    <row r="31000" ht="10.199999999999999" hidden="1" x14ac:dyDescent="0.2"/>
    <row r="31001" ht="10.199999999999999" hidden="1" x14ac:dyDescent="0.2"/>
    <row r="31002" ht="10.199999999999999" hidden="1" x14ac:dyDescent="0.2"/>
    <row r="31003" ht="10.199999999999999" hidden="1" x14ac:dyDescent="0.2"/>
    <row r="31004" ht="10.199999999999999" hidden="1" x14ac:dyDescent="0.2"/>
    <row r="31005" ht="10.199999999999999" hidden="1" x14ac:dyDescent="0.2"/>
    <row r="31006" ht="10.199999999999999" hidden="1" x14ac:dyDescent="0.2"/>
    <row r="31007" ht="10.199999999999999" hidden="1" x14ac:dyDescent="0.2"/>
    <row r="31008" ht="10.199999999999999" hidden="1" x14ac:dyDescent="0.2"/>
    <row r="31009" ht="10.199999999999999" hidden="1" x14ac:dyDescent="0.2"/>
    <row r="31010" ht="10.199999999999999" hidden="1" x14ac:dyDescent="0.2"/>
    <row r="31011" ht="10.199999999999999" hidden="1" x14ac:dyDescent="0.2"/>
    <row r="31012" ht="10.199999999999999" hidden="1" x14ac:dyDescent="0.2"/>
    <row r="31013" ht="10.199999999999999" hidden="1" x14ac:dyDescent="0.2"/>
    <row r="31014" ht="10.199999999999999" hidden="1" x14ac:dyDescent="0.2"/>
    <row r="31015" ht="10.199999999999999" hidden="1" x14ac:dyDescent="0.2"/>
    <row r="31016" ht="10.199999999999999" hidden="1" x14ac:dyDescent="0.2"/>
    <row r="31017" ht="10.199999999999999" hidden="1" x14ac:dyDescent="0.2"/>
    <row r="31018" ht="10.199999999999999" hidden="1" x14ac:dyDescent="0.2"/>
    <row r="31019" ht="10.199999999999999" hidden="1" x14ac:dyDescent="0.2"/>
    <row r="31020" ht="10.199999999999999" hidden="1" x14ac:dyDescent="0.2"/>
    <row r="31021" ht="10.199999999999999" hidden="1" x14ac:dyDescent="0.2"/>
    <row r="31022" ht="10.199999999999999" hidden="1" x14ac:dyDescent="0.2"/>
    <row r="31023" ht="10.199999999999999" hidden="1" x14ac:dyDescent="0.2"/>
    <row r="31024" ht="10.199999999999999" hidden="1" x14ac:dyDescent="0.2"/>
    <row r="31025" ht="10.199999999999999" hidden="1" x14ac:dyDescent="0.2"/>
    <row r="31026" ht="10.199999999999999" hidden="1" x14ac:dyDescent="0.2"/>
    <row r="31027" ht="10.199999999999999" hidden="1" x14ac:dyDescent="0.2"/>
    <row r="31028" ht="10.199999999999999" hidden="1" x14ac:dyDescent="0.2"/>
    <row r="31029" ht="10.199999999999999" hidden="1" x14ac:dyDescent="0.2"/>
    <row r="31030" ht="10.199999999999999" hidden="1" x14ac:dyDescent="0.2"/>
    <row r="31031" ht="10.199999999999999" hidden="1" x14ac:dyDescent="0.2"/>
    <row r="31032" ht="10.199999999999999" hidden="1" x14ac:dyDescent="0.2"/>
    <row r="31033" ht="10.199999999999999" hidden="1" x14ac:dyDescent="0.2"/>
    <row r="31034" ht="10.199999999999999" hidden="1" x14ac:dyDescent="0.2"/>
    <row r="31035" ht="10.199999999999999" hidden="1" x14ac:dyDescent="0.2"/>
    <row r="31036" ht="10.199999999999999" hidden="1" x14ac:dyDescent="0.2"/>
    <row r="31037" ht="10.199999999999999" hidden="1" x14ac:dyDescent="0.2"/>
    <row r="31038" ht="10.199999999999999" hidden="1" x14ac:dyDescent="0.2"/>
    <row r="31039" ht="10.199999999999999" hidden="1" x14ac:dyDescent="0.2"/>
    <row r="31040" ht="10.199999999999999" hidden="1" x14ac:dyDescent="0.2"/>
    <row r="31041" ht="10.199999999999999" hidden="1" x14ac:dyDescent="0.2"/>
    <row r="31042" ht="10.199999999999999" hidden="1" x14ac:dyDescent="0.2"/>
    <row r="31043" ht="10.199999999999999" hidden="1" x14ac:dyDescent="0.2"/>
    <row r="31044" ht="10.199999999999999" hidden="1" x14ac:dyDescent="0.2"/>
    <row r="31045" ht="10.199999999999999" hidden="1" x14ac:dyDescent="0.2"/>
    <row r="31046" ht="10.199999999999999" hidden="1" x14ac:dyDescent="0.2"/>
    <row r="31047" ht="10.199999999999999" hidden="1" x14ac:dyDescent="0.2"/>
    <row r="31048" ht="10.199999999999999" hidden="1" x14ac:dyDescent="0.2"/>
    <row r="31049" ht="10.199999999999999" hidden="1" x14ac:dyDescent="0.2"/>
    <row r="31050" ht="10.199999999999999" hidden="1" x14ac:dyDescent="0.2"/>
    <row r="31051" ht="10.199999999999999" hidden="1" x14ac:dyDescent="0.2"/>
    <row r="31052" ht="10.199999999999999" hidden="1" x14ac:dyDescent="0.2"/>
    <row r="31053" ht="10.199999999999999" hidden="1" x14ac:dyDescent="0.2"/>
    <row r="31054" ht="10.199999999999999" hidden="1" x14ac:dyDescent="0.2"/>
    <row r="31055" ht="10.199999999999999" hidden="1" x14ac:dyDescent="0.2"/>
    <row r="31056" ht="10.199999999999999" hidden="1" x14ac:dyDescent="0.2"/>
    <row r="31057" ht="10.199999999999999" hidden="1" x14ac:dyDescent="0.2"/>
    <row r="31058" ht="10.199999999999999" hidden="1" x14ac:dyDescent="0.2"/>
    <row r="31059" ht="10.199999999999999" hidden="1" x14ac:dyDescent="0.2"/>
    <row r="31060" ht="10.199999999999999" hidden="1" x14ac:dyDescent="0.2"/>
    <row r="31061" ht="10.199999999999999" hidden="1" x14ac:dyDescent="0.2"/>
    <row r="31062" ht="10.199999999999999" hidden="1" x14ac:dyDescent="0.2"/>
    <row r="31063" ht="10.199999999999999" hidden="1" x14ac:dyDescent="0.2"/>
    <row r="31064" ht="10.199999999999999" hidden="1" x14ac:dyDescent="0.2"/>
    <row r="31065" ht="10.199999999999999" hidden="1" x14ac:dyDescent="0.2"/>
    <row r="31066" ht="10.199999999999999" hidden="1" x14ac:dyDescent="0.2"/>
    <row r="31067" ht="10.199999999999999" hidden="1" x14ac:dyDescent="0.2"/>
    <row r="31068" ht="10.199999999999999" hidden="1" x14ac:dyDescent="0.2"/>
    <row r="31069" ht="10.199999999999999" hidden="1" x14ac:dyDescent="0.2"/>
    <row r="31070" ht="10.199999999999999" hidden="1" x14ac:dyDescent="0.2"/>
    <row r="31071" ht="10.199999999999999" hidden="1" x14ac:dyDescent="0.2"/>
    <row r="31072" ht="10.199999999999999" hidden="1" x14ac:dyDescent="0.2"/>
    <row r="31073" ht="10.199999999999999" hidden="1" x14ac:dyDescent="0.2"/>
    <row r="31074" ht="10.199999999999999" hidden="1" x14ac:dyDescent="0.2"/>
    <row r="31075" ht="10.199999999999999" hidden="1" x14ac:dyDescent="0.2"/>
    <row r="31076" ht="10.199999999999999" hidden="1" x14ac:dyDescent="0.2"/>
    <row r="31077" ht="10.199999999999999" hidden="1" x14ac:dyDescent="0.2"/>
    <row r="31078" ht="10.199999999999999" hidden="1" x14ac:dyDescent="0.2"/>
    <row r="31079" ht="10.199999999999999" hidden="1" x14ac:dyDescent="0.2"/>
    <row r="31080" ht="10.199999999999999" hidden="1" x14ac:dyDescent="0.2"/>
    <row r="31081" ht="10.199999999999999" hidden="1" x14ac:dyDescent="0.2"/>
    <row r="31082" ht="10.199999999999999" hidden="1" x14ac:dyDescent="0.2"/>
    <row r="31083" ht="10.199999999999999" hidden="1" x14ac:dyDescent="0.2"/>
    <row r="31084" ht="10.199999999999999" hidden="1" x14ac:dyDescent="0.2"/>
    <row r="31085" ht="10.199999999999999" hidden="1" x14ac:dyDescent="0.2"/>
    <row r="31086" ht="10.199999999999999" hidden="1" x14ac:dyDescent="0.2"/>
    <row r="31087" ht="10.199999999999999" hidden="1" x14ac:dyDescent="0.2"/>
    <row r="31088" ht="10.199999999999999" hidden="1" x14ac:dyDescent="0.2"/>
    <row r="31089" ht="10.199999999999999" hidden="1" x14ac:dyDescent="0.2"/>
    <row r="31090" ht="10.199999999999999" hidden="1" x14ac:dyDescent="0.2"/>
    <row r="31091" ht="10.199999999999999" hidden="1" x14ac:dyDescent="0.2"/>
    <row r="31092" ht="10.199999999999999" hidden="1" x14ac:dyDescent="0.2"/>
    <row r="31093" ht="10.199999999999999" hidden="1" x14ac:dyDescent="0.2"/>
    <row r="31094" ht="10.199999999999999" hidden="1" x14ac:dyDescent="0.2"/>
    <row r="31095" ht="10.199999999999999" hidden="1" x14ac:dyDescent="0.2"/>
    <row r="31096" ht="10.199999999999999" hidden="1" x14ac:dyDescent="0.2"/>
    <row r="31097" ht="10.199999999999999" hidden="1" x14ac:dyDescent="0.2"/>
    <row r="31098" ht="10.199999999999999" hidden="1" x14ac:dyDescent="0.2"/>
    <row r="31099" ht="10.199999999999999" hidden="1" x14ac:dyDescent="0.2"/>
    <row r="31100" ht="10.199999999999999" hidden="1" x14ac:dyDescent="0.2"/>
    <row r="31101" ht="10.199999999999999" hidden="1" x14ac:dyDescent="0.2"/>
    <row r="31102" ht="10.199999999999999" hidden="1" x14ac:dyDescent="0.2"/>
    <row r="31103" ht="10.199999999999999" hidden="1" x14ac:dyDescent="0.2"/>
    <row r="31104" ht="10.199999999999999" hidden="1" x14ac:dyDescent="0.2"/>
    <row r="31105" ht="10.199999999999999" hidden="1" x14ac:dyDescent="0.2"/>
    <row r="31106" ht="10.199999999999999" hidden="1" x14ac:dyDescent="0.2"/>
    <row r="31107" ht="10.199999999999999" hidden="1" x14ac:dyDescent="0.2"/>
    <row r="31108" ht="10.199999999999999" hidden="1" x14ac:dyDescent="0.2"/>
    <row r="31109" ht="10.199999999999999" hidden="1" x14ac:dyDescent="0.2"/>
    <row r="31110" ht="10.199999999999999" hidden="1" x14ac:dyDescent="0.2"/>
    <row r="31111" ht="10.199999999999999" hidden="1" x14ac:dyDescent="0.2"/>
    <row r="31112" ht="10.199999999999999" hidden="1" x14ac:dyDescent="0.2"/>
    <row r="31113" ht="10.199999999999999" hidden="1" x14ac:dyDescent="0.2"/>
    <row r="31114" ht="10.199999999999999" hidden="1" x14ac:dyDescent="0.2"/>
    <row r="31115" ht="10.199999999999999" hidden="1" x14ac:dyDescent="0.2"/>
    <row r="31116" ht="10.199999999999999" hidden="1" x14ac:dyDescent="0.2"/>
    <row r="31117" ht="10.199999999999999" hidden="1" x14ac:dyDescent="0.2"/>
    <row r="31118" ht="10.199999999999999" hidden="1" x14ac:dyDescent="0.2"/>
    <row r="31119" ht="10.199999999999999" hidden="1" x14ac:dyDescent="0.2"/>
    <row r="31120" ht="10.199999999999999" hidden="1" x14ac:dyDescent="0.2"/>
    <row r="31121" ht="10.199999999999999" hidden="1" x14ac:dyDescent="0.2"/>
    <row r="31122" ht="10.199999999999999" hidden="1" x14ac:dyDescent="0.2"/>
    <row r="31123" ht="10.199999999999999" hidden="1" x14ac:dyDescent="0.2"/>
    <row r="31124" ht="10.199999999999999" hidden="1" x14ac:dyDescent="0.2"/>
    <row r="31125" ht="10.199999999999999" hidden="1" x14ac:dyDescent="0.2"/>
    <row r="31126" ht="10.199999999999999" hidden="1" x14ac:dyDescent="0.2"/>
    <row r="31127" ht="10.199999999999999" hidden="1" x14ac:dyDescent="0.2"/>
    <row r="31128" ht="10.199999999999999" hidden="1" x14ac:dyDescent="0.2"/>
    <row r="31129" ht="10.199999999999999" hidden="1" x14ac:dyDescent="0.2"/>
    <row r="31130" ht="10.199999999999999" hidden="1" x14ac:dyDescent="0.2"/>
    <row r="31131" ht="10.199999999999999" hidden="1" x14ac:dyDescent="0.2"/>
    <row r="31132" ht="10.199999999999999" hidden="1" x14ac:dyDescent="0.2"/>
    <row r="31133" ht="10.199999999999999" hidden="1" x14ac:dyDescent="0.2"/>
    <row r="31134" ht="10.199999999999999" hidden="1" x14ac:dyDescent="0.2"/>
    <row r="31135" ht="10.199999999999999" hidden="1" x14ac:dyDescent="0.2"/>
    <row r="31136" ht="10.199999999999999" hidden="1" x14ac:dyDescent="0.2"/>
    <row r="31137" ht="10.199999999999999" hidden="1" x14ac:dyDescent="0.2"/>
    <row r="31138" ht="10.199999999999999" hidden="1" x14ac:dyDescent="0.2"/>
    <row r="31139" ht="10.199999999999999" hidden="1" x14ac:dyDescent="0.2"/>
    <row r="31140" ht="10.199999999999999" hidden="1" x14ac:dyDescent="0.2"/>
    <row r="31141" ht="10.199999999999999" hidden="1" x14ac:dyDescent="0.2"/>
    <row r="31142" ht="10.199999999999999" hidden="1" x14ac:dyDescent="0.2"/>
    <row r="31143" ht="10.199999999999999" hidden="1" x14ac:dyDescent="0.2"/>
    <row r="31144" ht="10.199999999999999" hidden="1" x14ac:dyDescent="0.2"/>
    <row r="31145" ht="10.199999999999999" hidden="1" x14ac:dyDescent="0.2"/>
    <row r="31146" ht="10.199999999999999" hidden="1" x14ac:dyDescent="0.2"/>
    <row r="31147" ht="10.199999999999999" hidden="1" x14ac:dyDescent="0.2"/>
    <row r="31148" ht="10.199999999999999" hidden="1" x14ac:dyDescent="0.2"/>
    <row r="31149" ht="10.199999999999999" hidden="1" x14ac:dyDescent="0.2"/>
    <row r="31150" ht="10.199999999999999" hidden="1" x14ac:dyDescent="0.2"/>
    <row r="31151" ht="10.199999999999999" hidden="1" x14ac:dyDescent="0.2"/>
    <row r="31152" ht="10.199999999999999" hidden="1" x14ac:dyDescent="0.2"/>
    <row r="31153" ht="10.199999999999999" hidden="1" x14ac:dyDescent="0.2"/>
    <row r="31154" ht="10.199999999999999" hidden="1" x14ac:dyDescent="0.2"/>
    <row r="31155" ht="10.199999999999999" hidden="1" x14ac:dyDescent="0.2"/>
    <row r="31156" ht="10.199999999999999" hidden="1" x14ac:dyDescent="0.2"/>
    <row r="31157" ht="10.199999999999999" hidden="1" x14ac:dyDescent="0.2"/>
    <row r="31158" ht="10.199999999999999" hidden="1" x14ac:dyDescent="0.2"/>
    <row r="31159" ht="10.199999999999999" hidden="1" x14ac:dyDescent="0.2"/>
    <row r="31160" ht="10.199999999999999" hidden="1" x14ac:dyDescent="0.2"/>
    <row r="31161" ht="10.199999999999999" hidden="1" x14ac:dyDescent="0.2"/>
    <row r="31162" ht="10.199999999999999" hidden="1" x14ac:dyDescent="0.2"/>
    <row r="31163" ht="10.199999999999999" hidden="1" x14ac:dyDescent="0.2"/>
    <row r="31164" ht="10.199999999999999" hidden="1" x14ac:dyDescent="0.2"/>
    <row r="31165" ht="10.199999999999999" hidden="1" x14ac:dyDescent="0.2"/>
    <row r="31166" ht="10.199999999999999" hidden="1" x14ac:dyDescent="0.2"/>
    <row r="31167" ht="10.199999999999999" hidden="1" x14ac:dyDescent="0.2"/>
    <row r="31168" ht="10.199999999999999" hidden="1" x14ac:dyDescent="0.2"/>
    <row r="31169" ht="10.199999999999999" hidden="1" x14ac:dyDescent="0.2"/>
    <row r="31170" ht="10.199999999999999" hidden="1" x14ac:dyDescent="0.2"/>
    <row r="31171" ht="10.199999999999999" hidden="1" x14ac:dyDescent="0.2"/>
    <row r="31172" ht="10.199999999999999" hidden="1" x14ac:dyDescent="0.2"/>
    <row r="31173" ht="10.199999999999999" hidden="1" x14ac:dyDescent="0.2"/>
    <row r="31174" ht="10.199999999999999" hidden="1" x14ac:dyDescent="0.2"/>
    <row r="31175" ht="10.199999999999999" hidden="1" x14ac:dyDescent="0.2"/>
    <row r="31176" ht="10.199999999999999" hidden="1" x14ac:dyDescent="0.2"/>
    <row r="31177" ht="10.199999999999999" hidden="1" x14ac:dyDescent="0.2"/>
    <row r="31178" ht="10.199999999999999" hidden="1" x14ac:dyDescent="0.2"/>
    <row r="31179" ht="10.199999999999999" hidden="1" x14ac:dyDescent="0.2"/>
    <row r="31180" ht="10.199999999999999" hidden="1" x14ac:dyDescent="0.2"/>
    <row r="31181" ht="10.199999999999999" hidden="1" x14ac:dyDescent="0.2"/>
    <row r="31182" ht="10.199999999999999" hidden="1" x14ac:dyDescent="0.2"/>
    <row r="31183" ht="10.199999999999999" hidden="1" x14ac:dyDescent="0.2"/>
    <row r="31184" ht="10.199999999999999" hidden="1" x14ac:dyDescent="0.2"/>
    <row r="31185" ht="10.199999999999999" hidden="1" x14ac:dyDescent="0.2"/>
    <row r="31186" ht="10.199999999999999" hidden="1" x14ac:dyDescent="0.2"/>
    <row r="31187" ht="10.199999999999999" hidden="1" x14ac:dyDescent="0.2"/>
    <row r="31188" ht="10.199999999999999" hidden="1" x14ac:dyDescent="0.2"/>
    <row r="31189" ht="10.199999999999999" hidden="1" x14ac:dyDescent="0.2"/>
    <row r="31190" ht="10.199999999999999" hidden="1" x14ac:dyDescent="0.2"/>
    <row r="31191" ht="10.199999999999999" hidden="1" x14ac:dyDescent="0.2"/>
    <row r="31192" ht="10.199999999999999" hidden="1" x14ac:dyDescent="0.2"/>
    <row r="31193" ht="10.199999999999999" hidden="1" x14ac:dyDescent="0.2"/>
    <row r="31194" ht="10.199999999999999" hidden="1" x14ac:dyDescent="0.2"/>
    <row r="31195" ht="10.199999999999999" hidden="1" x14ac:dyDescent="0.2"/>
    <row r="31196" ht="10.199999999999999" hidden="1" x14ac:dyDescent="0.2"/>
    <row r="31197" ht="10.199999999999999" hidden="1" x14ac:dyDescent="0.2"/>
    <row r="31198" ht="10.199999999999999" hidden="1" x14ac:dyDescent="0.2"/>
    <row r="31199" ht="10.199999999999999" hidden="1" x14ac:dyDescent="0.2"/>
    <row r="31200" ht="10.199999999999999" hidden="1" x14ac:dyDescent="0.2"/>
    <row r="31201" ht="10.199999999999999" hidden="1" x14ac:dyDescent="0.2"/>
    <row r="31202" ht="10.199999999999999" hidden="1" x14ac:dyDescent="0.2"/>
    <row r="31203" ht="10.199999999999999" hidden="1" x14ac:dyDescent="0.2"/>
    <row r="31204" ht="10.199999999999999" hidden="1" x14ac:dyDescent="0.2"/>
    <row r="31205" ht="10.199999999999999" hidden="1" x14ac:dyDescent="0.2"/>
    <row r="31206" ht="10.199999999999999" hidden="1" x14ac:dyDescent="0.2"/>
    <row r="31207" ht="10.199999999999999" hidden="1" x14ac:dyDescent="0.2"/>
    <row r="31208" ht="10.199999999999999" hidden="1" x14ac:dyDescent="0.2"/>
    <row r="31209" ht="10.199999999999999" hidden="1" x14ac:dyDescent="0.2"/>
    <row r="31210" ht="10.199999999999999" hidden="1" x14ac:dyDescent="0.2"/>
    <row r="31211" ht="10.199999999999999" hidden="1" x14ac:dyDescent="0.2"/>
    <row r="31212" ht="10.199999999999999" hidden="1" x14ac:dyDescent="0.2"/>
    <row r="31213" ht="10.199999999999999" hidden="1" x14ac:dyDescent="0.2"/>
    <row r="31214" ht="10.199999999999999" hidden="1" x14ac:dyDescent="0.2"/>
    <row r="31215" ht="10.199999999999999" hidden="1" x14ac:dyDescent="0.2"/>
    <row r="31216" ht="10.199999999999999" hidden="1" x14ac:dyDescent="0.2"/>
    <row r="31217" ht="10.199999999999999" hidden="1" x14ac:dyDescent="0.2"/>
    <row r="31218" ht="10.199999999999999" hidden="1" x14ac:dyDescent="0.2"/>
    <row r="31219" ht="10.199999999999999" hidden="1" x14ac:dyDescent="0.2"/>
    <row r="31220" ht="10.199999999999999" hidden="1" x14ac:dyDescent="0.2"/>
    <row r="31221" ht="10.199999999999999" hidden="1" x14ac:dyDescent="0.2"/>
    <row r="31222" ht="10.199999999999999" hidden="1" x14ac:dyDescent="0.2"/>
    <row r="31223" ht="10.199999999999999" hidden="1" x14ac:dyDescent="0.2"/>
    <row r="31224" ht="10.199999999999999" hidden="1" x14ac:dyDescent="0.2"/>
    <row r="31225" ht="10.199999999999999" hidden="1" x14ac:dyDescent="0.2"/>
    <row r="31226" ht="10.199999999999999" hidden="1" x14ac:dyDescent="0.2"/>
    <row r="31227" ht="10.199999999999999" hidden="1" x14ac:dyDescent="0.2"/>
    <row r="31228" ht="10.199999999999999" hidden="1" x14ac:dyDescent="0.2"/>
    <row r="31229" ht="10.199999999999999" hidden="1" x14ac:dyDescent="0.2"/>
    <row r="31230" ht="10.199999999999999" hidden="1" x14ac:dyDescent="0.2"/>
    <row r="31231" ht="10.199999999999999" hidden="1" x14ac:dyDescent="0.2"/>
    <row r="31232" ht="10.199999999999999" hidden="1" x14ac:dyDescent="0.2"/>
    <row r="31233" ht="10.199999999999999" hidden="1" x14ac:dyDescent="0.2"/>
    <row r="31234" ht="10.199999999999999" hidden="1" x14ac:dyDescent="0.2"/>
    <row r="31235" ht="10.199999999999999" hidden="1" x14ac:dyDescent="0.2"/>
    <row r="31236" ht="10.199999999999999" hidden="1" x14ac:dyDescent="0.2"/>
    <row r="31237" ht="10.199999999999999" hidden="1" x14ac:dyDescent="0.2"/>
    <row r="31238" ht="10.199999999999999" hidden="1" x14ac:dyDescent="0.2"/>
    <row r="31239" ht="10.199999999999999" hidden="1" x14ac:dyDescent="0.2"/>
    <row r="31240" ht="10.199999999999999" hidden="1" x14ac:dyDescent="0.2"/>
    <row r="31241" ht="10.199999999999999" hidden="1" x14ac:dyDescent="0.2"/>
    <row r="31242" ht="10.199999999999999" hidden="1" x14ac:dyDescent="0.2"/>
    <row r="31243" ht="10.199999999999999" hidden="1" x14ac:dyDescent="0.2"/>
    <row r="31244" ht="10.199999999999999" hidden="1" x14ac:dyDescent="0.2"/>
    <row r="31245" ht="10.199999999999999" hidden="1" x14ac:dyDescent="0.2"/>
    <row r="31246" ht="10.199999999999999" hidden="1" x14ac:dyDescent="0.2"/>
    <row r="31247" ht="10.199999999999999" hidden="1" x14ac:dyDescent="0.2"/>
    <row r="31248" ht="10.199999999999999" hidden="1" x14ac:dyDescent="0.2"/>
    <row r="31249" ht="10.199999999999999" hidden="1" x14ac:dyDescent="0.2"/>
    <row r="31250" ht="10.199999999999999" hidden="1" x14ac:dyDescent="0.2"/>
    <row r="31251" ht="10.199999999999999" hidden="1" x14ac:dyDescent="0.2"/>
    <row r="31252" ht="10.199999999999999" hidden="1" x14ac:dyDescent="0.2"/>
    <row r="31253" ht="10.199999999999999" hidden="1" x14ac:dyDescent="0.2"/>
    <row r="31254" ht="10.199999999999999" hidden="1" x14ac:dyDescent="0.2"/>
    <row r="31255" ht="10.199999999999999" hidden="1" x14ac:dyDescent="0.2"/>
    <row r="31256" ht="10.199999999999999" hidden="1" x14ac:dyDescent="0.2"/>
    <row r="31257" ht="10.199999999999999" hidden="1" x14ac:dyDescent="0.2"/>
    <row r="31258" ht="10.199999999999999" hidden="1" x14ac:dyDescent="0.2"/>
    <row r="31259" ht="10.199999999999999" hidden="1" x14ac:dyDescent="0.2"/>
    <row r="31260" ht="10.199999999999999" hidden="1" x14ac:dyDescent="0.2"/>
    <row r="31261" ht="10.199999999999999" hidden="1" x14ac:dyDescent="0.2"/>
    <row r="31262" ht="10.199999999999999" hidden="1" x14ac:dyDescent="0.2"/>
    <row r="31263" ht="10.199999999999999" hidden="1" x14ac:dyDescent="0.2"/>
    <row r="31264" ht="10.199999999999999" hidden="1" x14ac:dyDescent="0.2"/>
    <row r="31265" ht="10.199999999999999" hidden="1" x14ac:dyDescent="0.2"/>
    <row r="31266" ht="10.199999999999999" hidden="1" x14ac:dyDescent="0.2"/>
    <row r="31267" ht="10.199999999999999" hidden="1" x14ac:dyDescent="0.2"/>
    <row r="31268" ht="10.199999999999999" hidden="1" x14ac:dyDescent="0.2"/>
    <row r="31269" ht="10.199999999999999" hidden="1" x14ac:dyDescent="0.2"/>
    <row r="31270" ht="10.199999999999999" hidden="1" x14ac:dyDescent="0.2"/>
    <row r="31271" ht="10.199999999999999" hidden="1" x14ac:dyDescent="0.2"/>
    <row r="31272" ht="10.199999999999999" hidden="1" x14ac:dyDescent="0.2"/>
    <row r="31273" ht="10.199999999999999" hidden="1" x14ac:dyDescent="0.2"/>
    <row r="31274" ht="10.199999999999999" hidden="1" x14ac:dyDescent="0.2"/>
    <row r="31275" ht="10.199999999999999" hidden="1" x14ac:dyDescent="0.2"/>
    <row r="31276" ht="10.199999999999999" hidden="1" x14ac:dyDescent="0.2"/>
    <row r="31277" ht="10.199999999999999" hidden="1" x14ac:dyDescent="0.2"/>
    <row r="31278" ht="10.199999999999999" hidden="1" x14ac:dyDescent="0.2"/>
    <row r="31279" ht="10.199999999999999" hidden="1" x14ac:dyDescent="0.2"/>
    <row r="31280" ht="10.199999999999999" hidden="1" x14ac:dyDescent="0.2"/>
    <row r="31281" ht="10.199999999999999" hidden="1" x14ac:dyDescent="0.2"/>
    <row r="31282" ht="10.199999999999999" hidden="1" x14ac:dyDescent="0.2"/>
    <row r="31283" ht="10.199999999999999" hidden="1" x14ac:dyDescent="0.2"/>
    <row r="31284" ht="10.199999999999999" hidden="1" x14ac:dyDescent="0.2"/>
    <row r="31285" ht="10.199999999999999" hidden="1" x14ac:dyDescent="0.2"/>
    <row r="31286" ht="10.199999999999999" hidden="1" x14ac:dyDescent="0.2"/>
    <row r="31287" ht="10.199999999999999" hidden="1" x14ac:dyDescent="0.2"/>
    <row r="31288" ht="10.199999999999999" hidden="1" x14ac:dyDescent="0.2"/>
    <row r="31289" ht="10.199999999999999" hidden="1" x14ac:dyDescent="0.2"/>
    <row r="31290" ht="10.199999999999999" hidden="1" x14ac:dyDescent="0.2"/>
    <row r="31291" ht="10.199999999999999" hidden="1" x14ac:dyDescent="0.2"/>
    <row r="31292" ht="10.199999999999999" hidden="1" x14ac:dyDescent="0.2"/>
    <row r="31293" ht="10.199999999999999" hidden="1" x14ac:dyDescent="0.2"/>
    <row r="31294" ht="10.199999999999999" hidden="1" x14ac:dyDescent="0.2"/>
    <row r="31295" ht="10.199999999999999" hidden="1" x14ac:dyDescent="0.2"/>
    <row r="31296" ht="10.199999999999999" hidden="1" x14ac:dyDescent="0.2"/>
    <row r="31297" ht="10.199999999999999" hidden="1" x14ac:dyDescent="0.2"/>
    <row r="31298" ht="10.199999999999999" hidden="1" x14ac:dyDescent="0.2"/>
    <row r="31299" ht="10.199999999999999" hidden="1" x14ac:dyDescent="0.2"/>
    <row r="31300" ht="10.199999999999999" hidden="1" x14ac:dyDescent="0.2"/>
    <row r="31301" ht="10.199999999999999" hidden="1" x14ac:dyDescent="0.2"/>
    <row r="31302" ht="10.199999999999999" hidden="1" x14ac:dyDescent="0.2"/>
    <row r="31303" ht="10.199999999999999" hidden="1" x14ac:dyDescent="0.2"/>
    <row r="31304" ht="10.199999999999999" hidden="1" x14ac:dyDescent="0.2"/>
    <row r="31305" ht="10.199999999999999" hidden="1" x14ac:dyDescent="0.2"/>
    <row r="31306" ht="10.199999999999999" hidden="1" x14ac:dyDescent="0.2"/>
    <row r="31307" ht="10.199999999999999" hidden="1" x14ac:dyDescent="0.2"/>
    <row r="31308" ht="10.199999999999999" hidden="1" x14ac:dyDescent="0.2"/>
    <row r="31309" ht="10.199999999999999" hidden="1" x14ac:dyDescent="0.2"/>
    <row r="31310" ht="10.199999999999999" hidden="1" x14ac:dyDescent="0.2"/>
    <row r="31311" ht="10.199999999999999" hidden="1" x14ac:dyDescent="0.2"/>
    <row r="31312" ht="10.199999999999999" hidden="1" x14ac:dyDescent="0.2"/>
    <row r="31313" ht="10.199999999999999" hidden="1" x14ac:dyDescent="0.2"/>
    <row r="31314" ht="10.199999999999999" hidden="1" x14ac:dyDescent="0.2"/>
    <row r="31315" ht="10.199999999999999" hidden="1" x14ac:dyDescent="0.2"/>
    <row r="31316" ht="10.199999999999999" hidden="1" x14ac:dyDescent="0.2"/>
    <row r="31317" ht="10.199999999999999" hidden="1" x14ac:dyDescent="0.2"/>
    <row r="31318" ht="10.199999999999999" hidden="1" x14ac:dyDescent="0.2"/>
    <row r="31319" ht="10.199999999999999" hidden="1" x14ac:dyDescent="0.2"/>
    <row r="31320" ht="10.199999999999999" hidden="1" x14ac:dyDescent="0.2"/>
    <row r="31321" ht="10.199999999999999" hidden="1" x14ac:dyDescent="0.2"/>
    <row r="31322" ht="10.199999999999999" hidden="1" x14ac:dyDescent="0.2"/>
    <row r="31323" ht="10.199999999999999" hidden="1" x14ac:dyDescent="0.2"/>
    <row r="31324" ht="10.199999999999999" hidden="1" x14ac:dyDescent="0.2"/>
    <row r="31325" ht="10.199999999999999" hidden="1" x14ac:dyDescent="0.2"/>
    <row r="31326" ht="10.199999999999999" hidden="1" x14ac:dyDescent="0.2"/>
    <row r="31327" ht="10.199999999999999" hidden="1" x14ac:dyDescent="0.2"/>
    <row r="31328" ht="10.199999999999999" hidden="1" x14ac:dyDescent="0.2"/>
    <row r="31329" ht="10.199999999999999" hidden="1" x14ac:dyDescent="0.2"/>
    <row r="31330" ht="10.199999999999999" hidden="1" x14ac:dyDescent="0.2"/>
    <row r="31331" ht="10.199999999999999" hidden="1" x14ac:dyDescent="0.2"/>
    <row r="31332" ht="10.199999999999999" hidden="1" x14ac:dyDescent="0.2"/>
    <row r="31333" ht="10.199999999999999" hidden="1" x14ac:dyDescent="0.2"/>
    <row r="31334" ht="10.199999999999999" hidden="1" x14ac:dyDescent="0.2"/>
    <row r="31335" ht="10.199999999999999" hidden="1" x14ac:dyDescent="0.2"/>
    <row r="31336" ht="10.199999999999999" hidden="1" x14ac:dyDescent="0.2"/>
    <row r="31337" ht="10.199999999999999" hidden="1" x14ac:dyDescent="0.2"/>
    <row r="31338" ht="10.199999999999999" hidden="1" x14ac:dyDescent="0.2"/>
    <row r="31339" ht="10.199999999999999" hidden="1" x14ac:dyDescent="0.2"/>
    <row r="31340" ht="10.199999999999999" hidden="1" x14ac:dyDescent="0.2"/>
    <row r="31341" ht="10.199999999999999" hidden="1" x14ac:dyDescent="0.2"/>
    <row r="31342" ht="10.199999999999999" hidden="1" x14ac:dyDescent="0.2"/>
    <row r="31343" ht="10.199999999999999" hidden="1" x14ac:dyDescent="0.2"/>
    <row r="31344" ht="10.199999999999999" hidden="1" x14ac:dyDescent="0.2"/>
    <row r="31345" ht="10.199999999999999" hidden="1" x14ac:dyDescent="0.2"/>
    <row r="31346" ht="10.199999999999999" hidden="1" x14ac:dyDescent="0.2"/>
    <row r="31347" ht="10.199999999999999" hidden="1" x14ac:dyDescent="0.2"/>
    <row r="31348" ht="10.199999999999999" hidden="1" x14ac:dyDescent="0.2"/>
    <row r="31349" ht="10.199999999999999" hidden="1" x14ac:dyDescent="0.2"/>
    <row r="31350" ht="10.199999999999999" hidden="1" x14ac:dyDescent="0.2"/>
    <row r="31351" ht="10.199999999999999" hidden="1" x14ac:dyDescent="0.2"/>
    <row r="31352" ht="10.199999999999999" hidden="1" x14ac:dyDescent="0.2"/>
    <row r="31353" ht="10.199999999999999" hidden="1" x14ac:dyDescent="0.2"/>
    <row r="31354" ht="10.199999999999999" hidden="1" x14ac:dyDescent="0.2"/>
    <row r="31355" ht="10.199999999999999" hidden="1" x14ac:dyDescent="0.2"/>
    <row r="31356" ht="10.199999999999999" hidden="1" x14ac:dyDescent="0.2"/>
    <row r="31357" ht="10.199999999999999" hidden="1" x14ac:dyDescent="0.2"/>
    <row r="31358" ht="10.199999999999999" hidden="1" x14ac:dyDescent="0.2"/>
    <row r="31359" ht="10.199999999999999" hidden="1" x14ac:dyDescent="0.2"/>
    <row r="31360" ht="10.199999999999999" hidden="1" x14ac:dyDescent="0.2"/>
    <row r="31361" ht="10.199999999999999" hidden="1" x14ac:dyDescent="0.2"/>
    <row r="31362" ht="10.199999999999999" hidden="1" x14ac:dyDescent="0.2"/>
    <row r="31363" ht="10.199999999999999" hidden="1" x14ac:dyDescent="0.2"/>
    <row r="31364" ht="10.199999999999999" hidden="1" x14ac:dyDescent="0.2"/>
    <row r="31365" ht="10.199999999999999" hidden="1" x14ac:dyDescent="0.2"/>
    <row r="31366" ht="10.199999999999999" hidden="1" x14ac:dyDescent="0.2"/>
    <row r="31367" ht="10.199999999999999" hidden="1" x14ac:dyDescent="0.2"/>
    <row r="31368" ht="10.199999999999999" hidden="1" x14ac:dyDescent="0.2"/>
    <row r="31369" ht="10.199999999999999" hidden="1" x14ac:dyDescent="0.2"/>
    <row r="31370" ht="10.199999999999999" hidden="1" x14ac:dyDescent="0.2"/>
    <row r="31371" ht="10.199999999999999" hidden="1" x14ac:dyDescent="0.2"/>
    <row r="31372" ht="10.199999999999999" hidden="1" x14ac:dyDescent="0.2"/>
    <row r="31373" ht="10.199999999999999" hidden="1" x14ac:dyDescent="0.2"/>
    <row r="31374" ht="10.199999999999999" hidden="1" x14ac:dyDescent="0.2"/>
    <row r="31375" ht="10.199999999999999" hidden="1" x14ac:dyDescent="0.2"/>
    <row r="31376" ht="10.199999999999999" hidden="1" x14ac:dyDescent="0.2"/>
    <row r="31377" ht="10.199999999999999" hidden="1" x14ac:dyDescent="0.2"/>
    <row r="31378" ht="10.199999999999999" hidden="1" x14ac:dyDescent="0.2"/>
    <row r="31379" ht="10.199999999999999" hidden="1" x14ac:dyDescent="0.2"/>
    <row r="31380" ht="10.199999999999999" hidden="1" x14ac:dyDescent="0.2"/>
    <row r="31381" ht="10.199999999999999" hidden="1" x14ac:dyDescent="0.2"/>
    <row r="31382" ht="10.199999999999999" hidden="1" x14ac:dyDescent="0.2"/>
    <row r="31383" ht="10.199999999999999" hidden="1" x14ac:dyDescent="0.2"/>
    <row r="31384" ht="10.199999999999999" hidden="1" x14ac:dyDescent="0.2"/>
    <row r="31385" ht="10.199999999999999" hidden="1" x14ac:dyDescent="0.2"/>
    <row r="31386" ht="10.199999999999999" hidden="1" x14ac:dyDescent="0.2"/>
    <row r="31387" ht="10.199999999999999" hidden="1" x14ac:dyDescent="0.2"/>
    <row r="31388" ht="10.199999999999999" hidden="1" x14ac:dyDescent="0.2"/>
    <row r="31389" ht="10.199999999999999" hidden="1" x14ac:dyDescent="0.2"/>
    <row r="31390" ht="10.199999999999999" hidden="1" x14ac:dyDescent="0.2"/>
    <row r="31391" ht="10.199999999999999" hidden="1" x14ac:dyDescent="0.2"/>
    <row r="31392" ht="10.199999999999999" hidden="1" x14ac:dyDescent="0.2"/>
    <row r="31393" ht="10.199999999999999" hidden="1" x14ac:dyDescent="0.2"/>
    <row r="31394" ht="10.199999999999999" hidden="1" x14ac:dyDescent="0.2"/>
    <row r="31395" ht="10.199999999999999" hidden="1" x14ac:dyDescent="0.2"/>
    <row r="31396" ht="10.199999999999999" hidden="1" x14ac:dyDescent="0.2"/>
    <row r="31397" ht="10.199999999999999" hidden="1" x14ac:dyDescent="0.2"/>
    <row r="31398" ht="10.199999999999999" hidden="1" x14ac:dyDescent="0.2"/>
    <row r="31399" ht="10.199999999999999" hidden="1" x14ac:dyDescent="0.2"/>
    <row r="31400" ht="10.199999999999999" hidden="1" x14ac:dyDescent="0.2"/>
    <row r="31401" ht="10.199999999999999" hidden="1" x14ac:dyDescent="0.2"/>
    <row r="31402" ht="10.199999999999999" hidden="1" x14ac:dyDescent="0.2"/>
    <row r="31403" ht="10.199999999999999" hidden="1" x14ac:dyDescent="0.2"/>
    <row r="31404" ht="10.199999999999999" hidden="1" x14ac:dyDescent="0.2"/>
    <row r="31405" ht="10.199999999999999" hidden="1" x14ac:dyDescent="0.2"/>
    <row r="31406" ht="10.199999999999999" hidden="1" x14ac:dyDescent="0.2"/>
    <row r="31407" ht="10.199999999999999" hidden="1" x14ac:dyDescent="0.2"/>
    <row r="31408" ht="10.199999999999999" hidden="1" x14ac:dyDescent="0.2"/>
    <row r="31409" ht="10.199999999999999" hidden="1" x14ac:dyDescent="0.2"/>
    <row r="31410" ht="10.199999999999999" hidden="1" x14ac:dyDescent="0.2"/>
    <row r="31411" ht="10.199999999999999" hidden="1" x14ac:dyDescent="0.2"/>
    <row r="31412" ht="10.199999999999999" hidden="1" x14ac:dyDescent="0.2"/>
    <row r="31413" ht="10.199999999999999" hidden="1" x14ac:dyDescent="0.2"/>
    <row r="31414" ht="10.199999999999999" hidden="1" x14ac:dyDescent="0.2"/>
    <row r="31415" ht="10.199999999999999" hidden="1" x14ac:dyDescent="0.2"/>
    <row r="31416" ht="10.199999999999999" hidden="1" x14ac:dyDescent="0.2"/>
    <row r="31417" ht="10.199999999999999" hidden="1" x14ac:dyDescent="0.2"/>
    <row r="31418" ht="10.199999999999999" hidden="1" x14ac:dyDescent="0.2"/>
    <row r="31419" ht="10.199999999999999" hidden="1" x14ac:dyDescent="0.2"/>
    <row r="31420" ht="10.199999999999999" hidden="1" x14ac:dyDescent="0.2"/>
    <row r="31421" ht="10.199999999999999" hidden="1" x14ac:dyDescent="0.2"/>
    <row r="31422" ht="10.199999999999999" hidden="1" x14ac:dyDescent="0.2"/>
    <row r="31423" ht="10.199999999999999" hidden="1" x14ac:dyDescent="0.2"/>
    <row r="31424" ht="10.199999999999999" hidden="1" x14ac:dyDescent="0.2"/>
    <row r="31425" ht="10.199999999999999" hidden="1" x14ac:dyDescent="0.2"/>
    <row r="31426" ht="10.199999999999999" hidden="1" x14ac:dyDescent="0.2"/>
    <row r="31427" ht="10.199999999999999" hidden="1" x14ac:dyDescent="0.2"/>
    <row r="31428" ht="10.199999999999999" hidden="1" x14ac:dyDescent="0.2"/>
    <row r="31429" ht="10.199999999999999" hidden="1" x14ac:dyDescent="0.2"/>
    <row r="31430" ht="10.199999999999999" hidden="1" x14ac:dyDescent="0.2"/>
    <row r="31431" ht="10.199999999999999" hidden="1" x14ac:dyDescent="0.2"/>
    <row r="31432" ht="10.199999999999999" hidden="1" x14ac:dyDescent="0.2"/>
    <row r="31433" ht="10.199999999999999" hidden="1" x14ac:dyDescent="0.2"/>
    <row r="31434" ht="10.199999999999999" hidden="1" x14ac:dyDescent="0.2"/>
    <row r="31435" ht="10.199999999999999" hidden="1" x14ac:dyDescent="0.2"/>
    <row r="31436" ht="10.199999999999999" hidden="1" x14ac:dyDescent="0.2"/>
    <row r="31437" ht="10.199999999999999" hidden="1" x14ac:dyDescent="0.2"/>
    <row r="31438" ht="10.199999999999999" hidden="1" x14ac:dyDescent="0.2"/>
    <row r="31439" ht="10.199999999999999" hidden="1" x14ac:dyDescent="0.2"/>
    <row r="31440" ht="10.199999999999999" hidden="1" x14ac:dyDescent="0.2"/>
    <row r="31441" ht="10.199999999999999" hidden="1" x14ac:dyDescent="0.2"/>
    <row r="31442" ht="10.199999999999999" hidden="1" x14ac:dyDescent="0.2"/>
    <row r="31443" ht="10.199999999999999" hidden="1" x14ac:dyDescent="0.2"/>
    <row r="31444" ht="10.199999999999999" hidden="1" x14ac:dyDescent="0.2"/>
    <row r="31445" ht="10.199999999999999" hidden="1" x14ac:dyDescent="0.2"/>
    <row r="31446" ht="10.199999999999999" hidden="1" x14ac:dyDescent="0.2"/>
    <row r="31447" ht="10.199999999999999" hidden="1" x14ac:dyDescent="0.2"/>
    <row r="31448" ht="10.199999999999999" hidden="1" x14ac:dyDescent="0.2"/>
    <row r="31449" ht="10.199999999999999" hidden="1" x14ac:dyDescent="0.2"/>
    <row r="31450" ht="10.199999999999999" hidden="1" x14ac:dyDescent="0.2"/>
    <row r="31451" ht="10.199999999999999" hidden="1" x14ac:dyDescent="0.2"/>
    <row r="31452" ht="10.199999999999999" hidden="1" x14ac:dyDescent="0.2"/>
    <row r="31453" ht="10.199999999999999" hidden="1" x14ac:dyDescent="0.2"/>
    <row r="31454" ht="10.199999999999999" hidden="1" x14ac:dyDescent="0.2"/>
    <row r="31455" ht="10.199999999999999" hidden="1" x14ac:dyDescent="0.2"/>
    <row r="31456" ht="10.199999999999999" hidden="1" x14ac:dyDescent="0.2"/>
    <row r="31457" ht="10.199999999999999" hidden="1" x14ac:dyDescent="0.2"/>
    <row r="31458" ht="10.199999999999999" hidden="1" x14ac:dyDescent="0.2"/>
    <row r="31459" ht="10.199999999999999" hidden="1" x14ac:dyDescent="0.2"/>
    <row r="31460" ht="10.199999999999999" hidden="1" x14ac:dyDescent="0.2"/>
    <row r="31461" ht="10.199999999999999" hidden="1" x14ac:dyDescent="0.2"/>
    <row r="31462" ht="10.199999999999999" hidden="1" x14ac:dyDescent="0.2"/>
    <row r="31463" ht="10.199999999999999" hidden="1" x14ac:dyDescent="0.2"/>
    <row r="31464" ht="10.199999999999999" hidden="1" x14ac:dyDescent="0.2"/>
    <row r="31465" ht="10.199999999999999" hidden="1" x14ac:dyDescent="0.2"/>
    <row r="31466" ht="10.199999999999999" hidden="1" x14ac:dyDescent="0.2"/>
    <row r="31467" ht="10.199999999999999" hidden="1" x14ac:dyDescent="0.2"/>
    <row r="31468" ht="10.199999999999999" hidden="1" x14ac:dyDescent="0.2"/>
    <row r="31469" ht="10.199999999999999" hidden="1" x14ac:dyDescent="0.2"/>
    <row r="31470" ht="10.199999999999999" hidden="1" x14ac:dyDescent="0.2"/>
    <row r="31471" ht="10.199999999999999" hidden="1" x14ac:dyDescent="0.2"/>
    <row r="31472" ht="10.199999999999999" hidden="1" x14ac:dyDescent="0.2"/>
    <row r="31473" ht="10.199999999999999" hidden="1" x14ac:dyDescent="0.2"/>
    <row r="31474" ht="10.199999999999999" hidden="1" x14ac:dyDescent="0.2"/>
    <row r="31475" ht="10.199999999999999" hidden="1" x14ac:dyDescent="0.2"/>
    <row r="31476" ht="10.199999999999999" hidden="1" x14ac:dyDescent="0.2"/>
    <row r="31477" ht="10.199999999999999" hidden="1" x14ac:dyDescent="0.2"/>
    <row r="31478" ht="10.199999999999999" hidden="1" x14ac:dyDescent="0.2"/>
    <row r="31479" ht="10.199999999999999" hidden="1" x14ac:dyDescent="0.2"/>
    <row r="31480" ht="10.199999999999999" hidden="1" x14ac:dyDescent="0.2"/>
    <row r="31481" ht="10.199999999999999" hidden="1" x14ac:dyDescent="0.2"/>
    <row r="31482" ht="10.199999999999999" hidden="1" x14ac:dyDescent="0.2"/>
    <row r="31483" ht="10.199999999999999" hidden="1" x14ac:dyDescent="0.2"/>
    <row r="31484" ht="10.199999999999999" hidden="1" x14ac:dyDescent="0.2"/>
    <row r="31485" ht="10.199999999999999" hidden="1" x14ac:dyDescent="0.2"/>
    <row r="31486" ht="10.199999999999999" hidden="1" x14ac:dyDescent="0.2"/>
    <row r="31487" ht="10.199999999999999" hidden="1" x14ac:dyDescent="0.2"/>
    <row r="31488" ht="10.199999999999999" hidden="1" x14ac:dyDescent="0.2"/>
    <row r="31489" ht="10.199999999999999" hidden="1" x14ac:dyDescent="0.2"/>
    <row r="31490" ht="10.199999999999999" hidden="1" x14ac:dyDescent="0.2"/>
    <row r="31491" ht="10.199999999999999" hidden="1" x14ac:dyDescent="0.2"/>
    <row r="31492" ht="10.199999999999999" hidden="1" x14ac:dyDescent="0.2"/>
    <row r="31493" ht="10.199999999999999" hidden="1" x14ac:dyDescent="0.2"/>
    <row r="31494" ht="10.199999999999999" hidden="1" x14ac:dyDescent="0.2"/>
    <row r="31495" ht="10.199999999999999" hidden="1" x14ac:dyDescent="0.2"/>
    <row r="31496" ht="10.199999999999999" hidden="1" x14ac:dyDescent="0.2"/>
    <row r="31497" ht="10.199999999999999" hidden="1" x14ac:dyDescent="0.2"/>
    <row r="31498" ht="10.199999999999999" hidden="1" x14ac:dyDescent="0.2"/>
    <row r="31499" ht="10.199999999999999" hidden="1" x14ac:dyDescent="0.2"/>
    <row r="31500" ht="10.199999999999999" hidden="1" x14ac:dyDescent="0.2"/>
    <row r="31501" ht="10.199999999999999" hidden="1" x14ac:dyDescent="0.2"/>
    <row r="31502" ht="10.199999999999999" hidden="1" x14ac:dyDescent="0.2"/>
    <row r="31503" ht="10.199999999999999" hidden="1" x14ac:dyDescent="0.2"/>
    <row r="31504" ht="10.199999999999999" hidden="1" x14ac:dyDescent="0.2"/>
    <row r="31505" ht="10.199999999999999" hidden="1" x14ac:dyDescent="0.2"/>
    <row r="31506" ht="10.199999999999999" hidden="1" x14ac:dyDescent="0.2"/>
    <row r="31507" ht="10.199999999999999" hidden="1" x14ac:dyDescent="0.2"/>
    <row r="31508" ht="10.199999999999999" hidden="1" x14ac:dyDescent="0.2"/>
    <row r="31509" ht="10.199999999999999" hidden="1" x14ac:dyDescent="0.2"/>
    <row r="31510" ht="10.199999999999999" hidden="1" x14ac:dyDescent="0.2"/>
    <row r="31511" ht="10.199999999999999" hidden="1" x14ac:dyDescent="0.2"/>
    <row r="31512" ht="10.199999999999999" hidden="1" x14ac:dyDescent="0.2"/>
    <row r="31513" ht="10.199999999999999" hidden="1" x14ac:dyDescent="0.2"/>
    <row r="31514" ht="10.199999999999999" hidden="1" x14ac:dyDescent="0.2"/>
    <row r="31515" ht="10.199999999999999" hidden="1" x14ac:dyDescent="0.2"/>
    <row r="31516" ht="10.199999999999999" hidden="1" x14ac:dyDescent="0.2"/>
    <row r="31517" ht="10.199999999999999" hidden="1" x14ac:dyDescent="0.2"/>
    <row r="31518" ht="10.199999999999999" hidden="1" x14ac:dyDescent="0.2"/>
    <row r="31519" ht="10.199999999999999" hidden="1" x14ac:dyDescent="0.2"/>
    <row r="31520" ht="10.199999999999999" hidden="1" x14ac:dyDescent="0.2"/>
    <row r="31521" ht="10.199999999999999" hidden="1" x14ac:dyDescent="0.2"/>
    <row r="31522" ht="10.199999999999999" hidden="1" x14ac:dyDescent="0.2"/>
    <row r="31523" ht="10.199999999999999" hidden="1" x14ac:dyDescent="0.2"/>
    <row r="31524" ht="10.199999999999999" hidden="1" x14ac:dyDescent="0.2"/>
    <row r="31525" ht="10.199999999999999" hidden="1" x14ac:dyDescent="0.2"/>
    <row r="31526" ht="10.199999999999999" hidden="1" x14ac:dyDescent="0.2"/>
    <row r="31527" ht="10.199999999999999" hidden="1" x14ac:dyDescent="0.2"/>
    <row r="31528" ht="10.199999999999999" hidden="1" x14ac:dyDescent="0.2"/>
    <row r="31529" ht="10.199999999999999" hidden="1" x14ac:dyDescent="0.2"/>
    <row r="31530" ht="10.199999999999999" hidden="1" x14ac:dyDescent="0.2"/>
    <row r="31531" ht="10.199999999999999" hidden="1" x14ac:dyDescent="0.2"/>
    <row r="31532" ht="10.199999999999999" hidden="1" x14ac:dyDescent="0.2"/>
    <row r="31533" ht="10.199999999999999" hidden="1" x14ac:dyDescent="0.2"/>
    <row r="31534" ht="10.199999999999999" hidden="1" x14ac:dyDescent="0.2"/>
    <row r="31535" ht="10.199999999999999" hidden="1" x14ac:dyDescent="0.2"/>
    <row r="31536" ht="10.199999999999999" hidden="1" x14ac:dyDescent="0.2"/>
    <row r="31537" ht="10.199999999999999" hidden="1" x14ac:dyDescent="0.2"/>
    <row r="31538" ht="10.199999999999999" hidden="1" x14ac:dyDescent="0.2"/>
    <row r="31539" ht="10.199999999999999" hidden="1" x14ac:dyDescent="0.2"/>
    <row r="31540" ht="10.199999999999999" hidden="1" x14ac:dyDescent="0.2"/>
    <row r="31541" ht="10.199999999999999" hidden="1" x14ac:dyDescent="0.2"/>
    <row r="31542" ht="10.199999999999999" hidden="1" x14ac:dyDescent="0.2"/>
    <row r="31543" ht="10.199999999999999" hidden="1" x14ac:dyDescent="0.2"/>
    <row r="31544" ht="10.199999999999999" hidden="1" x14ac:dyDescent="0.2"/>
    <row r="31545" ht="10.199999999999999" hidden="1" x14ac:dyDescent="0.2"/>
    <row r="31546" ht="10.199999999999999" hidden="1" x14ac:dyDescent="0.2"/>
    <row r="31547" ht="10.199999999999999" hidden="1" x14ac:dyDescent="0.2"/>
    <row r="31548" ht="10.199999999999999" hidden="1" x14ac:dyDescent="0.2"/>
    <row r="31549" ht="10.199999999999999" hidden="1" x14ac:dyDescent="0.2"/>
    <row r="31550" ht="10.199999999999999" hidden="1" x14ac:dyDescent="0.2"/>
    <row r="31551" ht="10.199999999999999" hidden="1" x14ac:dyDescent="0.2"/>
    <row r="31552" ht="10.199999999999999" hidden="1" x14ac:dyDescent="0.2"/>
    <row r="31553" ht="10.199999999999999" hidden="1" x14ac:dyDescent="0.2"/>
    <row r="31554" ht="10.199999999999999" hidden="1" x14ac:dyDescent="0.2"/>
    <row r="31555" ht="10.199999999999999" hidden="1" x14ac:dyDescent="0.2"/>
    <row r="31556" ht="10.199999999999999" hidden="1" x14ac:dyDescent="0.2"/>
    <row r="31557" ht="10.199999999999999" hidden="1" x14ac:dyDescent="0.2"/>
    <row r="31558" ht="10.199999999999999" hidden="1" x14ac:dyDescent="0.2"/>
    <row r="31559" ht="10.199999999999999" hidden="1" x14ac:dyDescent="0.2"/>
    <row r="31560" ht="10.199999999999999" hidden="1" x14ac:dyDescent="0.2"/>
    <row r="31561" ht="10.199999999999999" hidden="1" x14ac:dyDescent="0.2"/>
    <row r="31562" ht="10.199999999999999" hidden="1" x14ac:dyDescent="0.2"/>
    <row r="31563" ht="10.199999999999999" hidden="1" x14ac:dyDescent="0.2"/>
    <row r="31564" ht="10.199999999999999" hidden="1" x14ac:dyDescent="0.2"/>
    <row r="31565" ht="10.199999999999999" hidden="1" x14ac:dyDescent="0.2"/>
    <row r="31566" ht="10.199999999999999" hidden="1" x14ac:dyDescent="0.2"/>
    <row r="31567" ht="10.199999999999999" hidden="1" x14ac:dyDescent="0.2"/>
    <row r="31568" ht="10.199999999999999" hidden="1" x14ac:dyDescent="0.2"/>
    <row r="31569" ht="10.199999999999999" hidden="1" x14ac:dyDescent="0.2"/>
    <row r="31570" ht="10.199999999999999" hidden="1" x14ac:dyDescent="0.2"/>
    <row r="31571" ht="10.199999999999999" hidden="1" x14ac:dyDescent="0.2"/>
    <row r="31572" ht="10.199999999999999" hidden="1" x14ac:dyDescent="0.2"/>
    <row r="31573" ht="10.199999999999999" hidden="1" x14ac:dyDescent="0.2"/>
    <row r="31574" ht="10.199999999999999" hidden="1" x14ac:dyDescent="0.2"/>
    <row r="31575" ht="10.199999999999999" hidden="1" x14ac:dyDescent="0.2"/>
    <row r="31576" ht="10.199999999999999" hidden="1" x14ac:dyDescent="0.2"/>
    <row r="31577" ht="10.199999999999999" hidden="1" x14ac:dyDescent="0.2"/>
    <row r="31578" ht="10.199999999999999" hidden="1" x14ac:dyDescent="0.2"/>
    <row r="31579" ht="10.199999999999999" hidden="1" x14ac:dyDescent="0.2"/>
    <row r="31580" ht="10.199999999999999" hidden="1" x14ac:dyDescent="0.2"/>
    <row r="31581" ht="10.199999999999999" hidden="1" x14ac:dyDescent="0.2"/>
    <row r="31582" ht="10.199999999999999" hidden="1" x14ac:dyDescent="0.2"/>
    <row r="31583" ht="10.199999999999999" hidden="1" x14ac:dyDescent="0.2"/>
    <row r="31584" ht="10.199999999999999" hidden="1" x14ac:dyDescent="0.2"/>
    <row r="31585" ht="10.199999999999999" hidden="1" x14ac:dyDescent="0.2"/>
    <row r="31586" ht="10.199999999999999" hidden="1" x14ac:dyDescent="0.2"/>
    <row r="31587" ht="10.199999999999999" hidden="1" x14ac:dyDescent="0.2"/>
    <row r="31588" ht="10.199999999999999" hidden="1" x14ac:dyDescent="0.2"/>
    <row r="31589" ht="10.199999999999999" hidden="1" x14ac:dyDescent="0.2"/>
    <row r="31590" ht="10.199999999999999" hidden="1" x14ac:dyDescent="0.2"/>
    <row r="31591" ht="10.199999999999999" hidden="1" x14ac:dyDescent="0.2"/>
    <row r="31592" ht="10.199999999999999" hidden="1" x14ac:dyDescent="0.2"/>
    <row r="31593" ht="10.199999999999999" hidden="1" x14ac:dyDescent="0.2"/>
    <row r="31594" ht="10.199999999999999" hidden="1" x14ac:dyDescent="0.2"/>
    <row r="31595" ht="10.199999999999999" hidden="1" x14ac:dyDescent="0.2"/>
    <row r="31596" ht="10.199999999999999" hidden="1" x14ac:dyDescent="0.2"/>
    <row r="31597" ht="10.199999999999999" hidden="1" x14ac:dyDescent="0.2"/>
    <row r="31598" ht="10.199999999999999" hidden="1" x14ac:dyDescent="0.2"/>
    <row r="31599" ht="10.199999999999999" hidden="1" x14ac:dyDescent="0.2"/>
    <row r="31600" ht="10.199999999999999" hidden="1" x14ac:dyDescent="0.2"/>
    <row r="31601" ht="10.199999999999999" hidden="1" x14ac:dyDescent="0.2"/>
    <row r="31602" ht="10.199999999999999" hidden="1" x14ac:dyDescent="0.2"/>
    <row r="31603" ht="10.199999999999999" hidden="1" x14ac:dyDescent="0.2"/>
    <row r="31604" ht="10.199999999999999" hidden="1" x14ac:dyDescent="0.2"/>
    <row r="31605" ht="10.199999999999999" hidden="1" x14ac:dyDescent="0.2"/>
    <row r="31606" ht="10.199999999999999" hidden="1" x14ac:dyDescent="0.2"/>
    <row r="31607" ht="10.199999999999999" hidden="1" x14ac:dyDescent="0.2"/>
    <row r="31608" ht="10.199999999999999" hidden="1" x14ac:dyDescent="0.2"/>
    <row r="31609" ht="10.199999999999999" hidden="1" x14ac:dyDescent="0.2"/>
    <row r="31610" ht="10.199999999999999" hidden="1" x14ac:dyDescent="0.2"/>
    <row r="31611" ht="10.199999999999999" hidden="1" x14ac:dyDescent="0.2"/>
    <row r="31612" ht="10.199999999999999" hidden="1" x14ac:dyDescent="0.2"/>
    <row r="31613" ht="10.199999999999999" hidden="1" x14ac:dyDescent="0.2"/>
    <row r="31614" ht="10.199999999999999" hidden="1" x14ac:dyDescent="0.2"/>
    <row r="31615" ht="10.199999999999999" hidden="1" x14ac:dyDescent="0.2"/>
    <row r="31616" ht="10.199999999999999" hidden="1" x14ac:dyDescent="0.2"/>
    <row r="31617" ht="10.199999999999999" hidden="1" x14ac:dyDescent="0.2"/>
    <row r="31618" ht="10.199999999999999" hidden="1" x14ac:dyDescent="0.2"/>
    <row r="31619" ht="10.199999999999999" hidden="1" x14ac:dyDescent="0.2"/>
    <row r="31620" ht="10.199999999999999" hidden="1" x14ac:dyDescent="0.2"/>
    <row r="31621" ht="10.199999999999999" hidden="1" x14ac:dyDescent="0.2"/>
    <row r="31622" ht="10.199999999999999" hidden="1" x14ac:dyDescent="0.2"/>
    <row r="31623" ht="10.199999999999999" hidden="1" x14ac:dyDescent="0.2"/>
    <row r="31624" ht="10.199999999999999" hidden="1" x14ac:dyDescent="0.2"/>
    <row r="31625" ht="10.199999999999999" hidden="1" x14ac:dyDescent="0.2"/>
    <row r="31626" ht="10.199999999999999" hidden="1" x14ac:dyDescent="0.2"/>
    <row r="31627" ht="10.199999999999999" hidden="1" x14ac:dyDescent="0.2"/>
    <row r="31628" ht="10.199999999999999" hidden="1" x14ac:dyDescent="0.2"/>
    <row r="31629" ht="10.199999999999999" hidden="1" x14ac:dyDescent="0.2"/>
    <row r="31630" ht="10.199999999999999" hidden="1" x14ac:dyDescent="0.2"/>
    <row r="31631" ht="10.199999999999999" hidden="1" x14ac:dyDescent="0.2"/>
    <row r="31632" ht="10.199999999999999" hidden="1" x14ac:dyDescent="0.2"/>
    <row r="31633" ht="10.199999999999999" hidden="1" x14ac:dyDescent="0.2"/>
    <row r="31634" ht="10.199999999999999" hidden="1" x14ac:dyDescent="0.2"/>
    <row r="31635" ht="10.199999999999999" hidden="1" x14ac:dyDescent="0.2"/>
    <row r="31636" ht="10.199999999999999" hidden="1" x14ac:dyDescent="0.2"/>
    <row r="31637" ht="10.199999999999999" hidden="1" x14ac:dyDescent="0.2"/>
    <row r="31638" ht="10.199999999999999" hidden="1" x14ac:dyDescent="0.2"/>
    <row r="31639" ht="10.199999999999999" hidden="1" x14ac:dyDescent="0.2"/>
    <row r="31640" ht="10.199999999999999" hidden="1" x14ac:dyDescent="0.2"/>
    <row r="31641" ht="10.199999999999999" hidden="1" x14ac:dyDescent="0.2"/>
    <row r="31642" ht="10.199999999999999" hidden="1" x14ac:dyDescent="0.2"/>
    <row r="31643" ht="10.199999999999999" hidden="1" x14ac:dyDescent="0.2"/>
    <row r="31644" ht="10.199999999999999" hidden="1" x14ac:dyDescent="0.2"/>
    <row r="31645" ht="10.199999999999999" hidden="1" x14ac:dyDescent="0.2"/>
    <row r="31646" ht="10.199999999999999" hidden="1" x14ac:dyDescent="0.2"/>
    <row r="31647" ht="10.199999999999999" hidden="1" x14ac:dyDescent="0.2"/>
    <row r="31648" ht="10.199999999999999" hidden="1" x14ac:dyDescent="0.2"/>
    <row r="31649" ht="10.199999999999999" hidden="1" x14ac:dyDescent="0.2"/>
    <row r="31650" ht="10.199999999999999" hidden="1" x14ac:dyDescent="0.2"/>
    <row r="31651" ht="10.199999999999999" hidden="1" x14ac:dyDescent="0.2"/>
    <row r="31652" ht="10.199999999999999" hidden="1" x14ac:dyDescent="0.2"/>
    <row r="31653" ht="10.199999999999999" hidden="1" x14ac:dyDescent="0.2"/>
    <row r="31654" ht="10.199999999999999" hidden="1" x14ac:dyDescent="0.2"/>
    <row r="31655" ht="10.199999999999999" hidden="1" x14ac:dyDescent="0.2"/>
    <row r="31656" ht="10.199999999999999" hidden="1" x14ac:dyDescent="0.2"/>
    <row r="31657" ht="10.199999999999999" hidden="1" x14ac:dyDescent="0.2"/>
    <row r="31658" ht="10.199999999999999" hidden="1" x14ac:dyDescent="0.2"/>
    <row r="31659" ht="10.199999999999999" hidden="1" x14ac:dyDescent="0.2"/>
    <row r="31660" ht="10.199999999999999" hidden="1" x14ac:dyDescent="0.2"/>
    <row r="31661" ht="10.199999999999999" hidden="1" x14ac:dyDescent="0.2"/>
    <row r="31662" ht="10.199999999999999" hidden="1" x14ac:dyDescent="0.2"/>
    <row r="31663" ht="10.199999999999999" hidden="1" x14ac:dyDescent="0.2"/>
    <row r="31664" ht="10.199999999999999" hidden="1" x14ac:dyDescent="0.2"/>
    <row r="31665" ht="10.199999999999999" hidden="1" x14ac:dyDescent="0.2"/>
    <row r="31666" ht="10.199999999999999" hidden="1" x14ac:dyDescent="0.2"/>
    <row r="31667" ht="10.199999999999999" hidden="1" x14ac:dyDescent="0.2"/>
    <row r="31668" ht="10.199999999999999" hidden="1" x14ac:dyDescent="0.2"/>
    <row r="31669" ht="10.199999999999999" hidden="1" x14ac:dyDescent="0.2"/>
    <row r="31670" ht="10.199999999999999" hidden="1" x14ac:dyDescent="0.2"/>
    <row r="31671" ht="10.199999999999999" hidden="1" x14ac:dyDescent="0.2"/>
    <row r="31672" ht="10.199999999999999" hidden="1" x14ac:dyDescent="0.2"/>
    <row r="31673" ht="10.199999999999999" hidden="1" x14ac:dyDescent="0.2"/>
    <row r="31674" ht="10.199999999999999" hidden="1" x14ac:dyDescent="0.2"/>
    <row r="31675" ht="10.199999999999999" hidden="1" x14ac:dyDescent="0.2"/>
    <row r="31676" ht="10.199999999999999" hidden="1" x14ac:dyDescent="0.2"/>
    <row r="31677" ht="10.199999999999999" hidden="1" x14ac:dyDescent="0.2"/>
    <row r="31678" ht="10.199999999999999" hidden="1" x14ac:dyDescent="0.2"/>
    <row r="31679" ht="10.199999999999999" hidden="1" x14ac:dyDescent="0.2"/>
    <row r="31680" ht="10.199999999999999" hidden="1" x14ac:dyDescent="0.2"/>
    <row r="31681" ht="10.199999999999999" hidden="1" x14ac:dyDescent="0.2"/>
    <row r="31682" ht="10.199999999999999" hidden="1" x14ac:dyDescent="0.2"/>
    <row r="31683" ht="10.199999999999999" hidden="1" x14ac:dyDescent="0.2"/>
    <row r="31684" ht="10.199999999999999" hidden="1" x14ac:dyDescent="0.2"/>
    <row r="31685" ht="10.199999999999999" hidden="1" x14ac:dyDescent="0.2"/>
    <row r="31686" ht="10.199999999999999" hidden="1" x14ac:dyDescent="0.2"/>
    <row r="31687" ht="10.199999999999999" hidden="1" x14ac:dyDescent="0.2"/>
    <row r="31688" ht="10.199999999999999" hidden="1" x14ac:dyDescent="0.2"/>
    <row r="31689" ht="10.199999999999999" hidden="1" x14ac:dyDescent="0.2"/>
    <row r="31690" ht="10.199999999999999" hidden="1" x14ac:dyDescent="0.2"/>
    <row r="31691" ht="10.199999999999999" hidden="1" x14ac:dyDescent="0.2"/>
    <row r="31692" ht="10.199999999999999" hidden="1" x14ac:dyDescent="0.2"/>
    <row r="31693" ht="10.199999999999999" hidden="1" x14ac:dyDescent="0.2"/>
    <row r="31694" ht="10.199999999999999" hidden="1" x14ac:dyDescent="0.2"/>
    <row r="31695" ht="10.199999999999999" hidden="1" x14ac:dyDescent="0.2"/>
    <row r="31696" ht="10.199999999999999" hidden="1" x14ac:dyDescent="0.2"/>
    <row r="31697" ht="10.199999999999999" hidden="1" x14ac:dyDescent="0.2"/>
    <row r="31698" ht="10.199999999999999" hidden="1" x14ac:dyDescent="0.2"/>
    <row r="31699" ht="10.199999999999999" hidden="1" x14ac:dyDescent="0.2"/>
    <row r="31700" ht="10.199999999999999" hidden="1" x14ac:dyDescent="0.2"/>
    <row r="31701" ht="10.199999999999999" hidden="1" x14ac:dyDescent="0.2"/>
    <row r="31702" ht="10.199999999999999" hidden="1" x14ac:dyDescent="0.2"/>
    <row r="31703" ht="10.199999999999999" hidden="1" x14ac:dyDescent="0.2"/>
    <row r="31704" ht="10.199999999999999" hidden="1" x14ac:dyDescent="0.2"/>
    <row r="31705" ht="10.199999999999999" hidden="1" x14ac:dyDescent="0.2"/>
    <row r="31706" ht="10.199999999999999" hidden="1" x14ac:dyDescent="0.2"/>
    <row r="31707" ht="10.199999999999999" hidden="1" x14ac:dyDescent="0.2"/>
    <row r="31708" ht="10.199999999999999" hidden="1" x14ac:dyDescent="0.2"/>
    <row r="31709" ht="10.199999999999999" hidden="1" x14ac:dyDescent="0.2"/>
    <row r="31710" ht="10.199999999999999" hidden="1" x14ac:dyDescent="0.2"/>
    <row r="31711" ht="10.199999999999999" hidden="1" x14ac:dyDescent="0.2"/>
    <row r="31712" ht="10.199999999999999" hidden="1" x14ac:dyDescent="0.2"/>
    <row r="31713" ht="10.199999999999999" hidden="1" x14ac:dyDescent="0.2"/>
    <row r="31714" ht="10.199999999999999" hidden="1" x14ac:dyDescent="0.2"/>
    <row r="31715" ht="10.199999999999999" hidden="1" x14ac:dyDescent="0.2"/>
    <row r="31716" ht="10.199999999999999" hidden="1" x14ac:dyDescent="0.2"/>
    <row r="31717" ht="10.199999999999999" hidden="1" x14ac:dyDescent="0.2"/>
    <row r="31718" ht="10.199999999999999" hidden="1" x14ac:dyDescent="0.2"/>
    <row r="31719" ht="10.199999999999999" hidden="1" x14ac:dyDescent="0.2"/>
    <row r="31720" ht="10.199999999999999" hidden="1" x14ac:dyDescent="0.2"/>
    <row r="31721" ht="10.199999999999999" hidden="1" x14ac:dyDescent="0.2"/>
    <row r="31722" ht="10.199999999999999" hidden="1" x14ac:dyDescent="0.2"/>
    <row r="31723" ht="10.199999999999999" hidden="1" x14ac:dyDescent="0.2"/>
    <row r="31724" ht="10.199999999999999" hidden="1" x14ac:dyDescent="0.2"/>
    <row r="31725" ht="10.199999999999999" hidden="1" x14ac:dyDescent="0.2"/>
    <row r="31726" ht="10.199999999999999" hidden="1" x14ac:dyDescent="0.2"/>
    <row r="31727" ht="10.199999999999999" hidden="1" x14ac:dyDescent="0.2"/>
    <row r="31728" ht="10.199999999999999" hidden="1" x14ac:dyDescent="0.2"/>
    <row r="31729" ht="10.199999999999999" hidden="1" x14ac:dyDescent="0.2"/>
    <row r="31730" ht="10.199999999999999" hidden="1" x14ac:dyDescent="0.2"/>
    <row r="31731" ht="10.199999999999999" hidden="1" x14ac:dyDescent="0.2"/>
    <row r="31732" ht="10.199999999999999" hidden="1" x14ac:dyDescent="0.2"/>
    <row r="31733" ht="10.199999999999999" hidden="1" x14ac:dyDescent="0.2"/>
    <row r="31734" ht="10.199999999999999" hidden="1" x14ac:dyDescent="0.2"/>
    <row r="31735" ht="10.199999999999999" hidden="1" x14ac:dyDescent="0.2"/>
    <row r="31736" ht="10.199999999999999" hidden="1" x14ac:dyDescent="0.2"/>
    <row r="31737" ht="10.199999999999999" hidden="1" x14ac:dyDescent="0.2"/>
    <row r="31738" ht="10.199999999999999" hidden="1" x14ac:dyDescent="0.2"/>
    <row r="31739" ht="10.199999999999999" hidden="1" x14ac:dyDescent="0.2"/>
    <row r="31740" ht="10.199999999999999" hidden="1" x14ac:dyDescent="0.2"/>
    <row r="31741" ht="10.199999999999999" hidden="1" x14ac:dyDescent="0.2"/>
    <row r="31742" ht="10.199999999999999" hidden="1" x14ac:dyDescent="0.2"/>
    <row r="31743" ht="10.199999999999999" hidden="1" x14ac:dyDescent="0.2"/>
    <row r="31744" ht="10.199999999999999" hidden="1" x14ac:dyDescent="0.2"/>
    <row r="31745" ht="10.199999999999999" hidden="1" x14ac:dyDescent="0.2"/>
    <row r="31746" ht="10.199999999999999" hidden="1" x14ac:dyDescent="0.2"/>
    <row r="31747" ht="10.199999999999999" hidden="1" x14ac:dyDescent="0.2"/>
    <row r="31748" ht="10.199999999999999" hidden="1" x14ac:dyDescent="0.2"/>
    <row r="31749" ht="10.199999999999999" hidden="1" x14ac:dyDescent="0.2"/>
    <row r="31750" ht="10.199999999999999" hidden="1" x14ac:dyDescent="0.2"/>
    <row r="31751" ht="10.199999999999999" hidden="1" x14ac:dyDescent="0.2"/>
    <row r="31752" ht="10.199999999999999" hidden="1" x14ac:dyDescent="0.2"/>
    <row r="31753" ht="10.199999999999999" hidden="1" x14ac:dyDescent="0.2"/>
    <row r="31754" ht="10.199999999999999" hidden="1" x14ac:dyDescent="0.2"/>
    <row r="31755" ht="10.199999999999999" hidden="1" x14ac:dyDescent="0.2"/>
    <row r="31756" ht="10.199999999999999" hidden="1" x14ac:dyDescent="0.2"/>
    <row r="31757" ht="10.199999999999999" hidden="1" x14ac:dyDescent="0.2"/>
    <row r="31758" ht="10.199999999999999" hidden="1" x14ac:dyDescent="0.2"/>
    <row r="31759" ht="10.199999999999999" hidden="1" x14ac:dyDescent="0.2"/>
    <row r="31760" ht="10.199999999999999" hidden="1" x14ac:dyDescent="0.2"/>
    <row r="31761" ht="10.199999999999999" hidden="1" x14ac:dyDescent="0.2"/>
    <row r="31762" ht="10.199999999999999" hidden="1" x14ac:dyDescent="0.2"/>
    <row r="31763" ht="10.199999999999999" hidden="1" x14ac:dyDescent="0.2"/>
    <row r="31764" ht="10.199999999999999" hidden="1" x14ac:dyDescent="0.2"/>
    <row r="31765" ht="10.199999999999999" hidden="1" x14ac:dyDescent="0.2"/>
    <row r="31766" ht="10.199999999999999" hidden="1" x14ac:dyDescent="0.2"/>
    <row r="31767" ht="10.199999999999999" hidden="1" x14ac:dyDescent="0.2"/>
    <row r="31768" ht="10.199999999999999" hidden="1" x14ac:dyDescent="0.2"/>
    <row r="31769" ht="10.199999999999999" hidden="1" x14ac:dyDescent="0.2"/>
    <row r="31770" ht="10.199999999999999" hidden="1" x14ac:dyDescent="0.2"/>
    <row r="31771" ht="10.199999999999999" hidden="1" x14ac:dyDescent="0.2"/>
    <row r="31772" ht="10.199999999999999" hidden="1" x14ac:dyDescent="0.2"/>
    <row r="31773" ht="10.199999999999999" hidden="1" x14ac:dyDescent="0.2"/>
    <row r="31774" ht="10.199999999999999" hidden="1" x14ac:dyDescent="0.2"/>
    <row r="31775" ht="10.199999999999999" hidden="1" x14ac:dyDescent="0.2"/>
    <row r="31776" ht="10.199999999999999" hidden="1" x14ac:dyDescent="0.2"/>
    <row r="31777" ht="10.199999999999999" hidden="1" x14ac:dyDescent="0.2"/>
    <row r="31778" ht="10.199999999999999" hidden="1" x14ac:dyDescent="0.2"/>
    <row r="31779" ht="10.199999999999999" hidden="1" x14ac:dyDescent="0.2"/>
    <row r="31780" ht="10.199999999999999" hidden="1" x14ac:dyDescent="0.2"/>
    <row r="31781" ht="10.199999999999999" hidden="1" x14ac:dyDescent="0.2"/>
    <row r="31782" ht="10.199999999999999" hidden="1" x14ac:dyDescent="0.2"/>
    <row r="31783" ht="10.199999999999999" hidden="1" x14ac:dyDescent="0.2"/>
    <row r="31784" ht="10.199999999999999" hidden="1" x14ac:dyDescent="0.2"/>
    <row r="31785" ht="10.199999999999999" hidden="1" x14ac:dyDescent="0.2"/>
    <row r="31786" ht="10.199999999999999" hidden="1" x14ac:dyDescent="0.2"/>
    <row r="31787" ht="10.199999999999999" hidden="1" x14ac:dyDescent="0.2"/>
    <row r="31788" ht="10.199999999999999" hidden="1" x14ac:dyDescent="0.2"/>
    <row r="31789" ht="10.199999999999999" hidden="1" x14ac:dyDescent="0.2"/>
    <row r="31790" ht="10.199999999999999" hidden="1" x14ac:dyDescent="0.2"/>
    <row r="31791" ht="10.199999999999999" hidden="1" x14ac:dyDescent="0.2"/>
    <row r="31792" ht="10.199999999999999" hidden="1" x14ac:dyDescent="0.2"/>
    <row r="31793" ht="10.199999999999999" hidden="1" x14ac:dyDescent="0.2"/>
    <row r="31794" ht="10.199999999999999" hidden="1" x14ac:dyDescent="0.2"/>
    <row r="31795" ht="10.199999999999999" hidden="1" x14ac:dyDescent="0.2"/>
    <row r="31796" ht="10.199999999999999" hidden="1" x14ac:dyDescent="0.2"/>
    <row r="31797" ht="10.199999999999999" hidden="1" x14ac:dyDescent="0.2"/>
    <row r="31798" ht="10.199999999999999" hidden="1" x14ac:dyDescent="0.2"/>
    <row r="31799" ht="10.199999999999999" hidden="1" x14ac:dyDescent="0.2"/>
    <row r="31800" ht="10.199999999999999" hidden="1" x14ac:dyDescent="0.2"/>
    <row r="31801" ht="10.199999999999999" hidden="1" x14ac:dyDescent="0.2"/>
    <row r="31802" ht="10.199999999999999" hidden="1" x14ac:dyDescent="0.2"/>
    <row r="31803" ht="10.199999999999999" hidden="1" x14ac:dyDescent="0.2"/>
    <row r="31804" ht="10.199999999999999" hidden="1" x14ac:dyDescent="0.2"/>
    <row r="31805" ht="10.199999999999999" hidden="1" x14ac:dyDescent="0.2"/>
    <row r="31806" ht="10.199999999999999" hidden="1" x14ac:dyDescent="0.2"/>
    <row r="31807" ht="10.199999999999999" hidden="1" x14ac:dyDescent="0.2"/>
    <row r="31808" ht="10.199999999999999" hidden="1" x14ac:dyDescent="0.2"/>
    <row r="31809" ht="10.199999999999999" hidden="1" x14ac:dyDescent="0.2"/>
    <row r="31810" ht="10.199999999999999" hidden="1" x14ac:dyDescent="0.2"/>
    <row r="31811" ht="10.199999999999999" hidden="1" x14ac:dyDescent="0.2"/>
    <row r="31812" ht="10.199999999999999" hidden="1" x14ac:dyDescent="0.2"/>
    <row r="31813" ht="10.199999999999999" hidden="1" x14ac:dyDescent="0.2"/>
    <row r="31814" ht="10.199999999999999" hidden="1" x14ac:dyDescent="0.2"/>
    <row r="31815" ht="10.199999999999999" hidden="1" x14ac:dyDescent="0.2"/>
    <row r="31816" ht="10.199999999999999" hidden="1" x14ac:dyDescent="0.2"/>
    <row r="31817" ht="10.199999999999999" hidden="1" x14ac:dyDescent="0.2"/>
    <row r="31818" ht="10.199999999999999" hidden="1" x14ac:dyDescent="0.2"/>
    <row r="31819" ht="10.199999999999999" hidden="1" x14ac:dyDescent="0.2"/>
    <row r="31820" ht="10.199999999999999" hidden="1" x14ac:dyDescent="0.2"/>
    <row r="31821" ht="10.199999999999999" hidden="1" x14ac:dyDescent="0.2"/>
    <row r="31822" ht="10.199999999999999" hidden="1" x14ac:dyDescent="0.2"/>
    <row r="31823" ht="10.199999999999999" hidden="1" x14ac:dyDescent="0.2"/>
    <row r="31824" ht="10.199999999999999" hidden="1" x14ac:dyDescent="0.2"/>
    <row r="31825" ht="10.199999999999999" hidden="1" x14ac:dyDescent="0.2"/>
    <row r="31826" ht="10.199999999999999" hidden="1" x14ac:dyDescent="0.2"/>
    <row r="31827" ht="10.199999999999999" hidden="1" x14ac:dyDescent="0.2"/>
    <row r="31828" ht="10.199999999999999" hidden="1" x14ac:dyDescent="0.2"/>
    <row r="31829" ht="10.199999999999999" hidden="1" x14ac:dyDescent="0.2"/>
    <row r="31830" ht="10.199999999999999" hidden="1" x14ac:dyDescent="0.2"/>
    <row r="31831" ht="10.199999999999999" hidden="1" x14ac:dyDescent="0.2"/>
    <row r="31832" ht="10.199999999999999" hidden="1" x14ac:dyDescent="0.2"/>
    <row r="31833" ht="10.199999999999999" hidden="1" x14ac:dyDescent="0.2"/>
    <row r="31834" ht="10.199999999999999" hidden="1" x14ac:dyDescent="0.2"/>
    <row r="31835" ht="10.199999999999999" hidden="1" x14ac:dyDescent="0.2"/>
    <row r="31836" ht="10.199999999999999" hidden="1" x14ac:dyDescent="0.2"/>
    <row r="31837" ht="10.199999999999999" hidden="1" x14ac:dyDescent="0.2"/>
    <row r="31838" ht="10.199999999999999" hidden="1" x14ac:dyDescent="0.2"/>
    <row r="31839" ht="10.199999999999999" hidden="1" x14ac:dyDescent="0.2"/>
    <row r="31840" ht="10.199999999999999" hidden="1" x14ac:dyDescent="0.2"/>
    <row r="31841" ht="10.199999999999999" hidden="1" x14ac:dyDescent="0.2"/>
    <row r="31842" ht="10.199999999999999" hidden="1" x14ac:dyDescent="0.2"/>
    <row r="31843" ht="10.199999999999999" hidden="1" x14ac:dyDescent="0.2"/>
    <row r="31844" ht="10.199999999999999" hidden="1" x14ac:dyDescent="0.2"/>
    <row r="31845" ht="10.199999999999999" hidden="1" x14ac:dyDescent="0.2"/>
    <row r="31846" ht="10.199999999999999" hidden="1" x14ac:dyDescent="0.2"/>
    <row r="31847" ht="10.199999999999999" hidden="1" x14ac:dyDescent="0.2"/>
    <row r="31848" ht="10.199999999999999" hidden="1" x14ac:dyDescent="0.2"/>
    <row r="31849" ht="10.199999999999999" hidden="1" x14ac:dyDescent="0.2"/>
    <row r="31850" ht="10.199999999999999" hidden="1" x14ac:dyDescent="0.2"/>
    <row r="31851" ht="10.199999999999999" hidden="1" x14ac:dyDescent="0.2"/>
    <row r="31852" ht="10.199999999999999" hidden="1" x14ac:dyDescent="0.2"/>
    <row r="31853" ht="10.199999999999999" hidden="1" x14ac:dyDescent="0.2"/>
    <row r="31854" ht="10.199999999999999" hidden="1" x14ac:dyDescent="0.2"/>
    <row r="31855" ht="10.199999999999999" hidden="1" x14ac:dyDescent="0.2"/>
    <row r="31856" ht="10.199999999999999" hidden="1" x14ac:dyDescent="0.2"/>
    <row r="31857" ht="10.199999999999999" hidden="1" x14ac:dyDescent="0.2"/>
    <row r="31858" ht="10.199999999999999" hidden="1" x14ac:dyDescent="0.2"/>
    <row r="31859" ht="10.199999999999999" hidden="1" x14ac:dyDescent="0.2"/>
    <row r="31860" ht="10.199999999999999" hidden="1" x14ac:dyDescent="0.2"/>
    <row r="31861" ht="10.199999999999999" hidden="1" x14ac:dyDescent="0.2"/>
    <row r="31862" ht="10.199999999999999" hidden="1" x14ac:dyDescent="0.2"/>
    <row r="31863" ht="10.199999999999999" hidden="1" x14ac:dyDescent="0.2"/>
    <row r="31864" ht="10.199999999999999" hidden="1" x14ac:dyDescent="0.2"/>
    <row r="31865" ht="10.199999999999999" hidden="1" x14ac:dyDescent="0.2"/>
    <row r="31866" ht="10.199999999999999" hidden="1" x14ac:dyDescent="0.2"/>
    <row r="31867" ht="10.199999999999999" hidden="1" x14ac:dyDescent="0.2"/>
    <row r="31868" ht="10.199999999999999" hidden="1" x14ac:dyDescent="0.2"/>
    <row r="31869" ht="10.199999999999999" hidden="1" x14ac:dyDescent="0.2"/>
    <row r="31870" ht="10.199999999999999" hidden="1" x14ac:dyDescent="0.2"/>
    <row r="31871" ht="10.199999999999999" hidden="1" x14ac:dyDescent="0.2"/>
    <row r="31872" ht="10.199999999999999" hidden="1" x14ac:dyDescent="0.2"/>
    <row r="31873" ht="10.199999999999999" hidden="1" x14ac:dyDescent="0.2"/>
    <row r="31874" ht="10.199999999999999" hidden="1" x14ac:dyDescent="0.2"/>
    <row r="31875" ht="10.199999999999999" hidden="1" x14ac:dyDescent="0.2"/>
    <row r="31876" ht="10.199999999999999" hidden="1" x14ac:dyDescent="0.2"/>
    <row r="31877" ht="10.199999999999999" hidden="1" x14ac:dyDescent="0.2"/>
    <row r="31878" ht="10.199999999999999" hidden="1" x14ac:dyDescent="0.2"/>
    <row r="31879" ht="10.199999999999999" hidden="1" x14ac:dyDescent="0.2"/>
    <row r="31880" ht="10.199999999999999" hidden="1" x14ac:dyDescent="0.2"/>
    <row r="31881" ht="10.199999999999999" hidden="1" x14ac:dyDescent="0.2"/>
    <row r="31882" ht="10.199999999999999" hidden="1" x14ac:dyDescent="0.2"/>
    <row r="31883" ht="10.199999999999999" hidden="1" x14ac:dyDescent="0.2"/>
    <row r="31884" ht="10.199999999999999" hidden="1" x14ac:dyDescent="0.2"/>
    <row r="31885" ht="10.199999999999999" hidden="1" x14ac:dyDescent="0.2"/>
    <row r="31886" ht="10.199999999999999" hidden="1" x14ac:dyDescent="0.2"/>
    <row r="31887" ht="10.199999999999999" hidden="1" x14ac:dyDescent="0.2"/>
    <row r="31888" ht="10.199999999999999" hidden="1" x14ac:dyDescent="0.2"/>
    <row r="31889" ht="10.199999999999999" hidden="1" x14ac:dyDescent="0.2"/>
    <row r="31890" ht="10.199999999999999" hidden="1" x14ac:dyDescent="0.2"/>
    <row r="31891" ht="10.199999999999999" hidden="1" x14ac:dyDescent="0.2"/>
    <row r="31892" ht="10.199999999999999" hidden="1" x14ac:dyDescent="0.2"/>
    <row r="31893" ht="10.199999999999999" hidden="1" x14ac:dyDescent="0.2"/>
    <row r="31894" ht="10.199999999999999" hidden="1" x14ac:dyDescent="0.2"/>
    <row r="31895" ht="10.199999999999999" hidden="1" x14ac:dyDescent="0.2"/>
    <row r="31896" ht="10.199999999999999" hidden="1" x14ac:dyDescent="0.2"/>
    <row r="31897" ht="10.199999999999999" hidden="1" x14ac:dyDescent="0.2"/>
    <row r="31898" ht="10.199999999999999" hidden="1" x14ac:dyDescent="0.2"/>
    <row r="31899" ht="10.199999999999999" hidden="1" x14ac:dyDescent="0.2"/>
    <row r="31900" ht="10.199999999999999" hidden="1" x14ac:dyDescent="0.2"/>
    <row r="31901" ht="10.199999999999999" hidden="1" x14ac:dyDescent="0.2"/>
    <row r="31902" ht="10.199999999999999" hidden="1" x14ac:dyDescent="0.2"/>
    <row r="31903" ht="10.199999999999999" hidden="1" x14ac:dyDescent="0.2"/>
    <row r="31904" ht="10.199999999999999" hidden="1" x14ac:dyDescent="0.2"/>
    <row r="31905" ht="10.199999999999999" hidden="1" x14ac:dyDescent="0.2"/>
    <row r="31906" ht="10.199999999999999" hidden="1" x14ac:dyDescent="0.2"/>
    <row r="31907" ht="10.199999999999999" hidden="1" x14ac:dyDescent="0.2"/>
    <row r="31908" ht="10.199999999999999" hidden="1" x14ac:dyDescent="0.2"/>
    <row r="31909" ht="10.199999999999999" hidden="1" x14ac:dyDescent="0.2"/>
    <row r="31910" ht="10.199999999999999" hidden="1" x14ac:dyDescent="0.2"/>
    <row r="31911" ht="10.199999999999999" hidden="1" x14ac:dyDescent="0.2"/>
    <row r="31912" ht="10.199999999999999" hidden="1" x14ac:dyDescent="0.2"/>
    <row r="31913" ht="10.199999999999999" hidden="1" x14ac:dyDescent="0.2"/>
    <row r="31914" ht="10.199999999999999" hidden="1" x14ac:dyDescent="0.2"/>
    <row r="31915" ht="10.199999999999999" hidden="1" x14ac:dyDescent="0.2"/>
    <row r="31916" ht="10.199999999999999" hidden="1" x14ac:dyDescent="0.2"/>
    <row r="31917" ht="10.199999999999999" hidden="1" x14ac:dyDescent="0.2"/>
    <row r="31918" ht="10.199999999999999" hidden="1" x14ac:dyDescent="0.2"/>
    <row r="31919" ht="10.199999999999999" hidden="1" x14ac:dyDescent="0.2"/>
    <row r="31920" ht="10.199999999999999" hidden="1" x14ac:dyDescent="0.2"/>
    <row r="31921" ht="10.199999999999999" hidden="1" x14ac:dyDescent="0.2"/>
    <row r="31922" ht="10.199999999999999" hidden="1" x14ac:dyDescent="0.2"/>
    <row r="31923" ht="10.199999999999999" hidden="1" x14ac:dyDescent="0.2"/>
    <row r="31924" ht="10.199999999999999" hidden="1" x14ac:dyDescent="0.2"/>
    <row r="31925" ht="10.199999999999999" hidden="1" x14ac:dyDescent="0.2"/>
    <row r="31926" ht="10.199999999999999" hidden="1" x14ac:dyDescent="0.2"/>
    <row r="31927" ht="10.199999999999999" hidden="1" x14ac:dyDescent="0.2"/>
    <row r="31928" ht="10.199999999999999" hidden="1" x14ac:dyDescent="0.2"/>
    <row r="31929" ht="10.199999999999999" hidden="1" x14ac:dyDescent="0.2"/>
    <row r="31930" ht="10.199999999999999" hidden="1" x14ac:dyDescent="0.2"/>
    <row r="31931" ht="10.199999999999999" hidden="1" x14ac:dyDescent="0.2"/>
    <row r="31932" ht="10.199999999999999" hidden="1" x14ac:dyDescent="0.2"/>
    <row r="31933" ht="10.199999999999999" hidden="1" x14ac:dyDescent="0.2"/>
    <row r="31934" ht="10.199999999999999" hidden="1" x14ac:dyDescent="0.2"/>
    <row r="31935" ht="10.199999999999999" hidden="1" x14ac:dyDescent="0.2"/>
    <row r="31936" ht="10.199999999999999" hidden="1" x14ac:dyDescent="0.2"/>
    <row r="31937" ht="10.199999999999999" hidden="1" x14ac:dyDescent="0.2"/>
    <row r="31938" ht="10.199999999999999" hidden="1" x14ac:dyDescent="0.2"/>
    <row r="31939" ht="10.199999999999999" hidden="1" x14ac:dyDescent="0.2"/>
    <row r="31940" ht="10.199999999999999" hidden="1" x14ac:dyDescent="0.2"/>
    <row r="31941" ht="10.199999999999999" hidden="1" x14ac:dyDescent="0.2"/>
    <row r="31942" ht="10.199999999999999" hidden="1" x14ac:dyDescent="0.2"/>
    <row r="31943" ht="10.199999999999999" hidden="1" x14ac:dyDescent="0.2"/>
    <row r="31944" ht="10.199999999999999" hidden="1" x14ac:dyDescent="0.2"/>
    <row r="31945" ht="10.199999999999999" hidden="1" x14ac:dyDescent="0.2"/>
    <row r="31946" ht="10.199999999999999" hidden="1" x14ac:dyDescent="0.2"/>
    <row r="31947" ht="10.199999999999999" hidden="1" x14ac:dyDescent="0.2"/>
    <row r="31948" ht="10.199999999999999" hidden="1" x14ac:dyDescent="0.2"/>
    <row r="31949" ht="10.199999999999999" hidden="1" x14ac:dyDescent="0.2"/>
    <row r="31950" ht="10.199999999999999" hidden="1" x14ac:dyDescent="0.2"/>
    <row r="31951" ht="10.199999999999999" hidden="1" x14ac:dyDescent="0.2"/>
    <row r="31952" ht="10.199999999999999" hidden="1" x14ac:dyDescent="0.2"/>
    <row r="31953" ht="10.199999999999999" hidden="1" x14ac:dyDescent="0.2"/>
    <row r="31954" ht="10.199999999999999" hidden="1" x14ac:dyDescent="0.2"/>
    <row r="31955" ht="10.199999999999999" hidden="1" x14ac:dyDescent="0.2"/>
    <row r="31956" ht="10.199999999999999" hidden="1" x14ac:dyDescent="0.2"/>
    <row r="31957" ht="10.199999999999999" hidden="1" x14ac:dyDescent="0.2"/>
    <row r="31958" ht="10.199999999999999" hidden="1" x14ac:dyDescent="0.2"/>
    <row r="31959" ht="10.199999999999999" hidden="1" x14ac:dyDescent="0.2"/>
    <row r="31960" ht="10.199999999999999" hidden="1" x14ac:dyDescent="0.2"/>
    <row r="31961" ht="10.199999999999999" hidden="1" x14ac:dyDescent="0.2"/>
    <row r="31962" ht="10.199999999999999" hidden="1" x14ac:dyDescent="0.2"/>
    <row r="31963" ht="10.199999999999999" hidden="1" x14ac:dyDescent="0.2"/>
    <row r="31964" ht="10.199999999999999" hidden="1" x14ac:dyDescent="0.2"/>
    <row r="31965" ht="10.199999999999999" hidden="1" x14ac:dyDescent="0.2"/>
    <row r="31966" ht="10.199999999999999" hidden="1" x14ac:dyDescent="0.2"/>
    <row r="31967" ht="10.199999999999999" hidden="1" x14ac:dyDescent="0.2"/>
    <row r="31968" ht="10.199999999999999" hidden="1" x14ac:dyDescent="0.2"/>
    <row r="31969" ht="10.199999999999999" hidden="1" x14ac:dyDescent="0.2"/>
    <row r="31970" ht="10.199999999999999" hidden="1" x14ac:dyDescent="0.2"/>
    <row r="31971" ht="10.199999999999999" hidden="1" x14ac:dyDescent="0.2"/>
    <row r="31972" ht="10.199999999999999" hidden="1" x14ac:dyDescent="0.2"/>
    <row r="31973" ht="10.199999999999999" hidden="1" x14ac:dyDescent="0.2"/>
    <row r="31974" ht="10.199999999999999" hidden="1" x14ac:dyDescent="0.2"/>
    <row r="31975" ht="10.199999999999999" hidden="1" x14ac:dyDescent="0.2"/>
    <row r="31976" ht="10.199999999999999" hidden="1" x14ac:dyDescent="0.2"/>
    <row r="31977" ht="10.199999999999999" hidden="1" x14ac:dyDescent="0.2"/>
    <row r="31978" ht="10.199999999999999" hidden="1" x14ac:dyDescent="0.2"/>
    <row r="31979" ht="10.199999999999999" hidden="1" x14ac:dyDescent="0.2"/>
    <row r="31980" ht="10.199999999999999" hidden="1" x14ac:dyDescent="0.2"/>
    <row r="31981" ht="10.199999999999999" hidden="1" x14ac:dyDescent="0.2"/>
    <row r="31982" ht="10.199999999999999" hidden="1" x14ac:dyDescent="0.2"/>
    <row r="31983" ht="10.199999999999999" hidden="1" x14ac:dyDescent="0.2"/>
    <row r="31984" ht="10.199999999999999" hidden="1" x14ac:dyDescent="0.2"/>
    <row r="31985" ht="10.199999999999999" hidden="1" x14ac:dyDescent="0.2"/>
    <row r="31986" ht="10.199999999999999" hidden="1" x14ac:dyDescent="0.2"/>
    <row r="31987" ht="10.199999999999999" hidden="1" x14ac:dyDescent="0.2"/>
    <row r="31988" ht="10.199999999999999" hidden="1" x14ac:dyDescent="0.2"/>
    <row r="31989" ht="10.199999999999999" hidden="1" x14ac:dyDescent="0.2"/>
    <row r="31990" ht="10.199999999999999" hidden="1" x14ac:dyDescent="0.2"/>
    <row r="31991" ht="10.199999999999999" hidden="1" x14ac:dyDescent="0.2"/>
    <row r="31992" ht="10.199999999999999" hidden="1" x14ac:dyDescent="0.2"/>
    <row r="31993" ht="10.199999999999999" hidden="1" x14ac:dyDescent="0.2"/>
    <row r="31994" ht="10.199999999999999" hidden="1" x14ac:dyDescent="0.2"/>
    <row r="31995" ht="10.199999999999999" hidden="1" x14ac:dyDescent="0.2"/>
    <row r="31996" ht="10.199999999999999" hidden="1" x14ac:dyDescent="0.2"/>
    <row r="31997" ht="10.199999999999999" hidden="1" x14ac:dyDescent="0.2"/>
    <row r="31998" ht="10.199999999999999" hidden="1" x14ac:dyDescent="0.2"/>
    <row r="31999" ht="10.199999999999999" hidden="1" x14ac:dyDescent="0.2"/>
    <row r="32000" ht="10.199999999999999" hidden="1" x14ac:dyDescent="0.2"/>
    <row r="32001" ht="10.199999999999999" hidden="1" x14ac:dyDescent="0.2"/>
    <row r="32002" ht="10.199999999999999" hidden="1" x14ac:dyDescent="0.2"/>
    <row r="32003" ht="10.199999999999999" hidden="1" x14ac:dyDescent="0.2"/>
    <row r="32004" ht="10.199999999999999" hidden="1" x14ac:dyDescent="0.2"/>
    <row r="32005" ht="10.199999999999999" hidden="1" x14ac:dyDescent="0.2"/>
    <row r="32006" ht="10.199999999999999" hidden="1" x14ac:dyDescent="0.2"/>
    <row r="32007" ht="10.199999999999999" hidden="1" x14ac:dyDescent="0.2"/>
    <row r="32008" ht="10.199999999999999" hidden="1" x14ac:dyDescent="0.2"/>
    <row r="32009" ht="10.199999999999999" hidden="1" x14ac:dyDescent="0.2"/>
    <row r="32010" ht="10.199999999999999" hidden="1" x14ac:dyDescent="0.2"/>
    <row r="32011" ht="10.199999999999999" hidden="1" x14ac:dyDescent="0.2"/>
    <row r="32012" ht="10.199999999999999" hidden="1" x14ac:dyDescent="0.2"/>
    <row r="32013" ht="10.199999999999999" hidden="1" x14ac:dyDescent="0.2"/>
    <row r="32014" ht="10.199999999999999" hidden="1" x14ac:dyDescent="0.2"/>
    <row r="32015" ht="10.199999999999999" hidden="1" x14ac:dyDescent="0.2"/>
    <row r="32016" ht="10.199999999999999" hidden="1" x14ac:dyDescent="0.2"/>
    <row r="32017" ht="10.199999999999999" hidden="1" x14ac:dyDescent="0.2"/>
    <row r="32018" ht="10.199999999999999" hidden="1" x14ac:dyDescent="0.2"/>
    <row r="32019" ht="10.199999999999999" hidden="1" x14ac:dyDescent="0.2"/>
    <row r="32020" ht="10.199999999999999" hidden="1" x14ac:dyDescent="0.2"/>
    <row r="32021" ht="10.199999999999999" hidden="1" x14ac:dyDescent="0.2"/>
    <row r="32022" ht="10.199999999999999" hidden="1" x14ac:dyDescent="0.2"/>
    <row r="32023" ht="10.199999999999999" hidden="1" x14ac:dyDescent="0.2"/>
    <row r="32024" ht="10.199999999999999" hidden="1" x14ac:dyDescent="0.2"/>
    <row r="32025" ht="10.199999999999999" hidden="1" x14ac:dyDescent="0.2"/>
    <row r="32026" ht="10.199999999999999" hidden="1" x14ac:dyDescent="0.2"/>
    <row r="32027" ht="10.199999999999999" hidden="1" x14ac:dyDescent="0.2"/>
    <row r="32028" ht="10.199999999999999" hidden="1" x14ac:dyDescent="0.2"/>
    <row r="32029" ht="10.199999999999999" hidden="1" x14ac:dyDescent="0.2"/>
    <row r="32030" ht="10.199999999999999" hidden="1" x14ac:dyDescent="0.2"/>
    <row r="32031" ht="10.199999999999999" hidden="1" x14ac:dyDescent="0.2"/>
    <row r="32032" ht="10.199999999999999" hidden="1" x14ac:dyDescent="0.2"/>
    <row r="32033" ht="10.199999999999999" hidden="1" x14ac:dyDescent="0.2"/>
    <row r="32034" ht="10.199999999999999" hidden="1" x14ac:dyDescent="0.2"/>
    <row r="32035" ht="10.199999999999999" hidden="1" x14ac:dyDescent="0.2"/>
    <row r="32036" ht="10.199999999999999" hidden="1" x14ac:dyDescent="0.2"/>
    <row r="32037" ht="10.199999999999999" hidden="1" x14ac:dyDescent="0.2"/>
    <row r="32038" ht="10.199999999999999" hidden="1" x14ac:dyDescent="0.2"/>
    <row r="32039" ht="10.199999999999999" hidden="1" x14ac:dyDescent="0.2"/>
    <row r="32040" ht="10.199999999999999" hidden="1" x14ac:dyDescent="0.2"/>
    <row r="32041" ht="10.199999999999999" hidden="1" x14ac:dyDescent="0.2"/>
    <row r="32042" ht="10.199999999999999" hidden="1" x14ac:dyDescent="0.2"/>
    <row r="32043" ht="10.199999999999999" hidden="1" x14ac:dyDescent="0.2"/>
    <row r="32044" ht="10.199999999999999" hidden="1" x14ac:dyDescent="0.2"/>
    <row r="32045" ht="10.199999999999999" hidden="1" x14ac:dyDescent="0.2"/>
    <row r="32046" ht="10.199999999999999" hidden="1" x14ac:dyDescent="0.2"/>
    <row r="32047" ht="10.199999999999999" hidden="1" x14ac:dyDescent="0.2"/>
    <row r="32048" ht="10.199999999999999" hidden="1" x14ac:dyDescent="0.2"/>
    <row r="32049" ht="10.199999999999999" hidden="1" x14ac:dyDescent="0.2"/>
    <row r="32050" ht="10.199999999999999" hidden="1" x14ac:dyDescent="0.2"/>
    <row r="32051" ht="10.199999999999999" hidden="1" x14ac:dyDescent="0.2"/>
    <row r="32052" ht="10.199999999999999" hidden="1" x14ac:dyDescent="0.2"/>
    <row r="32053" ht="10.199999999999999" hidden="1" x14ac:dyDescent="0.2"/>
    <row r="32054" ht="10.199999999999999" hidden="1" x14ac:dyDescent="0.2"/>
    <row r="32055" ht="10.199999999999999" hidden="1" x14ac:dyDescent="0.2"/>
    <row r="32056" ht="10.199999999999999" hidden="1" x14ac:dyDescent="0.2"/>
    <row r="32057" ht="10.199999999999999" hidden="1" x14ac:dyDescent="0.2"/>
    <row r="32058" ht="10.199999999999999" hidden="1" x14ac:dyDescent="0.2"/>
    <row r="32059" ht="10.199999999999999" hidden="1" x14ac:dyDescent="0.2"/>
    <row r="32060" ht="10.199999999999999" hidden="1" x14ac:dyDescent="0.2"/>
    <row r="32061" ht="10.199999999999999" hidden="1" x14ac:dyDescent="0.2"/>
    <row r="32062" ht="10.199999999999999" hidden="1" x14ac:dyDescent="0.2"/>
    <row r="32063" ht="10.199999999999999" hidden="1" x14ac:dyDescent="0.2"/>
    <row r="32064" ht="10.199999999999999" hidden="1" x14ac:dyDescent="0.2"/>
    <row r="32065" ht="10.199999999999999" hidden="1" x14ac:dyDescent="0.2"/>
    <row r="32066" ht="10.199999999999999" hidden="1" x14ac:dyDescent="0.2"/>
    <row r="32067" ht="10.199999999999999" hidden="1" x14ac:dyDescent="0.2"/>
    <row r="32068" ht="10.199999999999999" hidden="1" x14ac:dyDescent="0.2"/>
    <row r="32069" ht="10.199999999999999" hidden="1" x14ac:dyDescent="0.2"/>
    <row r="32070" ht="10.199999999999999" hidden="1" x14ac:dyDescent="0.2"/>
    <row r="32071" ht="10.199999999999999" hidden="1" x14ac:dyDescent="0.2"/>
    <row r="32072" ht="10.199999999999999" hidden="1" x14ac:dyDescent="0.2"/>
    <row r="32073" ht="10.199999999999999" hidden="1" x14ac:dyDescent="0.2"/>
    <row r="32074" ht="10.199999999999999" hidden="1" x14ac:dyDescent="0.2"/>
    <row r="32075" ht="10.199999999999999" hidden="1" x14ac:dyDescent="0.2"/>
    <row r="32076" ht="10.199999999999999" hidden="1" x14ac:dyDescent="0.2"/>
    <row r="32077" ht="10.199999999999999" hidden="1" x14ac:dyDescent="0.2"/>
    <row r="32078" ht="10.199999999999999" hidden="1" x14ac:dyDescent="0.2"/>
    <row r="32079" ht="10.199999999999999" hidden="1" x14ac:dyDescent="0.2"/>
    <row r="32080" ht="10.199999999999999" hidden="1" x14ac:dyDescent="0.2"/>
    <row r="32081" ht="10.199999999999999" hidden="1" x14ac:dyDescent="0.2"/>
    <row r="32082" ht="10.199999999999999" hidden="1" x14ac:dyDescent="0.2"/>
    <row r="32083" ht="10.199999999999999" hidden="1" x14ac:dyDescent="0.2"/>
    <row r="32084" ht="10.199999999999999" hidden="1" x14ac:dyDescent="0.2"/>
    <row r="32085" ht="10.199999999999999" hidden="1" x14ac:dyDescent="0.2"/>
    <row r="32086" ht="10.199999999999999" hidden="1" x14ac:dyDescent="0.2"/>
    <row r="32087" ht="10.199999999999999" hidden="1" x14ac:dyDescent="0.2"/>
    <row r="32088" ht="10.199999999999999" hidden="1" x14ac:dyDescent="0.2"/>
    <row r="32089" ht="10.199999999999999" hidden="1" x14ac:dyDescent="0.2"/>
    <row r="32090" ht="10.199999999999999" hidden="1" x14ac:dyDescent="0.2"/>
    <row r="32091" ht="10.199999999999999" hidden="1" x14ac:dyDescent="0.2"/>
    <row r="32092" ht="10.199999999999999" hidden="1" x14ac:dyDescent="0.2"/>
    <row r="32093" ht="10.199999999999999" hidden="1" x14ac:dyDescent="0.2"/>
    <row r="32094" ht="10.199999999999999" hidden="1" x14ac:dyDescent="0.2"/>
    <row r="32095" ht="10.199999999999999" hidden="1" x14ac:dyDescent="0.2"/>
    <row r="32096" ht="10.199999999999999" hidden="1" x14ac:dyDescent="0.2"/>
    <row r="32097" ht="10.199999999999999" hidden="1" x14ac:dyDescent="0.2"/>
    <row r="32098" ht="10.199999999999999" hidden="1" x14ac:dyDescent="0.2"/>
    <row r="32099" ht="10.199999999999999" hidden="1" x14ac:dyDescent="0.2"/>
    <row r="32100" ht="10.199999999999999" hidden="1" x14ac:dyDescent="0.2"/>
    <row r="32101" ht="10.199999999999999" hidden="1" x14ac:dyDescent="0.2"/>
    <row r="32102" ht="10.199999999999999" hidden="1" x14ac:dyDescent="0.2"/>
    <row r="32103" ht="10.199999999999999" hidden="1" x14ac:dyDescent="0.2"/>
    <row r="32104" ht="10.199999999999999" hidden="1" x14ac:dyDescent="0.2"/>
    <row r="32105" ht="10.199999999999999" hidden="1" x14ac:dyDescent="0.2"/>
    <row r="32106" ht="10.199999999999999" hidden="1" x14ac:dyDescent="0.2"/>
    <row r="32107" ht="10.199999999999999" hidden="1" x14ac:dyDescent="0.2"/>
    <row r="32108" ht="10.199999999999999" hidden="1" x14ac:dyDescent="0.2"/>
    <row r="32109" ht="10.199999999999999" hidden="1" x14ac:dyDescent="0.2"/>
    <row r="32110" ht="10.199999999999999" hidden="1" x14ac:dyDescent="0.2"/>
    <row r="32111" ht="10.199999999999999" hidden="1" x14ac:dyDescent="0.2"/>
    <row r="32112" ht="10.199999999999999" hidden="1" x14ac:dyDescent="0.2"/>
    <row r="32113" ht="10.199999999999999" hidden="1" x14ac:dyDescent="0.2"/>
    <row r="32114" ht="10.199999999999999" hidden="1" x14ac:dyDescent="0.2"/>
    <row r="32115" ht="10.199999999999999" hidden="1" x14ac:dyDescent="0.2"/>
    <row r="32116" ht="10.199999999999999" hidden="1" x14ac:dyDescent="0.2"/>
    <row r="32117" ht="10.199999999999999" hidden="1" x14ac:dyDescent="0.2"/>
    <row r="32118" ht="10.199999999999999" hidden="1" x14ac:dyDescent="0.2"/>
    <row r="32119" ht="10.199999999999999" hidden="1" x14ac:dyDescent="0.2"/>
    <row r="32120" ht="10.199999999999999" hidden="1" x14ac:dyDescent="0.2"/>
    <row r="32121" ht="10.199999999999999" hidden="1" x14ac:dyDescent="0.2"/>
    <row r="32122" ht="10.199999999999999" hidden="1" x14ac:dyDescent="0.2"/>
    <row r="32123" ht="10.199999999999999" hidden="1" x14ac:dyDescent="0.2"/>
    <row r="32124" ht="10.199999999999999" hidden="1" x14ac:dyDescent="0.2"/>
    <row r="32125" ht="10.199999999999999" hidden="1" x14ac:dyDescent="0.2"/>
    <row r="32126" ht="10.199999999999999" hidden="1" x14ac:dyDescent="0.2"/>
    <row r="32127" ht="10.199999999999999" hidden="1" x14ac:dyDescent="0.2"/>
    <row r="32128" ht="10.199999999999999" hidden="1" x14ac:dyDescent="0.2"/>
    <row r="32129" ht="10.199999999999999" hidden="1" x14ac:dyDescent="0.2"/>
    <row r="32130" ht="10.199999999999999" hidden="1" x14ac:dyDescent="0.2"/>
    <row r="32131" ht="10.199999999999999" hidden="1" x14ac:dyDescent="0.2"/>
    <row r="32132" ht="10.199999999999999" hidden="1" x14ac:dyDescent="0.2"/>
    <row r="32133" ht="10.199999999999999" hidden="1" x14ac:dyDescent="0.2"/>
    <row r="32134" ht="10.199999999999999" hidden="1" x14ac:dyDescent="0.2"/>
    <row r="32135" ht="10.199999999999999" hidden="1" x14ac:dyDescent="0.2"/>
    <row r="32136" ht="10.199999999999999" hidden="1" x14ac:dyDescent="0.2"/>
    <row r="32137" ht="10.199999999999999" hidden="1" x14ac:dyDescent="0.2"/>
    <row r="32138" ht="10.199999999999999" hidden="1" x14ac:dyDescent="0.2"/>
    <row r="32139" ht="10.199999999999999" hidden="1" x14ac:dyDescent="0.2"/>
    <row r="32140" ht="10.199999999999999" hidden="1" x14ac:dyDescent="0.2"/>
    <row r="32141" ht="10.199999999999999" hidden="1" x14ac:dyDescent="0.2"/>
    <row r="32142" ht="10.199999999999999" hidden="1" x14ac:dyDescent="0.2"/>
    <row r="32143" ht="10.199999999999999" hidden="1" x14ac:dyDescent="0.2"/>
    <row r="32144" ht="10.199999999999999" hidden="1" x14ac:dyDescent="0.2"/>
    <row r="32145" ht="10.199999999999999" hidden="1" x14ac:dyDescent="0.2"/>
    <row r="32146" ht="10.199999999999999" hidden="1" x14ac:dyDescent="0.2"/>
    <row r="32147" ht="10.199999999999999" hidden="1" x14ac:dyDescent="0.2"/>
    <row r="32148" ht="10.199999999999999" hidden="1" x14ac:dyDescent="0.2"/>
    <row r="32149" ht="10.199999999999999" hidden="1" x14ac:dyDescent="0.2"/>
    <row r="32150" ht="10.199999999999999" hidden="1" x14ac:dyDescent="0.2"/>
    <row r="32151" ht="10.199999999999999" hidden="1" x14ac:dyDescent="0.2"/>
    <row r="32152" ht="10.199999999999999" hidden="1" x14ac:dyDescent="0.2"/>
    <row r="32153" ht="10.199999999999999" hidden="1" x14ac:dyDescent="0.2"/>
    <row r="32154" ht="10.199999999999999" hidden="1" x14ac:dyDescent="0.2"/>
    <row r="32155" ht="10.199999999999999" hidden="1" x14ac:dyDescent="0.2"/>
    <row r="32156" ht="10.199999999999999" hidden="1" x14ac:dyDescent="0.2"/>
    <row r="32157" ht="10.199999999999999" hidden="1" x14ac:dyDescent="0.2"/>
    <row r="32158" ht="10.199999999999999" hidden="1" x14ac:dyDescent="0.2"/>
    <row r="32159" ht="10.199999999999999" hidden="1" x14ac:dyDescent="0.2"/>
    <row r="32160" ht="10.199999999999999" hidden="1" x14ac:dyDescent="0.2"/>
    <row r="32161" ht="10.199999999999999" hidden="1" x14ac:dyDescent="0.2"/>
    <row r="32162" ht="10.199999999999999" hidden="1" x14ac:dyDescent="0.2"/>
    <row r="32163" ht="10.199999999999999" hidden="1" x14ac:dyDescent="0.2"/>
    <row r="32164" ht="10.199999999999999" hidden="1" x14ac:dyDescent="0.2"/>
    <row r="32165" ht="10.199999999999999" hidden="1" x14ac:dyDescent="0.2"/>
    <row r="32166" ht="10.199999999999999" hidden="1" x14ac:dyDescent="0.2"/>
    <row r="32167" ht="10.199999999999999" hidden="1" x14ac:dyDescent="0.2"/>
    <row r="32168" ht="10.199999999999999" hidden="1" x14ac:dyDescent="0.2"/>
    <row r="32169" ht="10.199999999999999" hidden="1" x14ac:dyDescent="0.2"/>
    <row r="32170" ht="10.199999999999999" hidden="1" x14ac:dyDescent="0.2"/>
    <row r="32171" ht="10.199999999999999" hidden="1" x14ac:dyDescent="0.2"/>
    <row r="32172" ht="10.199999999999999" hidden="1" x14ac:dyDescent="0.2"/>
    <row r="32173" ht="10.199999999999999" hidden="1" x14ac:dyDescent="0.2"/>
    <row r="32174" ht="10.199999999999999" hidden="1" x14ac:dyDescent="0.2"/>
    <row r="32175" ht="10.199999999999999" hidden="1" x14ac:dyDescent="0.2"/>
    <row r="32176" ht="10.199999999999999" hidden="1" x14ac:dyDescent="0.2"/>
    <row r="32177" ht="10.199999999999999" hidden="1" x14ac:dyDescent="0.2"/>
    <row r="32178" ht="10.199999999999999" hidden="1" x14ac:dyDescent="0.2"/>
    <row r="32179" ht="10.199999999999999" hidden="1" x14ac:dyDescent="0.2"/>
    <row r="32180" ht="10.199999999999999" hidden="1" x14ac:dyDescent="0.2"/>
    <row r="32181" ht="10.199999999999999" hidden="1" x14ac:dyDescent="0.2"/>
    <row r="32182" ht="10.199999999999999" hidden="1" x14ac:dyDescent="0.2"/>
    <row r="32183" ht="10.199999999999999" hidden="1" x14ac:dyDescent="0.2"/>
    <row r="32184" ht="10.199999999999999" hidden="1" x14ac:dyDescent="0.2"/>
    <row r="32185" ht="10.199999999999999" hidden="1" x14ac:dyDescent="0.2"/>
    <row r="32186" ht="10.199999999999999" hidden="1" x14ac:dyDescent="0.2"/>
    <row r="32187" ht="10.199999999999999" hidden="1" x14ac:dyDescent="0.2"/>
    <row r="32188" ht="10.199999999999999" hidden="1" x14ac:dyDescent="0.2"/>
    <row r="32189" ht="10.199999999999999" hidden="1" x14ac:dyDescent="0.2"/>
    <row r="32190" ht="10.199999999999999" hidden="1" x14ac:dyDescent="0.2"/>
    <row r="32191" ht="10.199999999999999" hidden="1" x14ac:dyDescent="0.2"/>
    <row r="32192" ht="10.199999999999999" hidden="1" x14ac:dyDescent="0.2"/>
    <row r="32193" ht="10.199999999999999" hidden="1" x14ac:dyDescent="0.2"/>
    <row r="32194" ht="10.199999999999999" hidden="1" x14ac:dyDescent="0.2"/>
    <row r="32195" ht="10.199999999999999" hidden="1" x14ac:dyDescent="0.2"/>
    <row r="32196" ht="10.199999999999999" hidden="1" x14ac:dyDescent="0.2"/>
    <row r="32197" ht="10.199999999999999" hidden="1" x14ac:dyDescent="0.2"/>
    <row r="32198" ht="10.199999999999999" hidden="1" x14ac:dyDescent="0.2"/>
    <row r="32199" ht="10.199999999999999" hidden="1" x14ac:dyDescent="0.2"/>
    <row r="32200" ht="10.199999999999999" hidden="1" x14ac:dyDescent="0.2"/>
    <row r="32201" ht="10.199999999999999" hidden="1" x14ac:dyDescent="0.2"/>
    <row r="32202" ht="10.199999999999999" hidden="1" x14ac:dyDescent="0.2"/>
    <row r="32203" ht="10.199999999999999" hidden="1" x14ac:dyDescent="0.2"/>
    <row r="32204" ht="10.199999999999999" hidden="1" x14ac:dyDescent="0.2"/>
    <row r="32205" ht="10.199999999999999" hidden="1" x14ac:dyDescent="0.2"/>
    <row r="32206" ht="10.199999999999999" hidden="1" x14ac:dyDescent="0.2"/>
    <row r="32207" ht="10.199999999999999" hidden="1" x14ac:dyDescent="0.2"/>
    <row r="32208" ht="10.199999999999999" hidden="1" x14ac:dyDescent="0.2"/>
    <row r="32209" ht="10.199999999999999" hidden="1" x14ac:dyDescent="0.2"/>
    <row r="32210" ht="10.199999999999999" hidden="1" x14ac:dyDescent="0.2"/>
    <row r="32211" ht="10.199999999999999" hidden="1" x14ac:dyDescent="0.2"/>
    <row r="32212" ht="10.199999999999999" hidden="1" x14ac:dyDescent="0.2"/>
    <row r="32213" ht="10.199999999999999" hidden="1" x14ac:dyDescent="0.2"/>
    <row r="32214" ht="10.199999999999999" hidden="1" x14ac:dyDescent="0.2"/>
    <row r="32215" ht="10.199999999999999" hidden="1" x14ac:dyDescent="0.2"/>
    <row r="32216" ht="10.199999999999999" hidden="1" x14ac:dyDescent="0.2"/>
    <row r="32217" ht="10.199999999999999" hidden="1" x14ac:dyDescent="0.2"/>
    <row r="32218" ht="10.199999999999999" hidden="1" x14ac:dyDescent="0.2"/>
    <row r="32219" ht="10.199999999999999" hidden="1" x14ac:dyDescent="0.2"/>
    <row r="32220" ht="10.199999999999999" hidden="1" x14ac:dyDescent="0.2"/>
    <row r="32221" ht="10.199999999999999" hidden="1" x14ac:dyDescent="0.2"/>
    <row r="32222" ht="10.199999999999999" hidden="1" x14ac:dyDescent="0.2"/>
    <row r="32223" ht="10.199999999999999" hidden="1" x14ac:dyDescent="0.2"/>
    <row r="32224" ht="10.199999999999999" hidden="1" x14ac:dyDescent="0.2"/>
    <row r="32225" ht="10.199999999999999" hidden="1" x14ac:dyDescent="0.2"/>
    <row r="32226" ht="10.199999999999999" hidden="1" x14ac:dyDescent="0.2"/>
    <row r="32227" ht="10.199999999999999" hidden="1" x14ac:dyDescent="0.2"/>
    <row r="32228" ht="10.199999999999999" hidden="1" x14ac:dyDescent="0.2"/>
    <row r="32229" ht="10.199999999999999" hidden="1" x14ac:dyDescent="0.2"/>
    <row r="32230" ht="10.199999999999999" hidden="1" x14ac:dyDescent="0.2"/>
    <row r="32231" ht="10.199999999999999" hidden="1" x14ac:dyDescent="0.2"/>
    <row r="32232" ht="10.199999999999999" hidden="1" x14ac:dyDescent="0.2"/>
    <row r="32233" ht="10.199999999999999" hidden="1" x14ac:dyDescent="0.2"/>
    <row r="32234" ht="10.199999999999999" hidden="1" x14ac:dyDescent="0.2"/>
    <row r="32235" ht="10.199999999999999" hidden="1" x14ac:dyDescent="0.2"/>
    <row r="32236" ht="10.199999999999999" hidden="1" x14ac:dyDescent="0.2"/>
    <row r="32237" ht="10.199999999999999" hidden="1" x14ac:dyDescent="0.2"/>
    <row r="32238" ht="10.199999999999999" hidden="1" x14ac:dyDescent="0.2"/>
    <row r="32239" ht="10.199999999999999" hidden="1" x14ac:dyDescent="0.2"/>
    <row r="32240" ht="10.199999999999999" hidden="1" x14ac:dyDescent="0.2"/>
    <row r="32241" ht="10.199999999999999" hidden="1" x14ac:dyDescent="0.2"/>
    <row r="32242" ht="10.199999999999999" hidden="1" x14ac:dyDescent="0.2"/>
    <row r="32243" ht="10.199999999999999" hidden="1" x14ac:dyDescent="0.2"/>
    <row r="32244" ht="10.199999999999999" hidden="1" x14ac:dyDescent="0.2"/>
    <row r="32245" ht="10.199999999999999" hidden="1" x14ac:dyDescent="0.2"/>
    <row r="32246" ht="10.199999999999999" hidden="1" x14ac:dyDescent="0.2"/>
    <row r="32247" ht="10.199999999999999" hidden="1" x14ac:dyDescent="0.2"/>
    <row r="32248" ht="10.199999999999999" hidden="1" x14ac:dyDescent="0.2"/>
    <row r="32249" ht="10.199999999999999" hidden="1" x14ac:dyDescent="0.2"/>
    <row r="32250" ht="10.199999999999999" hidden="1" x14ac:dyDescent="0.2"/>
    <row r="32251" ht="10.199999999999999" hidden="1" x14ac:dyDescent="0.2"/>
    <row r="32252" ht="10.199999999999999" hidden="1" x14ac:dyDescent="0.2"/>
    <row r="32253" ht="10.199999999999999" hidden="1" x14ac:dyDescent="0.2"/>
    <row r="32254" ht="10.199999999999999" hidden="1" x14ac:dyDescent="0.2"/>
    <row r="32255" ht="10.199999999999999" hidden="1" x14ac:dyDescent="0.2"/>
    <row r="32256" ht="10.199999999999999" hidden="1" x14ac:dyDescent="0.2"/>
    <row r="32257" ht="10.199999999999999" hidden="1" x14ac:dyDescent="0.2"/>
    <row r="32258" ht="10.199999999999999" hidden="1" x14ac:dyDescent="0.2"/>
    <row r="32259" ht="10.199999999999999" hidden="1" x14ac:dyDescent="0.2"/>
    <row r="32260" ht="10.199999999999999" hidden="1" x14ac:dyDescent="0.2"/>
    <row r="32261" ht="10.199999999999999" hidden="1" x14ac:dyDescent="0.2"/>
    <row r="32262" ht="10.199999999999999" hidden="1" x14ac:dyDescent="0.2"/>
    <row r="32263" ht="10.199999999999999" hidden="1" x14ac:dyDescent="0.2"/>
    <row r="32264" ht="10.199999999999999" hidden="1" x14ac:dyDescent="0.2"/>
    <row r="32265" ht="10.199999999999999" hidden="1" x14ac:dyDescent="0.2"/>
    <row r="32266" ht="10.199999999999999" hidden="1" x14ac:dyDescent="0.2"/>
    <row r="32267" ht="10.199999999999999" hidden="1" x14ac:dyDescent="0.2"/>
    <row r="32268" ht="10.199999999999999" hidden="1" x14ac:dyDescent="0.2"/>
    <row r="32269" ht="10.199999999999999" hidden="1" x14ac:dyDescent="0.2"/>
    <row r="32270" ht="10.199999999999999" hidden="1" x14ac:dyDescent="0.2"/>
    <row r="32271" ht="10.199999999999999" hidden="1" x14ac:dyDescent="0.2"/>
    <row r="32272" ht="10.199999999999999" hidden="1" x14ac:dyDescent="0.2"/>
    <row r="32273" ht="10.199999999999999" hidden="1" x14ac:dyDescent="0.2"/>
    <row r="32274" ht="10.199999999999999" hidden="1" x14ac:dyDescent="0.2"/>
    <row r="32275" ht="10.199999999999999" hidden="1" x14ac:dyDescent="0.2"/>
    <row r="32276" ht="10.199999999999999" hidden="1" x14ac:dyDescent="0.2"/>
    <row r="32277" ht="10.199999999999999" hidden="1" x14ac:dyDescent="0.2"/>
    <row r="32278" ht="10.199999999999999" hidden="1" x14ac:dyDescent="0.2"/>
    <row r="32279" ht="10.199999999999999" hidden="1" x14ac:dyDescent="0.2"/>
    <row r="32280" ht="10.199999999999999" hidden="1" x14ac:dyDescent="0.2"/>
    <row r="32281" ht="10.199999999999999" hidden="1" x14ac:dyDescent="0.2"/>
    <row r="32282" ht="10.199999999999999" hidden="1" x14ac:dyDescent="0.2"/>
    <row r="32283" ht="10.199999999999999" hidden="1" x14ac:dyDescent="0.2"/>
    <row r="32284" ht="10.199999999999999" hidden="1" x14ac:dyDescent="0.2"/>
    <row r="32285" ht="10.199999999999999" hidden="1" x14ac:dyDescent="0.2"/>
    <row r="32286" ht="10.199999999999999" hidden="1" x14ac:dyDescent="0.2"/>
    <row r="32287" ht="10.199999999999999" hidden="1" x14ac:dyDescent="0.2"/>
    <row r="32288" ht="10.199999999999999" hidden="1" x14ac:dyDescent="0.2"/>
    <row r="32289" ht="10.199999999999999" hidden="1" x14ac:dyDescent="0.2"/>
    <row r="32290" ht="10.199999999999999" hidden="1" x14ac:dyDescent="0.2"/>
    <row r="32291" ht="10.199999999999999" hidden="1" x14ac:dyDescent="0.2"/>
    <row r="32292" ht="10.199999999999999" hidden="1" x14ac:dyDescent="0.2"/>
    <row r="32293" ht="10.199999999999999" hidden="1" x14ac:dyDescent="0.2"/>
    <row r="32294" ht="10.199999999999999" hidden="1" x14ac:dyDescent="0.2"/>
    <row r="32295" ht="10.199999999999999" hidden="1" x14ac:dyDescent="0.2"/>
    <row r="32296" ht="10.199999999999999" hidden="1" x14ac:dyDescent="0.2"/>
    <row r="32297" ht="10.199999999999999" hidden="1" x14ac:dyDescent="0.2"/>
    <row r="32298" ht="10.199999999999999" hidden="1" x14ac:dyDescent="0.2"/>
    <row r="32299" ht="10.199999999999999" hidden="1" x14ac:dyDescent="0.2"/>
    <row r="32300" ht="10.199999999999999" hidden="1" x14ac:dyDescent="0.2"/>
    <row r="32301" ht="10.199999999999999" hidden="1" x14ac:dyDescent="0.2"/>
    <row r="32302" ht="10.199999999999999" hidden="1" x14ac:dyDescent="0.2"/>
    <row r="32303" ht="10.199999999999999" hidden="1" x14ac:dyDescent="0.2"/>
    <row r="32304" ht="10.199999999999999" hidden="1" x14ac:dyDescent="0.2"/>
    <row r="32305" ht="10.199999999999999" hidden="1" x14ac:dyDescent="0.2"/>
    <row r="32306" ht="10.199999999999999" hidden="1" x14ac:dyDescent="0.2"/>
    <row r="32307" ht="10.199999999999999" hidden="1" x14ac:dyDescent="0.2"/>
    <row r="32308" ht="10.199999999999999" hidden="1" x14ac:dyDescent="0.2"/>
    <row r="32309" ht="10.199999999999999" hidden="1" x14ac:dyDescent="0.2"/>
    <row r="32310" ht="10.199999999999999" hidden="1" x14ac:dyDescent="0.2"/>
    <row r="32311" ht="10.199999999999999" hidden="1" x14ac:dyDescent="0.2"/>
    <row r="32312" ht="10.199999999999999" hidden="1" x14ac:dyDescent="0.2"/>
    <row r="32313" ht="10.199999999999999" hidden="1" x14ac:dyDescent="0.2"/>
    <row r="32314" ht="10.199999999999999" hidden="1" x14ac:dyDescent="0.2"/>
    <row r="32315" ht="10.199999999999999" hidden="1" x14ac:dyDescent="0.2"/>
    <row r="32316" ht="10.199999999999999" hidden="1" x14ac:dyDescent="0.2"/>
    <row r="32317" ht="10.199999999999999" hidden="1" x14ac:dyDescent="0.2"/>
    <row r="32318" ht="10.199999999999999" hidden="1" x14ac:dyDescent="0.2"/>
    <row r="32319" ht="10.199999999999999" hidden="1" x14ac:dyDescent="0.2"/>
    <row r="32320" ht="10.199999999999999" hidden="1" x14ac:dyDescent="0.2"/>
    <row r="32321" ht="10.199999999999999" hidden="1" x14ac:dyDescent="0.2"/>
    <row r="32322" ht="10.199999999999999" hidden="1" x14ac:dyDescent="0.2"/>
    <row r="32323" ht="10.199999999999999" hidden="1" x14ac:dyDescent="0.2"/>
    <row r="32324" ht="10.199999999999999" hidden="1" x14ac:dyDescent="0.2"/>
    <row r="32325" ht="10.199999999999999" hidden="1" x14ac:dyDescent="0.2"/>
    <row r="32326" ht="10.199999999999999" hidden="1" x14ac:dyDescent="0.2"/>
    <row r="32327" ht="10.199999999999999" hidden="1" x14ac:dyDescent="0.2"/>
    <row r="32328" ht="10.199999999999999" hidden="1" x14ac:dyDescent="0.2"/>
    <row r="32329" ht="10.199999999999999" hidden="1" x14ac:dyDescent="0.2"/>
    <row r="32330" ht="10.199999999999999" hidden="1" x14ac:dyDescent="0.2"/>
    <row r="32331" ht="10.199999999999999" hidden="1" x14ac:dyDescent="0.2"/>
    <row r="32332" ht="10.199999999999999" hidden="1" x14ac:dyDescent="0.2"/>
    <row r="32333" ht="10.199999999999999" hidden="1" x14ac:dyDescent="0.2"/>
    <row r="32334" ht="10.199999999999999" hidden="1" x14ac:dyDescent="0.2"/>
    <row r="32335" ht="10.199999999999999" hidden="1" x14ac:dyDescent="0.2"/>
    <row r="32336" ht="10.199999999999999" hidden="1" x14ac:dyDescent="0.2"/>
    <row r="32337" ht="10.199999999999999" hidden="1" x14ac:dyDescent="0.2"/>
    <row r="32338" ht="10.199999999999999" hidden="1" x14ac:dyDescent="0.2"/>
    <row r="32339" ht="10.199999999999999" hidden="1" x14ac:dyDescent="0.2"/>
    <row r="32340" ht="10.199999999999999" hidden="1" x14ac:dyDescent="0.2"/>
    <row r="32341" ht="10.199999999999999" hidden="1" x14ac:dyDescent="0.2"/>
    <row r="32342" ht="10.199999999999999" hidden="1" x14ac:dyDescent="0.2"/>
    <row r="32343" ht="10.199999999999999" hidden="1" x14ac:dyDescent="0.2"/>
    <row r="32344" ht="10.199999999999999" hidden="1" x14ac:dyDescent="0.2"/>
    <row r="32345" ht="10.199999999999999" hidden="1" x14ac:dyDescent="0.2"/>
    <row r="32346" ht="10.199999999999999" hidden="1" x14ac:dyDescent="0.2"/>
    <row r="32347" ht="10.199999999999999" hidden="1" x14ac:dyDescent="0.2"/>
    <row r="32348" ht="10.199999999999999" hidden="1" x14ac:dyDescent="0.2"/>
    <row r="32349" ht="10.199999999999999" hidden="1" x14ac:dyDescent="0.2"/>
    <row r="32350" ht="10.199999999999999" hidden="1" x14ac:dyDescent="0.2"/>
    <row r="32351" ht="10.199999999999999" hidden="1" x14ac:dyDescent="0.2"/>
    <row r="32352" ht="10.199999999999999" hidden="1" x14ac:dyDescent="0.2"/>
    <row r="32353" ht="10.199999999999999" hidden="1" x14ac:dyDescent="0.2"/>
    <row r="32354" ht="10.199999999999999" hidden="1" x14ac:dyDescent="0.2"/>
    <row r="32355" ht="10.199999999999999" hidden="1" x14ac:dyDescent="0.2"/>
    <row r="32356" ht="10.199999999999999" hidden="1" x14ac:dyDescent="0.2"/>
    <row r="32357" ht="10.199999999999999" hidden="1" x14ac:dyDescent="0.2"/>
    <row r="32358" ht="10.199999999999999" hidden="1" x14ac:dyDescent="0.2"/>
    <row r="32359" ht="10.199999999999999" hidden="1" x14ac:dyDescent="0.2"/>
    <row r="32360" ht="10.199999999999999" hidden="1" x14ac:dyDescent="0.2"/>
    <row r="32361" ht="10.199999999999999" hidden="1" x14ac:dyDescent="0.2"/>
    <row r="32362" ht="10.199999999999999" hidden="1" x14ac:dyDescent="0.2"/>
    <row r="32363" ht="10.199999999999999" hidden="1" x14ac:dyDescent="0.2"/>
    <row r="32364" ht="10.199999999999999" hidden="1" x14ac:dyDescent="0.2"/>
    <row r="32365" ht="10.199999999999999" hidden="1" x14ac:dyDescent="0.2"/>
    <row r="32366" ht="10.199999999999999" hidden="1" x14ac:dyDescent="0.2"/>
    <row r="32367" ht="10.199999999999999" hidden="1" x14ac:dyDescent="0.2"/>
    <row r="32368" ht="10.199999999999999" hidden="1" x14ac:dyDescent="0.2"/>
    <row r="32369" ht="10.199999999999999" hidden="1" x14ac:dyDescent="0.2"/>
    <row r="32370" ht="10.199999999999999" hidden="1" x14ac:dyDescent="0.2"/>
    <row r="32371" ht="10.199999999999999" hidden="1" x14ac:dyDescent="0.2"/>
    <row r="32372" ht="10.199999999999999" hidden="1" x14ac:dyDescent="0.2"/>
    <row r="32373" ht="10.199999999999999" hidden="1" x14ac:dyDescent="0.2"/>
    <row r="32374" ht="10.199999999999999" hidden="1" x14ac:dyDescent="0.2"/>
    <row r="32375" ht="10.199999999999999" hidden="1" x14ac:dyDescent="0.2"/>
    <row r="32376" ht="10.199999999999999" hidden="1" x14ac:dyDescent="0.2"/>
    <row r="32377" ht="10.199999999999999" hidden="1" x14ac:dyDescent="0.2"/>
    <row r="32378" ht="10.199999999999999" hidden="1" x14ac:dyDescent="0.2"/>
    <row r="32379" ht="10.199999999999999" hidden="1" x14ac:dyDescent="0.2"/>
    <row r="32380" ht="10.199999999999999" hidden="1" x14ac:dyDescent="0.2"/>
    <row r="32381" ht="10.199999999999999" hidden="1" x14ac:dyDescent="0.2"/>
    <row r="32382" ht="10.199999999999999" hidden="1" x14ac:dyDescent="0.2"/>
    <row r="32383" ht="10.199999999999999" hidden="1" x14ac:dyDescent="0.2"/>
    <row r="32384" ht="10.199999999999999" hidden="1" x14ac:dyDescent="0.2"/>
    <row r="32385" ht="10.199999999999999" hidden="1" x14ac:dyDescent="0.2"/>
    <row r="32386" ht="10.199999999999999" hidden="1" x14ac:dyDescent="0.2"/>
    <row r="32387" ht="10.199999999999999" hidden="1" x14ac:dyDescent="0.2"/>
    <row r="32388" ht="10.199999999999999" hidden="1" x14ac:dyDescent="0.2"/>
    <row r="32389" ht="10.199999999999999" hidden="1" x14ac:dyDescent="0.2"/>
    <row r="32390" ht="10.199999999999999" hidden="1" x14ac:dyDescent="0.2"/>
    <row r="32391" ht="10.199999999999999" hidden="1" x14ac:dyDescent="0.2"/>
    <row r="32392" ht="10.199999999999999" hidden="1" x14ac:dyDescent="0.2"/>
    <row r="32393" ht="10.199999999999999" hidden="1" x14ac:dyDescent="0.2"/>
    <row r="32394" ht="10.199999999999999" hidden="1" x14ac:dyDescent="0.2"/>
    <row r="32395" ht="10.199999999999999" hidden="1" x14ac:dyDescent="0.2"/>
    <row r="32396" ht="10.199999999999999" hidden="1" x14ac:dyDescent="0.2"/>
    <row r="32397" ht="10.199999999999999" hidden="1" x14ac:dyDescent="0.2"/>
    <row r="32398" ht="10.199999999999999" hidden="1" x14ac:dyDescent="0.2"/>
    <row r="32399" ht="10.199999999999999" hidden="1" x14ac:dyDescent="0.2"/>
    <row r="32400" ht="10.199999999999999" hidden="1" x14ac:dyDescent="0.2"/>
    <row r="32401" ht="10.199999999999999" hidden="1" x14ac:dyDescent="0.2"/>
    <row r="32402" ht="10.199999999999999" hidden="1" x14ac:dyDescent="0.2"/>
    <row r="32403" ht="10.199999999999999" hidden="1" x14ac:dyDescent="0.2"/>
    <row r="32404" ht="10.199999999999999" hidden="1" x14ac:dyDescent="0.2"/>
    <row r="32405" ht="10.199999999999999" hidden="1" x14ac:dyDescent="0.2"/>
    <row r="32406" ht="10.199999999999999" hidden="1" x14ac:dyDescent="0.2"/>
    <row r="32407" ht="10.199999999999999" hidden="1" x14ac:dyDescent="0.2"/>
    <row r="32408" ht="10.199999999999999" hidden="1" x14ac:dyDescent="0.2"/>
    <row r="32409" ht="10.199999999999999" hidden="1" x14ac:dyDescent="0.2"/>
    <row r="32410" ht="10.199999999999999" hidden="1" x14ac:dyDescent="0.2"/>
    <row r="32411" ht="10.199999999999999" hidden="1" x14ac:dyDescent="0.2"/>
    <row r="32412" ht="10.199999999999999" hidden="1" x14ac:dyDescent="0.2"/>
    <row r="32413" ht="10.199999999999999" hidden="1" x14ac:dyDescent="0.2"/>
    <row r="32414" ht="10.199999999999999" hidden="1" x14ac:dyDescent="0.2"/>
    <row r="32415" ht="10.199999999999999" hidden="1" x14ac:dyDescent="0.2"/>
    <row r="32416" ht="10.199999999999999" hidden="1" x14ac:dyDescent="0.2"/>
    <row r="32417" ht="10.199999999999999" hidden="1" x14ac:dyDescent="0.2"/>
    <row r="32418" ht="10.199999999999999" hidden="1" x14ac:dyDescent="0.2"/>
    <row r="32419" ht="10.199999999999999" hidden="1" x14ac:dyDescent="0.2"/>
    <row r="32420" ht="10.199999999999999" hidden="1" x14ac:dyDescent="0.2"/>
    <row r="32421" ht="10.199999999999999" hidden="1" x14ac:dyDescent="0.2"/>
    <row r="32422" ht="10.199999999999999" hidden="1" x14ac:dyDescent="0.2"/>
    <row r="32423" ht="10.199999999999999" hidden="1" x14ac:dyDescent="0.2"/>
    <row r="32424" ht="10.199999999999999" hidden="1" x14ac:dyDescent="0.2"/>
    <row r="32425" ht="10.199999999999999" hidden="1" x14ac:dyDescent="0.2"/>
    <row r="32426" ht="10.199999999999999" hidden="1" x14ac:dyDescent="0.2"/>
    <row r="32427" ht="10.199999999999999" hidden="1" x14ac:dyDescent="0.2"/>
    <row r="32428" ht="10.199999999999999" hidden="1" x14ac:dyDescent="0.2"/>
    <row r="32429" ht="10.199999999999999" hidden="1" x14ac:dyDescent="0.2"/>
    <row r="32430" ht="10.199999999999999" hidden="1" x14ac:dyDescent="0.2"/>
    <row r="32431" ht="10.199999999999999" hidden="1" x14ac:dyDescent="0.2"/>
    <row r="32432" ht="10.199999999999999" hidden="1" x14ac:dyDescent="0.2"/>
    <row r="32433" ht="10.199999999999999" hidden="1" x14ac:dyDescent="0.2"/>
    <row r="32434" ht="10.199999999999999" hidden="1" x14ac:dyDescent="0.2"/>
    <row r="32435" ht="10.199999999999999" hidden="1" x14ac:dyDescent="0.2"/>
    <row r="32436" ht="10.199999999999999" hidden="1" x14ac:dyDescent="0.2"/>
    <row r="32437" ht="10.199999999999999" hidden="1" x14ac:dyDescent="0.2"/>
    <row r="32438" ht="10.199999999999999" hidden="1" x14ac:dyDescent="0.2"/>
    <row r="32439" ht="10.199999999999999" hidden="1" x14ac:dyDescent="0.2"/>
    <row r="32440" ht="10.199999999999999" hidden="1" x14ac:dyDescent="0.2"/>
    <row r="32441" ht="10.199999999999999" hidden="1" x14ac:dyDescent="0.2"/>
    <row r="32442" ht="10.199999999999999" hidden="1" x14ac:dyDescent="0.2"/>
    <row r="32443" ht="10.199999999999999" hidden="1" x14ac:dyDescent="0.2"/>
    <row r="32444" ht="10.199999999999999" hidden="1" x14ac:dyDescent="0.2"/>
    <row r="32445" ht="10.199999999999999" hidden="1" x14ac:dyDescent="0.2"/>
    <row r="32446" ht="10.199999999999999" hidden="1" x14ac:dyDescent="0.2"/>
    <row r="32447" ht="10.199999999999999" hidden="1" x14ac:dyDescent="0.2"/>
    <row r="32448" ht="10.199999999999999" hidden="1" x14ac:dyDescent="0.2"/>
    <row r="32449" ht="10.199999999999999" hidden="1" x14ac:dyDescent="0.2"/>
    <row r="32450" ht="10.199999999999999" hidden="1" x14ac:dyDescent="0.2"/>
    <row r="32451" ht="10.199999999999999" hidden="1" x14ac:dyDescent="0.2"/>
    <row r="32452" ht="10.199999999999999" hidden="1" x14ac:dyDescent="0.2"/>
    <row r="32453" ht="10.199999999999999" hidden="1" x14ac:dyDescent="0.2"/>
    <row r="32454" ht="10.199999999999999" hidden="1" x14ac:dyDescent="0.2"/>
    <row r="32455" ht="10.199999999999999" hidden="1" x14ac:dyDescent="0.2"/>
    <row r="32456" ht="10.199999999999999" hidden="1" x14ac:dyDescent="0.2"/>
    <row r="32457" ht="10.199999999999999" hidden="1" x14ac:dyDescent="0.2"/>
    <row r="32458" ht="10.199999999999999" hidden="1" x14ac:dyDescent="0.2"/>
    <row r="32459" ht="10.199999999999999" hidden="1" x14ac:dyDescent="0.2"/>
    <row r="32460" ht="10.199999999999999" hidden="1" x14ac:dyDescent="0.2"/>
    <row r="32461" ht="10.199999999999999" hidden="1" x14ac:dyDescent="0.2"/>
    <row r="32462" ht="10.199999999999999" hidden="1" x14ac:dyDescent="0.2"/>
    <row r="32463" ht="10.199999999999999" hidden="1" x14ac:dyDescent="0.2"/>
    <row r="32464" ht="10.199999999999999" hidden="1" x14ac:dyDescent="0.2"/>
    <row r="32465" ht="10.199999999999999" hidden="1" x14ac:dyDescent="0.2"/>
    <row r="32466" ht="10.199999999999999" hidden="1" x14ac:dyDescent="0.2"/>
    <row r="32467" ht="10.199999999999999" hidden="1" x14ac:dyDescent="0.2"/>
    <row r="32468" ht="10.199999999999999" hidden="1" x14ac:dyDescent="0.2"/>
    <row r="32469" ht="10.199999999999999" hidden="1" x14ac:dyDescent="0.2"/>
    <row r="32470" ht="10.199999999999999" hidden="1" x14ac:dyDescent="0.2"/>
    <row r="32471" ht="10.199999999999999" hidden="1" x14ac:dyDescent="0.2"/>
    <row r="32472" ht="10.199999999999999" hidden="1" x14ac:dyDescent="0.2"/>
    <row r="32473" ht="10.199999999999999" hidden="1" x14ac:dyDescent="0.2"/>
    <row r="32474" ht="10.199999999999999" hidden="1" x14ac:dyDescent="0.2"/>
    <row r="32475" ht="10.199999999999999" hidden="1" x14ac:dyDescent="0.2"/>
    <row r="32476" ht="10.199999999999999" hidden="1" x14ac:dyDescent="0.2"/>
    <row r="32477" ht="10.199999999999999" hidden="1" x14ac:dyDescent="0.2"/>
    <row r="32478" ht="10.199999999999999" hidden="1" x14ac:dyDescent="0.2"/>
    <row r="32479" ht="10.199999999999999" hidden="1" x14ac:dyDescent="0.2"/>
    <row r="32480" ht="10.199999999999999" hidden="1" x14ac:dyDescent="0.2"/>
    <row r="32481" ht="10.199999999999999" hidden="1" x14ac:dyDescent="0.2"/>
    <row r="32482" ht="10.199999999999999" hidden="1" x14ac:dyDescent="0.2"/>
    <row r="32483" ht="10.199999999999999" hidden="1" x14ac:dyDescent="0.2"/>
    <row r="32484" ht="10.199999999999999" hidden="1" x14ac:dyDescent="0.2"/>
    <row r="32485" ht="10.199999999999999" hidden="1" x14ac:dyDescent="0.2"/>
    <row r="32486" ht="10.199999999999999" hidden="1" x14ac:dyDescent="0.2"/>
    <row r="32487" ht="10.199999999999999" hidden="1" x14ac:dyDescent="0.2"/>
    <row r="32488" ht="10.199999999999999" hidden="1" x14ac:dyDescent="0.2"/>
    <row r="32489" ht="10.199999999999999" hidden="1" x14ac:dyDescent="0.2"/>
    <row r="32490" ht="10.199999999999999" hidden="1" x14ac:dyDescent="0.2"/>
    <row r="32491" ht="10.199999999999999" hidden="1" x14ac:dyDescent="0.2"/>
    <row r="32492" ht="10.199999999999999" hidden="1" x14ac:dyDescent="0.2"/>
    <row r="32493" ht="10.199999999999999" hidden="1" x14ac:dyDescent="0.2"/>
    <row r="32494" ht="10.199999999999999" hidden="1" x14ac:dyDescent="0.2"/>
    <row r="32495" ht="10.199999999999999" hidden="1" x14ac:dyDescent="0.2"/>
    <row r="32496" ht="10.199999999999999" hidden="1" x14ac:dyDescent="0.2"/>
    <row r="32497" ht="10.199999999999999" hidden="1" x14ac:dyDescent="0.2"/>
    <row r="32498" ht="10.199999999999999" hidden="1" x14ac:dyDescent="0.2"/>
    <row r="32499" ht="10.199999999999999" hidden="1" x14ac:dyDescent="0.2"/>
    <row r="32500" ht="10.199999999999999" hidden="1" x14ac:dyDescent="0.2"/>
    <row r="32501" ht="10.199999999999999" hidden="1" x14ac:dyDescent="0.2"/>
    <row r="32502" ht="10.199999999999999" hidden="1" x14ac:dyDescent="0.2"/>
    <row r="32503" ht="10.199999999999999" hidden="1" x14ac:dyDescent="0.2"/>
    <row r="32504" ht="10.199999999999999" hidden="1" x14ac:dyDescent="0.2"/>
    <row r="32505" ht="10.199999999999999" hidden="1" x14ac:dyDescent="0.2"/>
    <row r="32506" ht="10.199999999999999" hidden="1" x14ac:dyDescent="0.2"/>
    <row r="32507" ht="10.199999999999999" hidden="1" x14ac:dyDescent="0.2"/>
    <row r="32508" ht="10.199999999999999" hidden="1" x14ac:dyDescent="0.2"/>
    <row r="32509" ht="10.199999999999999" hidden="1" x14ac:dyDescent="0.2"/>
    <row r="32510" ht="10.199999999999999" hidden="1" x14ac:dyDescent="0.2"/>
    <row r="32511" ht="10.199999999999999" hidden="1" x14ac:dyDescent="0.2"/>
    <row r="32512" ht="10.199999999999999" hidden="1" x14ac:dyDescent="0.2"/>
    <row r="32513" ht="10.199999999999999" hidden="1" x14ac:dyDescent="0.2"/>
    <row r="32514" ht="10.199999999999999" hidden="1" x14ac:dyDescent="0.2"/>
    <row r="32515" ht="10.199999999999999" hidden="1" x14ac:dyDescent="0.2"/>
    <row r="32516" ht="10.199999999999999" hidden="1" x14ac:dyDescent="0.2"/>
    <row r="32517" ht="10.199999999999999" hidden="1" x14ac:dyDescent="0.2"/>
    <row r="32518" ht="10.199999999999999" hidden="1" x14ac:dyDescent="0.2"/>
    <row r="32519" ht="10.199999999999999" hidden="1" x14ac:dyDescent="0.2"/>
    <row r="32520" ht="10.199999999999999" hidden="1" x14ac:dyDescent="0.2"/>
    <row r="32521" ht="10.199999999999999" hidden="1" x14ac:dyDescent="0.2"/>
    <row r="32522" ht="10.199999999999999" hidden="1" x14ac:dyDescent="0.2"/>
    <row r="32523" ht="10.199999999999999" hidden="1" x14ac:dyDescent="0.2"/>
    <row r="32524" ht="10.199999999999999" hidden="1" x14ac:dyDescent="0.2"/>
    <row r="32525" ht="10.199999999999999" hidden="1" x14ac:dyDescent="0.2"/>
    <row r="32526" ht="10.199999999999999" hidden="1" x14ac:dyDescent="0.2"/>
    <row r="32527" ht="10.199999999999999" hidden="1" x14ac:dyDescent="0.2"/>
    <row r="32528" ht="10.199999999999999" hidden="1" x14ac:dyDescent="0.2"/>
    <row r="32529" ht="10.199999999999999" hidden="1" x14ac:dyDescent="0.2"/>
    <row r="32530" ht="10.199999999999999" hidden="1" x14ac:dyDescent="0.2"/>
    <row r="32531" ht="10.199999999999999" hidden="1" x14ac:dyDescent="0.2"/>
    <row r="32532" ht="10.199999999999999" hidden="1" x14ac:dyDescent="0.2"/>
    <row r="32533" ht="10.199999999999999" hidden="1" x14ac:dyDescent="0.2"/>
    <row r="32534" ht="10.199999999999999" hidden="1" x14ac:dyDescent="0.2"/>
    <row r="32535" ht="10.199999999999999" hidden="1" x14ac:dyDescent="0.2"/>
    <row r="32536" ht="10.199999999999999" hidden="1" x14ac:dyDescent="0.2"/>
    <row r="32537" ht="10.199999999999999" hidden="1" x14ac:dyDescent="0.2"/>
    <row r="32538" ht="10.199999999999999" hidden="1" x14ac:dyDescent="0.2"/>
    <row r="32539" ht="10.199999999999999" hidden="1" x14ac:dyDescent="0.2"/>
    <row r="32540" ht="10.199999999999999" hidden="1" x14ac:dyDescent="0.2"/>
    <row r="32541" ht="10.199999999999999" hidden="1" x14ac:dyDescent="0.2"/>
    <row r="32542" ht="10.199999999999999" hidden="1" x14ac:dyDescent="0.2"/>
    <row r="32543" ht="10.199999999999999" hidden="1" x14ac:dyDescent="0.2"/>
    <row r="32544" ht="10.199999999999999" hidden="1" x14ac:dyDescent="0.2"/>
    <row r="32545" ht="10.199999999999999" hidden="1" x14ac:dyDescent="0.2"/>
    <row r="32546" ht="10.199999999999999" hidden="1" x14ac:dyDescent="0.2"/>
    <row r="32547" ht="10.199999999999999" hidden="1" x14ac:dyDescent="0.2"/>
    <row r="32548" ht="10.199999999999999" hidden="1" x14ac:dyDescent="0.2"/>
    <row r="32549" ht="10.199999999999999" hidden="1" x14ac:dyDescent="0.2"/>
    <row r="32550" ht="10.199999999999999" hidden="1" x14ac:dyDescent="0.2"/>
    <row r="32551" ht="10.199999999999999" hidden="1" x14ac:dyDescent="0.2"/>
    <row r="32552" ht="10.199999999999999" hidden="1" x14ac:dyDescent="0.2"/>
    <row r="32553" ht="10.199999999999999" hidden="1" x14ac:dyDescent="0.2"/>
    <row r="32554" ht="10.199999999999999" hidden="1" x14ac:dyDescent="0.2"/>
    <row r="32555" ht="10.199999999999999" hidden="1" x14ac:dyDescent="0.2"/>
    <row r="32556" ht="10.199999999999999" hidden="1" x14ac:dyDescent="0.2"/>
    <row r="32557" ht="10.199999999999999" hidden="1" x14ac:dyDescent="0.2"/>
    <row r="32558" ht="10.199999999999999" hidden="1" x14ac:dyDescent="0.2"/>
    <row r="32559" ht="10.199999999999999" hidden="1" x14ac:dyDescent="0.2"/>
    <row r="32560" ht="10.199999999999999" hidden="1" x14ac:dyDescent="0.2"/>
    <row r="32561" ht="10.199999999999999" hidden="1" x14ac:dyDescent="0.2"/>
    <row r="32562" ht="10.199999999999999" hidden="1" x14ac:dyDescent="0.2"/>
    <row r="32563" ht="10.199999999999999" hidden="1" x14ac:dyDescent="0.2"/>
    <row r="32564" ht="10.199999999999999" hidden="1" x14ac:dyDescent="0.2"/>
    <row r="32565" ht="10.199999999999999" hidden="1" x14ac:dyDescent="0.2"/>
    <row r="32566" ht="10.199999999999999" hidden="1" x14ac:dyDescent="0.2"/>
    <row r="32567" ht="10.199999999999999" hidden="1" x14ac:dyDescent="0.2"/>
    <row r="32568" ht="10.199999999999999" hidden="1" x14ac:dyDescent="0.2"/>
    <row r="32569" ht="10.199999999999999" hidden="1" x14ac:dyDescent="0.2"/>
    <row r="32570" ht="10.199999999999999" hidden="1" x14ac:dyDescent="0.2"/>
    <row r="32571" ht="10.199999999999999" hidden="1" x14ac:dyDescent="0.2"/>
    <row r="32572" ht="10.199999999999999" hidden="1" x14ac:dyDescent="0.2"/>
    <row r="32573" ht="10.199999999999999" hidden="1" x14ac:dyDescent="0.2"/>
    <row r="32574" ht="10.199999999999999" hidden="1" x14ac:dyDescent="0.2"/>
    <row r="32575" ht="10.199999999999999" hidden="1" x14ac:dyDescent="0.2"/>
    <row r="32576" ht="10.199999999999999" hidden="1" x14ac:dyDescent="0.2"/>
    <row r="32577" ht="10.199999999999999" hidden="1" x14ac:dyDescent="0.2"/>
    <row r="32578" ht="10.199999999999999" hidden="1" x14ac:dyDescent="0.2"/>
    <row r="32579" ht="10.199999999999999" hidden="1" x14ac:dyDescent="0.2"/>
    <row r="32580" ht="10.199999999999999" hidden="1" x14ac:dyDescent="0.2"/>
    <row r="32581" ht="10.199999999999999" hidden="1" x14ac:dyDescent="0.2"/>
    <row r="32582" ht="10.199999999999999" hidden="1" x14ac:dyDescent="0.2"/>
    <row r="32583" ht="10.199999999999999" hidden="1" x14ac:dyDescent="0.2"/>
    <row r="32584" ht="10.199999999999999" hidden="1" x14ac:dyDescent="0.2"/>
    <row r="32585" ht="10.199999999999999" hidden="1" x14ac:dyDescent="0.2"/>
    <row r="32586" ht="10.199999999999999" hidden="1" x14ac:dyDescent="0.2"/>
    <row r="32587" ht="10.199999999999999" hidden="1" x14ac:dyDescent="0.2"/>
    <row r="32588" ht="10.199999999999999" hidden="1" x14ac:dyDescent="0.2"/>
    <row r="32589" ht="10.199999999999999" hidden="1" x14ac:dyDescent="0.2"/>
    <row r="32590" ht="10.199999999999999" hidden="1" x14ac:dyDescent="0.2"/>
    <row r="32591" ht="10.199999999999999" hidden="1" x14ac:dyDescent="0.2"/>
    <row r="32592" ht="10.199999999999999" hidden="1" x14ac:dyDescent="0.2"/>
    <row r="32593" ht="10.199999999999999" hidden="1" x14ac:dyDescent="0.2"/>
    <row r="32594" ht="10.199999999999999" hidden="1" x14ac:dyDescent="0.2"/>
    <row r="32595" ht="10.199999999999999" hidden="1" x14ac:dyDescent="0.2"/>
    <row r="32596" ht="10.199999999999999" hidden="1" x14ac:dyDescent="0.2"/>
    <row r="32597" ht="10.199999999999999" hidden="1" x14ac:dyDescent="0.2"/>
    <row r="32598" ht="10.199999999999999" hidden="1" x14ac:dyDescent="0.2"/>
    <row r="32599" ht="10.199999999999999" hidden="1" x14ac:dyDescent="0.2"/>
    <row r="32600" ht="10.199999999999999" hidden="1" x14ac:dyDescent="0.2"/>
    <row r="32601" ht="10.199999999999999" hidden="1" x14ac:dyDescent="0.2"/>
    <row r="32602" ht="10.199999999999999" hidden="1" x14ac:dyDescent="0.2"/>
    <row r="32603" ht="10.199999999999999" hidden="1" x14ac:dyDescent="0.2"/>
    <row r="32604" ht="10.199999999999999" hidden="1" x14ac:dyDescent="0.2"/>
    <row r="32605" ht="10.199999999999999" hidden="1" x14ac:dyDescent="0.2"/>
    <row r="32606" ht="10.199999999999999" hidden="1" x14ac:dyDescent="0.2"/>
    <row r="32607" ht="10.199999999999999" hidden="1" x14ac:dyDescent="0.2"/>
    <row r="32608" ht="10.199999999999999" hidden="1" x14ac:dyDescent="0.2"/>
    <row r="32609" ht="10.199999999999999" hidden="1" x14ac:dyDescent="0.2"/>
    <row r="32610" ht="10.199999999999999" hidden="1" x14ac:dyDescent="0.2"/>
    <row r="32611" ht="10.199999999999999" hidden="1" x14ac:dyDescent="0.2"/>
    <row r="32612" ht="10.199999999999999" hidden="1" x14ac:dyDescent="0.2"/>
    <row r="32613" ht="10.199999999999999" hidden="1" x14ac:dyDescent="0.2"/>
    <row r="32614" ht="10.199999999999999" hidden="1" x14ac:dyDescent="0.2"/>
    <row r="32615" ht="10.199999999999999" hidden="1" x14ac:dyDescent="0.2"/>
    <row r="32616" ht="10.199999999999999" hidden="1" x14ac:dyDescent="0.2"/>
    <row r="32617" ht="10.199999999999999" hidden="1" x14ac:dyDescent="0.2"/>
    <row r="32618" ht="10.199999999999999" hidden="1" x14ac:dyDescent="0.2"/>
    <row r="32619" ht="10.199999999999999" hidden="1" x14ac:dyDescent="0.2"/>
    <row r="32620" ht="10.199999999999999" hidden="1" x14ac:dyDescent="0.2"/>
    <row r="32621" ht="10.199999999999999" hidden="1" x14ac:dyDescent="0.2"/>
    <row r="32622" ht="10.199999999999999" hidden="1" x14ac:dyDescent="0.2"/>
    <row r="32623" ht="10.199999999999999" hidden="1" x14ac:dyDescent="0.2"/>
    <row r="32624" ht="10.199999999999999" hidden="1" x14ac:dyDescent="0.2"/>
    <row r="32625" ht="10.199999999999999" hidden="1" x14ac:dyDescent="0.2"/>
    <row r="32626" ht="10.199999999999999" hidden="1" x14ac:dyDescent="0.2"/>
    <row r="32627" ht="10.199999999999999" hidden="1" x14ac:dyDescent="0.2"/>
    <row r="32628" ht="10.199999999999999" hidden="1" x14ac:dyDescent="0.2"/>
    <row r="32629" ht="10.199999999999999" hidden="1" x14ac:dyDescent="0.2"/>
    <row r="32630" ht="10.199999999999999" hidden="1" x14ac:dyDescent="0.2"/>
    <row r="32631" ht="10.199999999999999" hidden="1" x14ac:dyDescent="0.2"/>
    <row r="32632" ht="10.199999999999999" hidden="1" x14ac:dyDescent="0.2"/>
    <row r="32633" ht="10.199999999999999" hidden="1" x14ac:dyDescent="0.2"/>
    <row r="32634" ht="10.199999999999999" hidden="1" x14ac:dyDescent="0.2"/>
    <row r="32635" ht="10.199999999999999" hidden="1" x14ac:dyDescent="0.2"/>
    <row r="32636" ht="10.199999999999999" hidden="1" x14ac:dyDescent="0.2"/>
    <row r="32637" ht="10.199999999999999" hidden="1" x14ac:dyDescent="0.2"/>
    <row r="32638" ht="10.199999999999999" hidden="1" x14ac:dyDescent="0.2"/>
    <row r="32639" ht="10.199999999999999" hidden="1" x14ac:dyDescent="0.2"/>
    <row r="32640" ht="10.199999999999999" hidden="1" x14ac:dyDescent="0.2"/>
    <row r="32641" ht="10.199999999999999" hidden="1" x14ac:dyDescent="0.2"/>
    <row r="32642" ht="10.199999999999999" hidden="1" x14ac:dyDescent="0.2"/>
    <row r="32643" ht="10.199999999999999" hidden="1" x14ac:dyDescent="0.2"/>
    <row r="32644" ht="10.199999999999999" hidden="1" x14ac:dyDescent="0.2"/>
    <row r="32645" ht="10.199999999999999" hidden="1" x14ac:dyDescent="0.2"/>
    <row r="32646" ht="10.199999999999999" hidden="1" x14ac:dyDescent="0.2"/>
    <row r="32647" ht="10.199999999999999" hidden="1" x14ac:dyDescent="0.2"/>
    <row r="32648" ht="10.199999999999999" hidden="1" x14ac:dyDescent="0.2"/>
    <row r="32649" ht="10.199999999999999" hidden="1" x14ac:dyDescent="0.2"/>
    <row r="32650" ht="10.199999999999999" hidden="1" x14ac:dyDescent="0.2"/>
    <row r="32651" ht="10.199999999999999" hidden="1" x14ac:dyDescent="0.2"/>
    <row r="32652" ht="10.199999999999999" hidden="1" x14ac:dyDescent="0.2"/>
    <row r="32653" ht="10.199999999999999" hidden="1" x14ac:dyDescent="0.2"/>
    <row r="32654" ht="10.199999999999999" hidden="1" x14ac:dyDescent="0.2"/>
    <row r="32655" ht="10.199999999999999" hidden="1" x14ac:dyDescent="0.2"/>
    <row r="32656" ht="10.199999999999999" hidden="1" x14ac:dyDescent="0.2"/>
    <row r="32657" ht="10.199999999999999" hidden="1" x14ac:dyDescent="0.2"/>
    <row r="32658" ht="10.199999999999999" hidden="1" x14ac:dyDescent="0.2"/>
    <row r="32659" ht="10.199999999999999" hidden="1" x14ac:dyDescent="0.2"/>
    <row r="32660" ht="10.199999999999999" hidden="1" x14ac:dyDescent="0.2"/>
    <row r="32661" ht="10.199999999999999" hidden="1" x14ac:dyDescent="0.2"/>
    <row r="32662" ht="10.199999999999999" hidden="1" x14ac:dyDescent="0.2"/>
    <row r="32663" ht="10.199999999999999" hidden="1" x14ac:dyDescent="0.2"/>
    <row r="32664" ht="10.199999999999999" hidden="1" x14ac:dyDescent="0.2"/>
    <row r="32665" ht="10.199999999999999" hidden="1" x14ac:dyDescent="0.2"/>
    <row r="32666" ht="10.199999999999999" hidden="1" x14ac:dyDescent="0.2"/>
    <row r="32667" ht="10.199999999999999" hidden="1" x14ac:dyDescent="0.2"/>
    <row r="32668" ht="10.199999999999999" hidden="1" x14ac:dyDescent="0.2"/>
    <row r="32669" ht="10.199999999999999" hidden="1" x14ac:dyDescent="0.2"/>
    <row r="32670" ht="10.199999999999999" hidden="1" x14ac:dyDescent="0.2"/>
    <row r="32671" ht="10.199999999999999" hidden="1" x14ac:dyDescent="0.2"/>
    <row r="32672" ht="10.199999999999999" hidden="1" x14ac:dyDescent="0.2"/>
    <row r="32673" ht="10.199999999999999" hidden="1" x14ac:dyDescent="0.2"/>
    <row r="32674" ht="10.199999999999999" hidden="1" x14ac:dyDescent="0.2"/>
    <row r="32675" ht="10.199999999999999" hidden="1" x14ac:dyDescent="0.2"/>
    <row r="32676" ht="10.199999999999999" hidden="1" x14ac:dyDescent="0.2"/>
    <row r="32677" ht="10.199999999999999" hidden="1" x14ac:dyDescent="0.2"/>
    <row r="32678" ht="10.199999999999999" hidden="1" x14ac:dyDescent="0.2"/>
    <row r="32679" ht="10.199999999999999" hidden="1" x14ac:dyDescent="0.2"/>
    <row r="32680" ht="10.199999999999999" hidden="1" x14ac:dyDescent="0.2"/>
    <row r="32681" ht="10.199999999999999" hidden="1" x14ac:dyDescent="0.2"/>
    <row r="32682" ht="10.199999999999999" hidden="1" x14ac:dyDescent="0.2"/>
    <row r="32683" ht="10.199999999999999" hidden="1" x14ac:dyDescent="0.2"/>
    <row r="32684" ht="10.199999999999999" hidden="1" x14ac:dyDescent="0.2"/>
    <row r="32685" ht="10.199999999999999" hidden="1" x14ac:dyDescent="0.2"/>
    <row r="32686" ht="10.199999999999999" hidden="1" x14ac:dyDescent="0.2"/>
    <row r="32687" ht="10.199999999999999" hidden="1" x14ac:dyDescent="0.2"/>
    <row r="32688" ht="10.199999999999999" hidden="1" x14ac:dyDescent="0.2"/>
    <row r="32689" ht="10.199999999999999" hidden="1" x14ac:dyDescent="0.2"/>
    <row r="32690" ht="10.199999999999999" hidden="1" x14ac:dyDescent="0.2"/>
    <row r="32691" ht="10.199999999999999" hidden="1" x14ac:dyDescent="0.2"/>
    <row r="32692" ht="10.199999999999999" hidden="1" x14ac:dyDescent="0.2"/>
    <row r="32693" ht="10.199999999999999" hidden="1" x14ac:dyDescent="0.2"/>
    <row r="32694" ht="10.199999999999999" hidden="1" x14ac:dyDescent="0.2"/>
    <row r="32695" ht="10.199999999999999" hidden="1" x14ac:dyDescent="0.2"/>
    <row r="32696" ht="10.199999999999999" hidden="1" x14ac:dyDescent="0.2"/>
    <row r="32697" ht="10.199999999999999" hidden="1" x14ac:dyDescent="0.2"/>
    <row r="32698" ht="10.199999999999999" hidden="1" x14ac:dyDescent="0.2"/>
    <row r="32699" ht="10.199999999999999" hidden="1" x14ac:dyDescent="0.2"/>
    <row r="32700" ht="10.199999999999999" hidden="1" x14ac:dyDescent="0.2"/>
    <row r="32701" ht="10.199999999999999" hidden="1" x14ac:dyDescent="0.2"/>
    <row r="32702" ht="10.199999999999999" hidden="1" x14ac:dyDescent="0.2"/>
    <row r="32703" ht="10.199999999999999" hidden="1" x14ac:dyDescent="0.2"/>
    <row r="32704" ht="10.199999999999999" hidden="1" x14ac:dyDescent="0.2"/>
    <row r="32705" ht="10.199999999999999" hidden="1" x14ac:dyDescent="0.2"/>
    <row r="32706" ht="10.199999999999999" hidden="1" x14ac:dyDescent="0.2"/>
    <row r="32707" ht="10.199999999999999" hidden="1" x14ac:dyDescent="0.2"/>
    <row r="32708" ht="10.199999999999999" hidden="1" x14ac:dyDescent="0.2"/>
    <row r="32709" ht="10.199999999999999" hidden="1" x14ac:dyDescent="0.2"/>
    <row r="32710" ht="10.199999999999999" hidden="1" x14ac:dyDescent="0.2"/>
    <row r="32711" ht="10.199999999999999" hidden="1" x14ac:dyDescent="0.2"/>
    <row r="32712" ht="10.199999999999999" hidden="1" x14ac:dyDescent="0.2"/>
    <row r="32713" ht="10.199999999999999" hidden="1" x14ac:dyDescent="0.2"/>
    <row r="32714" ht="10.199999999999999" hidden="1" x14ac:dyDescent="0.2"/>
    <row r="32715" ht="10.199999999999999" hidden="1" x14ac:dyDescent="0.2"/>
    <row r="32716" ht="10.199999999999999" hidden="1" x14ac:dyDescent="0.2"/>
    <row r="32717" ht="10.199999999999999" hidden="1" x14ac:dyDescent="0.2"/>
    <row r="32718" ht="10.199999999999999" hidden="1" x14ac:dyDescent="0.2"/>
    <row r="32719" ht="10.199999999999999" hidden="1" x14ac:dyDescent="0.2"/>
    <row r="32720" ht="10.199999999999999" hidden="1" x14ac:dyDescent="0.2"/>
    <row r="32721" ht="10.199999999999999" hidden="1" x14ac:dyDescent="0.2"/>
    <row r="32722" ht="10.199999999999999" hidden="1" x14ac:dyDescent="0.2"/>
    <row r="32723" ht="10.199999999999999" hidden="1" x14ac:dyDescent="0.2"/>
    <row r="32724" ht="10.199999999999999" hidden="1" x14ac:dyDescent="0.2"/>
    <row r="32725" ht="10.199999999999999" hidden="1" x14ac:dyDescent="0.2"/>
    <row r="32726" ht="10.199999999999999" hidden="1" x14ac:dyDescent="0.2"/>
    <row r="32727" ht="10.199999999999999" hidden="1" x14ac:dyDescent="0.2"/>
    <row r="32728" ht="10.199999999999999" hidden="1" x14ac:dyDescent="0.2"/>
    <row r="32729" ht="10.199999999999999" hidden="1" x14ac:dyDescent="0.2"/>
    <row r="32730" ht="10.199999999999999" hidden="1" x14ac:dyDescent="0.2"/>
    <row r="32731" ht="10.199999999999999" hidden="1" x14ac:dyDescent="0.2"/>
    <row r="32732" ht="10.199999999999999" hidden="1" x14ac:dyDescent="0.2"/>
    <row r="32733" ht="10.199999999999999" hidden="1" x14ac:dyDescent="0.2"/>
    <row r="32734" ht="10.199999999999999" hidden="1" x14ac:dyDescent="0.2"/>
    <row r="32735" ht="10.199999999999999" hidden="1" x14ac:dyDescent="0.2"/>
    <row r="32736" ht="10.199999999999999" hidden="1" x14ac:dyDescent="0.2"/>
    <row r="32737" ht="10.199999999999999" hidden="1" x14ac:dyDescent="0.2"/>
    <row r="32738" ht="10.199999999999999" hidden="1" x14ac:dyDescent="0.2"/>
    <row r="32739" ht="10.199999999999999" hidden="1" x14ac:dyDescent="0.2"/>
    <row r="32740" ht="10.199999999999999" hidden="1" x14ac:dyDescent="0.2"/>
    <row r="32741" ht="10.199999999999999" hidden="1" x14ac:dyDescent="0.2"/>
    <row r="32742" ht="10.199999999999999" hidden="1" x14ac:dyDescent="0.2"/>
    <row r="32743" ht="10.199999999999999" hidden="1" x14ac:dyDescent="0.2"/>
    <row r="32744" ht="10.199999999999999" hidden="1" x14ac:dyDescent="0.2"/>
    <row r="32745" ht="10.199999999999999" hidden="1" x14ac:dyDescent="0.2"/>
    <row r="32746" ht="10.199999999999999" hidden="1" x14ac:dyDescent="0.2"/>
    <row r="32747" ht="10.199999999999999" hidden="1" x14ac:dyDescent="0.2"/>
    <row r="32748" ht="10.199999999999999" hidden="1" x14ac:dyDescent="0.2"/>
    <row r="32749" ht="10.199999999999999" hidden="1" x14ac:dyDescent="0.2"/>
    <row r="32750" ht="10.199999999999999" hidden="1" x14ac:dyDescent="0.2"/>
    <row r="32751" ht="10.199999999999999" hidden="1" x14ac:dyDescent="0.2"/>
    <row r="32752" ht="10.199999999999999" hidden="1" x14ac:dyDescent="0.2"/>
    <row r="32753" ht="10.199999999999999" hidden="1" x14ac:dyDescent="0.2"/>
    <row r="32754" ht="10.199999999999999" hidden="1" x14ac:dyDescent="0.2"/>
    <row r="32755" ht="10.199999999999999" hidden="1" x14ac:dyDescent="0.2"/>
    <row r="32756" ht="10.199999999999999" hidden="1" x14ac:dyDescent="0.2"/>
    <row r="32757" ht="10.199999999999999" hidden="1" x14ac:dyDescent="0.2"/>
    <row r="32758" ht="10.199999999999999" hidden="1" x14ac:dyDescent="0.2"/>
    <row r="32759" ht="10.199999999999999" hidden="1" x14ac:dyDescent="0.2"/>
    <row r="32760" ht="10.199999999999999" hidden="1" x14ac:dyDescent="0.2"/>
    <row r="32761" ht="10.199999999999999" hidden="1" x14ac:dyDescent="0.2"/>
    <row r="32762" ht="10.199999999999999" hidden="1" x14ac:dyDescent="0.2"/>
    <row r="32763" ht="10.199999999999999" hidden="1" x14ac:dyDescent="0.2"/>
    <row r="32764" ht="10.199999999999999" hidden="1" x14ac:dyDescent="0.2"/>
    <row r="32765" ht="10.199999999999999" hidden="1" x14ac:dyDescent="0.2"/>
    <row r="32766" ht="10.199999999999999" hidden="1" x14ac:dyDescent="0.2"/>
    <row r="32767" ht="10.199999999999999" hidden="1" x14ac:dyDescent="0.2"/>
    <row r="32768" ht="10.199999999999999" hidden="1" x14ac:dyDescent="0.2"/>
    <row r="32769" ht="10.199999999999999" hidden="1" x14ac:dyDescent="0.2"/>
    <row r="32770" ht="10.199999999999999" hidden="1" x14ac:dyDescent="0.2"/>
    <row r="32771" ht="10.199999999999999" hidden="1" x14ac:dyDescent="0.2"/>
    <row r="32772" ht="10.199999999999999" hidden="1" x14ac:dyDescent="0.2"/>
    <row r="32773" ht="10.199999999999999" hidden="1" x14ac:dyDescent="0.2"/>
    <row r="32774" ht="10.199999999999999" hidden="1" x14ac:dyDescent="0.2"/>
    <row r="32775" ht="10.199999999999999" hidden="1" x14ac:dyDescent="0.2"/>
    <row r="32776" ht="10.199999999999999" hidden="1" x14ac:dyDescent="0.2"/>
    <row r="32777" ht="10.199999999999999" hidden="1" x14ac:dyDescent="0.2"/>
    <row r="32778" ht="10.199999999999999" hidden="1" x14ac:dyDescent="0.2"/>
    <row r="32779" ht="10.199999999999999" hidden="1" x14ac:dyDescent="0.2"/>
    <row r="32780" ht="10.199999999999999" hidden="1" x14ac:dyDescent="0.2"/>
    <row r="32781" ht="10.199999999999999" hidden="1" x14ac:dyDescent="0.2"/>
    <row r="32782" ht="10.199999999999999" hidden="1" x14ac:dyDescent="0.2"/>
    <row r="32783" ht="10.199999999999999" hidden="1" x14ac:dyDescent="0.2"/>
    <row r="32784" ht="10.199999999999999" hidden="1" x14ac:dyDescent="0.2"/>
    <row r="32785" ht="10.199999999999999" hidden="1" x14ac:dyDescent="0.2"/>
    <row r="32786" ht="10.199999999999999" hidden="1" x14ac:dyDescent="0.2"/>
    <row r="32787" ht="10.199999999999999" hidden="1" x14ac:dyDescent="0.2"/>
    <row r="32788" ht="10.199999999999999" hidden="1" x14ac:dyDescent="0.2"/>
    <row r="32789" ht="10.199999999999999" hidden="1" x14ac:dyDescent="0.2"/>
    <row r="32790" ht="10.199999999999999" hidden="1" x14ac:dyDescent="0.2"/>
    <row r="32791" ht="10.199999999999999" hidden="1" x14ac:dyDescent="0.2"/>
    <row r="32792" ht="10.199999999999999" hidden="1" x14ac:dyDescent="0.2"/>
    <row r="32793" ht="10.199999999999999" hidden="1" x14ac:dyDescent="0.2"/>
    <row r="32794" ht="10.199999999999999" hidden="1" x14ac:dyDescent="0.2"/>
    <row r="32795" ht="10.199999999999999" hidden="1" x14ac:dyDescent="0.2"/>
    <row r="32796" ht="10.199999999999999" hidden="1" x14ac:dyDescent="0.2"/>
    <row r="32797" ht="10.199999999999999" hidden="1" x14ac:dyDescent="0.2"/>
    <row r="32798" ht="10.199999999999999" hidden="1" x14ac:dyDescent="0.2"/>
    <row r="32799" ht="10.199999999999999" hidden="1" x14ac:dyDescent="0.2"/>
    <row r="32800" ht="10.199999999999999" hidden="1" x14ac:dyDescent="0.2"/>
    <row r="32801" ht="10.199999999999999" hidden="1" x14ac:dyDescent="0.2"/>
    <row r="32802" ht="10.199999999999999" hidden="1" x14ac:dyDescent="0.2"/>
    <row r="32803" ht="10.199999999999999" hidden="1" x14ac:dyDescent="0.2"/>
    <row r="32804" ht="10.199999999999999" hidden="1" x14ac:dyDescent="0.2"/>
    <row r="32805" ht="10.199999999999999" hidden="1" x14ac:dyDescent="0.2"/>
    <row r="32806" ht="10.199999999999999" hidden="1" x14ac:dyDescent="0.2"/>
    <row r="32807" ht="10.199999999999999" hidden="1" x14ac:dyDescent="0.2"/>
    <row r="32808" ht="10.199999999999999" hidden="1" x14ac:dyDescent="0.2"/>
    <row r="32809" ht="10.199999999999999" hidden="1" x14ac:dyDescent="0.2"/>
    <row r="32810" ht="10.199999999999999" hidden="1" x14ac:dyDescent="0.2"/>
    <row r="32811" ht="10.199999999999999" hidden="1" x14ac:dyDescent="0.2"/>
    <row r="32812" ht="10.199999999999999" hidden="1" x14ac:dyDescent="0.2"/>
    <row r="32813" ht="10.199999999999999" hidden="1" x14ac:dyDescent="0.2"/>
    <row r="32814" ht="10.199999999999999" hidden="1" x14ac:dyDescent="0.2"/>
    <row r="32815" ht="10.199999999999999" hidden="1" x14ac:dyDescent="0.2"/>
    <row r="32816" ht="10.199999999999999" hidden="1" x14ac:dyDescent="0.2"/>
    <row r="32817" ht="10.199999999999999" hidden="1" x14ac:dyDescent="0.2"/>
    <row r="32818" ht="10.199999999999999" hidden="1" x14ac:dyDescent="0.2"/>
    <row r="32819" ht="10.199999999999999" hidden="1" x14ac:dyDescent="0.2"/>
    <row r="32820" ht="10.199999999999999" hidden="1" x14ac:dyDescent="0.2"/>
    <row r="32821" ht="10.199999999999999" hidden="1" x14ac:dyDescent="0.2"/>
    <row r="32822" ht="10.199999999999999" hidden="1" x14ac:dyDescent="0.2"/>
    <row r="32823" ht="10.199999999999999" hidden="1" x14ac:dyDescent="0.2"/>
    <row r="32824" ht="10.199999999999999" hidden="1" x14ac:dyDescent="0.2"/>
    <row r="32825" ht="10.199999999999999" hidden="1" x14ac:dyDescent="0.2"/>
    <row r="32826" ht="10.199999999999999" hidden="1" x14ac:dyDescent="0.2"/>
    <row r="32827" ht="10.199999999999999" hidden="1" x14ac:dyDescent="0.2"/>
    <row r="32828" ht="10.199999999999999" hidden="1" x14ac:dyDescent="0.2"/>
    <row r="32829" ht="10.199999999999999" hidden="1" x14ac:dyDescent="0.2"/>
    <row r="32830" ht="10.199999999999999" hidden="1" x14ac:dyDescent="0.2"/>
    <row r="32831" ht="10.199999999999999" hidden="1" x14ac:dyDescent="0.2"/>
    <row r="32832" ht="10.199999999999999" hidden="1" x14ac:dyDescent="0.2"/>
    <row r="32833" ht="10.199999999999999" hidden="1" x14ac:dyDescent="0.2"/>
    <row r="32834" ht="10.199999999999999" hidden="1" x14ac:dyDescent="0.2"/>
    <row r="32835" ht="10.199999999999999" hidden="1" x14ac:dyDescent="0.2"/>
    <row r="32836" ht="10.199999999999999" hidden="1" x14ac:dyDescent="0.2"/>
    <row r="32837" ht="10.199999999999999" hidden="1" x14ac:dyDescent="0.2"/>
    <row r="32838" ht="10.199999999999999" hidden="1" x14ac:dyDescent="0.2"/>
    <row r="32839" ht="10.199999999999999" hidden="1" x14ac:dyDescent="0.2"/>
    <row r="32840" ht="10.199999999999999" hidden="1" x14ac:dyDescent="0.2"/>
    <row r="32841" ht="10.199999999999999" hidden="1" x14ac:dyDescent="0.2"/>
    <row r="32842" ht="10.199999999999999" hidden="1" x14ac:dyDescent="0.2"/>
    <row r="32843" ht="10.199999999999999" hidden="1" x14ac:dyDescent="0.2"/>
    <row r="32844" ht="10.199999999999999" hidden="1" x14ac:dyDescent="0.2"/>
    <row r="32845" ht="10.199999999999999" hidden="1" x14ac:dyDescent="0.2"/>
    <row r="32846" ht="10.199999999999999" hidden="1" x14ac:dyDescent="0.2"/>
    <row r="32847" ht="10.199999999999999" hidden="1" x14ac:dyDescent="0.2"/>
    <row r="32848" ht="10.199999999999999" hidden="1" x14ac:dyDescent="0.2"/>
    <row r="32849" ht="10.199999999999999" hidden="1" x14ac:dyDescent="0.2"/>
    <row r="32850" ht="10.199999999999999" hidden="1" x14ac:dyDescent="0.2"/>
    <row r="32851" ht="10.199999999999999" hidden="1" x14ac:dyDescent="0.2"/>
    <row r="32852" ht="10.199999999999999" hidden="1" x14ac:dyDescent="0.2"/>
    <row r="32853" ht="10.199999999999999" hidden="1" x14ac:dyDescent="0.2"/>
    <row r="32854" ht="10.199999999999999" hidden="1" x14ac:dyDescent="0.2"/>
    <row r="32855" ht="10.199999999999999" hidden="1" x14ac:dyDescent="0.2"/>
    <row r="32856" ht="10.199999999999999" hidden="1" x14ac:dyDescent="0.2"/>
    <row r="32857" ht="10.199999999999999" hidden="1" x14ac:dyDescent="0.2"/>
    <row r="32858" ht="10.199999999999999" hidden="1" x14ac:dyDescent="0.2"/>
    <row r="32859" ht="10.199999999999999" hidden="1" x14ac:dyDescent="0.2"/>
    <row r="32860" ht="10.199999999999999" hidden="1" x14ac:dyDescent="0.2"/>
    <row r="32861" ht="10.199999999999999" hidden="1" x14ac:dyDescent="0.2"/>
    <row r="32862" ht="10.199999999999999" hidden="1" x14ac:dyDescent="0.2"/>
    <row r="32863" ht="10.199999999999999" hidden="1" x14ac:dyDescent="0.2"/>
    <row r="32864" ht="10.199999999999999" hidden="1" x14ac:dyDescent="0.2"/>
    <row r="32865" ht="10.199999999999999" hidden="1" x14ac:dyDescent="0.2"/>
    <row r="32866" ht="10.199999999999999" hidden="1" x14ac:dyDescent="0.2"/>
    <row r="32867" ht="10.199999999999999" hidden="1" x14ac:dyDescent="0.2"/>
    <row r="32868" ht="10.199999999999999" hidden="1" x14ac:dyDescent="0.2"/>
    <row r="32869" ht="10.199999999999999" hidden="1" x14ac:dyDescent="0.2"/>
    <row r="32870" ht="10.199999999999999" hidden="1" x14ac:dyDescent="0.2"/>
    <row r="32871" ht="10.199999999999999" hidden="1" x14ac:dyDescent="0.2"/>
    <row r="32872" ht="10.199999999999999" hidden="1" x14ac:dyDescent="0.2"/>
    <row r="32873" ht="10.199999999999999" hidden="1" x14ac:dyDescent="0.2"/>
    <row r="32874" ht="10.199999999999999" hidden="1" x14ac:dyDescent="0.2"/>
    <row r="32875" ht="10.199999999999999" hidden="1" x14ac:dyDescent="0.2"/>
    <row r="32876" ht="10.199999999999999" hidden="1" x14ac:dyDescent="0.2"/>
    <row r="32877" ht="10.199999999999999" hidden="1" x14ac:dyDescent="0.2"/>
    <row r="32878" ht="10.199999999999999" hidden="1" x14ac:dyDescent="0.2"/>
    <row r="32879" ht="10.199999999999999" hidden="1" x14ac:dyDescent="0.2"/>
    <row r="32880" ht="10.199999999999999" hidden="1" x14ac:dyDescent="0.2"/>
    <row r="32881" ht="10.199999999999999" hidden="1" x14ac:dyDescent="0.2"/>
    <row r="32882" ht="10.199999999999999" hidden="1" x14ac:dyDescent="0.2"/>
    <row r="32883" ht="10.199999999999999" hidden="1" x14ac:dyDescent="0.2"/>
    <row r="32884" ht="10.199999999999999" hidden="1" x14ac:dyDescent="0.2"/>
    <row r="32885" ht="10.199999999999999" hidden="1" x14ac:dyDescent="0.2"/>
    <row r="32886" ht="10.199999999999999" hidden="1" x14ac:dyDescent="0.2"/>
    <row r="32887" ht="10.199999999999999" hidden="1" x14ac:dyDescent="0.2"/>
    <row r="32888" ht="10.199999999999999" hidden="1" x14ac:dyDescent="0.2"/>
    <row r="32889" ht="10.199999999999999" hidden="1" x14ac:dyDescent="0.2"/>
    <row r="32890" ht="10.199999999999999" hidden="1" x14ac:dyDescent="0.2"/>
    <row r="32891" ht="10.199999999999999" hidden="1" x14ac:dyDescent="0.2"/>
    <row r="32892" ht="10.199999999999999" hidden="1" x14ac:dyDescent="0.2"/>
    <row r="32893" ht="10.199999999999999" hidden="1" x14ac:dyDescent="0.2"/>
    <row r="32894" ht="10.199999999999999" hidden="1" x14ac:dyDescent="0.2"/>
    <row r="32895" ht="10.199999999999999" hidden="1" x14ac:dyDescent="0.2"/>
    <row r="32896" ht="10.199999999999999" hidden="1" x14ac:dyDescent="0.2"/>
    <row r="32897" ht="10.199999999999999" hidden="1" x14ac:dyDescent="0.2"/>
    <row r="32898" ht="10.199999999999999" hidden="1" x14ac:dyDescent="0.2"/>
    <row r="32899" ht="10.199999999999999" hidden="1" x14ac:dyDescent="0.2"/>
    <row r="32900" ht="10.199999999999999" hidden="1" x14ac:dyDescent="0.2"/>
    <row r="32901" ht="10.199999999999999" hidden="1" x14ac:dyDescent="0.2"/>
    <row r="32902" ht="10.199999999999999" hidden="1" x14ac:dyDescent="0.2"/>
    <row r="32903" ht="10.199999999999999" hidden="1" x14ac:dyDescent="0.2"/>
    <row r="32904" ht="10.199999999999999" hidden="1" x14ac:dyDescent="0.2"/>
    <row r="32905" ht="10.199999999999999" hidden="1" x14ac:dyDescent="0.2"/>
    <row r="32906" ht="10.199999999999999" hidden="1" x14ac:dyDescent="0.2"/>
    <row r="32907" ht="10.199999999999999" hidden="1" x14ac:dyDescent="0.2"/>
    <row r="32908" ht="10.199999999999999" hidden="1" x14ac:dyDescent="0.2"/>
    <row r="32909" ht="10.199999999999999" hidden="1" x14ac:dyDescent="0.2"/>
    <row r="32910" ht="10.199999999999999" hidden="1" x14ac:dyDescent="0.2"/>
    <row r="32911" ht="10.199999999999999" hidden="1" x14ac:dyDescent="0.2"/>
    <row r="32912" ht="10.199999999999999" hidden="1" x14ac:dyDescent="0.2"/>
    <row r="32913" ht="10.199999999999999" hidden="1" x14ac:dyDescent="0.2"/>
    <row r="32914" ht="10.199999999999999" hidden="1" x14ac:dyDescent="0.2"/>
    <row r="32915" ht="10.199999999999999" hidden="1" x14ac:dyDescent="0.2"/>
    <row r="32916" ht="10.199999999999999" hidden="1" x14ac:dyDescent="0.2"/>
    <row r="32917" ht="10.199999999999999" hidden="1" x14ac:dyDescent="0.2"/>
    <row r="32918" ht="10.199999999999999" hidden="1" x14ac:dyDescent="0.2"/>
    <row r="32919" ht="10.199999999999999" hidden="1" x14ac:dyDescent="0.2"/>
    <row r="32920" ht="10.199999999999999" hidden="1" x14ac:dyDescent="0.2"/>
    <row r="32921" ht="10.199999999999999" hidden="1" x14ac:dyDescent="0.2"/>
    <row r="32922" ht="10.199999999999999" hidden="1" x14ac:dyDescent="0.2"/>
    <row r="32923" ht="10.199999999999999" hidden="1" x14ac:dyDescent="0.2"/>
    <row r="32924" ht="10.199999999999999" hidden="1" x14ac:dyDescent="0.2"/>
    <row r="32925" ht="10.199999999999999" hidden="1" x14ac:dyDescent="0.2"/>
    <row r="32926" ht="10.199999999999999" hidden="1" x14ac:dyDescent="0.2"/>
    <row r="32927" ht="10.199999999999999" hidden="1" x14ac:dyDescent="0.2"/>
    <row r="32928" ht="10.199999999999999" hidden="1" x14ac:dyDescent="0.2"/>
    <row r="32929" ht="10.199999999999999" hidden="1" x14ac:dyDescent="0.2"/>
    <row r="32930" ht="10.199999999999999" hidden="1" x14ac:dyDescent="0.2"/>
    <row r="32931" ht="10.199999999999999" hidden="1" x14ac:dyDescent="0.2"/>
    <row r="32932" ht="10.199999999999999" hidden="1" x14ac:dyDescent="0.2"/>
    <row r="32933" ht="10.199999999999999" hidden="1" x14ac:dyDescent="0.2"/>
    <row r="32934" ht="10.199999999999999" hidden="1" x14ac:dyDescent="0.2"/>
    <row r="32935" ht="10.199999999999999" hidden="1" x14ac:dyDescent="0.2"/>
    <row r="32936" ht="10.199999999999999" hidden="1" x14ac:dyDescent="0.2"/>
    <row r="32937" ht="10.199999999999999" hidden="1" x14ac:dyDescent="0.2"/>
    <row r="32938" ht="10.199999999999999" hidden="1" x14ac:dyDescent="0.2"/>
    <row r="32939" ht="10.199999999999999" hidden="1" x14ac:dyDescent="0.2"/>
    <row r="32940" ht="10.199999999999999" hidden="1" x14ac:dyDescent="0.2"/>
    <row r="32941" ht="10.199999999999999" hidden="1" x14ac:dyDescent="0.2"/>
    <row r="32942" ht="10.199999999999999" hidden="1" x14ac:dyDescent="0.2"/>
    <row r="32943" ht="10.199999999999999" hidden="1" x14ac:dyDescent="0.2"/>
    <row r="32944" ht="10.199999999999999" hidden="1" x14ac:dyDescent="0.2"/>
    <row r="32945" ht="10.199999999999999" hidden="1" x14ac:dyDescent="0.2"/>
    <row r="32946" ht="10.199999999999999" hidden="1" x14ac:dyDescent="0.2"/>
    <row r="32947" ht="10.199999999999999" hidden="1" x14ac:dyDescent="0.2"/>
    <row r="32948" ht="10.199999999999999" hidden="1" x14ac:dyDescent="0.2"/>
    <row r="32949" ht="10.199999999999999" hidden="1" x14ac:dyDescent="0.2"/>
    <row r="32950" ht="10.199999999999999" hidden="1" x14ac:dyDescent="0.2"/>
    <row r="32951" ht="10.199999999999999" hidden="1" x14ac:dyDescent="0.2"/>
    <row r="32952" ht="10.199999999999999" hidden="1" x14ac:dyDescent="0.2"/>
    <row r="32953" ht="10.199999999999999" hidden="1" x14ac:dyDescent="0.2"/>
    <row r="32954" ht="10.199999999999999" hidden="1" x14ac:dyDescent="0.2"/>
    <row r="32955" ht="10.199999999999999" hidden="1" x14ac:dyDescent="0.2"/>
    <row r="32956" ht="10.199999999999999" hidden="1" x14ac:dyDescent="0.2"/>
    <row r="32957" ht="10.199999999999999" hidden="1" x14ac:dyDescent="0.2"/>
    <row r="32958" ht="10.199999999999999" hidden="1" x14ac:dyDescent="0.2"/>
    <row r="32959" ht="10.199999999999999" hidden="1" x14ac:dyDescent="0.2"/>
    <row r="32960" ht="10.199999999999999" hidden="1" x14ac:dyDescent="0.2"/>
    <row r="32961" ht="10.199999999999999" hidden="1" x14ac:dyDescent="0.2"/>
    <row r="32962" ht="10.199999999999999" hidden="1" x14ac:dyDescent="0.2"/>
    <row r="32963" ht="10.199999999999999" hidden="1" x14ac:dyDescent="0.2"/>
    <row r="32964" ht="10.199999999999999" hidden="1" x14ac:dyDescent="0.2"/>
    <row r="32965" ht="10.199999999999999" hidden="1" x14ac:dyDescent="0.2"/>
    <row r="32966" ht="10.199999999999999" hidden="1" x14ac:dyDescent="0.2"/>
    <row r="32967" ht="10.199999999999999" hidden="1" x14ac:dyDescent="0.2"/>
    <row r="32968" ht="10.199999999999999" hidden="1" x14ac:dyDescent="0.2"/>
    <row r="32969" ht="10.199999999999999" hidden="1" x14ac:dyDescent="0.2"/>
    <row r="32970" ht="10.199999999999999" hidden="1" x14ac:dyDescent="0.2"/>
    <row r="32971" ht="10.199999999999999" hidden="1" x14ac:dyDescent="0.2"/>
    <row r="32972" ht="10.199999999999999" hidden="1" x14ac:dyDescent="0.2"/>
    <row r="32973" ht="10.199999999999999" hidden="1" x14ac:dyDescent="0.2"/>
    <row r="32974" ht="10.199999999999999" hidden="1" x14ac:dyDescent="0.2"/>
    <row r="32975" ht="10.199999999999999" hidden="1" x14ac:dyDescent="0.2"/>
    <row r="32976" ht="10.199999999999999" hidden="1" x14ac:dyDescent="0.2"/>
    <row r="32977" ht="10.199999999999999" hidden="1" x14ac:dyDescent="0.2"/>
    <row r="32978" ht="10.199999999999999" hidden="1" x14ac:dyDescent="0.2"/>
    <row r="32979" ht="10.199999999999999" hidden="1" x14ac:dyDescent="0.2"/>
    <row r="32980" ht="10.199999999999999" hidden="1" x14ac:dyDescent="0.2"/>
    <row r="32981" ht="10.199999999999999" hidden="1" x14ac:dyDescent="0.2"/>
    <row r="32982" ht="10.199999999999999" hidden="1" x14ac:dyDescent="0.2"/>
    <row r="32983" ht="10.199999999999999" hidden="1" x14ac:dyDescent="0.2"/>
    <row r="32984" ht="10.199999999999999" hidden="1" x14ac:dyDescent="0.2"/>
    <row r="32985" ht="10.199999999999999" hidden="1" x14ac:dyDescent="0.2"/>
    <row r="32986" ht="10.199999999999999" hidden="1" x14ac:dyDescent="0.2"/>
    <row r="32987" ht="10.199999999999999" hidden="1" x14ac:dyDescent="0.2"/>
    <row r="32988" ht="10.199999999999999" hidden="1" x14ac:dyDescent="0.2"/>
    <row r="32989" ht="10.199999999999999" hidden="1" x14ac:dyDescent="0.2"/>
    <row r="32990" ht="10.199999999999999" hidden="1" x14ac:dyDescent="0.2"/>
    <row r="32991" ht="10.199999999999999" hidden="1" x14ac:dyDescent="0.2"/>
    <row r="32992" ht="10.199999999999999" hidden="1" x14ac:dyDescent="0.2"/>
    <row r="32993" ht="10.199999999999999" hidden="1" x14ac:dyDescent="0.2"/>
    <row r="32994" ht="10.199999999999999" hidden="1" x14ac:dyDescent="0.2"/>
    <row r="32995" ht="10.199999999999999" hidden="1" x14ac:dyDescent="0.2"/>
    <row r="32996" ht="10.199999999999999" hidden="1" x14ac:dyDescent="0.2"/>
    <row r="32997" ht="10.199999999999999" hidden="1" x14ac:dyDescent="0.2"/>
    <row r="32998" ht="10.199999999999999" hidden="1" x14ac:dyDescent="0.2"/>
    <row r="32999" ht="10.199999999999999" hidden="1" x14ac:dyDescent="0.2"/>
    <row r="33000" ht="10.199999999999999" hidden="1" x14ac:dyDescent="0.2"/>
    <row r="33001" ht="10.199999999999999" hidden="1" x14ac:dyDescent="0.2"/>
    <row r="33002" ht="10.199999999999999" hidden="1" x14ac:dyDescent="0.2"/>
    <row r="33003" ht="10.199999999999999" hidden="1" x14ac:dyDescent="0.2"/>
    <row r="33004" ht="10.199999999999999" hidden="1" x14ac:dyDescent="0.2"/>
    <row r="33005" ht="10.199999999999999" hidden="1" x14ac:dyDescent="0.2"/>
    <row r="33006" ht="10.199999999999999" hidden="1" x14ac:dyDescent="0.2"/>
    <row r="33007" ht="10.199999999999999" hidden="1" x14ac:dyDescent="0.2"/>
    <row r="33008" ht="10.199999999999999" hidden="1" x14ac:dyDescent="0.2"/>
    <row r="33009" ht="10.199999999999999" hidden="1" x14ac:dyDescent="0.2"/>
    <row r="33010" ht="10.199999999999999" hidden="1" x14ac:dyDescent="0.2"/>
    <row r="33011" ht="10.199999999999999" hidden="1" x14ac:dyDescent="0.2"/>
    <row r="33012" ht="10.199999999999999" hidden="1" x14ac:dyDescent="0.2"/>
    <row r="33013" ht="10.199999999999999" hidden="1" x14ac:dyDescent="0.2"/>
    <row r="33014" ht="10.199999999999999" hidden="1" x14ac:dyDescent="0.2"/>
    <row r="33015" ht="10.199999999999999" hidden="1" x14ac:dyDescent="0.2"/>
    <row r="33016" ht="10.199999999999999" hidden="1" x14ac:dyDescent="0.2"/>
    <row r="33017" ht="10.199999999999999" hidden="1" x14ac:dyDescent="0.2"/>
    <row r="33018" ht="10.199999999999999" hidden="1" x14ac:dyDescent="0.2"/>
    <row r="33019" ht="10.199999999999999" hidden="1" x14ac:dyDescent="0.2"/>
    <row r="33020" ht="10.199999999999999" hidden="1" x14ac:dyDescent="0.2"/>
    <row r="33021" ht="10.199999999999999" hidden="1" x14ac:dyDescent="0.2"/>
    <row r="33022" ht="10.199999999999999" hidden="1" x14ac:dyDescent="0.2"/>
    <row r="33023" ht="10.199999999999999" hidden="1" x14ac:dyDescent="0.2"/>
    <row r="33024" ht="10.199999999999999" hidden="1" x14ac:dyDescent="0.2"/>
    <row r="33025" ht="10.199999999999999" hidden="1" x14ac:dyDescent="0.2"/>
    <row r="33026" ht="10.199999999999999" hidden="1" x14ac:dyDescent="0.2"/>
    <row r="33027" ht="10.199999999999999" hidden="1" x14ac:dyDescent="0.2"/>
    <row r="33028" ht="10.199999999999999" hidden="1" x14ac:dyDescent="0.2"/>
    <row r="33029" ht="10.199999999999999" hidden="1" x14ac:dyDescent="0.2"/>
    <row r="33030" ht="10.199999999999999" hidden="1" x14ac:dyDescent="0.2"/>
    <row r="33031" ht="10.199999999999999" hidden="1" x14ac:dyDescent="0.2"/>
    <row r="33032" ht="10.199999999999999" hidden="1" x14ac:dyDescent="0.2"/>
    <row r="33033" ht="10.199999999999999" hidden="1" x14ac:dyDescent="0.2"/>
    <row r="33034" ht="10.199999999999999" hidden="1" x14ac:dyDescent="0.2"/>
    <row r="33035" ht="10.199999999999999" hidden="1" x14ac:dyDescent="0.2"/>
    <row r="33036" ht="10.199999999999999" hidden="1" x14ac:dyDescent="0.2"/>
    <row r="33037" ht="10.199999999999999" hidden="1" x14ac:dyDescent="0.2"/>
    <row r="33038" ht="10.199999999999999" hidden="1" x14ac:dyDescent="0.2"/>
    <row r="33039" ht="10.199999999999999" hidden="1" x14ac:dyDescent="0.2"/>
    <row r="33040" ht="10.199999999999999" hidden="1" x14ac:dyDescent="0.2"/>
    <row r="33041" ht="10.199999999999999" hidden="1" x14ac:dyDescent="0.2"/>
    <row r="33042" ht="10.199999999999999" hidden="1" x14ac:dyDescent="0.2"/>
    <row r="33043" ht="10.199999999999999" hidden="1" x14ac:dyDescent="0.2"/>
    <row r="33044" ht="10.199999999999999" hidden="1" x14ac:dyDescent="0.2"/>
    <row r="33045" ht="10.199999999999999" hidden="1" x14ac:dyDescent="0.2"/>
    <row r="33046" ht="10.199999999999999" hidden="1" x14ac:dyDescent="0.2"/>
    <row r="33047" ht="10.199999999999999" hidden="1" x14ac:dyDescent="0.2"/>
    <row r="33048" ht="10.199999999999999" hidden="1" x14ac:dyDescent="0.2"/>
    <row r="33049" ht="10.199999999999999" hidden="1" x14ac:dyDescent="0.2"/>
    <row r="33050" ht="10.199999999999999" hidden="1" x14ac:dyDescent="0.2"/>
    <row r="33051" ht="10.199999999999999" hidden="1" x14ac:dyDescent="0.2"/>
    <row r="33052" ht="10.199999999999999" hidden="1" x14ac:dyDescent="0.2"/>
    <row r="33053" ht="10.199999999999999" hidden="1" x14ac:dyDescent="0.2"/>
    <row r="33054" ht="10.199999999999999" hidden="1" x14ac:dyDescent="0.2"/>
    <row r="33055" ht="10.199999999999999" hidden="1" x14ac:dyDescent="0.2"/>
    <row r="33056" ht="10.199999999999999" hidden="1" x14ac:dyDescent="0.2"/>
    <row r="33057" ht="10.199999999999999" hidden="1" x14ac:dyDescent="0.2"/>
    <row r="33058" ht="10.199999999999999" hidden="1" x14ac:dyDescent="0.2"/>
    <row r="33059" ht="10.199999999999999" hidden="1" x14ac:dyDescent="0.2"/>
    <row r="33060" ht="10.199999999999999" hidden="1" x14ac:dyDescent="0.2"/>
    <row r="33061" ht="10.199999999999999" hidden="1" x14ac:dyDescent="0.2"/>
    <row r="33062" ht="10.199999999999999" hidden="1" x14ac:dyDescent="0.2"/>
    <row r="33063" ht="10.199999999999999" hidden="1" x14ac:dyDescent="0.2"/>
    <row r="33064" ht="10.199999999999999" hidden="1" x14ac:dyDescent="0.2"/>
    <row r="33065" ht="10.199999999999999" hidden="1" x14ac:dyDescent="0.2"/>
    <row r="33066" ht="10.199999999999999" hidden="1" x14ac:dyDescent="0.2"/>
    <row r="33067" ht="10.199999999999999" hidden="1" x14ac:dyDescent="0.2"/>
    <row r="33068" ht="10.199999999999999" hidden="1" x14ac:dyDescent="0.2"/>
    <row r="33069" ht="10.199999999999999" hidden="1" x14ac:dyDescent="0.2"/>
    <row r="33070" ht="10.199999999999999" hidden="1" x14ac:dyDescent="0.2"/>
    <row r="33071" ht="10.199999999999999" hidden="1" x14ac:dyDescent="0.2"/>
    <row r="33072" ht="10.199999999999999" hidden="1" x14ac:dyDescent="0.2"/>
    <row r="33073" ht="10.199999999999999" hidden="1" x14ac:dyDescent="0.2"/>
    <row r="33074" ht="10.199999999999999" hidden="1" x14ac:dyDescent="0.2"/>
    <row r="33075" ht="10.199999999999999" hidden="1" x14ac:dyDescent="0.2"/>
    <row r="33076" ht="10.199999999999999" hidden="1" x14ac:dyDescent="0.2"/>
    <row r="33077" ht="10.199999999999999" hidden="1" x14ac:dyDescent="0.2"/>
    <row r="33078" ht="10.199999999999999" hidden="1" x14ac:dyDescent="0.2"/>
    <row r="33079" ht="10.199999999999999" hidden="1" x14ac:dyDescent="0.2"/>
    <row r="33080" ht="10.199999999999999" hidden="1" x14ac:dyDescent="0.2"/>
    <row r="33081" ht="10.199999999999999" hidden="1" x14ac:dyDescent="0.2"/>
    <row r="33082" ht="10.199999999999999" hidden="1" x14ac:dyDescent="0.2"/>
    <row r="33083" ht="10.199999999999999" hidden="1" x14ac:dyDescent="0.2"/>
    <row r="33084" ht="10.199999999999999" hidden="1" x14ac:dyDescent="0.2"/>
    <row r="33085" ht="10.199999999999999" hidden="1" x14ac:dyDescent="0.2"/>
    <row r="33086" ht="10.199999999999999" hidden="1" x14ac:dyDescent="0.2"/>
    <row r="33087" ht="10.199999999999999" hidden="1" x14ac:dyDescent="0.2"/>
    <row r="33088" ht="10.199999999999999" hidden="1" x14ac:dyDescent="0.2"/>
    <row r="33089" ht="10.199999999999999" hidden="1" x14ac:dyDescent="0.2"/>
    <row r="33090" ht="10.199999999999999" hidden="1" x14ac:dyDescent="0.2"/>
    <row r="33091" ht="10.199999999999999" hidden="1" x14ac:dyDescent="0.2"/>
    <row r="33092" ht="10.199999999999999" hidden="1" x14ac:dyDescent="0.2"/>
    <row r="33093" ht="10.199999999999999" hidden="1" x14ac:dyDescent="0.2"/>
    <row r="33094" ht="10.199999999999999" hidden="1" x14ac:dyDescent="0.2"/>
    <row r="33095" ht="10.199999999999999" hidden="1" x14ac:dyDescent="0.2"/>
    <row r="33096" ht="10.199999999999999" hidden="1" x14ac:dyDescent="0.2"/>
    <row r="33097" ht="10.199999999999999" hidden="1" x14ac:dyDescent="0.2"/>
    <row r="33098" ht="10.199999999999999" hidden="1" x14ac:dyDescent="0.2"/>
    <row r="33099" ht="10.199999999999999" hidden="1" x14ac:dyDescent="0.2"/>
    <row r="33100" ht="10.199999999999999" hidden="1" x14ac:dyDescent="0.2"/>
    <row r="33101" ht="10.199999999999999" hidden="1" x14ac:dyDescent="0.2"/>
    <row r="33102" ht="10.199999999999999" hidden="1" x14ac:dyDescent="0.2"/>
    <row r="33103" ht="10.199999999999999" hidden="1" x14ac:dyDescent="0.2"/>
    <row r="33104" ht="10.199999999999999" hidden="1" x14ac:dyDescent="0.2"/>
    <row r="33105" ht="10.199999999999999" hidden="1" x14ac:dyDescent="0.2"/>
    <row r="33106" ht="10.199999999999999" hidden="1" x14ac:dyDescent="0.2"/>
    <row r="33107" ht="10.199999999999999" hidden="1" x14ac:dyDescent="0.2"/>
    <row r="33108" ht="10.199999999999999" hidden="1" x14ac:dyDescent="0.2"/>
    <row r="33109" ht="10.199999999999999" hidden="1" x14ac:dyDescent="0.2"/>
    <row r="33110" ht="10.199999999999999" hidden="1" x14ac:dyDescent="0.2"/>
    <row r="33111" ht="10.199999999999999" hidden="1" x14ac:dyDescent="0.2"/>
    <row r="33112" ht="10.199999999999999" hidden="1" x14ac:dyDescent="0.2"/>
    <row r="33113" ht="10.199999999999999" hidden="1" x14ac:dyDescent="0.2"/>
    <row r="33114" ht="10.199999999999999" hidden="1" x14ac:dyDescent="0.2"/>
    <row r="33115" ht="10.199999999999999" hidden="1" x14ac:dyDescent="0.2"/>
    <row r="33116" ht="10.199999999999999" hidden="1" x14ac:dyDescent="0.2"/>
    <row r="33117" ht="10.199999999999999" hidden="1" x14ac:dyDescent="0.2"/>
    <row r="33118" ht="10.199999999999999" hidden="1" x14ac:dyDescent="0.2"/>
    <row r="33119" ht="10.199999999999999" hidden="1" x14ac:dyDescent="0.2"/>
    <row r="33120" ht="10.199999999999999" hidden="1" x14ac:dyDescent="0.2"/>
    <row r="33121" ht="10.199999999999999" hidden="1" x14ac:dyDescent="0.2"/>
    <row r="33122" ht="10.199999999999999" hidden="1" x14ac:dyDescent="0.2"/>
    <row r="33123" ht="10.199999999999999" hidden="1" x14ac:dyDescent="0.2"/>
    <row r="33124" ht="10.199999999999999" hidden="1" x14ac:dyDescent="0.2"/>
    <row r="33125" ht="10.199999999999999" hidden="1" x14ac:dyDescent="0.2"/>
    <row r="33126" ht="10.199999999999999" hidden="1" x14ac:dyDescent="0.2"/>
    <row r="33127" ht="10.199999999999999" hidden="1" x14ac:dyDescent="0.2"/>
    <row r="33128" ht="10.199999999999999" hidden="1" x14ac:dyDescent="0.2"/>
    <row r="33129" ht="10.199999999999999" hidden="1" x14ac:dyDescent="0.2"/>
    <row r="33130" ht="10.199999999999999" hidden="1" x14ac:dyDescent="0.2"/>
    <row r="33131" ht="10.199999999999999" hidden="1" x14ac:dyDescent="0.2"/>
    <row r="33132" ht="10.199999999999999" hidden="1" x14ac:dyDescent="0.2"/>
    <row r="33133" ht="10.199999999999999" hidden="1" x14ac:dyDescent="0.2"/>
    <row r="33134" ht="10.199999999999999" hidden="1" x14ac:dyDescent="0.2"/>
    <row r="33135" ht="10.199999999999999" hidden="1" x14ac:dyDescent="0.2"/>
    <row r="33136" ht="10.199999999999999" hidden="1" x14ac:dyDescent="0.2"/>
    <row r="33137" ht="10.199999999999999" hidden="1" x14ac:dyDescent="0.2"/>
    <row r="33138" ht="10.199999999999999" hidden="1" x14ac:dyDescent="0.2"/>
    <row r="33139" ht="10.199999999999999" hidden="1" x14ac:dyDescent="0.2"/>
    <row r="33140" ht="10.199999999999999" hidden="1" x14ac:dyDescent="0.2"/>
    <row r="33141" ht="10.199999999999999" hidden="1" x14ac:dyDescent="0.2"/>
    <row r="33142" ht="10.199999999999999" hidden="1" x14ac:dyDescent="0.2"/>
    <row r="33143" ht="10.199999999999999" hidden="1" x14ac:dyDescent="0.2"/>
    <row r="33144" ht="10.199999999999999" hidden="1" x14ac:dyDescent="0.2"/>
    <row r="33145" ht="10.199999999999999" hidden="1" x14ac:dyDescent="0.2"/>
    <row r="33146" ht="10.199999999999999" hidden="1" x14ac:dyDescent="0.2"/>
    <row r="33147" ht="10.199999999999999" hidden="1" x14ac:dyDescent="0.2"/>
    <row r="33148" ht="10.199999999999999" hidden="1" x14ac:dyDescent="0.2"/>
    <row r="33149" ht="10.199999999999999" hidden="1" x14ac:dyDescent="0.2"/>
    <row r="33150" ht="10.199999999999999" hidden="1" x14ac:dyDescent="0.2"/>
    <row r="33151" ht="10.199999999999999" hidden="1" x14ac:dyDescent="0.2"/>
    <row r="33152" ht="10.199999999999999" hidden="1" x14ac:dyDescent="0.2"/>
    <row r="33153" ht="10.199999999999999" hidden="1" x14ac:dyDescent="0.2"/>
    <row r="33154" ht="10.199999999999999" hidden="1" x14ac:dyDescent="0.2"/>
    <row r="33155" ht="10.199999999999999" hidden="1" x14ac:dyDescent="0.2"/>
    <row r="33156" ht="10.199999999999999" hidden="1" x14ac:dyDescent="0.2"/>
    <row r="33157" ht="10.199999999999999" hidden="1" x14ac:dyDescent="0.2"/>
    <row r="33158" ht="10.199999999999999" hidden="1" x14ac:dyDescent="0.2"/>
    <row r="33159" ht="10.199999999999999" hidden="1" x14ac:dyDescent="0.2"/>
    <row r="33160" ht="10.199999999999999" hidden="1" x14ac:dyDescent="0.2"/>
    <row r="33161" ht="10.199999999999999" hidden="1" x14ac:dyDescent="0.2"/>
    <row r="33162" ht="10.199999999999999" hidden="1" x14ac:dyDescent="0.2"/>
    <row r="33163" ht="10.199999999999999" hidden="1" x14ac:dyDescent="0.2"/>
    <row r="33164" ht="10.199999999999999" hidden="1" x14ac:dyDescent="0.2"/>
    <row r="33165" ht="10.199999999999999" hidden="1" x14ac:dyDescent="0.2"/>
    <row r="33166" ht="10.199999999999999" hidden="1" x14ac:dyDescent="0.2"/>
    <row r="33167" ht="10.199999999999999" hidden="1" x14ac:dyDescent="0.2"/>
    <row r="33168" ht="10.199999999999999" hidden="1" x14ac:dyDescent="0.2"/>
    <row r="33169" ht="10.199999999999999" hidden="1" x14ac:dyDescent="0.2"/>
    <row r="33170" ht="10.199999999999999" hidden="1" x14ac:dyDescent="0.2"/>
    <row r="33171" ht="10.199999999999999" hidden="1" x14ac:dyDescent="0.2"/>
    <row r="33172" ht="10.199999999999999" hidden="1" x14ac:dyDescent="0.2"/>
    <row r="33173" ht="10.199999999999999" hidden="1" x14ac:dyDescent="0.2"/>
    <row r="33174" ht="10.199999999999999" hidden="1" x14ac:dyDescent="0.2"/>
    <row r="33175" ht="10.199999999999999" hidden="1" x14ac:dyDescent="0.2"/>
    <row r="33176" ht="10.199999999999999" hidden="1" x14ac:dyDescent="0.2"/>
    <row r="33177" ht="10.199999999999999" hidden="1" x14ac:dyDescent="0.2"/>
    <row r="33178" ht="10.199999999999999" hidden="1" x14ac:dyDescent="0.2"/>
    <row r="33179" ht="10.199999999999999" hidden="1" x14ac:dyDescent="0.2"/>
    <row r="33180" ht="10.199999999999999" hidden="1" x14ac:dyDescent="0.2"/>
    <row r="33181" ht="10.199999999999999" hidden="1" x14ac:dyDescent="0.2"/>
    <row r="33182" ht="10.199999999999999" hidden="1" x14ac:dyDescent="0.2"/>
    <row r="33183" ht="10.199999999999999" hidden="1" x14ac:dyDescent="0.2"/>
    <row r="33184" ht="10.199999999999999" hidden="1" x14ac:dyDescent="0.2"/>
    <row r="33185" ht="10.199999999999999" hidden="1" x14ac:dyDescent="0.2"/>
    <row r="33186" ht="10.199999999999999" hidden="1" x14ac:dyDescent="0.2"/>
    <row r="33187" ht="10.199999999999999" hidden="1" x14ac:dyDescent="0.2"/>
    <row r="33188" ht="10.199999999999999" hidden="1" x14ac:dyDescent="0.2"/>
    <row r="33189" ht="10.199999999999999" hidden="1" x14ac:dyDescent="0.2"/>
    <row r="33190" ht="10.199999999999999" hidden="1" x14ac:dyDescent="0.2"/>
    <row r="33191" ht="10.199999999999999" hidden="1" x14ac:dyDescent="0.2"/>
    <row r="33192" ht="10.199999999999999" hidden="1" x14ac:dyDescent="0.2"/>
    <row r="33193" ht="10.199999999999999" hidden="1" x14ac:dyDescent="0.2"/>
    <row r="33194" ht="10.199999999999999" hidden="1" x14ac:dyDescent="0.2"/>
    <row r="33195" ht="10.199999999999999" hidden="1" x14ac:dyDescent="0.2"/>
    <row r="33196" ht="10.199999999999999" hidden="1" x14ac:dyDescent="0.2"/>
    <row r="33197" ht="10.199999999999999" hidden="1" x14ac:dyDescent="0.2"/>
    <row r="33198" ht="10.199999999999999" hidden="1" x14ac:dyDescent="0.2"/>
    <row r="33199" ht="10.199999999999999" hidden="1" x14ac:dyDescent="0.2"/>
    <row r="33200" ht="10.199999999999999" hidden="1" x14ac:dyDescent="0.2"/>
    <row r="33201" ht="10.199999999999999" hidden="1" x14ac:dyDescent="0.2"/>
    <row r="33202" ht="10.199999999999999" hidden="1" x14ac:dyDescent="0.2"/>
    <row r="33203" ht="10.199999999999999" hidden="1" x14ac:dyDescent="0.2"/>
    <row r="33204" ht="10.199999999999999" hidden="1" x14ac:dyDescent="0.2"/>
    <row r="33205" ht="10.199999999999999" hidden="1" x14ac:dyDescent="0.2"/>
    <row r="33206" ht="10.199999999999999" hidden="1" x14ac:dyDescent="0.2"/>
    <row r="33207" ht="10.199999999999999" hidden="1" x14ac:dyDescent="0.2"/>
    <row r="33208" ht="10.199999999999999" hidden="1" x14ac:dyDescent="0.2"/>
    <row r="33209" ht="10.199999999999999" hidden="1" x14ac:dyDescent="0.2"/>
    <row r="33210" ht="10.199999999999999" hidden="1" x14ac:dyDescent="0.2"/>
    <row r="33211" ht="10.199999999999999" hidden="1" x14ac:dyDescent="0.2"/>
    <row r="33212" ht="10.199999999999999" hidden="1" x14ac:dyDescent="0.2"/>
    <row r="33213" ht="10.199999999999999" hidden="1" x14ac:dyDescent="0.2"/>
    <row r="33214" ht="10.199999999999999" hidden="1" x14ac:dyDescent="0.2"/>
    <row r="33215" ht="10.199999999999999" hidden="1" x14ac:dyDescent="0.2"/>
    <row r="33216" ht="10.199999999999999" hidden="1" x14ac:dyDescent="0.2"/>
    <row r="33217" ht="10.199999999999999" hidden="1" x14ac:dyDescent="0.2"/>
    <row r="33218" ht="10.199999999999999" hidden="1" x14ac:dyDescent="0.2"/>
    <row r="33219" ht="10.199999999999999" hidden="1" x14ac:dyDescent="0.2"/>
    <row r="33220" ht="10.199999999999999" hidden="1" x14ac:dyDescent="0.2"/>
    <row r="33221" ht="10.199999999999999" hidden="1" x14ac:dyDescent="0.2"/>
    <row r="33222" ht="10.199999999999999" hidden="1" x14ac:dyDescent="0.2"/>
    <row r="33223" ht="10.199999999999999" hidden="1" x14ac:dyDescent="0.2"/>
    <row r="33224" ht="10.199999999999999" hidden="1" x14ac:dyDescent="0.2"/>
    <row r="33225" ht="10.199999999999999" hidden="1" x14ac:dyDescent="0.2"/>
    <row r="33226" ht="10.199999999999999" hidden="1" x14ac:dyDescent="0.2"/>
    <row r="33227" ht="10.199999999999999" hidden="1" x14ac:dyDescent="0.2"/>
    <row r="33228" ht="10.199999999999999" hidden="1" x14ac:dyDescent="0.2"/>
    <row r="33229" ht="10.199999999999999" hidden="1" x14ac:dyDescent="0.2"/>
    <row r="33230" ht="10.199999999999999" hidden="1" x14ac:dyDescent="0.2"/>
    <row r="33231" ht="10.199999999999999" hidden="1" x14ac:dyDescent="0.2"/>
    <row r="33232" ht="10.199999999999999" hidden="1" x14ac:dyDescent="0.2"/>
    <row r="33233" ht="10.199999999999999" hidden="1" x14ac:dyDescent="0.2"/>
    <row r="33234" ht="10.199999999999999" hidden="1" x14ac:dyDescent="0.2"/>
    <row r="33235" ht="10.199999999999999" hidden="1" x14ac:dyDescent="0.2"/>
    <row r="33236" ht="10.199999999999999" hidden="1" x14ac:dyDescent="0.2"/>
    <row r="33237" ht="10.199999999999999" hidden="1" x14ac:dyDescent="0.2"/>
    <row r="33238" ht="10.199999999999999" hidden="1" x14ac:dyDescent="0.2"/>
    <row r="33239" ht="10.199999999999999" hidden="1" x14ac:dyDescent="0.2"/>
    <row r="33240" ht="10.199999999999999" hidden="1" x14ac:dyDescent="0.2"/>
    <row r="33241" ht="10.199999999999999" hidden="1" x14ac:dyDescent="0.2"/>
    <row r="33242" ht="10.199999999999999" hidden="1" x14ac:dyDescent="0.2"/>
    <row r="33243" ht="10.199999999999999" hidden="1" x14ac:dyDescent="0.2"/>
    <row r="33244" ht="10.199999999999999" hidden="1" x14ac:dyDescent="0.2"/>
    <row r="33245" ht="10.199999999999999" hidden="1" x14ac:dyDescent="0.2"/>
    <row r="33246" ht="10.199999999999999" hidden="1" x14ac:dyDescent="0.2"/>
    <row r="33247" ht="10.199999999999999" hidden="1" x14ac:dyDescent="0.2"/>
    <row r="33248" ht="10.199999999999999" hidden="1" x14ac:dyDescent="0.2"/>
    <row r="33249" ht="10.199999999999999" hidden="1" x14ac:dyDescent="0.2"/>
    <row r="33250" ht="10.199999999999999" hidden="1" x14ac:dyDescent="0.2"/>
    <row r="33251" ht="10.199999999999999" hidden="1" x14ac:dyDescent="0.2"/>
    <row r="33252" ht="10.199999999999999" hidden="1" x14ac:dyDescent="0.2"/>
    <row r="33253" ht="10.199999999999999" hidden="1" x14ac:dyDescent="0.2"/>
    <row r="33254" ht="10.199999999999999" hidden="1" x14ac:dyDescent="0.2"/>
    <row r="33255" ht="10.199999999999999" hidden="1" x14ac:dyDescent="0.2"/>
    <row r="33256" ht="10.199999999999999" hidden="1" x14ac:dyDescent="0.2"/>
    <row r="33257" ht="10.199999999999999" hidden="1" x14ac:dyDescent="0.2"/>
    <row r="33258" ht="10.199999999999999" hidden="1" x14ac:dyDescent="0.2"/>
    <row r="33259" ht="10.199999999999999" hidden="1" x14ac:dyDescent="0.2"/>
    <row r="33260" ht="10.199999999999999" hidden="1" x14ac:dyDescent="0.2"/>
    <row r="33261" ht="10.199999999999999" hidden="1" x14ac:dyDescent="0.2"/>
    <row r="33262" ht="10.199999999999999" hidden="1" x14ac:dyDescent="0.2"/>
    <row r="33263" ht="10.199999999999999" hidden="1" x14ac:dyDescent="0.2"/>
    <row r="33264" ht="10.199999999999999" hidden="1" x14ac:dyDescent="0.2"/>
    <row r="33265" ht="10.199999999999999" hidden="1" x14ac:dyDescent="0.2"/>
    <row r="33266" ht="10.199999999999999" hidden="1" x14ac:dyDescent="0.2"/>
    <row r="33267" ht="10.199999999999999" hidden="1" x14ac:dyDescent="0.2"/>
    <row r="33268" ht="10.199999999999999" hidden="1" x14ac:dyDescent="0.2"/>
    <row r="33269" ht="10.199999999999999" hidden="1" x14ac:dyDescent="0.2"/>
    <row r="33270" ht="10.199999999999999" hidden="1" x14ac:dyDescent="0.2"/>
    <row r="33271" ht="10.199999999999999" hidden="1" x14ac:dyDescent="0.2"/>
    <row r="33272" ht="10.199999999999999" hidden="1" x14ac:dyDescent="0.2"/>
    <row r="33273" ht="10.199999999999999" hidden="1" x14ac:dyDescent="0.2"/>
    <row r="33274" ht="10.199999999999999" hidden="1" x14ac:dyDescent="0.2"/>
    <row r="33275" ht="10.199999999999999" hidden="1" x14ac:dyDescent="0.2"/>
    <row r="33276" ht="10.199999999999999" hidden="1" x14ac:dyDescent="0.2"/>
    <row r="33277" ht="10.199999999999999" hidden="1" x14ac:dyDescent="0.2"/>
    <row r="33278" ht="10.199999999999999" hidden="1" x14ac:dyDescent="0.2"/>
    <row r="33279" ht="10.199999999999999" hidden="1" x14ac:dyDescent="0.2"/>
    <row r="33280" ht="10.199999999999999" hidden="1" x14ac:dyDescent="0.2"/>
    <row r="33281" ht="10.199999999999999" hidden="1" x14ac:dyDescent="0.2"/>
    <row r="33282" ht="10.199999999999999" hidden="1" x14ac:dyDescent="0.2"/>
    <row r="33283" ht="10.199999999999999" hidden="1" x14ac:dyDescent="0.2"/>
    <row r="33284" ht="10.199999999999999" hidden="1" x14ac:dyDescent="0.2"/>
    <row r="33285" ht="10.199999999999999" hidden="1" x14ac:dyDescent="0.2"/>
    <row r="33286" ht="10.199999999999999" hidden="1" x14ac:dyDescent="0.2"/>
    <row r="33287" ht="10.199999999999999" hidden="1" x14ac:dyDescent="0.2"/>
    <row r="33288" ht="10.199999999999999" hidden="1" x14ac:dyDescent="0.2"/>
    <row r="33289" ht="10.199999999999999" hidden="1" x14ac:dyDescent="0.2"/>
    <row r="33290" ht="10.199999999999999" hidden="1" x14ac:dyDescent="0.2"/>
    <row r="33291" ht="10.199999999999999" hidden="1" x14ac:dyDescent="0.2"/>
    <row r="33292" ht="10.199999999999999" hidden="1" x14ac:dyDescent="0.2"/>
    <row r="33293" ht="10.199999999999999" hidden="1" x14ac:dyDescent="0.2"/>
    <row r="33294" ht="10.199999999999999" hidden="1" x14ac:dyDescent="0.2"/>
    <row r="33295" ht="10.199999999999999" hidden="1" x14ac:dyDescent="0.2"/>
    <row r="33296" ht="10.199999999999999" hidden="1" x14ac:dyDescent="0.2"/>
    <row r="33297" ht="10.199999999999999" hidden="1" x14ac:dyDescent="0.2"/>
    <row r="33298" ht="10.199999999999999" hidden="1" x14ac:dyDescent="0.2"/>
    <row r="33299" ht="10.199999999999999" hidden="1" x14ac:dyDescent="0.2"/>
    <row r="33300" ht="10.199999999999999" hidden="1" x14ac:dyDescent="0.2"/>
    <row r="33301" ht="10.199999999999999" hidden="1" x14ac:dyDescent="0.2"/>
    <row r="33302" ht="10.199999999999999" hidden="1" x14ac:dyDescent="0.2"/>
    <row r="33303" ht="10.199999999999999" hidden="1" x14ac:dyDescent="0.2"/>
    <row r="33304" ht="10.199999999999999" hidden="1" x14ac:dyDescent="0.2"/>
    <row r="33305" ht="10.199999999999999" hidden="1" x14ac:dyDescent="0.2"/>
    <row r="33306" ht="10.199999999999999" hidden="1" x14ac:dyDescent="0.2"/>
    <row r="33307" ht="10.199999999999999" hidden="1" x14ac:dyDescent="0.2"/>
    <row r="33308" ht="10.199999999999999" hidden="1" x14ac:dyDescent="0.2"/>
    <row r="33309" ht="10.199999999999999" hidden="1" x14ac:dyDescent="0.2"/>
    <row r="33310" ht="10.199999999999999" hidden="1" x14ac:dyDescent="0.2"/>
    <row r="33311" ht="10.199999999999999" hidden="1" x14ac:dyDescent="0.2"/>
    <row r="33312" ht="10.199999999999999" hidden="1" x14ac:dyDescent="0.2"/>
    <row r="33313" ht="10.199999999999999" hidden="1" x14ac:dyDescent="0.2"/>
    <row r="33314" ht="10.199999999999999" hidden="1" x14ac:dyDescent="0.2"/>
    <row r="33315" ht="10.199999999999999" hidden="1" x14ac:dyDescent="0.2"/>
    <row r="33316" ht="10.199999999999999" hidden="1" x14ac:dyDescent="0.2"/>
    <row r="33317" ht="10.199999999999999" hidden="1" x14ac:dyDescent="0.2"/>
    <row r="33318" ht="10.199999999999999" hidden="1" x14ac:dyDescent="0.2"/>
    <row r="33319" ht="10.199999999999999" hidden="1" x14ac:dyDescent="0.2"/>
    <row r="33320" ht="10.199999999999999" hidden="1" x14ac:dyDescent="0.2"/>
    <row r="33321" ht="10.199999999999999" hidden="1" x14ac:dyDescent="0.2"/>
    <row r="33322" ht="10.199999999999999" hidden="1" x14ac:dyDescent="0.2"/>
    <row r="33323" ht="10.199999999999999" hidden="1" x14ac:dyDescent="0.2"/>
    <row r="33324" ht="10.199999999999999" hidden="1" x14ac:dyDescent="0.2"/>
    <row r="33325" ht="10.199999999999999" hidden="1" x14ac:dyDescent="0.2"/>
    <row r="33326" ht="10.199999999999999" hidden="1" x14ac:dyDescent="0.2"/>
    <row r="33327" ht="10.199999999999999" hidden="1" x14ac:dyDescent="0.2"/>
    <row r="33328" ht="10.199999999999999" hidden="1" x14ac:dyDescent="0.2"/>
    <row r="33329" ht="10.199999999999999" hidden="1" x14ac:dyDescent="0.2"/>
    <row r="33330" ht="10.199999999999999" hidden="1" x14ac:dyDescent="0.2"/>
    <row r="33331" ht="10.199999999999999" hidden="1" x14ac:dyDescent="0.2"/>
    <row r="33332" ht="10.199999999999999" hidden="1" x14ac:dyDescent="0.2"/>
    <row r="33333" ht="10.199999999999999" hidden="1" x14ac:dyDescent="0.2"/>
    <row r="33334" ht="10.199999999999999" hidden="1" x14ac:dyDescent="0.2"/>
    <row r="33335" ht="10.199999999999999" hidden="1" x14ac:dyDescent="0.2"/>
    <row r="33336" ht="10.199999999999999" hidden="1" x14ac:dyDescent="0.2"/>
    <row r="33337" ht="10.199999999999999" hidden="1" x14ac:dyDescent="0.2"/>
    <row r="33338" ht="10.199999999999999" hidden="1" x14ac:dyDescent="0.2"/>
    <row r="33339" ht="10.199999999999999" hidden="1" x14ac:dyDescent="0.2"/>
    <row r="33340" ht="10.199999999999999" hidden="1" x14ac:dyDescent="0.2"/>
    <row r="33341" ht="10.199999999999999" hidden="1" x14ac:dyDescent="0.2"/>
    <row r="33342" ht="10.199999999999999" hidden="1" x14ac:dyDescent="0.2"/>
    <row r="33343" ht="10.199999999999999" hidden="1" x14ac:dyDescent="0.2"/>
    <row r="33344" ht="10.199999999999999" hidden="1" x14ac:dyDescent="0.2"/>
    <row r="33345" ht="10.199999999999999" hidden="1" x14ac:dyDescent="0.2"/>
    <row r="33346" ht="10.199999999999999" hidden="1" x14ac:dyDescent="0.2"/>
    <row r="33347" ht="10.199999999999999" hidden="1" x14ac:dyDescent="0.2"/>
    <row r="33348" ht="10.199999999999999" hidden="1" x14ac:dyDescent="0.2"/>
    <row r="33349" ht="10.199999999999999" hidden="1" x14ac:dyDescent="0.2"/>
    <row r="33350" ht="10.199999999999999" hidden="1" x14ac:dyDescent="0.2"/>
    <row r="33351" ht="10.199999999999999" hidden="1" x14ac:dyDescent="0.2"/>
    <row r="33352" ht="10.199999999999999" hidden="1" x14ac:dyDescent="0.2"/>
    <row r="33353" ht="10.199999999999999" hidden="1" x14ac:dyDescent="0.2"/>
    <row r="33354" ht="10.199999999999999" hidden="1" x14ac:dyDescent="0.2"/>
    <row r="33355" ht="10.199999999999999" hidden="1" x14ac:dyDescent="0.2"/>
    <row r="33356" ht="10.199999999999999" hidden="1" x14ac:dyDescent="0.2"/>
    <row r="33357" ht="10.199999999999999" hidden="1" x14ac:dyDescent="0.2"/>
    <row r="33358" ht="10.199999999999999" hidden="1" x14ac:dyDescent="0.2"/>
    <row r="33359" ht="10.199999999999999" hidden="1" x14ac:dyDescent="0.2"/>
    <row r="33360" ht="10.199999999999999" hidden="1" x14ac:dyDescent="0.2"/>
    <row r="33361" ht="10.199999999999999" hidden="1" x14ac:dyDescent="0.2"/>
    <row r="33362" ht="10.199999999999999" hidden="1" x14ac:dyDescent="0.2"/>
    <row r="33363" ht="10.199999999999999" hidden="1" x14ac:dyDescent="0.2"/>
    <row r="33364" ht="10.199999999999999" hidden="1" x14ac:dyDescent="0.2"/>
    <row r="33365" ht="10.199999999999999" hidden="1" x14ac:dyDescent="0.2"/>
    <row r="33366" ht="10.199999999999999" hidden="1" x14ac:dyDescent="0.2"/>
    <row r="33367" ht="10.199999999999999" hidden="1" x14ac:dyDescent="0.2"/>
    <row r="33368" ht="10.199999999999999" hidden="1" x14ac:dyDescent="0.2"/>
    <row r="33369" ht="10.199999999999999" hidden="1" x14ac:dyDescent="0.2"/>
    <row r="33370" ht="10.199999999999999" hidden="1" x14ac:dyDescent="0.2"/>
    <row r="33371" ht="10.199999999999999" hidden="1" x14ac:dyDescent="0.2"/>
    <row r="33372" ht="10.199999999999999" hidden="1" x14ac:dyDescent="0.2"/>
    <row r="33373" ht="10.199999999999999" hidden="1" x14ac:dyDescent="0.2"/>
    <row r="33374" ht="10.199999999999999" hidden="1" x14ac:dyDescent="0.2"/>
    <row r="33375" ht="10.199999999999999" hidden="1" x14ac:dyDescent="0.2"/>
    <row r="33376" ht="10.199999999999999" hidden="1" x14ac:dyDescent="0.2"/>
    <row r="33377" ht="10.199999999999999" hidden="1" x14ac:dyDescent="0.2"/>
    <row r="33378" ht="10.199999999999999" hidden="1" x14ac:dyDescent="0.2"/>
    <row r="33379" ht="10.199999999999999" hidden="1" x14ac:dyDescent="0.2"/>
    <row r="33380" ht="10.199999999999999" hidden="1" x14ac:dyDescent="0.2"/>
    <row r="33381" ht="10.199999999999999" hidden="1" x14ac:dyDescent="0.2"/>
    <row r="33382" ht="10.199999999999999" hidden="1" x14ac:dyDescent="0.2"/>
    <row r="33383" ht="10.199999999999999" hidden="1" x14ac:dyDescent="0.2"/>
    <row r="33384" ht="10.199999999999999" hidden="1" x14ac:dyDescent="0.2"/>
    <row r="33385" ht="10.199999999999999" hidden="1" x14ac:dyDescent="0.2"/>
    <row r="33386" ht="10.199999999999999" hidden="1" x14ac:dyDescent="0.2"/>
    <row r="33387" ht="10.199999999999999" hidden="1" x14ac:dyDescent="0.2"/>
    <row r="33388" ht="10.199999999999999" hidden="1" x14ac:dyDescent="0.2"/>
    <row r="33389" ht="10.199999999999999" hidden="1" x14ac:dyDescent="0.2"/>
    <row r="33390" ht="10.199999999999999" hidden="1" x14ac:dyDescent="0.2"/>
    <row r="33391" ht="10.199999999999999" hidden="1" x14ac:dyDescent="0.2"/>
    <row r="33392" ht="10.199999999999999" hidden="1" x14ac:dyDescent="0.2"/>
    <row r="33393" ht="10.199999999999999" hidden="1" x14ac:dyDescent="0.2"/>
    <row r="33394" ht="10.199999999999999" hidden="1" x14ac:dyDescent="0.2"/>
    <row r="33395" ht="10.199999999999999" hidden="1" x14ac:dyDescent="0.2"/>
    <row r="33396" ht="10.199999999999999" hidden="1" x14ac:dyDescent="0.2"/>
    <row r="33397" ht="10.199999999999999" hidden="1" x14ac:dyDescent="0.2"/>
    <row r="33398" ht="10.199999999999999" hidden="1" x14ac:dyDescent="0.2"/>
    <row r="33399" ht="10.199999999999999" hidden="1" x14ac:dyDescent="0.2"/>
    <row r="33400" ht="10.199999999999999" hidden="1" x14ac:dyDescent="0.2"/>
    <row r="33401" ht="10.199999999999999" hidden="1" x14ac:dyDescent="0.2"/>
    <row r="33402" ht="10.199999999999999" hidden="1" x14ac:dyDescent="0.2"/>
    <row r="33403" ht="10.199999999999999" hidden="1" x14ac:dyDescent="0.2"/>
    <row r="33404" ht="10.199999999999999" hidden="1" x14ac:dyDescent="0.2"/>
    <row r="33405" ht="10.199999999999999" hidden="1" x14ac:dyDescent="0.2"/>
    <row r="33406" ht="10.199999999999999" hidden="1" x14ac:dyDescent="0.2"/>
    <row r="33407" ht="10.199999999999999" hidden="1" x14ac:dyDescent="0.2"/>
    <row r="33408" ht="10.199999999999999" hidden="1" x14ac:dyDescent="0.2"/>
    <row r="33409" ht="10.199999999999999" hidden="1" x14ac:dyDescent="0.2"/>
    <row r="33410" ht="10.199999999999999" hidden="1" x14ac:dyDescent="0.2"/>
    <row r="33411" ht="10.199999999999999" hidden="1" x14ac:dyDescent="0.2"/>
    <row r="33412" ht="10.199999999999999" hidden="1" x14ac:dyDescent="0.2"/>
    <row r="33413" ht="10.199999999999999" hidden="1" x14ac:dyDescent="0.2"/>
    <row r="33414" ht="10.199999999999999" hidden="1" x14ac:dyDescent="0.2"/>
    <row r="33415" ht="10.199999999999999" hidden="1" x14ac:dyDescent="0.2"/>
    <row r="33416" ht="10.199999999999999" hidden="1" x14ac:dyDescent="0.2"/>
    <row r="33417" ht="10.199999999999999" hidden="1" x14ac:dyDescent="0.2"/>
    <row r="33418" ht="10.199999999999999" hidden="1" x14ac:dyDescent="0.2"/>
    <row r="33419" ht="10.199999999999999" hidden="1" x14ac:dyDescent="0.2"/>
    <row r="33420" ht="10.199999999999999" hidden="1" x14ac:dyDescent="0.2"/>
    <row r="33421" ht="10.199999999999999" hidden="1" x14ac:dyDescent="0.2"/>
    <row r="33422" ht="10.199999999999999" hidden="1" x14ac:dyDescent="0.2"/>
    <row r="33423" ht="10.199999999999999" hidden="1" x14ac:dyDescent="0.2"/>
    <row r="33424" ht="10.199999999999999" hidden="1" x14ac:dyDescent="0.2"/>
    <row r="33425" ht="10.199999999999999" hidden="1" x14ac:dyDescent="0.2"/>
    <row r="33426" ht="10.199999999999999" hidden="1" x14ac:dyDescent="0.2"/>
    <row r="33427" ht="10.199999999999999" hidden="1" x14ac:dyDescent="0.2"/>
    <row r="33428" ht="10.199999999999999" hidden="1" x14ac:dyDescent="0.2"/>
    <row r="33429" ht="10.199999999999999" hidden="1" x14ac:dyDescent="0.2"/>
    <row r="33430" ht="10.199999999999999" hidden="1" x14ac:dyDescent="0.2"/>
    <row r="33431" ht="10.199999999999999" hidden="1" x14ac:dyDescent="0.2"/>
    <row r="33432" ht="10.199999999999999" hidden="1" x14ac:dyDescent="0.2"/>
    <row r="33433" ht="10.199999999999999" hidden="1" x14ac:dyDescent="0.2"/>
    <row r="33434" ht="10.199999999999999" hidden="1" x14ac:dyDescent="0.2"/>
    <row r="33435" ht="10.199999999999999" hidden="1" x14ac:dyDescent="0.2"/>
    <row r="33436" ht="10.199999999999999" hidden="1" x14ac:dyDescent="0.2"/>
    <row r="33437" ht="10.199999999999999" hidden="1" x14ac:dyDescent="0.2"/>
    <row r="33438" ht="10.199999999999999" hidden="1" x14ac:dyDescent="0.2"/>
    <row r="33439" ht="10.199999999999999" hidden="1" x14ac:dyDescent="0.2"/>
    <row r="33440" ht="10.199999999999999" hidden="1" x14ac:dyDescent="0.2"/>
    <row r="33441" ht="10.199999999999999" hidden="1" x14ac:dyDescent="0.2"/>
    <row r="33442" ht="10.199999999999999" hidden="1" x14ac:dyDescent="0.2"/>
    <row r="33443" ht="10.199999999999999" hidden="1" x14ac:dyDescent="0.2"/>
    <row r="33444" ht="10.199999999999999" hidden="1" x14ac:dyDescent="0.2"/>
    <row r="33445" ht="10.199999999999999" hidden="1" x14ac:dyDescent="0.2"/>
    <row r="33446" ht="10.199999999999999" hidden="1" x14ac:dyDescent="0.2"/>
    <row r="33447" ht="10.199999999999999" hidden="1" x14ac:dyDescent="0.2"/>
    <row r="33448" ht="10.199999999999999" hidden="1" x14ac:dyDescent="0.2"/>
    <row r="33449" ht="10.199999999999999" hidden="1" x14ac:dyDescent="0.2"/>
    <row r="33450" ht="10.199999999999999" hidden="1" x14ac:dyDescent="0.2"/>
    <row r="33451" ht="10.199999999999999" hidden="1" x14ac:dyDescent="0.2"/>
    <row r="33452" ht="10.199999999999999" hidden="1" x14ac:dyDescent="0.2"/>
    <row r="33453" ht="10.199999999999999" hidden="1" x14ac:dyDescent="0.2"/>
    <row r="33454" ht="10.199999999999999" hidden="1" x14ac:dyDescent="0.2"/>
    <row r="33455" ht="10.199999999999999" hidden="1" x14ac:dyDescent="0.2"/>
    <row r="33456" ht="10.199999999999999" hidden="1" x14ac:dyDescent="0.2"/>
    <row r="33457" ht="10.199999999999999" hidden="1" x14ac:dyDescent="0.2"/>
    <row r="33458" ht="10.199999999999999" hidden="1" x14ac:dyDescent="0.2"/>
    <row r="33459" ht="10.199999999999999" hidden="1" x14ac:dyDescent="0.2"/>
    <row r="33460" ht="10.199999999999999" hidden="1" x14ac:dyDescent="0.2"/>
    <row r="33461" ht="10.199999999999999" hidden="1" x14ac:dyDescent="0.2"/>
    <row r="33462" ht="10.199999999999999" hidden="1" x14ac:dyDescent="0.2"/>
    <row r="33463" ht="10.199999999999999" hidden="1" x14ac:dyDescent="0.2"/>
    <row r="33464" ht="10.199999999999999" hidden="1" x14ac:dyDescent="0.2"/>
    <row r="33465" ht="10.199999999999999" hidden="1" x14ac:dyDescent="0.2"/>
    <row r="33466" ht="10.199999999999999" hidden="1" x14ac:dyDescent="0.2"/>
    <row r="33467" ht="10.199999999999999" hidden="1" x14ac:dyDescent="0.2"/>
    <row r="33468" ht="10.199999999999999" hidden="1" x14ac:dyDescent="0.2"/>
    <row r="33469" ht="10.199999999999999" hidden="1" x14ac:dyDescent="0.2"/>
    <row r="33470" ht="10.199999999999999" hidden="1" x14ac:dyDescent="0.2"/>
    <row r="33471" ht="10.199999999999999" hidden="1" x14ac:dyDescent="0.2"/>
    <row r="33472" ht="10.199999999999999" hidden="1" x14ac:dyDescent="0.2"/>
    <row r="33473" ht="10.199999999999999" hidden="1" x14ac:dyDescent="0.2"/>
    <row r="33474" ht="10.199999999999999" hidden="1" x14ac:dyDescent="0.2"/>
    <row r="33475" ht="10.199999999999999" hidden="1" x14ac:dyDescent="0.2"/>
    <row r="33476" ht="10.199999999999999" hidden="1" x14ac:dyDescent="0.2"/>
    <row r="33477" ht="10.199999999999999" hidden="1" x14ac:dyDescent="0.2"/>
    <row r="33478" ht="10.199999999999999" hidden="1" x14ac:dyDescent="0.2"/>
    <row r="33479" ht="10.199999999999999" hidden="1" x14ac:dyDescent="0.2"/>
    <row r="33480" ht="10.199999999999999" hidden="1" x14ac:dyDescent="0.2"/>
    <row r="33481" ht="10.199999999999999" hidden="1" x14ac:dyDescent="0.2"/>
    <row r="33482" ht="10.199999999999999" hidden="1" x14ac:dyDescent="0.2"/>
    <row r="33483" ht="10.199999999999999" hidden="1" x14ac:dyDescent="0.2"/>
    <row r="33484" ht="10.199999999999999" hidden="1" x14ac:dyDescent="0.2"/>
    <row r="33485" ht="10.199999999999999" hidden="1" x14ac:dyDescent="0.2"/>
    <row r="33486" ht="10.199999999999999" hidden="1" x14ac:dyDescent="0.2"/>
    <row r="33487" ht="10.199999999999999" hidden="1" x14ac:dyDescent="0.2"/>
    <row r="33488" ht="10.199999999999999" hidden="1" x14ac:dyDescent="0.2"/>
    <row r="33489" ht="10.199999999999999" hidden="1" x14ac:dyDescent="0.2"/>
    <row r="33490" ht="10.199999999999999" hidden="1" x14ac:dyDescent="0.2"/>
    <row r="33491" ht="10.199999999999999" hidden="1" x14ac:dyDescent="0.2"/>
    <row r="33492" ht="10.199999999999999" hidden="1" x14ac:dyDescent="0.2"/>
    <row r="33493" ht="10.199999999999999" hidden="1" x14ac:dyDescent="0.2"/>
    <row r="33494" ht="10.199999999999999" hidden="1" x14ac:dyDescent="0.2"/>
    <row r="33495" ht="10.199999999999999" hidden="1" x14ac:dyDescent="0.2"/>
    <row r="33496" ht="10.199999999999999" hidden="1" x14ac:dyDescent="0.2"/>
    <row r="33497" ht="10.199999999999999" hidden="1" x14ac:dyDescent="0.2"/>
    <row r="33498" ht="10.199999999999999" hidden="1" x14ac:dyDescent="0.2"/>
    <row r="33499" ht="10.199999999999999" hidden="1" x14ac:dyDescent="0.2"/>
    <row r="33500" ht="10.199999999999999" hidden="1" x14ac:dyDescent="0.2"/>
    <row r="33501" ht="10.199999999999999" hidden="1" x14ac:dyDescent="0.2"/>
    <row r="33502" ht="10.199999999999999" hidden="1" x14ac:dyDescent="0.2"/>
    <row r="33503" ht="10.199999999999999" hidden="1" x14ac:dyDescent="0.2"/>
    <row r="33504" ht="10.199999999999999" hidden="1" x14ac:dyDescent="0.2"/>
    <row r="33505" ht="10.199999999999999" hidden="1" x14ac:dyDescent="0.2"/>
    <row r="33506" ht="10.199999999999999" hidden="1" x14ac:dyDescent="0.2"/>
    <row r="33507" ht="10.199999999999999" hidden="1" x14ac:dyDescent="0.2"/>
    <row r="33508" ht="10.199999999999999" hidden="1" x14ac:dyDescent="0.2"/>
    <row r="33509" ht="10.199999999999999" hidden="1" x14ac:dyDescent="0.2"/>
    <row r="33510" ht="10.199999999999999" hidden="1" x14ac:dyDescent="0.2"/>
    <row r="33511" ht="10.199999999999999" hidden="1" x14ac:dyDescent="0.2"/>
    <row r="33512" ht="10.199999999999999" hidden="1" x14ac:dyDescent="0.2"/>
    <row r="33513" ht="10.199999999999999" hidden="1" x14ac:dyDescent="0.2"/>
    <row r="33514" ht="10.199999999999999" hidden="1" x14ac:dyDescent="0.2"/>
    <row r="33515" ht="10.199999999999999" hidden="1" x14ac:dyDescent="0.2"/>
    <row r="33516" ht="10.199999999999999" hidden="1" x14ac:dyDescent="0.2"/>
    <row r="33517" ht="10.199999999999999" hidden="1" x14ac:dyDescent="0.2"/>
    <row r="33518" ht="10.199999999999999" hidden="1" x14ac:dyDescent="0.2"/>
    <row r="33519" ht="10.199999999999999" hidden="1" x14ac:dyDescent="0.2"/>
    <row r="33520" ht="10.199999999999999" hidden="1" x14ac:dyDescent="0.2"/>
    <row r="33521" ht="10.199999999999999" hidden="1" x14ac:dyDescent="0.2"/>
    <row r="33522" ht="10.199999999999999" hidden="1" x14ac:dyDescent="0.2"/>
    <row r="33523" ht="10.199999999999999" hidden="1" x14ac:dyDescent="0.2"/>
    <row r="33524" ht="10.199999999999999" hidden="1" x14ac:dyDescent="0.2"/>
    <row r="33525" ht="10.199999999999999" hidden="1" x14ac:dyDescent="0.2"/>
    <row r="33526" ht="10.199999999999999" hidden="1" x14ac:dyDescent="0.2"/>
    <row r="33527" ht="10.199999999999999" hidden="1" x14ac:dyDescent="0.2"/>
    <row r="33528" ht="10.199999999999999" hidden="1" x14ac:dyDescent="0.2"/>
    <row r="33529" ht="10.199999999999999" hidden="1" x14ac:dyDescent="0.2"/>
    <row r="33530" ht="10.199999999999999" hidden="1" x14ac:dyDescent="0.2"/>
    <row r="33531" ht="10.199999999999999" hidden="1" x14ac:dyDescent="0.2"/>
    <row r="33532" ht="10.199999999999999" hidden="1" x14ac:dyDescent="0.2"/>
    <row r="33533" ht="10.199999999999999" hidden="1" x14ac:dyDescent="0.2"/>
    <row r="33534" ht="10.199999999999999" hidden="1" x14ac:dyDescent="0.2"/>
    <row r="33535" ht="10.199999999999999" hidden="1" x14ac:dyDescent="0.2"/>
    <row r="33536" ht="10.199999999999999" hidden="1" x14ac:dyDescent="0.2"/>
    <row r="33537" ht="10.199999999999999" hidden="1" x14ac:dyDescent="0.2"/>
    <row r="33538" ht="10.199999999999999" hidden="1" x14ac:dyDescent="0.2"/>
    <row r="33539" ht="10.199999999999999" hidden="1" x14ac:dyDescent="0.2"/>
    <row r="33540" ht="10.199999999999999" hidden="1" x14ac:dyDescent="0.2"/>
    <row r="33541" ht="10.199999999999999" hidden="1" x14ac:dyDescent="0.2"/>
    <row r="33542" ht="10.199999999999999" hidden="1" x14ac:dyDescent="0.2"/>
    <row r="33543" ht="10.199999999999999" hidden="1" x14ac:dyDescent="0.2"/>
    <row r="33544" ht="10.199999999999999" hidden="1" x14ac:dyDescent="0.2"/>
    <row r="33545" ht="10.199999999999999" hidden="1" x14ac:dyDescent="0.2"/>
    <row r="33546" ht="10.199999999999999" hidden="1" x14ac:dyDescent="0.2"/>
    <row r="33547" ht="10.199999999999999" hidden="1" x14ac:dyDescent="0.2"/>
    <row r="33548" ht="10.199999999999999" hidden="1" x14ac:dyDescent="0.2"/>
    <row r="33549" ht="10.199999999999999" hidden="1" x14ac:dyDescent="0.2"/>
    <row r="33550" ht="10.199999999999999" hidden="1" x14ac:dyDescent="0.2"/>
    <row r="33551" ht="10.199999999999999" hidden="1" x14ac:dyDescent="0.2"/>
    <row r="33552" ht="10.199999999999999" hidden="1" x14ac:dyDescent="0.2"/>
    <row r="33553" ht="10.199999999999999" hidden="1" x14ac:dyDescent="0.2"/>
    <row r="33554" ht="10.199999999999999" hidden="1" x14ac:dyDescent="0.2"/>
    <row r="33555" ht="10.199999999999999" hidden="1" x14ac:dyDescent="0.2"/>
    <row r="33556" ht="10.199999999999999" hidden="1" x14ac:dyDescent="0.2"/>
    <row r="33557" ht="10.199999999999999" hidden="1" x14ac:dyDescent="0.2"/>
    <row r="33558" ht="10.199999999999999" hidden="1" x14ac:dyDescent="0.2"/>
    <row r="33559" ht="10.199999999999999" hidden="1" x14ac:dyDescent="0.2"/>
    <row r="33560" ht="10.199999999999999" hidden="1" x14ac:dyDescent="0.2"/>
    <row r="33561" ht="10.199999999999999" hidden="1" x14ac:dyDescent="0.2"/>
    <row r="33562" ht="10.199999999999999" hidden="1" x14ac:dyDescent="0.2"/>
    <row r="33563" ht="10.199999999999999" hidden="1" x14ac:dyDescent="0.2"/>
    <row r="33564" ht="10.199999999999999" hidden="1" x14ac:dyDescent="0.2"/>
    <row r="33565" ht="10.199999999999999" hidden="1" x14ac:dyDescent="0.2"/>
    <row r="33566" ht="10.199999999999999" hidden="1" x14ac:dyDescent="0.2"/>
    <row r="33567" ht="10.199999999999999" hidden="1" x14ac:dyDescent="0.2"/>
    <row r="33568" ht="10.199999999999999" hidden="1" x14ac:dyDescent="0.2"/>
    <row r="33569" ht="10.199999999999999" hidden="1" x14ac:dyDescent="0.2"/>
    <row r="33570" ht="10.199999999999999" hidden="1" x14ac:dyDescent="0.2"/>
    <row r="33571" ht="10.199999999999999" hidden="1" x14ac:dyDescent="0.2"/>
    <row r="33572" ht="10.199999999999999" hidden="1" x14ac:dyDescent="0.2"/>
    <row r="33573" ht="10.199999999999999" hidden="1" x14ac:dyDescent="0.2"/>
    <row r="33574" ht="10.199999999999999" hidden="1" x14ac:dyDescent="0.2"/>
    <row r="33575" ht="10.199999999999999" hidden="1" x14ac:dyDescent="0.2"/>
    <row r="33576" ht="10.199999999999999" hidden="1" x14ac:dyDescent="0.2"/>
    <row r="33577" ht="10.199999999999999" hidden="1" x14ac:dyDescent="0.2"/>
    <row r="33578" ht="10.199999999999999" hidden="1" x14ac:dyDescent="0.2"/>
    <row r="33579" ht="10.199999999999999" hidden="1" x14ac:dyDescent="0.2"/>
    <row r="33580" ht="10.199999999999999" hidden="1" x14ac:dyDescent="0.2"/>
    <row r="33581" ht="10.199999999999999" hidden="1" x14ac:dyDescent="0.2"/>
    <row r="33582" ht="10.199999999999999" hidden="1" x14ac:dyDescent="0.2"/>
    <row r="33583" ht="10.199999999999999" hidden="1" x14ac:dyDescent="0.2"/>
    <row r="33584" ht="10.199999999999999" hidden="1" x14ac:dyDescent="0.2"/>
    <row r="33585" ht="10.199999999999999" hidden="1" x14ac:dyDescent="0.2"/>
    <row r="33586" ht="10.199999999999999" hidden="1" x14ac:dyDescent="0.2"/>
    <row r="33587" ht="10.199999999999999" hidden="1" x14ac:dyDescent="0.2"/>
    <row r="33588" ht="10.199999999999999" hidden="1" x14ac:dyDescent="0.2"/>
    <row r="33589" ht="10.199999999999999" hidden="1" x14ac:dyDescent="0.2"/>
    <row r="33590" ht="10.199999999999999" hidden="1" x14ac:dyDescent="0.2"/>
    <row r="33591" ht="10.199999999999999" hidden="1" x14ac:dyDescent="0.2"/>
    <row r="33592" ht="10.199999999999999" hidden="1" x14ac:dyDescent="0.2"/>
    <row r="33593" ht="10.199999999999999" hidden="1" x14ac:dyDescent="0.2"/>
    <row r="33594" ht="10.199999999999999" hidden="1" x14ac:dyDescent="0.2"/>
    <row r="33595" ht="10.199999999999999" hidden="1" x14ac:dyDescent="0.2"/>
    <row r="33596" ht="10.199999999999999" hidden="1" x14ac:dyDescent="0.2"/>
    <row r="33597" ht="10.199999999999999" hidden="1" x14ac:dyDescent="0.2"/>
    <row r="33598" ht="10.199999999999999" hidden="1" x14ac:dyDescent="0.2"/>
    <row r="33599" ht="10.199999999999999" hidden="1" x14ac:dyDescent="0.2"/>
    <row r="33600" ht="10.199999999999999" hidden="1" x14ac:dyDescent="0.2"/>
    <row r="33601" ht="10.199999999999999" hidden="1" x14ac:dyDescent="0.2"/>
    <row r="33602" ht="10.199999999999999" hidden="1" x14ac:dyDescent="0.2"/>
    <row r="33603" ht="10.199999999999999" hidden="1" x14ac:dyDescent="0.2"/>
    <row r="33604" ht="10.199999999999999" hidden="1" x14ac:dyDescent="0.2"/>
    <row r="33605" ht="10.199999999999999" hidden="1" x14ac:dyDescent="0.2"/>
    <row r="33606" ht="10.199999999999999" hidden="1" x14ac:dyDescent="0.2"/>
    <row r="33607" ht="10.199999999999999" hidden="1" x14ac:dyDescent="0.2"/>
    <row r="33608" ht="10.199999999999999" hidden="1" x14ac:dyDescent="0.2"/>
    <row r="33609" ht="10.199999999999999" hidden="1" x14ac:dyDescent="0.2"/>
    <row r="33610" ht="10.199999999999999" hidden="1" x14ac:dyDescent="0.2"/>
    <row r="33611" ht="10.199999999999999" hidden="1" x14ac:dyDescent="0.2"/>
    <row r="33612" ht="10.199999999999999" hidden="1" x14ac:dyDescent="0.2"/>
    <row r="33613" ht="10.199999999999999" hidden="1" x14ac:dyDescent="0.2"/>
    <row r="33614" ht="10.199999999999999" hidden="1" x14ac:dyDescent="0.2"/>
    <row r="33615" ht="10.199999999999999" hidden="1" x14ac:dyDescent="0.2"/>
    <row r="33616" ht="10.199999999999999" hidden="1" x14ac:dyDescent="0.2"/>
    <row r="33617" ht="10.199999999999999" hidden="1" x14ac:dyDescent="0.2"/>
    <row r="33618" ht="10.199999999999999" hidden="1" x14ac:dyDescent="0.2"/>
    <row r="33619" ht="10.199999999999999" hidden="1" x14ac:dyDescent="0.2"/>
    <row r="33620" ht="10.199999999999999" hidden="1" x14ac:dyDescent="0.2"/>
    <row r="33621" ht="10.199999999999999" hidden="1" x14ac:dyDescent="0.2"/>
    <row r="33622" ht="10.199999999999999" hidden="1" x14ac:dyDescent="0.2"/>
    <row r="33623" ht="10.199999999999999" hidden="1" x14ac:dyDescent="0.2"/>
    <row r="33624" ht="10.199999999999999" hidden="1" x14ac:dyDescent="0.2"/>
    <row r="33625" ht="10.199999999999999" hidden="1" x14ac:dyDescent="0.2"/>
    <row r="33626" ht="10.199999999999999" hidden="1" x14ac:dyDescent="0.2"/>
    <row r="33627" ht="10.199999999999999" hidden="1" x14ac:dyDescent="0.2"/>
    <row r="33628" ht="10.199999999999999" hidden="1" x14ac:dyDescent="0.2"/>
    <row r="33629" ht="10.199999999999999" hidden="1" x14ac:dyDescent="0.2"/>
    <row r="33630" ht="10.199999999999999" hidden="1" x14ac:dyDescent="0.2"/>
    <row r="33631" ht="10.199999999999999" hidden="1" x14ac:dyDescent="0.2"/>
    <row r="33632" ht="10.199999999999999" hidden="1" x14ac:dyDescent="0.2"/>
    <row r="33633" ht="10.199999999999999" hidden="1" x14ac:dyDescent="0.2"/>
    <row r="33634" ht="10.199999999999999" hidden="1" x14ac:dyDescent="0.2"/>
    <row r="33635" ht="10.199999999999999" hidden="1" x14ac:dyDescent="0.2"/>
    <row r="33636" ht="10.199999999999999" hidden="1" x14ac:dyDescent="0.2"/>
    <row r="33637" ht="10.199999999999999" hidden="1" x14ac:dyDescent="0.2"/>
    <row r="33638" ht="10.199999999999999" hidden="1" x14ac:dyDescent="0.2"/>
    <row r="33639" ht="10.199999999999999" hidden="1" x14ac:dyDescent="0.2"/>
    <row r="33640" ht="10.199999999999999" hidden="1" x14ac:dyDescent="0.2"/>
    <row r="33641" ht="10.199999999999999" hidden="1" x14ac:dyDescent="0.2"/>
    <row r="33642" ht="10.199999999999999" hidden="1" x14ac:dyDescent="0.2"/>
    <row r="33643" ht="10.199999999999999" hidden="1" x14ac:dyDescent="0.2"/>
    <row r="33644" ht="10.199999999999999" hidden="1" x14ac:dyDescent="0.2"/>
    <row r="33645" ht="10.199999999999999" hidden="1" x14ac:dyDescent="0.2"/>
    <row r="33646" ht="10.199999999999999" hidden="1" x14ac:dyDescent="0.2"/>
    <row r="33647" ht="10.199999999999999" hidden="1" x14ac:dyDescent="0.2"/>
    <row r="33648" ht="10.199999999999999" hidden="1" x14ac:dyDescent="0.2"/>
    <row r="33649" ht="10.199999999999999" hidden="1" x14ac:dyDescent="0.2"/>
    <row r="33650" ht="10.199999999999999" hidden="1" x14ac:dyDescent="0.2"/>
    <row r="33651" ht="10.199999999999999" hidden="1" x14ac:dyDescent="0.2"/>
    <row r="33652" ht="10.199999999999999" hidden="1" x14ac:dyDescent="0.2"/>
    <row r="33653" ht="10.199999999999999" hidden="1" x14ac:dyDescent="0.2"/>
    <row r="33654" ht="10.199999999999999" hidden="1" x14ac:dyDescent="0.2"/>
    <row r="33655" ht="10.199999999999999" hidden="1" x14ac:dyDescent="0.2"/>
    <row r="33656" ht="10.199999999999999" hidden="1" x14ac:dyDescent="0.2"/>
    <row r="33657" ht="10.199999999999999" hidden="1" x14ac:dyDescent="0.2"/>
    <row r="33658" ht="10.199999999999999" hidden="1" x14ac:dyDescent="0.2"/>
    <row r="33659" ht="10.199999999999999" hidden="1" x14ac:dyDescent="0.2"/>
    <row r="33660" ht="10.199999999999999" hidden="1" x14ac:dyDescent="0.2"/>
    <row r="33661" ht="10.199999999999999" hidden="1" x14ac:dyDescent="0.2"/>
    <row r="33662" ht="10.199999999999999" hidden="1" x14ac:dyDescent="0.2"/>
    <row r="33663" ht="10.199999999999999" hidden="1" x14ac:dyDescent="0.2"/>
    <row r="33664" ht="10.199999999999999" hidden="1" x14ac:dyDescent="0.2"/>
    <row r="33665" ht="10.199999999999999" hidden="1" x14ac:dyDescent="0.2"/>
    <row r="33666" ht="10.199999999999999" hidden="1" x14ac:dyDescent="0.2"/>
    <row r="33667" ht="10.199999999999999" hidden="1" x14ac:dyDescent="0.2"/>
    <row r="33668" ht="10.199999999999999" hidden="1" x14ac:dyDescent="0.2"/>
    <row r="33669" ht="10.199999999999999" hidden="1" x14ac:dyDescent="0.2"/>
    <row r="33670" ht="10.199999999999999" hidden="1" x14ac:dyDescent="0.2"/>
    <row r="33671" ht="10.199999999999999" hidden="1" x14ac:dyDescent="0.2"/>
    <row r="33672" ht="10.199999999999999" hidden="1" x14ac:dyDescent="0.2"/>
    <row r="33673" ht="10.199999999999999" hidden="1" x14ac:dyDescent="0.2"/>
    <row r="33674" ht="10.199999999999999" hidden="1" x14ac:dyDescent="0.2"/>
    <row r="33675" ht="10.199999999999999" hidden="1" x14ac:dyDescent="0.2"/>
    <row r="33676" ht="10.199999999999999" hidden="1" x14ac:dyDescent="0.2"/>
    <row r="33677" ht="10.199999999999999" hidden="1" x14ac:dyDescent="0.2"/>
    <row r="33678" ht="10.199999999999999" hidden="1" x14ac:dyDescent="0.2"/>
    <row r="33679" ht="10.199999999999999" hidden="1" x14ac:dyDescent="0.2"/>
    <row r="33680" ht="10.199999999999999" hidden="1" x14ac:dyDescent="0.2"/>
    <row r="33681" ht="10.199999999999999" hidden="1" x14ac:dyDescent="0.2"/>
    <row r="33682" ht="10.199999999999999" hidden="1" x14ac:dyDescent="0.2"/>
    <row r="33683" ht="10.199999999999999" hidden="1" x14ac:dyDescent="0.2"/>
    <row r="33684" ht="10.199999999999999" hidden="1" x14ac:dyDescent="0.2"/>
    <row r="33685" ht="10.199999999999999" hidden="1" x14ac:dyDescent="0.2"/>
    <row r="33686" ht="10.199999999999999" hidden="1" x14ac:dyDescent="0.2"/>
    <row r="33687" ht="10.199999999999999" hidden="1" x14ac:dyDescent="0.2"/>
    <row r="33688" ht="10.199999999999999" hidden="1" x14ac:dyDescent="0.2"/>
    <row r="33689" ht="10.199999999999999" hidden="1" x14ac:dyDescent="0.2"/>
    <row r="33690" ht="10.199999999999999" hidden="1" x14ac:dyDescent="0.2"/>
    <row r="33691" ht="10.199999999999999" hidden="1" x14ac:dyDescent="0.2"/>
    <row r="33692" ht="10.199999999999999" hidden="1" x14ac:dyDescent="0.2"/>
    <row r="33693" ht="10.199999999999999" hidden="1" x14ac:dyDescent="0.2"/>
    <row r="33694" ht="10.199999999999999" hidden="1" x14ac:dyDescent="0.2"/>
    <row r="33695" ht="10.199999999999999" hidden="1" x14ac:dyDescent="0.2"/>
    <row r="33696" ht="10.199999999999999" hidden="1" x14ac:dyDescent="0.2"/>
    <row r="33697" ht="10.199999999999999" hidden="1" x14ac:dyDescent="0.2"/>
    <row r="33698" ht="10.199999999999999" hidden="1" x14ac:dyDescent="0.2"/>
    <row r="33699" ht="10.199999999999999" hidden="1" x14ac:dyDescent="0.2"/>
    <row r="33700" ht="10.199999999999999" hidden="1" x14ac:dyDescent="0.2"/>
    <row r="33701" ht="10.199999999999999" hidden="1" x14ac:dyDescent="0.2"/>
    <row r="33702" ht="10.199999999999999" hidden="1" x14ac:dyDescent="0.2"/>
    <row r="33703" ht="10.199999999999999" hidden="1" x14ac:dyDescent="0.2"/>
    <row r="33704" ht="10.199999999999999" hidden="1" x14ac:dyDescent="0.2"/>
    <row r="33705" ht="10.199999999999999" hidden="1" x14ac:dyDescent="0.2"/>
    <row r="33706" ht="10.199999999999999" hidden="1" x14ac:dyDescent="0.2"/>
    <row r="33707" ht="10.199999999999999" hidden="1" x14ac:dyDescent="0.2"/>
    <row r="33708" ht="10.199999999999999" hidden="1" x14ac:dyDescent="0.2"/>
    <row r="33709" ht="10.199999999999999" hidden="1" x14ac:dyDescent="0.2"/>
    <row r="33710" ht="10.199999999999999" hidden="1" x14ac:dyDescent="0.2"/>
    <row r="33711" ht="10.199999999999999" hidden="1" x14ac:dyDescent="0.2"/>
    <row r="33712" ht="10.199999999999999" hidden="1" x14ac:dyDescent="0.2"/>
    <row r="33713" ht="10.199999999999999" hidden="1" x14ac:dyDescent="0.2"/>
    <row r="33714" ht="10.199999999999999" hidden="1" x14ac:dyDescent="0.2"/>
    <row r="33715" ht="10.199999999999999" hidden="1" x14ac:dyDescent="0.2"/>
    <row r="33716" ht="10.199999999999999" hidden="1" x14ac:dyDescent="0.2"/>
    <row r="33717" ht="10.199999999999999" hidden="1" x14ac:dyDescent="0.2"/>
    <row r="33718" ht="10.199999999999999" hidden="1" x14ac:dyDescent="0.2"/>
    <row r="33719" ht="10.199999999999999" hidden="1" x14ac:dyDescent="0.2"/>
    <row r="33720" ht="10.199999999999999" hidden="1" x14ac:dyDescent="0.2"/>
    <row r="33721" ht="10.199999999999999" hidden="1" x14ac:dyDescent="0.2"/>
    <row r="33722" ht="10.199999999999999" hidden="1" x14ac:dyDescent="0.2"/>
    <row r="33723" ht="10.199999999999999" hidden="1" x14ac:dyDescent="0.2"/>
    <row r="33724" ht="10.199999999999999" hidden="1" x14ac:dyDescent="0.2"/>
    <row r="33725" ht="10.199999999999999" hidden="1" x14ac:dyDescent="0.2"/>
    <row r="33726" ht="10.199999999999999" hidden="1" x14ac:dyDescent="0.2"/>
    <row r="33727" ht="10.199999999999999" hidden="1" x14ac:dyDescent="0.2"/>
    <row r="33728" ht="10.199999999999999" hidden="1" x14ac:dyDescent="0.2"/>
    <row r="33729" ht="10.199999999999999" hidden="1" x14ac:dyDescent="0.2"/>
    <row r="33730" ht="10.199999999999999" hidden="1" x14ac:dyDescent="0.2"/>
    <row r="33731" ht="10.199999999999999" hidden="1" x14ac:dyDescent="0.2"/>
    <row r="33732" ht="10.199999999999999" hidden="1" x14ac:dyDescent="0.2"/>
    <row r="33733" ht="10.199999999999999" hidden="1" x14ac:dyDescent="0.2"/>
    <row r="33734" ht="10.199999999999999" hidden="1" x14ac:dyDescent="0.2"/>
    <row r="33735" ht="10.199999999999999" hidden="1" x14ac:dyDescent="0.2"/>
    <row r="33736" ht="10.199999999999999" hidden="1" x14ac:dyDescent="0.2"/>
    <row r="33737" ht="10.199999999999999" hidden="1" x14ac:dyDescent="0.2"/>
    <row r="33738" ht="10.199999999999999" hidden="1" x14ac:dyDescent="0.2"/>
    <row r="33739" ht="10.199999999999999" hidden="1" x14ac:dyDescent="0.2"/>
    <row r="33740" ht="10.199999999999999" hidden="1" x14ac:dyDescent="0.2"/>
    <row r="33741" ht="10.199999999999999" hidden="1" x14ac:dyDescent="0.2"/>
    <row r="33742" ht="10.199999999999999" hidden="1" x14ac:dyDescent="0.2"/>
    <row r="33743" ht="10.199999999999999" hidden="1" x14ac:dyDescent="0.2"/>
    <row r="33744" ht="10.199999999999999" hidden="1" x14ac:dyDescent="0.2"/>
    <row r="33745" ht="10.199999999999999" hidden="1" x14ac:dyDescent="0.2"/>
    <row r="33746" ht="10.199999999999999" hidden="1" x14ac:dyDescent="0.2"/>
    <row r="33747" ht="10.199999999999999" hidden="1" x14ac:dyDescent="0.2"/>
    <row r="33748" ht="10.199999999999999" hidden="1" x14ac:dyDescent="0.2"/>
    <row r="33749" ht="10.199999999999999" hidden="1" x14ac:dyDescent="0.2"/>
    <row r="33750" ht="10.199999999999999" hidden="1" x14ac:dyDescent="0.2"/>
    <row r="33751" ht="10.199999999999999" hidden="1" x14ac:dyDescent="0.2"/>
    <row r="33752" ht="10.199999999999999" hidden="1" x14ac:dyDescent="0.2"/>
    <row r="33753" ht="10.199999999999999" hidden="1" x14ac:dyDescent="0.2"/>
    <row r="33754" ht="10.199999999999999" hidden="1" x14ac:dyDescent="0.2"/>
    <row r="33755" ht="10.199999999999999" hidden="1" x14ac:dyDescent="0.2"/>
    <row r="33756" ht="10.199999999999999" hidden="1" x14ac:dyDescent="0.2"/>
    <row r="33757" ht="10.199999999999999" hidden="1" x14ac:dyDescent="0.2"/>
    <row r="33758" ht="10.199999999999999" hidden="1" x14ac:dyDescent="0.2"/>
    <row r="33759" ht="10.199999999999999" hidden="1" x14ac:dyDescent="0.2"/>
    <row r="33760" ht="10.199999999999999" hidden="1" x14ac:dyDescent="0.2"/>
    <row r="33761" ht="10.199999999999999" hidden="1" x14ac:dyDescent="0.2"/>
    <row r="33762" ht="10.199999999999999" hidden="1" x14ac:dyDescent="0.2"/>
    <row r="33763" ht="10.199999999999999" hidden="1" x14ac:dyDescent="0.2"/>
    <row r="33764" ht="10.199999999999999" hidden="1" x14ac:dyDescent="0.2"/>
    <row r="33765" ht="10.199999999999999" hidden="1" x14ac:dyDescent="0.2"/>
    <row r="33766" ht="10.199999999999999" hidden="1" x14ac:dyDescent="0.2"/>
    <row r="33767" ht="10.199999999999999" hidden="1" x14ac:dyDescent="0.2"/>
    <row r="33768" ht="10.199999999999999" hidden="1" x14ac:dyDescent="0.2"/>
    <row r="33769" ht="10.199999999999999" hidden="1" x14ac:dyDescent="0.2"/>
    <row r="33770" ht="10.199999999999999" hidden="1" x14ac:dyDescent="0.2"/>
    <row r="33771" ht="10.199999999999999" hidden="1" x14ac:dyDescent="0.2"/>
    <row r="33772" ht="10.199999999999999" hidden="1" x14ac:dyDescent="0.2"/>
    <row r="33773" ht="10.199999999999999" hidden="1" x14ac:dyDescent="0.2"/>
    <row r="33774" ht="10.199999999999999" hidden="1" x14ac:dyDescent="0.2"/>
    <row r="33775" ht="10.199999999999999" hidden="1" x14ac:dyDescent="0.2"/>
    <row r="33776" ht="10.199999999999999" hidden="1" x14ac:dyDescent="0.2"/>
    <row r="33777" ht="10.199999999999999" hidden="1" x14ac:dyDescent="0.2"/>
    <row r="33778" ht="10.199999999999999" hidden="1" x14ac:dyDescent="0.2"/>
    <row r="33779" ht="10.199999999999999" hidden="1" x14ac:dyDescent="0.2"/>
    <row r="33780" ht="10.199999999999999" hidden="1" x14ac:dyDescent="0.2"/>
    <row r="33781" ht="10.199999999999999" hidden="1" x14ac:dyDescent="0.2"/>
    <row r="33782" ht="10.199999999999999" hidden="1" x14ac:dyDescent="0.2"/>
    <row r="33783" ht="10.199999999999999" hidden="1" x14ac:dyDescent="0.2"/>
    <row r="33784" ht="10.199999999999999" hidden="1" x14ac:dyDescent="0.2"/>
    <row r="33785" ht="10.199999999999999" hidden="1" x14ac:dyDescent="0.2"/>
    <row r="33786" ht="10.199999999999999" hidden="1" x14ac:dyDescent="0.2"/>
    <row r="33787" ht="10.199999999999999" hidden="1" x14ac:dyDescent="0.2"/>
    <row r="33788" ht="10.199999999999999" hidden="1" x14ac:dyDescent="0.2"/>
    <row r="33789" ht="10.199999999999999" hidden="1" x14ac:dyDescent="0.2"/>
    <row r="33790" ht="10.199999999999999" hidden="1" x14ac:dyDescent="0.2"/>
    <row r="33791" ht="10.199999999999999" hidden="1" x14ac:dyDescent="0.2"/>
    <row r="33792" ht="10.199999999999999" hidden="1" x14ac:dyDescent="0.2"/>
    <row r="33793" ht="10.199999999999999" hidden="1" x14ac:dyDescent="0.2"/>
    <row r="33794" ht="10.199999999999999" hidden="1" x14ac:dyDescent="0.2"/>
    <row r="33795" ht="10.199999999999999" hidden="1" x14ac:dyDescent="0.2"/>
    <row r="33796" ht="10.199999999999999" hidden="1" x14ac:dyDescent="0.2"/>
    <row r="33797" ht="10.199999999999999" hidden="1" x14ac:dyDescent="0.2"/>
    <row r="33798" ht="10.199999999999999" hidden="1" x14ac:dyDescent="0.2"/>
    <row r="33799" ht="10.199999999999999" hidden="1" x14ac:dyDescent="0.2"/>
    <row r="33800" ht="10.199999999999999" hidden="1" x14ac:dyDescent="0.2"/>
    <row r="33801" ht="10.199999999999999" hidden="1" x14ac:dyDescent="0.2"/>
    <row r="33802" ht="10.199999999999999" hidden="1" x14ac:dyDescent="0.2"/>
    <row r="33803" ht="10.199999999999999" hidden="1" x14ac:dyDescent="0.2"/>
    <row r="33804" ht="10.199999999999999" hidden="1" x14ac:dyDescent="0.2"/>
    <row r="33805" ht="10.199999999999999" hidden="1" x14ac:dyDescent="0.2"/>
    <row r="33806" ht="10.199999999999999" hidden="1" x14ac:dyDescent="0.2"/>
    <row r="33807" ht="10.199999999999999" hidden="1" x14ac:dyDescent="0.2"/>
    <row r="33808" ht="10.199999999999999" hidden="1" x14ac:dyDescent="0.2"/>
    <row r="33809" ht="10.199999999999999" hidden="1" x14ac:dyDescent="0.2"/>
    <row r="33810" ht="10.199999999999999" hidden="1" x14ac:dyDescent="0.2"/>
    <row r="33811" ht="10.199999999999999" hidden="1" x14ac:dyDescent="0.2"/>
    <row r="33812" ht="10.199999999999999" hidden="1" x14ac:dyDescent="0.2"/>
    <row r="33813" ht="10.199999999999999" hidden="1" x14ac:dyDescent="0.2"/>
    <row r="33814" ht="10.199999999999999" hidden="1" x14ac:dyDescent="0.2"/>
    <row r="33815" ht="10.199999999999999" hidden="1" x14ac:dyDescent="0.2"/>
    <row r="33816" ht="10.199999999999999" hidden="1" x14ac:dyDescent="0.2"/>
    <row r="33817" ht="10.199999999999999" hidden="1" x14ac:dyDescent="0.2"/>
    <row r="33818" ht="10.199999999999999" hidden="1" x14ac:dyDescent="0.2"/>
    <row r="33819" ht="10.199999999999999" hidden="1" x14ac:dyDescent="0.2"/>
    <row r="33820" ht="10.199999999999999" hidden="1" x14ac:dyDescent="0.2"/>
    <row r="33821" ht="10.199999999999999" hidden="1" x14ac:dyDescent="0.2"/>
    <row r="33822" ht="10.199999999999999" hidden="1" x14ac:dyDescent="0.2"/>
    <row r="33823" ht="10.199999999999999" hidden="1" x14ac:dyDescent="0.2"/>
    <row r="33824" ht="10.199999999999999" hidden="1" x14ac:dyDescent="0.2"/>
    <row r="33825" ht="10.199999999999999" hidden="1" x14ac:dyDescent="0.2"/>
    <row r="33826" ht="10.199999999999999" hidden="1" x14ac:dyDescent="0.2"/>
    <row r="33827" ht="10.199999999999999" hidden="1" x14ac:dyDescent="0.2"/>
    <row r="33828" ht="10.199999999999999" hidden="1" x14ac:dyDescent="0.2"/>
    <row r="33829" ht="10.199999999999999" hidden="1" x14ac:dyDescent="0.2"/>
    <row r="33830" ht="10.199999999999999" hidden="1" x14ac:dyDescent="0.2"/>
    <row r="33831" ht="10.199999999999999" hidden="1" x14ac:dyDescent="0.2"/>
    <row r="33832" ht="10.199999999999999" hidden="1" x14ac:dyDescent="0.2"/>
    <row r="33833" ht="10.199999999999999" hidden="1" x14ac:dyDescent="0.2"/>
    <row r="33834" ht="10.199999999999999" hidden="1" x14ac:dyDescent="0.2"/>
    <row r="33835" ht="10.199999999999999" hidden="1" x14ac:dyDescent="0.2"/>
    <row r="33836" ht="10.199999999999999" hidden="1" x14ac:dyDescent="0.2"/>
    <row r="33837" ht="10.199999999999999" hidden="1" x14ac:dyDescent="0.2"/>
    <row r="33838" ht="10.199999999999999" hidden="1" x14ac:dyDescent="0.2"/>
    <row r="33839" ht="10.199999999999999" hidden="1" x14ac:dyDescent="0.2"/>
    <row r="33840" ht="10.199999999999999" hidden="1" x14ac:dyDescent="0.2"/>
    <row r="33841" ht="10.199999999999999" hidden="1" x14ac:dyDescent="0.2"/>
    <row r="33842" ht="10.199999999999999" hidden="1" x14ac:dyDescent="0.2"/>
    <row r="33843" ht="10.199999999999999" hidden="1" x14ac:dyDescent="0.2"/>
    <row r="33844" ht="10.199999999999999" hidden="1" x14ac:dyDescent="0.2"/>
    <row r="33845" ht="10.199999999999999" hidden="1" x14ac:dyDescent="0.2"/>
    <row r="33846" ht="10.199999999999999" hidden="1" x14ac:dyDescent="0.2"/>
    <row r="33847" ht="10.199999999999999" hidden="1" x14ac:dyDescent="0.2"/>
    <row r="33848" ht="10.199999999999999" hidden="1" x14ac:dyDescent="0.2"/>
    <row r="33849" ht="10.199999999999999" hidden="1" x14ac:dyDescent="0.2"/>
    <row r="33850" ht="10.199999999999999" hidden="1" x14ac:dyDescent="0.2"/>
    <row r="33851" ht="10.199999999999999" hidden="1" x14ac:dyDescent="0.2"/>
    <row r="33852" ht="10.199999999999999" hidden="1" x14ac:dyDescent="0.2"/>
    <row r="33853" ht="10.199999999999999" hidden="1" x14ac:dyDescent="0.2"/>
    <row r="33854" ht="10.199999999999999" hidden="1" x14ac:dyDescent="0.2"/>
    <row r="33855" ht="10.199999999999999" hidden="1" x14ac:dyDescent="0.2"/>
    <row r="33856" ht="10.199999999999999" hidden="1" x14ac:dyDescent="0.2"/>
    <row r="33857" ht="10.199999999999999" hidden="1" x14ac:dyDescent="0.2"/>
    <row r="33858" ht="10.199999999999999" hidden="1" x14ac:dyDescent="0.2"/>
    <row r="33859" ht="10.199999999999999" hidden="1" x14ac:dyDescent="0.2"/>
    <row r="33860" ht="10.199999999999999" hidden="1" x14ac:dyDescent="0.2"/>
    <row r="33861" ht="10.199999999999999" hidden="1" x14ac:dyDescent="0.2"/>
    <row r="33862" ht="10.199999999999999" hidden="1" x14ac:dyDescent="0.2"/>
    <row r="33863" ht="10.199999999999999" hidden="1" x14ac:dyDescent="0.2"/>
    <row r="33864" ht="10.199999999999999" hidden="1" x14ac:dyDescent="0.2"/>
    <row r="33865" ht="10.199999999999999" hidden="1" x14ac:dyDescent="0.2"/>
    <row r="33866" ht="10.199999999999999" hidden="1" x14ac:dyDescent="0.2"/>
    <row r="33867" ht="10.199999999999999" hidden="1" x14ac:dyDescent="0.2"/>
    <row r="33868" ht="10.199999999999999" hidden="1" x14ac:dyDescent="0.2"/>
    <row r="33869" ht="10.199999999999999" hidden="1" x14ac:dyDescent="0.2"/>
    <row r="33870" ht="10.199999999999999" hidden="1" x14ac:dyDescent="0.2"/>
    <row r="33871" ht="10.199999999999999" hidden="1" x14ac:dyDescent="0.2"/>
    <row r="33872" ht="10.199999999999999" hidden="1" x14ac:dyDescent="0.2"/>
    <row r="33873" ht="10.199999999999999" hidden="1" x14ac:dyDescent="0.2"/>
    <row r="33874" ht="10.199999999999999" hidden="1" x14ac:dyDescent="0.2"/>
    <row r="33875" ht="10.199999999999999" hidden="1" x14ac:dyDescent="0.2"/>
    <row r="33876" ht="10.199999999999999" hidden="1" x14ac:dyDescent="0.2"/>
    <row r="33877" ht="10.199999999999999" hidden="1" x14ac:dyDescent="0.2"/>
    <row r="33878" ht="10.199999999999999" hidden="1" x14ac:dyDescent="0.2"/>
    <row r="33879" ht="10.199999999999999" hidden="1" x14ac:dyDescent="0.2"/>
    <row r="33880" ht="10.199999999999999" hidden="1" x14ac:dyDescent="0.2"/>
    <row r="33881" ht="10.199999999999999" hidden="1" x14ac:dyDescent="0.2"/>
    <row r="33882" ht="10.199999999999999" hidden="1" x14ac:dyDescent="0.2"/>
    <row r="33883" ht="10.199999999999999" hidden="1" x14ac:dyDescent="0.2"/>
    <row r="33884" ht="10.199999999999999" hidden="1" x14ac:dyDescent="0.2"/>
    <row r="33885" ht="10.199999999999999" hidden="1" x14ac:dyDescent="0.2"/>
    <row r="33886" ht="10.199999999999999" hidden="1" x14ac:dyDescent="0.2"/>
    <row r="33887" ht="10.199999999999999" hidden="1" x14ac:dyDescent="0.2"/>
    <row r="33888" ht="10.199999999999999" hidden="1" x14ac:dyDescent="0.2"/>
    <row r="33889" ht="10.199999999999999" hidden="1" x14ac:dyDescent="0.2"/>
    <row r="33890" ht="10.199999999999999" hidden="1" x14ac:dyDescent="0.2"/>
    <row r="33891" ht="10.199999999999999" hidden="1" x14ac:dyDescent="0.2"/>
    <row r="33892" ht="10.199999999999999" hidden="1" x14ac:dyDescent="0.2"/>
    <row r="33893" ht="10.199999999999999" hidden="1" x14ac:dyDescent="0.2"/>
    <row r="33894" ht="10.199999999999999" hidden="1" x14ac:dyDescent="0.2"/>
    <row r="33895" ht="10.199999999999999" hidden="1" x14ac:dyDescent="0.2"/>
    <row r="33896" ht="10.199999999999999" hidden="1" x14ac:dyDescent="0.2"/>
    <row r="33897" ht="10.199999999999999" hidden="1" x14ac:dyDescent="0.2"/>
    <row r="33898" ht="10.199999999999999" hidden="1" x14ac:dyDescent="0.2"/>
    <row r="33899" ht="10.199999999999999" hidden="1" x14ac:dyDescent="0.2"/>
    <row r="33900" ht="10.199999999999999" hidden="1" x14ac:dyDescent="0.2"/>
    <row r="33901" ht="10.199999999999999" hidden="1" x14ac:dyDescent="0.2"/>
    <row r="33902" ht="10.199999999999999" hidden="1" x14ac:dyDescent="0.2"/>
    <row r="33903" ht="10.199999999999999" hidden="1" x14ac:dyDescent="0.2"/>
    <row r="33904" ht="10.199999999999999" hidden="1" x14ac:dyDescent="0.2"/>
    <row r="33905" ht="10.199999999999999" hidden="1" x14ac:dyDescent="0.2"/>
    <row r="33906" ht="10.199999999999999" hidden="1" x14ac:dyDescent="0.2"/>
    <row r="33907" ht="10.199999999999999" hidden="1" x14ac:dyDescent="0.2"/>
    <row r="33908" ht="10.199999999999999" hidden="1" x14ac:dyDescent="0.2"/>
    <row r="33909" ht="10.199999999999999" hidden="1" x14ac:dyDescent="0.2"/>
    <row r="33910" ht="10.199999999999999" hidden="1" x14ac:dyDescent="0.2"/>
    <row r="33911" ht="10.199999999999999" hidden="1" x14ac:dyDescent="0.2"/>
    <row r="33912" ht="10.199999999999999" hidden="1" x14ac:dyDescent="0.2"/>
    <row r="33913" ht="10.199999999999999" hidden="1" x14ac:dyDescent="0.2"/>
    <row r="33914" ht="10.199999999999999" hidden="1" x14ac:dyDescent="0.2"/>
    <row r="33915" ht="10.199999999999999" hidden="1" x14ac:dyDescent="0.2"/>
    <row r="33916" ht="10.199999999999999" hidden="1" x14ac:dyDescent="0.2"/>
    <row r="33917" ht="10.199999999999999" hidden="1" x14ac:dyDescent="0.2"/>
    <row r="33918" ht="10.199999999999999" hidden="1" x14ac:dyDescent="0.2"/>
    <row r="33919" ht="10.199999999999999" hidden="1" x14ac:dyDescent="0.2"/>
    <row r="33920" ht="10.199999999999999" hidden="1" x14ac:dyDescent="0.2"/>
    <row r="33921" ht="10.199999999999999" hidden="1" x14ac:dyDescent="0.2"/>
    <row r="33922" ht="10.199999999999999" hidden="1" x14ac:dyDescent="0.2"/>
    <row r="33923" ht="10.199999999999999" hidden="1" x14ac:dyDescent="0.2"/>
    <row r="33924" ht="10.199999999999999" hidden="1" x14ac:dyDescent="0.2"/>
    <row r="33925" ht="10.199999999999999" hidden="1" x14ac:dyDescent="0.2"/>
    <row r="33926" ht="10.199999999999999" hidden="1" x14ac:dyDescent="0.2"/>
    <row r="33927" ht="10.199999999999999" hidden="1" x14ac:dyDescent="0.2"/>
    <row r="33928" ht="10.199999999999999" hidden="1" x14ac:dyDescent="0.2"/>
    <row r="33929" ht="10.199999999999999" hidden="1" x14ac:dyDescent="0.2"/>
    <row r="33930" ht="10.199999999999999" hidden="1" x14ac:dyDescent="0.2"/>
    <row r="33931" ht="10.199999999999999" hidden="1" x14ac:dyDescent="0.2"/>
    <row r="33932" ht="10.199999999999999" hidden="1" x14ac:dyDescent="0.2"/>
    <row r="33933" ht="10.199999999999999" hidden="1" x14ac:dyDescent="0.2"/>
    <row r="33934" ht="10.199999999999999" hidden="1" x14ac:dyDescent="0.2"/>
    <row r="33935" ht="10.199999999999999" hidden="1" x14ac:dyDescent="0.2"/>
    <row r="33936" ht="10.199999999999999" hidden="1" x14ac:dyDescent="0.2"/>
    <row r="33937" ht="10.199999999999999" hidden="1" x14ac:dyDescent="0.2"/>
    <row r="33938" ht="10.199999999999999" hidden="1" x14ac:dyDescent="0.2"/>
    <row r="33939" ht="10.199999999999999" hidden="1" x14ac:dyDescent="0.2"/>
    <row r="33940" ht="10.199999999999999" hidden="1" x14ac:dyDescent="0.2"/>
    <row r="33941" ht="10.199999999999999" hidden="1" x14ac:dyDescent="0.2"/>
    <row r="33942" ht="10.199999999999999" hidden="1" x14ac:dyDescent="0.2"/>
    <row r="33943" ht="10.199999999999999" hidden="1" x14ac:dyDescent="0.2"/>
    <row r="33944" ht="10.199999999999999" hidden="1" x14ac:dyDescent="0.2"/>
    <row r="33945" ht="10.199999999999999" hidden="1" x14ac:dyDescent="0.2"/>
    <row r="33946" ht="10.199999999999999" hidden="1" x14ac:dyDescent="0.2"/>
    <row r="33947" ht="10.199999999999999" hidden="1" x14ac:dyDescent="0.2"/>
    <row r="33948" ht="10.199999999999999" hidden="1" x14ac:dyDescent="0.2"/>
    <row r="33949" ht="10.199999999999999" hidden="1" x14ac:dyDescent="0.2"/>
    <row r="33950" ht="10.199999999999999" hidden="1" x14ac:dyDescent="0.2"/>
    <row r="33951" ht="10.199999999999999" hidden="1" x14ac:dyDescent="0.2"/>
    <row r="33952" ht="10.199999999999999" hidden="1" x14ac:dyDescent="0.2"/>
    <row r="33953" ht="10.199999999999999" hidden="1" x14ac:dyDescent="0.2"/>
    <row r="33954" ht="10.199999999999999" hidden="1" x14ac:dyDescent="0.2"/>
    <row r="33955" ht="10.199999999999999" hidden="1" x14ac:dyDescent="0.2"/>
    <row r="33956" ht="10.199999999999999" hidden="1" x14ac:dyDescent="0.2"/>
    <row r="33957" ht="10.199999999999999" hidden="1" x14ac:dyDescent="0.2"/>
    <row r="33958" ht="10.199999999999999" hidden="1" x14ac:dyDescent="0.2"/>
    <row r="33959" ht="10.199999999999999" hidden="1" x14ac:dyDescent="0.2"/>
    <row r="33960" ht="10.199999999999999" hidden="1" x14ac:dyDescent="0.2"/>
    <row r="33961" ht="10.199999999999999" hidden="1" x14ac:dyDescent="0.2"/>
    <row r="33962" ht="10.199999999999999" hidden="1" x14ac:dyDescent="0.2"/>
    <row r="33963" ht="10.199999999999999" hidden="1" x14ac:dyDescent="0.2"/>
    <row r="33964" ht="10.199999999999999" hidden="1" x14ac:dyDescent="0.2"/>
    <row r="33965" ht="10.199999999999999" hidden="1" x14ac:dyDescent="0.2"/>
    <row r="33966" ht="10.199999999999999" hidden="1" x14ac:dyDescent="0.2"/>
    <row r="33967" ht="10.199999999999999" hidden="1" x14ac:dyDescent="0.2"/>
    <row r="33968" ht="10.199999999999999" hidden="1" x14ac:dyDescent="0.2"/>
    <row r="33969" ht="10.199999999999999" hidden="1" x14ac:dyDescent="0.2"/>
    <row r="33970" ht="10.199999999999999" hidden="1" x14ac:dyDescent="0.2"/>
    <row r="33971" ht="10.199999999999999" hidden="1" x14ac:dyDescent="0.2"/>
    <row r="33972" ht="10.199999999999999" hidden="1" x14ac:dyDescent="0.2"/>
    <row r="33973" ht="10.199999999999999" hidden="1" x14ac:dyDescent="0.2"/>
    <row r="33974" ht="10.199999999999999" hidden="1" x14ac:dyDescent="0.2"/>
    <row r="33975" ht="10.199999999999999" hidden="1" x14ac:dyDescent="0.2"/>
    <row r="33976" ht="10.199999999999999" hidden="1" x14ac:dyDescent="0.2"/>
    <row r="33977" ht="10.199999999999999" hidden="1" x14ac:dyDescent="0.2"/>
    <row r="33978" ht="10.199999999999999" hidden="1" x14ac:dyDescent="0.2"/>
    <row r="33979" ht="10.199999999999999" hidden="1" x14ac:dyDescent="0.2"/>
    <row r="33980" ht="10.199999999999999" hidden="1" x14ac:dyDescent="0.2"/>
    <row r="33981" ht="10.199999999999999" hidden="1" x14ac:dyDescent="0.2"/>
    <row r="33982" ht="10.199999999999999" hidden="1" x14ac:dyDescent="0.2"/>
    <row r="33983" ht="10.199999999999999" hidden="1" x14ac:dyDescent="0.2"/>
    <row r="33984" ht="10.199999999999999" hidden="1" x14ac:dyDescent="0.2"/>
    <row r="33985" ht="10.199999999999999" hidden="1" x14ac:dyDescent="0.2"/>
    <row r="33986" ht="10.199999999999999" hidden="1" x14ac:dyDescent="0.2"/>
    <row r="33987" ht="10.199999999999999" hidden="1" x14ac:dyDescent="0.2"/>
    <row r="33988" ht="10.199999999999999" hidden="1" x14ac:dyDescent="0.2"/>
    <row r="33989" ht="10.199999999999999" hidden="1" x14ac:dyDescent="0.2"/>
    <row r="33990" ht="10.199999999999999" hidden="1" x14ac:dyDescent="0.2"/>
    <row r="33991" ht="10.199999999999999" hidden="1" x14ac:dyDescent="0.2"/>
    <row r="33992" ht="10.199999999999999" hidden="1" x14ac:dyDescent="0.2"/>
    <row r="33993" ht="10.199999999999999" hidden="1" x14ac:dyDescent="0.2"/>
    <row r="33994" ht="10.199999999999999" hidden="1" x14ac:dyDescent="0.2"/>
    <row r="33995" ht="10.199999999999999" hidden="1" x14ac:dyDescent="0.2"/>
    <row r="33996" ht="10.199999999999999" hidden="1" x14ac:dyDescent="0.2"/>
    <row r="33997" ht="10.199999999999999" hidden="1" x14ac:dyDescent="0.2"/>
    <row r="33998" ht="10.199999999999999" hidden="1" x14ac:dyDescent="0.2"/>
    <row r="33999" ht="10.199999999999999" hidden="1" x14ac:dyDescent="0.2"/>
    <row r="34000" ht="10.199999999999999" hidden="1" x14ac:dyDescent="0.2"/>
    <row r="34001" ht="10.199999999999999" hidden="1" x14ac:dyDescent="0.2"/>
    <row r="34002" ht="10.199999999999999" hidden="1" x14ac:dyDescent="0.2"/>
    <row r="34003" ht="10.199999999999999" hidden="1" x14ac:dyDescent="0.2"/>
    <row r="34004" ht="10.199999999999999" hidden="1" x14ac:dyDescent="0.2"/>
    <row r="34005" ht="10.199999999999999" hidden="1" x14ac:dyDescent="0.2"/>
    <row r="34006" ht="10.199999999999999" hidden="1" x14ac:dyDescent="0.2"/>
    <row r="34007" ht="10.199999999999999" hidden="1" x14ac:dyDescent="0.2"/>
    <row r="34008" ht="10.199999999999999" hidden="1" x14ac:dyDescent="0.2"/>
    <row r="34009" ht="10.199999999999999" hidden="1" x14ac:dyDescent="0.2"/>
    <row r="34010" ht="10.199999999999999" hidden="1" x14ac:dyDescent="0.2"/>
    <row r="34011" ht="10.199999999999999" hidden="1" x14ac:dyDescent="0.2"/>
    <row r="34012" ht="10.199999999999999" hidden="1" x14ac:dyDescent="0.2"/>
    <row r="34013" ht="10.199999999999999" hidden="1" x14ac:dyDescent="0.2"/>
    <row r="34014" ht="10.199999999999999" hidden="1" x14ac:dyDescent="0.2"/>
    <row r="34015" ht="10.199999999999999" hidden="1" x14ac:dyDescent="0.2"/>
    <row r="34016" ht="10.199999999999999" hidden="1" x14ac:dyDescent="0.2"/>
    <row r="34017" ht="10.199999999999999" hidden="1" x14ac:dyDescent="0.2"/>
    <row r="34018" ht="10.199999999999999" hidden="1" x14ac:dyDescent="0.2"/>
    <row r="34019" ht="10.199999999999999" hidden="1" x14ac:dyDescent="0.2"/>
    <row r="34020" ht="10.199999999999999" hidden="1" x14ac:dyDescent="0.2"/>
    <row r="34021" ht="10.199999999999999" hidden="1" x14ac:dyDescent="0.2"/>
    <row r="34022" ht="10.199999999999999" hidden="1" x14ac:dyDescent="0.2"/>
    <row r="34023" ht="10.199999999999999" hidden="1" x14ac:dyDescent="0.2"/>
    <row r="34024" ht="10.199999999999999" hidden="1" x14ac:dyDescent="0.2"/>
    <row r="34025" ht="10.199999999999999" hidden="1" x14ac:dyDescent="0.2"/>
    <row r="34026" ht="10.199999999999999" hidden="1" x14ac:dyDescent="0.2"/>
    <row r="34027" ht="10.199999999999999" hidden="1" x14ac:dyDescent="0.2"/>
    <row r="34028" ht="10.199999999999999" hidden="1" x14ac:dyDescent="0.2"/>
    <row r="34029" ht="10.199999999999999" hidden="1" x14ac:dyDescent="0.2"/>
    <row r="34030" ht="10.199999999999999" hidden="1" x14ac:dyDescent="0.2"/>
    <row r="34031" ht="10.199999999999999" hidden="1" x14ac:dyDescent="0.2"/>
    <row r="34032" ht="10.199999999999999" hidden="1" x14ac:dyDescent="0.2"/>
    <row r="34033" ht="10.199999999999999" hidden="1" x14ac:dyDescent="0.2"/>
    <row r="34034" ht="10.199999999999999" hidden="1" x14ac:dyDescent="0.2"/>
    <row r="34035" ht="10.199999999999999" hidden="1" x14ac:dyDescent="0.2"/>
    <row r="34036" ht="10.199999999999999" hidden="1" x14ac:dyDescent="0.2"/>
    <row r="34037" ht="10.199999999999999" hidden="1" x14ac:dyDescent="0.2"/>
    <row r="34038" ht="10.199999999999999" hidden="1" x14ac:dyDescent="0.2"/>
    <row r="34039" ht="10.199999999999999" hidden="1" x14ac:dyDescent="0.2"/>
    <row r="34040" ht="10.199999999999999" hidden="1" x14ac:dyDescent="0.2"/>
    <row r="34041" ht="10.199999999999999" hidden="1" x14ac:dyDescent="0.2"/>
    <row r="34042" ht="10.199999999999999" hidden="1" x14ac:dyDescent="0.2"/>
    <row r="34043" ht="10.199999999999999" hidden="1" x14ac:dyDescent="0.2"/>
    <row r="34044" ht="10.199999999999999" hidden="1" x14ac:dyDescent="0.2"/>
    <row r="34045" ht="10.199999999999999" hidden="1" x14ac:dyDescent="0.2"/>
    <row r="34046" ht="10.199999999999999" hidden="1" x14ac:dyDescent="0.2"/>
    <row r="34047" ht="10.199999999999999" hidden="1" x14ac:dyDescent="0.2"/>
    <row r="34048" ht="10.199999999999999" hidden="1" x14ac:dyDescent="0.2"/>
    <row r="34049" ht="10.199999999999999" hidden="1" x14ac:dyDescent="0.2"/>
    <row r="34050" ht="10.199999999999999" hidden="1" x14ac:dyDescent="0.2"/>
    <row r="34051" ht="10.199999999999999" hidden="1" x14ac:dyDescent="0.2"/>
    <row r="34052" ht="10.199999999999999" hidden="1" x14ac:dyDescent="0.2"/>
    <row r="34053" ht="10.199999999999999" hidden="1" x14ac:dyDescent="0.2"/>
    <row r="34054" ht="10.199999999999999" hidden="1" x14ac:dyDescent="0.2"/>
    <row r="34055" ht="10.199999999999999" hidden="1" x14ac:dyDescent="0.2"/>
    <row r="34056" ht="10.199999999999999" hidden="1" x14ac:dyDescent="0.2"/>
    <row r="34057" ht="10.199999999999999" hidden="1" x14ac:dyDescent="0.2"/>
    <row r="34058" ht="10.199999999999999" hidden="1" x14ac:dyDescent="0.2"/>
    <row r="34059" ht="10.199999999999999" hidden="1" x14ac:dyDescent="0.2"/>
    <row r="34060" ht="10.199999999999999" hidden="1" x14ac:dyDescent="0.2"/>
    <row r="34061" ht="10.199999999999999" hidden="1" x14ac:dyDescent="0.2"/>
    <row r="34062" ht="10.199999999999999" hidden="1" x14ac:dyDescent="0.2"/>
    <row r="34063" ht="10.199999999999999" hidden="1" x14ac:dyDescent="0.2"/>
    <row r="34064" ht="10.199999999999999" hidden="1" x14ac:dyDescent="0.2"/>
    <row r="34065" ht="10.199999999999999" hidden="1" x14ac:dyDescent="0.2"/>
    <row r="34066" ht="10.199999999999999" hidden="1" x14ac:dyDescent="0.2"/>
    <row r="34067" ht="10.199999999999999" hidden="1" x14ac:dyDescent="0.2"/>
    <row r="34068" ht="10.199999999999999" hidden="1" x14ac:dyDescent="0.2"/>
    <row r="34069" ht="10.199999999999999" hidden="1" x14ac:dyDescent="0.2"/>
    <row r="34070" ht="10.199999999999999" hidden="1" x14ac:dyDescent="0.2"/>
    <row r="34071" ht="10.199999999999999" hidden="1" x14ac:dyDescent="0.2"/>
    <row r="34072" ht="10.199999999999999" hidden="1" x14ac:dyDescent="0.2"/>
    <row r="34073" ht="10.199999999999999" hidden="1" x14ac:dyDescent="0.2"/>
    <row r="34074" ht="10.199999999999999" hidden="1" x14ac:dyDescent="0.2"/>
    <row r="34075" ht="10.199999999999999" hidden="1" x14ac:dyDescent="0.2"/>
    <row r="34076" ht="10.199999999999999" hidden="1" x14ac:dyDescent="0.2"/>
    <row r="34077" ht="10.199999999999999" hidden="1" x14ac:dyDescent="0.2"/>
    <row r="34078" ht="10.199999999999999" hidden="1" x14ac:dyDescent="0.2"/>
    <row r="34079" ht="10.199999999999999" hidden="1" x14ac:dyDescent="0.2"/>
    <row r="34080" ht="10.199999999999999" hidden="1" x14ac:dyDescent="0.2"/>
    <row r="34081" ht="10.199999999999999" hidden="1" x14ac:dyDescent="0.2"/>
    <row r="34082" ht="10.199999999999999" hidden="1" x14ac:dyDescent="0.2"/>
    <row r="34083" ht="10.199999999999999" hidden="1" x14ac:dyDescent="0.2"/>
    <row r="34084" ht="10.199999999999999" hidden="1" x14ac:dyDescent="0.2"/>
    <row r="34085" ht="10.199999999999999" hidden="1" x14ac:dyDescent="0.2"/>
    <row r="34086" ht="10.199999999999999" hidden="1" x14ac:dyDescent="0.2"/>
    <row r="34087" ht="10.199999999999999" hidden="1" x14ac:dyDescent="0.2"/>
    <row r="34088" ht="10.199999999999999" hidden="1" x14ac:dyDescent="0.2"/>
    <row r="34089" ht="10.199999999999999" hidden="1" x14ac:dyDescent="0.2"/>
    <row r="34090" ht="10.199999999999999" hidden="1" x14ac:dyDescent="0.2"/>
    <row r="34091" ht="10.199999999999999" hidden="1" x14ac:dyDescent="0.2"/>
    <row r="34092" ht="10.199999999999999" hidden="1" x14ac:dyDescent="0.2"/>
    <row r="34093" ht="10.199999999999999" hidden="1" x14ac:dyDescent="0.2"/>
    <row r="34094" ht="10.199999999999999" hidden="1" x14ac:dyDescent="0.2"/>
    <row r="34095" ht="10.199999999999999" hidden="1" x14ac:dyDescent="0.2"/>
    <row r="34096" ht="10.199999999999999" hidden="1" x14ac:dyDescent="0.2"/>
    <row r="34097" ht="10.199999999999999" hidden="1" x14ac:dyDescent="0.2"/>
    <row r="34098" ht="10.199999999999999" hidden="1" x14ac:dyDescent="0.2"/>
    <row r="34099" ht="10.199999999999999" hidden="1" x14ac:dyDescent="0.2"/>
    <row r="34100" ht="10.199999999999999" hidden="1" x14ac:dyDescent="0.2"/>
    <row r="34101" ht="10.199999999999999" hidden="1" x14ac:dyDescent="0.2"/>
    <row r="34102" ht="10.199999999999999" hidden="1" x14ac:dyDescent="0.2"/>
    <row r="34103" ht="10.199999999999999" hidden="1" x14ac:dyDescent="0.2"/>
    <row r="34104" ht="10.199999999999999" hidden="1" x14ac:dyDescent="0.2"/>
    <row r="34105" ht="10.199999999999999" hidden="1" x14ac:dyDescent="0.2"/>
    <row r="34106" ht="10.199999999999999" hidden="1" x14ac:dyDescent="0.2"/>
    <row r="34107" ht="10.199999999999999" hidden="1" x14ac:dyDescent="0.2"/>
    <row r="34108" ht="10.199999999999999" hidden="1" x14ac:dyDescent="0.2"/>
    <row r="34109" ht="10.199999999999999" hidden="1" x14ac:dyDescent="0.2"/>
    <row r="34110" ht="10.199999999999999" hidden="1" x14ac:dyDescent="0.2"/>
    <row r="34111" ht="10.199999999999999" hidden="1" x14ac:dyDescent="0.2"/>
    <row r="34112" ht="10.199999999999999" hidden="1" x14ac:dyDescent="0.2"/>
    <row r="34113" ht="10.199999999999999" hidden="1" x14ac:dyDescent="0.2"/>
    <row r="34114" ht="10.199999999999999" hidden="1" x14ac:dyDescent="0.2"/>
    <row r="34115" ht="10.199999999999999" hidden="1" x14ac:dyDescent="0.2"/>
    <row r="34116" ht="10.199999999999999" hidden="1" x14ac:dyDescent="0.2"/>
    <row r="34117" ht="10.199999999999999" hidden="1" x14ac:dyDescent="0.2"/>
    <row r="34118" ht="10.199999999999999" hidden="1" x14ac:dyDescent="0.2"/>
    <row r="34119" ht="10.199999999999999" hidden="1" x14ac:dyDescent="0.2"/>
    <row r="34120" ht="10.199999999999999" hidden="1" x14ac:dyDescent="0.2"/>
    <row r="34121" ht="10.199999999999999" hidden="1" x14ac:dyDescent="0.2"/>
    <row r="34122" ht="10.199999999999999" hidden="1" x14ac:dyDescent="0.2"/>
    <row r="34123" ht="10.199999999999999" hidden="1" x14ac:dyDescent="0.2"/>
    <row r="34124" ht="10.199999999999999" hidden="1" x14ac:dyDescent="0.2"/>
    <row r="34125" ht="10.199999999999999" hidden="1" x14ac:dyDescent="0.2"/>
    <row r="34126" ht="10.199999999999999" hidden="1" x14ac:dyDescent="0.2"/>
    <row r="34127" ht="10.199999999999999" hidden="1" x14ac:dyDescent="0.2"/>
    <row r="34128" ht="10.199999999999999" hidden="1" x14ac:dyDescent="0.2"/>
    <row r="34129" ht="10.199999999999999" hidden="1" x14ac:dyDescent="0.2"/>
    <row r="34130" ht="10.199999999999999" hidden="1" x14ac:dyDescent="0.2"/>
    <row r="34131" ht="10.199999999999999" hidden="1" x14ac:dyDescent="0.2"/>
    <row r="34132" ht="10.199999999999999" hidden="1" x14ac:dyDescent="0.2"/>
    <row r="34133" ht="10.199999999999999" hidden="1" x14ac:dyDescent="0.2"/>
    <row r="34134" ht="10.199999999999999" hidden="1" x14ac:dyDescent="0.2"/>
    <row r="34135" ht="10.199999999999999" hidden="1" x14ac:dyDescent="0.2"/>
    <row r="34136" ht="10.199999999999999" hidden="1" x14ac:dyDescent="0.2"/>
    <row r="34137" ht="10.199999999999999" hidden="1" x14ac:dyDescent="0.2"/>
    <row r="34138" ht="10.199999999999999" hidden="1" x14ac:dyDescent="0.2"/>
    <row r="34139" ht="10.199999999999999" hidden="1" x14ac:dyDescent="0.2"/>
    <row r="34140" ht="10.199999999999999" hidden="1" x14ac:dyDescent="0.2"/>
    <row r="34141" ht="10.199999999999999" hidden="1" x14ac:dyDescent="0.2"/>
    <row r="34142" ht="10.199999999999999" hidden="1" x14ac:dyDescent="0.2"/>
    <row r="34143" ht="10.199999999999999" hidden="1" x14ac:dyDescent="0.2"/>
    <row r="34144" ht="10.199999999999999" hidden="1" x14ac:dyDescent="0.2"/>
    <row r="34145" ht="10.199999999999999" hidden="1" x14ac:dyDescent="0.2"/>
    <row r="34146" ht="10.199999999999999" hidden="1" x14ac:dyDescent="0.2"/>
    <row r="34147" ht="10.199999999999999" hidden="1" x14ac:dyDescent="0.2"/>
    <row r="34148" ht="10.199999999999999" hidden="1" x14ac:dyDescent="0.2"/>
    <row r="34149" ht="10.199999999999999" hidden="1" x14ac:dyDescent="0.2"/>
    <row r="34150" ht="10.199999999999999" hidden="1" x14ac:dyDescent="0.2"/>
    <row r="34151" ht="10.199999999999999" hidden="1" x14ac:dyDescent="0.2"/>
    <row r="34152" ht="10.199999999999999" hidden="1" x14ac:dyDescent="0.2"/>
    <row r="34153" ht="10.199999999999999" hidden="1" x14ac:dyDescent="0.2"/>
    <row r="34154" ht="10.199999999999999" hidden="1" x14ac:dyDescent="0.2"/>
    <row r="34155" ht="10.199999999999999" hidden="1" x14ac:dyDescent="0.2"/>
    <row r="34156" ht="10.199999999999999" hidden="1" x14ac:dyDescent="0.2"/>
    <row r="34157" ht="10.199999999999999" hidden="1" x14ac:dyDescent="0.2"/>
    <row r="34158" ht="10.199999999999999" hidden="1" x14ac:dyDescent="0.2"/>
    <row r="34159" ht="10.199999999999999" hidden="1" x14ac:dyDescent="0.2"/>
    <row r="34160" ht="10.199999999999999" hidden="1" x14ac:dyDescent="0.2"/>
    <row r="34161" ht="10.199999999999999" hidden="1" x14ac:dyDescent="0.2"/>
    <row r="34162" ht="10.199999999999999" hidden="1" x14ac:dyDescent="0.2"/>
    <row r="34163" ht="10.199999999999999" hidden="1" x14ac:dyDescent="0.2"/>
    <row r="34164" ht="10.199999999999999" hidden="1" x14ac:dyDescent="0.2"/>
    <row r="34165" ht="10.199999999999999" hidden="1" x14ac:dyDescent="0.2"/>
    <row r="34166" ht="10.199999999999999" hidden="1" x14ac:dyDescent="0.2"/>
    <row r="34167" ht="10.199999999999999" hidden="1" x14ac:dyDescent="0.2"/>
    <row r="34168" ht="10.199999999999999" hidden="1" x14ac:dyDescent="0.2"/>
    <row r="34169" ht="10.199999999999999" hidden="1" x14ac:dyDescent="0.2"/>
    <row r="34170" ht="10.199999999999999" hidden="1" x14ac:dyDescent="0.2"/>
    <row r="34171" ht="10.199999999999999" hidden="1" x14ac:dyDescent="0.2"/>
    <row r="34172" ht="10.199999999999999" hidden="1" x14ac:dyDescent="0.2"/>
    <row r="34173" ht="10.199999999999999" hidden="1" x14ac:dyDescent="0.2"/>
    <row r="34174" ht="10.199999999999999" hidden="1" x14ac:dyDescent="0.2"/>
    <row r="34175" ht="10.199999999999999" hidden="1" x14ac:dyDescent="0.2"/>
    <row r="34176" ht="10.199999999999999" hidden="1" x14ac:dyDescent="0.2"/>
    <row r="34177" ht="10.199999999999999" hidden="1" x14ac:dyDescent="0.2"/>
    <row r="34178" ht="10.199999999999999" hidden="1" x14ac:dyDescent="0.2"/>
    <row r="34179" ht="10.199999999999999" hidden="1" x14ac:dyDescent="0.2"/>
    <row r="34180" ht="10.199999999999999" hidden="1" x14ac:dyDescent="0.2"/>
    <row r="34181" ht="10.199999999999999" hidden="1" x14ac:dyDescent="0.2"/>
    <row r="34182" ht="10.199999999999999" hidden="1" x14ac:dyDescent="0.2"/>
    <row r="34183" ht="10.199999999999999" hidden="1" x14ac:dyDescent="0.2"/>
    <row r="34184" ht="10.199999999999999" hidden="1" x14ac:dyDescent="0.2"/>
    <row r="34185" ht="10.199999999999999" hidden="1" x14ac:dyDescent="0.2"/>
    <row r="34186" ht="10.199999999999999" hidden="1" x14ac:dyDescent="0.2"/>
    <row r="34187" ht="10.199999999999999" hidden="1" x14ac:dyDescent="0.2"/>
    <row r="34188" ht="10.199999999999999" hidden="1" x14ac:dyDescent="0.2"/>
    <row r="34189" ht="10.199999999999999" hidden="1" x14ac:dyDescent="0.2"/>
    <row r="34190" ht="10.199999999999999" hidden="1" x14ac:dyDescent="0.2"/>
    <row r="34191" ht="10.199999999999999" hidden="1" x14ac:dyDescent="0.2"/>
    <row r="34192" ht="10.199999999999999" hidden="1" x14ac:dyDescent="0.2"/>
    <row r="34193" ht="10.199999999999999" hidden="1" x14ac:dyDescent="0.2"/>
    <row r="34194" ht="10.199999999999999" hidden="1" x14ac:dyDescent="0.2"/>
    <row r="34195" ht="10.199999999999999" hidden="1" x14ac:dyDescent="0.2"/>
    <row r="34196" ht="10.199999999999999" hidden="1" x14ac:dyDescent="0.2"/>
    <row r="34197" ht="10.199999999999999" hidden="1" x14ac:dyDescent="0.2"/>
    <row r="34198" ht="10.199999999999999" hidden="1" x14ac:dyDescent="0.2"/>
    <row r="34199" ht="10.199999999999999" hidden="1" x14ac:dyDescent="0.2"/>
    <row r="34200" ht="10.199999999999999" hidden="1" x14ac:dyDescent="0.2"/>
    <row r="34201" ht="10.199999999999999" hidden="1" x14ac:dyDescent="0.2"/>
    <row r="34202" ht="10.199999999999999" hidden="1" x14ac:dyDescent="0.2"/>
    <row r="34203" ht="10.199999999999999" hidden="1" x14ac:dyDescent="0.2"/>
    <row r="34204" ht="10.199999999999999" hidden="1" x14ac:dyDescent="0.2"/>
    <row r="34205" ht="10.199999999999999" hidden="1" x14ac:dyDescent="0.2"/>
    <row r="34206" ht="10.199999999999999" hidden="1" x14ac:dyDescent="0.2"/>
    <row r="34207" ht="10.199999999999999" hidden="1" x14ac:dyDescent="0.2"/>
    <row r="34208" ht="10.199999999999999" hidden="1" x14ac:dyDescent="0.2"/>
    <row r="34209" ht="10.199999999999999" hidden="1" x14ac:dyDescent="0.2"/>
    <row r="34210" ht="10.199999999999999" hidden="1" x14ac:dyDescent="0.2"/>
    <row r="34211" ht="10.199999999999999" hidden="1" x14ac:dyDescent="0.2"/>
    <row r="34212" ht="10.199999999999999" hidden="1" x14ac:dyDescent="0.2"/>
    <row r="34213" ht="10.199999999999999" hidden="1" x14ac:dyDescent="0.2"/>
    <row r="34214" ht="10.199999999999999" hidden="1" x14ac:dyDescent="0.2"/>
    <row r="34215" ht="10.199999999999999" hidden="1" x14ac:dyDescent="0.2"/>
    <row r="34216" ht="10.199999999999999" hidden="1" x14ac:dyDescent="0.2"/>
    <row r="34217" ht="10.199999999999999" hidden="1" x14ac:dyDescent="0.2"/>
    <row r="34218" ht="10.199999999999999" hidden="1" x14ac:dyDescent="0.2"/>
    <row r="34219" ht="10.199999999999999" hidden="1" x14ac:dyDescent="0.2"/>
    <row r="34220" ht="10.199999999999999" hidden="1" x14ac:dyDescent="0.2"/>
    <row r="34221" ht="10.199999999999999" hidden="1" x14ac:dyDescent="0.2"/>
    <row r="34222" ht="10.199999999999999" hidden="1" x14ac:dyDescent="0.2"/>
    <row r="34223" ht="10.199999999999999" hidden="1" x14ac:dyDescent="0.2"/>
    <row r="34224" ht="10.199999999999999" hidden="1" x14ac:dyDescent="0.2"/>
    <row r="34225" ht="10.199999999999999" hidden="1" x14ac:dyDescent="0.2"/>
    <row r="34226" ht="10.199999999999999" hidden="1" x14ac:dyDescent="0.2"/>
    <row r="34227" ht="10.199999999999999" hidden="1" x14ac:dyDescent="0.2"/>
    <row r="34228" ht="10.199999999999999" hidden="1" x14ac:dyDescent="0.2"/>
    <row r="34229" ht="10.199999999999999" hidden="1" x14ac:dyDescent="0.2"/>
    <row r="34230" ht="10.199999999999999" hidden="1" x14ac:dyDescent="0.2"/>
    <row r="34231" ht="10.199999999999999" hidden="1" x14ac:dyDescent="0.2"/>
    <row r="34232" ht="10.199999999999999" hidden="1" x14ac:dyDescent="0.2"/>
    <row r="34233" ht="10.199999999999999" hidden="1" x14ac:dyDescent="0.2"/>
    <row r="34234" ht="10.199999999999999" hidden="1" x14ac:dyDescent="0.2"/>
    <row r="34235" ht="10.199999999999999" hidden="1" x14ac:dyDescent="0.2"/>
    <row r="34236" ht="10.199999999999999" hidden="1" x14ac:dyDescent="0.2"/>
    <row r="34237" ht="10.199999999999999" hidden="1" x14ac:dyDescent="0.2"/>
    <row r="34238" ht="10.199999999999999" hidden="1" x14ac:dyDescent="0.2"/>
    <row r="34239" ht="10.199999999999999" hidden="1" x14ac:dyDescent="0.2"/>
    <row r="34240" ht="10.199999999999999" hidden="1" x14ac:dyDescent="0.2"/>
    <row r="34241" ht="10.199999999999999" hidden="1" x14ac:dyDescent="0.2"/>
    <row r="34242" ht="10.199999999999999" hidden="1" x14ac:dyDescent="0.2"/>
    <row r="34243" ht="10.199999999999999" hidden="1" x14ac:dyDescent="0.2"/>
    <row r="34244" ht="10.199999999999999" hidden="1" x14ac:dyDescent="0.2"/>
    <row r="34245" ht="10.199999999999999" hidden="1" x14ac:dyDescent="0.2"/>
    <row r="34246" ht="10.199999999999999" hidden="1" x14ac:dyDescent="0.2"/>
    <row r="34247" ht="10.199999999999999" hidden="1" x14ac:dyDescent="0.2"/>
    <row r="34248" ht="10.199999999999999" hidden="1" x14ac:dyDescent="0.2"/>
    <row r="34249" ht="10.199999999999999" hidden="1" x14ac:dyDescent="0.2"/>
    <row r="34250" ht="10.199999999999999" hidden="1" x14ac:dyDescent="0.2"/>
    <row r="34251" ht="10.199999999999999" hidden="1" x14ac:dyDescent="0.2"/>
    <row r="34252" ht="10.199999999999999" hidden="1" x14ac:dyDescent="0.2"/>
    <row r="34253" ht="10.199999999999999" hidden="1" x14ac:dyDescent="0.2"/>
    <row r="34254" ht="10.199999999999999" hidden="1" x14ac:dyDescent="0.2"/>
    <row r="34255" ht="10.199999999999999" hidden="1" x14ac:dyDescent="0.2"/>
    <row r="34256" ht="10.199999999999999" hidden="1" x14ac:dyDescent="0.2"/>
    <row r="34257" ht="10.199999999999999" hidden="1" x14ac:dyDescent="0.2"/>
    <row r="34258" ht="10.199999999999999" hidden="1" x14ac:dyDescent="0.2"/>
    <row r="34259" ht="10.199999999999999" hidden="1" x14ac:dyDescent="0.2"/>
    <row r="34260" ht="10.199999999999999" hidden="1" x14ac:dyDescent="0.2"/>
    <row r="34261" ht="10.199999999999999" hidden="1" x14ac:dyDescent="0.2"/>
    <row r="34262" ht="10.199999999999999" hidden="1" x14ac:dyDescent="0.2"/>
    <row r="34263" ht="10.199999999999999" hidden="1" x14ac:dyDescent="0.2"/>
    <row r="34264" ht="10.199999999999999" hidden="1" x14ac:dyDescent="0.2"/>
    <row r="34265" ht="10.199999999999999" hidden="1" x14ac:dyDescent="0.2"/>
    <row r="34266" ht="10.199999999999999" hidden="1" x14ac:dyDescent="0.2"/>
    <row r="34267" ht="10.199999999999999" hidden="1" x14ac:dyDescent="0.2"/>
    <row r="34268" ht="10.199999999999999" hidden="1" x14ac:dyDescent="0.2"/>
    <row r="34269" ht="10.199999999999999" hidden="1" x14ac:dyDescent="0.2"/>
    <row r="34270" ht="10.199999999999999" hidden="1" x14ac:dyDescent="0.2"/>
    <row r="34271" ht="10.199999999999999" hidden="1" x14ac:dyDescent="0.2"/>
    <row r="34272" ht="10.199999999999999" hidden="1" x14ac:dyDescent="0.2"/>
    <row r="34273" ht="10.199999999999999" hidden="1" x14ac:dyDescent="0.2"/>
    <row r="34274" ht="10.199999999999999" hidden="1" x14ac:dyDescent="0.2"/>
    <row r="34275" ht="10.199999999999999" hidden="1" x14ac:dyDescent="0.2"/>
    <row r="34276" ht="10.199999999999999" hidden="1" x14ac:dyDescent="0.2"/>
    <row r="34277" ht="10.199999999999999" hidden="1" x14ac:dyDescent="0.2"/>
    <row r="34278" ht="10.199999999999999" hidden="1" x14ac:dyDescent="0.2"/>
    <row r="34279" ht="10.199999999999999" hidden="1" x14ac:dyDescent="0.2"/>
    <row r="34280" ht="10.199999999999999" hidden="1" x14ac:dyDescent="0.2"/>
    <row r="34281" ht="10.199999999999999" hidden="1" x14ac:dyDescent="0.2"/>
    <row r="34282" ht="10.199999999999999" hidden="1" x14ac:dyDescent="0.2"/>
    <row r="34283" ht="10.199999999999999" hidden="1" x14ac:dyDescent="0.2"/>
    <row r="34284" ht="10.199999999999999" hidden="1" x14ac:dyDescent="0.2"/>
    <row r="34285" ht="10.199999999999999" hidden="1" x14ac:dyDescent="0.2"/>
    <row r="34286" ht="10.199999999999999" hidden="1" x14ac:dyDescent="0.2"/>
    <row r="34287" ht="10.199999999999999" hidden="1" x14ac:dyDescent="0.2"/>
    <row r="34288" ht="10.199999999999999" hidden="1" x14ac:dyDescent="0.2"/>
    <row r="34289" ht="10.199999999999999" hidden="1" x14ac:dyDescent="0.2"/>
    <row r="34290" ht="10.199999999999999" hidden="1" x14ac:dyDescent="0.2"/>
    <row r="34291" ht="10.199999999999999" hidden="1" x14ac:dyDescent="0.2"/>
    <row r="34292" ht="10.199999999999999" hidden="1" x14ac:dyDescent="0.2"/>
    <row r="34293" ht="10.199999999999999" hidden="1" x14ac:dyDescent="0.2"/>
    <row r="34294" ht="10.199999999999999" hidden="1" x14ac:dyDescent="0.2"/>
    <row r="34295" ht="10.199999999999999" hidden="1" x14ac:dyDescent="0.2"/>
    <row r="34296" ht="10.199999999999999" hidden="1" x14ac:dyDescent="0.2"/>
    <row r="34297" ht="10.199999999999999" hidden="1" x14ac:dyDescent="0.2"/>
    <row r="34298" ht="10.199999999999999" hidden="1" x14ac:dyDescent="0.2"/>
    <row r="34299" ht="10.199999999999999" hidden="1" x14ac:dyDescent="0.2"/>
    <row r="34300" ht="10.199999999999999" hidden="1" x14ac:dyDescent="0.2"/>
    <row r="34301" ht="10.199999999999999" hidden="1" x14ac:dyDescent="0.2"/>
    <row r="34302" ht="10.199999999999999" hidden="1" x14ac:dyDescent="0.2"/>
    <row r="34303" ht="10.199999999999999" hidden="1" x14ac:dyDescent="0.2"/>
    <row r="34304" ht="10.199999999999999" hidden="1" x14ac:dyDescent="0.2"/>
    <row r="34305" ht="10.199999999999999" hidden="1" x14ac:dyDescent="0.2"/>
    <row r="34306" ht="10.199999999999999" hidden="1" x14ac:dyDescent="0.2"/>
    <row r="34307" ht="10.199999999999999" hidden="1" x14ac:dyDescent="0.2"/>
    <row r="34308" ht="10.199999999999999" hidden="1" x14ac:dyDescent="0.2"/>
    <row r="34309" ht="10.199999999999999" hidden="1" x14ac:dyDescent="0.2"/>
    <row r="34310" ht="10.199999999999999" hidden="1" x14ac:dyDescent="0.2"/>
    <row r="34311" ht="10.199999999999999" hidden="1" x14ac:dyDescent="0.2"/>
    <row r="34312" ht="10.199999999999999" hidden="1" x14ac:dyDescent="0.2"/>
    <row r="34313" ht="10.199999999999999" hidden="1" x14ac:dyDescent="0.2"/>
    <row r="34314" ht="10.199999999999999" hidden="1" x14ac:dyDescent="0.2"/>
    <row r="34315" ht="10.199999999999999" hidden="1" x14ac:dyDescent="0.2"/>
    <row r="34316" ht="10.199999999999999" hidden="1" x14ac:dyDescent="0.2"/>
    <row r="34317" ht="10.199999999999999" hidden="1" x14ac:dyDescent="0.2"/>
    <row r="34318" ht="10.199999999999999" hidden="1" x14ac:dyDescent="0.2"/>
    <row r="34319" ht="10.199999999999999" hidden="1" x14ac:dyDescent="0.2"/>
    <row r="34320" ht="10.199999999999999" hidden="1" x14ac:dyDescent="0.2"/>
    <row r="34321" ht="10.199999999999999" hidden="1" x14ac:dyDescent="0.2"/>
    <row r="34322" ht="10.199999999999999" hidden="1" x14ac:dyDescent="0.2"/>
    <row r="34323" ht="10.199999999999999" hidden="1" x14ac:dyDescent="0.2"/>
    <row r="34324" ht="10.199999999999999" hidden="1" x14ac:dyDescent="0.2"/>
    <row r="34325" ht="10.199999999999999" hidden="1" x14ac:dyDescent="0.2"/>
    <row r="34326" ht="10.199999999999999" hidden="1" x14ac:dyDescent="0.2"/>
    <row r="34327" ht="10.199999999999999" hidden="1" x14ac:dyDescent="0.2"/>
    <row r="34328" ht="10.199999999999999" hidden="1" x14ac:dyDescent="0.2"/>
    <row r="34329" ht="10.199999999999999" hidden="1" x14ac:dyDescent="0.2"/>
    <row r="34330" ht="10.199999999999999" hidden="1" x14ac:dyDescent="0.2"/>
    <row r="34331" ht="10.199999999999999" hidden="1" x14ac:dyDescent="0.2"/>
    <row r="34332" ht="10.199999999999999" hidden="1" x14ac:dyDescent="0.2"/>
    <row r="34333" ht="10.199999999999999" hidden="1" x14ac:dyDescent="0.2"/>
    <row r="34334" ht="10.199999999999999" hidden="1" x14ac:dyDescent="0.2"/>
    <row r="34335" ht="10.199999999999999" hidden="1" x14ac:dyDescent="0.2"/>
    <row r="34336" ht="10.199999999999999" hidden="1" x14ac:dyDescent="0.2"/>
    <row r="34337" ht="10.199999999999999" hidden="1" x14ac:dyDescent="0.2"/>
    <row r="34338" ht="10.199999999999999" hidden="1" x14ac:dyDescent="0.2"/>
    <row r="34339" ht="10.199999999999999" hidden="1" x14ac:dyDescent="0.2"/>
    <row r="34340" ht="10.199999999999999" hidden="1" x14ac:dyDescent="0.2"/>
    <row r="34341" ht="10.199999999999999" hidden="1" x14ac:dyDescent="0.2"/>
    <row r="34342" ht="10.199999999999999" hidden="1" x14ac:dyDescent="0.2"/>
    <row r="34343" ht="10.199999999999999" hidden="1" x14ac:dyDescent="0.2"/>
    <row r="34344" ht="10.199999999999999" hidden="1" x14ac:dyDescent="0.2"/>
    <row r="34345" ht="10.199999999999999" hidden="1" x14ac:dyDescent="0.2"/>
    <row r="34346" ht="10.199999999999999" hidden="1" x14ac:dyDescent="0.2"/>
    <row r="34347" ht="10.199999999999999" hidden="1" x14ac:dyDescent="0.2"/>
    <row r="34348" ht="10.199999999999999" hidden="1" x14ac:dyDescent="0.2"/>
    <row r="34349" ht="10.199999999999999" hidden="1" x14ac:dyDescent="0.2"/>
    <row r="34350" ht="10.199999999999999" hidden="1" x14ac:dyDescent="0.2"/>
    <row r="34351" ht="10.199999999999999" hidden="1" x14ac:dyDescent="0.2"/>
    <row r="34352" ht="10.199999999999999" hidden="1" x14ac:dyDescent="0.2"/>
    <row r="34353" ht="10.199999999999999" hidden="1" x14ac:dyDescent="0.2"/>
    <row r="34354" ht="10.199999999999999" hidden="1" x14ac:dyDescent="0.2"/>
    <row r="34355" ht="10.199999999999999" hidden="1" x14ac:dyDescent="0.2"/>
    <row r="34356" ht="10.199999999999999" hidden="1" x14ac:dyDescent="0.2"/>
    <row r="34357" ht="10.199999999999999" hidden="1" x14ac:dyDescent="0.2"/>
    <row r="34358" ht="10.199999999999999" hidden="1" x14ac:dyDescent="0.2"/>
    <row r="34359" ht="10.199999999999999" hidden="1" x14ac:dyDescent="0.2"/>
    <row r="34360" ht="10.199999999999999" hidden="1" x14ac:dyDescent="0.2"/>
    <row r="34361" ht="10.199999999999999" hidden="1" x14ac:dyDescent="0.2"/>
    <row r="34362" ht="10.199999999999999" hidden="1" x14ac:dyDescent="0.2"/>
    <row r="34363" ht="10.199999999999999" hidden="1" x14ac:dyDescent="0.2"/>
    <row r="34364" ht="10.199999999999999" hidden="1" x14ac:dyDescent="0.2"/>
    <row r="34365" ht="10.199999999999999" hidden="1" x14ac:dyDescent="0.2"/>
    <row r="34366" ht="10.199999999999999" hidden="1" x14ac:dyDescent="0.2"/>
    <row r="34367" ht="10.199999999999999" hidden="1" x14ac:dyDescent="0.2"/>
    <row r="34368" ht="10.199999999999999" hidden="1" x14ac:dyDescent="0.2"/>
    <row r="34369" ht="10.199999999999999" hidden="1" x14ac:dyDescent="0.2"/>
    <row r="34370" ht="10.199999999999999" hidden="1" x14ac:dyDescent="0.2"/>
    <row r="34371" ht="10.199999999999999" hidden="1" x14ac:dyDescent="0.2"/>
    <row r="34372" ht="10.199999999999999" hidden="1" x14ac:dyDescent="0.2"/>
    <row r="34373" ht="10.199999999999999" hidden="1" x14ac:dyDescent="0.2"/>
    <row r="34374" ht="10.199999999999999" hidden="1" x14ac:dyDescent="0.2"/>
    <row r="34375" ht="10.199999999999999" hidden="1" x14ac:dyDescent="0.2"/>
    <row r="34376" ht="10.199999999999999" hidden="1" x14ac:dyDescent="0.2"/>
    <row r="34377" ht="10.199999999999999" hidden="1" x14ac:dyDescent="0.2"/>
    <row r="34378" ht="10.199999999999999" hidden="1" x14ac:dyDescent="0.2"/>
    <row r="34379" ht="10.199999999999999" hidden="1" x14ac:dyDescent="0.2"/>
    <row r="34380" ht="10.199999999999999" hidden="1" x14ac:dyDescent="0.2"/>
    <row r="34381" ht="10.199999999999999" hidden="1" x14ac:dyDescent="0.2"/>
    <row r="34382" ht="10.199999999999999" hidden="1" x14ac:dyDescent="0.2"/>
    <row r="34383" ht="10.199999999999999" hidden="1" x14ac:dyDescent="0.2"/>
    <row r="34384" ht="10.199999999999999" hidden="1" x14ac:dyDescent="0.2"/>
    <row r="34385" ht="10.199999999999999" hidden="1" x14ac:dyDescent="0.2"/>
    <row r="34386" ht="10.199999999999999" hidden="1" x14ac:dyDescent="0.2"/>
    <row r="34387" ht="10.199999999999999" hidden="1" x14ac:dyDescent="0.2"/>
    <row r="34388" ht="10.199999999999999" hidden="1" x14ac:dyDescent="0.2"/>
    <row r="34389" ht="10.199999999999999" hidden="1" x14ac:dyDescent="0.2"/>
    <row r="34390" ht="10.199999999999999" hidden="1" x14ac:dyDescent="0.2"/>
    <row r="34391" ht="10.199999999999999" hidden="1" x14ac:dyDescent="0.2"/>
    <row r="34392" ht="10.199999999999999" hidden="1" x14ac:dyDescent="0.2"/>
    <row r="34393" ht="10.199999999999999" hidden="1" x14ac:dyDescent="0.2"/>
    <row r="34394" ht="10.199999999999999" hidden="1" x14ac:dyDescent="0.2"/>
    <row r="34395" ht="10.199999999999999" hidden="1" x14ac:dyDescent="0.2"/>
    <row r="34396" ht="10.199999999999999" hidden="1" x14ac:dyDescent="0.2"/>
    <row r="34397" ht="10.199999999999999" hidden="1" x14ac:dyDescent="0.2"/>
    <row r="34398" ht="10.199999999999999" hidden="1" x14ac:dyDescent="0.2"/>
    <row r="34399" ht="10.199999999999999" hidden="1" x14ac:dyDescent="0.2"/>
    <row r="34400" ht="10.199999999999999" hidden="1" x14ac:dyDescent="0.2"/>
    <row r="34401" ht="10.199999999999999" hidden="1" x14ac:dyDescent="0.2"/>
    <row r="34402" ht="10.199999999999999" hidden="1" x14ac:dyDescent="0.2"/>
    <row r="34403" ht="10.199999999999999" hidden="1" x14ac:dyDescent="0.2"/>
    <row r="34404" ht="10.199999999999999" hidden="1" x14ac:dyDescent="0.2"/>
    <row r="34405" ht="10.199999999999999" hidden="1" x14ac:dyDescent="0.2"/>
    <row r="34406" ht="10.199999999999999" hidden="1" x14ac:dyDescent="0.2"/>
    <row r="34407" ht="10.199999999999999" hidden="1" x14ac:dyDescent="0.2"/>
    <row r="34408" ht="10.199999999999999" hidden="1" x14ac:dyDescent="0.2"/>
    <row r="34409" ht="10.199999999999999" hidden="1" x14ac:dyDescent="0.2"/>
    <row r="34410" ht="10.199999999999999" hidden="1" x14ac:dyDescent="0.2"/>
    <row r="34411" ht="10.199999999999999" hidden="1" x14ac:dyDescent="0.2"/>
    <row r="34412" ht="10.199999999999999" hidden="1" x14ac:dyDescent="0.2"/>
    <row r="34413" ht="10.199999999999999" hidden="1" x14ac:dyDescent="0.2"/>
    <row r="34414" ht="10.199999999999999" hidden="1" x14ac:dyDescent="0.2"/>
    <row r="34415" ht="10.199999999999999" hidden="1" x14ac:dyDescent="0.2"/>
    <row r="34416" ht="10.199999999999999" hidden="1" x14ac:dyDescent="0.2"/>
    <row r="34417" ht="10.199999999999999" hidden="1" x14ac:dyDescent="0.2"/>
    <row r="34418" ht="10.199999999999999" hidden="1" x14ac:dyDescent="0.2"/>
    <row r="34419" ht="10.199999999999999" hidden="1" x14ac:dyDescent="0.2"/>
    <row r="34420" ht="10.199999999999999" hidden="1" x14ac:dyDescent="0.2"/>
    <row r="34421" ht="10.199999999999999" hidden="1" x14ac:dyDescent="0.2"/>
    <row r="34422" ht="10.199999999999999" hidden="1" x14ac:dyDescent="0.2"/>
    <row r="34423" ht="10.199999999999999" hidden="1" x14ac:dyDescent="0.2"/>
    <row r="34424" ht="10.199999999999999" hidden="1" x14ac:dyDescent="0.2"/>
    <row r="34425" ht="10.199999999999999" hidden="1" x14ac:dyDescent="0.2"/>
    <row r="34426" ht="10.199999999999999" hidden="1" x14ac:dyDescent="0.2"/>
    <row r="34427" ht="10.199999999999999" hidden="1" x14ac:dyDescent="0.2"/>
    <row r="34428" ht="10.199999999999999" hidden="1" x14ac:dyDescent="0.2"/>
    <row r="34429" ht="10.199999999999999" hidden="1" x14ac:dyDescent="0.2"/>
    <row r="34430" ht="10.199999999999999" hidden="1" x14ac:dyDescent="0.2"/>
    <row r="34431" ht="10.199999999999999" hidden="1" x14ac:dyDescent="0.2"/>
    <row r="34432" ht="10.199999999999999" hidden="1" x14ac:dyDescent="0.2"/>
    <row r="34433" ht="10.199999999999999" hidden="1" x14ac:dyDescent="0.2"/>
    <row r="34434" ht="10.199999999999999" hidden="1" x14ac:dyDescent="0.2"/>
    <row r="34435" ht="10.199999999999999" hidden="1" x14ac:dyDescent="0.2"/>
    <row r="34436" ht="10.199999999999999" hidden="1" x14ac:dyDescent="0.2"/>
    <row r="34437" ht="10.199999999999999" hidden="1" x14ac:dyDescent="0.2"/>
    <row r="34438" ht="10.199999999999999" hidden="1" x14ac:dyDescent="0.2"/>
    <row r="34439" ht="10.199999999999999" hidden="1" x14ac:dyDescent="0.2"/>
    <row r="34440" ht="10.199999999999999" hidden="1" x14ac:dyDescent="0.2"/>
    <row r="34441" ht="10.199999999999999" hidden="1" x14ac:dyDescent="0.2"/>
    <row r="34442" ht="10.199999999999999" hidden="1" x14ac:dyDescent="0.2"/>
    <row r="34443" ht="10.199999999999999" hidden="1" x14ac:dyDescent="0.2"/>
    <row r="34444" ht="10.199999999999999" hidden="1" x14ac:dyDescent="0.2"/>
    <row r="34445" ht="10.199999999999999" hidden="1" x14ac:dyDescent="0.2"/>
    <row r="34446" ht="10.199999999999999" hidden="1" x14ac:dyDescent="0.2"/>
    <row r="34447" ht="10.199999999999999" hidden="1" x14ac:dyDescent="0.2"/>
    <row r="34448" ht="10.199999999999999" hidden="1" x14ac:dyDescent="0.2"/>
    <row r="34449" ht="10.199999999999999" hidden="1" x14ac:dyDescent="0.2"/>
    <row r="34450" ht="10.199999999999999" hidden="1" x14ac:dyDescent="0.2"/>
    <row r="34451" ht="10.199999999999999" hidden="1" x14ac:dyDescent="0.2"/>
    <row r="34452" ht="10.199999999999999" hidden="1" x14ac:dyDescent="0.2"/>
    <row r="34453" ht="10.199999999999999" hidden="1" x14ac:dyDescent="0.2"/>
    <row r="34454" ht="10.199999999999999" hidden="1" x14ac:dyDescent="0.2"/>
    <row r="34455" ht="10.199999999999999" hidden="1" x14ac:dyDescent="0.2"/>
    <row r="34456" ht="10.199999999999999" hidden="1" x14ac:dyDescent="0.2"/>
    <row r="34457" ht="10.199999999999999" hidden="1" x14ac:dyDescent="0.2"/>
    <row r="34458" ht="10.199999999999999" hidden="1" x14ac:dyDescent="0.2"/>
    <row r="34459" ht="10.199999999999999" hidden="1" x14ac:dyDescent="0.2"/>
    <row r="34460" ht="10.199999999999999" hidden="1" x14ac:dyDescent="0.2"/>
    <row r="34461" ht="10.199999999999999" hidden="1" x14ac:dyDescent="0.2"/>
    <row r="34462" ht="10.199999999999999" hidden="1" x14ac:dyDescent="0.2"/>
    <row r="34463" ht="10.199999999999999" hidden="1" x14ac:dyDescent="0.2"/>
    <row r="34464" ht="10.199999999999999" hidden="1" x14ac:dyDescent="0.2"/>
    <row r="34465" ht="10.199999999999999" hidden="1" x14ac:dyDescent="0.2"/>
    <row r="34466" ht="10.199999999999999" hidden="1" x14ac:dyDescent="0.2"/>
    <row r="34467" ht="10.199999999999999" hidden="1" x14ac:dyDescent="0.2"/>
    <row r="34468" ht="10.199999999999999" hidden="1" x14ac:dyDescent="0.2"/>
    <row r="34469" ht="10.199999999999999" hidden="1" x14ac:dyDescent="0.2"/>
    <row r="34470" ht="10.199999999999999" hidden="1" x14ac:dyDescent="0.2"/>
    <row r="34471" ht="10.199999999999999" hidden="1" x14ac:dyDescent="0.2"/>
    <row r="34472" ht="10.199999999999999" hidden="1" x14ac:dyDescent="0.2"/>
    <row r="34473" ht="10.199999999999999" hidden="1" x14ac:dyDescent="0.2"/>
    <row r="34474" ht="10.199999999999999" hidden="1" x14ac:dyDescent="0.2"/>
    <row r="34475" ht="10.199999999999999" hidden="1" x14ac:dyDescent="0.2"/>
    <row r="34476" ht="10.199999999999999" hidden="1" x14ac:dyDescent="0.2"/>
    <row r="34477" ht="10.199999999999999" hidden="1" x14ac:dyDescent="0.2"/>
    <row r="34478" ht="10.199999999999999" hidden="1" x14ac:dyDescent="0.2"/>
    <row r="34479" ht="10.199999999999999" hidden="1" x14ac:dyDescent="0.2"/>
    <row r="34480" ht="10.199999999999999" hidden="1" x14ac:dyDescent="0.2"/>
    <row r="34481" ht="10.199999999999999" hidden="1" x14ac:dyDescent="0.2"/>
    <row r="34482" ht="10.199999999999999" hidden="1" x14ac:dyDescent="0.2"/>
    <row r="34483" ht="10.199999999999999" hidden="1" x14ac:dyDescent="0.2"/>
    <row r="34484" ht="10.199999999999999" hidden="1" x14ac:dyDescent="0.2"/>
    <row r="34485" ht="10.199999999999999" hidden="1" x14ac:dyDescent="0.2"/>
    <row r="34486" ht="10.199999999999999" hidden="1" x14ac:dyDescent="0.2"/>
    <row r="34487" ht="10.199999999999999" hidden="1" x14ac:dyDescent="0.2"/>
    <row r="34488" ht="10.199999999999999" hidden="1" x14ac:dyDescent="0.2"/>
    <row r="34489" ht="10.199999999999999" hidden="1" x14ac:dyDescent="0.2"/>
    <row r="34490" ht="10.199999999999999" hidden="1" x14ac:dyDescent="0.2"/>
    <row r="34491" ht="10.199999999999999" hidden="1" x14ac:dyDescent="0.2"/>
    <row r="34492" ht="10.199999999999999" hidden="1" x14ac:dyDescent="0.2"/>
    <row r="34493" ht="10.199999999999999" hidden="1" x14ac:dyDescent="0.2"/>
    <row r="34494" ht="10.199999999999999" hidden="1" x14ac:dyDescent="0.2"/>
    <row r="34495" ht="10.199999999999999" hidden="1" x14ac:dyDescent="0.2"/>
    <row r="34496" ht="10.199999999999999" hidden="1" x14ac:dyDescent="0.2"/>
    <row r="34497" ht="10.199999999999999" hidden="1" x14ac:dyDescent="0.2"/>
    <row r="34498" ht="10.199999999999999" hidden="1" x14ac:dyDescent="0.2"/>
    <row r="34499" ht="10.199999999999999" hidden="1" x14ac:dyDescent="0.2"/>
    <row r="34500" ht="10.199999999999999" hidden="1" x14ac:dyDescent="0.2"/>
    <row r="34501" ht="10.199999999999999" hidden="1" x14ac:dyDescent="0.2"/>
    <row r="34502" ht="10.199999999999999" hidden="1" x14ac:dyDescent="0.2"/>
    <row r="34503" ht="10.199999999999999" hidden="1" x14ac:dyDescent="0.2"/>
    <row r="34504" ht="10.199999999999999" hidden="1" x14ac:dyDescent="0.2"/>
    <row r="34505" ht="10.199999999999999" hidden="1" x14ac:dyDescent="0.2"/>
    <row r="34506" ht="10.199999999999999" hidden="1" x14ac:dyDescent="0.2"/>
    <row r="34507" ht="10.199999999999999" hidden="1" x14ac:dyDescent="0.2"/>
    <row r="34508" ht="10.199999999999999" hidden="1" x14ac:dyDescent="0.2"/>
    <row r="34509" ht="10.199999999999999" hidden="1" x14ac:dyDescent="0.2"/>
    <row r="34510" ht="10.199999999999999" hidden="1" x14ac:dyDescent="0.2"/>
    <row r="34511" ht="10.199999999999999" hidden="1" x14ac:dyDescent="0.2"/>
    <row r="34512" ht="10.199999999999999" hidden="1" x14ac:dyDescent="0.2"/>
    <row r="34513" ht="10.199999999999999" hidden="1" x14ac:dyDescent="0.2"/>
    <row r="34514" ht="10.199999999999999" hidden="1" x14ac:dyDescent="0.2"/>
    <row r="34515" ht="10.199999999999999" hidden="1" x14ac:dyDescent="0.2"/>
    <row r="34516" ht="10.199999999999999" hidden="1" x14ac:dyDescent="0.2"/>
    <row r="34517" ht="10.199999999999999" hidden="1" x14ac:dyDescent="0.2"/>
    <row r="34518" ht="10.199999999999999" hidden="1" x14ac:dyDescent="0.2"/>
    <row r="34519" ht="10.199999999999999" hidden="1" x14ac:dyDescent="0.2"/>
    <row r="34520" ht="10.199999999999999" hidden="1" x14ac:dyDescent="0.2"/>
    <row r="34521" ht="10.199999999999999" hidden="1" x14ac:dyDescent="0.2"/>
    <row r="34522" ht="10.199999999999999" hidden="1" x14ac:dyDescent="0.2"/>
    <row r="34523" ht="10.199999999999999" hidden="1" x14ac:dyDescent="0.2"/>
    <row r="34524" ht="10.199999999999999" hidden="1" x14ac:dyDescent="0.2"/>
    <row r="34525" ht="10.199999999999999" hidden="1" x14ac:dyDescent="0.2"/>
    <row r="34526" ht="10.199999999999999" hidden="1" x14ac:dyDescent="0.2"/>
    <row r="34527" ht="10.199999999999999" hidden="1" x14ac:dyDescent="0.2"/>
    <row r="34528" ht="10.199999999999999" hidden="1" x14ac:dyDescent="0.2"/>
    <row r="34529" ht="10.199999999999999" hidden="1" x14ac:dyDescent="0.2"/>
    <row r="34530" ht="10.199999999999999" hidden="1" x14ac:dyDescent="0.2"/>
    <row r="34531" ht="10.199999999999999" hidden="1" x14ac:dyDescent="0.2"/>
    <row r="34532" ht="10.199999999999999" hidden="1" x14ac:dyDescent="0.2"/>
    <row r="34533" ht="10.199999999999999" hidden="1" x14ac:dyDescent="0.2"/>
    <row r="34534" ht="10.199999999999999" hidden="1" x14ac:dyDescent="0.2"/>
    <row r="34535" ht="10.199999999999999" hidden="1" x14ac:dyDescent="0.2"/>
    <row r="34536" ht="10.199999999999999" hidden="1" x14ac:dyDescent="0.2"/>
    <row r="34537" ht="10.199999999999999" hidden="1" x14ac:dyDescent="0.2"/>
    <row r="34538" ht="10.199999999999999" hidden="1" x14ac:dyDescent="0.2"/>
    <row r="34539" ht="10.199999999999999" hidden="1" x14ac:dyDescent="0.2"/>
    <row r="34540" ht="10.199999999999999" hidden="1" x14ac:dyDescent="0.2"/>
    <row r="34541" ht="10.199999999999999" hidden="1" x14ac:dyDescent="0.2"/>
    <row r="34542" ht="10.199999999999999" hidden="1" x14ac:dyDescent="0.2"/>
    <row r="34543" ht="10.199999999999999" hidden="1" x14ac:dyDescent="0.2"/>
    <row r="34544" ht="10.199999999999999" hidden="1" x14ac:dyDescent="0.2"/>
    <row r="34545" ht="10.199999999999999" hidden="1" x14ac:dyDescent="0.2"/>
    <row r="34546" ht="10.199999999999999" hidden="1" x14ac:dyDescent="0.2"/>
    <row r="34547" ht="10.199999999999999" hidden="1" x14ac:dyDescent="0.2"/>
    <row r="34548" ht="10.199999999999999" hidden="1" x14ac:dyDescent="0.2"/>
    <row r="34549" ht="10.199999999999999" hidden="1" x14ac:dyDescent="0.2"/>
    <row r="34550" ht="10.199999999999999" hidden="1" x14ac:dyDescent="0.2"/>
    <row r="34551" ht="10.199999999999999" hidden="1" x14ac:dyDescent="0.2"/>
    <row r="34552" ht="10.199999999999999" hidden="1" x14ac:dyDescent="0.2"/>
    <row r="34553" ht="10.199999999999999" hidden="1" x14ac:dyDescent="0.2"/>
    <row r="34554" ht="10.199999999999999" hidden="1" x14ac:dyDescent="0.2"/>
    <row r="34555" ht="10.199999999999999" hidden="1" x14ac:dyDescent="0.2"/>
    <row r="34556" ht="10.199999999999999" hidden="1" x14ac:dyDescent="0.2"/>
    <row r="34557" ht="10.199999999999999" hidden="1" x14ac:dyDescent="0.2"/>
    <row r="34558" ht="10.199999999999999" hidden="1" x14ac:dyDescent="0.2"/>
    <row r="34559" ht="10.199999999999999" hidden="1" x14ac:dyDescent="0.2"/>
    <row r="34560" ht="10.199999999999999" hidden="1" x14ac:dyDescent="0.2"/>
    <row r="34561" ht="10.199999999999999" hidden="1" x14ac:dyDescent="0.2"/>
    <row r="34562" ht="10.199999999999999" hidden="1" x14ac:dyDescent="0.2"/>
    <row r="34563" ht="10.199999999999999" hidden="1" x14ac:dyDescent="0.2"/>
    <row r="34564" ht="10.199999999999999" hidden="1" x14ac:dyDescent="0.2"/>
    <row r="34565" ht="10.199999999999999" hidden="1" x14ac:dyDescent="0.2"/>
    <row r="34566" ht="10.199999999999999" hidden="1" x14ac:dyDescent="0.2"/>
    <row r="34567" ht="10.199999999999999" hidden="1" x14ac:dyDescent="0.2"/>
    <row r="34568" ht="10.199999999999999" hidden="1" x14ac:dyDescent="0.2"/>
    <row r="34569" ht="10.199999999999999" hidden="1" x14ac:dyDescent="0.2"/>
    <row r="34570" ht="10.199999999999999" hidden="1" x14ac:dyDescent="0.2"/>
    <row r="34571" ht="10.199999999999999" hidden="1" x14ac:dyDescent="0.2"/>
    <row r="34572" ht="10.199999999999999" hidden="1" x14ac:dyDescent="0.2"/>
    <row r="34573" ht="10.199999999999999" hidden="1" x14ac:dyDescent="0.2"/>
    <row r="34574" ht="10.199999999999999" hidden="1" x14ac:dyDescent="0.2"/>
    <row r="34575" ht="10.199999999999999" hidden="1" x14ac:dyDescent="0.2"/>
    <row r="34576" ht="10.199999999999999" hidden="1" x14ac:dyDescent="0.2"/>
    <row r="34577" ht="10.199999999999999" hidden="1" x14ac:dyDescent="0.2"/>
    <row r="34578" ht="10.199999999999999" hidden="1" x14ac:dyDescent="0.2"/>
    <row r="34579" ht="10.199999999999999" hidden="1" x14ac:dyDescent="0.2"/>
    <row r="34580" ht="10.199999999999999" hidden="1" x14ac:dyDescent="0.2"/>
    <row r="34581" ht="10.199999999999999" hidden="1" x14ac:dyDescent="0.2"/>
    <row r="34582" ht="10.199999999999999" hidden="1" x14ac:dyDescent="0.2"/>
    <row r="34583" ht="10.199999999999999" hidden="1" x14ac:dyDescent="0.2"/>
    <row r="34584" ht="10.199999999999999" hidden="1" x14ac:dyDescent="0.2"/>
    <row r="34585" ht="10.199999999999999" hidden="1" x14ac:dyDescent="0.2"/>
    <row r="34586" ht="10.199999999999999" hidden="1" x14ac:dyDescent="0.2"/>
    <row r="34587" ht="10.199999999999999" hidden="1" x14ac:dyDescent="0.2"/>
    <row r="34588" ht="10.199999999999999" hidden="1" x14ac:dyDescent="0.2"/>
    <row r="34589" ht="10.199999999999999" hidden="1" x14ac:dyDescent="0.2"/>
    <row r="34590" ht="10.199999999999999" hidden="1" x14ac:dyDescent="0.2"/>
    <row r="34591" ht="10.199999999999999" hidden="1" x14ac:dyDescent="0.2"/>
    <row r="34592" ht="10.199999999999999" hidden="1" x14ac:dyDescent="0.2"/>
    <row r="34593" ht="10.199999999999999" hidden="1" x14ac:dyDescent="0.2"/>
    <row r="34594" ht="10.199999999999999" hidden="1" x14ac:dyDescent="0.2"/>
    <row r="34595" ht="10.199999999999999" hidden="1" x14ac:dyDescent="0.2"/>
    <row r="34596" ht="10.199999999999999" hidden="1" x14ac:dyDescent="0.2"/>
    <row r="34597" ht="10.199999999999999" hidden="1" x14ac:dyDescent="0.2"/>
    <row r="34598" ht="10.199999999999999" hidden="1" x14ac:dyDescent="0.2"/>
    <row r="34599" ht="10.199999999999999" hidden="1" x14ac:dyDescent="0.2"/>
    <row r="34600" ht="10.199999999999999" hidden="1" x14ac:dyDescent="0.2"/>
    <row r="34601" ht="10.199999999999999" hidden="1" x14ac:dyDescent="0.2"/>
    <row r="34602" ht="10.199999999999999" hidden="1" x14ac:dyDescent="0.2"/>
    <row r="34603" ht="10.199999999999999" hidden="1" x14ac:dyDescent="0.2"/>
    <row r="34604" ht="10.199999999999999" hidden="1" x14ac:dyDescent="0.2"/>
    <row r="34605" ht="10.199999999999999" hidden="1" x14ac:dyDescent="0.2"/>
    <row r="34606" ht="10.199999999999999" hidden="1" x14ac:dyDescent="0.2"/>
    <row r="34607" ht="10.199999999999999" hidden="1" x14ac:dyDescent="0.2"/>
    <row r="34608" ht="10.199999999999999" hidden="1" x14ac:dyDescent="0.2"/>
    <row r="34609" ht="10.199999999999999" hidden="1" x14ac:dyDescent="0.2"/>
    <row r="34610" ht="10.199999999999999" hidden="1" x14ac:dyDescent="0.2"/>
    <row r="34611" ht="10.199999999999999" hidden="1" x14ac:dyDescent="0.2"/>
    <row r="34612" ht="10.199999999999999" hidden="1" x14ac:dyDescent="0.2"/>
    <row r="34613" ht="10.199999999999999" hidden="1" x14ac:dyDescent="0.2"/>
    <row r="34614" ht="10.199999999999999" hidden="1" x14ac:dyDescent="0.2"/>
    <row r="34615" ht="10.199999999999999" hidden="1" x14ac:dyDescent="0.2"/>
    <row r="34616" ht="10.199999999999999" hidden="1" x14ac:dyDescent="0.2"/>
    <row r="34617" ht="10.199999999999999" hidden="1" x14ac:dyDescent="0.2"/>
    <row r="34618" ht="10.199999999999999" hidden="1" x14ac:dyDescent="0.2"/>
    <row r="34619" ht="10.199999999999999" hidden="1" x14ac:dyDescent="0.2"/>
    <row r="34620" ht="10.199999999999999" hidden="1" x14ac:dyDescent="0.2"/>
    <row r="34621" ht="10.199999999999999" hidden="1" x14ac:dyDescent="0.2"/>
    <row r="34622" ht="10.199999999999999" hidden="1" x14ac:dyDescent="0.2"/>
    <row r="34623" ht="10.199999999999999" hidden="1" x14ac:dyDescent="0.2"/>
    <row r="34624" ht="10.199999999999999" hidden="1" x14ac:dyDescent="0.2"/>
    <row r="34625" ht="10.199999999999999" hidden="1" x14ac:dyDescent="0.2"/>
    <row r="34626" ht="10.199999999999999" hidden="1" x14ac:dyDescent="0.2"/>
    <row r="34627" ht="10.199999999999999" hidden="1" x14ac:dyDescent="0.2"/>
    <row r="34628" ht="10.199999999999999" hidden="1" x14ac:dyDescent="0.2"/>
    <row r="34629" ht="10.199999999999999" hidden="1" x14ac:dyDescent="0.2"/>
    <row r="34630" ht="10.199999999999999" hidden="1" x14ac:dyDescent="0.2"/>
    <row r="34631" ht="10.199999999999999" hidden="1" x14ac:dyDescent="0.2"/>
    <row r="34632" ht="10.199999999999999" hidden="1" x14ac:dyDescent="0.2"/>
    <row r="34633" ht="10.199999999999999" hidden="1" x14ac:dyDescent="0.2"/>
    <row r="34634" ht="10.199999999999999" hidden="1" x14ac:dyDescent="0.2"/>
    <row r="34635" ht="10.199999999999999" hidden="1" x14ac:dyDescent="0.2"/>
    <row r="34636" ht="10.199999999999999" hidden="1" x14ac:dyDescent="0.2"/>
    <row r="34637" ht="10.199999999999999" hidden="1" x14ac:dyDescent="0.2"/>
    <row r="34638" ht="10.199999999999999" hidden="1" x14ac:dyDescent="0.2"/>
    <row r="34639" ht="10.199999999999999" hidden="1" x14ac:dyDescent="0.2"/>
    <row r="34640" ht="10.199999999999999" hidden="1" x14ac:dyDescent="0.2"/>
    <row r="34641" ht="10.199999999999999" hidden="1" x14ac:dyDescent="0.2"/>
    <row r="34642" ht="10.199999999999999" hidden="1" x14ac:dyDescent="0.2"/>
    <row r="34643" ht="10.199999999999999" hidden="1" x14ac:dyDescent="0.2"/>
    <row r="34644" ht="10.199999999999999" hidden="1" x14ac:dyDescent="0.2"/>
    <row r="34645" ht="10.199999999999999" hidden="1" x14ac:dyDescent="0.2"/>
    <row r="34646" ht="10.199999999999999" hidden="1" x14ac:dyDescent="0.2"/>
    <row r="34647" ht="10.199999999999999" hidden="1" x14ac:dyDescent="0.2"/>
    <row r="34648" ht="10.199999999999999" hidden="1" x14ac:dyDescent="0.2"/>
    <row r="34649" ht="10.199999999999999" hidden="1" x14ac:dyDescent="0.2"/>
    <row r="34650" ht="10.199999999999999" hidden="1" x14ac:dyDescent="0.2"/>
    <row r="34651" ht="10.199999999999999" hidden="1" x14ac:dyDescent="0.2"/>
    <row r="34652" ht="10.199999999999999" hidden="1" x14ac:dyDescent="0.2"/>
    <row r="34653" ht="10.199999999999999" hidden="1" x14ac:dyDescent="0.2"/>
    <row r="34654" ht="10.199999999999999" hidden="1" x14ac:dyDescent="0.2"/>
    <row r="34655" ht="10.199999999999999" hidden="1" x14ac:dyDescent="0.2"/>
    <row r="34656" ht="10.199999999999999" hidden="1" x14ac:dyDescent="0.2"/>
    <row r="34657" ht="10.199999999999999" hidden="1" x14ac:dyDescent="0.2"/>
    <row r="34658" ht="10.199999999999999" hidden="1" x14ac:dyDescent="0.2"/>
    <row r="34659" ht="10.199999999999999" hidden="1" x14ac:dyDescent="0.2"/>
    <row r="34660" ht="10.199999999999999" hidden="1" x14ac:dyDescent="0.2"/>
    <row r="34661" ht="10.199999999999999" hidden="1" x14ac:dyDescent="0.2"/>
    <row r="34662" ht="10.199999999999999" hidden="1" x14ac:dyDescent="0.2"/>
    <row r="34663" ht="10.199999999999999" hidden="1" x14ac:dyDescent="0.2"/>
    <row r="34664" ht="10.199999999999999" hidden="1" x14ac:dyDescent="0.2"/>
    <row r="34665" ht="10.199999999999999" hidden="1" x14ac:dyDescent="0.2"/>
    <row r="34666" ht="10.199999999999999" hidden="1" x14ac:dyDescent="0.2"/>
    <row r="34667" ht="10.199999999999999" hidden="1" x14ac:dyDescent="0.2"/>
    <row r="34668" ht="10.199999999999999" hidden="1" x14ac:dyDescent="0.2"/>
    <row r="34669" ht="10.199999999999999" hidden="1" x14ac:dyDescent="0.2"/>
    <row r="34670" ht="10.199999999999999" hidden="1" x14ac:dyDescent="0.2"/>
    <row r="34671" ht="10.199999999999999" hidden="1" x14ac:dyDescent="0.2"/>
    <row r="34672" ht="10.199999999999999" hidden="1" x14ac:dyDescent="0.2"/>
    <row r="34673" ht="10.199999999999999" hidden="1" x14ac:dyDescent="0.2"/>
    <row r="34674" ht="10.199999999999999" hidden="1" x14ac:dyDescent="0.2"/>
    <row r="34675" ht="10.199999999999999" hidden="1" x14ac:dyDescent="0.2"/>
    <row r="34676" ht="10.199999999999999" hidden="1" x14ac:dyDescent="0.2"/>
    <row r="34677" ht="10.199999999999999" hidden="1" x14ac:dyDescent="0.2"/>
    <row r="34678" ht="10.199999999999999" hidden="1" x14ac:dyDescent="0.2"/>
    <row r="34679" ht="10.199999999999999" hidden="1" x14ac:dyDescent="0.2"/>
    <row r="34680" ht="10.199999999999999" hidden="1" x14ac:dyDescent="0.2"/>
    <row r="34681" ht="10.199999999999999" hidden="1" x14ac:dyDescent="0.2"/>
    <row r="34682" ht="10.199999999999999" hidden="1" x14ac:dyDescent="0.2"/>
    <row r="34683" ht="10.199999999999999" hidden="1" x14ac:dyDescent="0.2"/>
    <row r="34684" ht="10.199999999999999" hidden="1" x14ac:dyDescent="0.2"/>
    <row r="34685" ht="10.199999999999999" hidden="1" x14ac:dyDescent="0.2"/>
    <row r="34686" ht="10.199999999999999" hidden="1" x14ac:dyDescent="0.2"/>
    <row r="34687" ht="10.199999999999999" hidden="1" x14ac:dyDescent="0.2"/>
    <row r="34688" ht="10.199999999999999" hidden="1" x14ac:dyDescent="0.2"/>
    <row r="34689" ht="10.199999999999999" hidden="1" x14ac:dyDescent="0.2"/>
    <row r="34690" ht="10.199999999999999" hidden="1" x14ac:dyDescent="0.2"/>
    <row r="34691" ht="10.199999999999999" hidden="1" x14ac:dyDescent="0.2"/>
    <row r="34692" ht="10.199999999999999" hidden="1" x14ac:dyDescent="0.2"/>
    <row r="34693" ht="10.199999999999999" hidden="1" x14ac:dyDescent="0.2"/>
    <row r="34694" ht="10.199999999999999" hidden="1" x14ac:dyDescent="0.2"/>
    <row r="34695" ht="10.199999999999999" hidden="1" x14ac:dyDescent="0.2"/>
    <row r="34696" ht="10.199999999999999" hidden="1" x14ac:dyDescent="0.2"/>
    <row r="34697" ht="10.199999999999999" hidden="1" x14ac:dyDescent="0.2"/>
    <row r="34698" ht="10.199999999999999" hidden="1" x14ac:dyDescent="0.2"/>
    <row r="34699" ht="10.199999999999999" hidden="1" x14ac:dyDescent="0.2"/>
    <row r="34700" ht="10.199999999999999" hidden="1" x14ac:dyDescent="0.2"/>
    <row r="34701" ht="10.199999999999999" hidden="1" x14ac:dyDescent="0.2"/>
    <row r="34702" ht="10.199999999999999" hidden="1" x14ac:dyDescent="0.2"/>
    <row r="34703" ht="10.199999999999999" hidden="1" x14ac:dyDescent="0.2"/>
    <row r="34704" ht="10.199999999999999" hidden="1" x14ac:dyDescent="0.2"/>
    <row r="34705" ht="10.199999999999999" hidden="1" x14ac:dyDescent="0.2"/>
    <row r="34706" ht="10.199999999999999" hidden="1" x14ac:dyDescent="0.2"/>
    <row r="34707" ht="10.199999999999999" hidden="1" x14ac:dyDescent="0.2"/>
    <row r="34708" ht="10.199999999999999" hidden="1" x14ac:dyDescent="0.2"/>
    <row r="34709" ht="10.199999999999999" hidden="1" x14ac:dyDescent="0.2"/>
    <row r="34710" ht="10.199999999999999" hidden="1" x14ac:dyDescent="0.2"/>
    <row r="34711" ht="10.199999999999999" hidden="1" x14ac:dyDescent="0.2"/>
    <row r="34712" ht="10.199999999999999" hidden="1" x14ac:dyDescent="0.2"/>
    <row r="34713" ht="10.199999999999999" hidden="1" x14ac:dyDescent="0.2"/>
    <row r="34714" ht="10.199999999999999" hidden="1" x14ac:dyDescent="0.2"/>
    <row r="34715" ht="10.199999999999999" hidden="1" x14ac:dyDescent="0.2"/>
    <row r="34716" ht="10.199999999999999" hidden="1" x14ac:dyDescent="0.2"/>
    <row r="34717" ht="10.199999999999999" hidden="1" x14ac:dyDescent="0.2"/>
    <row r="34718" ht="10.199999999999999" hidden="1" x14ac:dyDescent="0.2"/>
    <row r="34719" ht="10.199999999999999" hidden="1" x14ac:dyDescent="0.2"/>
    <row r="34720" ht="10.199999999999999" hidden="1" x14ac:dyDescent="0.2"/>
    <row r="34721" ht="10.199999999999999" hidden="1" x14ac:dyDescent="0.2"/>
    <row r="34722" ht="10.199999999999999" hidden="1" x14ac:dyDescent="0.2"/>
    <row r="34723" ht="10.199999999999999" hidden="1" x14ac:dyDescent="0.2"/>
    <row r="34724" ht="10.199999999999999" hidden="1" x14ac:dyDescent="0.2"/>
    <row r="34725" ht="10.199999999999999" hidden="1" x14ac:dyDescent="0.2"/>
    <row r="34726" ht="10.199999999999999" hidden="1" x14ac:dyDescent="0.2"/>
    <row r="34727" ht="10.199999999999999" hidden="1" x14ac:dyDescent="0.2"/>
    <row r="34728" ht="10.199999999999999" hidden="1" x14ac:dyDescent="0.2"/>
    <row r="34729" ht="10.199999999999999" hidden="1" x14ac:dyDescent="0.2"/>
    <row r="34730" ht="10.199999999999999" hidden="1" x14ac:dyDescent="0.2"/>
    <row r="34731" ht="10.199999999999999" hidden="1" x14ac:dyDescent="0.2"/>
    <row r="34732" ht="10.199999999999999" hidden="1" x14ac:dyDescent="0.2"/>
    <row r="34733" ht="10.199999999999999" hidden="1" x14ac:dyDescent="0.2"/>
    <row r="34734" ht="10.199999999999999" hidden="1" x14ac:dyDescent="0.2"/>
    <row r="34735" ht="10.199999999999999" hidden="1" x14ac:dyDescent="0.2"/>
    <row r="34736" ht="10.199999999999999" hidden="1" x14ac:dyDescent="0.2"/>
    <row r="34737" ht="10.199999999999999" hidden="1" x14ac:dyDescent="0.2"/>
    <row r="34738" ht="10.199999999999999" hidden="1" x14ac:dyDescent="0.2"/>
    <row r="34739" ht="10.199999999999999" hidden="1" x14ac:dyDescent="0.2"/>
    <row r="34740" ht="10.199999999999999" hidden="1" x14ac:dyDescent="0.2"/>
    <row r="34741" ht="10.199999999999999" hidden="1" x14ac:dyDescent="0.2"/>
    <row r="34742" ht="10.199999999999999" hidden="1" x14ac:dyDescent="0.2"/>
    <row r="34743" ht="10.199999999999999" hidden="1" x14ac:dyDescent="0.2"/>
    <row r="34744" ht="10.199999999999999" hidden="1" x14ac:dyDescent="0.2"/>
    <row r="34745" ht="10.199999999999999" hidden="1" x14ac:dyDescent="0.2"/>
    <row r="34746" ht="10.199999999999999" hidden="1" x14ac:dyDescent="0.2"/>
    <row r="34747" ht="10.199999999999999" hidden="1" x14ac:dyDescent="0.2"/>
    <row r="34748" ht="10.199999999999999" hidden="1" x14ac:dyDescent="0.2"/>
    <row r="34749" ht="10.199999999999999" hidden="1" x14ac:dyDescent="0.2"/>
    <row r="34750" ht="10.199999999999999" hidden="1" x14ac:dyDescent="0.2"/>
    <row r="34751" ht="10.199999999999999" hidden="1" x14ac:dyDescent="0.2"/>
    <row r="34752" ht="10.199999999999999" hidden="1" x14ac:dyDescent="0.2"/>
    <row r="34753" ht="10.199999999999999" hidden="1" x14ac:dyDescent="0.2"/>
    <row r="34754" ht="10.199999999999999" hidden="1" x14ac:dyDescent="0.2"/>
    <row r="34755" ht="10.199999999999999" hidden="1" x14ac:dyDescent="0.2"/>
    <row r="34756" ht="10.199999999999999" hidden="1" x14ac:dyDescent="0.2"/>
    <row r="34757" ht="10.199999999999999" hidden="1" x14ac:dyDescent="0.2"/>
    <row r="34758" ht="10.199999999999999" hidden="1" x14ac:dyDescent="0.2"/>
    <row r="34759" ht="10.199999999999999" hidden="1" x14ac:dyDescent="0.2"/>
    <row r="34760" ht="10.199999999999999" hidden="1" x14ac:dyDescent="0.2"/>
    <row r="34761" ht="10.199999999999999" hidden="1" x14ac:dyDescent="0.2"/>
    <row r="34762" ht="10.199999999999999" hidden="1" x14ac:dyDescent="0.2"/>
    <row r="34763" ht="10.199999999999999" hidden="1" x14ac:dyDescent="0.2"/>
    <row r="34764" ht="10.199999999999999" hidden="1" x14ac:dyDescent="0.2"/>
    <row r="34765" ht="10.199999999999999" hidden="1" x14ac:dyDescent="0.2"/>
    <row r="34766" ht="10.199999999999999" hidden="1" x14ac:dyDescent="0.2"/>
    <row r="34767" ht="10.199999999999999" hidden="1" x14ac:dyDescent="0.2"/>
    <row r="34768" ht="10.199999999999999" hidden="1" x14ac:dyDescent="0.2"/>
    <row r="34769" ht="10.199999999999999" hidden="1" x14ac:dyDescent="0.2"/>
    <row r="34770" ht="10.199999999999999" hidden="1" x14ac:dyDescent="0.2"/>
    <row r="34771" ht="10.199999999999999" hidden="1" x14ac:dyDescent="0.2"/>
    <row r="34772" ht="10.199999999999999" hidden="1" x14ac:dyDescent="0.2"/>
    <row r="34773" ht="10.199999999999999" hidden="1" x14ac:dyDescent="0.2"/>
    <row r="34774" ht="10.199999999999999" hidden="1" x14ac:dyDescent="0.2"/>
    <row r="34775" ht="10.199999999999999" hidden="1" x14ac:dyDescent="0.2"/>
    <row r="34776" ht="10.199999999999999" hidden="1" x14ac:dyDescent="0.2"/>
    <row r="34777" ht="10.199999999999999" hidden="1" x14ac:dyDescent="0.2"/>
    <row r="34778" ht="10.199999999999999" hidden="1" x14ac:dyDescent="0.2"/>
    <row r="34779" ht="10.199999999999999" hidden="1" x14ac:dyDescent="0.2"/>
    <row r="34780" ht="10.199999999999999" hidden="1" x14ac:dyDescent="0.2"/>
    <row r="34781" ht="10.199999999999999" hidden="1" x14ac:dyDescent="0.2"/>
    <row r="34782" ht="10.199999999999999" hidden="1" x14ac:dyDescent="0.2"/>
    <row r="34783" ht="10.199999999999999" hidden="1" x14ac:dyDescent="0.2"/>
    <row r="34784" ht="10.199999999999999" hidden="1" x14ac:dyDescent="0.2"/>
    <row r="34785" ht="10.199999999999999" hidden="1" x14ac:dyDescent="0.2"/>
    <row r="34786" ht="10.199999999999999" hidden="1" x14ac:dyDescent="0.2"/>
    <row r="34787" ht="10.199999999999999" hidden="1" x14ac:dyDescent="0.2"/>
    <row r="34788" ht="10.199999999999999" hidden="1" x14ac:dyDescent="0.2"/>
    <row r="34789" ht="10.199999999999999" hidden="1" x14ac:dyDescent="0.2"/>
    <row r="34790" ht="10.199999999999999" hidden="1" x14ac:dyDescent="0.2"/>
    <row r="34791" ht="10.199999999999999" hidden="1" x14ac:dyDescent="0.2"/>
    <row r="34792" ht="10.199999999999999" hidden="1" x14ac:dyDescent="0.2"/>
    <row r="34793" ht="10.199999999999999" hidden="1" x14ac:dyDescent="0.2"/>
    <row r="34794" ht="10.199999999999999" hidden="1" x14ac:dyDescent="0.2"/>
    <row r="34795" ht="10.199999999999999" hidden="1" x14ac:dyDescent="0.2"/>
    <row r="34796" ht="10.199999999999999" hidden="1" x14ac:dyDescent="0.2"/>
    <row r="34797" ht="10.199999999999999" hidden="1" x14ac:dyDescent="0.2"/>
    <row r="34798" ht="10.199999999999999" hidden="1" x14ac:dyDescent="0.2"/>
    <row r="34799" ht="10.199999999999999" hidden="1" x14ac:dyDescent="0.2"/>
    <row r="34800" ht="10.199999999999999" hidden="1" x14ac:dyDescent="0.2"/>
    <row r="34801" ht="10.199999999999999" hidden="1" x14ac:dyDescent="0.2"/>
    <row r="34802" ht="10.199999999999999" hidden="1" x14ac:dyDescent="0.2"/>
    <row r="34803" ht="10.199999999999999" hidden="1" x14ac:dyDescent="0.2"/>
    <row r="34804" ht="10.199999999999999" hidden="1" x14ac:dyDescent="0.2"/>
    <row r="34805" ht="10.199999999999999" hidden="1" x14ac:dyDescent="0.2"/>
    <row r="34806" ht="10.199999999999999" hidden="1" x14ac:dyDescent="0.2"/>
    <row r="34807" ht="10.199999999999999" hidden="1" x14ac:dyDescent="0.2"/>
    <row r="34808" ht="10.199999999999999" hidden="1" x14ac:dyDescent="0.2"/>
    <row r="34809" ht="10.199999999999999" hidden="1" x14ac:dyDescent="0.2"/>
    <row r="34810" ht="10.199999999999999" hidden="1" x14ac:dyDescent="0.2"/>
    <row r="34811" ht="10.199999999999999" hidden="1" x14ac:dyDescent="0.2"/>
    <row r="34812" ht="10.199999999999999" hidden="1" x14ac:dyDescent="0.2"/>
    <row r="34813" ht="10.199999999999999" hidden="1" x14ac:dyDescent="0.2"/>
    <row r="34814" ht="10.199999999999999" hidden="1" x14ac:dyDescent="0.2"/>
    <row r="34815" ht="10.199999999999999" hidden="1" x14ac:dyDescent="0.2"/>
    <row r="34816" ht="10.199999999999999" hidden="1" x14ac:dyDescent="0.2"/>
    <row r="34817" ht="10.199999999999999" hidden="1" x14ac:dyDescent="0.2"/>
    <row r="34818" ht="10.199999999999999" hidden="1" x14ac:dyDescent="0.2"/>
    <row r="34819" ht="10.199999999999999" hidden="1" x14ac:dyDescent="0.2"/>
    <row r="34820" ht="10.199999999999999" hidden="1" x14ac:dyDescent="0.2"/>
    <row r="34821" ht="10.199999999999999" hidden="1" x14ac:dyDescent="0.2"/>
    <row r="34822" ht="10.199999999999999" hidden="1" x14ac:dyDescent="0.2"/>
    <row r="34823" ht="10.199999999999999" hidden="1" x14ac:dyDescent="0.2"/>
    <row r="34824" ht="10.199999999999999" hidden="1" x14ac:dyDescent="0.2"/>
    <row r="34825" ht="10.199999999999999" hidden="1" x14ac:dyDescent="0.2"/>
    <row r="34826" ht="10.199999999999999" hidden="1" x14ac:dyDescent="0.2"/>
    <row r="34827" ht="10.199999999999999" hidden="1" x14ac:dyDescent="0.2"/>
    <row r="34828" ht="10.199999999999999" hidden="1" x14ac:dyDescent="0.2"/>
    <row r="34829" ht="10.199999999999999" hidden="1" x14ac:dyDescent="0.2"/>
    <row r="34830" ht="10.199999999999999" hidden="1" x14ac:dyDescent="0.2"/>
    <row r="34831" ht="10.199999999999999" hidden="1" x14ac:dyDescent="0.2"/>
    <row r="34832" ht="10.199999999999999" hidden="1" x14ac:dyDescent="0.2"/>
    <row r="34833" ht="10.199999999999999" hidden="1" x14ac:dyDescent="0.2"/>
    <row r="34834" ht="10.199999999999999" hidden="1" x14ac:dyDescent="0.2"/>
    <row r="34835" ht="10.199999999999999" hidden="1" x14ac:dyDescent="0.2"/>
    <row r="34836" ht="10.199999999999999" hidden="1" x14ac:dyDescent="0.2"/>
    <row r="34837" ht="10.199999999999999" hidden="1" x14ac:dyDescent="0.2"/>
    <row r="34838" ht="10.199999999999999" hidden="1" x14ac:dyDescent="0.2"/>
    <row r="34839" ht="10.199999999999999" hidden="1" x14ac:dyDescent="0.2"/>
    <row r="34840" ht="10.199999999999999" hidden="1" x14ac:dyDescent="0.2"/>
    <row r="34841" ht="10.199999999999999" hidden="1" x14ac:dyDescent="0.2"/>
    <row r="34842" ht="10.199999999999999" hidden="1" x14ac:dyDescent="0.2"/>
    <row r="34843" ht="10.199999999999999" hidden="1" x14ac:dyDescent="0.2"/>
    <row r="34844" ht="10.199999999999999" hidden="1" x14ac:dyDescent="0.2"/>
    <row r="34845" ht="10.199999999999999" hidden="1" x14ac:dyDescent="0.2"/>
    <row r="34846" ht="10.199999999999999" hidden="1" x14ac:dyDescent="0.2"/>
    <row r="34847" ht="10.199999999999999" hidden="1" x14ac:dyDescent="0.2"/>
    <row r="34848" ht="10.199999999999999" hidden="1" x14ac:dyDescent="0.2"/>
    <row r="34849" ht="10.199999999999999" hidden="1" x14ac:dyDescent="0.2"/>
    <row r="34850" ht="10.199999999999999" hidden="1" x14ac:dyDescent="0.2"/>
    <row r="34851" ht="10.199999999999999" hidden="1" x14ac:dyDescent="0.2"/>
    <row r="34852" ht="10.199999999999999" hidden="1" x14ac:dyDescent="0.2"/>
    <row r="34853" ht="10.199999999999999" hidden="1" x14ac:dyDescent="0.2"/>
    <row r="34854" ht="10.199999999999999" hidden="1" x14ac:dyDescent="0.2"/>
    <row r="34855" ht="10.199999999999999" hidden="1" x14ac:dyDescent="0.2"/>
    <row r="34856" ht="10.199999999999999" hidden="1" x14ac:dyDescent="0.2"/>
    <row r="34857" ht="10.199999999999999" hidden="1" x14ac:dyDescent="0.2"/>
    <row r="34858" ht="10.199999999999999" hidden="1" x14ac:dyDescent="0.2"/>
    <row r="34859" ht="10.199999999999999" hidden="1" x14ac:dyDescent="0.2"/>
    <row r="34860" ht="10.199999999999999" hidden="1" x14ac:dyDescent="0.2"/>
    <row r="34861" ht="10.199999999999999" hidden="1" x14ac:dyDescent="0.2"/>
    <row r="34862" ht="10.199999999999999" hidden="1" x14ac:dyDescent="0.2"/>
    <row r="34863" ht="10.199999999999999" hidden="1" x14ac:dyDescent="0.2"/>
    <row r="34864" ht="10.199999999999999" hidden="1" x14ac:dyDescent="0.2"/>
    <row r="34865" ht="10.199999999999999" hidden="1" x14ac:dyDescent="0.2"/>
    <row r="34866" ht="10.199999999999999" hidden="1" x14ac:dyDescent="0.2"/>
    <row r="34867" ht="10.199999999999999" hidden="1" x14ac:dyDescent="0.2"/>
    <row r="34868" ht="10.199999999999999" hidden="1" x14ac:dyDescent="0.2"/>
    <row r="34869" ht="10.199999999999999" hidden="1" x14ac:dyDescent="0.2"/>
    <row r="34870" ht="10.199999999999999" hidden="1" x14ac:dyDescent="0.2"/>
    <row r="34871" ht="10.199999999999999" hidden="1" x14ac:dyDescent="0.2"/>
    <row r="34872" ht="10.199999999999999" hidden="1" x14ac:dyDescent="0.2"/>
    <row r="34873" ht="10.199999999999999" hidden="1" x14ac:dyDescent="0.2"/>
    <row r="34874" ht="10.199999999999999" hidden="1" x14ac:dyDescent="0.2"/>
    <row r="34875" ht="10.199999999999999" hidden="1" x14ac:dyDescent="0.2"/>
    <row r="34876" ht="10.199999999999999" hidden="1" x14ac:dyDescent="0.2"/>
    <row r="34877" ht="10.199999999999999" hidden="1" x14ac:dyDescent="0.2"/>
    <row r="34878" ht="10.199999999999999" hidden="1" x14ac:dyDescent="0.2"/>
    <row r="34879" ht="10.199999999999999" hidden="1" x14ac:dyDescent="0.2"/>
    <row r="34880" ht="10.199999999999999" hidden="1" x14ac:dyDescent="0.2"/>
    <row r="34881" ht="10.199999999999999" hidden="1" x14ac:dyDescent="0.2"/>
    <row r="34882" ht="10.199999999999999" hidden="1" x14ac:dyDescent="0.2"/>
    <row r="34883" ht="10.199999999999999" hidden="1" x14ac:dyDescent="0.2"/>
    <row r="34884" ht="10.199999999999999" hidden="1" x14ac:dyDescent="0.2"/>
    <row r="34885" ht="10.199999999999999" hidden="1" x14ac:dyDescent="0.2"/>
    <row r="34886" ht="10.199999999999999" hidden="1" x14ac:dyDescent="0.2"/>
    <row r="34887" ht="10.199999999999999" hidden="1" x14ac:dyDescent="0.2"/>
    <row r="34888" ht="10.199999999999999" hidden="1" x14ac:dyDescent="0.2"/>
    <row r="34889" ht="10.199999999999999" hidden="1" x14ac:dyDescent="0.2"/>
    <row r="34890" ht="10.199999999999999" hidden="1" x14ac:dyDescent="0.2"/>
    <row r="34891" ht="10.199999999999999" hidden="1" x14ac:dyDescent="0.2"/>
    <row r="34892" ht="10.199999999999999" hidden="1" x14ac:dyDescent="0.2"/>
    <row r="34893" ht="10.199999999999999" hidden="1" x14ac:dyDescent="0.2"/>
    <row r="34894" ht="10.199999999999999" hidden="1" x14ac:dyDescent="0.2"/>
    <row r="34895" ht="10.199999999999999" hidden="1" x14ac:dyDescent="0.2"/>
    <row r="34896" ht="10.199999999999999" hidden="1" x14ac:dyDescent="0.2"/>
    <row r="34897" ht="10.199999999999999" hidden="1" x14ac:dyDescent="0.2"/>
    <row r="34898" ht="10.199999999999999" hidden="1" x14ac:dyDescent="0.2"/>
    <row r="34899" ht="10.199999999999999" hidden="1" x14ac:dyDescent="0.2"/>
    <row r="34900" ht="10.199999999999999" hidden="1" x14ac:dyDescent="0.2"/>
    <row r="34901" ht="10.199999999999999" hidden="1" x14ac:dyDescent="0.2"/>
    <row r="34902" ht="10.199999999999999" hidden="1" x14ac:dyDescent="0.2"/>
    <row r="34903" ht="10.199999999999999" hidden="1" x14ac:dyDescent="0.2"/>
    <row r="34904" ht="10.199999999999999" hidden="1" x14ac:dyDescent="0.2"/>
    <row r="34905" ht="10.199999999999999" hidden="1" x14ac:dyDescent="0.2"/>
    <row r="34906" ht="10.199999999999999" hidden="1" x14ac:dyDescent="0.2"/>
    <row r="34907" ht="10.199999999999999" hidden="1" x14ac:dyDescent="0.2"/>
    <row r="34908" ht="10.199999999999999" hidden="1" x14ac:dyDescent="0.2"/>
    <row r="34909" ht="10.199999999999999" hidden="1" x14ac:dyDescent="0.2"/>
    <row r="34910" ht="10.199999999999999" hidden="1" x14ac:dyDescent="0.2"/>
    <row r="34911" ht="10.199999999999999" hidden="1" x14ac:dyDescent="0.2"/>
    <row r="34912" ht="10.199999999999999" hidden="1" x14ac:dyDescent="0.2"/>
    <row r="34913" ht="10.199999999999999" hidden="1" x14ac:dyDescent="0.2"/>
    <row r="34914" ht="10.199999999999999" hidden="1" x14ac:dyDescent="0.2"/>
    <row r="34915" ht="10.199999999999999" hidden="1" x14ac:dyDescent="0.2"/>
    <row r="34916" ht="10.199999999999999" hidden="1" x14ac:dyDescent="0.2"/>
    <row r="34917" ht="10.199999999999999" hidden="1" x14ac:dyDescent="0.2"/>
    <row r="34918" ht="10.199999999999999" hidden="1" x14ac:dyDescent="0.2"/>
    <row r="34919" ht="10.199999999999999" hidden="1" x14ac:dyDescent="0.2"/>
    <row r="34920" ht="10.199999999999999" hidden="1" x14ac:dyDescent="0.2"/>
    <row r="34921" ht="10.199999999999999" hidden="1" x14ac:dyDescent="0.2"/>
    <row r="34922" ht="10.199999999999999" hidden="1" x14ac:dyDescent="0.2"/>
    <row r="34923" ht="10.199999999999999" hidden="1" x14ac:dyDescent="0.2"/>
    <row r="34924" ht="10.199999999999999" hidden="1" x14ac:dyDescent="0.2"/>
    <row r="34925" ht="10.199999999999999" hidden="1" x14ac:dyDescent="0.2"/>
    <row r="34926" ht="10.199999999999999" hidden="1" x14ac:dyDescent="0.2"/>
    <row r="34927" ht="10.199999999999999" hidden="1" x14ac:dyDescent="0.2"/>
    <row r="34928" ht="10.199999999999999" hidden="1" x14ac:dyDescent="0.2"/>
    <row r="34929" ht="10.199999999999999" hidden="1" x14ac:dyDescent="0.2"/>
    <row r="34930" ht="10.199999999999999" hidden="1" x14ac:dyDescent="0.2"/>
    <row r="34931" ht="10.199999999999999" hidden="1" x14ac:dyDescent="0.2"/>
    <row r="34932" ht="10.199999999999999" hidden="1" x14ac:dyDescent="0.2"/>
    <row r="34933" ht="10.199999999999999" hidden="1" x14ac:dyDescent="0.2"/>
    <row r="34934" ht="10.199999999999999" hidden="1" x14ac:dyDescent="0.2"/>
    <row r="34935" ht="10.199999999999999" hidden="1" x14ac:dyDescent="0.2"/>
    <row r="34936" ht="10.199999999999999" hidden="1" x14ac:dyDescent="0.2"/>
    <row r="34937" ht="10.199999999999999" hidden="1" x14ac:dyDescent="0.2"/>
    <row r="34938" ht="10.199999999999999" hidden="1" x14ac:dyDescent="0.2"/>
    <row r="34939" ht="10.199999999999999" hidden="1" x14ac:dyDescent="0.2"/>
    <row r="34940" ht="10.199999999999999" hidden="1" x14ac:dyDescent="0.2"/>
    <row r="34941" ht="10.199999999999999" hidden="1" x14ac:dyDescent="0.2"/>
    <row r="34942" ht="10.199999999999999" hidden="1" x14ac:dyDescent="0.2"/>
    <row r="34943" ht="10.199999999999999" hidden="1" x14ac:dyDescent="0.2"/>
    <row r="34944" ht="10.199999999999999" hidden="1" x14ac:dyDescent="0.2"/>
    <row r="34945" ht="10.199999999999999" hidden="1" x14ac:dyDescent="0.2"/>
    <row r="34946" ht="10.199999999999999" hidden="1" x14ac:dyDescent="0.2"/>
    <row r="34947" ht="10.199999999999999" hidden="1" x14ac:dyDescent="0.2"/>
    <row r="34948" ht="10.199999999999999" hidden="1" x14ac:dyDescent="0.2"/>
    <row r="34949" ht="10.199999999999999" hidden="1" x14ac:dyDescent="0.2"/>
    <row r="34950" ht="10.199999999999999" hidden="1" x14ac:dyDescent="0.2"/>
    <row r="34951" ht="10.199999999999999" hidden="1" x14ac:dyDescent="0.2"/>
    <row r="34952" ht="10.199999999999999" hidden="1" x14ac:dyDescent="0.2"/>
    <row r="34953" ht="10.199999999999999" hidden="1" x14ac:dyDescent="0.2"/>
    <row r="34954" ht="10.199999999999999" hidden="1" x14ac:dyDescent="0.2"/>
    <row r="34955" ht="10.199999999999999" hidden="1" x14ac:dyDescent="0.2"/>
    <row r="34956" ht="10.199999999999999" hidden="1" x14ac:dyDescent="0.2"/>
    <row r="34957" ht="10.199999999999999" hidden="1" x14ac:dyDescent="0.2"/>
    <row r="34958" ht="10.199999999999999" hidden="1" x14ac:dyDescent="0.2"/>
    <row r="34959" ht="10.199999999999999" hidden="1" x14ac:dyDescent="0.2"/>
    <row r="34960" ht="10.199999999999999" hidden="1" x14ac:dyDescent="0.2"/>
    <row r="34961" ht="10.199999999999999" hidden="1" x14ac:dyDescent="0.2"/>
    <row r="34962" ht="10.199999999999999" hidden="1" x14ac:dyDescent="0.2"/>
    <row r="34963" ht="10.199999999999999" hidden="1" x14ac:dyDescent="0.2"/>
    <row r="34964" ht="10.199999999999999" hidden="1" x14ac:dyDescent="0.2"/>
    <row r="34965" ht="10.199999999999999" hidden="1" x14ac:dyDescent="0.2"/>
    <row r="34966" ht="10.199999999999999" hidden="1" x14ac:dyDescent="0.2"/>
    <row r="34967" ht="10.199999999999999" hidden="1" x14ac:dyDescent="0.2"/>
    <row r="34968" ht="10.199999999999999" hidden="1" x14ac:dyDescent="0.2"/>
    <row r="34969" ht="10.199999999999999" hidden="1" x14ac:dyDescent="0.2"/>
    <row r="34970" ht="10.199999999999999" hidden="1" x14ac:dyDescent="0.2"/>
    <row r="34971" ht="10.199999999999999" hidden="1" x14ac:dyDescent="0.2"/>
    <row r="34972" ht="10.199999999999999" hidden="1" x14ac:dyDescent="0.2"/>
    <row r="34973" ht="10.199999999999999" hidden="1" x14ac:dyDescent="0.2"/>
    <row r="34974" ht="10.199999999999999" hidden="1" x14ac:dyDescent="0.2"/>
    <row r="34975" ht="10.199999999999999" hidden="1" x14ac:dyDescent="0.2"/>
    <row r="34976" ht="10.199999999999999" hidden="1" x14ac:dyDescent="0.2"/>
    <row r="34977" ht="10.199999999999999" hidden="1" x14ac:dyDescent="0.2"/>
    <row r="34978" ht="10.199999999999999" hidden="1" x14ac:dyDescent="0.2"/>
    <row r="34979" ht="10.199999999999999" hidden="1" x14ac:dyDescent="0.2"/>
    <row r="34980" ht="10.199999999999999" hidden="1" x14ac:dyDescent="0.2"/>
    <row r="34981" ht="10.199999999999999" hidden="1" x14ac:dyDescent="0.2"/>
    <row r="34982" ht="10.199999999999999" hidden="1" x14ac:dyDescent="0.2"/>
    <row r="34983" ht="10.199999999999999" hidden="1" x14ac:dyDescent="0.2"/>
    <row r="34984" ht="10.199999999999999" hidden="1" x14ac:dyDescent="0.2"/>
    <row r="34985" ht="10.199999999999999" hidden="1" x14ac:dyDescent="0.2"/>
    <row r="34986" ht="10.199999999999999" hidden="1" x14ac:dyDescent="0.2"/>
    <row r="34987" ht="10.199999999999999" hidden="1" x14ac:dyDescent="0.2"/>
    <row r="34988" ht="10.199999999999999" hidden="1" x14ac:dyDescent="0.2"/>
    <row r="34989" ht="10.199999999999999" hidden="1" x14ac:dyDescent="0.2"/>
    <row r="34990" ht="10.199999999999999" hidden="1" x14ac:dyDescent="0.2"/>
    <row r="34991" ht="10.199999999999999" hidden="1" x14ac:dyDescent="0.2"/>
    <row r="34992" ht="10.199999999999999" hidden="1" x14ac:dyDescent="0.2"/>
    <row r="34993" ht="10.199999999999999" hidden="1" x14ac:dyDescent="0.2"/>
    <row r="34994" ht="10.199999999999999" hidden="1" x14ac:dyDescent="0.2"/>
    <row r="34995" ht="10.199999999999999" hidden="1" x14ac:dyDescent="0.2"/>
    <row r="34996" ht="10.199999999999999" hidden="1" x14ac:dyDescent="0.2"/>
    <row r="34997" ht="10.199999999999999" hidden="1" x14ac:dyDescent="0.2"/>
    <row r="34998" ht="10.199999999999999" hidden="1" x14ac:dyDescent="0.2"/>
    <row r="34999" ht="10.199999999999999" hidden="1" x14ac:dyDescent="0.2"/>
    <row r="35000" ht="10.199999999999999" hidden="1" x14ac:dyDescent="0.2"/>
    <row r="35001" ht="10.199999999999999" hidden="1" x14ac:dyDescent="0.2"/>
    <row r="35002" ht="10.199999999999999" hidden="1" x14ac:dyDescent="0.2"/>
    <row r="35003" ht="10.199999999999999" hidden="1" x14ac:dyDescent="0.2"/>
    <row r="35004" ht="10.199999999999999" hidden="1" x14ac:dyDescent="0.2"/>
    <row r="35005" ht="10.199999999999999" hidden="1" x14ac:dyDescent="0.2"/>
    <row r="35006" ht="10.199999999999999" hidden="1" x14ac:dyDescent="0.2"/>
    <row r="35007" ht="10.199999999999999" hidden="1" x14ac:dyDescent="0.2"/>
    <row r="35008" ht="10.199999999999999" hidden="1" x14ac:dyDescent="0.2"/>
    <row r="35009" ht="10.199999999999999" hidden="1" x14ac:dyDescent="0.2"/>
    <row r="35010" ht="10.199999999999999" hidden="1" x14ac:dyDescent="0.2"/>
    <row r="35011" ht="10.199999999999999" hidden="1" x14ac:dyDescent="0.2"/>
    <row r="35012" ht="10.199999999999999" hidden="1" x14ac:dyDescent="0.2"/>
    <row r="35013" ht="10.199999999999999" hidden="1" x14ac:dyDescent="0.2"/>
    <row r="35014" ht="10.199999999999999" hidden="1" x14ac:dyDescent="0.2"/>
    <row r="35015" ht="10.199999999999999" hidden="1" x14ac:dyDescent="0.2"/>
    <row r="35016" ht="10.199999999999999" hidden="1" x14ac:dyDescent="0.2"/>
    <row r="35017" ht="10.199999999999999" hidden="1" x14ac:dyDescent="0.2"/>
    <row r="35018" ht="10.199999999999999" hidden="1" x14ac:dyDescent="0.2"/>
    <row r="35019" ht="10.199999999999999" hidden="1" x14ac:dyDescent="0.2"/>
    <row r="35020" ht="10.199999999999999" hidden="1" x14ac:dyDescent="0.2"/>
    <row r="35021" ht="10.199999999999999" hidden="1" x14ac:dyDescent="0.2"/>
    <row r="35022" ht="10.199999999999999" hidden="1" x14ac:dyDescent="0.2"/>
    <row r="35023" ht="10.199999999999999" hidden="1" x14ac:dyDescent="0.2"/>
    <row r="35024" ht="10.199999999999999" hidden="1" x14ac:dyDescent="0.2"/>
    <row r="35025" ht="10.199999999999999" hidden="1" x14ac:dyDescent="0.2"/>
    <row r="35026" ht="10.199999999999999" hidden="1" x14ac:dyDescent="0.2"/>
    <row r="35027" ht="10.199999999999999" hidden="1" x14ac:dyDescent="0.2"/>
    <row r="35028" ht="10.199999999999999" hidden="1" x14ac:dyDescent="0.2"/>
    <row r="35029" ht="10.199999999999999" hidden="1" x14ac:dyDescent="0.2"/>
    <row r="35030" ht="10.199999999999999" hidden="1" x14ac:dyDescent="0.2"/>
    <row r="35031" ht="10.199999999999999" hidden="1" x14ac:dyDescent="0.2"/>
    <row r="35032" ht="10.199999999999999" hidden="1" x14ac:dyDescent="0.2"/>
    <row r="35033" ht="10.199999999999999" hidden="1" x14ac:dyDescent="0.2"/>
    <row r="35034" ht="10.199999999999999" hidden="1" x14ac:dyDescent="0.2"/>
    <row r="35035" ht="10.199999999999999" hidden="1" x14ac:dyDescent="0.2"/>
    <row r="35036" ht="10.199999999999999" hidden="1" x14ac:dyDescent="0.2"/>
    <row r="35037" ht="10.199999999999999" hidden="1" x14ac:dyDescent="0.2"/>
    <row r="35038" ht="10.199999999999999" hidden="1" x14ac:dyDescent="0.2"/>
    <row r="35039" ht="10.199999999999999" hidden="1" x14ac:dyDescent="0.2"/>
    <row r="35040" ht="10.199999999999999" hidden="1" x14ac:dyDescent="0.2"/>
    <row r="35041" ht="10.199999999999999" hidden="1" x14ac:dyDescent="0.2"/>
    <row r="35042" ht="10.199999999999999" hidden="1" x14ac:dyDescent="0.2"/>
    <row r="35043" ht="10.199999999999999" hidden="1" x14ac:dyDescent="0.2"/>
    <row r="35044" ht="10.199999999999999" hidden="1" x14ac:dyDescent="0.2"/>
    <row r="35045" ht="10.199999999999999" hidden="1" x14ac:dyDescent="0.2"/>
    <row r="35046" ht="10.199999999999999" hidden="1" x14ac:dyDescent="0.2"/>
    <row r="35047" ht="10.199999999999999" hidden="1" x14ac:dyDescent="0.2"/>
    <row r="35048" ht="10.199999999999999" hidden="1" x14ac:dyDescent="0.2"/>
    <row r="35049" ht="10.199999999999999" hidden="1" x14ac:dyDescent="0.2"/>
    <row r="35050" ht="10.199999999999999" hidden="1" x14ac:dyDescent="0.2"/>
    <row r="35051" ht="10.199999999999999" hidden="1" x14ac:dyDescent="0.2"/>
    <row r="35052" ht="10.199999999999999" hidden="1" x14ac:dyDescent="0.2"/>
    <row r="35053" ht="10.199999999999999" hidden="1" x14ac:dyDescent="0.2"/>
    <row r="35054" ht="10.199999999999999" hidden="1" x14ac:dyDescent="0.2"/>
    <row r="35055" ht="10.199999999999999" hidden="1" x14ac:dyDescent="0.2"/>
    <row r="35056" ht="10.199999999999999" hidden="1" x14ac:dyDescent="0.2"/>
    <row r="35057" ht="10.199999999999999" hidden="1" x14ac:dyDescent="0.2"/>
    <row r="35058" ht="10.199999999999999" hidden="1" x14ac:dyDescent="0.2"/>
    <row r="35059" ht="10.199999999999999" hidden="1" x14ac:dyDescent="0.2"/>
    <row r="35060" ht="10.199999999999999" hidden="1" x14ac:dyDescent="0.2"/>
    <row r="35061" ht="10.199999999999999" hidden="1" x14ac:dyDescent="0.2"/>
    <row r="35062" ht="10.199999999999999" hidden="1" x14ac:dyDescent="0.2"/>
    <row r="35063" ht="10.199999999999999" hidden="1" x14ac:dyDescent="0.2"/>
    <row r="35064" ht="10.199999999999999" hidden="1" x14ac:dyDescent="0.2"/>
    <row r="35065" ht="10.199999999999999" hidden="1" x14ac:dyDescent="0.2"/>
    <row r="35066" ht="10.199999999999999" hidden="1" x14ac:dyDescent="0.2"/>
    <row r="35067" ht="10.199999999999999" hidden="1" x14ac:dyDescent="0.2"/>
    <row r="35068" ht="10.199999999999999" hidden="1" x14ac:dyDescent="0.2"/>
    <row r="35069" ht="10.199999999999999" hidden="1" x14ac:dyDescent="0.2"/>
    <row r="35070" ht="10.199999999999999" hidden="1" x14ac:dyDescent="0.2"/>
    <row r="35071" ht="10.199999999999999" hidden="1" x14ac:dyDescent="0.2"/>
    <row r="35072" ht="10.199999999999999" hidden="1" x14ac:dyDescent="0.2"/>
    <row r="35073" ht="10.199999999999999" hidden="1" x14ac:dyDescent="0.2"/>
    <row r="35074" ht="10.199999999999999" hidden="1" x14ac:dyDescent="0.2"/>
    <row r="35075" ht="10.199999999999999" hidden="1" x14ac:dyDescent="0.2"/>
    <row r="35076" ht="10.199999999999999" hidden="1" x14ac:dyDescent="0.2"/>
    <row r="35077" ht="10.199999999999999" hidden="1" x14ac:dyDescent="0.2"/>
    <row r="35078" ht="10.199999999999999" hidden="1" x14ac:dyDescent="0.2"/>
    <row r="35079" ht="10.199999999999999" hidden="1" x14ac:dyDescent="0.2"/>
    <row r="35080" ht="10.199999999999999" hidden="1" x14ac:dyDescent="0.2"/>
    <row r="35081" ht="10.199999999999999" hidden="1" x14ac:dyDescent="0.2"/>
    <row r="35082" ht="10.199999999999999" hidden="1" x14ac:dyDescent="0.2"/>
    <row r="35083" ht="10.199999999999999" hidden="1" x14ac:dyDescent="0.2"/>
    <row r="35084" ht="10.199999999999999" hidden="1" x14ac:dyDescent="0.2"/>
    <row r="35085" ht="10.199999999999999" hidden="1" x14ac:dyDescent="0.2"/>
    <row r="35086" ht="10.199999999999999" hidden="1" x14ac:dyDescent="0.2"/>
    <row r="35087" ht="10.199999999999999" hidden="1" x14ac:dyDescent="0.2"/>
    <row r="35088" ht="10.199999999999999" hidden="1" x14ac:dyDescent="0.2"/>
    <row r="35089" ht="10.199999999999999" hidden="1" x14ac:dyDescent="0.2"/>
    <row r="35090" ht="10.199999999999999" hidden="1" x14ac:dyDescent="0.2"/>
    <row r="35091" ht="10.199999999999999" hidden="1" x14ac:dyDescent="0.2"/>
    <row r="35092" ht="10.199999999999999" hidden="1" x14ac:dyDescent="0.2"/>
    <row r="35093" ht="10.199999999999999" hidden="1" x14ac:dyDescent="0.2"/>
    <row r="35094" ht="10.199999999999999" hidden="1" x14ac:dyDescent="0.2"/>
    <row r="35095" ht="10.199999999999999" hidden="1" x14ac:dyDescent="0.2"/>
    <row r="35096" ht="10.199999999999999" hidden="1" x14ac:dyDescent="0.2"/>
    <row r="35097" ht="10.199999999999999" hidden="1" x14ac:dyDescent="0.2"/>
    <row r="35098" ht="10.199999999999999" hidden="1" x14ac:dyDescent="0.2"/>
    <row r="35099" ht="10.199999999999999" hidden="1" x14ac:dyDescent="0.2"/>
    <row r="35100" ht="10.199999999999999" hidden="1" x14ac:dyDescent="0.2"/>
    <row r="35101" ht="10.199999999999999" hidden="1" x14ac:dyDescent="0.2"/>
    <row r="35102" ht="10.199999999999999" hidden="1" x14ac:dyDescent="0.2"/>
    <row r="35103" ht="10.199999999999999" hidden="1" x14ac:dyDescent="0.2"/>
    <row r="35104" ht="10.199999999999999" hidden="1" x14ac:dyDescent="0.2"/>
    <row r="35105" ht="10.199999999999999" hidden="1" x14ac:dyDescent="0.2"/>
    <row r="35106" ht="10.199999999999999" hidden="1" x14ac:dyDescent="0.2"/>
    <row r="35107" ht="10.199999999999999" hidden="1" x14ac:dyDescent="0.2"/>
    <row r="35108" ht="10.199999999999999" hidden="1" x14ac:dyDescent="0.2"/>
    <row r="35109" ht="10.199999999999999" hidden="1" x14ac:dyDescent="0.2"/>
    <row r="35110" ht="10.199999999999999" hidden="1" x14ac:dyDescent="0.2"/>
    <row r="35111" ht="10.199999999999999" hidden="1" x14ac:dyDescent="0.2"/>
    <row r="35112" ht="10.199999999999999" hidden="1" x14ac:dyDescent="0.2"/>
    <row r="35113" ht="10.199999999999999" hidden="1" x14ac:dyDescent="0.2"/>
    <row r="35114" ht="10.199999999999999" hidden="1" x14ac:dyDescent="0.2"/>
    <row r="35115" ht="10.199999999999999" hidden="1" x14ac:dyDescent="0.2"/>
    <row r="35116" ht="10.199999999999999" hidden="1" x14ac:dyDescent="0.2"/>
    <row r="35117" ht="10.199999999999999" hidden="1" x14ac:dyDescent="0.2"/>
    <row r="35118" ht="10.199999999999999" hidden="1" x14ac:dyDescent="0.2"/>
    <row r="35119" ht="10.199999999999999" hidden="1" x14ac:dyDescent="0.2"/>
    <row r="35120" ht="10.199999999999999" hidden="1" x14ac:dyDescent="0.2"/>
    <row r="35121" ht="10.199999999999999" hidden="1" x14ac:dyDescent="0.2"/>
    <row r="35122" ht="10.199999999999999" hidden="1" x14ac:dyDescent="0.2"/>
    <row r="35123" ht="10.199999999999999" hidden="1" x14ac:dyDescent="0.2"/>
    <row r="35124" ht="10.199999999999999" hidden="1" x14ac:dyDescent="0.2"/>
    <row r="35125" ht="10.199999999999999" hidden="1" x14ac:dyDescent="0.2"/>
    <row r="35126" ht="10.199999999999999" hidden="1" x14ac:dyDescent="0.2"/>
    <row r="35127" ht="10.199999999999999" hidden="1" x14ac:dyDescent="0.2"/>
    <row r="35128" ht="10.199999999999999" hidden="1" x14ac:dyDescent="0.2"/>
    <row r="35129" ht="10.199999999999999" hidden="1" x14ac:dyDescent="0.2"/>
    <row r="35130" ht="10.199999999999999" hidden="1" x14ac:dyDescent="0.2"/>
    <row r="35131" ht="10.199999999999999" hidden="1" x14ac:dyDescent="0.2"/>
    <row r="35132" ht="10.199999999999999" hidden="1" x14ac:dyDescent="0.2"/>
    <row r="35133" ht="10.199999999999999" hidden="1" x14ac:dyDescent="0.2"/>
    <row r="35134" ht="10.199999999999999" hidden="1" x14ac:dyDescent="0.2"/>
    <row r="35135" ht="10.199999999999999" hidden="1" x14ac:dyDescent="0.2"/>
    <row r="35136" ht="10.199999999999999" hidden="1" x14ac:dyDescent="0.2"/>
    <row r="35137" ht="10.199999999999999" hidden="1" x14ac:dyDescent="0.2"/>
    <row r="35138" ht="10.199999999999999" hidden="1" x14ac:dyDescent="0.2"/>
    <row r="35139" ht="10.199999999999999" hidden="1" x14ac:dyDescent="0.2"/>
    <row r="35140" ht="10.199999999999999" hidden="1" x14ac:dyDescent="0.2"/>
    <row r="35141" ht="10.199999999999999" hidden="1" x14ac:dyDescent="0.2"/>
    <row r="35142" ht="10.199999999999999" hidden="1" x14ac:dyDescent="0.2"/>
    <row r="35143" ht="10.199999999999999" hidden="1" x14ac:dyDescent="0.2"/>
    <row r="35144" ht="10.199999999999999" hidden="1" x14ac:dyDescent="0.2"/>
    <row r="35145" ht="10.199999999999999" hidden="1" x14ac:dyDescent="0.2"/>
    <row r="35146" ht="10.199999999999999" hidden="1" x14ac:dyDescent="0.2"/>
    <row r="35147" ht="10.199999999999999" hidden="1" x14ac:dyDescent="0.2"/>
    <row r="35148" ht="10.199999999999999" hidden="1" x14ac:dyDescent="0.2"/>
    <row r="35149" ht="10.199999999999999" hidden="1" x14ac:dyDescent="0.2"/>
    <row r="35150" ht="10.199999999999999" hidden="1" x14ac:dyDescent="0.2"/>
    <row r="35151" ht="10.199999999999999" hidden="1" x14ac:dyDescent="0.2"/>
    <row r="35152" ht="10.199999999999999" hidden="1" x14ac:dyDescent="0.2"/>
    <row r="35153" ht="10.199999999999999" hidden="1" x14ac:dyDescent="0.2"/>
    <row r="35154" ht="10.199999999999999" hidden="1" x14ac:dyDescent="0.2"/>
    <row r="35155" ht="10.199999999999999" hidden="1" x14ac:dyDescent="0.2"/>
    <row r="35156" ht="10.199999999999999" hidden="1" x14ac:dyDescent="0.2"/>
    <row r="35157" ht="10.199999999999999" hidden="1" x14ac:dyDescent="0.2"/>
    <row r="35158" ht="10.199999999999999" hidden="1" x14ac:dyDescent="0.2"/>
    <row r="35159" ht="10.199999999999999" hidden="1" x14ac:dyDescent="0.2"/>
    <row r="35160" ht="10.199999999999999" hidden="1" x14ac:dyDescent="0.2"/>
    <row r="35161" ht="10.199999999999999" hidden="1" x14ac:dyDescent="0.2"/>
    <row r="35162" ht="10.199999999999999" hidden="1" x14ac:dyDescent="0.2"/>
    <row r="35163" ht="10.199999999999999" hidden="1" x14ac:dyDescent="0.2"/>
    <row r="35164" ht="10.199999999999999" hidden="1" x14ac:dyDescent="0.2"/>
    <row r="35165" ht="10.199999999999999" hidden="1" x14ac:dyDescent="0.2"/>
    <row r="35166" ht="10.199999999999999" hidden="1" x14ac:dyDescent="0.2"/>
    <row r="35167" ht="10.199999999999999" hidden="1" x14ac:dyDescent="0.2"/>
    <row r="35168" ht="10.199999999999999" hidden="1" x14ac:dyDescent="0.2"/>
    <row r="35169" ht="10.199999999999999" hidden="1" x14ac:dyDescent="0.2"/>
    <row r="35170" ht="10.199999999999999" hidden="1" x14ac:dyDescent="0.2"/>
    <row r="35171" ht="10.199999999999999" hidden="1" x14ac:dyDescent="0.2"/>
    <row r="35172" ht="10.199999999999999" hidden="1" x14ac:dyDescent="0.2"/>
    <row r="35173" ht="10.199999999999999" hidden="1" x14ac:dyDescent="0.2"/>
    <row r="35174" ht="10.199999999999999" hidden="1" x14ac:dyDescent="0.2"/>
    <row r="35175" ht="10.199999999999999" hidden="1" x14ac:dyDescent="0.2"/>
    <row r="35176" ht="10.199999999999999" hidden="1" x14ac:dyDescent="0.2"/>
    <row r="35177" ht="10.199999999999999" hidden="1" x14ac:dyDescent="0.2"/>
    <row r="35178" ht="10.199999999999999" hidden="1" x14ac:dyDescent="0.2"/>
    <row r="35179" ht="10.199999999999999" hidden="1" x14ac:dyDescent="0.2"/>
    <row r="35180" ht="10.199999999999999" hidden="1" x14ac:dyDescent="0.2"/>
    <row r="35181" ht="10.199999999999999" hidden="1" x14ac:dyDescent="0.2"/>
    <row r="35182" ht="10.199999999999999" hidden="1" x14ac:dyDescent="0.2"/>
    <row r="35183" ht="10.199999999999999" hidden="1" x14ac:dyDescent="0.2"/>
    <row r="35184" ht="10.199999999999999" hidden="1" x14ac:dyDescent="0.2"/>
    <row r="35185" ht="10.199999999999999" hidden="1" x14ac:dyDescent="0.2"/>
    <row r="35186" ht="10.199999999999999" hidden="1" x14ac:dyDescent="0.2"/>
    <row r="35187" ht="10.199999999999999" hidden="1" x14ac:dyDescent="0.2"/>
    <row r="35188" ht="10.199999999999999" hidden="1" x14ac:dyDescent="0.2"/>
    <row r="35189" ht="10.199999999999999" hidden="1" x14ac:dyDescent="0.2"/>
    <row r="35190" ht="10.199999999999999" hidden="1" x14ac:dyDescent="0.2"/>
    <row r="35191" ht="10.199999999999999" hidden="1" x14ac:dyDescent="0.2"/>
    <row r="35192" ht="10.199999999999999" hidden="1" x14ac:dyDescent="0.2"/>
    <row r="35193" ht="10.199999999999999" hidden="1" x14ac:dyDescent="0.2"/>
    <row r="35194" ht="10.199999999999999" hidden="1" x14ac:dyDescent="0.2"/>
    <row r="35195" ht="10.199999999999999" hidden="1" x14ac:dyDescent="0.2"/>
    <row r="35196" ht="10.199999999999999" hidden="1" x14ac:dyDescent="0.2"/>
    <row r="35197" ht="10.199999999999999" hidden="1" x14ac:dyDescent="0.2"/>
    <row r="35198" ht="10.199999999999999" hidden="1" x14ac:dyDescent="0.2"/>
    <row r="35199" ht="10.199999999999999" hidden="1" x14ac:dyDescent="0.2"/>
    <row r="35200" ht="10.199999999999999" hidden="1" x14ac:dyDescent="0.2"/>
    <row r="35201" ht="10.199999999999999" hidden="1" x14ac:dyDescent="0.2"/>
    <row r="35202" ht="10.199999999999999" hidden="1" x14ac:dyDescent="0.2"/>
    <row r="35203" ht="10.199999999999999" hidden="1" x14ac:dyDescent="0.2"/>
    <row r="35204" ht="10.199999999999999" hidden="1" x14ac:dyDescent="0.2"/>
    <row r="35205" ht="10.199999999999999" hidden="1" x14ac:dyDescent="0.2"/>
    <row r="35206" ht="10.199999999999999" hidden="1" x14ac:dyDescent="0.2"/>
    <row r="35207" ht="10.199999999999999" hidden="1" x14ac:dyDescent="0.2"/>
    <row r="35208" ht="10.199999999999999" hidden="1" x14ac:dyDescent="0.2"/>
    <row r="35209" ht="10.199999999999999" hidden="1" x14ac:dyDescent="0.2"/>
    <row r="35210" ht="10.199999999999999" hidden="1" x14ac:dyDescent="0.2"/>
    <row r="35211" ht="10.199999999999999" hidden="1" x14ac:dyDescent="0.2"/>
    <row r="35212" ht="10.199999999999999" hidden="1" x14ac:dyDescent="0.2"/>
    <row r="35213" ht="10.199999999999999" hidden="1" x14ac:dyDescent="0.2"/>
    <row r="35214" ht="10.199999999999999" hidden="1" x14ac:dyDescent="0.2"/>
    <row r="35215" ht="10.199999999999999" hidden="1" x14ac:dyDescent="0.2"/>
    <row r="35216" ht="10.199999999999999" hidden="1" x14ac:dyDescent="0.2"/>
    <row r="35217" ht="10.199999999999999" hidden="1" x14ac:dyDescent="0.2"/>
    <row r="35218" ht="10.199999999999999" hidden="1" x14ac:dyDescent="0.2"/>
    <row r="35219" ht="10.199999999999999" hidden="1" x14ac:dyDescent="0.2"/>
    <row r="35220" ht="10.199999999999999" hidden="1" x14ac:dyDescent="0.2"/>
    <row r="35221" ht="10.199999999999999" hidden="1" x14ac:dyDescent="0.2"/>
    <row r="35222" ht="10.199999999999999" hidden="1" x14ac:dyDescent="0.2"/>
    <row r="35223" ht="10.199999999999999" hidden="1" x14ac:dyDescent="0.2"/>
    <row r="35224" ht="10.199999999999999" hidden="1" x14ac:dyDescent="0.2"/>
    <row r="35225" ht="10.199999999999999" hidden="1" x14ac:dyDescent="0.2"/>
    <row r="35226" ht="10.199999999999999" hidden="1" x14ac:dyDescent="0.2"/>
    <row r="35227" ht="10.199999999999999" hidden="1" x14ac:dyDescent="0.2"/>
    <row r="35228" ht="10.199999999999999" hidden="1" x14ac:dyDescent="0.2"/>
    <row r="35229" ht="10.199999999999999" hidden="1" x14ac:dyDescent="0.2"/>
    <row r="35230" ht="10.199999999999999" hidden="1" x14ac:dyDescent="0.2"/>
    <row r="35231" ht="10.199999999999999" hidden="1" x14ac:dyDescent="0.2"/>
    <row r="35232" ht="10.199999999999999" hidden="1" x14ac:dyDescent="0.2"/>
    <row r="35233" ht="10.199999999999999" hidden="1" x14ac:dyDescent="0.2"/>
    <row r="35234" ht="10.199999999999999" hidden="1" x14ac:dyDescent="0.2"/>
    <row r="35235" ht="10.199999999999999" hidden="1" x14ac:dyDescent="0.2"/>
    <row r="35236" ht="10.199999999999999" hidden="1" x14ac:dyDescent="0.2"/>
    <row r="35237" ht="10.199999999999999" hidden="1" x14ac:dyDescent="0.2"/>
    <row r="35238" ht="10.199999999999999" hidden="1" x14ac:dyDescent="0.2"/>
    <row r="35239" ht="10.199999999999999" hidden="1" x14ac:dyDescent="0.2"/>
    <row r="35240" ht="10.199999999999999" hidden="1" x14ac:dyDescent="0.2"/>
    <row r="35241" ht="10.199999999999999" hidden="1" x14ac:dyDescent="0.2"/>
    <row r="35242" ht="10.199999999999999" hidden="1" x14ac:dyDescent="0.2"/>
    <row r="35243" ht="10.199999999999999" hidden="1" x14ac:dyDescent="0.2"/>
    <row r="35244" ht="10.199999999999999" hidden="1" x14ac:dyDescent="0.2"/>
    <row r="35245" ht="10.199999999999999" hidden="1" x14ac:dyDescent="0.2"/>
    <row r="35246" ht="10.199999999999999" hidden="1" x14ac:dyDescent="0.2"/>
    <row r="35247" ht="10.199999999999999" hidden="1" x14ac:dyDescent="0.2"/>
    <row r="35248" ht="10.199999999999999" hidden="1" x14ac:dyDescent="0.2"/>
    <row r="35249" ht="10.199999999999999" hidden="1" x14ac:dyDescent="0.2"/>
    <row r="35250" ht="10.199999999999999" hidden="1" x14ac:dyDescent="0.2"/>
    <row r="35251" ht="10.199999999999999" hidden="1" x14ac:dyDescent="0.2"/>
    <row r="35252" ht="10.199999999999999" hidden="1" x14ac:dyDescent="0.2"/>
    <row r="35253" ht="10.199999999999999" hidden="1" x14ac:dyDescent="0.2"/>
    <row r="35254" ht="10.199999999999999" hidden="1" x14ac:dyDescent="0.2"/>
    <row r="35255" ht="10.199999999999999" hidden="1" x14ac:dyDescent="0.2"/>
    <row r="35256" ht="10.199999999999999" hidden="1" x14ac:dyDescent="0.2"/>
    <row r="35257" ht="10.199999999999999" hidden="1" x14ac:dyDescent="0.2"/>
    <row r="35258" ht="10.199999999999999" hidden="1" x14ac:dyDescent="0.2"/>
    <row r="35259" ht="10.199999999999999" hidden="1" x14ac:dyDescent="0.2"/>
    <row r="35260" ht="10.199999999999999" hidden="1" x14ac:dyDescent="0.2"/>
    <row r="35261" ht="10.199999999999999" hidden="1" x14ac:dyDescent="0.2"/>
    <row r="35262" ht="10.199999999999999" hidden="1" x14ac:dyDescent="0.2"/>
    <row r="35263" ht="10.199999999999999" hidden="1" x14ac:dyDescent="0.2"/>
    <row r="35264" ht="10.199999999999999" hidden="1" x14ac:dyDescent="0.2"/>
    <row r="35265" ht="10.199999999999999" hidden="1" x14ac:dyDescent="0.2"/>
    <row r="35266" ht="10.199999999999999" hidden="1" x14ac:dyDescent="0.2"/>
    <row r="35267" ht="10.199999999999999" hidden="1" x14ac:dyDescent="0.2"/>
    <row r="35268" ht="10.199999999999999" hidden="1" x14ac:dyDescent="0.2"/>
    <row r="35269" ht="10.199999999999999" hidden="1" x14ac:dyDescent="0.2"/>
    <row r="35270" ht="10.199999999999999" hidden="1" x14ac:dyDescent="0.2"/>
    <row r="35271" ht="10.199999999999999" hidden="1" x14ac:dyDescent="0.2"/>
    <row r="35272" ht="10.199999999999999" hidden="1" x14ac:dyDescent="0.2"/>
    <row r="35273" ht="10.199999999999999" hidden="1" x14ac:dyDescent="0.2"/>
    <row r="35274" ht="10.199999999999999" hidden="1" x14ac:dyDescent="0.2"/>
    <row r="35275" ht="10.199999999999999" hidden="1" x14ac:dyDescent="0.2"/>
    <row r="35276" ht="10.199999999999999" hidden="1" x14ac:dyDescent="0.2"/>
    <row r="35277" ht="10.199999999999999" hidden="1" x14ac:dyDescent="0.2"/>
    <row r="35278" ht="10.199999999999999" hidden="1" x14ac:dyDescent="0.2"/>
    <row r="35279" ht="10.199999999999999" hidden="1" x14ac:dyDescent="0.2"/>
    <row r="35280" ht="10.199999999999999" hidden="1" x14ac:dyDescent="0.2"/>
    <row r="35281" ht="10.199999999999999" hidden="1" x14ac:dyDescent="0.2"/>
    <row r="35282" ht="10.199999999999999" hidden="1" x14ac:dyDescent="0.2"/>
    <row r="35283" ht="10.199999999999999" hidden="1" x14ac:dyDescent="0.2"/>
    <row r="35284" ht="10.199999999999999" hidden="1" x14ac:dyDescent="0.2"/>
    <row r="35285" ht="10.199999999999999" hidden="1" x14ac:dyDescent="0.2"/>
    <row r="35286" ht="10.199999999999999" hidden="1" x14ac:dyDescent="0.2"/>
    <row r="35287" ht="10.199999999999999" hidden="1" x14ac:dyDescent="0.2"/>
    <row r="35288" ht="10.199999999999999" hidden="1" x14ac:dyDescent="0.2"/>
    <row r="35289" ht="10.199999999999999" hidden="1" x14ac:dyDescent="0.2"/>
    <row r="35290" ht="10.199999999999999" hidden="1" x14ac:dyDescent="0.2"/>
    <row r="35291" ht="10.199999999999999" hidden="1" x14ac:dyDescent="0.2"/>
    <row r="35292" ht="10.199999999999999" hidden="1" x14ac:dyDescent="0.2"/>
    <row r="35293" ht="10.199999999999999" hidden="1" x14ac:dyDescent="0.2"/>
    <row r="35294" ht="10.199999999999999" hidden="1" x14ac:dyDescent="0.2"/>
    <row r="35295" ht="10.199999999999999" hidden="1" x14ac:dyDescent="0.2"/>
    <row r="35296" ht="10.199999999999999" hidden="1" x14ac:dyDescent="0.2"/>
    <row r="35297" ht="10.199999999999999" hidden="1" x14ac:dyDescent="0.2"/>
    <row r="35298" ht="10.199999999999999" hidden="1" x14ac:dyDescent="0.2"/>
    <row r="35299" ht="10.199999999999999" hidden="1" x14ac:dyDescent="0.2"/>
    <row r="35300" ht="10.199999999999999" hidden="1" x14ac:dyDescent="0.2"/>
    <row r="35301" ht="10.199999999999999" hidden="1" x14ac:dyDescent="0.2"/>
    <row r="35302" ht="10.199999999999999" hidden="1" x14ac:dyDescent="0.2"/>
    <row r="35303" ht="10.199999999999999" hidden="1" x14ac:dyDescent="0.2"/>
    <row r="35304" ht="10.199999999999999" hidden="1" x14ac:dyDescent="0.2"/>
    <row r="35305" ht="10.199999999999999" hidden="1" x14ac:dyDescent="0.2"/>
    <row r="35306" ht="10.199999999999999" hidden="1" x14ac:dyDescent="0.2"/>
    <row r="35307" ht="10.199999999999999" hidden="1" x14ac:dyDescent="0.2"/>
    <row r="35308" ht="10.199999999999999" hidden="1" x14ac:dyDescent="0.2"/>
    <row r="35309" ht="10.199999999999999" hidden="1" x14ac:dyDescent="0.2"/>
    <row r="35310" ht="10.199999999999999" hidden="1" x14ac:dyDescent="0.2"/>
    <row r="35311" ht="10.199999999999999" hidden="1" x14ac:dyDescent="0.2"/>
    <row r="35312" ht="10.199999999999999" hidden="1" x14ac:dyDescent="0.2"/>
    <row r="35313" ht="10.199999999999999" hidden="1" x14ac:dyDescent="0.2"/>
    <row r="35314" ht="10.199999999999999" hidden="1" x14ac:dyDescent="0.2"/>
    <row r="35315" ht="10.199999999999999" hidden="1" x14ac:dyDescent="0.2"/>
    <row r="35316" ht="10.199999999999999" hidden="1" x14ac:dyDescent="0.2"/>
    <row r="35317" ht="10.199999999999999" hidden="1" x14ac:dyDescent="0.2"/>
    <row r="35318" ht="10.199999999999999" hidden="1" x14ac:dyDescent="0.2"/>
    <row r="35319" ht="10.199999999999999" hidden="1" x14ac:dyDescent="0.2"/>
    <row r="35320" ht="10.199999999999999" hidden="1" x14ac:dyDescent="0.2"/>
    <row r="35321" ht="10.199999999999999" hidden="1" x14ac:dyDescent="0.2"/>
    <row r="35322" ht="10.199999999999999" hidden="1" x14ac:dyDescent="0.2"/>
    <row r="35323" ht="10.199999999999999" hidden="1" x14ac:dyDescent="0.2"/>
    <row r="35324" ht="10.199999999999999" hidden="1" x14ac:dyDescent="0.2"/>
    <row r="35325" ht="10.199999999999999" hidden="1" x14ac:dyDescent="0.2"/>
    <row r="35326" ht="10.199999999999999" hidden="1" x14ac:dyDescent="0.2"/>
    <row r="35327" ht="10.199999999999999" hidden="1" x14ac:dyDescent="0.2"/>
    <row r="35328" ht="10.199999999999999" hidden="1" x14ac:dyDescent="0.2"/>
    <row r="35329" ht="10.199999999999999" hidden="1" x14ac:dyDescent="0.2"/>
    <row r="35330" ht="10.199999999999999" hidden="1" x14ac:dyDescent="0.2"/>
    <row r="35331" ht="10.199999999999999" hidden="1" x14ac:dyDescent="0.2"/>
    <row r="35332" ht="10.199999999999999" hidden="1" x14ac:dyDescent="0.2"/>
    <row r="35333" ht="10.199999999999999" hidden="1" x14ac:dyDescent="0.2"/>
    <row r="35334" ht="10.199999999999999" hidden="1" x14ac:dyDescent="0.2"/>
    <row r="35335" ht="10.199999999999999" hidden="1" x14ac:dyDescent="0.2"/>
    <row r="35336" ht="10.199999999999999" hidden="1" x14ac:dyDescent="0.2"/>
    <row r="35337" ht="10.199999999999999" hidden="1" x14ac:dyDescent="0.2"/>
    <row r="35338" ht="10.199999999999999" hidden="1" x14ac:dyDescent="0.2"/>
    <row r="35339" ht="10.199999999999999" hidden="1" x14ac:dyDescent="0.2"/>
    <row r="35340" ht="10.199999999999999" hidden="1" x14ac:dyDescent="0.2"/>
    <row r="35341" ht="10.199999999999999" hidden="1" x14ac:dyDescent="0.2"/>
    <row r="35342" ht="10.199999999999999" hidden="1" x14ac:dyDescent="0.2"/>
    <row r="35343" ht="10.199999999999999" hidden="1" x14ac:dyDescent="0.2"/>
    <row r="35344" ht="10.199999999999999" hidden="1" x14ac:dyDescent="0.2"/>
    <row r="35345" ht="10.199999999999999" hidden="1" x14ac:dyDescent="0.2"/>
    <row r="35346" ht="10.199999999999999" hidden="1" x14ac:dyDescent="0.2"/>
    <row r="35347" ht="10.199999999999999" hidden="1" x14ac:dyDescent="0.2"/>
    <row r="35348" ht="10.199999999999999" hidden="1" x14ac:dyDescent="0.2"/>
    <row r="35349" ht="10.199999999999999" hidden="1" x14ac:dyDescent="0.2"/>
    <row r="35350" ht="10.199999999999999" hidden="1" x14ac:dyDescent="0.2"/>
    <row r="35351" ht="10.199999999999999" hidden="1" x14ac:dyDescent="0.2"/>
    <row r="35352" ht="10.199999999999999" hidden="1" x14ac:dyDescent="0.2"/>
    <row r="35353" ht="10.199999999999999" hidden="1" x14ac:dyDescent="0.2"/>
    <row r="35354" ht="10.199999999999999" hidden="1" x14ac:dyDescent="0.2"/>
    <row r="35355" ht="10.199999999999999" hidden="1" x14ac:dyDescent="0.2"/>
    <row r="35356" ht="10.199999999999999" hidden="1" x14ac:dyDescent="0.2"/>
    <row r="35357" ht="10.199999999999999" hidden="1" x14ac:dyDescent="0.2"/>
    <row r="35358" ht="10.199999999999999" hidden="1" x14ac:dyDescent="0.2"/>
    <row r="35359" ht="10.199999999999999" hidden="1" x14ac:dyDescent="0.2"/>
    <row r="35360" ht="10.199999999999999" hidden="1" x14ac:dyDescent="0.2"/>
    <row r="35361" ht="10.199999999999999" hidden="1" x14ac:dyDescent="0.2"/>
    <row r="35362" ht="10.199999999999999" hidden="1" x14ac:dyDescent="0.2"/>
    <row r="35363" ht="10.199999999999999" hidden="1" x14ac:dyDescent="0.2"/>
    <row r="35364" ht="10.199999999999999" hidden="1" x14ac:dyDescent="0.2"/>
    <row r="35365" ht="10.199999999999999" hidden="1" x14ac:dyDescent="0.2"/>
    <row r="35366" ht="10.199999999999999" hidden="1" x14ac:dyDescent="0.2"/>
    <row r="35367" ht="10.199999999999999" hidden="1" x14ac:dyDescent="0.2"/>
    <row r="35368" ht="10.199999999999999" hidden="1" x14ac:dyDescent="0.2"/>
    <row r="35369" ht="10.199999999999999" hidden="1" x14ac:dyDescent="0.2"/>
    <row r="35370" ht="10.199999999999999" hidden="1" x14ac:dyDescent="0.2"/>
    <row r="35371" ht="10.199999999999999" hidden="1" x14ac:dyDescent="0.2"/>
    <row r="35372" ht="10.199999999999999" hidden="1" x14ac:dyDescent="0.2"/>
    <row r="35373" ht="10.199999999999999" hidden="1" x14ac:dyDescent="0.2"/>
    <row r="35374" ht="10.199999999999999" hidden="1" x14ac:dyDescent="0.2"/>
    <row r="35375" ht="10.199999999999999" hidden="1" x14ac:dyDescent="0.2"/>
    <row r="35376" ht="10.199999999999999" hidden="1" x14ac:dyDescent="0.2"/>
    <row r="35377" ht="10.199999999999999" hidden="1" x14ac:dyDescent="0.2"/>
    <row r="35378" ht="10.199999999999999" hidden="1" x14ac:dyDescent="0.2"/>
    <row r="35379" ht="10.199999999999999" hidden="1" x14ac:dyDescent="0.2"/>
    <row r="35380" ht="10.199999999999999" hidden="1" x14ac:dyDescent="0.2"/>
    <row r="35381" ht="10.199999999999999" hidden="1" x14ac:dyDescent="0.2"/>
    <row r="35382" ht="10.199999999999999" hidden="1" x14ac:dyDescent="0.2"/>
    <row r="35383" ht="10.199999999999999" hidden="1" x14ac:dyDescent="0.2"/>
    <row r="35384" ht="10.199999999999999" hidden="1" x14ac:dyDescent="0.2"/>
    <row r="35385" ht="10.199999999999999" hidden="1" x14ac:dyDescent="0.2"/>
    <row r="35386" ht="10.199999999999999" hidden="1" x14ac:dyDescent="0.2"/>
    <row r="35387" ht="10.199999999999999" hidden="1" x14ac:dyDescent="0.2"/>
    <row r="35388" ht="10.199999999999999" hidden="1" x14ac:dyDescent="0.2"/>
    <row r="35389" ht="10.199999999999999" hidden="1" x14ac:dyDescent="0.2"/>
    <row r="35390" ht="10.199999999999999" hidden="1" x14ac:dyDescent="0.2"/>
    <row r="35391" ht="10.199999999999999" hidden="1" x14ac:dyDescent="0.2"/>
    <row r="35392" ht="10.199999999999999" hidden="1" x14ac:dyDescent="0.2"/>
    <row r="35393" ht="10.199999999999999" hidden="1" x14ac:dyDescent="0.2"/>
    <row r="35394" ht="10.199999999999999" hidden="1" x14ac:dyDescent="0.2"/>
    <row r="35395" ht="10.199999999999999" hidden="1" x14ac:dyDescent="0.2"/>
    <row r="35396" ht="10.199999999999999" hidden="1" x14ac:dyDescent="0.2"/>
    <row r="35397" ht="10.199999999999999" hidden="1" x14ac:dyDescent="0.2"/>
    <row r="35398" ht="10.199999999999999" hidden="1" x14ac:dyDescent="0.2"/>
    <row r="35399" ht="10.199999999999999" hidden="1" x14ac:dyDescent="0.2"/>
    <row r="35400" ht="10.199999999999999" hidden="1" x14ac:dyDescent="0.2"/>
    <row r="35401" ht="10.199999999999999" hidden="1" x14ac:dyDescent="0.2"/>
    <row r="35402" ht="10.199999999999999" hidden="1" x14ac:dyDescent="0.2"/>
    <row r="35403" ht="10.199999999999999" hidden="1" x14ac:dyDescent="0.2"/>
    <row r="35404" ht="10.199999999999999" hidden="1" x14ac:dyDescent="0.2"/>
    <row r="35405" ht="10.199999999999999" hidden="1" x14ac:dyDescent="0.2"/>
    <row r="35406" ht="10.199999999999999" hidden="1" x14ac:dyDescent="0.2"/>
    <row r="35407" ht="10.199999999999999" hidden="1" x14ac:dyDescent="0.2"/>
    <row r="35408" ht="10.199999999999999" hidden="1" x14ac:dyDescent="0.2"/>
    <row r="35409" ht="10.199999999999999" hidden="1" x14ac:dyDescent="0.2"/>
    <row r="35410" ht="10.199999999999999" hidden="1" x14ac:dyDescent="0.2"/>
    <row r="35411" ht="10.199999999999999" hidden="1" x14ac:dyDescent="0.2"/>
    <row r="35412" ht="10.199999999999999" hidden="1" x14ac:dyDescent="0.2"/>
    <row r="35413" ht="10.199999999999999" hidden="1" x14ac:dyDescent="0.2"/>
    <row r="35414" ht="10.199999999999999" hidden="1" x14ac:dyDescent="0.2"/>
    <row r="35415" ht="10.199999999999999" hidden="1" x14ac:dyDescent="0.2"/>
    <row r="35416" ht="10.199999999999999" hidden="1" x14ac:dyDescent="0.2"/>
    <row r="35417" ht="10.199999999999999" hidden="1" x14ac:dyDescent="0.2"/>
    <row r="35418" ht="10.199999999999999" hidden="1" x14ac:dyDescent="0.2"/>
    <row r="35419" ht="10.199999999999999" hidden="1" x14ac:dyDescent="0.2"/>
    <row r="35420" ht="10.199999999999999" hidden="1" x14ac:dyDescent="0.2"/>
    <row r="35421" ht="10.199999999999999" hidden="1" x14ac:dyDescent="0.2"/>
    <row r="35422" ht="10.199999999999999" hidden="1" x14ac:dyDescent="0.2"/>
    <row r="35423" ht="10.199999999999999" hidden="1" x14ac:dyDescent="0.2"/>
    <row r="35424" ht="10.199999999999999" hidden="1" x14ac:dyDescent="0.2"/>
    <row r="35425" ht="10.199999999999999" hidden="1" x14ac:dyDescent="0.2"/>
    <row r="35426" ht="10.199999999999999" hidden="1" x14ac:dyDescent="0.2"/>
    <row r="35427" ht="10.199999999999999" hidden="1" x14ac:dyDescent="0.2"/>
    <row r="35428" ht="10.199999999999999" hidden="1" x14ac:dyDescent="0.2"/>
    <row r="35429" ht="10.199999999999999" hidden="1" x14ac:dyDescent="0.2"/>
    <row r="35430" ht="10.199999999999999" hidden="1" x14ac:dyDescent="0.2"/>
    <row r="35431" ht="10.199999999999999" hidden="1" x14ac:dyDescent="0.2"/>
    <row r="35432" ht="10.199999999999999" hidden="1" x14ac:dyDescent="0.2"/>
    <row r="35433" ht="10.199999999999999" hidden="1" x14ac:dyDescent="0.2"/>
    <row r="35434" ht="10.199999999999999" hidden="1" x14ac:dyDescent="0.2"/>
    <row r="35435" ht="10.199999999999999" hidden="1" x14ac:dyDescent="0.2"/>
    <row r="35436" ht="10.199999999999999" hidden="1" x14ac:dyDescent="0.2"/>
    <row r="35437" ht="10.199999999999999" hidden="1" x14ac:dyDescent="0.2"/>
    <row r="35438" ht="10.199999999999999" hidden="1" x14ac:dyDescent="0.2"/>
    <row r="35439" ht="10.199999999999999" hidden="1" x14ac:dyDescent="0.2"/>
    <row r="35440" ht="10.199999999999999" hidden="1" x14ac:dyDescent="0.2"/>
    <row r="35441" ht="10.199999999999999" hidden="1" x14ac:dyDescent="0.2"/>
    <row r="35442" ht="10.199999999999999" hidden="1" x14ac:dyDescent="0.2"/>
    <row r="35443" ht="10.199999999999999" hidden="1" x14ac:dyDescent="0.2"/>
    <row r="35444" ht="10.199999999999999" hidden="1" x14ac:dyDescent="0.2"/>
    <row r="35445" ht="10.199999999999999" hidden="1" x14ac:dyDescent="0.2"/>
    <row r="35446" ht="10.199999999999999" hidden="1" x14ac:dyDescent="0.2"/>
    <row r="35447" ht="10.199999999999999" hidden="1" x14ac:dyDescent="0.2"/>
    <row r="35448" ht="10.199999999999999" hidden="1" x14ac:dyDescent="0.2"/>
    <row r="35449" ht="10.199999999999999" hidden="1" x14ac:dyDescent="0.2"/>
    <row r="35450" ht="10.199999999999999" hidden="1" x14ac:dyDescent="0.2"/>
    <row r="35451" ht="10.199999999999999" hidden="1" x14ac:dyDescent="0.2"/>
    <row r="35452" ht="10.199999999999999" hidden="1" x14ac:dyDescent="0.2"/>
    <row r="35453" ht="10.199999999999999" hidden="1" x14ac:dyDescent="0.2"/>
    <row r="35454" ht="10.199999999999999" hidden="1" x14ac:dyDescent="0.2"/>
    <row r="35455" ht="10.199999999999999" hidden="1" x14ac:dyDescent="0.2"/>
    <row r="35456" ht="10.199999999999999" hidden="1" x14ac:dyDescent="0.2"/>
    <row r="35457" ht="10.199999999999999" hidden="1" x14ac:dyDescent="0.2"/>
    <row r="35458" ht="10.199999999999999" hidden="1" x14ac:dyDescent="0.2"/>
    <row r="35459" ht="10.199999999999999" hidden="1" x14ac:dyDescent="0.2"/>
    <row r="35460" ht="10.199999999999999" hidden="1" x14ac:dyDescent="0.2"/>
    <row r="35461" ht="10.199999999999999" hidden="1" x14ac:dyDescent="0.2"/>
    <row r="35462" ht="10.199999999999999" hidden="1" x14ac:dyDescent="0.2"/>
    <row r="35463" ht="10.199999999999999" hidden="1" x14ac:dyDescent="0.2"/>
    <row r="35464" ht="10.199999999999999" hidden="1" x14ac:dyDescent="0.2"/>
    <row r="35465" ht="10.199999999999999" hidden="1" x14ac:dyDescent="0.2"/>
    <row r="35466" ht="10.199999999999999" hidden="1" x14ac:dyDescent="0.2"/>
    <row r="35467" ht="10.199999999999999" hidden="1" x14ac:dyDescent="0.2"/>
    <row r="35468" ht="10.199999999999999" hidden="1" x14ac:dyDescent="0.2"/>
    <row r="35469" ht="10.199999999999999" hidden="1" x14ac:dyDescent="0.2"/>
    <row r="35470" ht="10.199999999999999" hidden="1" x14ac:dyDescent="0.2"/>
    <row r="35471" ht="10.199999999999999" hidden="1" x14ac:dyDescent="0.2"/>
    <row r="35472" ht="10.199999999999999" hidden="1" x14ac:dyDescent="0.2"/>
    <row r="35473" ht="10.199999999999999" hidden="1" x14ac:dyDescent="0.2"/>
    <row r="35474" ht="10.199999999999999" hidden="1" x14ac:dyDescent="0.2"/>
    <row r="35475" ht="10.199999999999999" hidden="1" x14ac:dyDescent="0.2"/>
    <row r="35476" ht="10.199999999999999" hidden="1" x14ac:dyDescent="0.2"/>
    <row r="35477" ht="10.199999999999999" hidden="1" x14ac:dyDescent="0.2"/>
    <row r="35478" ht="10.199999999999999" hidden="1" x14ac:dyDescent="0.2"/>
    <row r="35479" ht="10.199999999999999" hidden="1" x14ac:dyDescent="0.2"/>
    <row r="35480" ht="10.199999999999999" hidden="1" x14ac:dyDescent="0.2"/>
    <row r="35481" ht="10.199999999999999" hidden="1" x14ac:dyDescent="0.2"/>
    <row r="35482" ht="10.199999999999999" hidden="1" x14ac:dyDescent="0.2"/>
    <row r="35483" ht="10.199999999999999" hidden="1" x14ac:dyDescent="0.2"/>
    <row r="35484" ht="10.199999999999999" hidden="1" x14ac:dyDescent="0.2"/>
    <row r="35485" ht="10.199999999999999" hidden="1" x14ac:dyDescent="0.2"/>
    <row r="35486" ht="10.199999999999999" hidden="1" x14ac:dyDescent="0.2"/>
    <row r="35487" ht="10.199999999999999" hidden="1" x14ac:dyDescent="0.2"/>
    <row r="35488" ht="10.199999999999999" hidden="1" x14ac:dyDescent="0.2"/>
    <row r="35489" ht="10.199999999999999" hidden="1" x14ac:dyDescent="0.2"/>
    <row r="35490" ht="10.199999999999999" hidden="1" x14ac:dyDescent="0.2"/>
    <row r="35491" ht="10.199999999999999" hidden="1" x14ac:dyDescent="0.2"/>
    <row r="35492" ht="10.199999999999999" hidden="1" x14ac:dyDescent="0.2"/>
    <row r="35493" ht="10.199999999999999" hidden="1" x14ac:dyDescent="0.2"/>
    <row r="35494" ht="10.199999999999999" hidden="1" x14ac:dyDescent="0.2"/>
    <row r="35495" ht="10.199999999999999" hidden="1" x14ac:dyDescent="0.2"/>
    <row r="35496" ht="10.199999999999999" hidden="1" x14ac:dyDescent="0.2"/>
    <row r="35497" ht="10.199999999999999" hidden="1" x14ac:dyDescent="0.2"/>
    <row r="35498" ht="10.199999999999999" hidden="1" x14ac:dyDescent="0.2"/>
    <row r="35499" ht="10.199999999999999" hidden="1" x14ac:dyDescent="0.2"/>
    <row r="35500" ht="10.199999999999999" hidden="1" x14ac:dyDescent="0.2"/>
    <row r="35501" ht="10.199999999999999" hidden="1" x14ac:dyDescent="0.2"/>
    <row r="35502" ht="10.199999999999999" hidden="1" x14ac:dyDescent="0.2"/>
    <row r="35503" ht="10.199999999999999" hidden="1" x14ac:dyDescent="0.2"/>
    <row r="35504" ht="10.199999999999999" hidden="1" x14ac:dyDescent="0.2"/>
    <row r="35505" ht="10.199999999999999" hidden="1" x14ac:dyDescent="0.2"/>
    <row r="35506" ht="10.199999999999999" hidden="1" x14ac:dyDescent="0.2"/>
    <row r="35507" ht="10.199999999999999" hidden="1" x14ac:dyDescent="0.2"/>
    <row r="35508" ht="10.199999999999999" hidden="1" x14ac:dyDescent="0.2"/>
    <row r="35509" ht="10.199999999999999" hidden="1" x14ac:dyDescent="0.2"/>
    <row r="35510" ht="10.199999999999999" hidden="1" x14ac:dyDescent="0.2"/>
    <row r="35511" ht="10.199999999999999" hidden="1" x14ac:dyDescent="0.2"/>
    <row r="35512" ht="10.199999999999999" hidden="1" x14ac:dyDescent="0.2"/>
    <row r="35513" ht="10.199999999999999" hidden="1" x14ac:dyDescent="0.2"/>
    <row r="35514" ht="10.199999999999999" hidden="1" x14ac:dyDescent="0.2"/>
    <row r="35515" ht="10.199999999999999" hidden="1" x14ac:dyDescent="0.2"/>
    <row r="35516" ht="10.199999999999999" hidden="1" x14ac:dyDescent="0.2"/>
    <row r="35517" ht="10.199999999999999" hidden="1" x14ac:dyDescent="0.2"/>
    <row r="35518" ht="10.199999999999999" hidden="1" x14ac:dyDescent="0.2"/>
    <row r="35519" ht="10.199999999999999" hidden="1" x14ac:dyDescent="0.2"/>
    <row r="35520" ht="10.199999999999999" hidden="1" x14ac:dyDescent="0.2"/>
    <row r="35521" ht="10.199999999999999" hidden="1" x14ac:dyDescent="0.2"/>
    <row r="35522" ht="10.199999999999999" hidden="1" x14ac:dyDescent="0.2"/>
    <row r="35523" ht="10.199999999999999" hidden="1" x14ac:dyDescent="0.2"/>
    <row r="35524" ht="10.199999999999999" hidden="1" x14ac:dyDescent="0.2"/>
    <row r="35525" ht="10.199999999999999" hidden="1" x14ac:dyDescent="0.2"/>
    <row r="35526" ht="10.199999999999999" hidden="1" x14ac:dyDescent="0.2"/>
    <row r="35527" ht="10.199999999999999" hidden="1" x14ac:dyDescent="0.2"/>
    <row r="35528" ht="10.199999999999999" hidden="1" x14ac:dyDescent="0.2"/>
    <row r="35529" ht="10.199999999999999" hidden="1" x14ac:dyDescent="0.2"/>
    <row r="35530" ht="10.199999999999999" hidden="1" x14ac:dyDescent="0.2"/>
    <row r="35531" ht="10.199999999999999" hidden="1" x14ac:dyDescent="0.2"/>
    <row r="35532" ht="10.199999999999999" hidden="1" x14ac:dyDescent="0.2"/>
    <row r="35533" ht="10.199999999999999" hidden="1" x14ac:dyDescent="0.2"/>
    <row r="35534" ht="10.199999999999999" hidden="1" x14ac:dyDescent="0.2"/>
    <row r="35535" ht="10.199999999999999" hidden="1" x14ac:dyDescent="0.2"/>
    <row r="35536" ht="10.199999999999999" hidden="1" x14ac:dyDescent="0.2"/>
    <row r="35537" ht="10.199999999999999" hidden="1" x14ac:dyDescent="0.2"/>
    <row r="35538" ht="10.199999999999999" hidden="1" x14ac:dyDescent="0.2"/>
    <row r="35539" ht="10.199999999999999" hidden="1" x14ac:dyDescent="0.2"/>
    <row r="35540" ht="10.199999999999999" hidden="1" x14ac:dyDescent="0.2"/>
    <row r="35541" ht="10.199999999999999" hidden="1" x14ac:dyDescent="0.2"/>
    <row r="35542" ht="10.199999999999999" hidden="1" x14ac:dyDescent="0.2"/>
    <row r="35543" ht="10.199999999999999" hidden="1" x14ac:dyDescent="0.2"/>
    <row r="35544" ht="10.199999999999999" hidden="1" x14ac:dyDescent="0.2"/>
    <row r="35545" ht="10.199999999999999" hidden="1" x14ac:dyDescent="0.2"/>
    <row r="35546" ht="10.199999999999999" hidden="1" x14ac:dyDescent="0.2"/>
    <row r="35547" ht="10.199999999999999" hidden="1" x14ac:dyDescent="0.2"/>
    <row r="35548" ht="10.199999999999999" hidden="1" x14ac:dyDescent="0.2"/>
    <row r="35549" ht="10.199999999999999" hidden="1" x14ac:dyDescent="0.2"/>
    <row r="35550" ht="10.199999999999999" hidden="1" x14ac:dyDescent="0.2"/>
    <row r="35551" ht="10.199999999999999" hidden="1" x14ac:dyDescent="0.2"/>
    <row r="35552" ht="10.199999999999999" hidden="1" x14ac:dyDescent="0.2"/>
    <row r="35553" ht="10.199999999999999" hidden="1" x14ac:dyDescent="0.2"/>
    <row r="35554" ht="10.199999999999999" hidden="1" x14ac:dyDescent="0.2"/>
    <row r="35555" ht="10.199999999999999" hidden="1" x14ac:dyDescent="0.2"/>
    <row r="35556" ht="10.199999999999999" hidden="1" x14ac:dyDescent="0.2"/>
    <row r="35557" ht="10.199999999999999" hidden="1" x14ac:dyDescent="0.2"/>
    <row r="35558" ht="10.199999999999999" hidden="1" x14ac:dyDescent="0.2"/>
    <row r="35559" ht="10.199999999999999" hidden="1" x14ac:dyDescent="0.2"/>
    <row r="35560" ht="10.199999999999999" hidden="1" x14ac:dyDescent="0.2"/>
    <row r="35561" ht="10.199999999999999" hidden="1" x14ac:dyDescent="0.2"/>
    <row r="35562" ht="10.199999999999999" hidden="1" x14ac:dyDescent="0.2"/>
    <row r="35563" ht="10.199999999999999" hidden="1" x14ac:dyDescent="0.2"/>
    <row r="35564" ht="10.199999999999999" hidden="1" x14ac:dyDescent="0.2"/>
    <row r="35565" ht="10.199999999999999" hidden="1" x14ac:dyDescent="0.2"/>
    <row r="35566" ht="10.199999999999999" hidden="1" x14ac:dyDescent="0.2"/>
    <row r="35567" ht="10.199999999999999" hidden="1" x14ac:dyDescent="0.2"/>
    <row r="35568" ht="10.199999999999999" hidden="1" x14ac:dyDescent="0.2"/>
    <row r="35569" ht="10.199999999999999" hidden="1" x14ac:dyDescent="0.2"/>
    <row r="35570" ht="10.199999999999999" hidden="1" x14ac:dyDescent="0.2"/>
    <row r="35571" ht="10.199999999999999" hidden="1" x14ac:dyDescent="0.2"/>
    <row r="35572" ht="10.199999999999999" hidden="1" x14ac:dyDescent="0.2"/>
    <row r="35573" ht="10.199999999999999" hidden="1" x14ac:dyDescent="0.2"/>
    <row r="35574" ht="10.199999999999999" hidden="1" x14ac:dyDescent="0.2"/>
    <row r="35575" ht="10.199999999999999" hidden="1" x14ac:dyDescent="0.2"/>
    <row r="35576" ht="10.199999999999999" hidden="1" x14ac:dyDescent="0.2"/>
    <row r="35577" ht="10.199999999999999" hidden="1" x14ac:dyDescent="0.2"/>
    <row r="35578" ht="10.199999999999999" hidden="1" x14ac:dyDescent="0.2"/>
    <row r="35579" ht="10.199999999999999" hidden="1" x14ac:dyDescent="0.2"/>
    <row r="35580" ht="10.199999999999999" hidden="1" x14ac:dyDescent="0.2"/>
    <row r="35581" ht="10.199999999999999" hidden="1" x14ac:dyDescent="0.2"/>
    <row r="35582" ht="10.199999999999999" hidden="1" x14ac:dyDescent="0.2"/>
    <row r="35583" ht="10.199999999999999" hidden="1" x14ac:dyDescent="0.2"/>
    <row r="35584" ht="10.199999999999999" hidden="1" x14ac:dyDescent="0.2"/>
    <row r="35585" ht="10.199999999999999" hidden="1" x14ac:dyDescent="0.2"/>
    <row r="35586" ht="10.199999999999999" hidden="1" x14ac:dyDescent="0.2"/>
    <row r="35587" ht="10.199999999999999" hidden="1" x14ac:dyDescent="0.2"/>
    <row r="35588" ht="10.199999999999999" hidden="1" x14ac:dyDescent="0.2"/>
    <row r="35589" ht="10.199999999999999" hidden="1" x14ac:dyDescent="0.2"/>
    <row r="35590" ht="10.199999999999999" hidden="1" x14ac:dyDescent="0.2"/>
    <row r="35591" ht="10.199999999999999" hidden="1" x14ac:dyDescent="0.2"/>
    <row r="35592" ht="10.199999999999999" hidden="1" x14ac:dyDescent="0.2"/>
    <row r="35593" ht="10.199999999999999" hidden="1" x14ac:dyDescent="0.2"/>
    <row r="35594" ht="10.199999999999999" hidden="1" x14ac:dyDescent="0.2"/>
    <row r="35595" ht="10.199999999999999" hidden="1" x14ac:dyDescent="0.2"/>
    <row r="35596" ht="10.199999999999999" hidden="1" x14ac:dyDescent="0.2"/>
    <row r="35597" ht="10.199999999999999" hidden="1" x14ac:dyDescent="0.2"/>
    <row r="35598" ht="10.199999999999999" hidden="1" x14ac:dyDescent="0.2"/>
    <row r="35599" ht="10.199999999999999" hidden="1" x14ac:dyDescent="0.2"/>
    <row r="35600" ht="10.199999999999999" hidden="1" x14ac:dyDescent="0.2"/>
    <row r="35601" ht="10.199999999999999" hidden="1" x14ac:dyDescent="0.2"/>
    <row r="35602" ht="10.199999999999999" hidden="1" x14ac:dyDescent="0.2"/>
    <row r="35603" ht="10.199999999999999" hidden="1" x14ac:dyDescent="0.2"/>
    <row r="35604" ht="10.199999999999999" hidden="1" x14ac:dyDescent="0.2"/>
    <row r="35605" ht="10.199999999999999" hidden="1" x14ac:dyDescent="0.2"/>
    <row r="35606" ht="10.199999999999999" hidden="1" x14ac:dyDescent="0.2"/>
    <row r="35607" ht="10.199999999999999" hidden="1" x14ac:dyDescent="0.2"/>
    <row r="35608" ht="10.199999999999999" hidden="1" x14ac:dyDescent="0.2"/>
    <row r="35609" ht="10.199999999999999" hidden="1" x14ac:dyDescent="0.2"/>
    <row r="35610" ht="10.199999999999999" hidden="1" x14ac:dyDescent="0.2"/>
    <row r="35611" ht="10.199999999999999" hidden="1" x14ac:dyDescent="0.2"/>
    <row r="35612" ht="10.199999999999999" hidden="1" x14ac:dyDescent="0.2"/>
    <row r="35613" ht="10.199999999999999" hidden="1" x14ac:dyDescent="0.2"/>
    <row r="35614" ht="10.199999999999999" hidden="1" x14ac:dyDescent="0.2"/>
    <row r="35615" ht="10.199999999999999" hidden="1" x14ac:dyDescent="0.2"/>
    <row r="35616" ht="10.199999999999999" hidden="1" x14ac:dyDescent="0.2"/>
    <row r="35617" ht="10.199999999999999" hidden="1" x14ac:dyDescent="0.2"/>
    <row r="35618" ht="10.199999999999999" hidden="1" x14ac:dyDescent="0.2"/>
    <row r="35619" ht="10.199999999999999" hidden="1" x14ac:dyDescent="0.2"/>
    <row r="35620" ht="10.199999999999999" hidden="1" x14ac:dyDescent="0.2"/>
    <row r="35621" ht="10.199999999999999" hidden="1" x14ac:dyDescent="0.2"/>
    <row r="35622" ht="10.199999999999999" hidden="1" x14ac:dyDescent="0.2"/>
    <row r="35623" ht="10.199999999999999" hidden="1" x14ac:dyDescent="0.2"/>
    <row r="35624" ht="10.199999999999999" hidden="1" x14ac:dyDescent="0.2"/>
    <row r="35625" ht="10.199999999999999" hidden="1" x14ac:dyDescent="0.2"/>
    <row r="35626" ht="10.199999999999999" hidden="1" x14ac:dyDescent="0.2"/>
    <row r="35627" ht="10.199999999999999" hidden="1" x14ac:dyDescent="0.2"/>
    <row r="35628" ht="10.199999999999999" hidden="1" x14ac:dyDescent="0.2"/>
    <row r="35629" ht="10.199999999999999" hidden="1" x14ac:dyDescent="0.2"/>
    <row r="35630" ht="10.199999999999999" hidden="1" x14ac:dyDescent="0.2"/>
    <row r="35631" ht="10.199999999999999" hidden="1" x14ac:dyDescent="0.2"/>
    <row r="35632" ht="10.199999999999999" hidden="1" x14ac:dyDescent="0.2"/>
    <row r="35633" ht="10.199999999999999" hidden="1" x14ac:dyDescent="0.2"/>
    <row r="35634" ht="10.199999999999999" hidden="1" x14ac:dyDescent="0.2"/>
    <row r="35635" ht="10.199999999999999" hidden="1" x14ac:dyDescent="0.2"/>
    <row r="35636" ht="10.199999999999999" hidden="1" x14ac:dyDescent="0.2"/>
    <row r="35637" ht="10.199999999999999" hidden="1" x14ac:dyDescent="0.2"/>
    <row r="35638" ht="10.199999999999999" hidden="1" x14ac:dyDescent="0.2"/>
    <row r="35639" ht="10.199999999999999" hidden="1" x14ac:dyDescent="0.2"/>
    <row r="35640" ht="10.199999999999999" hidden="1" x14ac:dyDescent="0.2"/>
    <row r="35641" ht="10.199999999999999" hidden="1" x14ac:dyDescent="0.2"/>
    <row r="35642" ht="10.199999999999999" hidden="1" x14ac:dyDescent="0.2"/>
    <row r="35643" ht="10.199999999999999" hidden="1" x14ac:dyDescent="0.2"/>
    <row r="35644" ht="10.199999999999999" hidden="1" x14ac:dyDescent="0.2"/>
    <row r="35645" ht="10.199999999999999" hidden="1" x14ac:dyDescent="0.2"/>
    <row r="35646" ht="10.199999999999999" hidden="1" x14ac:dyDescent="0.2"/>
    <row r="35647" ht="10.199999999999999" hidden="1" x14ac:dyDescent="0.2"/>
    <row r="35648" ht="10.199999999999999" hidden="1" x14ac:dyDescent="0.2"/>
    <row r="35649" ht="10.199999999999999" hidden="1" x14ac:dyDescent="0.2"/>
    <row r="35650" ht="10.199999999999999" hidden="1" x14ac:dyDescent="0.2"/>
    <row r="35651" ht="10.199999999999999" hidden="1" x14ac:dyDescent="0.2"/>
    <row r="35652" ht="10.199999999999999" hidden="1" x14ac:dyDescent="0.2"/>
    <row r="35653" ht="10.199999999999999" hidden="1" x14ac:dyDescent="0.2"/>
    <row r="35654" ht="10.199999999999999" hidden="1" x14ac:dyDescent="0.2"/>
    <row r="35655" ht="10.199999999999999" hidden="1" x14ac:dyDescent="0.2"/>
    <row r="35656" ht="10.199999999999999" hidden="1" x14ac:dyDescent="0.2"/>
    <row r="35657" ht="10.199999999999999" hidden="1" x14ac:dyDescent="0.2"/>
    <row r="35658" ht="10.199999999999999" hidden="1" x14ac:dyDescent="0.2"/>
    <row r="35659" ht="10.199999999999999" hidden="1" x14ac:dyDescent="0.2"/>
    <row r="35660" ht="10.199999999999999" hidden="1" x14ac:dyDescent="0.2"/>
    <row r="35661" ht="10.199999999999999" hidden="1" x14ac:dyDescent="0.2"/>
    <row r="35662" ht="10.199999999999999" hidden="1" x14ac:dyDescent="0.2"/>
    <row r="35663" ht="10.199999999999999" hidden="1" x14ac:dyDescent="0.2"/>
    <row r="35664" ht="10.199999999999999" hidden="1" x14ac:dyDescent="0.2"/>
    <row r="35665" ht="10.199999999999999" hidden="1" x14ac:dyDescent="0.2"/>
    <row r="35666" ht="10.199999999999999" hidden="1" x14ac:dyDescent="0.2"/>
    <row r="35667" ht="10.199999999999999" hidden="1" x14ac:dyDescent="0.2"/>
    <row r="35668" ht="10.199999999999999" hidden="1" x14ac:dyDescent="0.2"/>
    <row r="35669" ht="10.199999999999999" hidden="1" x14ac:dyDescent="0.2"/>
    <row r="35670" ht="10.199999999999999" hidden="1" x14ac:dyDescent="0.2"/>
    <row r="35671" ht="10.199999999999999" hidden="1" x14ac:dyDescent="0.2"/>
    <row r="35672" ht="10.199999999999999" hidden="1" x14ac:dyDescent="0.2"/>
    <row r="35673" ht="10.199999999999999" hidden="1" x14ac:dyDescent="0.2"/>
    <row r="35674" ht="10.199999999999999" hidden="1" x14ac:dyDescent="0.2"/>
    <row r="35675" ht="10.199999999999999" hidden="1" x14ac:dyDescent="0.2"/>
    <row r="35676" ht="10.199999999999999" hidden="1" x14ac:dyDescent="0.2"/>
    <row r="35677" ht="10.199999999999999" hidden="1" x14ac:dyDescent="0.2"/>
    <row r="35678" ht="10.199999999999999" hidden="1" x14ac:dyDescent="0.2"/>
    <row r="35679" ht="10.199999999999999" hidden="1" x14ac:dyDescent="0.2"/>
    <row r="35680" ht="10.199999999999999" hidden="1" x14ac:dyDescent="0.2"/>
    <row r="35681" ht="10.199999999999999" hidden="1" x14ac:dyDescent="0.2"/>
    <row r="35682" ht="10.199999999999999" hidden="1" x14ac:dyDescent="0.2"/>
    <row r="35683" ht="10.199999999999999" hidden="1" x14ac:dyDescent="0.2"/>
    <row r="35684" ht="10.199999999999999" hidden="1" x14ac:dyDescent="0.2"/>
    <row r="35685" ht="10.199999999999999" hidden="1" x14ac:dyDescent="0.2"/>
    <row r="35686" ht="10.199999999999999" hidden="1" x14ac:dyDescent="0.2"/>
    <row r="35687" ht="10.199999999999999" hidden="1" x14ac:dyDescent="0.2"/>
    <row r="35688" ht="10.199999999999999" hidden="1" x14ac:dyDescent="0.2"/>
    <row r="35689" ht="10.199999999999999" hidden="1" x14ac:dyDescent="0.2"/>
    <row r="35690" ht="10.199999999999999" hidden="1" x14ac:dyDescent="0.2"/>
    <row r="35691" ht="10.199999999999999" hidden="1" x14ac:dyDescent="0.2"/>
    <row r="35692" ht="10.199999999999999" hidden="1" x14ac:dyDescent="0.2"/>
    <row r="35693" ht="10.199999999999999" hidden="1" x14ac:dyDescent="0.2"/>
    <row r="35694" ht="10.199999999999999" hidden="1" x14ac:dyDescent="0.2"/>
    <row r="35695" ht="10.199999999999999" hidden="1" x14ac:dyDescent="0.2"/>
    <row r="35696" ht="10.199999999999999" hidden="1" x14ac:dyDescent="0.2"/>
    <row r="35697" ht="10.199999999999999" hidden="1" x14ac:dyDescent="0.2"/>
    <row r="35698" ht="10.199999999999999" hidden="1" x14ac:dyDescent="0.2"/>
    <row r="35699" ht="10.199999999999999" hidden="1" x14ac:dyDescent="0.2"/>
    <row r="35700" ht="10.199999999999999" hidden="1" x14ac:dyDescent="0.2"/>
    <row r="35701" ht="10.199999999999999" hidden="1" x14ac:dyDescent="0.2"/>
    <row r="35702" ht="10.199999999999999" hidden="1" x14ac:dyDescent="0.2"/>
    <row r="35703" ht="10.199999999999999" hidden="1" x14ac:dyDescent="0.2"/>
    <row r="35704" ht="10.199999999999999" hidden="1" x14ac:dyDescent="0.2"/>
    <row r="35705" ht="10.199999999999999" hidden="1" x14ac:dyDescent="0.2"/>
    <row r="35706" ht="10.199999999999999" hidden="1" x14ac:dyDescent="0.2"/>
    <row r="35707" ht="10.199999999999999" hidden="1" x14ac:dyDescent="0.2"/>
    <row r="35708" ht="10.199999999999999" hidden="1" x14ac:dyDescent="0.2"/>
    <row r="35709" ht="10.199999999999999" hidden="1" x14ac:dyDescent="0.2"/>
    <row r="35710" ht="10.199999999999999" hidden="1" x14ac:dyDescent="0.2"/>
    <row r="35711" ht="10.199999999999999" hidden="1" x14ac:dyDescent="0.2"/>
    <row r="35712" ht="10.199999999999999" hidden="1" x14ac:dyDescent="0.2"/>
    <row r="35713" ht="10.199999999999999" hidden="1" x14ac:dyDescent="0.2"/>
    <row r="35714" ht="10.199999999999999" hidden="1" x14ac:dyDescent="0.2"/>
    <row r="35715" ht="10.199999999999999" hidden="1" x14ac:dyDescent="0.2"/>
    <row r="35716" ht="10.199999999999999" hidden="1" x14ac:dyDescent="0.2"/>
    <row r="35717" ht="10.199999999999999" hidden="1" x14ac:dyDescent="0.2"/>
    <row r="35718" ht="10.199999999999999" hidden="1" x14ac:dyDescent="0.2"/>
    <row r="35719" ht="10.199999999999999" hidden="1" x14ac:dyDescent="0.2"/>
    <row r="35720" ht="10.199999999999999" hidden="1" x14ac:dyDescent="0.2"/>
    <row r="35721" ht="10.199999999999999" hidden="1" x14ac:dyDescent="0.2"/>
    <row r="35722" ht="10.199999999999999" hidden="1" x14ac:dyDescent="0.2"/>
    <row r="35723" ht="10.199999999999999" hidden="1" x14ac:dyDescent="0.2"/>
    <row r="35724" ht="10.199999999999999" hidden="1" x14ac:dyDescent="0.2"/>
    <row r="35725" ht="10.199999999999999" hidden="1" x14ac:dyDescent="0.2"/>
    <row r="35726" ht="10.199999999999999" hidden="1" x14ac:dyDescent="0.2"/>
    <row r="35727" ht="10.199999999999999" hidden="1" x14ac:dyDescent="0.2"/>
    <row r="35728" ht="10.199999999999999" hidden="1" x14ac:dyDescent="0.2"/>
    <row r="35729" ht="10.199999999999999" hidden="1" x14ac:dyDescent="0.2"/>
    <row r="35730" ht="10.199999999999999" hidden="1" x14ac:dyDescent="0.2"/>
    <row r="35731" ht="10.199999999999999" hidden="1" x14ac:dyDescent="0.2"/>
    <row r="35732" ht="10.199999999999999" hidden="1" x14ac:dyDescent="0.2"/>
    <row r="35733" ht="10.199999999999999" hidden="1" x14ac:dyDescent="0.2"/>
    <row r="35734" ht="10.199999999999999" hidden="1" x14ac:dyDescent="0.2"/>
    <row r="35735" ht="10.199999999999999" hidden="1" x14ac:dyDescent="0.2"/>
    <row r="35736" ht="10.199999999999999" hidden="1" x14ac:dyDescent="0.2"/>
    <row r="35737" ht="10.199999999999999" hidden="1" x14ac:dyDescent="0.2"/>
    <row r="35738" ht="10.199999999999999" hidden="1" x14ac:dyDescent="0.2"/>
    <row r="35739" ht="10.199999999999999" hidden="1" x14ac:dyDescent="0.2"/>
    <row r="35740" ht="10.199999999999999" hidden="1" x14ac:dyDescent="0.2"/>
    <row r="35741" ht="10.199999999999999" hidden="1" x14ac:dyDescent="0.2"/>
    <row r="35742" ht="10.199999999999999" hidden="1" x14ac:dyDescent="0.2"/>
    <row r="35743" ht="10.199999999999999" hidden="1" x14ac:dyDescent="0.2"/>
    <row r="35744" ht="10.199999999999999" hidden="1" x14ac:dyDescent="0.2"/>
    <row r="35745" ht="10.199999999999999" hidden="1" x14ac:dyDescent="0.2"/>
    <row r="35746" ht="10.199999999999999" hidden="1" x14ac:dyDescent="0.2"/>
    <row r="35747" ht="10.199999999999999" hidden="1" x14ac:dyDescent="0.2"/>
    <row r="35748" ht="10.199999999999999" hidden="1" x14ac:dyDescent="0.2"/>
    <row r="35749" ht="10.199999999999999" hidden="1" x14ac:dyDescent="0.2"/>
    <row r="35750" ht="10.199999999999999" hidden="1" x14ac:dyDescent="0.2"/>
    <row r="35751" ht="10.199999999999999" hidden="1" x14ac:dyDescent="0.2"/>
    <row r="35752" ht="10.199999999999999" hidden="1" x14ac:dyDescent="0.2"/>
    <row r="35753" ht="10.199999999999999" hidden="1" x14ac:dyDescent="0.2"/>
    <row r="35754" ht="10.199999999999999" hidden="1" x14ac:dyDescent="0.2"/>
    <row r="35755" ht="10.199999999999999" hidden="1" x14ac:dyDescent="0.2"/>
    <row r="35756" ht="10.199999999999999" hidden="1" x14ac:dyDescent="0.2"/>
    <row r="35757" ht="10.199999999999999" hidden="1" x14ac:dyDescent="0.2"/>
    <row r="35758" ht="10.199999999999999" hidden="1" x14ac:dyDescent="0.2"/>
    <row r="35759" ht="10.199999999999999" hidden="1" x14ac:dyDescent="0.2"/>
    <row r="35760" ht="10.199999999999999" hidden="1" x14ac:dyDescent="0.2"/>
    <row r="35761" ht="10.199999999999999" hidden="1" x14ac:dyDescent="0.2"/>
    <row r="35762" ht="10.199999999999999" hidden="1" x14ac:dyDescent="0.2"/>
    <row r="35763" ht="10.199999999999999" hidden="1" x14ac:dyDescent="0.2"/>
    <row r="35764" ht="10.199999999999999" hidden="1" x14ac:dyDescent="0.2"/>
    <row r="35765" ht="10.199999999999999" hidden="1" x14ac:dyDescent="0.2"/>
    <row r="35766" ht="10.199999999999999" hidden="1" x14ac:dyDescent="0.2"/>
    <row r="35767" ht="10.199999999999999" hidden="1" x14ac:dyDescent="0.2"/>
    <row r="35768" ht="10.199999999999999" hidden="1" x14ac:dyDescent="0.2"/>
    <row r="35769" ht="10.199999999999999" hidden="1" x14ac:dyDescent="0.2"/>
    <row r="35770" ht="10.199999999999999" hidden="1" x14ac:dyDescent="0.2"/>
    <row r="35771" ht="10.199999999999999" hidden="1" x14ac:dyDescent="0.2"/>
    <row r="35772" ht="10.199999999999999" hidden="1" x14ac:dyDescent="0.2"/>
    <row r="35773" ht="10.199999999999999" hidden="1" x14ac:dyDescent="0.2"/>
    <row r="35774" ht="10.199999999999999" hidden="1" x14ac:dyDescent="0.2"/>
    <row r="35775" ht="10.199999999999999" hidden="1" x14ac:dyDescent="0.2"/>
    <row r="35776" ht="10.199999999999999" hidden="1" x14ac:dyDescent="0.2"/>
    <row r="35777" ht="10.199999999999999" hidden="1" x14ac:dyDescent="0.2"/>
    <row r="35778" ht="10.199999999999999" hidden="1" x14ac:dyDescent="0.2"/>
    <row r="35779" ht="10.199999999999999" hidden="1" x14ac:dyDescent="0.2"/>
    <row r="35780" ht="10.199999999999999" hidden="1" x14ac:dyDescent="0.2"/>
    <row r="35781" ht="10.199999999999999" hidden="1" x14ac:dyDescent="0.2"/>
    <row r="35782" ht="10.199999999999999" hidden="1" x14ac:dyDescent="0.2"/>
    <row r="35783" ht="10.199999999999999" hidden="1" x14ac:dyDescent="0.2"/>
    <row r="35784" ht="10.199999999999999" hidden="1" x14ac:dyDescent="0.2"/>
    <row r="35785" ht="10.199999999999999" hidden="1" x14ac:dyDescent="0.2"/>
    <row r="35786" ht="10.199999999999999" hidden="1" x14ac:dyDescent="0.2"/>
    <row r="35787" ht="10.199999999999999" hidden="1" x14ac:dyDescent="0.2"/>
    <row r="35788" ht="10.199999999999999" hidden="1" x14ac:dyDescent="0.2"/>
    <row r="35789" ht="10.199999999999999" hidden="1" x14ac:dyDescent="0.2"/>
    <row r="35790" ht="10.199999999999999" hidden="1" x14ac:dyDescent="0.2"/>
    <row r="35791" ht="10.199999999999999" hidden="1" x14ac:dyDescent="0.2"/>
    <row r="35792" ht="10.199999999999999" hidden="1" x14ac:dyDescent="0.2"/>
    <row r="35793" ht="10.199999999999999" hidden="1" x14ac:dyDescent="0.2"/>
    <row r="35794" ht="10.199999999999999" hidden="1" x14ac:dyDescent="0.2"/>
    <row r="35795" ht="10.199999999999999" hidden="1" x14ac:dyDescent="0.2"/>
    <row r="35796" ht="10.199999999999999" hidden="1" x14ac:dyDescent="0.2"/>
    <row r="35797" ht="10.199999999999999" hidden="1" x14ac:dyDescent="0.2"/>
    <row r="35798" ht="10.199999999999999" hidden="1" x14ac:dyDescent="0.2"/>
    <row r="35799" ht="10.199999999999999" hidden="1" x14ac:dyDescent="0.2"/>
    <row r="35800" ht="10.199999999999999" hidden="1" x14ac:dyDescent="0.2"/>
    <row r="35801" ht="10.199999999999999" hidden="1" x14ac:dyDescent="0.2"/>
    <row r="35802" ht="10.199999999999999" hidden="1" x14ac:dyDescent="0.2"/>
    <row r="35803" ht="10.199999999999999" hidden="1" x14ac:dyDescent="0.2"/>
    <row r="35804" ht="10.199999999999999" hidden="1" x14ac:dyDescent="0.2"/>
    <row r="35805" ht="10.199999999999999" hidden="1" x14ac:dyDescent="0.2"/>
    <row r="35806" ht="10.199999999999999" hidden="1" x14ac:dyDescent="0.2"/>
    <row r="35807" ht="10.199999999999999" hidden="1" x14ac:dyDescent="0.2"/>
    <row r="35808" ht="10.199999999999999" hidden="1" x14ac:dyDescent="0.2"/>
    <row r="35809" ht="10.199999999999999" hidden="1" x14ac:dyDescent="0.2"/>
    <row r="35810" ht="10.199999999999999" hidden="1" x14ac:dyDescent="0.2"/>
    <row r="35811" ht="10.199999999999999" hidden="1" x14ac:dyDescent="0.2"/>
    <row r="35812" ht="10.199999999999999" hidden="1" x14ac:dyDescent="0.2"/>
    <row r="35813" ht="10.199999999999999" hidden="1" x14ac:dyDescent="0.2"/>
    <row r="35814" ht="10.199999999999999" hidden="1" x14ac:dyDescent="0.2"/>
    <row r="35815" ht="10.199999999999999" hidden="1" x14ac:dyDescent="0.2"/>
    <row r="35816" ht="10.199999999999999" hidden="1" x14ac:dyDescent="0.2"/>
    <row r="35817" ht="10.199999999999999" hidden="1" x14ac:dyDescent="0.2"/>
    <row r="35818" ht="10.199999999999999" hidden="1" x14ac:dyDescent="0.2"/>
    <row r="35819" ht="10.199999999999999" hidden="1" x14ac:dyDescent="0.2"/>
    <row r="35820" ht="10.199999999999999" hidden="1" x14ac:dyDescent="0.2"/>
    <row r="35821" ht="10.199999999999999" hidden="1" x14ac:dyDescent="0.2"/>
    <row r="35822" ht="10.199999999999999" hidden="1" x14ac:dyDescent="0.2"/>
    <row r="35823" ht="10.199999999999999" hidden="1" x14ac:dyDescent="0.2"/>
    <row r="35824" ht="10.199999999999999" hidden="1" x14ac:dyDescent="0.2"/>
    <row r="35825" ht="10.199999999999999" hidden="1" x14ac:dyDescent="0.2"/>
    <row r="35826" ht="10.199999999999999" hidden="1" x14ac:dyDescent="0.2"/>
    <row r="35827" ht="10.199999999999999" hidden="1" x14ac:dyDescent="0.2"/>
    <row r="35828" ht="10.199999999999999" hidden="1" x14ac:dyDescent="0.2"/>
    <row r="35829" ht="10.199999999999999" hidden="1" x14ac:dyDescent="0.2"/>
    <row r="35830" ht="10.199999999999999" hidden="1" x14ac:dyDescent="0.2"/>
    <row r="35831" ht="10.199999999999999" hidden="1" x14ac:dyDescent="0.2"/>
    <row r="35832" ht="10.199999999999999" hidden="1" x14ac:dyDescent="0.2"/>
    <row r="35833" ht="10.199999999999999" hidden="1" x14ac:dyDescent="0.2"/>
    <row r="35834" ht="10.199999999999999" hidden="1" x14ac:dyDescent="0.2"/>
    <row r="35835" ht="10.199999999999999" hidden="1" x14ac:dyDescent="0.2"/>
    <row r="35836" ht="10.199999999999999" hidden="1" x14ac:dyDescent="0.2"/>
    <row r="35837" ht="10.199999999999999" hidden="1" x14ac:dyDescent="0.2"/>
    <row r="35838" ht="10.199999999999999" hidden="1" x14ac:dyDescent="0.2"/>
    <row r="35839" ht="10.199999999999999" hidden="1" x14ac:dyDescent="0.2"/>
    <row r="35840" ht="10.199999999999999" hidden="1" x14ac:dyDescent="0.2"/>
    <row r="35841" ht="10.199999999999999" hidden="1" x14ac:dyDescent="0.2"/>
    <row r="35842" ht="10.199999999999999" hidden="1" x14ac:dyDescent="0.2"/>
    <row r="35843" ht="10.199999999999999" hidden="1" x14ac:dyDescent="0.2"/>
    <row r="35844" ht="10.199999999999999" hidden="1" x14ac:dyDescent="0.2"/>
    <row r="35845" ht="10.199999999999999" hidden="1" x14ac:dyDescent="0.2"/>
    <row r="35846" ht="10.199999999999999" hidden="1" x14ac:dyDescent="0.2"/>
    <row r="35847" ht="10.199999999999999" hidden="1" x14ac:dyDescent="0.2"/>
    <row r="35848" ht="10.199999999999999" hidden="1" x14ac:dyDescent="0.2"/>
    <row r="35849" ht="10.199999999999999" hidden="1" x14ac:dyDescent="0.2"/>
    <row r="35850" ht="10.199999999999999" hidden="1" x14ac:dyDescent="0.2"/>
    <row r="35851" ht="10.199999999999999" hidden="1" x14ac:dyDescent="0.2"/>
    <row r="35852" ht="10.199999999999999" hidden="1" x14ac:dyDescent="0.2"/>
    <row r="35853" ht="10.199999999999999" hidden="1" x14ac:dyDescent="0.2"/>
    <row r="35854" ht="10.199999999999999" hidden="1" x14ac:dyDescent="0.2"/>
    <row r="35855" ht="10.199999999999999" hidden="1" x14ac:dyDescent="0.2"/>
    <row r="35856" ht="10.199999999999999" hidden="1" x14ac:dyDescent="0.2"/>
    <row r="35857" ht="10.199999999999999" hidden="1" x14ac:dyDescent="0.2"/>
    <row r="35858" ht="10.199999999999999" hidden="1" x14ac:dyDescent="0.2"/>
    <row r="35859" ht="10.199999999999999" hidden="1" x14ac:dyDescent="0.2"/>
    <row r="35860" ht="10.199999999999999" hidden="1" x14ac:dyDescent="0.2"/>
    <row r="35861" ht="10.199999999999999" hidden="1" x14ac:dyDescent="0.2"/>
    <row r="35862" ht="10.199999999999999" hidden="1" x14ac:dyDescent="0.2"/>
    <row r="35863" ht="10.199999999999999" hidden="1" x14ac:dyDescent="0.2"/>
    <row r="35864" ht="10.199999999999999" hidden="1" x14ac:dyDescent="0.2"/>
    <row r="35865" ht="10.199999999999999" hidden="1" x14ac:dyDescent="0.2"/>
    <row r="35866" ht="10.199999999999999" hidden="1" x14ac:dyDescent="0.2"/>
    <row r="35867" ht="10.199999999999999" hidden="1" x14ac:dyDescent="0.2"/>
    <row r="35868" ht="10.199999999999999" hidden="1" x14ac:dyDescent="0.2"/>
    <row r="35869" ht="10.199999999999999" hidden="1" x14ac:dyDescent="0.2"/>
    <row r="35870" ht="10.199999999999999" hidden="1" x14ac:dyDescent="0.2"/>
    <row r="35871" ht="10.199999999999999" hidden="1" x14ac:dyDescent="0.2"/>
    <row r="35872" ht="10.199999999999999" hidden="1" x14ac:dyDescent="0.2"/>
    <row r="35873" ht="10.199999999999999" hidden="1" x14ac:dyDescent="0.2"/>
    <row r="35874" ht="10.199999999999999" hidden="1" x14ac:dyDescent="0.2"/>
    <row r="35875" ht="10.199999999999999" hidden="1" x14ac:dyDescent="0.2"/>
    <row r="35876" ht="10.199999999999999" hidden="1" x14ac:dyDescent="0.2"/>
    <row r="35877" ht="10.199999999999999" hidden="1" x14ac:dyDescent="0.2"/>
    <row r="35878" ht="10.199999999999999" hidden="1" x14ac:dyDescent="0.2"/>
    <row r="35879" ht="10.199999999999999" hidden="1" x14ac:dyDescent="0.2"/>
    <row r="35880" ht="10.199999999999999" hidden="1" x14ac:dyDescent="0.2"/>
    <row r="35881" ht="10.199999999999999" hidden="1" x14ac:dyDescent="0.2"/>
    <row r="35882" ht="10.199999999999999" hidden="1" x14ac:dyDescent="0.2"/>
    <row r="35883" ht="10.199999999999999" hidden="1" x14ac:dyDescent="0.2"/>
    <row r="35884" ht="10.199999999999999" hidden="1" x14ac:dyDescent="0.2"/>
    <row r="35885" ht="10.199999999999999" hidden="1" x14ac:dyDescent="0.2"/>
    <row r="35886" ht="10.199999999999999" hidden="1" x14ac:dyDescent="0.2"/>
    <row r="35887" ht="10.199999999999999" hidden="1" x14ac:dyDescent="0.2"/>
    <row r="35888" ht="10.199999999999999" hidden="1" x14ac:dyDescent="0.2"/>
    <row r="35889" ht="10.199999999999999" hidden="1" x14ac:dyDescent="0.2"/>
    <row r="35890" ht="10.199999999999999" hidden="1" x14ac:dyDescent="0.2"/>
    <row r="35891" ht="10.199999999999999" hidden="1" x14ac:dyDescent="0.2"/>
    <row r="35892" ht="10.199999999999999" hidden="1" x14ac:dyDescent="0.2"/>
    <row r="35893" ht="10.199999999999999" hidden="1" x14ac:dyDescent="0.2"/>
    <row r="35894" ht="10.199999999999999" hidden="1" x14ac:dyDescent="0.2"/>
    <row r="35895" ht="10.199999999999999" hidden="1" x14ac:dyDescent="0.2"/>
    <row r="35896" ht="10.199999999999999" hidden="1" x14ac:dyDescent="0.2"/>
    <row r="35897" ht="10.199999999999999" hidden="1" x14ac:dyDescent="0.2"/>
    <row r="35898" ht="10.199999999999999" hidden="1" x14ac:dyDescent="0.2"/>
    <row r="35899" ht="10.199999999999999" hidden="1" x14ac:dyDescent="0.2"/>
    <row r="35900" ht="10.199999999999999" hidden="1" x14ac:dyDescent="0.2"/>
    <row r="35901" ht="10.199999999999999" hidden="1" x14ac:dyDescent="0.2"/>
    <row r="35902" ht="10.199999999999999" hidden="1" x14ac:dyDescent="0.2"/>
    <row r="35903" ht="10.199999999999999" hidden="1" x14ac:dyDescent="0.2"/>
    <row r="35904" ht="10.199999999999999" hidden="1" x14ac:dyDescent="0.2"/>
    <row r="35905" ht="10.199999999999999" hidden="1" x14ac:dyDescent="0.2"/>
    <row r="35906" ht="10.199999999999999" hidden="1" x14ac:dyDescent="0.2"/>
    <row r="35907" ht="10.199999999999999" hidden="1" x14ac:dyDescent="0.2"/>
    <row r="35908" ht="10.199999999999999" hidden="1" x14ac:dyDescent="0.2"/>
    <row r="35909" ht="10.199999999999999" hidden="1" x14ac:dyDescent="0.2"/>
    <row r="35910" ht="10.199999999999999" hidden="1" x14ac:dyDescent="0.2"/>
    <row r="35911" ht="10.199999999999999" hidden="1" x14ac:dyDescent="0.2"/>
    <row r="35912" ht="10.199999999999999" hidden="1" x14ac:dyDescent="0.2"/>
    <row r="35913" ht="10.199999999999999" hidden="1" x14ac:dyDescent="0.2"/>
    <row r="35914" ht="10.199999999999999" hidden="1" x14ac:dyDescent="0.2"/>
    <row r="35915" ht="10.199999999999999" hidden="1" x14ac:dyDescent="0.2"/>
    <row r="35916" ht="10.199999999999999" hidden="1" x14ac:dyDescent="0.2"/>
    <row r="35917" ht="10.199999999999999" hidden="1" x14ac:dyDescent="0.2"/>
    <row r="35918" ht="10.199999999999999" hidden="1" x14ac:dyDescent="0.2"/>
    <row r="35919" ht="10.199999999999999" hidden="1" x14ac:dyDescent="0.2"/>
    <row r="35920" ht="10.199999999999999" hidden="1" x14ac:dyDescent="0.2"/>
    <row r="35921" ht="10.199999999999999" hidden="1" x14ac:dyDescent="0.2"/>
    <row r="35922" ht="10.199999999999999" hidden="1" x14ac:dyDescent="0.2"/>
    <row r="35923" ht="10.199999999999999" hidden="1" x14ac:dyDescent="0.2"/>
    <row r="35924" ht="10.199999999999999" hidden="1" x14ac:dyDescent="0.2"/>
    <row r="35925" ht="10.199999999999999" hidden="1" x14ac:dyDescent="0.2"/>
    <row r="35926" ht="10.199999999999999" hidden="1" x14ac:dyDescent="0.2"/>
    <row r="35927" ht="10.199999999999999" hidden="1" x14ac:dyDescent="0.2"/>
    <row r="35928" ht="10.199999999999999" hidden="1" x14ac:dyDescent="0.2"/>
    <row r="35929" ht="10.199999999999999" hidden="1" x14ac:dyDescent="0.2"/>
    <row r="35930" ht="10.199999999999999" hidden="1" x14ac:dyDescent="0.2"/>
    <row r="35931" ht="10.199999999999999" hidden="1" x14ac:dyDescent="0.2"/>
    <row r="35932" ht="10.199999999999999" hidden="1" x14ac:dyDescent="0.2"/>
    <row r="35933" ht="10.199999999999999" hidden="1" x14ac:dyDescent="0.2"/>
    <row r="35934" ht="10.199999999999999" hidden="1" x14ac:dyDescent="0.2"/>
    <row r="35935" ht="10.199999999999999" hidden="1" x14ac:dyDescent="0.2"/>
    <row r="35936" ht="10.199999999999999" hidden="1" x14ac:dyDescent="0.2"/>
    <row r="35937" ht="10.199999999999999" hidden="1" x14ac:dyDescent="0.2"/>
    <row r="35938" ht="10.199999999999999" hidden="1" x14ac:dyDescent="0.2"/>
    <row r="35939" ht="10.199999999999999" hidden="1" x14ac:dyDescent="0.2"/>
    <row r="35940" ht="10.199999999999999" hidden="1" x14ac:dyDescent="0.2"/>
    <row r="35941" ht="10.199999999999999" hidden="1" x14ac:dyDescent="0.2"/>
    <row r="35942" ht="10.199999999999999" hidden="1" x14ac:dyDescent="0.2"/>
    <row r="35943" ht="10.199999999999999" hidden="1" x14ac:dyDescent="0.2"/>
    <row r="35944" ht="10.199999999999999" hidden="1" x14ac:dyDescent="0.2"/>
    <row r="35945" ht="10.199999999999999" hidden="1" x14ac:dyDescent="0.2"/>
    <row r="35946" ht="10.199999999999999" hidden="1" x14ac:dyDescent="0.2"/>
    <row r="35947" ht="10.199999999999999" hidden="1" x14ac:dyDescent="0.2"/>
    <row r="35948" ht="10.199999999999999" hidden="1" x14ac:dyDescent="0.2"/>
    <row r="35949" ht="10.199999999999999" hidden="1" x14ac:dyDescent="0.2"/>
    <row r="35950" ht="10.199999999999999" hidden="1" x14ac:dyDescent="0.2"/>
    <row r="35951" ht="10.199999999999999" hidden="1" x14ac:dyDescent="0.2"/>
    <row r="35952" ht="10.199999999999999" hidden="1" x14ac:dyDescent="0.2"/>
    <row r="35953" ht="10.199999999999999" hidden="1" x14ac:dyDescent="0.2"/>
    <row r="35954" ht="10.199999999999999" hidden="1" x14ac:dyDescent="0.2"/>
    <row r="35955" ht="10.199999999999999" hidden="1" x14ac:dyDescent="0.2"/>
    <row r="35956" ht="10.199999999999999" hidden="1" x14ac:dyDescent="0.2"/>
    <row r="35957" ht="10.199999999999999" hidden="1" x14ac:dyDescent="0.2"/>
    <row r="35958" ht="10.199999999999999" hidden="1" x14ac:dyDescent="0.2"/>
    <row r="35959" ht="10.199999999999999" hidden="1" x14ac:dyDescent="0.2"/>
    <row r="35960" ht="10.199999999999999" hidden="1" x14ac:dyDescent="0.2"/>
    <row r="35961" ht="10.199999999999999" hidden="1" x14ac:dyDescent="0.2"/>
    <row r="35962" ht="10.199999999999999" hidden="1" x14ac:dyDescent="0.2"/>
    <row r="35963" ht="10.199999999999999" hidden="1" x14ac:dyDescent="0.2"/>
    <row r="35964" ht="10.199999999999999" hidden="1" x14ac:dyDescent="0.2"/>
    <row r="35965" ht="10.199999999999999" hidden="1" x14ac:dyDescent="0.2"/>
    <row r="35966" ht="10.199999999999999" hidden="1" x14ac:dyDescent="0.2"/>
    <row r="35967" ht="10.199999999999999" hidden="1" x14ac:dyDescent="0.2"/>
    <row r="35968" ht="10.199999999999999" hidden="1" x14ac:dyDescent="0.2"/>
    <row r="35969" ht="10.199999999999999" hidden="1" x14ac:dyDescent="0.2"/>
    <row r="35970" ht="10.199999999999999" hidden="1" x14ac:dyDescent="0.2"/>
    <row r="35971" ht="10.199999999999999" hidden="1" x14ac:dyDescent="0.2"/>
    <row r="35972" ht="10.199999999999999" hidden="1" x14ac:dyDescent="0.2"/>
    <row r="35973" ht="10.199999999999999" hidden="1" x14ac:dyDescent="0.2"/>
    <row r="35974" ht="10.199999999999999" hidden="1" x14ac:dyDescent="0.2"/>
    <row r="35975" ht="10.199999999999999" hidden="1" x14ac:dyDescent="0.2"/>
    <row r="35976" ht="10.199999999999999" hidden="1" x14ac:dyDescent="0.2"/>
    <row r="35977" ht="10.199999999999999" hidden="1" x14ac:dyDescent="0.2"/>
    <row r="35978" ht="10.199999999999999" hidden="1" x14ac:dyDescent="0.2"/>
    <row r="35979" ht="10.199999999999999" hidden="1" x14ac:dyDescent="0.2"/>
    <row r="35980" ht="10.199999999999999" hidden="1" x14ac:dyDescent="0.2"/>
    <row r="35981" ht="10.199999999999999" hidden="1" x14ac:dyDescent="0.2"/>
    <row r="35982" ht="10.199999999999999" hidden="1" x14ac:dyDescent="0.2"/>
    <row r="35983" ht="10.199999999999999" hidden="1" x14ac:dyDescent="0.2"/>
    <row r="35984" ht="10.199999999999999" hidden="1" x14ac:dyDescent="0.2"/>
    <row r="35985" ht="10.199999999999999" hidden="1" x14ac:dyDescent="0.2"/>
    <row r="35986" ht="10.199999999999999" hidden="1" x14ac:dyDescent="0.2"/>
    <row r="35987" ht="10.199999999999999" hidden="1" x14ac:dyDescent="0.2"/>
    <row r="35988" ht="10.199999999999999" hidden="1" x14ac:dyDescent="0.2"/>
    <row r="35989" ht="10.199999999999999" hidden="1" x14ac:dyDescent="0.2"/>
    <row r="35990" ht="10.199999999999999" hidden="1" x14ac:dyDescent="0.2"/>
    <row r="35991" ht="10.199999999999999" hidden="1" x14ac:dyDescent="0.2"/>
    <row r="35992" ht="10.199999999999999" hidden="1" x14ac:dyDescent="0.2"/>
    <row r="35993" ht="10.199999999999999" hidden="1" x14ac:dyDescent="0.2"/>
    <row r="35994" ht="10.199999999999999" hidden="1" x14ac:dyDescent="0.2"/>
    <row r="35995" ht="10.199999999999999" hidden="1" x14ac:dyDescent="0.2"/>
    <row r="35996" ht="10.199999999999999" hidden="1" x14ac:dyDescent="0.2"/>
    <row r="35997" ht="10.199999999999999" hidden="1" x14ac:dyDescent="0.2"/>
    <row r="35998" ht="10.199999999999999" hidden="1" x14ac:dyDescent="0.2"/>
    <row r="35999" ht="10.199999999999999" hidden="1" x14ac:dyDescent="0.2"/>
    <row r="36000" ht="10.199999999999999" hidden="1" x14ac:dyDescent="0.2"/>
    <row r="36001" ht="10.199999999999999" hidden="1" x14ac:dyDescent="0.2"/>
    <row r="36002" ht="10.199999999999999" hidden="1" x14ac:dyDescent="0.2"/>
    <row r="36003" ht="10.199999999999999" hidden="1" x14ac:dyDescent="0.2"/>
    <row r="36004" ht="10.199999999999999" hidden="1" x14ac:dyDescent="0.2"/>
    <row r="36005" ht="10.199999999999999" hidden="1" x14ac:dyDescent="0.2"/>
    <row r="36006" ht="10.199999999999999" hidden="1" x14ac:dyDescent="0.2"/>
    <row r="36007" ht="10.199999999999999" hidden="1" x14ac:dyDescent="0.2"/>
    <row r="36008" ht="10.199999999999999" hidden="1" x14ac:dyDescent="0.2"/>
    <row r="36009" ht="10.199999999999999" hidden="1" x14ac:dyDescent="0.2"/>
    <row r="36010" ht="10.199999999999999" hidden="1" x14ac:dyDescent="0.2"/>
    <row r="36011" ht="10.199999999999999" hidden="1" x14ac:dyDescent="0.2"/>
    <row r="36012" ht="10.199999999999999" hidden="1" x14ac:dyDescent="0.2"/>
    <row r="36013" ht="10.199999999999999" hidden="1" x14ac:dyDescent="0.2"/>
    <row r="36014" ht="10.199999999999999" hidden="1" x14ac:dyDescent="0.2"/>
    <row r="36015" ht="10.199999999999999" hidden="1" x14ac:dyDescent="0.2"/>
    <row r="36016" ht="10.199999999999999" hidden="1" x14ac:dyDescent="0.2"/>
    <row r="36017" ht="10.199999999999999" hidden="1" x14ac:dyDescent="0.2"/>
    <row r="36018" ht="10.199999999999999" hidden="1" x14ac:dyDescent="0.2"/>
    <row r="36019" ht="10.199999999999999" hidden="1" x14ac:dyDescent="0.2"/>
    <row r="36020" ht="10.199999999999999" hidden="1" x14ac:dyDescent="0.2"/>
    <row r="36021" ht="10.199999999999999" hidden="1" x14ac:dyDescent="0.2"/>
    <row r="36022" ht="10.199999999999999" hidden="1" x14ac:dyDescent="0.2"/>
    <row r="36023" ht="10.199999999999999" hidden="1" x14ac:dyDescent="0.2"/>
    <row r="36024" ht="10.199999999999999" hidden="1" x14ac:dyDescent="0.2"/>
    <row r="36025" ht="10.199999999999999" hidden="1" x14ac:dyDescent="0.2"/>
    <row r="36026" ht="10.199999999999999" hidden="1" x14ac:dyDescent="0.2"/>
    <row r="36027" ht="10.199999999999999" hidden="1" x14ac:dyDescent="0.2"/>
    <row r="36028" ht="10.199999999999999" hidden="1" x14ac:dyDescent="0.2"/>
    <row r="36029" ht="10.199999999999999" hidden="1" x14ac:dyDescent="0.2"/>
    <row r="36030" ht="10.199999999999999" hidden="1" x14ac:dyDescent="0.2"/>
    <row r="36031" ht="10.199999999999999" hidden="1" x14ac:dyDescent="0.2"/>
    <row r="36032" ht="10.199999999999999" hidden="1" x14ac:dyDescent="0.2"/>
    <row r="36033" ht="10.199999999999999" hidden="1" x14ac:dyDescent="0.2"/>
    <row r="36034" ht="10.199999999999999" hidden="1" x14ac:dyDescent="0.2"/>
    <row r="36035" ht="10.199999999999999" hidden="1" x14ac:dyDescent="0.2"/>
    <row r="36036" ht="10.199999999999999" hidden="1" x14ac:dyDescent="0.2"/>
    <row r="36037" ht="10.199999999999999" hidden="1" x14ac:dyDescent="0.2"/>
    <row r="36038" ht="10.199999999999999" hidden="1" x14ac:dyDescent="0.2"/>
    <row r="36039" ht="10.199999999999999" hidden="1" x14ac:dyDescent="0.2"/>
    <row r="36040" ht="10.199999999999999" hidden="1" x14ac:dyDescent="0.2"/>
    <row r="36041" ht="10.199999999999999" hidden="1" x14ac:dyDescent="0.2"/>
    <row r="36042" ht="10.199999999999999" hidden="1" x14ac:dyDescent="0.2"/>
    <row r="36043" ht="10.199999999999999" hidden="1" x14ac:dyDescent="0.2"/>
    <row r="36044" ht="10.199999999999999" hidden="1" x14ac:dyDescent="0.2"/>
    <row r="36045" ht="10.199999999999999" hidden="1" x14ac:dyDescent="0.2"/>
    <row r="36046" ht="10.199999999999999" hidden="1" x14ac:dyDescent="0.2"/>
    <row r="36047" ht="10.199999999999999" hidden="1" x14ac:dyDescent="0.2"/>
    <row r="36048" ht="10.199999999999999" hidden="1" x14ac:dyDescent="0.2"/>
    <row r="36049" ht="10.199999999999999" hidden="1" x14ac:dyDescent="0.2"/>
    <row r="36050" ht="10.199999999999999" hidden="1" x14ac:dyDescent="0.2"/>
    <row r="36051" ht="10.199999999999999" hidden="1" x14ac:dyDescent="0.2"/>
    <row r="36052" ht="10.199999999999999" hidden="1" x14ac:dyDescent="0.2"/>
    <row r="36053" ht="10.199999999999999" hidden="1" x14ac:dyDescent="0.2"/>
    <row r="36054" ht="10.199999999999999" hidden="1" x14ac:dyDescent="0.2"/>
    <row r="36055" ht="10.199999999999999" hidden="1" x14ac:dyDescent="0.2"/>
    <row r="36056" ht="10.199999999999999" hidden="1" x14ac:dyDescent="0.2"/>
    <row r="36057" ht="10.199999999999999" hidden="1" x14ac:dyDescent="0.2"/>
    <row r="36058" ht="10.199999999999999" hidden="1" x14ac:dyDescent="0.2"/>
    <row r="36059" ht="10.199999999999999" hidden="1" x14ac:dyDescent="0.2"/>
    <row r="36060" ht="10.199999999999999" hidden="1" x14ac:dyDescent="0.2"/>
    <row r="36061" ht="10.199999999999999" hidden="1" x14ac:dyDescent="0.2"/>
    <row r="36062" ht="10.199999999999999" hidden="1" x14ac:dyDescent="0.2"/>
    <row r="36063" ht="10.199999999999999" hidden="1" x14ac:dyDescent="0.2"/>
    <row r="36064" ht="10.199999999999999" hidden="1" x14ac:dyDescent="0.2"/>
    <row r="36065" ht="10.199999999999999" hidden="1" x14ac:dyDescent="0.2"/>
    <row r="36066" ht="10.199999999999999" hidden="1" x14ac:dyDescent="0.2"/>
    <row r="36067" ht="10.199999999999999" hidden="1" x14ac:dyDescent="0.2"/>
    <row r="36068" ht="10.199999999999999" hidden="1" x14ac:dyDescent="0.2"/>
    <row r="36069" ht="10.199999999999999" hidden="1" x14ac:dyDescent="0.2"/>
    <row r="36070" ht="10.199999999999999" hidden="1" x14ac:dyDescent="0.2"/>
    <row r="36071" ht="10.199999999999999" hidden="1" x14ac:dyDescent="0.2"/>
    <row r="36072" ht="10.199999999999999" hidden="1" x14ac:dyDescent="0.2"/>
    <row r="36073" ht="10.199999999999999" hidden="1" x14ac:dyDescent="0.2"/>
    <row r="36074" ht="10.199999999999999" hidden="1" x14ac:dyDescent="0.2"/>
    <row r="36075" ht="10.199999999999999" hidden="1" x14ac:dyDescent="0.2"/>
    <row r="36076" ht="10.199999999999999" hidden="1" x14ac:dyDescent="0.2"/>
    <row r="36077" ht="10.199999999999999" hidden="1" x14ac:dyDescent="0.2"/>
    <row r="36078" ht="10.199999999999999" hidden="1" x14ac:dyDescent="0.2"/>
    <row r="36079" ht="10.199999999999999" hidden="1" x14ac:dyDescent="0.2"/>
    <row r="36080" ht="10.199999999999999" hidden="1" x14ac:dyDescent="0.2"/>
    <row r="36081" ht="10.199999999999999" hidden="1" x14ac:dyDescent="0.2"/>
    <row r="36082" ht="10.199999999999999" hidden="1" x14ac:dyDescent="0.2"/>
    <row r="36083" ht="10.199999999999999" hidden="1" x14ac:dyDescent="0.2"/>
    <row r="36084" ht="10.199999999999999" hidden="1" x14ac:dyDescent="0.2"/>
    <row r="36085" ht="10.199999999999999" hidden="1" x14ac:dyDescent="0.2"/>
    <row r="36086" ht="10.199999999999999" hidden="1" x14ac:dyDescent="0.2"/>
    <row r="36087" ht="10.199999999999999" hidden="1" x14ac:dyDescent="0.2"/>
    <row r="36088" ht="10.199999999999999" hidden="1" x14ac:dyDescent="0.2"/>
    <row r="36089" ht="10.199999999999999" hidden="1" x14ac:dyDescent="0.2"/>
    <row r="36090" ht="10.199999999999999" hidden="1" x14ac:dyDescent="0.2"/>
    <row r="36091" ht="10.199999999999999" hidden="1" x14ac:dyDescent="0.2"/>
    <row r="36092" ht="10.199999999999999" hidden="1" x14ac:dyDescent="0.2"/>
    <row r="36093" ht="10.199999999999999" hidden="1" x14ac:dyDescent="0.2"/>
    <row r="36094" ht="10.199999999999999" hidden="1" x14ac:dyDescent="0.2"/>
    <row r="36095" ht="10.199999999999999" hidden="1" x14ac:dyDescent="0.2"/>
    <row r="36096" ht="10.199999999999999" hidden="1" x14ac:dyDescent="0.2"/>
    <row r="36097" ht="10.199999999999999" hidden="1" x14ac:dyDescent="0.2"/>
    <row r="36098" ht="10.199999999999999" hidden="1" x14ac:dyDescent="0.2"/>
    <row r="36099" ht="10.199999999999999" hidden="1" x14ac:dyDescent="0.2"/>
    <row r="36100" ht="10.199999999999999" hidden="1" x14ac:dyDescent="0.2"/>
    <row r="36101" ht="10.199999999999999" hidden="1" x14ac:dyDescent="0.2"/>
    <row r="36102" ht="10.199999999999999" hidden="1" x14ac:dyDescent="0.2"/>
    <row r="36103" ht="10.199999999999999" hidden="1" x14ac:dyDescent="0.2"/>
    <row r="36104" ht="10.199999999999999" hidden="1" x14ac:dyDescent="0.2"/>
    <row r="36105" ht="10.199999999999999" hidden="1" x14ac:dyDescent="0.2"/>
    <row r="36106" ht="10.199999999999999" hidden="1" x14ac:dyDescent="0.2"/>
    <row r="36107" ht="10.199999999999999" hidden="1" x14ac:dyDescent="0.2"/>
    <row r="36108" ht="10.199999999999999" hidden="1" x14ac:dyDescent="0.2"/>
    <row r="36109" ht="10.199999999999999" hidden="1" x14ac:dyDescent="0.2"/>
    <row r="36110" ht="10.199999999999999" hidden="1" x14ac:dyDescent="0.2"/>
    <row r="36111" ht="10.199999999999999" hidden="1" x14ac:dyDescent="0.2"/>
    <row r="36112" ht="10.199999999999999" hidden="1" x14ac:dyDescent="0.2"/>
    <row r="36113" ht="10.199999999999999" hidden="1" x14ac:dyDescent="0.2"/>
    <row r="36114" ht="10.199999999999999" hidden="1" x14ac:dyDescent="0.2"/>
    <row r="36115" ht="10.199999999999999" hidden="1" x14ac:dyDescent="0.2"/>
    <row r="36116" ht="10.199999999999999" hidden="1" x14ac:dyDescent="0.2"/>
    <row r="36117" ht="10.199999999999999" hidden="1" x14ac:dyDescent="0.2"/>
    <row r="36118" ht="10.199999999999999" hidden="1" x14ac:dyDescent="0.2"/>
    <row r="36119" ht="10.199999999999999" hidden="1" x14ac:dyDescent="0.2"/>
    <row r="36120" ht="10.199999999999999" hidden="1" x14ac:dyDescent="0.2"/>
    <row r="36121" ht="10.199999999999999" hidden="1" x14ac:dyDescent="0.2"/>
    <row r="36122" ht="10.199999999999999" hidden="1" x14ac:dyDescent="0.2"/>
    <row r="36123" ht="10.199999999999999" hidden="1" x14ac:dyDescent="0.2"/>
    <row r="36124" ht="10.199999999999999" hidden="1" x14ac:dyDescent="0.2"/>
    <row r="36125" ht="10.199999999999999" hidden="1" x14ac:dyDescent="0.2"/>
    <row r="36126" ht="10.199999999999999" hidden="1" x14ac:dyDescent="0.2"/>
    <row r="36127" ht="10.199999999999999" hidden="1" x14ac:dyDescent="0.2"/>
    <row r="36128" ht="10.199999999999999" hidden="1" x14ac:dyDescent="0.2"/>
    <row r="36129" ht="10.199999999999999" hidden="1" x14ac:dyDescent="0.2"/>
    <row r="36130" ht="10.199999999999999" hidden="1" x14ac:dyDescent="0.2"/>
    <row r="36131" ht="10.199999999999999" hidden="1" x14ac:dyDescent="0.2"/>
    <row r="36132" ht="10.199999999999999" hidden="1" x14ac:dyDescent="0.2"/>
    <row r="36133" ht="10.199999999999999" hidden="1" x14ac:dyDescent="0.2"/>
    <row r="36134" ht="10.199999999999999" hidden="1" x14ac:dyDescent="0.2"/>
    <row r="36135" ht="10.199999999999999" hidden="1" x14ac:dyDescent="0.2"/>
    <row r="36136" ht="10.199999999999999" hidden="1" x14ac:dyDescent="0.2"/>
    <row r="36137" ht="10.199999999999999" hidden="1" x14ac:dyDescent="0.2"/>
    <row r="36138" ht="10.199999999999999" hidden="1" x14ac:dyDescent="0.2"/>
    <row r="36139" ht="10.199999999999999" hidden="1" x14ac:dyDescent="0.2"/>
    <row r="36140" ht="10.199999999999999" hidden="1" x14ac:dyDescent="0.2"/>
    <row r="36141" ht="10.199999999999999" hidden="1" x14ac:dyDescent="0.2"/>
    <row r="36142" ht="10.199999999999999" hidden="1" x14ac:dyDescent="0.2"/>
    <row r="36143" ht="10.199999999999999" hidden="1" x14ac:dyDescent="0.2"/>
    <row r="36144" ht="10.199999999999999" hidden="1" x14ac:dyDescent="0.2"/>
    <row r="36145" ht="10.199999999999999" hidden="1" x14ac:dyDescent="0.2"/>
    <row r="36146" ht="10.199999999999999" hidden="1" x14ac:dyDescent="0.2"/>
    <row r="36147" ht="10.199999999999999" hidden="1" x14ac:dyDescent="0.2"/>
    <row r="36148" ht="10.199999999999999" hidden="1" x14ac:dyDescent="0.2"/>
    <row r="36149" ht="10.199999999999999" hidden="1" x14ac:dyDescent="0.2"/>
    <row r="36150" ht="10.199999999999999" hidden="1" x14ac:dyDescent="0.2"/>
    <row r="36151" ht="10.199999999999999" hidden="1" x14ac:dyDescent="0.2"/>
    <row r="36152" ht="10.199999999999999" hidden="1" x14ac:dyDescent="0.2"/>
    <row r="36153" ht="10.199999999999999" hidden="1" x14ac:dyDescent="0.2"/>
    <row r="36154" ht="10.199999999999999" hidden="1" x14ac:dyDescent="0.2"/>
    <row r="36155" ht="10.199999999999999" hidden="1" x14ac:dyDescent="0.2"/>
    <row r="36156" ht="10.199999999999999" hidden="1" x14ac:dyDescent="0.2"/>
    <row r="36157" ht="10.199999999999999" hidden="1" x14ac:dyDescent="0.2"/>
    <row r="36158" ht="10.199999999999999" hidden="1" x14ac:dyDescent="0.2"/>
    <row r="36159" ht="10.199999999999999" hidden="1" x14ac:dyDescent="0.2"/>
    <row r="36160" ht="10.199999999999999" hidden="1" x14ac:dyDescent="0.2"/>
    <row r="36161" ht="10.199999999999999" hidden="1" x14ac:dyDescent="0.2"/>
    <row r="36162" ht="10.199999999999999" hidden="1" x14ac:dyDescent="0.2"/>
    <row r="36163" ht="10.199999999999999" hidden="1" x14ac:dyDescent="0.2"/>
    <row r="36164" ht="10.199999999999999" hidden="1" x14ac:dyDescent="0.2"/>
    <row r="36165" ht="10.199999999999999" hidden="1" x14ac:dyDescent="0.2"/>
    <row r="36166" ht="10.199999999999999" hidden="1" x14ac:dyDescent="0.2"/>
    <row r="36167" ht="10.199999999999999" hidden="1" x14ac:dyDescent="0.2"/>
    <row r="36168" ht="10.199999999999999" hidden="1" x14ac:dyDescent="0.2"/>
    <row r="36169" ht="10.199999999999999" hidden="1" x14ac:dyDescent="0.2"/>
    <row r="36170" ht="10.199999999999999" hidden="1" x14ac:dyDescent="0.2"/>
    <row r="36171" ht="10.199999999999999" hidden="1" x14ac:dyDescent="0.2"/>
    <row r="36172" ht="10.199999999999999" hidden="1" x14ac:dyDescent="0.2"/>
    <row r="36173" ht="10.199999999999999" hidden="1" x14ac:dyDescent="0.2"/>
    <row r="36174" ht="10.199999999999999" hidden="1" x14ac:dyDescent="0.2"/>
    <row r="36175" ht="10.199999999999999" hidden="1" x14ac:dyDescent="0.2"/>
    <row r="36176" ht="10.199999999999999" hidden="1" x14ac:dyDescent="0.2"/>
    <row r="36177" ht="10.199999999999999" hidden="1" x14ac:dyDescent="0.2"/>
    <row r="36178" ht="10.199999999999999" hidden="1" x14ac:dyDescent="0.2"/>
    <row r="36179" ht="10.199999999999999" hidden="1" x14ac:dyDescent="0.2"/>
    <row r="36180" ht="10.199999999999999" hidden="1" x14ac:dyDescent="0.2"/>
    <row r="36181" ht="10.199999999999999" hidden="1" x14ac:dyDescent="0.2"/>
    <row r="36182" ht="10.199999999999999" hidden="1" x14ac:dyDescent="0.2"/>
    <row r="36183" ht="10.199999999999999" hidden="1" x14ac:dyDescent="0.2"/>
    <row r="36184" ht="10.199999999999999" hidden="1" x14ac:dyDescent="0.2"/>
    <row r="36185" ht="10.199999999999999" hidden="1" x14ac:dyDescent="0.2"/>
    <row r="36186" ht="10.199999999999999" hidden="1" x14ac:dyDescent="0.2"/>
    <row r="36187" ht="10.199999999999999" hidden="1" x14ac:dyDescent="0.2"/>
    <row r="36188" ht="10.199999999999999" hidden="1" x14ac:dyDescent="0.2"/>
    <row r="36189" ht="10.199999999999999" hidden="1" x14ac:dyDescent="0.2"/>
    <row r="36190" ht="10.199999999999999" hidden="1" x14ac:dyDescent="0.2"/>
    <row r="36191" ht="10.199999999999999" hidden="1" x14ac:dyDescent="0.2"/>
    <row r="36192" ht="10.199999999999999" hidden="1" x14ac:dyDescent="0.2"/>
    <row r="36193" ht="10.199999999999999" hidden="1" x14ac:dyDescent="0.2"/>
    <row r="36194" ht="10.199999999999999" hidden="1" x14ac:dyDescent="0.2"/>
    <row r="36195" ht="10.199999999999999" hidden="1" x14ac:dyDescent="0.2"/>
    <row r="36196" ht="10.199999999999999" hidden="1" x14ac:dyDescent="0.2"/>
    <row r="36197" ht="10.199999999999999" hidden="1" x14ac:dyDescent="0.2"/>
    <row r="36198" ht="10.199999999999999" hidden="1" x14ac:dyDescent="0.2"/>
    <row r="36199" ht="10.199999999999999" hidden="1" x14ac:dyDescent="0.2"/>
    <row r="36200" ht="10.199999999999999" hidden="1" x14ac:dyDescent="0.2"/>
    <row r="36201" ht="10.199999999999999" hidden="1" x14ac:dyDescent="0.2"/>
    <row r="36202" ht="10.199999999999999" hidden="1" x14ac:dyDescent="0.2"/>
    <row r="36203" ht="10.199999999999999" hidden="1" x14ac:dyDescent="0.2"/>
    <row r="36204" ht="10.199999999999999" hidden="1" x14ac:dyDescent="0.2"/>
    <row r="36205" ht="10.199999999999999" hidden="1" x14ac:dyDescent="0.2"/>
    <row r="36206" ht="10.199999999999999" hidden="1" x14ac:dyDescent="0.2"/>
    <row r="36207" ht="10.199999999999999" hidden="1" x14ac:dyDescent="0.2"/>
    <row r="36208" ht="10.199999999999999" hidden="1" x14ac:dyDescent="0.2"/>
    <row r="36209" ht="10.199999999999999" hidden="1" x14ac:dyDescent="0.2"/>
    <row r="36210" ht="10.199999999999999" hidden="1" x14ac:dyDescent="0.2"/>
    <row r="36211" ht="10.199999999999999" hidden="1" x14ac:dyDescent="0.2"/>
    <row r="36212" ht="10.199999999999999" hidden="1" x14ac:dyDescent="0.2"/>
    <row r="36213" ht="10.199999999999999" hidden="1" x14ac:dyDescent="0.2"/>
    <row r="36214" ht="10.199999999999999" hidden="1" x14ac:dyDescent="0.2"/>
    <row r="36215" ht="10.199999999999999" hidden="1" x14ac:dyDescent="0.2"/>
    <row r="36216" ht="10.199999999999999" hidden="1" x14ac:dyDescent="0.2"/>
    <row r="36217" ht="10.199999999999999" hidden="1" x14ac:dyDescent="0.2"/>
    <row r="36218" ht="10.199999999999999" hidden="1" x14ac:dyDescent="0.2"/>
    <row r="36219" ht="10.199999999999999" hidden="1" x14ac:dyDescent="0.2"/>
    <row r="36220" ht="10.199999999999999" hidden="1" x14ac:dyDescent="0.2"/>
    <row r="36221" ht="10.199999999999999" hidden="1" x14ac:dyDescent="0.2"/>
    <row r="36222" ht="10.199999999999999" hidden="1" x14ac:dyDescent="0.2"/>
    <row r="36223" ht="10.199999999999999" hidden="1" x14ac:dyDescent="0.2"/>
    <row r="36224" ht="10.199999999999999" hidden="1" x14ac:dyDescent="0.2"/>
    <row r="36225" ht="10.199999999999999" hidden="1" x14ac:dyDescent="0.2"/>
    <row r="36226" ht="10.199999999999999" hidden="1" x14ac:dyDescent="0.2"/>
    <row r="36227" ht="10.199999999999999" hidden="1" x14ac:dyDescent="0.2"/>
    <row r="36228" ht="10.199999999999999" hidden="1" x14ac:dyDescent="0.2"/>
    <row r="36229" ht="10.199999999999999" hidden="1" x14ac:dyDescent="0.2"/>
    <row r="36230" ht="10.199999999999999" hidden="1" x14ac:dyDescent="0.2"/>
    <row r="36231" ht="10.199999999999999" hidden="1" x14ac:dyDescent="0.2"/>
    <row r="36232" ht="10.199999999999999" hidden="1" x14ac:dyDescent="0.2"/>
    <row r="36233" ht="10.199999999999999" hidden="1" x14ac:dyDescent="0.2"/>
    <row r="36234" ht="10.199999999999999" hidden="1" x14ac:dyDescent="0.2"/>
    <row r="36235" ht="10.199999999999999" hidden="1" x14ac:dyDescent="0.2"/>
    <row r="36236" ht="10.199999999999999" hidden="1" x14ac:dyDescent="0.2"/>
    <row r="36237" ht="10.199999999999999" hidden="1" x14ac:dyDescent="0.2"/>
    <row r="36238" ht="10.199999999999999" hidden="1" x14ac:dyDescent="0.2"/>
    <row r="36239" ht="10.199999999999999" hidden="1" x14ac:dyDescent="0.2"/>
    <row r="36240" ht="10.199999999999999" hidden="1" x14ac:dyDescent="0.2"/>
    <row r="36241" ht="10.199999999999999" hidden="1" x14ac:dyDescent="0.2"/>
    <row r="36242" ht="10.199999999999999" hidden="1" x14ac:dyDescent="0.2"/>
    <row r="36243" ht="10.199999999999999" hidden="1" x14ac:dyDescent="0.2"/>
    <row r="36244" ht="10.199999999999999" hidden="1" x14ac:dyDescent="0.2"/>
    <row r="36245" ht="10.199999999999999" hidden="1" x14ac:dyDescent="0.2"/>
    <row r="36246" ht="10.199999999999999" hidden="1" x14ac:dyDescent="0.2"/>
    <row r="36247" ht="10.199999999999999" hidden="1" x14ac:dyDescent="0.2"/>
    <row r="36248" ht="10.199999999999999" hidden="1" x14ac:dyDescent="0.2"/>
    <row r="36249" ht="10.199999999999999" hidden="1" x14ac:dyDescent="0.2"/>
    <row r="36250" ht="10.199999999999999" hidden="1" x14ac:dyDescent="0.2"/>
    <row r="36251" ht="10.199999999999999" hidden="1" x14ac:dyDescent="0.2"/>
    <row r="36252" ht="10.199999999999999" hidden="1" x14ac:dyDescent="0.2"/>
    <row r="36253" ht="10.199999999999999" hidden="1" x14ac:dyDescent="0.2"/>
    <row r="36254" ht="10.199999999999999" hidden="1" x14ac:dyDescent="0.2"/>
    <row r="36255" ht="10.199999999999999" hidden="1" x14ac:dyDescent="0.2"/>
    <row r="36256" ht="10.199999999999999" hidden="1" x14ac:dyDescent="0.2"/>
    <row r="36257" ht="10.199999999999999" hidden="1" x14ac:dyDescent="0.2"/>
    <row r="36258" ht="10.199999999999999" hidden="1" x14ac:dyDescent="0.2"/>
    <row r="36259" ht="10.199999999999999" hidden="1" x14ac:dyDescent="0.2"/>
    <row r="36260" ht="10.199999999999999" hidden="1" x14ac:dyDescent="0.2"/>
    <row r="36261" ht="10.199999999999999" hidden="1" x14ac:dyDescent="0.2"/>
    <row r="36262" ht="10.199999999999999" hidden="1" x14ac:dyDescent="0.2"/>
    <row r="36263" ht="10.199999999999999" hidden="1" x14ac:dyDescent="0.2"/>
    <row r="36264" ht="10.199999999999999" hidden="1" x14ac:dyDescent="0.2"/>
    <row r="36265" ht="10.199999999999999" hidden="1" x14ac:dyDescent="0.2"/>
    <row r="36266" ht="10.199999999999999" hidden="1" x14ac:dyDescent="0.2"/>
    <row r="36267" ht="10.199999999999999" hidden="1" x14ac:dyDescent="0.2"/>
    <row r="36268" ht="10.199999999999999" hidden="1" x14ac:dyDescent="0.2"/>
    <row r="36269" ht="10.199999999999999" hidden="1" x14ac:dyDescent="0.2"/>
    <row r="36270" ht="10.199999999999999" hidden="1" x14ac:dyDescent="0.2"/>
    <row r="36271" ht="10.199999999999999" hidden="1" x14ac:dyDescent="0.2"/>
    <row r="36272" ht="10.199999999999999" hidden="1" x14ac:dyDescent="0.2"/>
    <row r="36273" ht="10.199999999999999" hidden="1" x14ac:dyDescent="0.2"/>
    <row r="36274" ht="10.199999999999999" hidden="1" x14ac:dyDescent="0.2"/>
    <row r="36275" ht="10.199999999999999" hidden="1" x14ac:dyDescent="0.2"/>
    <row r="36276" ht="10.199999999999999" hidden="1" x14ac:dyDescent="0.2"/>
    <row r="36277" ht="10.199999999999999" hidden="1" x14ac:dyDescent="0.2"/>
    <row r="36278" ht="10.199999999999999" hidden="1" x14ac:dyDescent="0.2"/>
    <row r="36279" ht="10.199999999999999" hidden="1" x14ac:dyDescent="0.2"/>
    <row r="36280" ht="10.199999999999999" hidden="1" x14ac:dyDescent="0.2"/>
    <row r="36281" ht="10.199999999999999" hidden="1" x14ac:dyDescent="0.2"/>
    <row r="36282" ht="10.199999999999999" hidden="1" x14ac:dyDescent="0.2"/>
    <row r="36283" ht="10.199999999999999" hidden="1" x14ac:dyDescent="0.2"/>
    <row r="36284" ht="10.199999999999999" hidden="1" x14ac:dyDescent="0.2"/>
    <row r="36285" ht="10.199999999999999" hidden="1" x14ac:dyDescent="0.2"/>
    <row r="36286" ht="10.199999999999999" hidden="1" x14ac:dyDescent="0.2"/>
    <row r="36287" ht="10.199999999999999" hidden="1" x14ac:dyDescent="0.2"/>
    <row r="36288" ht="10.199999999999999" hidden="1" x14ac:dyDescent="0.2"/>
    <row r="36289" ht="10.199999999999999" hidden="1" x14ac:dyDescent="0.2"/>
    <row r="36290" ht="10.199999999999999" hidden="1" x14ac:dyDescent="0.2"/>
    <row r="36291" ht="10.199999999999999" hidden="1" x14ac:dyDescent="0.2"/>
    <row r="36292" ht="10.199999999999999" hidden="1" x14ac:dyDescent="0.2"/>
    <row r="36293" ht="10.199999999999999" hidden="1" x14ac:dyDescent="0.2"/>
    <row r="36294" ht="10.199999999999999" hidden="1" x14ac:dyDescent="0.2"/>
    <row r="36295" ht="10.199999999999999" hidden="1" x14ac:dyDescent="0.2"/>
    <row r="36296" ht="10.199999999999999" hidden="1" x14ac:dyDescent="0.2"/>
    <row r="36297" ht="10.199999999999999" hidden="1" x14ac:dyDescent="0.2"/>
    <row r="36298" ht="10.199999999999999" hidden="1" x14ac:dyDescent="0.2"/>
    <row r="36299" ht="10.199999999999999" hidden="1" x14ac:dyDescent="0.2"/>
    <row r="36300" ht="10.199999999999999" hidden="1" x14ac:dyDescent="0.2"/>
    <row r="36301" ht="10.199999999999999" hidden="1" x14ac:dyDescent="0.2"/>
    <row r="36302" ht="10.199999999999999" hidden="1" x14ac:dyDescent="0.2"/>
    <row r="36303" ht="10.199999999999999" hidden="1" x14ac:dyDescent="0.2"/>
    <row r="36304" ht="10.199999999999999" hidden="1" x14ac:dyDescent="0.2"/>
    <row r="36305" ht="10.199999999999999" hidden="1" x14ac:dyDescent="0.2"/>
    <row r="36306" ht="10.199999999999999" hidden="1" x14ac:dyDescent="0.2"/>
    <row r="36307" ht="10.199999999999999" hidden="1" x14ac:dyDescent="0.2"/>
    <row r="36308" ht="10.199999999999999" hidden="1" x14ac:dyDescent="0.2"/>
    <row r="36309" ht="10.199999999999999" hidden="1" x14ac:dyDescent="0.2"/>
    <row r="36310" ht="10.199999999999999" hidden="1" x14ac:dyDescent="0.2"/>
    <row r="36311" ht="10.199999999999999" hidden="1" x14ac:dyDescent="0.2"/>
    <row r="36312" ht="10.199999999999999" hidden="1" x14ac:dyDescent="0.2"/>
    <row r="36313" ht="10.199999999999999" hidden="1" x14ac:dyDescent="0.2"/>
    <row r="36314" ht="10.199999999999999" hidden="1" x14ac:dyDescent="0.2"/>
    <row r="36315" ht="10.199999999999999" hidden="1" x14ac:dyDescent="0.2"/>
    <row r="36316" ht="10.199999999999999" hidden="1" x14ac:dyDescent="0.2"/>
    <row r="36317" ht="10.199999999999999" hidden="1" x14ac:dyDescent="0.2"/>
    <row r="36318" ht="10.199999999999999" hidden="1" x14ac:dyDescent="0.2"/>
    <row r="36319" ht="10.199999999999999" hidden="1" x14ac:dyDescent="0.2"/>
    <row r="36320" ht="10.199999999999999" hidden="1" x14ac:dyDescent="0.2"/>
    <row r="36321" ht="10.199999999999999" hidden="1" x14ac:dyDescent="0.2"/>
    <row r="36322" ht="10.199999999999999" hidden="1" x14ac:dyDescent="0.2"/>
    <row r="36323" ht="10.199999999999999" hidden="1" x14ac:dyDescent="0.2"/>
    <row r="36324" ht="10.199999999999999" hidden="1" x14ac:dyDescent="0.2"/>
    <row r="36325" ht="10.199999999999999" hidden="1" x14ac:dyDescent="0.2"/>
    <row r="36326" ht="10.199999999999999" hidden="1" x14ac:dyDescent="0.2"/>
    <row r="36327" ht="10.199999999999999" hidden="1" x14ac:dyDescent="0.2"/>
    <row r="36328" ht="10.199999999999999" hidden="1" x14ac:dyDescent="0.2"/>
    <row r="36329" ht="10.199999999999999" hidden="1" x14ac:dyDescent="0.2"/>
    <row r="36330" ht="10.199999999999999" hidden="1" x14ac:dyDescent="0.2"/>
    <row r="36331" ht="10.199999999999999" hidden="1" x14ac:dyDescent="0.2"/>
    <row r="36332" ht="10.199999999999999" hidden="1" x14ac:dyDescent="0.2"/>
    <row r="36333" ht="10.199999999999999" hidden="1" x14ac:dyDescent="0.2"/>
    <row r="36334" ht="10.199999999999999" hidden="1" x14ac:dyDescent="0.2"/>
    <row r="36335" ht="10.199999999999999" hidden="1" x14ac:dyDescent="0.2"/>
    <row r="36336" ht="10.199999999999999" hidden="1" x14ac:dyDescent="0.2"/>
    <row r="36337" ht="10.199999999999999" hidden="1" x14ac:dyDescent="0.2"/>
    <row r="36338" ht="10.199999999999999" hidden="1" x14ac:dyDescent="0.2"/>
    <row r="36339" ht="10.199999999999999" hidden="1" x14ac:dyDescent="0.2"/>
    <row r="36340" ht="10.199999999999999" hidden="1" x14ac:dyDescent="0.2"/>
    <row r="36341" ht="10.199999999999999" hidden="1" x14ac:dyDescent="0.2"/>
    <row r="36342" ht="10.199999999999999" hidden="1" x14ac:dyDescent="0.2"/>
    <row r="36343" ht="10.199999999999999" hidden="1" x14ac:dyDescent="0.2"/>
    <row r="36344" ht="10.199999999999999" hidden="1" x14ac:dyDescent="0.2"/>
    <row r="36345" ht="10.199999999999999" hidden="1" x14ac:dyDescent="0.2"/>
    <row r="36346" ht="10.199999999999999" hidden="1" x14ac:dyDescent="0.2"/>
    <row r="36347" ht="10.199999999999999" hidden="1" x14ac:dyDescent="0.2"/>
    <row r="36348" ht="10.199999999999999" hidden="1" x14ac:dyDescent="0.2"/>
    <row r="36349" ht="10.199999999999999" hidden="1" x14ac:dyDescent="0.2"/>
    <row r="36350" ht="10.199999999999999" hidden="1" x14ac:dyDescent="0.2"/>
    <row r="36351" ht="10.199999999999999" hidden="1" x14ac:dyDescent="0.2"/>
    <row r="36352" ht="10.199999999999999" hidden="1" x14ac:dyDescent="0.2"/>
    <row r="36353" ht="10.199999999999999" hidden="1" x14ac:dyDescent="0.2"/>
    <row r="36354" ht="10.199999999999999" hidden="1" x14ac:dyDescent="0.2"/>
    <row r="36355" ht="10.199999999999999" hidden="1" x14ac:dyDescent="0.2"/>
    <row r="36356" ht="10.199999999999999" hidden="1" x14ac:dyDescent="0.2"/>
    <row r="36357" ht="10.199999999999999" hidden="1" x14ac:dyDescent="0.2"/>
    <row r="36358" ht="10.199999999999999" hidden="1" x14ac:dyDescent="0.2"/>
    <row r="36359" ht="10.199999999999999" hidden="1" x14ac:dyDescent="0.2"/>
    <row r="36360" ht="10.199999999999999" hidden="1" x14ac:dyDescent="0.2"/>
    <row r="36361" ht="10.199999999999999" hidden="1" x14ac:dyDescent="0.2"/>
    <row r="36362" ht="10.199999999999999" hidden="1" x14ac:dyDescent="0.2"/>
    <row r="36363" ht="10.199999999999999" hidden="1" x14ac:dyDescent="0.2"/>
    <row r="36364" ht="10.199999999999999" hidden="1" x14ac:dyDescent="0.2"/>
    <row r="36365" ht="10.199999999999999" hidden="1" x14ac:dyDescent="0.2"/>
    <row r="36366" ht="10.199999999999999" hidden="1" x14ac:dyDescent="0.2"/>
    <row r="36367" ht="10.199999999999999" hidden="1" x14ac:dyDescent="0.2"/>
    <row r="36368" ht="10.199999999999999" hidden="1" x14ac:dyDescent="0.2"/>
    <row r="36369" ht="10.199999999999999" hidden="1" x14ac:dyDescent="0.2"/>
    <row r="36370" ht="10.199999999999999" hidden="1" x14ac:dyDescent="0.2"/>
    <row r="36371" ht="10.199999999999999" hidden="1" x14ac:dyDescent="0.2"/>
    <row r="36372" ht="10.199999999999999" hidden="1" x14ac:dyDescent="0.2"/>
    <row r="36373" ht="10.199999999999999" hidden="1" x14ac:dyDescent="0.2"/>
    <row r="36374" ht="10.199999999999999" hidden="1" x14ac:dyDescent="0.2"/>
    <row r="36375" ht="10.199999999999999" hidden="1" x14ac:dyDescent="0.2"/>
    <row r="36376" ht="10.199999999999999" hidden="1" x14ac:dyDescent="0.2"/>
    <row r="36377" ht="10.199999999999999" hidden="1" x14ac:dyDescent="0.2"/>
    <row r="36378" ht="10.199999999999999" hidden="1" x14ac:dyDescent="0.2"/>
    <row r="36379" ht="10.199999999999999" hidden="1" x14ac:dyDescent="0.2"/>
    <row r="36380" ht="10.199999999999999" hidden="1" x14ac:dyDescent="0.2"/>
    <row r="36381" ht="10.199999999999999" hidden="1" x14ac:dyDescent="0.2"/>
    <row r="36382" ht="10.199999999999999" hidden="1" x14ac:dyDescent="0.2"/>
    <row r="36383" ht="10.199999999999999" hidden="1" x14ac:dyDescent="0.2"/>
    <row r="36384" ht="10.199999999999999" hidden="1" x14ac:dyDescent="0.2"/>
    <row r="36385" ht="10.199999999999999" hidden="1" x14ac:dyDescent="0.2"/>
    <row r="36386" ht="10.199999999999999" hidden="1" x14ac:dyDescent="0.2"/>
    <row r="36387" ht="10.199999999999999" hidden="1" x14ac:dyDescent="0.2"/>
    <row r="36388" ht="10.199999999999999" hidden="1" x14ac:dyDescent="0.2"/>
    <row r="36389" ht="10.199999999999999" hidden="1" x14ac:dyDescent="0.2"/>
    <row r="36390" ht="10.199999999999999" hidden="1" x14ac:dyDescent="0.2"/>
    <row r="36391" ht="10.199999999999999" hidden="1" x14ac:dyDescent="0.2"/>
    <row r="36392" ht="10.199999999999999" hidden="1" x14ac:dyDescent="0.2"/>
    <row r="36393" ht="10.199999999999999" hidden="1" x14ac:dyDescent="0.2"/>
    <row r="36394" ht="10.199999999999999" hidden="1" x14ac:dyDescent="0.2"/>
    <row r="36395" ht="10.199999999999999" hidden="1" x14ac:dyDescent="0.2"/>
    <row r="36396" ht="10.199999999999999" hidden="1" x14ac:dyDescent="0.2"/>
    <row r="36397" ht="10.199999999999999" hidden="1" x14ac:dyDescent="0.2"/>
    <row r="36398" ht="10.199999999999999" hidden="1" x14ac:dyDescent="0.2"/>
    <row r="36399" ht="10.199999999999999" hidden="1" x14ac:dyDescent="0.2"/>
    <row r="36400" ht="10.199999999999999" hidden="1" x14ac:dyDescent="0.2"/>
    <row r="36401" ht="10.199999999999999" hidden="1" x14ac:dyDescent="0.2"/>
    <row r="36402" ht="10.199999999999999" hidden="1" x14ac:dyDescent="0.2"/>
    <row r="36403" ht="10.199999999999999" hidden="1" x14ac:dyDescent="0.2"/>
    <row r="36404" ht="10.199999999999999" hidden="1" x14ac:dyDescent="0.2"/>
    <row r="36405" ht="10.199999999999999" hidden="1" x14ac:dyDescent="0.2"/>
    <row r="36406" ht="10.199999999999999" hidden="1" x14ac:dyDescent="0.2"/>
    <row r="36407" ht="10.199999999999999" hidden="1" x14ac:dyDescent="0.2"/>
    <row r="36408" ht="10.199999999999999" hidden="1" x14ac:dyDescent="0.2"/>
    <row r="36409" ht="10.199999999999999" hidden="1" x14ac:dyDescent="0.2"/>
    <row r="36410" ht="10.199999999999999" hidden="1" x14ac:dyDescent="0.2"/>
    <row r="36411" ht="10.199999999999999" hidden="1" x14ac:dyDescent="0.2"/>
    <row r="36412" ht="10.199999999999999" hidden="1" x14ac:dyDescent="0.2"/>
    <row r="36413" ht="10.199999999999999" hidden="1" x14ac:dyDescent="0.2"/>
    <row r="36414" ht="10.199999999999999" hidden="1" x14ac:dyDescent="0.2"/>
    <row r="36415" ht="10.199999999999999" hidden="1" x14ac:dyDescent="0.2"/>
    <row r="36416" ht="10.199999999999999" hidden="1" x14ac:dyDescent="0.2"/>
    <row r="36417" ht="10.199999999999999" hidden="1" x14ac:dyDescent="0.2"/>
    <row r="36418" ht="10.199999999999999" hidden="1" x14ac:dyDescent="0.2"/>
    <row r="36419" ht="10.199999999999999" hidden="1" x14ac:dyDescent="0.2"/>
    <row r="36420" ht="10.199999999999999" hidden="1" x14ac:dyDescent="0.2"/>
    <row r="36421" ht="10.199999999999999" hidden="1" x14ac:dyDescent="0.2"/>
    <row r="36422" ht="10.199999999999999" hidden="1" x14ac:dyDescent="0.2"/>
    <row r="36423" ht="10.199999999999999" hidden="1" x14ac:dyDescent="0.2"/>
    <row r="36424" ht="10.199999999999999" hidden="1" x14ac:dyDescent="0.2"/>
    <row r="36425" ht="10.199999999999999" hidden="1" x14ac:dyDescent="0.2"/>
    <row r="36426" ht="10.199999999999999" hidden="1" x14ac:dyDescent="0.2"/>
    <row r="36427" ht="10.199999999999999" hidden="1" x14ac:dyDescent="0.2"/>
    <row r="36428" ht="10.199999999999999" hidden="1" x14ac:dyDescent="0.2"/>
    <row r="36429" ht="10.199999999999999" hidden="1" x14ac:dyDescent="0.2"/>
    <row r="36430" ht="10.199999999999999" hidden="1" x14ac:dyDescent="0.2"/>
    <row r="36431" ht="10.199999999999999" hidden="1" x14ac:dyDescent="0.2"/>
    <row r="36432" ht="10.199999999999999" hidden="1" x14ac:dyDescent="0.2"/>
    <row r="36433" ht="10.199999999999999" hidden="1" x14ac:dyDescent="0.2"/>
    <row r="36434" ht="10.199999999999999" hidden="1" x14ac:dyDescent="0.2"/>
    <row r="36435" ht="10.199999999999999" hidden="1" x14ac:dyDescent="0.2"/>
    <row r="36436" ht="10.199999999999999" hidden="1" x14ac:dyDescent="0.2"/>
    <row r="36437" ht="10.199999999999999" hidden="1" x14ac:dyDescent="0.2"/>
    <row r="36438" ht="10.199999999999999" hidden="1" x14ac:dyDescent="0.2"/>
    <row r="36439" ht="10.199999999999999" hidden="1" x14ac:dyDescent="0.2"/>
    <row r="36440" ht="10.199999999999999" hidden="1" x14ac:dyDescent="0.2"/>
    <row r="36441" ht="10.199999999999999" hidden="1" x14ac:dyDescent="0.2"/>
    <row r="36442" ht="10.199999999999999" hidden="1" x14ac:dyDescent="0.2"/>
    <row r="36443" ht="10.199999999999999" hidden="1" x14ac:dyDescent="0.2"/>
    <row r="36444" ht="10.199999999999999" hidden="1" x14ac:dyDescent="0.2"/>
    <row r="36445" ht="10.199999999999999" hidden="1" x14ac:dyDescent="0.2"/>
    <row r="36446" ht="10.199999999999999" hidden="1" x14ac:dyDescent="0.2"/>
    <row r="36447" ht="10.199999999999999" hidden="1" x14ac:dyDescent="0.2"/>
    <row r="36448" ht="10.199999999999999" hidden="1" x14ac:dyDescent="0.2"/>
    <row r="36449" ht="10.199999999999999" hidden="1" x14ac:dyDescent="0.2"/>
    <row r="36450" ht="10.199999999999999" hidden="1" x14ac:dyDescent="0.2"/>
    <row r="36451" ht="10.199999999999999" hidden="1" x14ac:dyDescent="0.2"/>
    <row r="36452" ht="10.199999999999999" hidden="1" x14ac:dyDescent="0.2"/>
    <row r="36453" ht="10.199999999999999" hidden="1" x14ac:dyDescent="0.2"/>
    <row r="36454" ht="10.199999999999999" hidden="1" x14ac:dyDescent="0.2"/>
    <row r="36455" ht="10.199999999999999" hidden="1" x14ac:dyDescent="0.2"/>
    <row r="36456" ht="10.199999999999999" hidden="1" x14ac:dyDescent="0.2"/>
    <row r="36457" ht="10.199999999999999" hidden="1" x14ac:dyDescent="0.2"/>
    <row r="36458" ht="10.199999999999999" hidden="1" x14ac:dyDescent="0.2"/>
    <row r="36459" ht="10.199999999999999" hidden="1" x14ac:dyDescent="0.2"/>
    <row r="36460" ht="10.199999999999999" hidden="1" x14ac:dyDescent="0.2"/>
    <row r="36461" ht="10.199999999999999" hidden="1" x14ac:dyDescent="0.2"/>
    <row r="36462" ht="10.199999999999999" hidden="1" x14ac:dyDescent="0.2"/>
    <row r="36463" ht="10.199999999999999" hidden="1" x14ac:dyDescent="0.2"/>
    <row r="36464" ht="10.199999999999999" hidden="1" x14ac:dyDescent="0.2"/>
    <row r="36465" ht="10.199999999999999" hidden="1" x14ac:dyDescent="0.2"/>
    <row r="36466" ht="10.199999999999999" hidden="1" x14ac:dyDescent="0.2"/>
    <row r="36467" ht="10.199999999999999" hidden="1" x14ac:dyDescent="0.2"/>
    <row r="36468" ht="10.199999999999999" hidden="1" x14ac:dyDescent="0.2"/>
    <row r="36469" ht="10.199999999999999" hidden="1" x14ac:dyDescent="0.2"/>
    <row r="36470" ht="10.199999999999999" hidden="1" x14ac:dyDescent="0.2"/>
    <row r="36471" ht="10.199999999999999" hidden="1" x14ac:dyDescent="0.2"/>
    <row r="36472" ht="10.199999999999999" hidden="1" x14ac:dyDescent="0.2"/>
    <row r="36473" ht="10.199999999999999" hidden="1" x14ac:dyDescent="0.2"/>
    <row r="36474" ht="10.199999999999999" hidden="1" x14ac:dyDescent="0.2"/>
    <row r="36475" ht="10.199999999999999" hidden="1" x14ac:dyDescent="0.2"/>
    <row r="36476" ht="10.199999999999999" hidden="1" x14ac:dyDescent="0.2"/>
    <row r="36477" ht="10.199999999999999" hidden="1" x14ac:dyDescent="0.2"/>
    <row r="36478" ht="10.199999999999999" hidden="1" x14ac:dyDescent="0.2"/>
    <row r="36479" ht="10.199999999999999" hidden="1" x14ac:dyDescent="0.2"/>
    <row r="36480" ht="10.199999999999999" hidden="1" x14ac:dyDescent="0.2"/>
    <row r="36481" ht="10.199999999999999" hidden="1" x14ac:dyDescent="0.2"/>
    <row r="36482" ht="10.199999999999999" hidden="1" x14ac:dyDescent="0.2"/>
    <row r="36483" ht="10.199999999999999" hidden="1" x14ac:dyDescent="0.2"/>
    <row r="36484" ht="10.199999999999999" hidden="1" x14ac:dyDescent="0.2"/>
    <row r="36485" ht="10.199999999999999" hidden="1" x14ac:dyDescent="0.2"/>
    <row r="36486" ht="10.199999999999999" hidden="1" x14ac:dyDescent="0.2"/>
    <row r="36487" ht="10.199999999999999" hidden="1" x14ac:dyDescent="0.2"/>
    <row r="36488" ht="10.199999999999999" hidden="1" x14ac:dyDescent="0.2"/>
    <row r="36489" ht="10.199999999999999" hidden="1" x14ac:dyDescent="0.2"/>
    <row r="36490" ht="10.199999999999999" hidden="1" x14ac:dyDescent="0.2"/>
    <row r="36491" ht="10.199999999999999" hidden="1" x14ac:dyDescent="0.2"/>
    <row r="36492" ht="10.199999999999999" hidden="1" x14ac:dyDescent="0.2"/>
    <row r="36493" ht="10.199999999999999" hidden="1" x14ac:dyDescent="0.2"/>
    <row r="36494" ht="10.199999999999999" hidden="1" x14ac:dyDescent="0.2"/>
    <row r="36495" ht="10.199999999999999" hidden="1" x14ac:dyDescent="0.2"/>
    <row r="36496" ht="10.199999999999999" hidden="1" x14ac:dyDescent="0.2"/>
    <row r="36497" ht="10.199999999999999" hidden="1" x14ac:dyDescent="0.2"/>
    <row r="36498" ht="10.199999999999999" hidden="1" x14ac:dyDescent="0.2"/>
    <row r="36499" ht="10.199999999999999" hidden="1" x14ac:dyDescent="0.2"/>
    <row r="36500" ht="10.199999999999999" hidden="1" x14ac:dyDescent="0.2"/>
    <row r="36501" ht="10.199999999999999" hidden="1" x14ac:dyDescent="0.2"/>
    <row r="36502" ht="10.199999999999999" hidden="1" x14ac:dyDescent="0.2"/>
    <row r="36503" ht="10.199999999999999" hidden="1" x14ac:dyDescent="0.2"/>
    <row r="36504" ht="10.199999999999999" hidden="1" x14ac:dyDescent="0.2"/>
    <row r="36505" ht="10.199999999999999" hidden="1" x14ac:dyDescent="0.2"/>
    <row r="36506" ht="10.199999999999999" hidden="1" x14ac:dyDescent="0.2"/>
    <row r="36507" ht="10.199999999999999" hidden="1" x14ac:dyDescent="0.2"/>
    <row r="36508" ht="10.199999999999999" hidden="1" x14ac:dyDescent="0.2"/>
    <row r="36509" ht="10.199999999999999" hidden="1" x14ac:dyDescent="0.2"/>
    <row r="36510" ht="10.199999999999999" hidden="1" x14ac:dyDescent="0.2"/>
    <row r="36511" ht="10.199999999999999" hidden="1" x14ac:dyDescent="0.2"/>
    <row r="36512" ht="10.199999999999999" hidden="1" x14ac:dyDescent="0.2"/>
    <row r="36513" ht="10.199999999999999" hidden="1" x14ac:dyDescent="0.2"/>
    <row r="36514" ht="10.199999999999999" hidden="1" x14ac:dyDescent="0.2"/>
    <row r="36515" ht="10.199999999999999" hidden="1" x14ac:dyDescent="0.2"/>
    <row r="36516" ht="10.199999999999999" hidden="1" x14ac:dyDescent="0.2"/>
    <row r="36517" ht="10.199999999999999" hidden="1" x14ac:dyDescent="0.2"/>
    <row r="36518" ht="10.199999999999999" hidden="1" x14ac:dyDescent="0.2"/>
    <row r="36519" ht="10.199999999999999" hidden="1" x14ac:dyDescent="0.2"/>
    <row r="36520" ht="10.199999999999999" hidden="1" x14ac:dyDescent="0.2"/>
    <row r="36521" ht="10.199999999999999" hidden="1" x14ac:dyDescent="0.2"/>
    <row r="36522" ht="10.199999999999999" hidden="1" x14ac:dyDescent="0.2"/>
    <row r="36523" ht="10.199999999999999" hidden="1" x14ac:dyDescent="0.2"/>
    <row r="36524" ht="10.199999999999999" hidden="1" x14ac:dyDescent="0.2"/>
    <row r="36525" ht="10.199999999999999" hidden="1" x14ac:dyDescent="0.2"/>
    <row r="36526" ht="10.199999999999999" hidden="1" x14ac:dyDescent="0.2"/>
    <row r="36527" ht="10.199999999999999" hidden="1" x14ac:dyDescent="0.2"/>
    <row r="36528" ht="10.199999999999999" hidden="1" x14ac:dyDescent="0.2"/>
    <row r="36529" ht="10.199999999999999" hidden="1" x14ac:dyDescent="0.2"/>
    <row r="36530" ht="10.199999999999999" hidden="1" x14ac:dyDescent="0.2"/>
    <row r="36531" ht="10.199999999999999" hidden="1" x14ac:dyDescent="0.2"/>
    <row r="36532" ht="10.199999999999999" hidden="1" x14ac:dyDescent="0.2"/>
    <row r="36533" ht="10.199999999999999" hidden="1" x14ac:dyDescent="0.2"/>
    <row r="36534" ht="10.199999999999999" hidden="1" x14ac:dyDescent="0.2"/>
    <row r="36535" ht="10.199999999999999" hidden="1" x14ac:dyDescent="0.2"/>
    <row r="36536" ht="10.199999999999999" hidden="1" x14ac:dyDescent="0.2"/>
    <row r="36537" ht="10.199999999999999" hidden="1" x14ac:dyDescent="0.2"/>
    <row r="36538" ht="10.199999999999999" hidden="1" x14ac:dyDescent="0.2"/>
    <row r="36539" ht="10.199999999999999" hidden="1" x14ac:dyDescent="0.2"/>
    <row r="36540" ht="10.199999999999999" hidden="1" x14ac:dyDescent="0.2"/>
    <row r="36541" ht="10.199999999999999" hidden="1" x14ac:dyDescent="0.2"/>
    <row r="36542" ht="10.199999999999999" hidden="1" x14ac:dyDescent="0.2"/>
    <row r="36543" ht="10.199999999999999" hidden="1" x14ac:dyDescent="0.2"/>
    <row r="36544" ht="10.199999999999999" hidden="1" x14ac:dyDescent="0.2"/>
    <row r="36545" ht="10.199999999999999" hidden="1" x14ac:dyDescent="0.2"/>
    <row r="36546" ht="10.199999999999999" hidden="1" x14ac:dyDescent="0.2"/>
    <row r="36547" ht="10.199999999999999" hidden="1" x14ac:dyDescent="0.2"/>
    <row r="36548" ht="10.199999999999999" hidden="1" x14ac:dyDescent="0.2"/>
    <row r="36549" ht="10.199999999999999" hidden="1" x14ac:dyDescent="0.2"/>
    <row r="36550" ht="10.199999999999999" hidden="1" x14ac:dyDescent="0.2"/>
    <row r="36551" ht="10.199999999999999" hidden="1" x14ac:dyDescent="0.2"/>
    <row r="36552" ht="10.199999999999999" hidden="1" x14ac:dyDescent="0.2"/>
    <row r="36553" ht="10.199999999999999" hidden="1" x14ac:dyDescent="0.2"/>
    <row r="36554" ht="10.199999999999999" hidden="1" x14ac:dyDescent="0.2"/>
    <row r="36555" ht="10.199999999999999" hidden="1" x14ac:dyDescent="0.2"/>
    <row r="36556" ht="10.199999999999999" hidden="1" x14ac:dyDescent="0.2"/>
    <row r="36557" ht="10.199999999999999" hidden="1" x14ac:dyDescent="0.2"/>
    <row r="36558" ht="10.199999999999999" hidden="1" x14ac:dyDescent="0.2"/>
    <row r="36559" ht="10.199999999999999" hidden="1" x14ac:dyDescent="0.2"/>
    <row r="36560" ht="10.199999999999999" hidden="1" x14ac:dyDescent="0.2"/>
    <row r="36561" ht="10.199999999999999" hidden="1" x14ac:dyDescent="0.2"/>
    <row r="36562" ht="10.199999999999999" hidden="1" x14ac:dyDescent="0.2"/>
    <row r="36563" ht="10.199999999999999" hidden="1" x14ac:dyDescent="0.2"/>
    <row r="36564" ht="10.199999999999999" hidden="1" x14ac:dyDescent="0.2"/>
    <row r="36565" ht="10.199999999999999" hidden="1" x14ac:dyDescent="0.2"/>
    <row r="36566" ht="10.199999999999999" hidden="1" x14ac:dyDescent="0.2"/>
    <row r="36567" ht="10.199999999999999" hidden="1" x14ac:dyDescent="0.2"/>
    <row r="36568" ht="10.199999999999999" hidden="1" x14ac:dyDescent="0.2"/>
    <row r="36569" ht="10.199999999999999" hidden="1" x14ac:dyDescent="0.2"/>
    <row r="36570" ht="10.199999999999999" hidden="1" x14ac:dyDescent="0.2"/>
    <row r="36571" ht="10.199999999999999" hidden="1" x14ac:dyDescent="0.2"/>
    <row r="36572" ht="10.199999999999999" hidden="1" x14ac:dyDescent="0.2"/>
    <row r="36573" ht="10.199999999999999" hidden="1" x14ac:dyDescent="0.2"/>
    <row r="36574" ht="10.199999999999999" hidden="1" x14ac:dyDescent="0.2"/>
    <row r="36575" ht="10.199999999999999" hidden="1" x14ac:dyDescent="0.2"/>
    <row r="36576" ht="10.199999999999999" hidden="1" x14ac:dyDescent="0.2"/>
    <row r="36577" ht="10.199999999999999" hidden="1" x14ac:dyDescent="0.2"/>
    <row r="36578" ht="10.199999999999999" hidden="1" x14ac:dyDescent="0.2"/>
    <row r="36579" ht="10.199999999999999" hidden="1" x14ac:dyDescent="0.2"/>
    <row r="36580" ht="10.199999999999999" hidden="1" x14ac:dyDescent="0.2"/>
    <row r="36581" ht="10.199999999999999" hidden="1" x14ac:dyDescent="0.2"/>
    <row r="36582" ht="10.199999999999999" hidden="1" x14ac:dyDescent="0.2"/>
    <row r="36583" ht="10.199999999999999" hidden="1" x14ac:dyDescent="0.2"/>
    <row r="36584" ht="10.199999999999999" hidden="1" x14ac:dyDescent="0.2"/>
    <row r="36585" ht="10.199999999999999" hidden="1" x14ac:dyDescent="0.2"/>
    <row r="36586" ht="10.199999999999999" hidden="1" x14ac:dyDescent="0.2"/>
    <row r="36587" ht="10.199999999999999" hidden="1" x14ac:dyDescent="0.2"/>
    <row r="36588" ht="10.199999999999999" hidden="1" x14ac:dyDescent="0.2"/>
    <row r="36589" ht="10.199999999999999" hidden="1" x14ac:dyDescent="0.2"/>
    <row r="36590" ht="10.199999999999999" hidden="1" x14ac:dyDescent="0.2"/>
    <row r="36591" ht="10.199999999999999" hidden="1" x14ac:dyDescent="0.2"/>
    <row r="36592" ht="10.199999999999999" hidden="1" x14ac:dyDescent="0.2"/>
    <row r="36593" ht="10.199999999999999" hidden="1" x14ac:dyDescent="0.2"/>
    <row r="36594" ht="10.199999999999999" hidden="1" x14ac:dyDescent="0.2"/>
    <row r="36595" ht="10.199999999999999" hidden="1" x14ac:dyDescent="0.2"/>
    <row r="36596" ht="10.199999999999999" hidden="1" x14ac:dyDescent="0.2"/>
    <row r="36597" ht="10.199999999999999" hidden="1" x14ac:dyDescent="0.2"/>
    <row r="36598" ht="10.199999999999999" hidden="1" x14ac:dyDescent="0.2"/>
    <row r="36599" ht="10.199999999999999" hidden="1" x14ac:dyDescent="0.2"/>
    <row r="36600" ht="10.199999999999999" hidden="1" x14ac:dyDescent="0.2"/>
    <row r="36601" ht="10.199999999999999" hidden="1" x14ac:dyDescent="0.2"/>
    <row r="36602" ht="10.199999999999999" hidden="1" x14ac:dyDescent="0.2"/>
    <row r="36603" ht="10.199999999999999" hidden="1" x14ac:dyDescent="0.2"/>
    <row r="36604" ht="10.199999999999999" hidden="1" x14ac:dyDescent="0.2"/>
    <row r="36605" ht="10.199999999999999" hidden="1" x14ac:dyDescent="0.2"/>
    <row r="36606" ht="10.199999999999999" hidden="1" x14ac:dyDescent="0.2"/>
    <row r="36607" ht="10.199999999999999" hidden="1" x14ac:dyDescent="0.2"/>
    <row r="36608" ht="10.199999999999999" hidden="1" x14ac:dyDescent="0.2"/>
    <row r="36609" ht="10.199999999999999" hidden="1" x14ac:dyDescent="0.2"/>
    <row r="36610" ht="10.199999999999999" hidden="1" x14ac:dyDescent="0.2"/>
    <row r="36611" ht="10.199999999999999" hidden="1" x14ac:dyDescent="0.2"/>
    <row r="36612" ht="10.199999999999999" hidden="1" x14ac:dyDescent="0.2"/>
    <row r="36613" ht="10.199999999999999" hidden="1" x14ac:dyDescent="0.2"/>
    <row r="36614" ht="10.199999999999999" hidden="1" x14ac:dyDescent="0.2"/>
    <row r="36615" ht="10.199999999999999" hidden="1" x14ac:dyDescent="0.2"/>
    <row r="36616" ht="10.199999999999999" hidden="1" x14ac:dyDescent="0.2"/>
    <row r="36617" ht="10.199999999999999" hidden="1" x14ac:dyDescent="0.2"/>
    <row r="36618" ht="10.199999999999999" hidden="1" x14ac:dyDescent="0.2"/>
    <row r="36619" ht="10.199999999999999" hidden="1" x14ac:dyDescent="0.2"/>
    <row r="36620" ht="10.199999999999999" hidden="1" x14ac:dyDescent="0.2"/>
    <row r="36621" ht="10.199999999999999" hidden="1" x14ac:dyDescent="0.2"/>
    <row r="36622" ht="10.199999999999999" hidden="1" x14ac:dyDescent="0.2"/>
    <row r="36623" ht="10.199999999999999" hidden="1" x14ac:dyDescent="0.2"/>
    <row r="36624" ht="10.199999999999999" hidden="1" x14ac:dyDescent="0.2"/>
    <row r="36625" ht="10.199999999999999" hidden="1" x14ac:dyDescent="0.2"/>
    <row r="36626" ht="10.199999999999999" hidden="1" x14ac:dyDescent="0.2"/>
    <row r="36627" ht="10.199999999999999" hidden="1" x14ac:dyDescent="0.2"/>
    <row r="36628" ht="10.199999999999999" hidden="1" x14ac:dyDescent="0.2"/>
    <row r="36629" ht="10.199999999999999" hidden="1" x14ac:dyDescent="0.2"/>
    <row r="36630" ht="10.199999999999999" hidden="1" x14ac:dyDescent="0.2"/>
    <row r="36631" ht="10.199999999999999" hidden="1" x14ac:dyDescent="0.2"/>
    <row r="36632" ht="10.199999999999999" hidden="1" x14ac:dyDescent="0.2"/>
    <row r="36633" ht="10.199999999999999" hidden="1" x14ac:dyDescent="0.2"/>
    <row r="36634" ht="10.199999999999999" hidden="1" x14ac:dyDescent="0.2"/>
    <row r="36635" ht="10.199999999999999" hidden="1" x14ac:dyDescent="0.2"/>
    <row r="36636" ht="10.199999999999999" hidden="1" x14ac:dyDescent="0.2"/>
    <row r="36637" ht="10.199999999999999" hidden="1" x14ac:dyDescent="0.2"/>
    <row r="36638" ht="10.199999999999999" hidden="1" x14ac:dyDescent="0.2"/>
    <row r="36639" ht="10.199999999999999" hidden="1" x14ac:dyDescent="0.2"/>
    <row r="36640" ht="10.199999999999999" hidden="1" x14ac:dyDescent="0.2"/>
    <row r="36641" ht="10.199999999999999" hidden="1" x14ac:dyDescent="0.2"/>
    <row r="36642" ht="10.199999999999999" hidden="1" x14ac:dyDescent="0.2"/>
    <row r="36643" ht="10.199999999999999" hidden="1" x14ac:dyDescent="0.2"/>
    <row r="36644" ht="10.199999999999999" hidden="1" x14ac:dyDescent="0.2"/>
    <row r="36645" ht="10.199999999999999" hidden="1" x14ac:dyDescent="0.2"/>
    <row r="36646" ht="10.199999999999999" hidden="1" x14ac:dyDescent="0.2"/>
    <row r="36647" ht="10.199999999999999" hidden="1" x14ac:dyDescent="0.2"/>
    <row r="36648" ht="10.199999999999999" hidden="1" x14ac:dyDescent="0.2"/>
    <row r="36649" ht="10.199999999999999" hidden="1" x14ac:dyDescent="0.2"/>
    <row r="36650" ht="10.199999999999999" hidden="1" x14ac:dyDescent="0.2"/>
    <row r="36651" ht="10.199999999999999" hidden="1" x14ac:dyDescent="0.2"/>
    <row r="36652" ht="10.199999999999999" hidden="1" x14ac:dyDescent="0.2"/>
    <row r="36653" ht="10.199999999999999" hidden="1" x14ac:dyDescent="0.2"/>
    <row r="36654" ht="10.199999999999999" hidden="1" x14ac:dyDescent="0.2"/>
    <row r="36655" ht="10.199999999999999" hidden="1" x14ac:dyDescent="0.2"/>
    <row r="36656" ht="10.199999999999999" hidden="1" x14ac:dyDescent="0.2"/>
    <row r="36657" ht="10.199999999999999" hidden="1" x14ac:dyDescent="0.2"/>
    <row r="36658" ht="10.199999999999999" hidden="1" x14ac:dyDescent="0.2"/>
    <row r="36659" ht="10.199999999999999" hidden="1" x14ac:dyDescent="0.2"/>
    <row r="36660" ht="10.199999999999999" hidden="1" x14ac:dyDescent="0.2"/>
    <row r="36661" ht="10.199999999999999" hidden="1" x14ac:dyDescent="0.2"/>
    <row r="36662" ht="10.199999999999999" hidden="1" x14ac:dyDescent="0.2"/>
    <row r="36663" ht="10.199999999999999" hidden="1" x14ac:dyDescent="0.2"/>
    <row r="36664" ht="10.199999999999999" hidden="1" x14ac:dyDescent="0.2"/>
    <row r="36665" ht="10.199999999999999" hidden="1" x14ac:dyDescent="0.2"/>
    <row r="36666" ht="10.199999999999999" hidden="1" x14ac:dyDescent="0.2"/>
    <row r="36667" ht="10.199999999999999" hidden="1" x14ac:dyDescent="0.2"/>
    <row r="36668" ht="10.199999999999999" hidden="1" x14ac:dyDescent="0.2"/>
    <row r="36669" ht="10.199999999999999" hidden="1" x14ac:dyDescent="0.2"/>
    <row r="36670" ht="10.199999999999999" hidden="1" x14ac:dyDescent="0.2"/>
    <row r="36671" ht="10.199999999999999" hidden="1" x14ac:dyDescent="0.2"/>
    <row r="36672" ht="10.199999999999999" hidden="1" x14ac:dyDescent="0.2"/>
    <row r="36673" ht="10.199999999999999" hidden="1" x14ac:dyDescent="0.2"/>
    <row r="36674" ht="10.199999999999999" hidden="1" x14ac:dyDescent="0.2"/>
    <row r="36675" ht="10.199999999999999" hidden="1" x14ac:dyDescent="0.2"/>
    <row r="36676" ht="10.199999999999999" hidden="1" x14ac:dyDescent="0.2"/>
    <row r="36677" ht="10.199999999999999" hidden="1" x14ac:dyDescent="0.2"/>
    <row r="36678" ht="10.199999999999999" hidden="1" x14ac:dyDescent="0.2"/>
    <row r="36679" ht="10.199999999999999" hidden="1" x14ac:dyDescent="0.2"/>
    <row r="36680" ht="10.199999999999999" hidden="1" x14ac:dyDescent="0.2"/>
    <row r="36681" ht="10.199999999999999" hidden="1" x14ac:dyDescent="0.2"/>
    <row r="36682" ht="10.199999999999999" hidden="1" x14ac:dyDescent="0.2"/>
    <row r="36683" ht="10.199999999999999" hidden="1" x14ac:dyDescent="0.2"/>
    <row r="36684" ht="10.199999999999999" hidden="1" x14ac:dyDescent="0.2"/>
    <row r="36685" ht="10.199999999999999" hidden="1" x14ac:dyDescent="0.2"/>
    <row r="36686" ht="10.199999999999999" hidden="1" x14ac:dyDescent="0.2"/>
    <row r="36687" ht="10.199999999999999" hidden="1" x14ac:dyDescent="0.2"/>
    <row r="36688" ht="10.199999999999999" hidden="1" x14ac:dyDescent="0.2"/>
    <row r="36689" ht="10.199999999999999" hidden="1" x14ac:dyDescent="0.2"/>
    <row r="36690" ht="10.199999999999999" hidden="1" x14ac:dyDescent="0.2"/>
    <row r="36691" ht="10.199999999999999" hidden="1" x14ac:dyDescent="0.2"/>
    <row r="36692" ht="10.199999999999999" hidden="1" x14ac:dyDescent="0.2"/>
    <row r="36693" ht="10.199999999999999" hidden="1" x14ac:dyDescent="0.2"/>
    <row r="36694" ht="10.199999999999999" hidden="1" x14ac:dyDescent="0.2"/>
    <row r="36695" ht="10.199999999999999" hidden="1" x14ac:dyDescent="0.2"/>
    <row r="36696" ht="10.199999999999999" hidden="1" x14ac:dyDescent="0.2"/>
    <row r="36697" ht="10.199999999999999" hidden="1" x14ac:dyDescent="0.2"/>
    <row r="36698" ht="10.199999999999999" hidden="1" x14ac:dyDescent="0.2"/>
    <row r="36699" ht="10.199999999999999" hidden="1" x14ac:dyDescent="0.2"/>
    <row r="36700" ht="10.199999999999999" hidden="1" x14ac:dyDescent="0.2"/>
    <row r="36701" ht="10.199999999999999" hidden="1" x14ac:dyDescent="0.2"/>
    <row r="36702" ht="10.199999999999999" hidden="1" x14ac:dyDescent="0.2"/>
    <row r="36703" ht="10.199999999999999" hidden="1" x14ac:dyDescent="0.2"/>
    <row r="36704" ht="10.199999999999999" hidden="1" x14ac:dyDescent="0.2"/>
    <row r="36705" ht="10.199999999999999" hidden="1" x14ac:dyDescent="0.2"/>
    <row r="36706" ht="10.199999999999999" hidden="1" x14ac:dyDescent="0.2"/>
    <row r="36707" ht="10.199999999999999" hidden="1" x14ac:dyDescent="0.2"/>
    <row r="36708" ht="10.199999999999999" hidden="1" x14ac:dyDescent="0.2"/>
    <row r="36709" ht="10.199999999999999" hidden="1" x14ac:dyDescent="0.2"/>
    <row r="36710" ht="10.199999999999999" hidden="1" x14ac:dyDescent="0.2"/>
    <row r="36711" ht="10.199999999999999" hidden="1" x14ac:dyDescent="0.2"/>
    <row r="36712" ht="10.199999999999999" hidden="1" x14ac:dyDescent="0.2"/>
    <row r="36713" ht="10.199999999999999" hidden="1" x14ac:dyDescent="0.2"/>
    <row r="36714" ht="10.199999999999999" hidden="1" x14ac:dyDescent="0.2"/>
    <row r="36715" ht="10.199999999999999" hidden="1" x14ac:dyDescent="0.2"/>
    <row r="36716" ht="10.199999999999999" hidden="1" x14ac:dyDescent="0.2"/>
    <row r="36717" ht="10.199999999999999" hidden="1" x14ac:dyDescent="0.2"/>
    <row r="36718" ht="10.199999999999999" hidden="1" x14ac:dyDescent="0.2"/>
    <row r="36719" ht="10.199999999999999" hidden="1" x14ac:dyDescent="0.2"/>
    <row r="36720" ht="10.199999999999999" hidden="1" x14ac:dyDescent="0.2"/>
    <row r="36721" ht="10.199999999999999" hidden="1" x14ac:dyDescent="0.2"/>
    <row r="36722" ht="10.199999999999999" hidden="1" x14ac:dyDescent="0.2"/>
    <row r="36723" ht="10.199999999999999" hidden="1" x14ac:dyDescent="0.2"/>
    <row r="36724" ht="10.199999999999999" hidden="1" x14ac:dyDescent="0.2"/>
    <row r="36725" ht="10.199999999999999" hidden="1" x14ac:dyDescent="0.2"/>
    <row r="36726" ht="10.199999999999999" hidden="1" x14ac:dyDescent="0.2"/>
    <row r="36727" ht="10.199999999999999" hidden="1" x14ac:dyDescent="0.2"/>
    <row r="36728" ht="10.199999999999999" hidden="1" x14ac:dyDescent="0.2"/>
    <row r="36729" ht="10.199999999999999" hidden="1" x14ac:dyDescent="0.2"/>
    <row r="36730" ht="10.199999999999999" hidden="1" x14ac:dyDescent="0.2"/>
    <row r="36731" ht="10.199999999999999" hidden="1" x14ac:dyDescent="0.2"/>
    <row r="36732" ht="10.199999999999999" hidden="1" x14ac:dyDescent="0.2"/>
    <row r="36733" ht="10.199999999999999" hidden="1" x14ac:dyDescent="0.2"/>
    <row r="36734" ht="10.199999999999999" hidden="1" x14ac:dyDescent="0.2"/>
    <row r="36735" ht="10.199999999999999" hidden="1" x14ac:dyDescent="0.2"/>
    <row r="36736" ht="10.199999999999999" hidden="1" x14ac:dyDescent="0.2"/>
    <row r="36737" ht="10.199999999999999" hidden="1" x14ac:dyDescent="0.2"/>
    <row r="36738" ht="10.199999999999999" hidden="1" x14ac:dyDescent="0.2"/>
    <row r="36739" ht="10.199999999999999" hidden="1" x14ac:dyDescent="0.2"/>
    <row r="36740" ht="10.199999999999999" hidden="1" x14ac:dyDescent="0.2"/>
    <row r="36741" ht="10.199999999999999" hidden="1" x14ac:dyDescent="0.2"/>
    <row r="36742" ht="10.199999999999999" hidden="1" x14ac:dyDescent="0.2"/>
    <row r="36743" ht="10.199999999999999" hidden="1" x14ac:dyDescent="0.2"/>
    <row r="36744" ht="10.199999999999999" hidden="1" x14ac:dyDescent="0.2"/>
    <row r="36745" ht="10.199999999999999" hidden="1" x14ac:dyDescent="0.2"/>
    <row r="36746" ht="10.199999999999999" hidden="1" x14ac:dyDescent="0.2"/>
    <row r="36747" ht="10.199999999999999" hidden="1" x14ac:dyDescent="0.2"/>
    <row r="36748" ht="10.199999999999999" hidden="1" x14ac:dyDescent="0.2"/>
    <row r="36749" ht="10.199999999999999" hidden="1" x14ac:dyDescent="0.2"/>
    <row r="36750" ht="10.199999999999999" hidden="1" x14ac:dyDescent="0.2"/>
    <row r="36751" ht="10.199999999999999" hidden="1" x14ac:dyDescent="0.2"/>
    <row r="36752" ht="10.199999999999999" hidden="1" x14ac:dyDescent="0.2"/>
    <row r="36753" ht="10.199999999999999" hidden="1" x14ac:dyDescent="0.2"/>
    <row r="36754" ht="10.199999999999999" hidden="1" x14ac:dyDescent="0.2"/>
    <row r="36755" ht="10.199999999999999" hidden="1" x14ac:dyDescent="0.2"/>
    <row r="36756" ht="10.199999999999999" hidden="1" x14ac:dyDescent="0.2"/>
    <row r="36757" ht="10.199999999999999" hidden="1" x14ac:dyDescent="0.2"/>
    <row r="36758" ht="10.199999999999999" hidden="1" x14ac:dyDescent="0.2"/>
    <row r="36759" ht="10.199999999999999" hidden="1" x14ac:dyDescent="0.2"/>
    <row r="36760" ht="10.199999999999999" hidden="1" x14ac:dyDescent="0.2"/>
    <row r="36761" ht="10.199999999999999" hidden="1" x14ac:dyDescent="0.2"/>
    <row r="36762" ht="10.199999999999999" hidden="1" x14ac:dyDescent="0.2"/>
    <row r="36763" ht="10.199999999999999" hidden="1" x14ac:dyDescent="0.2"/>
    <row r="36764" ht="10.199999999999999" hidden="1" x14ac:dyDescent="0.2"/>
    <row r="36765" ht="10.199999999999999" hidden="1" x14ac:dyDescent="0.2"/>
    <row r="36766" ht="10.199999999999999" hidden="1" x14ac:dyDescent="0.2"/>
    <row r="36767" ht="10.199999999999999" hidden="1" x14ac:dyDescent="0.2"/>
    <row r="36768" ht="10.199999999999999" hidden="1" x14ac:dyDescent="0.2"/>
    <row r="36769" ht="10.199999999999999" hidden="1" x14ac:dyDescent="0.2"/>
    <row r="36770" ht="10.199999999999999" hidden="1" x14ac:dyDescent="0.2"/>
    <row r="36771" ht="10.199999999999999" hidden="1" x14ac:dyDescent="0.2"/>
    <row r="36772" ht="10.199999999999999" hidden="1" x14ac:dyDescent="0.2"/>
    <row r="36773" ht="10.199999999999999" hidden="1" x14ac:dyDescent="0.2"/>
    <row r="36774" ht="10.199999999999999" hidden="1" x14ac:dyDescent="0.2"/>
    <row r="36775" ht="10.199999999999999" hidden="1" x14ac:dyDescent="0.2"/>
    <row r="36776" ht="10.199999999999999" hidden="1" x14ac:dyDescent="0.2"/>
    <row r="36777" ht="10.199999999999999" hidden="1" x14ac:dyDescent="0.2"/>
    <row r="36778" ht="10.199999999999999" hidden="1" x14ac:dyDescent="0.2"/>
    <row r="36779" ht="10.199999999999999" hidden="1" x14ac:dyDescent="0.2"/>
    <row r="36780" ht="10.199999999999999" hidden="1" x14ac:dyDescent="0.2"/>
    <row r="36781" ht="10.199999999999999" hidden="1" x14ac:dyDescent="0.2"/>
    <row r="36782" ht="10.199999999999999" hidden="1" x14ac:dyDescent="0.2"/>
    <row r="36783" ht="10.199999999999999" hidden="1" x14ac:dyDescent="0.2"/>
    <row r="36784" ht="10.199999999999999" hidden="1" x14ac:dyDescent="0.2"/>
    <row r="36785" ht="10.199999999999999" hidden="1" x14ac:dyDescent="0.2"/>
    <row r="36786" ht="10.199999999999999" hidden="1" x14ac:dyDescent="0.2"/>
    <row r="36787" ht="10.199999999999999" hidden="1" x14ac:dyDescent="0.2"/>
    <row r="36788" ht="10.199999999999999" hidden="1" x14ac:dyDescent="0.2"/>
    <row r="36789" ht="10.199999999999999" hidden="1" x14ac:dyDescent="0.2"/>
    <row r="36790" ht="10.199999999999999" hidden="1" x14ac:dyDescent="0.2"/>
    <row r="36791" ht="10.199999999999999" hidden="1" x14ac:dyDescent="0.2"/>
    <row r="36792" ht="10.199999999999999" hidden="1" x14ac:dyDescent="0.2"/>
    <row r="36793" ht="10.199999999999999" hidden="1" x14ac:dyDescent="0.2"/>
    <row r="36794" ht="10.199999999999999" hidden="1" x14ac:dyDescent="0.2"/>
    <row r="36795" ht="10.199999999999999" hidden="1" x14ac:dyDescent="0.2"/>
    <row r="36796" ht="10.199999999999999" hidden="1" x14ac:dyDescent="0.2"/>
    <row r="36797" ht="10.199999999999999" hidden="1" x14ac:dyDescent="0.2"/>
    <row r="36798" ht="10.199999999999999" hidden="1" x14ac:dyDescent="0.2"/>
    <row r="36799" ht="10.199999999999999" hidden="1" x14ac:dyDescent="0.2"/>
    <row r="36800" ht="10.199999999999999" hidden="1" x14ac:dyDescent="0.2"/>
    <row r="36801" ht="10.199999999999999" hidden="1" x14ac:dyDescent="0.2"/>
    <row r="36802" ht="10.199999999999999" hidden="1" x14ac:dyDescent="0.2"/>
    <row r="36803" ht="10.199999999999999" hidden="1" x14ac:dyDescent="0.2"/>
    <row r="36804" ht="10.199999999999999" hidden="1" x14ac:dyDescent="0.2"/>
    <row r="36805" ht="10.199999999999999" hidden="1" x14ac:dyDescent="0.2"/>
    <row r="36806" ht="10.199999999999999" hidden="1" x14ac:dyDescent="0.2"/>
    <row r="36807" ht="10.199999999999999" hidden="1" x14ac:dyDescent="0.2"/>
    <row r="36808" ht="10.199999999999999" hidden="1" x14ac:dyDescent="0.2"/>
    <row r="36809" ht="10.199999999999999" hidden="1" x14ac:dyDescent="0.2"/>
    <row r="36810" ht="10.199999999999999" hidden="1" x14ac:dyDescent="0.2"/>
    <row r="36811" ht="10.199999999999999" hidden="1" x14ac:dyDescent="0.2"/>
    <row r="36812" ht="10.199999999999999" hidden="1" x14ac:dyDescent="0.2"/>
    <row r="36813" ht="10.199999999999999" hidden="1" x14ac:dyDescent="0.2"/>
    <row r="36814" ht="10.199999999999999" hidden="1" x14ac:dyDescent="0.2"/>
    <row r="36815" ht="10.199999999999999" hidden="1" x14ac:dyDescent="0.2"/>
    <row r="36816" ht="10.199999999999999" hidden="1" x14ac:dyDescent="0.2"/>
    <row r="36817" ht="10.199999999999999" hidden="1" x14ac:dyDescent="0.2"/>
    <row r="36818" ht="10.199999999999999" hidden="1" x14ac:dyDescent="0.2"/>
    <row r="36819" ht="10.199999999999999" hidden="1" x14ac:dyDescent="0.2"/>
    <row r="36820" ht="10.199999999999999" hidden="1" x14ac:dyDescent="0.2"/>
    <row r="36821" ht="10.199999999999999" hidden="1" x14ac:dyDescent="0.2"/>
    <row r="36822" ht="10.199999999999999" hidden="1" x14ac:dyDescent="0.2"/>
    <row r="36823" ht="10.199999999999999" hidden="1" x14ac:dyDescent="0.2"/>
    <row r="36824" ht="10.199999999999999" hidden="1" x14ac:dyDescent="0.2"/>
    <row r="36825" ht="10.199999999999999" hidden="1" x14ac:dyDescent="0.2"/>
    <row r="36826" ht="10.199999999999999" hidden="1" x14ac:dyDescent="0.2"/>
    <row r="36827" ht="10.199999999999999" hidden="1" x14ac:dyDescent="0.2"/>
    <row r="36828" ht="10.199999999999999" hidden="1" x14ac:dyDescent="0.2"/>
    <row r="36829" ht="10.199999999999999" hidden="1" x14ac:dyDescent="0.2"/>
    <row r="36830" ht="10.199999999999999" hidden="1" x14ac:dyDescent="0.2"/>
    <row r="36831" ht="10.199999999999999" hidden="1" x14ac:dyDescent="0.2"/>
    <row r="36832" ht="10.199999999999999" hidden="1" x14ac:dyDescent="0.2"/>
    <row r="36833" ht="10.199999999999999" hidden="1" x14ac:dyDescent="0.2"/>
    <row r="36834" ht="10.199999999999999" hidden="1" x14ac:dyDescent="0.2"/>
    <row r="36835" ht="10.199999999999999" hidden="1" x14ac:dyDescent="0.2"/>
    <row r="36836" ht="10.199999999999999" hidden="1" x14ac:dyDescent="0.2"/>
    <row r="36837" ht="10.199999999999999" hidden="1" x14ac:dyDescent="0.2"/>
    <row r="36838" ht="10.199999999999999" hidden="1" x14ac:dyDescent="0.2"/>
    <row r="36839" ht="10.199999999999999" hidden="1" x14ac:dyDescent="0.2"/>
    <row r="36840" ht="10.199999999999999" hidden="1" x14ac:dyDescent="0.2"/>
    <row r="36841" ht="10.199999999999999" hidden="1" x14ac:dyDescent="0.2"/>
    <row r="36842" ht="10.199999999999999" hidden="1" x14ac:dyDescent="0.2"/>
    <row r="36843" ht="10.199999999999999" hidden="1" x14ac:dyDescent="0.2"/>
    <row r="36844" ht="10.199999999999999" hidden="1" x14ac:dyDescent="0.2"/>
    <row r="36845" ht="10.199999999999999" hidden="1" x14ac:dyDescent="0.2"/>
    <row r="36846" ht="10.199999999999999" hidden="1" x14ac:dyDescent="0.2"/>
    <row r="36847" ht="10.199999999999999" hidden="1" x14ac:dyDescent="0.2"/>
    <row r="36848" ht="10.199999999999999" hidden="1" x14ac:dyDescent="0.2"/>
    <row r="36849" ht="10.199999999999999" hidden="1" x14ac:dyDescent="0.2"/>
    <row r="36850" ht="10.199999999999999" hidden="1" x14ac:dyDescent="0.2"/>
    <row r="36851" ht="10.199999999999999" hidden="1" x14ac:dyDescent="0.2"/>
    <row r="36852" ht="10.199999999999999" hidden="1" x14ac:dyDescent="0.2"/>
    <row r="36853" ht="10.199999999999999" hidden="1" x14ac:dyDescent="0.2"/>
    <row r="36854" ht="10.199999999999999" hidden="1" x14ac:dyDescent="0.2"/>
    <row r="36855" ht="10.199999999999999" hidden="1" x14ac:dyDescent="0.2"/>
    <row r="36856" ht="10.199999999999999" hidden="1" x14ac:dyDescent="0.2"/>
    <row r="36857" ht="10.199999999999999" hidden="1" x14ac:dyDescent="0.2"/>
    <row r="36858" ht="10.199999999999999" hidden="1" x14ac:dyDescent="0.2"/>
    <row r="36859" ht="10.199999999999999" hidden="1" x14ac:dyDescent="0.2"/>
    <row r="36860" ht="10.199999999999999" hidden="1" x14ac:dyDescent="0.2"/>
    <row r="36861" ht="10.199999999999999" hidden="1" x14ac:dyDescent="0.2"/>
    <row r="36862" ht="10.199999999999999" hidden="1" x14ac:dyDescent="0.2"/>
    <row r="36863" ht="10.199999999999999" hidden="1" x14ac:dyDescent="0.2"/>
    <row r="36864" ht="10.199999999999999" hidden="1" x14ac:dyDescent="0.2"/>
    <row r="36865" ht="10.199999999999999" hidden="1" x14ac:dyDescent="0.2"/>
    <row r="36866" ht="10.199999999999999" hidden="1" x14ac:dyDescent="0.2"/>
    <row r="36867" ht="10.199999999999999" hidden="1" x14ac:dyDescent="0.2"/>
    <row r="36868" ht="10.199999999999999" hidden="1" x14ac:dyDescent="0.2"/>
    <row r="36869" ht="10.199999999999999" hidden="1" x14ac:dyDescent="0.2"/>
    <row r="36870" ht="10.199999999999999" hidden="1" x14ac:dyDescent="0.2"/>
    <row r="36871" ht="10.199999999999999" hidden="1" x14ac:dyDescent="0.2"/>
    <row r="36872" ht="10.199999999999999" hidden="1" x14ac:dyDescent="0.2"/>
    <row r="36873" ht="10.199999999999999" hidden="1" x14ac:dyDescent="0.2"/>
    <row r="36874" ht="10.199999999999999" hidden="1" x14ac:dyDescent="0.2"/>
    <row r="36875" ht="10.199999999999999" hidden="1" x14ac:dyDescent="0.2"/>
    <row r="36876" ht="10.199999999999999" hidden="1" x14ac:dyDescent="0.2"/>
    <row r="36877" ht="10.199999999999999" hidden="1" x14ac:dyDescent="0.2"/>
    <row r="36878" ht="10.199999999999999" hidden="1" x14ac:dyDescent="0.2"/>
    <row r="36879" ht="10.199999999999999" hidden="1" x14ac:dyDescent="0.2"/>
    <row r="36880" ht="10.199999999999999" hidden="1" x14ac:dyDescent="0.2"/>
    <row r="36881" ht="10.199999999999999" hidden="1" x14ac:dyDescent="0.2"/>
    <row r="36882" ht="10.199999999999999" hidden="1" x14ac:dyDescent="0.2"/>
    <row r="36883" ht="10.199999999999999" hidden="1" x14ac:dyDescent="0.2"/>
    <row r="36884" ht="10.199999999999999" hidden="1" x14ac:dyDescent="0.2"/>
    <row r="36885" ht="10.199999999999999" hidden="1" x14ac:dyDescent="0.2"/>
    <row r="36886" ht="10.199999999999999" hidden="1" x14ac:dyDescent="0.2"/>
    <row r="36887" ht="10.199999999999999" hidden="1" x14ac:dyDescent="0.2"/>
    <row r="36888" ht="10.199999999999999" hidden="1" x14ac:dyDescent="0.2"/>
    <row r="36889" ht="10.199999999999999" hidden="1" x14ac:dyDescent="0.2"/>
    <row r="36890" ht="10.199999999999999" hidden="1" x14ac:dyDescent="0.2"/>
    <row r="36891" ht="10.199999999999999" hidden="1" x14ac:dyDescent="0.2"/>
    <row r="36892" ht="10.199999999999999" hidden="1" x14ac:dyDescent="0.2"/>
    <row r="36893" ht="10.199999999999999" hidden="1" x14ac:dyDescent="0.2"/>
    <row r="36894" ht="10.199999999999999" hidden="1" x14ac:dyDescent="0.2"/>
    <row r="36895" ht="10.199999999999999" hidden="1" x14ac:dyDescent="0.2"/>
    <row r="36896" ht="10.199999999999999" hidden="1" x14ac:dyDescent="0.2"/>
    <row r="36897" ht="10.199999999999999" hidden="1" x14ac:dyDescent="0.2"/>
    <row r="36898" ht="10.199999999999999" hidden="1" x14ac:dyDescent="0.2"/>
    <row r="36899" ht="10.199999999999999" hidden="1" x14ac:dyDescent="0.2"/>
    <row r="36900" ht="10.199999999999999" hidden="1" x14ac:dyDescent="0.2"/>
    <row r="36901" ht="10.199999999999999" hidden="1" x14ac:dyDescent="0.2"/>
    <row r="36902" ht="10.199999999999999" hidden="1" x14ac:dyDescent="0.2"/>
    <row r="36903" ht="10.199999999999999" hidden="1" x14ac:dyDescent="0.2"/>
    <row r="36904" ht="10.199999999999999" hidden="1" x14ac:dyDescent="0.2"/>
    <row r="36905" ht="10.199999999999999" hidden="1" x14ac:dyDescent="0.2"/>
    <row r="36906" ht="10.199999999999999" hidden="1" x14ac:dyDescent="0.2"/>
    <row r="36907" ht="10.199999999999999" hidden="1" x14ac:dyDescent="0.2"/>
    <row r="36908" ht="10.199999999999999" hidden="1" x14ac:dyDescent="0.2"/>
    <row r="36909" ht="10.199999999999999" hidden="1" x14ac:dyDescent="0.2"/>
    <row r="36910" ht="10.199999999999999" hidden="1" x14ac:dyDescent="0.2"/>
    <row r="36911" ht="10.199999999999999" hidden="1" x14ac:dyDescent="0.2"/>
    <row r="36912" ht="10.199999999999999" hidden="1" x14ac:dyDescent="0.2"/>
    <row r="36913" ht="10.199999999999999" hidden="1" x14ac:dyDescent="0.2"/>
    <row r="36914" ht="10.199999999999999" hidden="1" x14ac:dyDescent="0.2"/>
    <row r="36915" ht="10.199999999999999" hidden="1" x14ac:dyDescent="0.2"/>
    <row r="36916" ht="10.199999999999999" hidden="1" x14ac:dyDescent="0.2"/>
    <row r="36917" ht="10.199999999999999" hidden="1" x14ac:dyDescent="0.2"/>
    <row r="36918" ht="10.199999999999999" hidden="1" x14ac:dyDescent="0.2"/>
    <row r="36919" ht="10.199999999999999" hidden="1" x14ac:dyDescent="0.2"/>
    <row r="36920" ht="10.199999999999999" hidden="1" x14ac:dyDescent="0.2"/>
    <row r="36921" ht="10.199999999999999" hidden="1" x14ac:dyDescent="0.2"/>
    <row r="36922" ht="10.199999999999999" hidden="1" x14ac:dyDescent="0.2"/>
    <row r="36923" ht="10.199999999999999" hidden="1" x14ac:dyDescent="0.2"/>
    <row r="36924" ht="10.199999999999999" hidden="1" x14ac:dyDescent="0.2"/>
    <row r="36925" ht="10.199999999999999" hidden="1" x14ac:dyDescent="0.2"/>
    <row r="36926" ht="10.199999999999999" hidden="1" x14ac:dyDescent="0.2"/>
    <row r="36927" ht="10.199999999999999" hidden="1" x14ac:dyDescent="0.2"/>
    <row r="36928" ht="10.199999999999999" hidden="1" x14ac:dyDescent="0.2"/>
    <row r="36929" ht="10.199999999999999" hidden="1" x14ac:dyDescent="0.2"/>
    <row r="36930" ht="10.199999999999999" hidden="1" x14ac:dyDescent="0.2"/>
    <row r="36931" ht="10.199999999999999" hidden="1" x14ac:dyDescent="0.2"/>
    <row r="36932" ht="10.199999999999999" hidden="1" x14ac:dyDescent="0.2"/>
    <row r="36933" ht="10.199999999999999" hidden="1" x14ac:dyDescent="0.2"/>
    <row r="36934" ht="10.199999999999999" hidden="1" x14ac:dyDescent="0.2"/>
    <row r="36935" ht="10.199999999999999" hidden="1" x14ac:dyDescent="0.2"/>
    <row r="36936" ht="10.199999999999999" hidden="1" x14ac:dyDescent="0.2"/>
    <row r="36937" ht="10.199999999999999" hidden="1" x14ac:dyDescent="0.2"/>
    <row r="36938" ht="10.199999999999999" hidden="1" x14ac:dyDescent="0.2"/>
    <row r="36939" ht="10.199999999999999" hidden="1" x14ac:dyDescent="0.2"/>
    <row r="36940" ht="10.199999999999999" hidden="1" x14ac:dyDescent="0.2"/>
    <row r="36941" ht="10.199999999999999" hidden="1" x14ac:dyDescent="0.2"/>
    <row r="36942" ht="10.199999999999999" hidden="1" x14ac:dyDescent="0.2"/>
    <row r="36943" ht="10.199999999999999" hidden="1" x14ac:dyDescent="0.2"/>
    <row r="36944" ht="10.199999999999999" hidden="1" x14ac:dyDescent="0.2"/>
    <row r="36945" ht="10.199999999999999" hidden="1" x14ac:dyDescent="0.2"/>
    <row r="36946" ht="10.199999999999999" hidden="1" x14ac:dyDescent="0.2"/>
    <row r="36947" ht="10.199999999999999" hidden="1" x14ac:dyDescent="0.2"/>
    <row r="36948" ht="10.199999999999999" hidden="1" x14ac:dyDescent="0.2"/>
    <row r="36949" ht="10.199999999999999" hidden="1" x14ac:dyDescent="0.2"/>
    <row r="36950" ht="10.199999999999999" hidden="1" x14ac:dyDescent="0.2"/>
    <row r="36951" ht="10.199999999999999" hidden="1" x14ac:dyDescent="0.2"/>
    <row r="36952" ht="10.199999999999999" hidden="1" x14ac:dyDescent="0.2"/>
    <row r="36953" ht="10.199999999999999" hidden="1" x14ac:dyDescent="0.2"/>
    <row r="36954" ht="10.199999999999999" hidden="1" x14ac:dyDescent="0.2"/>
    <row r="36955" ht="10.199999999999999" hidden="1" x14ac:dyDescent="0.2"/>
    <row r="36956" ht="10.199999999999999" hidden="1" x14ac:dyDescent="0.2"/>
    <row r="36957" ht="10.199999999999999" hidden="1" x14ac:dyDescent="0.2"/>
    <row r="36958" ht="10.199999999999999" hidden="1" x14ac:dyDescent="0.2"/>
    <row r="36959" ht="10.199999999999999" hidden="1" x14ac:dyDescent="0.2"/>
    <row r="36960" ht="10.199999999999999" hidden="1" x14ac:dyDescent="0.2"/>
    <row r="36961" ht="10.199999999999999" hidden="1" x14ac:dyDescent="0.2"/>
    <row r="36962" ht="10.199999999999999" hidden="1" x14ac:dyDescent="0.2"/>
    <row r="36963" ht="10.199999999999999" hidden="1" x14ac:dyDescent="0.2"/>
    <row r="36964" ht="10.199999999999999" hidden="1" x14ac:dyDescent="0.2"/>
    <row r="36965" ht="10.199999999999999" hidden="1" x14ac:dyDescent="0.2"/>
    <row r="36966" ht="10.199999999999999" hidden="1" x14ac:dyDescent="0.2"/>
    <row r="36967" ht="10.199999999999999" hidden="1" x14ac:dyDescent="0.2"/>
    <row r="36968" ht="10.199999999999999" hidden="1" x14ac:dyDescent="0.2"/>
    <row r="36969" ht="10.199999999999999" hidden="1" x14ac:dyDescent="0.2"/>
    <row r="36970" ht="10.199999999999999" hidden="1" x14ac:dyDescent="0.2"/>
    <row r="36971" ht="10.199999999999999" hidden="1" x14ac:dyDescent="0.2"/>
    <row r="36972" ht="10.199999999999999" hidden="1" x14ac:dyDescent="0.2"/>
    <row r="36973" ht="10.199999999999999" hidden="1" x14ac:dyDescent="0.2"/>
    <row r="36974" ht="10.199999999999999" hidden="1" x14ac:dyDescent="0.2"/>
    <row r="36975" ht="10.199999999999999" hidden="1" x14ac:dyDescent="0.2"/>
    <row r="36976" ht="10.199999999999999" hidden="1" x14ac:dyDescent="0.2"/>
    <row r="36977" ht="10.199999999999999" hidden="1" x14ac:dyDescent="0.2"/>
    <row r="36978" ht="10.199999999999999" hidden="1" x14ac:dyDescent="0.2"/>
    <row r="36979" ht="10.199999999999999" hidden="1" x14ac:dyDescent="0.2"/>
    <row r="36980" ht="10.199999999999999" hidden="1" x14ac:dyDescent="0.2"/>
    <row r="36981" ht="10.199999999999999" hidden="1" x14ac:dyDescent="0.2"/>
    <row r="36982" ht="10.199999999999999" hidden="1" x14ac:dyDescent="0.2"/>
    <row r="36983" ht="10.199999999999999" hidden="1" x14ac:dyDescent="0.2"/>
    <row r="36984" ht="10.199999999999999" hidden="1" x14ac:dyDescent="0.2"/>
    <row r="36985" ht="10.199999999999999" hidden="1" x14ac:dyDescent="0.2"/>
    <row r="36986" ht="10.199999999999999" hidden="1" x14ac:dyDescent="0.2"/>
    <row r="36987" ht="10.199999999999999" hidden="1" x14ac:dyDescent="0.2"/>
    <row r="36988" ht="10.199999999999999" hidden="1" x14ac:dyDescent="0.2"/>
    <row r="36989" ht="10.199999999999999" hidden="1" x14ac:dyDescent="0.2"/>
    <row r="36990" ht="10.199999999999999" hidden="1" x14ac:dyDescent="0.2"/>
    <row r="36991" ht="10.199999999999999" hidden="1" x14ac:dyDescent="0.2"/>
    <row r="36992" ht="10.199999999999999" hidden="1" x14ac:dyDescent="0.2"/>
    <row r="36993" ht="10.199999999999999" hidden="1" x14ac:dyDescent="0.2"/>
    <row r="36994" ht="10.199999999999999" hidden="1" x14ac:dyDescent="0.2"/>
    <row r="36995" ht="10.199999999999999" hidden="1" x14ac:dyDescent="0.2"/>
    <row r="36996" ht="10.199999999999999" hidden="1" x14ac:dyDescent="0.2"/>
    <row r="36997" ht="10.199999999999999" hidden="1" x14ac:dyDescent="0.2"/>
    <row r="36998" ht="10.199999999999999" hidden="1" x14ac:dyDescent="0.2"/>
    <row r="36999" ht="10.199999999999999" hidden="1" x14ac:dyDescent="0.2"/>
    <row r="37000" ht="10.199999999999999" hidden="1" x14ac:dyDescent="0.2"/>
    <row r="37001" ht="10.199999999999999" hidden="1" x14ac:dyDescent="0.2"/>
    <row r="37002" ht="10.199999999999999" hidden="1" x14ac:dyDescent="0.2"/>
    <row r="37003" ht="10.199999999999999" hidden="1" x14ac:dyDescent="0.2"/>
    <row r="37004" ht="10.199999999999999" hidden="1" x14ac:dyDescent="0.2"/>
    <row r="37005" ht="10.199999999999999" hidden="1" x14ac:dyDescent="0.2"/>
    <row r="37006" ht="10.199999999999999" hidden="1" x14ac:dyDescent="0.2"/>
    <row r="37007" ht="10.199999999999999" hidden="1" x14ac:dyDescent="0.2"/>
    <row r="37008" ht="10.199999999999999" hidden="1" x14ac:dyDescent="0.2"/>
    <row r="37009" ht="10.199999999999999" hidden="1" x14ac:dyDescent="0.2"/>
    <row r="37010" ht="10.199999999999999" hidden="1" x14ac:dyDescent="0.2"/>
    <row r="37011" ht="10.199999999999999" hidden="1" x14ac:dyDescent="0.2"/>
    <row r="37012" ht="10.199999999999999" hidden="1" x14ac:dyDescent="0.2"/>
    <row r="37013" ht="10.199999999999999" hidden="1" x14ac:dyDescent="0.2"/>
    <row r="37014" ht="10.199999999999999" hidden="1" x14ac:dyDescent="0.2"/>
    <row r="37015" ht="10.199999999999999" hidden="1" x14ac:dyDescent="0.2"/>
    <row r="37016" ht="10.199999999999999" hidden="1" x14ac:dyDescent="0.2"/>
    <row r="37017" ht="10.199999999999999" hidden="1" x14ac:dyDescent="0.2"/>
    <row r="37018" ht="10.199999999999999" hidden="1" x14ac:dyDescent="0.2"/>
    <row r="37019" ht="10.199999999999999" hidden="1" x14ac:dyDescent="0.2"/>
    <row r="37020" ht="10.199999999999999" hidden="1" x14ac:dyDescent="0.2"/>
    <row r="37021" ht="10.199999999999999" hidden="1" x14ac:dyDescent="0.2"/>
    <row r="37022" ht="10.199999999999999" hidden="1" x14ac:dyDescent="0.2"/>
    <row r="37023" ht="10.199999999999999" hidden="1" x14ac:dyDescent="0.2"/>
    <row r="37024" ht="10.199999999999999" hidden="1" x14ac:dyDescent="0.2"/>
    <row r="37025" ht="10.199999999999999" hidden="1" x14ac:dyDescent="0.2"/>
    <row r="37026" ht="10.199999999999999" hidden="1" x14ac:dyDescent="0.2"/>
    <row r="37027" ht="10.199999999999999" hidden="1" x14ac:dyDescent="0.2"/>
    <row r="37028" ht="10.199999999999999" hidden="1" x14ac:dyDescent="0.2"/>
    <row r="37029" ht="10.199999999999999" hidden="1" x14ac:dyDescent="0.2"/>
    <row r="37030" ht="10.199999999999999" hidden="1" x14ac:dyDescent="0.2"/>
    <row r="37031" ht="10.199999999999999" hidden="1" x14ac:dyDescent="0.2"/>
    <row r="37032" ht="10.199999999999999" hidden="1" x14ac:dyDescent="0.2"/>
    <row r="37033" ht="10.199999999999999" hidden="1" x14ac:dyDescent="0.2"/>
    <row r="37034" ht="10.199999999999999" hidden="1" x14ac:dyDescent="0.2"/>
    <row r="37035" ht="10.199999999999999" hidden="1" x14ac:dyDescent="0.2"/>
    <row r="37036" ht="10.199999999999999" hidden="1" x14ac:dyDescent="0.2"/>
    <row r="37037" ht="10.199999999999999" hidden="1" x14ac:dyDescent="0.2"/>
    <row r="37038" ht="10.199999999999999" hidden="1" x14ac:dyDescent="0.2"/>
    <row r="37039" ht="10.199999999999999" hidden="1" x14ac:dyDescent="0.2"/>
    <row r="37040" ht="10.199999999999999" hidden="1" x14ac:dyDescent="0.2"/>
    <row r="37041" ht="10.199999999999999" hidden="1" x14ac:dyDescent="0.2"/>
    <row r="37042" ht="10.199999999999999" hidden="1" x14ac:dyDescent="0.2"/>
    <row r="37043" ht="10.199999999999999" hidden="1" x14ac:dyDescent="0.2"/>
    <row r="37044" ht="10.199999999999999" hidden="1" x14ac:dyDescent="0.2"/>
    <row r="37045" ht="10.199999999999999" hidden="1" x14ac:dyDescent="0.2"/>
    <row r="37046" ht="10.199999999999999" hidden="1" x14ac:dyDescent="0.2"/>
    <row r="37047" ht="10.199999999999999" hidden="1" x14ac:dyDescent="0.2"/>
    <row r="37048" ht="10.199999999999999" hidden="1" x14ac:dyDescent="0.2"/>
    <row r="37049" ht="10.199999999999999" hidden="1" x14ac:dyDescent="0.2"/>
    <row r="37050" ht="10.199999999999999" hidden="1" x14ac:dyDescent="0.2"/>
    <row r="37051" ht="10.199999999999999" hidden="1" x14ac:dyDescent="0.2"/>
    <row r="37052" ht="10.199999999999999" hidden="1" x14ac:dyDescent="0.2"/>
    <row r="37053" ht="10.199999999999999" hidden="1" x14ac:dyDescent="0.2"/>
    <row r="37054" ht="10.199999999999999" hidden="1" x14ac:dyDescent="0.2"/>
    <row r="37055" ht="10.199999999999999" hidden="1" x14ac:dyDescent="0.2"/>
    <row r="37056" ht="10.199999999999999" hidden="1" x14ac:dyDescent="0.2"/>
    <row r="37057" ht="10.199999999999999" hidden="1" x14ac:dyDescent="0.2"/>
    <row r="37058" ht="10.199999999999999" hidden="1" x14ac:dyDescent="0.2"/>
    <row r="37059" ht="10.199999999999999" hidden="1" x14ac:dyDescent="0.2"/>
    <row r="37060" ht="10.199999999999999" hidden="1" x14ac:dyDescent="0.2"/>
    <row r="37061" ht="10.199999999999999" hidden="1" x14ac:dyDescent="0.2"/>
    <row r="37062" ht="10.199999999999999" hidden="1" x14ac:dyDescent="0.2"/>
    <row r="37063" ht="10.199999999999999" hidden="1" x14ac:dyDescent="0.2"/>
    <row r="37064" ht="10.199999999999999" hidden="1" x14ac:dyDescent="0.2"/>
    <row r="37065" ht="10.199999999999999" hidden="1" x14ac:dyDescent="0.2"/>
    <row r="37066" ht="10.199999999999999" hidden="1" x14ac:dyDescent="0.2"/>
    <row r="37067" ht="10.199999999999999" hidden="1" x14ac:dyDescent="0.2"/>
    <row r="37068" ht="10.199999999999999" hidden="1" x14ac:dyDescent="0.2"/>
    <row r="37069" ht="10.199999999999999" hidden="1" x14ac:dyDescent="0.2"/>
    <row r="37070" ht="10.199999999999999" hidden="1" x14ac:dyDescent="0.2"/>
    <row r="37071" ht="10.199999999999999" hidden="1" x14ac:dyDescent="0.2"/>
    <row r="37072" ht="10.199999999999999" hidden="1" x14ac:dyDescent="0.2"/>
    <row r="37073" ht="10.199999999999999" hidden="1" x14ac:dyDescent="0.2"/>
    <row r="37074" ht="10.199999999999999" hidden="1" x14ac:dyDescent="0.2"/>
    <row r="37075" ht="10.199999999999999" hidden="1" x14ac:dyDescent="0.2"/>
    <row r="37076" ht="10.199999999999999" hidden="1" x14ac:dyDescent="0.2"/>
    <row r="37077" ht="10.199999999999999" hidden="1" x14ac:dyDescent="0.2"/>
    <row r="37078" ht="10.199999999999999" hidden="1" x14ac:dyDescent="0.2"/>
    <row r="37079" ht="10.199999999999999" hidden="1" x14ac:dyDescent="0.2"/>
    <row r="37080" ht="10.199999999999999" hidden="1" x14ac:dyDescent="0.2"/>
    <row r="37081" ht="10.199999999999999" hidden="1" x14ac:dyDescent="0.2"/>
    <row r="37082" ht="10.199999999999999" hidden="1" x14ac:dyDescent="0.2"/>
    <row r="37083" ht="10.199999999999999" hidden="1" x14ac:dyDescent="0.2"/>
    <row r="37084" ht="10.199999999999999" hidden="1" x14ac:dyDescent="0.2"/>
    <row r="37085" ht="10.199999999999999" hidden="1" x14ac:dyDescent="0.2"/>
    <row r="37086" ht="10.199999999999999" hidden="1" x14ac:dyDescent="0.2"/>
    <row r="37087" ht="10.199999999999999" hidden="1" x14ac:dyDescent="0.2"/>
    <row r="37088" ht="10.199999999999999" hidden="1" x14ac:dyDescent="0.2"/>
    <row r="37089" ht="10.199999999999999" hidden="1" x14ac:dyDescent="0.2"/>
    <row r="37090" ht="10.199999999999999" hidden="1" x14ac:dyDescent="0.2"/>
    <row r="37091" ht="10.199999999999999" hidden="1" x14ac:dyDescent="0.2"/>
    <row r="37092" ht="10.199999999999999" hidden="1" x14ac:dyDescent="0.2"/>
    <row r="37093" ht="10.199999999999999" hidden="1" x14ac:dyDescent="0.2"/>
    <row r="37094" ht="10.199999999999999" hidden="1" x14ac:dyDescent="0.2"/>
    <row r="37095" ht="10.199999999999999" hidden="1" x14ac:dyDescent="0.2"/>
    <row r="37096" ht="10.199999999999999" hidden="1" x14ac:dyDescent="0.2"/>
    <row r="37097" ht="10.199999999999999" hidden="1" x14ac:dyDescent="0.2"/>
    <row r="37098" ht="10.199999999999999" hidden="1" x14ac:dyDescent="0.2"/>
    <row r="37099" ht="10.199999999999999" hidden="1" x14ac:dyDescent="0.2"/>
    <row r="37100" ht="10.199999999999999" hidden="1" x14ac:dyDescent="0.2"/>
    <row r="37101" ht="10.199999999999999" hidden="1" x14ac:dyDescent="0.2"/>
    <row r="37102" ht="10.199999999999999" hidden="1" x14ac:dyDescent="0.2"/>
    <row r="37103" ht="10.199999999999999" hidden="1" x14ac:dyDescent="0.2"/>
    <row r="37104" ht="10.199999999999999" hidden="1" x14ac:dyDescent="0.2"/>
    <row r="37105" ht="10.199999999999999" hidden="1" x14ac:dyDescent="0.2"/>
    <row r="37106" ht="10.199999999999999" hidden="1" x14ac:dyDescent="0.2"/>
    <row r="37107" ht="10.199999999999999" hidden="1" x14ac:dyDescent="0.2"/>
    <row r="37108" ht="10.199999999999999" hidden="1" x14ac:dyDescent="0.2"/>
    <row r="37109" ht="10.199999999999999" hidden="1" x14ac:dyDescent="0.2"/>
    <row r="37110" ht="10.199999999999999" hidden="1" x14ac:dyDescent="0.2"/>
    <row r="37111" ht="10.199999999999999" hidden="1" x14ac:dyDescent="0.2"/>
    <row r="37112" ht="10.199999999999999" hidden="1" x14ac:dyDescent="0.2"/>
    <row r="37113" ht="10.199999999999999" hidden="1" x14ac:dyDescent="0.2"/>
    <row r="37114" ht="10.199999999999999" hidden="1" x14ac:dyDescent="0.2"/>
    <row r="37115" ht="10.199999999999999" hidden="1" x14ac:dyDescent="0.2"/>
    <row r="37116" ht="10.199999999999999" hidden="1" x14ac:dyDescent="0.2"/>
    <row r="37117" ht="10.199999999999999" hidden="1" x14ac:dyDescent="0.2"/>
    <row r="37118" ht="10.199999999999999" hidden="1" x14ac:dyDescent="0.2"/>
    <row r="37119" ht="10.199999999999999" hidden="1" x14ac:dyDescent="0.2"/>
    <row r="37120" ht="10.199999999999999" hidden="1" x14ac:dyDescent="0.2"/>
    <row r="37121" ht="10.199999999999999" hidden="1" x14ac:dyDescent="0.2"/>
    <row r="37122" ht="10.199999999999999" hidden="1" x14ac:dyDescent="0.2"/>
    <row r="37123" ht="10.199999999999999" hidden="1" x14ac:dyDescent="0.2"/>
    <row r="37124" ht="10.199999999999999" hidden="1" x14ac:dyDescent="0.2"/>
    <row r="37125" ht="10.199999999999999" hidden="1" x14ac:dyDescent="0.2"/>
    <row r="37126" ht="10.199999999999999" hidden="1" x14ac:dyDescent="0.2"/>
    <row r="37127" ht="10.199999999999999" hidden="1" x14ac:dyDescent="0.2"/>
    <row r="37128" ht="10.199999999999999" hidden="1" x14ac:dyDescent="0.2"/>
    <row r="37129" ht="10.199999999999999" hidden="1" x14ac:dyDescent="0.2"/>
    <row r="37130" ht="10.199999999999999" hidden="1" x14ac:dyDescent="0.2"/>
    <row r="37131" ht="10.199999999999999" hidden="1" x14ac:dyDescent="0.2"/>
    <row r="37132" ht="10.199999999999999" hidden="1" x14ac:dyDescent="0.2"/>
    <row r="37133" ht="10.199999999999999" hidden="1" x14ac:dyDescent="0.2"/>
    <row r="37134" ht="10.199999999999999" hidden="1" x14ac:dyDescent="0.2"/>
    <row r="37135" ht="10.199999999999999" hidden="1" x14ac:dyDescent="0.2"/>
    <row r="37136" ht="10.199999999999999" hidden="1" x14ac:dyDescent="0.2"/>
    <row r="37137" ht="10.199999999999999" hidden="1" x14ac:dyDescent="0.2"/>
    <row r="37138" ht="10.199999999999999" hidden="1" x14ac:dyDescent="0.2"/>
    <row r="37139" ht="10.199999999999999" hidden="1" x14ac:dyDescent="0.2"/>
    <row r="37140" ht="10.199999999999999" hidden="1" x14ac:dyDescent="0.2"/>
    <row r="37141" ht="10.199999999999999" hidden="1" x14ac:dyDescent="0.2"/>
    <row r="37142" ht="10.199999999999999" hidden="1" x14ac:dyDescent="0.2"/>
    <row r="37143" ht="10.199999999999999" hidden="1" x14ac:dyDescent="0.2"/>
    <row r="37144" ht="10.199999999999999" hidden="1" x14ac:dyDescent="0.2"/>
    <row r="37145" ht="10.199999999999999" hidden="1" x14ac:dyDescent="0.2"/>
    <row r="37146" ht="10.199999999999999" hidden="1" x14ac:dyDescent="0.2"/>
    <row r="37147" ht="10.199999999999999" hidden="1" x14ac:dyDescent="0.2"/>
    <row r="37148" ht="10.199999999999999" hidden="1" x14ac:dyDescent="0.2"/>
    <row r="37149" ht="10.199999999999999" hidden="1" x14ac:dyDescent="0.2"/>
    <row r="37150" ht="10.199999999999999" hidden="1" x14ac:dyDescent="0.2"/>
    <row r="37151" ht="10.199999999999999" hidden="1" x14ac:dyDescent="0.2"/>
    <row r="37152" ht="10.199999999999999" hidden="1" x14ac:dyDescent="0.2"/>
    <row r="37153" ht="10.199999999999999" hidden="1" x14ac:dyDescent="0.2"/>
    <row r="37154" ht="10.199999999999999" hidden="1" x14ac:dyDescent="0.2"/>
    <row r="37155" ht="10.199999999999999" hidden="1" x14ac:dyDescent="0.2"/>
    <row r="37156" ht="10.199999999999999" hidden="1" x14ac:dyDescent="0.2"/>
    <row r="37157" ht="10.199999999999999" hidden="1" x14ac:dyDescent="0.2"/>
    <row r="37158" ht="10.199999999999999" hidden="1" x14ac:dyDescent="0.2"/>
    <row r="37159" ht="10.199999999999999" hidden="1" x14ac:dyDescent="0.2"/>
    <row r="37160" ht="10.199999999999999" hidden="1" x14ac:dyDescent="0.2"/>
    <row r="37161" ht="10.199999999999999" hidden="1" x14ac:dyDescent="0.2"/>
    <row r="37162" ht="10.199999999999999" hidden="1" x14ac:dyDescent="0.2"/>
    <row r="37163" ht="10.199999999999999" hidden="1" x14ac:dyDescent="0.2"/>
    <row r="37164" ht="10.199999999999999" hidden="1" x14ac:dyDescent="0.2"/>
    <row r="37165" ht="10.199999999999999" hidden="1" x14ac:dyDescent="0.2"/>
    <row r="37166" ht="10.199999999999999" hidden="1" x14ac:dyDescent="0.2"/>
    <row r="37167" ht="10.199999999999999" hidden="1" x14ac:dyDescent="0.2"/>
    <row r="37168" ht="10.199999999999999" hidden="1" x14ac:dyDescent="0.2"/>
    <row r="37169" ht="10.199999999999999" hidden="1" x14ac:dyDescent="0.2"/>
    <row r="37170" ht="10.199999999999999" hidden="1" x14ac:dyDescent="0.2"/>
    <row r="37171" ht="10.199999999999999" hidden="1" x14ac:dyDescent="0.2"/>
    <row r="37172" ht="10.199999999999999" hidden="1" x14ac:dyDescent="0.2"/>
    <row r="37173" ht="10.199999999999999" hidden="1" x14ac:dyDescent="0.2"/>
    <row r="37174" ht="10.199999999999999" hidden="1" x14ac:dyDescent="0.2"/>
    <row r="37175" ht="10.199999999999999" hidden="1" x14ac:dyDescent="0.2"/>
    <row r="37176" ht="10.199999999999999" hidden="1" x14ac:dyDescent="0.2"/>
    <row r="37177" ht="10.199999999999999" hidden="1" x14ac:dyDescent="0.2"/>
    <row r="37178" ht="10.199999999999999" hidden="1" x14ac:dyDescent="0.2"/>
    <row r="37179" ht="10.199999999999999" hidden="1" x14ac:dyDescent="0.2"/>
    <row r="37180" ht="10.199999999999999" hidden="1" x14ac:dyDescent="0.2"/>
    <row r="37181" ht="10.199999999999999" hidden="1" x14ac:dyDescent="0.2"/>
    <row r="37182" ht="10.199999999999999" hidden="1" x14ac:dyDescent="0.2"/>
    <row r="37183" ht="10.199999999999999" hidden="1" x14ac:dyDescent="0.2"/>
    <row r="37184" ht="10.199999999999999" hidden="1" x14ac:dyDescent="0.2"/>
    <row r="37185" ht="10.199999999999999" hidden="1" x14ac:dyDescent="0.2"/>
    <row r="37186" ht="10.199999999999999" hidden="1" x14ac:dyDescent="0.2"/>
    <row r="37187" ht="10.199999999999999" hidden="1" x14ac:dyDescent="0.2"/>
    <row r="37188" ht="10.199999999999999" hidden="1" x14ac:dyDescent="0.2"/>
    <row r="37189" ht="10.199999999999999" hidden="1" x14ac:dyDescent="0.2"/>
    <row r="37190" ht="10.199999999999999" hidden="1" x14ac:dyDescent="0.2"/>
    <row r="37191" ht="10.199999999999999" hidden="1" x14ac:dyDescent="0.2"/>
    <row r="37192" ht="10.199999999999999" hidden="1" x14ac:dyDescent="0.2"/>
    <row r="37193" ht="10.199999999999999" hidden="1" x14ac:dyDescent="0.2"/>
    <row r="37194" ht="10.199999999999999" hidden="1" x14ac:dyDescent="0.2"/>
    <row r="37195" ht="10.199999999999999" hidden="1" x14ac:dyDescent="0.2"/>
    <row r="37196" ht="10.199999999999999" hidden="1" x14ac:dyDescent="0.2"/>
    <row r="37197" ht="10.199999999999999" hidden="1" x14ac:dyDescent="0.2"/>
    <row r="37198" ht="10.199999999999999" hidden="1" x14ac:dyDescent="0.2"/>
    <row r="37199" ht="10.199999999999999" hidden="1" x14ac:dyDescent="0.2"/>
    <row r="37200" ht="10.199999999999999" hidden="1" x14ac:dyDescent="0.2"/>
    <row r="37201" ht="10.199999999999999" hidden="1" x14ac:dyDescent="0.2"/>
    <row r="37202" ht="10.199999999999999" hidden="1" x14ac:dyDescent="0.2"/>
    <row r="37203" ht="10.199999999999999" hidden="1" x14ac:dyDescent="0.2"/>
    <row r="37204" ht="10.199999999999999" hidden="1" x14ac:dyDescent="0.2"/>
    <row r="37205" ht="10.199999999999999" hidden="1" x14ac:dyDescent="0.2"/>
    <row r="37206" ht="10.199999999999999" hidden="1" x14ac:dyDescent="0.2"/>
    <row r="37207" ht="10.199999999999999" hidden="1" x14ac:dyDescent="0.2"/>
    <row r="37208" ht="10.199999999999999" hidden="1" x14ac:dyDescent="0.2"/>
    <row r="37209" ht="10.199999999999999" hidden="1" x14ac:dyDescent="0.2"/>
    <row r="37210" ht="10.199999999999999" hidden="1" x14ac:dyDescent="0.2"/>
    <row r="37211" ht="10.199999999999999" hidden="1" x14ac:dyDescent="0.2"/>
    <row r="37212" ht="10.199999999999999" hidden="1" x14ac:dyDescent="0.2"/>
    <row r="37213" ht="10.199999999999999" hidden="1" x14ac:dyDescent="0.2"/>
    <row r="37214" ht="10.199999999999999" hidden="1" x14ac:dyDescent="0.2"/>
    <row r="37215" ht="10.199999999999999" hidden="1" x14ac:dyDescent="0.2"/>
    <row r="37216" ht="10.199999999999999" hidden="1" x14ac:dyDescent="0.2"/>
    <row r="37217" ht="10.199999999999999" hidden="1" x14ac:dyDescent="0.2"/>
    <row r="37218" ht="10.199999999999999" hidden="1" x14ac:dyDescent="0.2"/>
    <row r="37219" ht="10.199999999999999" hidden="1" x14ac:dyDescent="0.2"/>
    <row r="37220" ht="10.199999999999999" hidden="1" x14ac:dyDescent="0.2"/>
    <row r="37221" ht="10.199999999999999" hidden="1" x14ac:dyDescent="0.2"/>
    <row r="37222" ht="10.199999999999999" hidden="1" x14ac:dyDescent="0.2"/>
    <row r="37223" ht="10.199999999999999" hidden="1" x14ac:dyDescent="0.2"/>
    <row r="37224" ht="10.199999999999999" hidden="1" x14ac:dyDescent="0.2"/>
    <row r="37225" ht="10.199999999999999" hidden="1" x14ac:dyDescent="0.2"/>
    <row r="37226" ht="10.199999999999999" hidden="1" x14ac:dyDescent="0.2"/>
    <row r="37227" ht="10.199999999999999" hidden="1" x14ac:dyDescent="0.2"/>
    <row r="37228" ht="10.199999999999999" hidden="1" x14ac:dyDescent="0.2"/>
    <row r="37229" ht="10.199999999999999" hidden="1" x14ac:dyDescent="0.2"/>
    <row r="37230" ht="10.199999999999999" hidden="1" x14ac:dyDescent="0.2"/>
    <row r="37231" ht="10.199999999999999" hidden="1" x14ac:dyDescent="0.2"/>
    <row r="37232" ht="10.199999999999999" hidden="1" x14ac:dyDescent="0.2"/>
    <row r="37233" ht="10.199999999999999" hidden="1" x14ac:dyDescent="0.2"/>
    <row r="37234" ht="10.199999999999999" hidden="1" x14ac:dyDescent="0.2"/>
    <row r="37235" ht="10.199999999999999" hidden="1" x14ac:dyDescent="0.2"/>
    <row r="37236" ht="10.199999999999999" hidden="1" x14ac:dyDescent="0.2"/>
    <row r="37237" ht="10.199999999999999" hidden="1" x14ac:dyDescent="0.2"/>
    <row r="37238" ht="10.199999999999999" hidden="1" x14ac:dyDescent="0.2"/>
    <row r="37239" ht="10.199999999999999" hidden="1" x14ac:dyDescent="0.2"/>
    <row r="37240" ht="10.199999999999999" hidden="1" x14ac:dyDescent="0.2"/>
    <row r="37241" ht="10.199999999999999" hidden="1" x14ac:dyDescent="0.2"/>
    <row r="37242" ht="10.199999999999999" hidden="1" x14ac:dyDescent="0.2"/>
    <row r="37243" ht="10.199999999999999" hidden="1" x14ac:dyDescent="0.2"/>
    <row r="37244" ht="10.199999999999999" hidden="1" x14ac:dyDescent="0.2"/>
    <row r="37245" ht="10.199999999999999" hidden="1" x14ac:dyDescent="0.2"/>
    <row r="37246" ht="10.199999999999999" hidden="1" x14ac:dyDescent="0.2"/>
    <row r="37247" ht="10.199999999999999" hidden="1" x14ac:dyDescent="0.2"/>
    <row r="37248" ht="10.199999999999999" hidden="1" x14ac:dyDescent="0.2"/>
    <row r="37249" ht="10.199999999999999" hidden="1" x14ac:dyDescent="0.2"/>
    <row r="37250" ht="10.199999999999999" hidden="1" x14ac:dyDescent="0.2"/>
    <row r="37251" ht="10.199999999999999" hidden="1" x14ac:dyDescent="0.2"/>
    <row r="37252" ht="10.199999999999999" hidden="1" x14ac:dyDescent="0.2"/>
    <row r="37253" ht="10.199999999999999" hidden="1" x14ac:dyDescent="0.2"/>
    <row r="37254" ht="10.199999999999999" hidden="1" x14ac:dyDescent="0.2"/>
    <row r="37255" ht="10.199999999999999" hidden="1" x14ac:dyDescent="0.2"/>
    <row r="37256" ht="10.199999999999999" hidden="1" x14ac:dyDescent="0.2"/>
    <row r="37257" ht="10.199999999999999" hidden="1" x14ac:dyDescent="0.2"/>
    <row r="37258" ht="10.199999999999999" hidden="1" x14ac:dyDescent="0.2"/>
    <row r="37259" ht="10.199999999999999" hidden="1" x14ac:dyDescent="0.2"/>
    <row r="37260" ht="10.199999999999999" hidden="1" x14ac:dyDescent="0.2"/>
    <row r="37261" ht="10.199999999999999" hidden="1" x14ac:dyDescent="0.2"/>
    <row r="37262" ht="10.199999999999999" hidden="1" x14ac:dyDescent="0.2"/>
    <row r="37263" ht="10.199999999999999" hidden="1" x14ac:dyDescent="0.2"/>
    <row r="37264" ht="10.199999999999999" hidden="1" x14ac:dyDescent="0.2"/>
    <row r="37265" ht="10.199999999999999" hidden="1" x14ac:dyDescent="0.2"/>
    <row r="37266" ht="10.199999999999999" hidden="1" x14ac:dyDescent="0.2"/>
    <row r="37267" ht="10.199999999999999" hidden="1" x14ac:dyDescent="0.2"/>
    <row r="37268" ht="10.199999999999999" hidden="1" x14ac:dyDescent="0.2"/>
    <row r="37269" ht="10.199999999999999" hidden="1" x14ac:dyDescent="0.2"/>
    <row r="37270" ht="10.199999999999999" hidden="1" x14ac:dyDescent="0.2"/>
    <row r="37271" ht="10.199999999999999" hidden="1" x14ac:dyDescent="0.2"/>
    <row r="37272" ht="10.199999999999999" hidden="1" x14ac:dyDescent="0.2"/>
    <row r="37273" ht="10.199999999999999" hidden="1" x14ac:dyDescent="0.2"/>
    <row r="37274" ht="10.199999999999999" hidden="1" x14ac:dyDescent="0.2"/>
    <row r="37275" ht="10.199999999999999" hidden="1" x14ac:dyDescent="0.2"/>
    <row r="37276" ht="10.199999999999999" hidden="1" x14ac:dyDescent="0.2"/>
    <row r="37277" ht="10.199999999999999" hidden="1" x14ac:dyDescent="0.2"/>
    <row r="37278" ht="10.199999999999999" hidden="1" x14ac:dyDescent="0.2"/>
    <row r="37279" ht="10.199999999999999" hidden="1" x14ac:dyDescent="0.2"/>
    <row r="37280" ht="10.199999999999999" hidden="1" x14ac:dyDescent="0.2"/>
    <row r="37281" ht="10.199999999999999" hidden="1" x14ac:dyDescent="0.2"/>
    <row r="37282" ht="10.199999999999999" hidden="1" x14ac:dyDescent="0.2"/>
    <row r="37283" ht="10.199999999999999" hidden="1" x14ac:dyDescent="0.2"/>
    <row r="37284" ht="10.199999999999999" hidden="1" x14ac:dyDescent="0.2"/>
    <row r="37285" ht="10.199999999999999" hidden="1" x14ac:dyDescent="0.2"/>
    <row r="37286" ht="10.199999999999999" hidden="1" x14ac:dyDescent="0.2"/>
    <row r="37287" ht="10.199999999999999" hidden="1" x14ac:dyDescent="0.2"/>
    <row r="37288" ht="10.199999999999999" hidden="1" x14ac:dyDescent="0.2"/>
    <row r="37289" ht="10.199999999999999" hidden="1" x14ac:dyDescent="0.2"/>
    <row r="37290" ht="10.199999999999999" hidden="1" x14ac:dyDescent="0.2"/>
    <row r="37291" ht="10.199999999999999" hidden="1" x14ac:dyDescent="0.2"/>
    <row r="37292" ht="10.199999999999999" hidden="1" x14ac:dyDescent="0.2"/>
    <row r="37293" ht="10.199999999999999" hidden="1" x14ac:dyDescent="0.2"/>
    <row r="37294" ht="10.199999999999999" hidden="1" x14ac:dyDescent="0.2"/>
    <row r="37295" ht="10.199999999999999" hidden="1" x14ac:dyDescent="0.2"/>
    <row r="37296" ht="10.199999999999999" hidden="1" x14ac:dyDescent="0.2"/>
    <row r="37297" ht="10.199999999999999" hidden="1" x14ac:dyDescent="0.2"/>
    <row r="37298" ht="10.199999999999999" hidden="1" x14ac:dyDescent="0.2"/>
    <row r="37299" ht="10.199999999999999" hidden="1" x14ac:dyDescent="0.2"/>
    <row r="37300" ht="10.199999999999999" hidden="1" x14ac:dyDescent="0.2"/>
    <row r="37301" ht="10.199999999999999" hidden="1" x14ac:dyDescent="0.2"/>
    <row r="37302" ht="10.199999999999999" hidden="1" x14ac:dyDescent="0.2"/>
    <row r="37303" ht="10.199999999999999" hidden="1" x14ac:dyDescent="0.2"/>
    <row r="37304" ht="10.199999999999999" hidden="1" x14ac:dyDescent="0.2"/>
    <row r="37305" ht="10.199999999999999" hidden="1" x14ac:dyDescent="0.2"/>
    <row r="37306" ht="10.199999999999999" hidden="1" x14ac:dyDescent="0.2"/>
    <row r="37307" ht="10.199999999999999" hidden="1" x14ac:dyDescent="0.2"/>
    <row r="37308" ht="10.199999999999999" hidden="1" x14ac:dyDescent="0.2"/>
    <row r="37309" ht="10.199999999999999" hidden="1" x14ac:dyDescent="0.2"/>
    <row r="37310" ht="10.199999999999999" hidden="1" x14ac:dyDescent="0.2"/>
    <row r="37311" ht="10.199999999999999" hidden="1" x14ac:dyDescent="0.2"/>
    <row r="37312" ht="10.199999999999999" hidden="1" x14ac:dyDescent="0.2"/>
    <row r="37313" ht="10.199999999999999" hidden="1" x14ac:dyDescent="0.2"/>
    <row r="37314" ht="10.199999999999999" hidden="1" x14ac:dyDescent="0.2"/>
    <row r="37315" ht="10.199999999999999" hidden="1" x14ac:dyDescent="0.2"/>
    <row r="37316" ht="10.199999999999999" hidden="1" x14ac:dyDescent="0.2"/>
    <row r="37317" ht="10.199999999999999" hidden="1" x14ac:dyDescent="0.2"/>
    <row r="37318" ht="10.199999999999999" hidden="1" x14ac:dyDescent="0.2"/>
    <row r="37319" ht="10.199999999999999" hidden="1" x14ac:dyDescent="0.2"/>
    <row r="37320" ht="10.199999999999999" hidden="1" x14ac:dyDescent="0.2"/>
    <row r="37321" ht="10.199999999999999" hidden="1" x14ac:dyDescent="0.2"/>
    <row r="37322" ht="10.199999999999999" hidden="1" x14ac:dyDescent="0.2"/>
    <row r="37323" ht="10.199999999999999" hidden="1" x14ac:dyDescent="0.2"/>
    <row r="37324" ht="10.199999999999999" hidden="1" x14ac:dyDescent="0.2"/>
    <row r="37325" ht="10.199999999999999" hidden="1" x14ac:dyDescent="0.2"/>
    <row r="37326" ht="10.199999999999999" hidden="1" x14ac:dyDescent="0.2"/>
    <row r="37327" ht="10.199999999999999" hidden="1" x14ac:dyDescent="0.2"/>
    <row r="37328" ht="10.199999999999999" hidden="1" x14ac:dyDescent="0.2"/>
    <row r="37329" ht="10.199999999999999" hidden="1" x14ac:dyDescent="0.2"/>
    <row r="37330" ht="10.199999999999999" hidden="1" x14ac:dyDescent="0.2"/>
    <row r="37331" ht="10.199999999999999" hidden="1" x14ac:dyDescent="0.2"/>
    <row r="37332" ht="10.199999999999999" hidden="1" x14ac:dyDescent="0.2"/>
    <row r="37333" ht="10.199999999999999" hidden="1" x14ac:dyDescent="0.2"/>
    <row r="37334" ht="10.199999999999999" hidden="1" x14ac:dyDescent="0.2"/>
    <row r="37335" ht="10.199999999999999" hidden="1" x14ac:dyDescent="0.2"/>
    <row r="37336" ht="10.199999999999999" hidden="1" x14ac:dyDescent="0.2"/>
    <row r="37337" ht="10.199999999999999" hidden="1" x14ac:dyDescent="0.2"/>
    <row r="37338" ht="10.199999999999999" hidden="1" x14ac:dyDescent="0.2"/>
    <row r="37339" ht="10.199999999999999" hidden="1" x14ac:dyDescent="0.2"/>
    <row r="37340" ht="10.199999999999999" hidden="1" x14ac:dyDescent="0.2"/>
    <row r="37341" ht="10.199999999999999" hidden="1" x14ac:dyDescent="0.2"/>
    <row r="37342" ht="10.199999999999999" hidden="1" x14ac:dyDescent="0.2"/>
    <row r="37343" ht="10.199999999999999" hidden="1" x14ac:dyDescent="0.2"/>
    <row r="37344" ht="10.199999999999999" hidden="1" x14ac:dyDescent="0.2"/>
    <row r="37345" ht="10.199999999999999" hidden="1" x14ac:dyDescent="0.2"/>
    <row r="37346" ht="10.199999999999999" hidden="1" x14ac:dyDescent="0.2"/>
    <row r="37347" ht="10.199999999999999" hidden="1" x14ac:dyDescent="0.2"/>
    <row r="37348" ht="10.199999999999999" hidden="1" x14ac:dyDescent="0.2"/>
    <row r="37349" ht="10.199999999999999" hidden="1" x14ac:dyDescent="0.2"/>
    <row r="37350" ht="10.199999999999999" hidden="1" x14ac:dyDescent="0.2"/>
    <row r="37351" ht="10.199999999999999" hidden="1" x14ac:dyDescent="0.2"/>
    <row r="37352" ht="10.199999999999999" hidden="1" x14ac:dyDescent="0.2"/>
    <row r="37353" ht="10.199999999999999" hidden="1" x14ac:dyDescent="0.2"/>
    <row r="37354" ht="10.199999999999999" hidden="1" x14ac:dyDescent="0.2"/>
    <row r="37355" ht="10.199999999999999" hidden="1" x14ac:dyDescent="0.2"/>
    <row r="37356" ht="10.199999999999999" hidden="1" x14ac:dyDescent="0.2"/>
    <row r="37357" ht="10.199999999999999" hidden="1" x14ac:dyDescent="0.2"/>
    <row r="37358" ht="10.199999999999999" hidden="1" x14ac:dyDescent="0.2"/>
    <row r="37359" ht="10.199999999999999" hidden="1" x14ac:dyDescent="0.2"/>
    <row r="37360" ht="10.199999999999999" hidden="1" x14ac:dyDescent="0.2"/>
    <row r="37361" ht="10.199999999999999" hidden="1" x14ac:dyDescent="0.2"/>
    <row r="37362" ht="10.199999999999999" hidden="1" x14ac:dyDescent="0.2"/>
    <row r="37363" ht="10.199999999999999" hidden="1" x14ac:dyDescent="0.2"/>
    <row r="37364" ht="10.199999999999999" hidden="1" x14ac:dyDescent="0.2"/>
    <row r="37365" ht="10.199999999999999" hidden="1" x14ac:dyDescent="0.2"/>
    <row r="37366" ht="10.199999999999999" hidden="1" x14ac:dyDescent="0.2"/>
    <row r="37367" ht="10.199999999999999" hidden="1" x14ac:dyDescent="0.2"/>
    <row r="37368" ht="10.199999999999999" hidden="1" x14ac:dyDescent="0.2"/>
    <row r="37369" ht="10.199999999999999" hidden="1" x14ac:dyDescent="0.2"/>
    <row r="37370" ht="10.199999999999999" hidden="1" x14ac:dyDescent="0.2"/>
    <row r="37371" ht="10.199999999999999" hidden="1" x14ac:dyDescent="0.2"/>
    <row r="37372" ht="10.199999999999999" hidden="1" x14ac:dyDescent="0.2"/>
    <row r="37373" ht="10.199999999999999" hidden="1" x14ac:dyDescent="0.2"/>
    <row r="37374" ht="10.199999999999999" hidden="1" x14ac:dyDescent="0.2"/>
    <row r="37375" ht="10.199999999999999" hidden="1" x14ac:dyDescent="0.2"/>
    <row r="37376" ht="10.199999999999999" hidden="1" x14ac:dyDescent="0.2"/>
    <row r="37377" ht="10.199999999999999" hidden="1" x14ac:dyDescent="0.2"/>
    <row r="37378" ht="10.199999999999999" hidden="1" x14ac:dyDescent="0.2"/>
    <row r="37379" ht="10.199999999999999" hidden="1" x14ac:dyDescent="0.2"/>
    <row r="37380" ht="10.199999999999999" hidden="1" x14ac:dyDescent="0.2"/>
    <row r="37381" ht="10.199999999999999" hidden="1" x14ac:dyDescent="0.2"/>
    <row r="37382" ht="10.199999999999999" hidden="1" x14ac:dyDescent="0.2"/>
    <row r="37383" ht="10.199999999999999" hidden="1" x14ac:dyDescent="0.2"/>
    <row r="37384" ht="10.199999999999999" hidden="1" x14ac:dyDescent="0.2"/>
    <row r="37385" ht="10.199999999999999" hidden="1" x14ac:dyDescent="0.2"/>
    <row r="37386" ht="10.199999999999999" hidden="1" x14ac:dyDescent="0.2"/>
    <row r="37387" ht="10.199999999999999" hidden="1" x14ac:dyDescent="0.2"/>
    <row r="37388" ht="10.199999999999999" hidden="1" x14ac:dyDescent="0.2"/>
    <row r="37389" ht="10.199999999999999" hidden="1" x14ac:dyDescent="0.2"/>
    <row r="37390" ht="10.199999999999999" hidden="1" x14ac:dyDescent="0.2"/>
    <row r="37391" ht="10.199999999999999" hidden="1" x14ac:dyDescent="0.2"/>
    <row r="37392" ht="10.199999999999999" hidden="1" x14ac:dyDescent="0.2"/>
    <row r="37393" ht="10.199999999999999" hidden="1" x14ac:dyDescent="0.2"/>
    <row r="37394" ht="10.199999999999999" hidden="1" x14ac:dyDescent="0.2"/>
    <row r="37395" ht="10.199999999999999" hidden="1" x14ac:dyDescent="0.2"/>
    <row r="37396" ht="10.199999999999999" hidden="1" x14ac:dyDescent="0.2"/>
    <row r="37397" ht="10.199999999999999" hidden="1" x14ac:dyDescent="0.2"/>
    <row r="37398" ht="10.199999999999999" hidden="1" x14ac:dyDescent="0.2"/>
    <row r="37399" ht="10.199999999999999" hidden="1" x14ac:dyDescent="0.2"/>
    <row r="37400" ht="10.199999999999999" hidden="1" x14ac:dyDescent="0.2"/>
    <row r="37401" ht="10.199999999999999" hidden="1" x14ac:dyDescent="0.2"/>
    <row r="37402" ht="10.199999999999999" hidden="1" x14ac:dyDescent="0.2"/>
    <row r="37403" ht="10.199999999999999" hidden="1" x14ac:dyDescent="0.2"/>
    <row r="37404" ht="10.199999999999999" hidden="1" x14ac:dyDescent="0.2"/>
    <row r="37405" ht="10.199999999999999" hidden="1" x14ac:dyDescent="0.2"/>
    <row r="37406" ht="10.199999999999999" hidden="1" x14ac:dyDescent="0.2"/>
    <row r="37407" ht="10.199999999999999" hidden="1" x14ac:dyDescent="0.2"/>
    <row r="37408" ht="10.199999999999999" hidden="1" x14ac:dyDescent="0.2"/>
    <row r="37409" ht="10.199999999999999" hidden="1" x14ac:dyDescent="0.2"/>
    <row r="37410" ht="10.199999999999999" hidden="1" x14ac:dyDescent="0.2"/>
    <row r="37411" ht="10.199999999999999" hidden="1" x14ac:dyDescent="0.2"/>
    <row r="37412" ht="10.199999999999999" hidden="1" x14ac:dyDescent="0.2"/>
    <row r="37413" ht="10.199999999999999" hidden="1" x14ac:dyDescent="0.2"/>
    <row r="37414" ht="10.199999999999999" hidden="1" x14ac:dyDescent="0.2"/>
    <row r="37415" ht="10.199999999999999" hidden="1" x14ac:dyDescent="0.2"/>
    <row r="37416" ht="10.199999999999999" hidden="1" x14ac:dyDescent="0.2"/>
    <row r="37417" ht="10.199999999999999" hidden="1" x14ac:dyDescent="0.2"/>
    <row r="37418" ht="10.199999999999999" hidden="1" x14ac:dyDescent="0.2"/>
    <row r="37419" ht="10.199999999999999" hidden="1" x14ac:dyDescent="0.2"/>
    <row r="37420" ht="10.199999999999999" hidden="1" x14ac:dyDescent="0.2"/>
    <row r="37421" ht="10.199999999999999" hidden="1" x14ac:dyDescent="0.2"/>
    <row r="37422" ht="10.199999999999999" hidden="1" x14ac:dyDescent="0.2"/>
    <row r="37423" ht="10.199999999999999" hidden="1" x14ac:dyDescent="0.2"/>
    <row r="37424" ht="10.199999999999999" hidden="1" x14ac:dyDescent="0.2"/>
    <row r="37425" ht="10.199999999999999" hidden="1" x14ac:dyDescent="0.2"/>
    <row r="37426" ht="10.199999999999999" hidden="1" x14ac:dyDescent="0.2"/>
    <row r="37427" ht="10.199999999999999" hidden="1" x14ac:dyDescent="0.2"/>
    <row r="37428" ht="10.199999999999999" hidden="1" x14ac:dyDescent="0.2"/>
    <row r="37429" ht="10.199999999999999" hidden="1" x14ac:dyDescent="0.2"/>
    <row r="37430" ht="10.199999999999999" hidden="1" x14ac:dyDescent="0.2"/>
    <row r="37431" ht="10.199999999999999" hidden="1" x14ac:dyDescent="0.2"/>
    <row r="37432" ht="10.199999999999999" hidden="1" x14ac:dyDescent="0.2"/>
    <row r="37433" ht="10.199999999999999" hidden="1" x14ac:dyDescent="0.2"/>
    <row r="37434" ht="10.199999999999999" hidden="1" x14ac:dyDescent="0.2"/>
    <row r="37435" ht="10.199999999999999" hidden="1" x14ac:dyDescent="0.2"/>
    <row r="37436" ht="10.199999999999999" hidden="1" x14ac:dyDescent="0.2"/>
    <row r="37437" ht="10.199999999999999" hidden="1" x14ac:dyDescent="0.2"/>
    <row r="37438" ht="10.199999999999999" hidden="1" x14ac:dyDescent="0.2"/>
    <row r="37439" ht="10.199999999999999" hidden="1" x14ac:dyDescent="0.2"/>
    <row r="37440" ht="10.199999999999999" hidden="1" x14ac:dyDescent="0.2"/>
    <row r="37441" ht="10.199999999999999" hidden="1" x14ac:dyDescent="0.2"/>
    <row r="37442" ht="10.199999999999999" hidden="1" x14ac:dyDescent="0.2"/>
    <row r="37443" ht="10.199999999999999" hidden="1" x14ac:dyDescent="0.2"/>
    <row r="37444" ht="10.199999999999999" hidden="1" x14ac:dyDescent="0.2"/>
    <row r="37445" ht="10.199999999999999" hidden="1" x14ac:dyDescent="0.2"/>
    <row r="37446" ht="10.199999999999999" hidden="1" x14ac:dyDescent="0.2"/>
    <row r="37447" ht="10.199999999999999" hidden="1" x14ac:dyDescent="0.2"/>
    <row r="37448" ht="10.199999999999999" hidden="1" x14ac:dyDescent="0.2"/>
    <row r="37449" ht="10.199999999999999" hidden="1" x14ac:dyDescent="0.2"/>
    <row r="37450" ht="10.199999999999999" hidden="1" x14ac:dyDescent="0.2"/>
    <row r="37451" ht="10.199999999999999" hidden="1" x14ac:dyDescent="0.2"/>
    <row r="37452" ht="10.199999999999999" hidden="1" x14ac:dyDescent="0.2"/>
    <row r="37453" ht="10.199999999999999" hidden="1" x14ac:dyDescent="0.2"/>
    <row r="37454" ht="10.199999999999999" hidden="1" x14ac:dyDescent="0.2"/>
    <row r="37455" ht="10.199999999999999" hidden="1" x14ac:dyDescent="0.2"/>
    <row r="37456" ht="10.199999999999999" hidden="1" x14ac:dyDescent="0.2"/>
    <row r="37457" ht="10.199999999999999" hidden="1" x14ac:dyDescent="0.2"/>
    <row r="37458" ht="10.199999999999999" hidden="1" x14ac:dyDescent="0.2"/>
    <row r="37459" ht="10.199999999999999" hidden="1" x14ac:dyDescent="0.2"/>
    <row r="37460" ht="10.199999999999999" hidden="1" x14ac:dyDescent="0.2"/>
    <row r="37461" ht="10.199999999999999" hidden="1" x14ac:dyDescent="0.2"/>
    <row r="37462" ht="10.199999999999999" hidden="1" x14ac:dyDescent="0.2"/>
    <row r="37463" ht="10.199999999999999" hidden="1" x14ac:dyDescent="0.2"/>
    <row r="37464" ht="10.199999999999999" hidden="1" x14ac:dyDescent="0.2"/>
    <row r="37465" ht="10.199999999999999" hidden="1" x14ac:dyDescent="0.2"/>
    <row r="37466" ht="10.199999999999999" hidden="1" x14ac:dyDescent="0.2"/>
    <row r="37467" ht="10.199999999999999" hidden="1" x14ac:dyDescent="0.2"/>
    <row r="37468" ht="10.199999999999999" hidden="1" x14ac:dyDescent="0.2"/>
    <row r="37469" ht="10.199999999999999" hidden="1" x14ac:dyDescent="0.2"/>
    <row r="37470" ht="10.199999999999999" hidden="1" x14ac:dyDescent="0.2"/>
    <row r="37471" ht="10.199999999999999" hidden="1" x14ac:dyDescent="0.2"/>
    <row r="37472" ht="10.199999999999999" hidden="1" x14ac:dyDescent="0.2"/>
    <row r="37473" ht="10.199999999999999" hidden="1" x14ac:dyDescent="0.2"/>
    <row r="37474" ht="10.199999999999999" hidden="1" x14ac:dyDescent="0.2"/>
    <row r="37475" ht="10.199999999999999" hidden="1" x14ac:dyDescent="0.2"/>
    <row r="37476" ht="10.199999999999999" hidden="1" x14ac:dyDescent="0.2"/>
    <row r="37477" ht="10.199999999999999" hidden="1" x14ac:dyDescent="0.2"/>
    <row r="37478" ht="10.199999999999999" hidden="1" x14ac:dyDescent="0.2"/>
    <row r="37479" ht="10.199999999999999" hidden="1" x14ac:dyDescent="0.2"/>
    <row r="37480" ht="10.199999999999999" hidden="1" x14ac:dyDescent="0.2"/>
    <row r="37481" ht="10.199999999999999" hidden="1" x14ac:dyDescent="0.2"/>
    <row r="37482" ht="10.199999999999999" hidden="1" x14ac:dyDescent="0.2"/>
    <row r="37483" ht="10.199999999999999" hidden="1" x14ac:dyDescent="0.2"/>
    <row r="37484" ht="10.199999999999999" hidden="1" x14ac:dyDescent="0.2"/>
    <row r="37485" ht="10.199999999999999" hidden="1" x14ac:dyDescent="0.2"/>
    <row r="37486" ht="10.199999999999999" hidden="1" x14ac:dyDescent="0.2"/>
    <row r="37487" ht="10.199999999999999" hidden="1" x14ac:dyDescent="0.2"/>
    <row r="37488" ht="10.199999999999999" hidden="1" x14ac:dyDescent="0.2"/>
    <row r="37489" ht="10.199999999999999" hidden="1" x14ac:dyDescent="0.2"/>
    <row r="37490" ht="10.199999999999999" hidden="1" x14ac:dyDescent="0.2"/>
    <row r="37491" ht="10.199999999999999" hidden="1" x14ac:dyDescent="0.2"/>
    <row r="37492" ht="10.199999999999999" hidden="1" x14ac:dyDescent="0.2"/>
    <row r="37493" ht="10.199999999999999" hidden="1" x14ac:dyDescent="0.2"/>
    <row r="37494" ht="10.199999999999999" hidden="1" x14ac:dyDescent="0.2"/>
    <row r="37495" ht="10.199999999999999" hidden="1" x14ac:dyDescent="0.2"/>
    <row r="37496" ht="10.199999999999999" hidden="1" x14ac:dyDescent="0.2"/>
    <row r="37497" ht="10.199999999999999" hidden="1" x14ac:dyDescent="0.2"/>
    <row r="37498" ht="10.199999999999999" hidden="1" x14ac:dyDescent="0.2"/>
    <row r="37499" ht="10.199999999999999" hidden="1" x14ac:dyDescent="0.2"/>
    <row r="37500" ht="10.199999999999999" hidden="1" x14ac:dyDescent="0.2"/>
    <row r="37501" ht="10.199999999999999" hidden="1" x14ac:dyDescent="0.2"/>
    <row r="37502" ht="10.199999999999999" hidden="1" x14ac:dyDescent="0.2"/>
    <row r="37503" ht="10.199999999999999" hidden="1" x14ac:dyDescent="0.2"/>
    <row r="37504" ht="10.199999999999999" hidden="1" x14ac:dyDescent="0.2"/>
    <row r="37505" ht="10.199999999999999" hidden="1" x14ac:dyDescent="0.2"/>
    <row r="37506" ht="10.199999999999999" hidden="1" x14ac:dyDescent="0.2"/>
    <row r="37507" ht="10.199999999999999" hidden="1" x14ac:dyDescent="0.2"/>
    <row r="37508" ht="10.199999999999999" hidden="1" x14ac:dyDescent="0.2"/>
    <row r="37509" ht="10.199999999999999" hidden="1" x14ac:dyDescent="0.2"/>
    <row r="37510" ht="10.199999999999999" hidden="1" x14ac:dyDescent="0.2"/>
    <row r="37511" ht="10.199999999999999" hidden="1" x14ac:dyDescent="0.2"/>
    <row r="37512" ht="10.199999999999999" hidden="1" x14ac:dyDescent="0.2"/>
    <row r="37513" ht="10.199999999999999" hidden="1" x14ac:dyDescent="0.2"/>
    <row r="37514" ht="10.199999999999999" hidden="1" x14ac:dyDescent="0.2"/>
    <row r="37515" ht="10.199999999999999" hidden="1" x14ac:dyDescent="0.2"/>
    <row r="37516" ht="10.199999999999999" hidden="1" x14ac:dyDescent="0.2"/>
    <row r="37517" ht="10.199999999999999" hidden="1" x14ac:dyDescent="0.2"/>
    <row r="37518" ht="10.199999999999999" hidden="1" x14ac:dyDescent="0.2"/>
    <row r="37519" ht="10.199999999999999" hidden="1" x14ac:dyDescent="0.2"/>
    <row r="37520" ht="10.199999999999999" hidden="1" x14ac:dyDescent="0.2"/>
    <row r="37521" ht="10.199999999999999" hidden="1" x14ac:dyDescent="0.2"/>
    <row r="37522" ht="10.199999999999999" hidden="1" x14ac:dyDescent="0.2"/>
    <row r="37523" ht="10.199999999999999" hidden="1" x14ac:dyDescent="0.2"/>
    <row r="37524" ht="10.199999999999999" hidden="1" x14ac:dyDescent="0.2"/>
    <row r="37525" ht="10.199999999999999" hidden="1" x14ac:dyDescent="0.2"/>
    <row r="37526" ht="10.199999999999999" hidden="1" x14ac:dyDescent="0.2"/>
    <row r="37527" ht="10.199999999999999" hidden="1" x14ac:dyDescent="0.2"/>
    <row r="37528" ht="10.199999999999999" hidden="1" x14ac:dyDescent="0.2"/>
    <row r="37529" ht="10.199999999999999" hidden="1" x14ac:dyDescent="0.2"/>
    <row r="37530" ht="10.199999999999999" hidden="1" x14ac:dyDescent="0.2"/>
    <row r="37531" ht="10.199999999999999" hidden="1" x14ac:dyDescent="0.2"/>
    <row r="37532" ht="10.199999999999999" hidden="1" x14ac:dyDescent="0.2"/>
    <row r="37533" ht="10.199999999999999" hidden="1" x14ac:dyDescent="0.2"/>
    <row r="37534" ht="10.199999999999999" hidden="1" x14ac:dyDescent="0.2"/>
    <row r="37535" ht="10.199999999999999" hidden="1" x14ac:dyDescent="0.2"/>
    <row r="37536" ht="10.199999999999999" hidden="1" x14ac:dyDescent="0.2"/>
    <row r="37537" ht="10.199999999999999" hidden="1" x14ac:dyDescent="0.2"/>
    <row r="37538" ht="10.199999999999999" hidden="1" x14ac:dyDescent="0.2"/>
    <row r="37539" ht="10.199999999999999" hidden="1" x14ac:dyDescent="0.2"/>
    <row r="37540" ht="10.199999999999999" hidden="1" x14ac:dyDescent="0.2"/>
    <row r="37541" ht="10.199999999999999" hidden="1" x14ac:dyDescent="0.2"/>
    <row r="37542" ht="10.199999999999999" hidden="1" x14ac:dyDescent="0.2"/>
    <row r="37543" ht="10.199999999999999" hidden="1" x14ac:dyDescent="0.2"/>
    <row r="37544" ht="10.199999999999999" hidden="1" x14ac:dyDescent="0.2"/>
    <row r="37545" ht="10.199999999999999" hidden="1" x14ac:dyDescent="0.2"/>
    <row r="37546" ht="10.199999999999999" hidden="1" x14ac:dyDescent="0.2"/>
    <row r="37547" ht="10.199999999999999" hidden="1" x14ac:dyDescent="0.2"/>
    <row r="37548" ht="10.199999999999999" hidden="1" x14ac:dyDescent="0.2"/>
    <row r="37549" ht="10.199999999999999" hidden="1" x14ac:dyDescent="0.2"/>
    <row r="37550" ht="10.199999999999999" hidden="1" x14ac:dyDescent="0.2"/>
    <row r="37551" ht="10.199999999999999" hidden="1" x14ac:dyDescent="0.2"/>
    <row r="37552" ht="10.199999999999999" hidden="1" x14ac:dyDescent="0.2"/>
    <row r="37553" ht="10.199999999999999" hidden="1" x14ac:dyDescent="0.2"/>
    <row r="37554" ht="10.199999999999999" hidden="1" x14ac:dyDescent="0.2"/>
    <row r="37555" ht="10.199999999999999" hidden="1" x14ac:dyDescent="0.2"/>
    <row r="37556" ht="10.199999999999999" hidden="1" x14ac:dyDescent="0.2"/>
    <row r="37557" ht="10.199999999999999" hidden="1" x14ac:dyDescent="0.2"/>
    <row r="37558" ht="10.199999999999999" hidden="1" x14ac:dyDescent="0.2"/>
    <row r="37559" ht="10.199999999999999" hidden="1" x14ac:dyDescent="0.2"/>
    <row r="37560" ht="10.199999999999999" hidden="1" x14ac:dyDescent="0.2"/>
    <row r="37561" ht="10.199999999999999" hidden="1" x14ac:dyDescent="0.2"/>
    <row r="37562" ht="10.199999999999999" hidden="1" x14ac:dyDescent="0.2"/>
    <row r="37563" ht="10.199999999999999" hidden="1" x14ac:dyDescent="0.2"/>
    <row r="37564" ht="10.199999999999999" hidden="1" x14ac:dyDescent="0.2"/>
    <row r="37565" ht="10.199999999999999" hidden="1" x14ac:dyDescent="0.2"/>
    <row r="37566" ht="10.199999999999999" hidden="1" x14ac:dyDescent="0.2"/>
    <row r="37567" ht="10.199999999999999" hidden="1" x14ac:dyDescent="0.2"/>
    <row r="37568" ht="10.199999999999999" hidden="1" x14ac:dyDescent="0.2"/>
    <row r="37569" ht="10.199999999999999" hidden="1" x14ac:dyDescent="0.2"/>
    <row r="37570" ht="10.199999999999999" hidden="1" x14ac:dyDescent="0.2"/>
    <row r="37571" ht="10.199999999999999" hidden="1" x14ac:dyDescent="0.2"/>
    <row r="37572" ht="10.199999999999999" hidden="1" x14ac:dyDescent="0.2"/>
    <row r="37573" ht="10.199999999999999" hidden="1" x14ac:dyDescent="0.2"/>
    <row r="37574" ht="10.199999999999999" hidden="1" x14ac:dyDescent="0.2"/>
    <row r="37575" ht="10.199999999999999" hidden="1" x14ac:dyDescent="0.2"/>
    <row r="37576" ht="10.199999999999999" hidden="1" x14ac:dyDescent="0.2"/>
    <row r="37577" ht="10.199999999999999" hidden="1" x14ac:dyDescent="0.2"/>
    <row r="37578" ht="10.199999999999999" hidden="1" x14ac:dyDescent="0.2"/>
    <row r="37579" ht="10.199999999999999" hidden="1" x14ac:dyDescent="0.2"/>
    <row r="37580" ht="10.199999999999999" hidden="1" x14ac:dyDescent="0.2"/>
    <row r="37581" ht="10.199999999999999" hidden="1" x14ac:dyDescent="0.2"/>
    <row r="37582" ht="10.199999999999999" hidden="1" x14ac:dyDescent="0.2"/>
    <row r="37583" ht="10.199999999999999" hidden="1" x14ac:dyDescent="0.2"/>
    <row r="37584" ht="10.199999999999999" hidden="1" x14ac:dyDescent="0.2"/>
    <row r="37585" ht="10.199999999999999" hidden="1" x14ac:dyDescent="0.2"/>
    <row r="37586" ht="10.199999999999999" hidden="1" x14ac:dyDescent="0.2"/>
    <row r="37587" ht="10.199999999999999" hidden="1" x14ac:dyDescent="0.2"/>
    <row r="37588" ht="10.199999999999999" hidden="1" x14ac:dyDescent="0.2"/>
    <row r="37589" ht="10.199999999999999" hidden="1" x14ac:dyDescent="0.2"/>
    <row r="37590" ht="10.199999999999999" hidden="1" x14ac:dyDescent="0.2"/>
    <row r="37591" ht="10.199999999999999" hidden="1" x14ac:dyDescent="0.2"/>
    <row r="37592" ht="10.199999999999999" hidden="1" x14ac:dyDescent="0.2"/>
    <row r="37593" ht="10.199999999999999" hidden="1" x14ac:dyDescent="0.2"/>
    <row r="37594" ht="10.199999999999999" hidden="1" x14ac:dyDescent="0.2"/>
    <row r="37595" ht="10.199999999999999" hidden="1" x14ac:dyDescent="0.2"/>
    <row r="37596" ht="10.199999999999999" hidden="1" x14ac:dyDescent="0.2"/>
    <row r="37597" ht="10.199999999999999" hidden="1" x14ac:dyDescent="0.2"/>
    <row r="37598" ht="10.199999999999999" hidden="1" x14ac:dyDescent="0.2"/>
    <row r="37599" ht="10.199999999999999" hidden="1" x14ac:dyDescent="0.2"/>
    <row r="37600" ht="10.199999999999999" hidden="1" x14ac:dyDescent="0.2"/>
    <row r="37601" ht="10.199999999999999" hidden="1" x14ac:dyDescent="0.2"/>
    <row r="37602" ht="10.199999999999999" hidden="1" x14ac:dyDescent="0.2"/>
    <row r="37603" ht="10.199999999999999" hidden="1" x14ac:dyDescent="0.2"/>
    <row r="37604" ht="10.199999999999999" hidden="1" x14ac:dyDescent="0.2"/>
    <row r="37605" ht="10.199999999999999" hidden="1" x14ac:dyDescent="0.2"/>
    <row r="37606" ht="10.199999999999999" hidden="1" x14ac:dyDescent="0.2"/>
    <row r="37607" ht="10.199999999999999" hidden="1" x14ac:dyDescent="0.2"/>
    <row r="37608" ht="10.199999999999999" hidden="1" x14ac:dyDescent="0.2"/>
    <row r="37609" ht="10.199999999999999" hidden="1" x14ac:dyDescent="0.2"/>
    <row r="37610" ht="10.199999999999999" hidden="1" x14ac:dyDescent="0.2"/>
    <row r="37611" ht="10.199999999999999" hidden="1" x14ac:dyDescent="0.2"/>
    <row r="37612" ht="10.199999999999999" hidden="1" x14ac:dyDescent="0.2"/>
    <row r="37613" ht="10.199999999999999" hidden="1" x14ac:dyDescent="0.2"/>
    <row r="37614" ht="10.199999999999999" hidden="1" x14ac:dyDescent="0.2"/>
    <row r="37615" ht="10.199999999999999" hidden="1" x14ac:dyDescent="0.2"/>
    <row r="37616" ht="10.199999999999999" hidden="1" x14ac:dyDescent="0.2"/>
    <row r="37617" ht="10.199999999999999" hidden="1" x14ac:dyDescent="0.2"/>
    <row r="37618" ht="10.199999999999999" hidden="1" x14ac:dyDescent="0.2"/>
    <row r="37619" ht="10.199999999999999" hidden="1" x14ac:dyDescent="0.2"/>
    <row r="37620" ht="10.199999999999999" hidden="1" x14ac:dyDescent="0.2"/>
    <row r="37621" ht="10.199999999999999" hidden="1" x14ac:dyDescent="0.2"/>
    <row r="37622" ht="10.199999999999999" hidden="1" x14ac:dyDescent="0.2"/>
    <row r="37623" ht="10.199999999999999" hidden="1" x14ac:dyDescent="0.2"/>
    <row r="37624" ht="10.199999999999999" hidden="1" x14ac:dyDescent="0.2"/>
    <row r="37625" ht="10.199999999999999" hidden="1" x14ac:dyDescent="0.2"/>
    <row r="37626" ht="10.199999999999999" hidden="1" x14ac:dyDescent="0.2"/>
    <row r="37627" ht="10.199999999999999" hidden="1" x14ac:dyDescent="0.2"/>
    <row r="37628" ht="10.199999999999999" hidden="1" x14ac:dyDescent="0.2"/>
    <row r="37629" ht="10.199999999999999" hidden="1" x14ac:dyDescent="0.2"/>
    <row r="37630" ht="10.199999999999999" hidden="1" x14ac:dyDescent="0.2"/>
    <row r="37631" ht="10.199999999999999" hidden="1" x14ac:dyDescent="0.2"/>
    <row r="37632" ht="10.199999999999999" hidden="1" x14ac:dyDescent="0.2"/>
    <row r="37633" ht="10.199999999999999" hidden="1" x14ac:dyDescent="0.2"/>
    <row r="37634" ht="10.199999999999999" hidden="1" x14ac:dyDescent="0.2"/>
    <row r="37635" ht="10.199999999999999" hidden="1" x14ac:dyDescent="0.2"/>
    <row r="37636" ht="10.199999999999999" hidden="1" x14ac:dyDescent="0.2"/>
    <row r="37637" ht="10.199999999999999" hidden="1" x14ac:dyDescent="0.2"/>
    <row r="37638" ht="10.199999999999999" hidden="1" x14ac:dyDescent="0.2"/>
    <row r="37639" ht="10.199999999999999" hidden="1" x14ac:dyDescent="0.2"/>
    <row r="37640" ht="10.199999999999999" hidden="1" x14ac:dyDescent="0.2"/>
    <row r="37641" ht="10.199999999999999" hidden="1" x14ac:dyDescent="0.2"/>
    <row r="37642" ht="10.199999999999999" hidden="1" x14ac:dyDescent="0.2"/>
    <row r="37643" ht="10.199999999999999" hidden="1" x14ac:dyDescent="0.2"/>
    <row r="37644" ht="10.199999999999999" hidden="1" x14ac:dyDescent="0.2"/>
    <row r="37645" ht="10.199999999999999" hidden="1" x14ac:dyDescent="0.2"/>
    <row r="37646" ht="10.199999999999999" hidden="1" x14ac:dyDescent="0.2"/>
    <row r="37647" ht="10.199999999999999" hidden="1" x14ac:dyDescent="0.2"/>
    <row r="37648" ht="10.199999999999999" hidden="1" x14ac:dyDescent="0.2"/>
    <row r="37649" ht="10.199999999999999" hidden="1" x14ac:dyDescent="0.2"/>
    <row r="37650" ht="10.199999999999999" hidden="1" x14ac:dyDescent="0.2"/>
    <row r="37651" ht="10.199999999999999" hidden="1" x14ac:dyDescent="0.2"/>
    <row r="37652" ht="10.199999999999999" hidden="1" x14ac:dyDescent="0.2"/>
    <row r="37653" ht="10.199999999999999" hidden="1" x14ac:dyDescent="0.2"/>
    <row r="37654" ht="10.199999999999999" hidden="1" x14ac:dyDescent="0.2"/>
    <row r="37655" ht="10.199999999999999" hidden="1" x14ac:dyDescent="0.2"/>
    <row r="37656" ht="10.199999999999999" hidden="1" x14ac:dyDescent="0.2"/>
    <row r="37657" ht="10.199999999999999" hidden="1" x14ac:dyDescent="0.2"/>
    <row r="37658" ht="10.199999999999999" hidden="1" x14ac:dyDescent="0.2"/>
    <row r="37659" ht="10.199999999999999" hidden="1" x14ac:dyDescent="0.2"/>
    <row r="37660" ht="10.199999999999999" hidden="1" x14ac:dyDescent="0.2"/>
    <row r="37661" ht="10.199999999999999" hidden="1" x14ac:dyDescent="0.2"/>
    <row r="37662" ht="10.199999999999999" hidden="1" x14ac:dyDescent="0.2"/>
    <row r="37663" ht="10.199999999999999" hidden="1" x14ac:dyDescent="0.2"/>
    <row r="37664" ht="10.199999999999999" hidden="1" x14ac:dyDescent="0.2"/>
    <row r="37665" ht="10.199999999999999" hidden="1" x14ac:dyDescent="0.2"/>
    <row r="37666" ht="10.199999999999999" hidden="1" x14ac:dyDescent="0.2"/>
    <row r="37667" ht="10.199999999999999" hidden="1" x14ac:dyDescent="0.2"/>
    <row r="37668" ht="10.199999999999999" hidden="1" x14ac:dyDescent="0.2"/>
    <row r="37669" ht="10.199999999999999" hidden="1" x14ac:dyDescent="0.2"/>
    <row r="37670" ht="10.199999999999999" hidden="1" x14ac:dyDescent="0.2"/>
    <row r="37671" ht="10.199999999999999" hidden="1" x14ac:dyDescent="0.2"/>
    <row r="37672" ht="10.199999999999999" hidden="1" x14ac:dyDescent="0.2"/>
    <row r="37673" ht="10.199999999999999" hidden="1" x14ac:dyDescent="0.2"/>
    <row r="37674" ht="10.199999999999999" hidden="1" x14ac:dyDescent="0.2"/>
    <row r="37675" ht="10.199999999999999" hidden="1" x14ac:dyDescent="0.2"/>
    <row r="37676" ht="10.199999999999999" hidden="1" x14ac:dyDescent="0.2"/>
    <row r="37677" ht="10.199999999999999" hidden="1" x14ac:dyDescent="0.2"/>
    <row r="37678" ht="10.199999999999999" hidden="1" x14ac:dyDescent="0.2"/>
    <row r="37679" ht="10.199999999999999" hidden="1" x14ac:dyDescent="0.2"/>
    <row r="37680" ht="10.199999999999999" hidden="1" x14ac:dyDescent="0.2"/>
    <row r="37681" ht="10.199999999999999" hidden="1" x14ac:dyDescent="0.2"/>
    <row r="37682" ht="10.199999999999999" hidden="1" x14ac:dyDescent="0.2"/>
    <row r="37683" ht="10.199999999999999" hidden="1" x14ac:dyDescent="0.2"/>
    <row r="37684" ht="10.199999999999999" hidden="1" x14ac:dyDescent="0.2"/>
    <row r="37685" ht="10.199999999999999" hidden="1" x14ac:dyDescent="0.2"/>
    <row r="37686" ht="10.199999999999999" hidden="1" x14ac:dyDescent="0.2"/>
    <row r="37687" ht="10.199999999999999" hidden="1" x14ac:dyDescent="0.2"/>
    <row r="37688" ht="10.199999999999999" hidden="1" x14ac:dyDescent="0.2"/>
    <row r="37689" ht="10.199999999999999" hidden="1" x14ac:dyDescent="0.2"/>
    <row r="37690" ht="10.199999999999999" hidden="1" x14ac:dyDescent="0.2"/>
    <row r="37691" ht="10.199999999999999" hidden="1" x14ac:dyDescent="0.2"/>
    <row r="37692" ht="10.199999999999999" hidden="1" x14ac:dyDescent="0.2"/>
    <row r="37693" ht="10.199999999999999" hidden="1" x14ac:dyDescent="0.2"/>
    <row r="37694" ht="10.199999999999999" hidden="1" x14ac:dyDescent="0.2"/>
    <row r="37695" ht="10.199999999999999" hidden="1" x14ac:dyDescent="0.2"/>
    <row r="37696" ht="10.199999999999999" hidden="1" x14ac:dyDescent="0.2"/>
    <row r="37697" ht="10.199999999999999" hidden="1" x14ac:dyDescent="0.2"/>
    <row r="37698" ht="10.199999999999999" hidden="1" x14ac:dyDescent="0.2"/>
    <row r="37699" ht="10.199999999999999" hidden="1" x14ac:dyDescent="0.2"/>
    <row r="37700" ht="10.199999999999999" hidden="1" x14ac:dyDescent="0.2"/>
    <row r="37701" ht="10.199999999999999" hidden="1" x14ac:dyDescent="0.2"/>
    <row r="37702" ht="10.199999999999999" hidden="1" x14ac:dyDescent="0.2"/>
    <row r="37703" ht="10.199999999999999" hidden="1" x14ac:dyDescent="0.2"/>
    <row r="37704" ht="10.199999999999999" hidden="1" x14ac:dyDescent="0.2"/>
    <row r="37705" ht="10.199999999999999" hidden="1" x14ac:dyDescent="0.2"/>
    <row r="37706" ht="10.199999999999999" hidden="1" x14ac:dyDescent="0.2"/>
    <row r="37707" ht="10.199999999999999" hidden="1" x14ac:dyDescent="0.2"/>
    <row r="37708" ht="10.199999999999999" hidden="1" x14ac:dyDescent="0.2"/>
    <row r="37709" ht="10.199999999999999" hidden="1" x14ac:dyDescent="0.2"/>
    <row r="37710" ht="10.199999999999999" hidden="1" x14ac:dyDescent="0.2"/>
    <row r="37711" ht="10.199999999999999" hidden="1" x14ac:dyDescent="0.2"/>
    <row r="37712" ht="10.199999999999999" hidden="1" x14ac:dyDescent="0.2"/>
    <row r="37713" ht="10.199999999999999" hidden="1" x14ac:dyDescent="0.2"/>
    <row r="37714" ht="10.199999999999999" hidden="1" x14ac:dyDescent="0.2"/>
    <row r="37715" ht="10.199999999999999" hidden="1" x14ac:dyDescent="0.2"/>
    <row r="37716" ht="10.199999999999999" hidden="1" x14ac:dyDescent="0.2"/>
    <row r="37717" ht="10.199999999999999" hidden="1" x14ac:dyDescent="0.2"/>
    <row r="37718" ht="10.199999999999999" hidden="1" x14ac:dyDescent="0.2"/>
    <row r="37719" ht="10.199999999999999" hidden="1" x14ac:dyDescent="0.2"/>
    <row r="37720" ht="10.199999999999999" hidden="1" x14ac:dyDescent="0.2"/>
    <row r="37721" ht="10.199999999999999" hidden="1" x14ac:dyDescent="0.2"/>
    <row r="37722" ht="10.199999999999999" hidden="1" x14ac:dyDescent="0.2"/>
    <row r="37723" ht="10.199999999999999" hidden="1" x14ac:dyDescent="0.2"/>
    <row r="37724" ht="10.199999999999999" hidden="1" x14ac:dyDescent="0.2"/>
    <row r="37725" ht="10.199999999999999" hidden="1" x14ac:dyDescent="0.2"/>
    <row r="37726" ht="10.199999999999999" hidden="1" x14ac:dyDescent="0.2"/>
    <row r="37727" ht="10.199999999999999" hidden="1" x14ac:dyDescent="0.2"/>
    <row r="37728" ht="10.199999999999999" hidden="1" x14ac:dyDescent="0.2"/>
    <row r="37729" ht="10.199999999999999" hidden="1" x14ac:dyDescent="0.2"/>
    <row r="37730" ht="10.199999999999999" hidden="1" x14ac:dyDescent="0.2"/>
    <row r="37731" ht="10.199999999999999" hidden="1" x14ac:dyDescent="0.2"/>
    <row r="37732" ht="10.199999999999999" hidden="1" x14ac:dyDescent="0.2"/>
    <row r="37733" ht="10.199999999999999" hidden="1" x14ac:dyDescent="0.2"/>
    <row r="37734" ht="10.199999999999999" hidden="1" x14ac:dyDescent="0.2"/>
    <row r="37735" ht="10.199999999999999" hidden="1" x14ac:dyDescent="0.2"/>
    <row r="37736" ht="10.199999999999999" hidden="1" x14ac:dyDescent="0.2"/>
    <row r="37737" ht="10.199999999999999" hidden="1" x14ac:dyDescent="0.2"/>
    <row r="37738" ht="10.199999999999999" hidden="1" x14ac:dyDescent="0.2"/>
    <row r="37739" ht="10.199999999999999" hidden="1" x14ac:dyDescent="0.2"/>
    <row r="37740" ht="10.199999999999999" hidden="1" x14ac:dyDescent="0.2"/>
    <row r="37741" ht="10.199999999999999" hidden="1" x14ac:dyDescent="0.2"/>
    <row r="37742" ht="10.199999999999999" hidden="1" x14ac:dyDescent="0.2"/>
    <row r="37743" ht="10.199999999999999" hidden="1" x14ac:dyDescent="0.2"/>
    <row r="37744" ht="10.199999999999999" hidden="1" x14ac:dyDescent="0.2"/>
    <row r="37745" ht="10.199999999999999" hidden="1" x14ac:dyDescent="0.2"/>
    <row r="37746" ht="10.199999999999999" hidden="1" x14ac:dyDescent="0.2"/>
    <row r="37747" ht="10.199999999999999" hidden="1" x14ac:dyDescent="0.2"/>
    <row r="37748" ht="10.199999999999999" hidden="1" x14ac:dyDescent="0.2"/>
    <row r="37749" ht="10.199999999999999" hidden="1" x14ac:dyDescent="0.2"/>
    <row r="37750" ht="10.199999999999999" hidden="1" x14ac:dyDescent="0.2"/>
    <row r="37751" ht="10.199999999999999" hidden="1" x14ac:dyDescent="0.2"/>
    <row r="37752" ht="10.199999999999999" hidden="1" x14ac:dyDescent="0.2"/>
    <row r="37753" ht="10.199999999999999" hidden="1" x14ac:dyDescent="0.2"/>
    <row r="37754" ht="10.199999999999999" hidden="1" x14ac:dyDescent="0.2"/>
    <row r="37755" ht="10.199999999999999" hidden="1" x14ac:dyDescent="0.2"/>
    <row r="37756" ht="10.199999999999999" hidden="1" x14ac:dyDescent="0.2"/>
    <row r="37757" ht="10.199999999999999" hidden="1" x14ac:dyDescent="0.2"/>
    <row r="37758" ht="10.199999999999999" hidden="1" x14ac:dyDescent="0.2"/>
    <row r="37759" ht="10.199999999999999" hidden="1" x14ac:dyDescent="0.2"/>
    <row r="37760" ht="10.199999999999999" hidden="1" x14ac:dyDescent="0.2"/>
    <row r="37761" ht="10.199999999999999" hidden="1" x14ac:dyDescent="0.2"/>
    <row r="37762" ht="10.199999999999999" hidden="1" x14ac:dyDescent="0.2"/>
    <row r="37763" ht="10.199999999999999" hidden="1" x14ac:dyDescent="0.2"/>
    <row r="37764" ht="10.199999999999999" hidden="1" x14ac:dyDescent="0.2"/>
    <row r="37765" ht="10.199999999999999" hidden="1" x14ac:dyDescent="0.2"/>
    <row r="37766" ht="10.199999999999999" hidden="1" x14ac:dyDescent="0.2"/>
    <row r="37767" ht="10.199999999999999" hidden="1" x14ac:dyDescent="0.2"/>
    <row r="37768" ht="10.199999999999999" hidden="1" x14ac:dyDescent="0.2"/>
    <row r="37769" ht="10.199999999999999" hidden="1" x14ac:dyDescent="0.2"/>
    <row r="37770" ht="10.199999999999999" hidden="1" x14ac:dyDescent="0.2"/>
    <row r="37771" ht="10.199999999999999" hidden="1" x14ac:dyDescent="0.2"/>
    <row r="37772" ht="10.199999999999999" hidden="1" x14ac:dyDescent="0.2"/>
    <row r="37773" ht="10.199999999999999" hidden="1" x14ac:dyDescent="0.2"/>
    <row r="37774" ht="10.199999999999999" hidden="1" x14ac:dyDescent="0.2"/>
    <row r="37775" ht="10.199999999999999" hidden="1" x14ac:dyDescent="0.2"/>
    <row r="37776" ht="10.199999999999999" hidden="1" x14ac:dyDescent="0.2"/>
    <row r="37777" ht="10.199999999999999" hidden="1" x14ac:dyDescent="0.2"/>
    <row r="37778" ht="10.199999999999999" hidden="1" x14ac:dyDescent="0.2"/>
    <row r="37779" ht="10.199999999999999" hidden="1" x14ac:dyDescent="0.2"/>
    <row r="37780" ht="10.199999999999999" hidden="1" x14ac:dyDescent="0.2"/>
    <row r="37781" ht="10.199999999999999" hidden="1" x14ac:dyDescent="0.2"/>
    <row r="37782" ht="10.199999999999999" hidden="1" x14ac:dyDescent="0.2"/>
    <row r="37783" ht="10.199999999999999" hidden="1" x14ac:dyDescent="0.2"/>
    <row r="37784" ht="10.199999999999999" hidden="1" x14ac:dyDescent="0.2"/>
    <row r="37785" ht="10.199999999999999" hidden="1" x14ac:dyDescent="0.2"/>
    <row r="37786" ht="10.199999999999999" hidden="1" x14ac:dyDescent="0.2"/>
    <row r="37787" ht="10.199999999999999" hidden="1" x14ac:dyDescent="0.2"/>
    <row r="37788" ht="10.199999999999999" hidden="1" x14ac:dyDescent="0.2"/>
    <row r="37789" ht="10.199999999999999" hidden="1" x14ac:dyDescent="0.2"/>
    <row r="37790" ht="10.199999999999999" hidden="1" x14ac:dyDescent="0.2"/>
    <row r="37791" ht="10.199999999999999" hidden="1" x14ac:dyDescent="0.2"/>
    <row r="37792" ht="10.199999999999999" hidden="1" x14ac:dyDescent="0.2"/>
    <row r="37793" ht="10.199999999999999" hidden="1" x14ac:dyDescent="0.2"/>
    <row r="37794" ht="10.199999999999999" hidden="1" x14ac:dyDescent="0.2"/>
    <row r="37795" ht="10.199999999999999" hidden="1" x14ac:dyDescent="0.2"/>
    <row r="37796" ht="10.199999999999999" hidden="1" x14ac:dyDescent="0.2"/>
    <row r="37797" ht="10.199999999999999" hidden="1" x14ac:dyDescent="0.2"/>
    <row r="37798" ht="10.199999999999999" hidden="1" x14ac:dyDescent="0.2"/>
    <row r="37799" ht="10.199999999999999" hidden="1" x14ac:dyDescent="0.2"/>
    <row r="37800" ht="10.199999999999999" hidden="1" x14ac:dyDescent="0.2"/>
    <row r="37801" ht="10.199999999999999" hidden="1" x14ac:dyDescent="0.2"/>
    <row r="37802" ht="10.199999999999999" hidden="1" x14ac:dyDescent="0.2"/>
    <row r="37803" ht="10.199999999999999" hidden="1" x14ac:dyDescent="0.2"/>
    <row r="37804" ht="10.199999999999999" hidden="1" x14ac:dyDescent="0.2"/>
    <row r="37805" ht="10.199999999999999" hidden="1" x14ac:dyDescent="0.2"/>
    <row r="37806" ht="10.199999999999999" hidden="1" x14ac:dyDescent="0.2"/>
    <row r="37807" ht="10.199999999999999" hidden="1" x14ac:dyDescent="0.2"/>
    <row r="37808" ht="10.199999999999999" hidden="1" x14ac:dyDescent="0.2"/>
    <row r="37809" ht="10.199999999999999" hidden="1" x14ac:dyDescent="0.2"/>
    <row r="37810" ht="10.199999999999999" hidden="1" x14ac:dyDescent="0.2"/>
    <row r="37811" ht="10.199999999999999" hidden="1" x14ac:dyDescent="0.2"/>
    <row r="37812" ht="10.199999999999999" hidden="1" x14ac:dyDescent="0.2"/>
    <row r="37813" ht="10.199999999999999" hidden="1" x14ac:dyDescent="0.2"/>
    <row r="37814" ht="10.199999999999999" hidden="1" x14ac:dyDescent="0.2"/>
    <row r="37815" ht="10.199999999999999" hidden="1" x14ac:dyDescent="0.2"/>
    <row r="37816" ht="10.199999999999999" hidden="1" x14ac:dyDescent="0.2"/>
    <row r="37817" ht="10.199999999999999" hidden="1" x14ac:dyDescent="0.2"/>
    <row r="37818" ht="10.199999999999999" hidden="1" x14ac:dyDescent="0.2"/>
    <row r="37819" ht="10.199999999999999" hidden="1" x14ac:dyDescent="0.2"/>
    <row r="37820" ht="10.199999999999999" hidden="1" x14ac:dyDescent="0.2"/>
    <row r="37821" ht="10.199999999999999" hidden="1" x14ac:dyDescent="0.2"/>
    <row r="37822" ht="10.199999999999999" hidden="1" x14ac:dyDescent="0.2"/>
    <row r="37823" ht="10.199999999999999" hidden="1" x14ac:dyDescent="0.2"/>
    <row r="37824" ht="10.199999999999999" hidden="1" x14ac:dyDescent="0.2"/>
    <row r="37825" ht="10.199999999999999" hidden="1" x14ac:dyDescent="0.2"/>
    <row r="37826" ht="10.199999999999999" hidden="1" x14ac:dyDescent="0.2"/>
    <row r="37827" ht="10.199999999999999" hidden="1" x14ac:dyDescent="0.2"/>
    <row r="37828" ht="10.199999999999999" hidden="1" x14ac:dyDescent="0.2"/>
    <row r="37829" ht="10.199999999999999" hidden="1" x14ac:dyDescent="0.2"/>
    <row r="37830" ht="10.199999999999999" hidden="1" x14ac:dyDescent="0.2"/>
    <row r="37831" ht="10.199999999999999" hidden="1" x14ac:dyDescent="0.2"/>
    <row r="37832" ht="10.199999999999999" hidden="1" x14ac:dyDescent="0.2"/>
    <row r="37833" ht="10.199999999999999" hidden="1" x14ac:dyDescent="0.2"/>
    <row r="37834" ht="10.199999999999999" hidden="1" x14ac:dyDescent="0.2"/>
    <row r="37835" ht="10.199999999999999" hidden="1" x14ac:dyDescent="0.2"/>
    <row r="37836" ht="10.199999999999999" hidden="1" x14ac:dyDescent="0.2"/>
    <row r="37837" ht="10.199999999999999" hidden="1" x14ac:dyDescent="0.2"/>
    <row r="37838" ht="10.199999999999999" hidden="1" x14ac:dyDescent="0.2"/>
    <row r="37839" ht="10.199999999999999" hidden="1" x14ac:dyDescent="0.2"/>
    <row r="37840" ht="10.199999999999999" hidden="1" x14ac:dyDescent="0.2"/>
    <row r="37841" ht="10.199999999999999" hidden="1" x14ac:dyDescent="0.2"/>
    <row r="37842" ht="10.199999999999999" hidden="1" x14ac:dyDescent="0.2"/>
    <row r="37843" ht="10.199999999999999" hidden="1" x14ac:dyDescent="0.2"/>
    <row r="37844" ht="10.199999999999999" hidden="1" x14ac:dyDescent="0.2"/>
    <row r="37845" ht="10.199999999999999" hidden="1" x14ac:dyDescent="0.2"/>
    <row r="37846" ht="10.199999999999999" hidden="1" x14ac:dyDescent="0.2"/>
    <row r="37847" ht="10.199999999999999" hidden="1" x14ac:dyDescent="0.2"/>
    <row r="37848" ht="10.199999999999999" hidden="1" x14ac:dyDescent="0.2"/>
    <row r="37849" ht="10.199999999999999" hidden="1" x14ac:dyDescent="0.2"/>
    <row r="37850" ht="10.199999999999999" hidden="1" x14ac:dyDescent="0.2"/>
    <row r="37851" ht="10.199999999999999" hidden="1" x14ac:dyDescent="0.2"/>
    <row r="37852" ht="10.199999999999999" hidden="1" x14ac:dyDescent="0.2"/>
    <row r="37853" ht="10.199999999999999" hidden="1" x14ac:dyDescent="0.2"/>
    <row r="37854" ht="10.199999999999999" hidden="1" x14ac:dyDescent="0.2"/>
    <row r="37855" ht="10.199999999999999" hidden="1" x14ac:dyDescent="0.2"/>
    <row r="37856" ht="10.199999999999999" hidden="1" x14ac:dyDescent="0.2"/>
    <row r="37857" ht="10.199999999999999" hidden="1" x14ac:dyDescent="0.2"/>
    <row r="37858" ht="10.199999999999999" hidden="1" x14ac:dyDescent="0.2"/>
    <row r="37859" ht="10.199999999999999" hidden="1" x14ac:dyDescent="0.2"/>
    <row r="37860" ht="10.199999999999999" hidden="1" x14ac:dyDescent="0.2"/>
    <row r="37861" ht="10.199999999999999" hidden="1" x14ac:dyDescent="0.2"/>
    <row r="37862" ht="10.199999999999999" hidden="1" x14ac:dyDescent="0.2"/>
    <row r="37863" ht="10.199999999999999" hidden="1" x14ac:dyDescent="0.2"/>
    <row r="37864" ht="10.199999999999999" hidden="1" x14ac:dyDescent="0.2"/>
    <row r="37865" ht="10.199999999999999" hidden="1" x14ac:dyDescent="0.2"/>
    <row r="37866" ht="10.199999999999999" hidden="1" x14ac:dyDescent="0.2"/>
    <row r="37867" ht="10.199999999999999" hidden="1" x14ac:dyDescent="0.2"/>
    <row r="37868" ht="10.199999999999999" hidden="1" x14ac:dyDescent="0.2"/>
    <row r="37869" ht="10.199999999999999" hidden="1" x14ac:dyDescent="0.2"/>
    <row r="37870" ht="10.199999999999999" hidden="1" x14ac:dyDescent="0.2"/>
    <row r="37871" ht="10.199999999999999" hidden="1" x14ac:dyDescent="0.2"/>
    <row r="37872" ht="10.199999999999999" hidden="1" x14ac:dyDescent="0.2"/>
    <row r="37873" ht="10.199999999999999" hidden="1" x14ac:dyDescent="0.2"/>
    <row r="37874" ht="10.199999999999999" hidden="1" x14ac:dyDescent="0.2"/>
    <row r="37875" ht="10.199999999999999" hidden="1" x14ac:dyDescent="0.2"/>
    <row r="37876" ht="10.199999999999999" hidden="1" x14ac:dyDescent="0.2"/>
    <row r="37877" ht="10.199999999999999" hidden="1" x14ac:dyDescent="0.2"/>
    <row r="37878" ht="10.199999999999999" hidden="1" x14ac:dyDescent="0.2"/>
    <row r="37879" ht="10.199999999999999" hidden="1" x14ac:dyDescent="0.2"/>
    <row r="37880" ht="10.199999999999999" hidden="1" x14ac:dyDescent="0.2"/>
    <row r="37881" ht="10.199999999999999" hidden="1" x14ac:dyDescent="0.2"/>
    <row r="37882" ht="10.199999999999999" hidden="1" x14ac:dyDescent="0.2"/>
    <row r="37883" ht="10.199999999999999" hidden="1" x14ac:dyDescent="0.2"/>
    <row r="37884" ht="10.199999999999999" hidden="1" x14ac:dyDescent="0.2"/>
    <row r="37885" ht="10.199999999999999" hidden="1" x14ac:dyDescent="0.2"/>
    <row r="37886" ht="10.199999999999999" hidden="1" x14ac:dyDescent="0.2"/>
    <row r="37887" ht="10.199999999999999" hidden="1" x14ac:dyDescent="0.2"/>
    <row r="37888" ht="10.199999999999999" hidden="1" x14ac:dyDescent="0.2"/>
    <row r="37889" ht="10.199999999999999" hidden="1" x14ac:dyDescent="0.2"/>
    <row r="37890" ht="10.199999999999999" hidden="1" x14ac:dyDescent="0.2"/>
    <row r="37891" ht="10.199999999999999" hidden="1" x14ac:dyDescent="0.2"/>
    <row r="37892" ht="10.199999999999999" hidden="1" x14ac:dyDescent="0.2"/>
    <row r="37893" ht="10.199999999999999" hidden="1" x14ac:dyDescent="0.2"/>
    <row r="37894" ht="10.199999999999999" hidden="1" x14ac:dyDescent="0.2"/>
    <row r="37895" ht="10.199999999999999" hidden="1" x14ac:dyDescent="0.2"/>
    <row r="37896" ht="10.199999999999999" hidden="1" x14ac:dyDescent="0.2"/>
    <row r="37897" ht="10.199999999999999" hidden="1" x14ac:dyDescent="0.2"/>
    <row r="37898" ht="10.199999999999999" hidden="1" x14ac:dyDescent="0.2"/>
    <row r="37899" ht="10.199999999999999" hidden="1" x14ac:dyDescent="0.2"/>
    <row r="37900" ht="10.199999999999999" hidden="1" x14ac:dyDescent="0.2"/>
    <row r="37901" ht="10.199999999999999" hidden="1" x14ac:dyDescent="0.2"/>
    <row r="37902" ht="10.199999999999999" hidden="1" x14ac:dyDescent="0.2"/>
    <row r="37903" ht="10.199999999999999" hidden="1" x14ac:dyDescent="0.2"/>
    <row r="37904" ht="10.199999999999999" hidden="1" x14ac:dyDescent="0.2"/>
    <row r="37905" ht="10.199999999999999" hidden="1" x14ac:dyDescent="0.2"/>
    <row r="37906" ht="10.199999999999999" hidden="1" x14ac:dyDescent="0.2"/>
    <row r="37907" ht="10.199999999999999" hidden="1" x14ac:dyDescent="0.2"/>
    <row r="37908" ht="10.199999999999999" hidden="1" x14ac:dyDescent="0.2"/>
    <row r="37909" ht="10.199999999999999" hidden="1" x14ac:dyDescent="0.2"/>
    <row r="37910" ht="10.199999999999999" hidden="1" x14ac:dyDescent="0.2"/>
    <row r="37911" ht="10.199999999999999" hidden="1" x14ac:dyDescent="0.2"/>
    <row r="37912" ht="10.199999999999999" hidden="1" x14ac:dyDescent="0.2"/>
    <row r="37913" ht="10.199999999999999" hidden="1" x14ac:dyDescent="0.2"/>
    <row r="37914" ht="10.199999999999999" hidden="1" x14ac:dyDescent="0.2"/>
    <row r="37915" ht="10.199999999999999" hidden="1" x14ac:dyDescent="0.2"/>
    <row r="37916" ht="10.199999999999999" hidden="1" x14ac:dyDescent="0.2"/>
    <row r="37917" ht="10.199999999999999" hidden="1" x14ac:dyDescent="0.2"/>
    <row r="37918" ht="10.199999999999999" hidden="1" x14ac:dyDescent="0.2"/>
    <row r="37919" ht="10.199999999999999" hidden="1" x14ac:dyDescent="0.2"/>
    <row r="37920" ht="10.199999999999999" hidden="1" x14ac:dyDescent="0.2"/>
    <row r="37921" ht="10.199999999999999" hidden="1" x14ac:dyDescent="0.2"/>
    <row r="37922" ht="10.199999999999999" hidden="1" x14ac:dyDescent="0.2"/>
    <row r="37923" ht="10.199999999999999" hidden="1" x14ac:dyDescent="0.2"/>
    <row r="37924" ht="10.199999999999999" hidden="1" x14ac:dyDescent="0.2"/>
    <row r="37925" ht="10.199999999999999" hidden="1" x14ac:dyDescent="0.2"/>
    <row r="37926" ht="10.199999999999999" hidden="1" x14ac:dyDescent="0.2"/>
    <row r="37927" ht="10.199999999999999" hidden="1" x14ac:dyDescent="0.2"/>
    <row r="37928" ht="10.199999999999999" hidden="1" x14ac:dyDescent="0.2"/>
    <row r="37929" ht="10.199999999999999" hidden="1" x14ac:dyDescent="0.2"/>
    <row r="37930" ht="10.199999999999999" hidden="1" x14ac:dyDescent="0.2"/>
    <row r="37931" ht="10.199999999999999" hidden="1" x14ac:dyDescent="0.2"/>
    <row r="37932" ht="10.199999999999999" hidden="1" x14ac:dyDescent="0.2"/>
    <row r="37933" ht="10.199999999999999" hidden="1" x14ac:dyDescent="0.2"/>
    <row r="37934" ht="10.199999999999999" hidden="1" x14ac:dyDescent="0.2"/>
    <row r="37935" ht="10.199999999999999" hidden="1" x14ac:dyDescent="0.2"/>
    <row r="37936" ht="10.199999999999999" hidden="1" x14ac:dyDescent="0.2"/>
    <row r="37937" ht="10.199999999999999" hidden="1" x14ac:dyDescent="0.2"/>
    <row r="37938" ht="10.199999999999999" hidden="1" x14ac:dyDescent="0.2"/>
    <row r="37939" ht="10.199999999999999" hidden="1" x14ac:dyDescent="0.2"/>
    <row r="37940" ht="10.199999999999999" hidden="1" x14ac:dyDescent="0.2"/>
    <row r="37941" ht="10.199999999999999" hidden="1" x14ac:dyDescent="0.2"/>
    <row r="37942" ht="10.199999999999999" hidden="1" x14ac:dyDescent="0.2"/>
    <row r="37943" ht="10.199999999999999" hidden="1" x14ac:dyDescent="0.2"/>
    <row r="37944" ht="10.199999999999999" hidden="1" x14ac:dyDescent="0.2"/>
    <row r="37945" ht="10.199999999999999" hidden="1" x14ac:dyDescent="0.2"/>
    <row r="37946" ht="10.199999999999999" hidden="1" x14ac:dyDescent="0.2"/>
    <row r="37947" ht="10.199999999999999" hidden="1" x14ac:dyDescent="0.2"/>
    <row r="37948" ht="10.199999999999999" hidden="1" x14ac:dyDescent="0.2"/>
    <row r="37949" ht="10.199999999999999" hidden="1" x14ac:dyDescent="0.2"/>
    <row r="37950" ht="10.199999999999999" hidden="1" x14ac:dyDescent="0.2"/>
    <row r="37951" ht="10.199999999999999" hidden="1" x14ac:dyDescent="0.2"/>
    <row r="37952" ht="10.199999999999999" hidden="1" x14ac:dyDescent="0.2"/>
    <row r="37953" ht="10.199999999999999" hidden="1" x14ac:dyDescent="0.2"/>
    <row r="37954" ht="10.199999999999999" hidden="1" x14ac:dyDescent="0.2"/>
    <row r="37955" ht="10.199999999999999" hidden="1" x14ac:dyDescent="0.2"/>
    <row r="37956" ht="10.199999999999999" hidden="1" x14ac:dyDescent="0.2"/>
    <row r="37957" ht="10.199999999999999" hidden="1" x14ac:dyDescent="0.2"/>
    <row r="37958" ht="10.199999999999999" hidden="1" x14ac:dyDescent="0.2"/>
    <row r="37959" ht="10.199999999999999" hidden="1" x14ac:dyDescent="0.2"/>
    <row r="37960" ht="10.199999999999999" hidden="1" x14ac:dyDescent="0.2"/>
    <row r="37961" ht="10.199999999999999" hidden="1" x14ac:dyDescent="0.2"/>
    <row r="37962" ht="10.199999999999999" hidden="1" x14ac:dyDescent="0.2"/>
    <row r="37963" ht="10.199999999999999" hidden="1" x14ac:dyDescent="0.2"/>
    <row r="37964" ht="10.199999999999999" hidden="1" x14ac:dyDescent="0.2"/>
    <row r="37965" ht="10.199999999999999" hidden="1" x14ac:dyDescent="0.2"/>
    <row r="37966" ht="10.199999999999999" hidden="1" x14ac:dyDescent="0.2"/>
    <row r="37967" ht="10.199999999999999" hidden="1" x14ac:dyDescent="0.2"/>
    <row r="37968" ht="10.199999999999999" hidden="1" x14ac:dyDescent="0.2"/>
    <row r="37969" ht="10.199999999999999" hidden="1" x14ac:dyDescent="0.2"/>
    <row r="37970" ht="10.199999999999999" hidden="1" x14ac:dyDescent="0.2"/>
    <row r="37971" ht="10.199999999999999" hidden="1" x14ac:dyDescent="0.2"/>
    <row r="37972" ht="10.199999999999999" hidden="1" x14ac:dyDescent="0.2"/>
    <row r="37973" ht="10.199999999999999" hidden="1" x14ac:dyDescent="0.2"/>
    <row r="37974" ht="10.199999999999999" hidden="1" x14ac:dyDescent="0.2"/>
    <row r="37975" ht="10.199999999999999" hidden="1" x14ac:dyDescent="0.2"/>
    <row r="37976" ht="10.199999999999999" hidden="1" x14ac:dyDescent="0.2"/>
    <row r="37977" ht="10.199999999999999" hidden="1" x14ac:dyDescent="0.2"/>
    <row r="37978" ht="10.199999999999999" hidden="1" x14ac:dyDescent="0.2"/>
    <row r="37979" ht="10.199999999999999" hidden="1" x14ac:dyDescent="0.2"/>
    <row r="37980" ht="10.199999999999999" hidden="1" x14ac:dyDescent="0.2"/>
    <row r="37981" ht="10.199999999999999" hidden="1" x14ac:dyDescent="0.2"/>
    <row r="37982" ht="10.199999999999999" hidden="1" x14ac:dyDescent="0.2"/>
    <row r="37983" ht="10.199999999999999" hidden="1" x14ac:dyDescent="0.2"/>
    <row r="37984" ht="10.199999999999999" hidden="1" x14ac:dyDescent="0.2"/>
    <row r="37985" ht="10.199999999999999" hidden="1" x14ac:dyDescent="0.2"/>
    <row r="37986" ht="10.199999999999999" hidden="1" x14ac:dyDescent="0.2"/>
    <row r="37987" ht="10.199999999999999" hidden="1" x14ac:dyDescent="0.2"/>
    <row r="37988" ht="10.199999999999999" hidden="1" x14ac:dyDescent="0.2"/>
    <row r="37989" ht="10.199999999999999" hidden="1" x14ac:dyDescent="0.2"/>
    <row r="37990" ht="10.199999999999999" hidden="1" x14ac:dyDescent="0.2"/>
    <row r="37991" ht="10.199999999999999" hidden="1" x14ac:dyDescent="0.2"/>
    <row r="37992" ht="10.199999999999999" hidden="1" x14ac:dyDescent="0.2"/>
    <row r="37993" ht="10.199999999999999" hidden="1" x14ac:dyDescent="0.2"/>
    <row r="37994" ht="10.199999999999999" hidden="1" x14ac:dyDescent="0.2"/>
    <row r="37995" ht="10.199999999999999" hidden="1" x14ac:dyDescent="0.2"/>
    <row r="37996" ht="10.199999999999999" hidden="1" x14ac:dyDescent="0.2"/>
    <row r="37997" ht="10.199999999999999" hidden="1" x14ac:dyDescent="0.2"/>
    <row r="37998" ht="10.199999999999999" hidden="1" x14ac:dyDescent="0.2"/>
    <row r="37999" ht="10.199999999999999" hidden="1" x14ac:dyDescent="0.2"/>
    <row r="38000" ht="10.199999999999999" hidden="1" x14ac:dyDescent="0.2"/>
    <row r="38001" ht="10.199999999999999" hidden="1" x14ac:dyDescent="0.2"/>
    <row r="38002" ht="10.199999999999999" hidden="1" x14ac:dyDescent="0.2"/>
    <row r="38003" ht="10.199999999999999" hidden="1" x14ac:dyDescent="0.2"/>
    <row r="38004" ht="10.199999999999999" hidden="1" x14ac:dyDescent="0.2"/>
    <row r="38005" ht="10.199999999999999" hidden="1" x14ac:dyDescent="0.2"/>
    <row r="38006" ht="10.199999999999999" hidden="1" x14ac:dyDescent="0.2"/>
    <row r="38007" ht="10.199999999999999" hidden="1" x14ac:dyDescent="0.2"/>
    <row r="38008" ht="10.199999999999999" hidden="1" x14ac:dyDescent="0.2"/>
    <row r="38009" ht="10.199999999999999" hidden="1" x14ac:dyDescent="0.2"/>
    <row r="38010" ht="10.199999999999999" hidden="1" x14ac:dyDescent="0.2"/>
    <row r="38011" ht="10.199999999999999" hidden="1" x14ac:dyDescent="0.2"/>
    <row r="38012" ht="10.199999999999999" hidden="1" x14ac:dyDescent="0.2"/>
    <row r="38013" ht="10.199999999999999" hidden="1" x14ac:dyDescent="0.2"/>
    <row r="38014" ht="10.199999999999999" hidden="1" x14ac:dyDescent="0.2"/>
    <row r="38015" ht="10.199999999999999" hidden="1" x14ac:dyDescent="0.2"/>
    <row r="38016" ht="10.199999999999999" hidden="1" x14ac:dyDescent="0.2"/>
    <row r="38017" ht="10.199999999999999" hidden="1" x14ac:dyDescent="0.2"/>
    <row r="38018" ht="10.199999999999999" hidden="1" x14ac:dyDescent="0.2"/>
    <row r="38019" ht="10.199999999999999" hidden="1" x14ac:dyDescent="0.2"/>
    <row r="38020" ht="10.199999999999999" hidden="1" x14ac:dyDescent="0.2"/>
    <row r="38021" ht="10.199999999999999" hidden="1" x14ac:dyDescent="0.2"/>
    <row r="38022" ht="10.199999999999999" hidden="1" x14ac:dyDescent="0.2"/>
    <row r="38023" ht="10.199999999999999" hidden="1" x14ac:dyDescent="0.2"/>
    <row r="38024" ht="10.199999999999999" hidden="1" x14ac:dyDescent="0.2"/>
    <row r="38025" ht="10.199999999999999" hidden="1" x14ac:dyDescent="0.2"/>
    <row r="38026" ht="10.199999999999999" hidden="1" x14ac:dyDescent="0.2"/>
    <row r="38027" ht="10.199999999999999" hidden="1" x14ac:dyDescent="0.2"/>
    <row r="38028" ht="10.199999999999999" hidden="1" x14ac:dyDescent="0.2"/>
    <row r="38029" ht="10.199999999999999" hidden="1" x14ac:dyDescent="0.2"/>
    <row r="38030" ht="10.199999999999999" hidden="1" x14ac:dyDescent="0.2"/>
    <row r="38031" ht="10.199999999999999" hidden="1" x14ac:dyDescent="0.2"/>
    <row r="38032" ht="10.199999999999999" hidden="1" x14ac:dyDescent="0.2"/>
    <row r="38033" ht="10.199999999999999" hidden="1" x14ac:dyDescent="0.2"/>
    <row r="38034" ht="10.199999999999999" hidden="1" x14ac:dyDescent="0.2"/>
    <row r="38035" ht="10.199999999999999" hidden="1" x14ac:dyDescent="0.2"/>
    <row r="38036" ht="10.199999999999999" hidden="1" x14ac:dyDescent="0.2"/>
    <row r="38037" ht="10.199999999999999" hidden="1" x14ac:dyDescent="0.2"/>
    <row r="38038" ht="10.199999999999999" hidden="1" x14ac:dyDescent="0.2"/>
    <row r="38039" ht="10.199999999999999" hidden="1" x14ac:dyDescent="0.2"/>
    <row r="38040" ht="10.199999999999999" hidden="1" x14ac:dyDescent="0.2"/>
    <row r="38041" ht="10.199999999999999" hidden="1" x14ac:dyDescent="0.2"/>
    <row r="38042" ht="10.199999999999999" hidden="1" x14ac:dyDescent="0.2"/>
    <row r="38043" ht="10.199999999999999" hidden="1" x14ac:dyDescent="0.2"/>
    <row r="38044" ht="10.199999999999999" hidden="1" x14ac:dyDescent="0.2"/>
    <row r="38045" ht="10.199999999999999" hidden="1" x14ac:dyDescent="0.2"/>
    <row r="38046" ht="10.199999999999999" hidden="1" x14ac:dyDescent="0.2"/>
    <row r="38047" ht="10.199999999999999" hidden="1" x14ac:dyDescent="0.2"/>
    <row r="38048" ht="10.199999999999999" hidden="1" x14ac:dyDescent="0.2"/>
    <row r="38049" ht="10.199999999999999" hidden="1" x14ac:dyDescent="0.2"/>
    <row r="38050" ht="10.199999999999999" hidden="1" x14ac:dyDescent="0.2"/>
    <row r="38051" ht="10.199999999999999" hidden="1" x14ac:dyDescent="0.2"/>
    <row r="38052" ht="10.199999999999999" hidden="1" x14ac:dyDescent="0.2"/>
    <row r="38053" ht="10.199999999999999" hidden="1" x14ac:dyDescent="0.2"/>
    <row r="38054" ht="10.199999999999999" hidden="1" x14ac:dyDescent="0.2"/>
    <row r="38055" ht="10.199999999999999" hidden="1" x14ac:dyDescent="0.2"/>
    <row r="38056" ht="10.199999999999999" hidden="1" x14ac:dyDescent="0.2"/>
    <row r="38057" ht="10.199999999999999" hidden="1" x14ac:dyDescent="0.2"/>
    <row r="38058" ht="10.199999999999999" hidden="1" x14ac:dyDescent="0.2"/>
    <row r="38059" ht="10.199999999999999" hidden="1" x14ac:dyDescent="0.2"/>
    <row r="38060" ht="10.199999999999999" hidden="1" x14ac:dyDescent="0.2"/>
    <row r="38061" ht="10.199999999999999" hidden="1" x14ac:dyDescent="0.2"/>
    <row r="38062" ht="10.199999999999999" hidden="1" x14ac:dyDescent="0.2"/>
    <row r="38063" ht="10.199999999999999" hidden="1" x14ac:dyDescent="0.2"/>
    <row r="38064" ht="10.199999999999999" hidden="1" x14ac:dyDescent="0.2"/>
    <row r="38065" ht="10.199999999999999" hidden="1" x14ac:dyDescent="0.2"/>
    <row r="38066" ht="10.199999999999999" hidden="1" x14ac:dyDescent="0.2"/>
    <row r="38067" ht="10.199999999999999" hidden="1" x14ac:dyDescent="0.2"/>
    <row r="38068" ht="10.199999999999999" hidden="1" x14ac:dyDescent="0.2"/>
    <row r="38069" ht="10.199999999999999" hidden="1" x14ac:dyDescent="0.2"/>
    <row r="38070" ht="10.199999999999999" hidden="1" x14ac:dyDescent="0.2"/>
    <row r="38071" ht="10.199999999999999" hidden="1" x14ac:dyDescent="0.2"/>
    <row r="38072" ht="10.199999999999999" hidden="1" x14ac:dyDescent="0.2"/>
    <row r="38073" ht="10.199999999999999" hidden="1" x14ac:dyDescent="0.2"/>
    <row r="38074" ht="10.199999999999999" hidden="1" x14ac:dyDescent="0.2"/>
    <row r="38075" ht="10.199999999999999" hidden="1" x14ac:dyDescent="0.2"/>
    <row r="38076" ht="10.199999999999999" hidden="1" x14ac:dyDescent="0.2"/>
    <row r="38077" ht="10.199999999999999" hidden="1" x14ac:dyDescent="0.2"/>
    <row r="38078" ht="10.199999999999999" hidden="1" x14ac:dyDescent="0.2"/>
    <row r="38079" ht="10.199999999999999" hidden="1" x14ac:dyDescent="0.2"/>
    <row r="38080" ht="10.199999999999999" hidden="1" x14ac:dyDescent="0.2"/>
    <row r="38081" ht="10.199999999999999" hidden="1" x14ac:dyDescent="0.2"/>
    <row r="38082" ht="10.199999999999999" hidden="1" x14ac:dyDescent="0.2"/>
    <row r="38083" ht="10.199999999999999" hidden="1" x14ac:dyDescent="0.2"/>
    <row r="38084" ht="10.199999999999999" hidden="1" x14ac:dyDescent="0.2"/>
    <row r="38085" ht="10.199999999999999" hidden="1" x14ac:dyDescent="0.2"/>
    <row r="38086" ht="10.199999999999999" hidden="1" x14ac:dyDescent="0.2"/>
    <row r="38087" ht="10.199999999999999" hidden="1" x14ac:dyDescent="0.2"/>
    <row r="38088" ht="10.199999999999999" hidden="1" x14ac:dyDescent="0.2"/>
    <row r="38089" ht="10.199999999999999" hidden="1" x14ac:dyDescent="0.2"/>
    <row r="38090" ht="10.199999999999999" hidden="1" x14ac:dyDescent="0.2"/>
    <row r="38091" ht="10.199999999999999" hidden="1" x14ac:dyDescent="0.2"/>
    <row r="38092" ht="10.199999999999999" hidden="1" x14ac:dyDescent="0.2"/>
    <row r="38093" ht="10.199999999999999" hidden="1" x14ac:dyDescent="0.2"/>
    <row r="38094" ht="10.199999999999999" hidden="1" x14ac:dyDescent="0.2"/>
    <row r="38095" ht="10.199999999999999" hidden="1" x14ac:dyDescent="0.2"/>
    <row r="38096" ht="10.199999999999999" hidden="1" x14ac:dyDescent="0.2"/>
    <row r="38097" ht="10.199999999999999" hidden="1" x14ac:dyDescent="0.2"/>
    <row r="38098" ht="10.199999999999999" hidden="1" x14ac:dyDescent="0.2"/>
    <row r="38099" ht="10.199999999999999" hidden="1" x14ac:dyDescent="0.2"/>
    <row r="38100" ht="10.199999999999999" hidden="1" x14ac:dyDescent="0.2"/>
    <row r="38101" ht="10.199999999999999" hidden="1" x14ac:dyDescent="0.2"/>
    <row r="38102" ht="10.199999999999999" hidden="1" x14ac:dyDescent="0.2"/>
    <row r="38103" ht="10.199999999999999" hidden="1" x14ac:dyDescent="0.2"/>
    <row r="38104" ht="10.199999999999999" hidden="1" x14ac:dyDescent="0.2"/>
    <row r="38105" ht="10.199999999999999" hidden="1" x14ac:dyDescent="0.2"/>
    <row r="38106" ht="10.199999999999999" hidden="1" x14ac:dyDescent="0.2"/>
    <row r="38107" ht="10.199999999999999" hidden="1" x14ac:dyDescent="0.2"/>
    <row r="38108" ht="10.199999999999999" hidden="1" x14ac:dyDescent="0.2"/>
    <row r="38109" ht="10.199999999999999" hidden="1" x14ac:dyDescent="0.2"/>
    <row r="38110" ht="10.199999999999999" hidden="1" x14ac:dyDescent="0.2"/>
    <row r="38111" ht="10.199999999999999" hidden="1" x14ac:dyDescent="0.2"/>
    <row r="38112" ht="10.199999999999999" hidden="1" x14ac:dyDescent="0.2"/>
    <row r="38113" ht="10.199999999999999" hidden="1" x14ac:dyDescent="0.2"/>
    <row r="38114" ht="10.199999999999999" hidden="1" x14ac:dyDescent="0.2"/>
    <row r="38115" ht="10.199999999999999" hidden="1" x14ac:dyDescent="0.2"/>
    <row r="38116" ht="10.199999999999999" hidden="1" x14ac:dyDescent="0.2"/>
    <row r="38117" ht="10.199999999999999" hidden="1" x14ac:dyDescent="0.2"/>
    <row r="38118" ht="10.199999999999999" hidden="1" x14ac:dyDescent="0.2"/>
    <row r="38119" ht="10.199999999999999" hidden="1" x14ac:dyDescent="0.2"/>
    <row r="38120" ht="10.199999999999999" hidden="1" x14ac:dyDescent="0.2"/>
    <row r="38121" ht="10.199999999999999" hidden="1" x14ac:dyDescent="0.2"/>
    <row r="38122" ht="10.199999999999999" hidden="1" x14ac:dyDescent="0.2"/>
    <row r="38123" ht="10.199999999999999" hidden="1" x14ac:dyDescent="0.2"/>
    <row r="38124" ht="10.199999999999999" hidden="1" x14ac:dyDescent="0.2"/>
    <row r="38125" ht="10.199999999999999" hidden="1" x14ac:dyDescent="0.2"/>
    <row r="38126" ht="10.199999999999999" hidden="1" x14ac:dyDescent="0.2"/>
    <row r="38127" ht="10.199999999999999" hidden="1" x14ac:dyDescent="0.2"/>
    <row r="38128" ht="10.199999999999999" hidden="1" x14ac:dyDescent="0.2"/>
    <row r="38129" ht="10.199999999999999" hidden="1" x14ac:dyDescent="0.2"/>
    <row r="38130" ht="10.199999999999999" hidden="1" x14ac:dyDescent="0.2"/>
    <row r="38131" ht="10.199999999999999" hidden="1" x14ac:dyDescent="0.2"/>
    <row r="38132" ht="10.199999999999999" hidden="1" x14ac:dyDescent="0.2"/>
    <row r="38133" ht="10.199999999999999" hidden="1" x14ac:dyDescent="0.2"/>
    <row r="38134" ht="10.199999999999999" hidden="1" x14ac:dyDescent="0.2"/>
    <row r="38135" ht="10.199999999999999" hidden="1" x14ac:dyDescent="0.2"/>
    <row r="38136" ht="10.199999999999999" hidden="1" x14ac:dyDescent="0.2"/>
    <row r="38137" ht="10.199999999999999" hidden="1" x14ac:dyDescent="0.2"/>
    <row r="38138" ht="10.199999999999999" hidden="1" x14ac:dyDescent="0.2"/>
    <row r="38139" ht="10.199999999999999" hidden="1" x14ac:dyDescent="0.2"/>
    <row r="38140" ht="10.199999999999999" hidden="1" x14ac:dyDescent="0.2"/>
    <row r="38141" ht="10.199999999999999" hidden="1" x14ac:dyDescent="0.2"/>
    <row r="38142" ht="10.199999999999999" hidden="1" x14ac:dyDescent="0.2"/>
    <row r="38143" ht="10.199999999999999" hidden="1" x14ac:dyDescent="0.2"/>
    <row r="38144" ht="10.199999999999999" hidden="1" x14ac:dyDescent="0.2"/>
    <row r="38145" ht="10.199999999999999" hidden="1" x14ac:dyDescent="0.2"/>
    <row r="38146" ht="10.199999999999999" hidden="1" x14ac:dyDescent="0.2"/>
    <row r="38147" ht="10.199999999999999" hidden="1" x14ac:dyDescent="0.2"/>
    <row r="38148" ht="10.199999999999999" hidden="1" x14ac:dyDescent="0.2"/>
    <row r="38149" ht="10.199999999999999" hidden="1" x14ac:dyDescent="0.2"/>
    <row r="38150" ht="10.199999999999999" hidden="1" x14ac:dyDescent="0.2"/>
    <row r="38151" ht="10.199999999999999" hidden="1" x14ac:dyDescent="0.2"/>
    <row r="38152" ht="10.199999999999999" hidden="1" x14ac:dyDescent="0.2"/>
    <row r="38153" ht="10.199999999999999" hidden="1" x14ac:dyDescent="0.2"/>
    <row r="38154" ht="10.199999999999999" hidden="1" x14ac:dyDescent="0.2"/>
    <row r="38155" ht="10.199999999999999" hidden="1" x14ac:dyDescent="0.2"/>
    <row r="38156" ht="10.199999999999999" hidden="1" x14ac:dyDescent="0.2"/>
    <row r="38157" ht="10.199999999999999" hidden="1" x14ac:dyDescent="0.2"/>
    <row r="38158" ht="10.199999999999999" hidden="1" x14ac:dyDescent="0.2"/>
    <row r="38159" ht="10.199999999999999" hidden="1" x14ac:dyDescent="0.2"/>
    <row r="38160" ht="10.199999999999999" hidden="1" x14ac:dyDescent="0.2"/>
    <row r="38161" ht="10.199999999999999" hidden="1" x14ac:dyDescent="0.2"/>
    <row r="38162" ht="10.199999999999999" hidden="1" x14ac:dyDescent="0.2"/>
    <row r="38163" ht="10.199999999999999" hidden="1" x14ac:dyDescent="0.2"/>
    <row r="38164" ht="10.199999999999999" hidden="1" x14ac:dyDescent="0.2"/>
    <row r="38165" ht="10.199999999999999" hidden="1" x14ac:dyDescent="0.2"/>
    <row r="38166" ht="10.199999999999999" hidden="1" x14ac:dyDescent="0.2"/>
    <row r="38167" ht="10.199999999999999" hidden="1" x14ac:dyDescent="0.2"/>
    <row r="38168" ht="10.199999999999999" hidden="1" x14ac:dyDescent="0.2"/>
    <row r="38169" ht="10.199999999999999" hidden="1" x14ac:dyDescent="0.2"/>
    <row r="38170" ht="10.199999999999999" hidden="1" x14ac:dyDescent="0.2"/>
    <row r="38171" ht="10.199999999999999" hidden="1" x14ac:dyDescent="0.2"/>
    <row r="38172" ht="10.199999999999999" hidden="1" x14ac:dyDescent="0.2"/>
    <row r="38173" ht="10.199999999999999" hidden="1" x14ac:dyDescent="0.2"/>
    <row r="38174" ht="10.199999999999999" hidden="1" x14ac:dyDescent="0.2"/>
    <row r="38175" ht="10.199999999999999" hidden="1" x14ac:dyDescent="0.2"/>
    <row r="38176" ht="10.199999999999999" hidden="1" x14ac:dyDescent="0.2"/>
    <row r="38177" ht="10.199999999999999" hidden="1" x14ac:dyDescent="0.2"/>
    <row r="38178" ht="10.199999999999999" hidden="1" x14ac:dyDescent="0.2"/>
    <row r="38179" ht="10.199999999999999" hidden="1" x14ac:dyDescent="0.2"/>
    <row r="38180" ht="10.199999999999999" hidden="1" x14ac:dyDescent="0.2"/>
    <row r="38181" ht="10.199999999999999" hidden="1" x14ac:dyDescent="0.2"/>
    <row r="38182" ht="10.199999999999999" hidden="1" x14ac:dyDescent="0.2"/>
    <row r="38183" ht="10.199999999999999" hidden="1" x14ac:dyDescent="0.2"/>
    <row r="38184" ht="10.199999999999999" hidden="1" x14ac:dyDescent="0.2"/>
    <row r="38185" ht="10.199999999999999" hidden="1" x14ac:dyDescent="0.2"/>
    <row r="38186" ht="10.199999999999999" hidden="1" x14ac:dyDescent="0.2"/>
    <row r="38187" ht="10.199999999999999" hidden="1" x14ac:dyDescent="0.2"/>
    <row r="38188" ht="10.199999999999999" hidden="1" x14ac:dyDescent="0.2"/>
    <row r="38189" ht="10.199999999999999" hidden="1" x14ac:dyDescent="0.2"/>
    <row r="38190" ht="10.199999999999999" hidden="1" x14ac:dyDescent="0.2"/>
    <row r="38191" ht="10.199999999999999" hidden="1" x14ac:dyDescent="0.2"/>
    <row r="38192" ht="10.199999999999999" hidden="1" x14ac:dyDescent="0.2"/>
    <row r="38193" ht="10.199999999999999" hidden="1" x14ac:dyDescent="0.2"/>
    <row r="38194" ht="10.199999999999999" hidden="1" x14ac:dyDescent="0.2"/>
    <row r="38195" ht="10.199999999999999" hidden="1" x14ac:dyDescent="0.2"/>
    <row r="38196" ht="10.199999999999999" hidden="1" x14ac:dyDescent="0.2"/>
    <row r="38197" ht="10.199999999999999" hidden="1" x14ac:dyDescent="0.2"/>
    <row r="38198" ht="10.199999999999999" hidden="1" x14ac:dyDescent="0.2"/>
    <row r="38199" ht="10.199999999999999" hidden="1" x14ac:dyDescent="0.2"/>
    <row r="38200" ht="10.199999999999999" hidden="1" x14ac:dyDescent="0.2"/>
    <row r="38201" ht="10.199999999999999" hidden="1" x14ac:dyDescent="0.2"/>
    <row r="38202" ht="10.199999999999999" hidden="1" x14ac:dyDescent="0.2"/>
    <row r="38203" ht="10.199999999999999" hidden="1" x14ac:dyDescent="0.2"/>
    <row r="38204" ht="10.199999999999999" hidden="1" x14ac:dyDescent="0.2"/>
    <row r="38205" ht="10.199999999999999" hidden="1" x14ac:dyDescent="0.2"/>
    <row r="38206" ht="10.199999999999999" hidden="1" x14ac:dyDescent="0.2"/>
    <row r="38207" ht="10.199999999999999" hidden="1" x14ac:dyDescent="0.2"/>
    <row r="38208" ht="10.199999999999999" hidden="1" x14ac:dyDescent="0.2"/>
    <row r="38209" ht="10.199999999999999" hidden="1" x14ac:dyDescent="0.2"/>
    <row r="38210" ht="10.199999999999999" hidden="1" x14ac:dyDescent="0.2"/>
    <row r="38211" ht="10.199999999999999" hidden="1" x14ac:dyDescent="0.2"/>
    <row r="38212" ht="10.199999999999999" hidden="1" x14ac:dyDescent="0.2"/>
    <row r="38213" ht="10.199999999999999" hidden="1" x14ac:dyDescent="0.2"/>
    <row r="38214" ht="10.199999999999999" hidden="1" x14ac:dyDescent="0.2"/>
    <row r="38215" ht="10.199999999999999" hidden="1" x14ac:dyDescent="0.2"/>
    <row r="38216" ht="10.199999999999999" hidden="1" x14ac:dyDescent="0.2"/>
    <row r="38217" ht="10.199999999999999" hidden="1" x14ac:dyDescent="0.2"/>
    <row r="38218" ht="10.199999999999999" hidden="1" x14ac:dyDescent="0.2"/>
    <row r="38219" ht="10.199999999999999" hidden="1" x14ac:dyDescent="0.2"/>
    <row r="38220" ht="10.199999999999999" hidden="1" x14ac:dyDescent="0.2"/>
    <row r="38221" ht="10.199999999999999" hidden="1" x14ac:dyDescent="0.2"/>
    <row r="38222" ht="10.199999999999999" hidden="1" x14ac:dyDescent="0.2"/>
    <row r="38223" ht="10.199999999999999" hidden="1" x14ac:dyDescent="0.2"/>
    <row r="38224" ht="10.199999999999999" hidden="1" x14ac:dyDescent="0.2"/>
    <row r="38225" ht="10.199999999999999" hidden="1" x14ac:dyDescent="0.2"/>
    <row r="38226" ht="10.199999999999999" hidden="1" x14ac:dyDescent="0.2"/>
    <row r="38227" ht="10.199999999999999" hidden="1" x14ac:dyDescent="0.2"/>
    <row r="38228" ht="10.199999999999999" hidden="1" x14ac:dyDescent="0.2"/>
    <row r="38229" ht="10.199999999999999" hidden="1" x14ac:dyDescent="0.2"/>
    <row r="38230" ht="10.199999999999999" hidden="1" x14ac:dyDescent="0.2"/>
    <row r="38231" ht="10.199999999999999" hidden="1" x14ac:dyDescent="0.2"/>
    <row r="38232" ht="10.199999999999999" hidden="1" x14ac:dyDescent="0.2"/>
    <row r="38233" ht="10.199999999999999" hidden="1" x14ac:dyDescent="0.2"/>
    <row r="38234" ht="10.199999999999999" hidden="1" x14ac:dyDescent="0.2"/>
    <row r="38235" ht="10.199999999999999" hidden="1" x14ac:dyDescent="0.2"/>
    <row r="38236" ht="10.199999999999999" hidden="1" x14ac:dyDescent="0.2"/>
    <row r="38237" ht="10.199999999999999" hidden="1" x14ac:dyDescent="0.2"/>
    <row r="38238" ht="10.199999999999999" hidden="1" x14ac:dyDescent="0.2"/>
    <row r="38239" ht="10.199999999999999" hidden="1" x14ac:dyDescent="0.2"/>
    <row r="38240" ht="10.199999999999999" hidden="1" x14ac:dyDescent="0.2"/>
    <row r="38241" ht="10.199999999999999" hidden="1" x14ac:dyDescent="0.2"/>
    <row r="38242" ht="10.199999999999999" hidden="1" x14ac:dyDescent="0.2"/>
    <row r="38243" ht="10.199999999999999" hidden="1" x14ac:dyDescent="0.2"/>
    <row r="38244" ht="10.199999999999999" hidden="1" x14ac:dyDescent="0.2"/>
    <row r="38245" ht="10.199999999999999" hidden="1" x14ac:dyDescent="0.2"/>
    <row r="38246" ht="10.199999999999999" hidden="1" x14ac:dyDescent="0.2"/>
    <row r="38247" ht="10.199999999999999" hidden="1" x14ac:dyDescent="0.2"/>
    <row r="38248" ht="10.199999999999999" hidden="1" x14ac:dyDescent="0.2"/>
    <row r="38249" ht="10.199999999999999" hidden="1" x14ac:dyDescent="0.2"/>
    <row r="38250" ht="10.199999999999999" hidden="1" x14ac:dyDescent="0.2"/>
    <row r="38251" ht="10.199999999999999" hidden="1" x14ac:dyDescent="0.2"/>
    <row r="38252" ht="10.199999999999999" hidden="1" x14ac:dyDescent="0.2"/>
    <row r="38253" ht="10.199999999999999" hidden="1" x14ac:dyDescent="0.2"/>
    <row r="38254" ht="10.199999999999999" hidden="1" x14ac:dyDescent="0.2"/>
    <row r="38255" ht="10.199999999999999" hidden="1" x14ac:dyDescent="0.2"/>
    <row r="38256" ht="10.199999999999999" hidden="1" x14ac:dyDescent="0.2"/>
    <row r="38257" ht="10.199999999999999" hidden="1" x14ac:dyDescent="0.2"/>
    <row r="38258" ht="10.199999999999999" hidden="1" x14ac:dyDescent="0.2"/>
    <row r="38259" ht="10.199999999999999" hidden="1" x14ac:dyDescent="0.2"/>
    <row r="38260" ht="10.199999999999999" hidden="1" x14ac:dyDescent="0.2"/>
    <row r="38261" ht="10.199999999999999" hidden="1" x14ac:dyDescent="0.2"/>
    <row r="38262" ht="10.199999999999999" hidden="1" x14ac:dyDescent="0.2"/>
    <row r="38263" ht="10.199999999999999" hidden="1" x14ac:dyDescent="0.2"/>
    <row r="38264" ht="10.199999999999999" hidden="1" x14ac:dyDescent="0.2"/>
    <row r="38265" ht="10.199999999999999" hidden="1" x14ac:dyDescent="0.2"/>
    <row r="38266" ht="10.199999999999999" hidden="1" x14ac:dyDescent="0.2"/>
    <row r="38267" ht="10.199999999999999" hidden="1" x14ac:dyDescent="0.2"/>
    <row r="38268" ht="10.199999999999999" hidden="1" x14ac:dyDescent="0.2"/>
    <row r="38269" ht="10.199999999999999" hidden="1" x14ac:dyDescent="0.2"/>
    <row r="38270" ht="10.199999999999999" hidden="1" x14ac:dyDescent="0.2"/>
    <row r="38271" ht="10.199999999999999" hidden="1" x14ac:dyDescent="0.2"/>
    <row r="38272" ht="10.199999999999999" hidden="1" x14ac:dyDescent="0.2"/>
    <row r="38273" ht="10.199999999999999" hidden="1" x14ac:dyDescent="0.2"/>
    <row r="38274" ht="10.199999999999999" hidden="1" x14ac:dyDescent="0.2"/>
    <row r="38275" ht="10.199999999999999" hidden="1" x14ac:dyDescent="0.2"/>
    <row r="38276" ht="10.199999999999999" hidden="1" x14ac:dyDescent="0.2"/>
    <row r="38277" ht="10.199999999999999" hidden="1" x14ac:dyDescent="0.2"/>
    <row r="38278" ht="10.199999999999999" hidden="1" x14ac:dyDescent="0.2"/>
    <row r="38279" ht="10.199999999999999" hidden="1" x14ac:dyDescent="0.2"/>
    <row r="38280" ht="10.199999999999999" hidden="1" x14ac:dyDescent="0.2"/>
    <row r="38281" ht="10.199999999999999" hidden="1" x14ac:dyDescent="0.2"/>
    <row r="38282" ht="10.199999999999999" hidden="1" x14ac:dyDescent="0.2"/>
    <row r="38283" ht="10.199999999999999" hidden="1" x14ac:dyDescent="0.2"/>
    <row r="38284" ht="10.199999999999999" hidden="1" x14ac:dyDescent="0.2"/>
    <row r="38285" ht="10.199999999999999" hidden="1" x14ac:dyDescent="0.2"/>
    <row r="38286" ht="10.199999999999999" hidden="1" x14ac:dyDescent="0.2"/>
    <row r="38287" ht="10.199999999999999" hidden="1" x14ac:dyDescent="0.2"/>
    <row r="38288" ht="10.199999999999999" hidden="1" x14ac:dyDescent="0.2"/>
    <row r="38289" ht="10.199999999999999" hidden="1" x14ac:dyDescent="0.2"/>
    <row r="38290" ht="10.199999999999999" hidden="1" x14ac:dyDescent="0.2"/>
    <row r="38291" ht="10.199999999999999" hidden="1" x14ac:dyDescent="0.2"/>
    <row r="38292" ht="10.199999999999999" hidden="1" x14ac:dyDescent="0.2"/>
    <row r="38293" ht="10.199999999999999" hidden="1" x14ac:dyDescent="0.2"/>
    <row r="38294" ht="10.199999999999999" hidden="1" x14ac:dyDescent="0.2"/>
    <row r="38295" ht="10.199999999999999" hidden="1" x14ac:dyDescent="0.2"/>
    <row r="38296" ht="10.199999999999999" hidden="1" x14ac:dyDescent="0.2"/>
    <row r="38297" ht="10.199999999999999" hidden="1" x14ac:dyDescent="0.2"/>
    <row r="38298" ht="10.199999999999999" hidden="1" x14ac:dyDescent="0.2"/>
    <row r="38299" ht="10.199999999999999" hidden="1" x14ac:dyDescent="0.2"/>
    <row r="38300" ht="10.199999999999999" hidden="1" x14ac:dyDescent="0.2"/>
    <row r="38301" ht="10.199999999999999" hidden="1" x14ac:dyDescent="0.2"/>
    <row r="38302" ht="10.199999999999999" hidden="1" x14ac:dyDescent="0.2"/>
    <row r="38303" ht="10.199999999999999" hidden="1" x14ac:dyDescent="0.2"/>
    <row r="38304" ht="10.199999999999999" hidden="1" x14ac:dyDescent="0.2"/>
    <row r="38305" ht="10.199999999999999" hidden="1" x14ac:dyDescent="0.2"/>
    <row r="38306" ht="10.199999999999999" hidden="1" x14ac:dyDescent="0.2"/>
    <row r="38307" ht="10.199999999999999" hidden="1" x14ac:dyDescent="0.2"/>
    <row r="38308" ht="10.199999999999999" hidden="1" x14ac:dyDescent="0.2"/>
    <row r="38309" ht="10.199999999999999" hidden="1" x14ac:dyDescent="0.2"/>
    <row r="38310" ht="10.199999999999999" hidden="1" x14ac:dyDescent="0.2"/>
    <row r="38311" ht="10.199999999999999" hidden="1" x14ac:dyDescent="0.2"/>
    <row r="38312" ht="10.199999999999999" hidden="1" x14ac:dyDescent="0.2"/>
    <row r="38313" ht="10.199999999999999" hidden="1" x14ac:dyDescent="0.2"/>
    <row r="38314" ht="10.199999999999999" hidden="1" x14ac:dyDescent="0.2"/>
    <row r="38315" ht="10.199999999999999" hidden="1" x14ac:dyDescent="0.2"/>
    <row r="38316" ht="10.199999999999999" hidden="1" x14ac:dyDescent="0.2"/>
    <row r="38317" ht="10.199999999999999" hidden="1" x14ac:dyDescent="0.2"/>
    <row r="38318" ht="10.199999999999999" hidden="1" x14ac:dyDescent="0.2"/>
    <row r="38319" ht="10.199999999999999" hidden="1" x14ac:dyDescent="0.2"/>
    <row r="38320" ht="10.199999999999999" hidden="1" x14ac:dyDescent="0.2"/>
    <row r="38321" ht="10.199999999999999" hidden="1" x14ac:dyDescent="0.2"/>
    <row r="38322" ht="10.199999999999999" hidden="1" x14ac:dyDescent="0.2"/>
    <row r="38323" ht="10.199999999999999" hidden="1" x14ac:dyDescent="0.2"/>
    <row r="38324" ht="10.199999999999999" hidden="1" x14ac:dyDescent="0.2"/>
    <row r="38325" ht="10.199999999999999" hidden="1" x14ac:dyDescent="0.2"/>
    <row r="38326" ht="10.199999999999999" hidden="1" x14ac:dyDescent="0.2"/>
    <row r="38327" ht="10.199999999999999" hidden="1" x14ac:dyDescent="0.2"/>
    <row r="38328" ht="10.199999999999999" hidden="1" x14ac:dyDescent="0.2"/>
    <row r="38329" ht="10.199999999999999" hidden="1" x14ac:dyDescent="0.2"/>
    <row r="38330" ht="10.199999999999999" hidden="1" x14ac:dyDescent="0.2"/>
    <row r="38331" ht="10.199999999999999" hidden="1" x14ac:dyDescent="0.2"/>
    <row r="38332" ht="10.199999999999999" hidden="1" x14ac:dyDescent="0.2"/>
    <row r="38333" ht="10.199999999999999" hidden="1" x14ac:dyDescent="0.2"/>
    <row r="38334" ht="10.199999999999999" hidden="1" x14ac:dyDescent="0.2"/>
    <row r="38335" ht="10.199999999999999" hidden="1" x14ac:dyDescent="0.2"/>
    <row r="38336" ht="10.199999999999999" hidden="1" x14ac:dyDescent="0.2"/>
    <row r="38337" ht="10.199999999999999" hidden="1" x14ac:dyDescent="0.2"/>
    <row r="38338" ht="10.199999999999999" hidden="1" x14ac:dyDescent="0.2"/>
    <row r="38339" ht="10.199999999999999" hidden="1" x14ac:dyDescent="0.2"/>
    <row r="38340" ht="10.199999999999999" hidden="1" x14ac:dyDescent="0.2"/>
    <row r="38341" ht="10.199999999999999" hidden="1" x14ac:dyDescent="0.2"/>
    <row r="38342" ht="10.199999999999999" hidden="1" x14ac:dyDescent="0.2"/>
    <row r="38343" ht="10.199999999999999" hidden="1" x14ac:dyDescent="0.2"/>
    <row r="38344" ht="10.199999999999999" hidden="1" x14ac:dyDescent="0.2"/>
    <row r="38345" ht="10.199999999999999" hidden="1" x14ac:dyDescent="0.2"/>
    <row r="38346" ht="10.199999999999999" hidden="1" x14ac:dyDescent="0.2"/>
    <row r="38347" ht="10.199999999999999" hidden="1" x14ac:dyDescent="0.2"/>
    <row r="38348" ht="10.199999999999999" hidden="1" x14ac:dyDescent="0.2"/>
    <row r="38349" ht="10.199999999999999" hidden="1" x14ac:dyDescent="0.2"/>
    <row r="38350" ht="10.199999999999999" hidden="1" x14ac:dyDescent="0.2"/>
    <row r="38351" ht="10.199999999999999" hidden="1" x14ac:dyDescent="0.2"/>
    <row r="38352" ht="10.199999999999999" hidden="1" x14ac:dyDescent="0.2"/>
    <row r="38353" ht="10.199999999999999" hidden="1" x14ac:dyDescent="0.2"/>
    <row r="38354" ht="10.199999999999999" hidden="1" x14ac:dyDescent="0.2"/>
    <row r="38355" ht="10.199999999999999" hidden="1" x14ac:dyDescent="0.2"/>
    <row r="38356" ht="10.199999999999999" hidden="1" x14ac:dyDescent="0.2"/>
    <row r="38357" ht="10.199999999999999" hidden="1" x14ac:dyDescent="0.2"/>
    <row r="38358" ht="10.199999999999999" hidden="1" x14ac:dyDescent="0.2"/>
    <row r="38359" ht="10.199999999999999" hidden="1" x14ac:dyDescent="0.2"/>
    <row r="38360" ht="10.199999999999999" hidden="1" x14ac:dyDescent="0.2"/>
    <row r="38361" ht="10.199999999999999" hidden="1" x14ac:dyDescent="0.2"/>
    <row r="38362" ht="10.199999999999999" hidden="1" x14ac:dyDescent="0.2"/>
    <row r="38363" ht="10.199999999999999" hidden="1" x14ac:dyDescent="0.2"/>
    <row r="38364" ht="10.199999999999999" hidden="1" x14ac:dyDescent="0.2"/>
    <row r="38365" ht="10.199999999999999" hidden="1" x14ac:dyDescent="0.2"/>
    <row r="38366" ht="10.199999999999999" hidden="1" x14ac:dyDescent="0.2"/>
    <row r="38367" ht="10.199999999999999" hidden="1" x14ac:dyDescent="0.2"/>
    <row r="38368" ht="10.199999999999999" hidden="1" x14ac:dyDescent="0.2"/>
    <row r="38369" ht="10.199999999999999" hidden="1" x14ac:dyDescent="0.2"/>
    <row r="38370" ht="10.199999999999999" hidden="1" x14ac:dyDescent="0.2"/>
    <row r="38371" ht="10.199999999999999" hidden="1" x14ac:dyDescent="0.2"/>
    <row r="38372" ht="10.199999999999999" hidden="1" x14ac:dyDescent="0.2"/>
    <row r="38373" ht="10.199999999999999" hidden="1" x14ac:dyDescent="0.2"/>
    <row r="38374" ht="10.199999999999999" hidden="1" x14ac:dyDescent="0.2"/>
    <row r="38375" ht="10.199999999999999" hidden="1" x14ac:dyDescent="0.2"/>
    <row r="38376" ht="10.199999999999999" hidden="1" x14ac:dyDescent="0.2"/>
    <row r="38377" ht="10.199999999999999" hidden="1" x14ac:dyDescent="0.2"/>
    <row r="38378" ht="10.199999999999999" hidden="1" x14ac:dyDescent="0.2"/>
    <row r="38379" ht="10.199999999999999" hidden="1" x14ac:dyDescent="0.2"/>
    <row r="38380" ht="10.199999999999999" hidden="1" x14ac:dyDescent="0.2"/>
    <row r="38381" ht="10.199999999999999" hidden="1" x14ac:dyDescent="0.2"/>
    <row r="38382" ht="10.199999999999999" hidden="1" x14ac:dyDescent="0.2"/>
    <row r="38383" ht="10.199999999999999" hidden="1" x14ac:dyDescent="0.2"/>
    <row r="38384" ht="10.199999999999999" hidden="1" x14ac:dyDescent="0.2"/>
    <row r="38385" ht="10.199999999999999" hidden="1" x14ac:dyDescent="0.2"/>
    <row r="38386" ht="10.199999999999999" hidden="1" x14ac:dyDescent="0.2"/>
    <row r="38387" ht="10.199999999999999" hidden="1" x14ac:dyDescent="0.2"/>
    <row r="38388" ht="10.199999999999999" hidden="1" x14ac:dyDescent="0.2"/>
    <row r="38389" ht="10.199999999999999" hidden="1" x14ac:dyDescent="0.2"/>
    <row r="38390" ht="10.199999999999999" hidden="1" x14ac:dyDescent="0.2"/>
    <row r="38391" ht="10.199999999999999" hidden="1" x14ac:dyDescent="0.2"/>
    <row r="38392" ht="10.199999999999999" hidden="1" x14ac:dyDescent="0.2"/>
    <row r="38393" ht="10.199999999999999" hidden="1" x14ac:dyDescent="0.2"/>
    <row r="38394" ht="10.199999999999999" hidden="1" x14ac:dyDescent="0.2"/>
    <row r="38395" ht="10.199999999999999" hidden="1" x14ac:dyDescent="0.2"/>
    <row r="38396" ht="10.199999999999999" hidden="1" x14ac:dyDescent="0.2"/>
    <row r="38397" ht="10.199999999999999" hidden="1" x14ac:dyDescent="0.2"/>
    <row r="38398" ht="10.199999999999999" hidden="1" x14ac:dyDescent="0.2"/>
    <row r="38399" ht="10.199999999999999" hidden="1" x14ac:dyDescent="0.2"/>
    <row r="38400" ht="10.199999999999999" hidden="1" x14ac:dyDescent="0.2"/>
    <row r="38401" ht="10.199999999999999" hidden="1" x14ac:dyDescent="0.2"/>
    <row r="38402" ht="10.199999999999999" hidden="1" x14ac:dyDescent="0.2"/>
    <row r="38403" ht="10.199999999999999" hidden="1" x14ac:dyDescent="0.2"/>
    <row r="38404" ht="10.199999999999999" hidden="1" x14ac:dyDescent="0.2"/>
    <row r="38405" ht="10.199999999999999" hidden="1" x14ac:dyDescent="0.2"/>
    <row r="38406" ht="10.199999999999999" hidden="1" x14ac:dyDescent="0.2"/>
    <row r="38407" ht="10.199999999999999" hidden="1" x14ac:dyDescent="0.2"/>
    <row r="38408" ht="10.199999999999999" hidden="1" x14ac:dyDescent="0.2"/>
    <row r="38409" ht="10.199999999999999" hidden="1" x14ac:dyDescent="0.2"/>
    <row r="38410" ht="10.199999999999999" hidden="1" x14ac:dyDescent="0.2"/>
    <row r="38411" ht="10.199999999999999" hidden="1" x14ac:dyDescent="0.2"/>
    <row r="38412" ht="10.199999999999999" hidden="1" x14ac:dyDescent="0.2"/>
    <row r="38413" ht="10.199999999999999" hidden="1" x14ac:dyDescent="0.2"/>
    <row r="38414" ht="10.199999999999999" hidden="1" x14ac:dyDescent="0.2"/>
    <row r="38415" ht="10.199999999999999" hidden="1" x14ac:dyDescent="0.2"/>
    <row r="38416" ht="10.199999999999999" hidden="1" x14ac:dyDescent="0.2"/>
    <row r="38417" ht="10.199999999999999" hidden="1" x14ac:dyDescent="0.2"/>
    <row r="38418" ht="10.199999999999999" hidden="1" x14ac:dyDescent="0.2"/>
    <row r="38419" ht="10.199999999999999" hidden="1" x14ac:dyDescent="0.2"/>
    <row r="38420" ht="10.199999999999999" hidden="1" x14ac:dyDescent="0.2"/>
    <row r="38421" ht="10.199999999999999" hidden="1" x14ac:dyDescent="0.2"/>
    <row r="38422" ht="10.199999999999999" hidden="1" x14ac:dyDescent="0.2"/>
    <row r="38423" ht="10.199999999999999" hidden="1" x14ac:dyDescent="0.2"/>
    <row r="38424" ht="10.199999999999999" hidden="1" x14ac:dyDescent="0.2"/>
    <row r="38425" ht="10.199999999999999" hidden="1" x14ac:dyDescent="0.2"/>
    <row r="38426" ht="10.199999999999999" hidden="1" x14ac:dyDescent="0.2"/>
    <row r="38427" ht="10.199999999999999" hidden="1" x14ac:dyDescent="0.2"/>
    <row r="38428" ht="10.199999999999999" hidden="1" x14ac:dyDescent="0.2"/>
    <row r="38429" ht="10.199999999999999" hidden="1" x14ac:dyDescent="0.2"/>
    <row r="38430" ht="10.199999999999999" hidden="1" x14ac:dyDescent="0.2"/>
    <row r="38431" ht="10.199999999999999" hidden="1" x14ac:dyDescent="0.2"/>
    <row r="38432" ht="10.199999999999999" hidden="1" x14ac:dyDescent="0.2"/>
    <row r="38433" ht="10.199999999999999" hidden="1" x14ac:dyDescent="0.2"/>
    <row r="38434" ht="10.199999999999999" hidden="1" x14ac:dyDescent="0.2"/>
    <row r="38435" ht="10.199999999999999" hidden="1" x14ac:dyDescent="0.2"/>
    <row r="38436" ht="10.199999999999999" hidden="1" x14ac:dyDescent="0.2"/>
    <row r="38437" ht="10.199999999999999" hidden="1" x14ac:dyDescent="0.2"/>
    <row r="38438" ht="10.199999999999999" hidden="1" x14ac:dyDescent="0.2"/>
    <row r="38439" ht="10.199999999999999" hidden="1" x14ac:dyDescent="0.2"/>
    <row r="38440" ht="10.199999999999999" hidden="1" x14ac:dyDescent="0.2"/>
    <row r="38441" ht="10.199999999999999" hidden="1" x14ac:dyDescent="0.2"/>
    <row r="38442" ht="10.199999999999999" hidden="1" x14ac:dyDescent="0.2"/>
    <row r="38443" ht="10.199999999999999" hidden="1" x14ac:dyDescent="0.2"/>
    <row r="38444" ht="10.199999999999999" hidden="1" x14ac:dyDescent="0.2"/>
    <row r="38445" ht="10.199999999999999" hidden="1" x14ac:dyDescent="0.2"/>
    <row r="38446" ht="10.199999999999999" hidden="1" x14ac:dyDescent="0.2"/>
    <row r="38447" ht="10.199999999999999" hidden="1" x14ac:dyDescent="0.2"/>
    <row r="38448" ht="10.199999999999999" hidden="1" x14ac:dyDescent="0.2"/>
    <row r="38449" ht="10.199999999999999" hidden="1" x14ac:dyDescent="0.2"/>
    <row r="38450" ht="10.199999999999999" hidden="1" x14ac:dyDescent="0.2"/>
    <row r="38451" ht="10.199999999999999" hidden="1" x14ac:dyDescent="0.2"/>
    <row r="38452" ht="10.199999999999999" hidden="1" x14ac:dyDescent="0.2"/>
    <row r="38453" ht="10.199999999999999" hidden="1" x14ac:dyDescent="0.2"/>
    <row r="38454" ht="10.199999999999999" hidden="1" x14ac:dyDescent="0.2"/>
    <row r="38455" ht="10.199999999999999" hidden="1" x14ac:dyDescent="0.2"/>
    <row r="38456" ht="10.199999999999999" hidden="1" x14ac:dyDescent="0.2"/>
    <row r="38457" ht="10.199999999999999" hidden="1" x14ac:dyDescent="0.2"/>
    <row r="38458" ht="10.199999999999999" hidden="1" x14ac:dyDescent="0.2"/>
    <row r="38459" ht="10.199999999999999" hidden="1" x14ac:dyDescent="0.2"/>
    <row r="38460" ht="10.199999999999999" hidden="1" x14ac:dyDescent="0.2"/>
    <row r="38461" ht="10.199999999999999" hidden="1" x14ac:dyDescent="0.2"/>
    <row r="38462" ht="10.199999999999999" hidden="1" x14ac:dyDescent="0.2"/>
    <row r="38463" ht="10.199999999999999" hidden="1" x14ac:dyDescent="0.2"/>
    <row r="38464" ht="10.199999999999999" hidden="1" x14ac:dyDescent="0.2"/>
    <row r="38465" ht="10.199999999999999" hidden="1" x14ac:dyDescent="0.2"/>
    <row r="38466" ht="10.199999999999999" hidden="1" x14ac:dyDescent="0.2"/>
    <row r="38467" ht="10.199999999999999" hidden="1" x14ac:dyDescent="0.2"/>
    <row r="38468" ht="10.199999999999999" hidden="1" x14ac:dyDescent="0.2"/>
    <row r="38469" ht="10.199999999999999" hidden="1" x14ac:dyDescent="0.2"/>
    <row r="38470" ht="10.199999999999999" hidden="1" x14ac:dyDescent="0.2"/>
    <row r="38471" ht="10.199999999999999" hidden="1" x14ac:dyDescent="0.2"/>
    <row r="38472" ht="10.199999999999999" hidden="1" x14ac:dyDescent="0.2"/>
    <row r="38473" ht="10.199999999999999" hidden="1" x14ac:dyDescent="0.2"/>
    <row r="38474" ht="10.199999999999999" hidden="1" x14ac:dyDescent="0.2"/>
    <row r="38475" ht="10.199999999999999" hidden="1" x14ac:dyDescent="0.2"/>
    <row r="38476" ht="10.199999999999999" hidden="1" x14ac:dyDescent="0.2"/>
    <row r="38477" ht="10.199999999999999" hidden="1" x14ac:dyDescent="0.2"/>
    <row r="38478" ht="10.199999999999999" hidden="1" x14ac:dyDescent="0.2"/>
    <row r="38479" ht="10.199999999999999" hidden="1" x14ac:dyDescent="0.2"/>
    <row r="38480" ht="10.199999999999999" hidden="1" x14ac:dyDescent="0.2"/>
    <row r="38481" ht="10.199999999999999" hidden="1" x14ac:dyDescent="0.2"/>
    <row r="38482" ht="10.199999999999999" hidden="1" x14ac:dyDescent="0.2"/>
    <row r="38483" ht="10.199999999999999" hidden="1" x14ac:dyDescent="0.2"/>
    <row r="38484" ht="10.199999999999999" hidden="1" x14ac:dyDescent="0.2"/>
    <row r="38485" ht="10.199999999999999" hidden="1" x14ac:dyDescent="0.2"/>
    <row r="38486" ht="10.199999999999999" hidden="1" x14ac:dyDescent="0.2"/>
    <row r="38487" ht="10.199999999999999" hidden="1" x14ac:dyDescent="0.2"/>
    <row r="38488" ht="10.199999999999999" hidden="1" x14ac:dyDescent="0.2"/>
    <row r="38489" ht="10.199999999999999" hidden="1" x14ac:dyDescent="0.2"/>
    <row r="38490" ht="10.199999999999999" hidden="1" x14ac:dyDescent="0.2"/>
    <row r="38491" ht="10.199999999999999" hidden="1" x14ac:dyDescent="0.2"/>
    <row r="38492" ht="10.199999999999999" hidden="1" x14ac:dyDescent="0.2"/>
    <row r="38493" ht="10.199999999999999" hidden="1" x14ac:dyDescent="0.2"/>
    <row r="38494" ht="10.199999999999999" hidden="1" x14ac:dyDescent="0.2"/>
    <row r="38495" ht="10.199999999999999" hidden="1" x14ac:dyDescent="0.2"/>
    <row r="38496" ht="10.199999999999999" hidden="1" x14ac:dyDescent="0.2"/>
    <row r="38497" ht="10.199999999999999" hidden="1" x14ac:dyDescent="0.2"/>
    <row r="38498" ht="10.199999999999999" hidden="1" x14ac:dyDescent="0.2"/>
    <row r="38499" ht="10.199999999999999" hidden="1" x14ac:dyDescent="0.2"/>
    <row r="38500" ht="10.199999999999999" hidden="1" x14ac:dyDescent="0.2"/>
    <row r="38501" ht="10.199999999999999" hidden="1" x14ac:dyDescent="0.2"/>
    <row r="38502" ht="10.199999999999999" hidden="1" x14ac:dyDescent="0.2"/>
    <row r="38503" ht="10.199999999999999" hidden="1" x14ac:dyDescent="0.2"/>
    <row r="38504" ht="10.199999999999999" hidden="1" x14ac:dyDescent="0.2"/>
    <row r="38505" ht="10.199999999999999" hidden="1" x14ac:dyDescent="0.2"/>
    <row r="38506" ht="10.199999999999999" hidden="1" x14ac:dyDescent="0.2"/>
    <row r="38507" ht="10.199999999999999" hidden="1" x14ac:dyDescent="0.2"/>
    <row r="38508" ht="10.199999999999999" hidden="1" x14ac:dyDescent="0.2"/>
    <row r="38509" ht="10.199999999999999" hidden="1" x14ac:dyDescent="0.2"/>
    <row r="38510" ht="10.199999999999999" hidden="1" x14ac:dyDescent="0.2"/>
    <row r="38511" ht="10.199999999999999" hidden="1" x14ac:dyDescent="0.2"/>
    <row r="38512" ht="10.199999999999999" hidden="1" x14ac:dyDescent="0.2"/>
    <row r="38513" ht="10.199999999999999" hidden="1" x14ac:dyDescent="0.2"/>
    <row r="38514" ht="10.199999999999999" hidden="1" x14ac:dyDescent="0.2"/>
    <row r="38515" ht="10.199999999999999" hidden="1" x14ac:dyDescent="0.2"/>
    <row r="38516" ht="10.199999999999999" hidden="1" x14ac:dyDescent="0.2"/>
    <row r="38517" ht="10.199999999999999" hidden="1" x14ac:dyDescent="0.2"/>
    <row r="38518" ht="10.199999999999999" hidden="1" x14ac:dyDescent="0.2"/>
    <row r="38519" ht="10.199999999999999" hidden="1" x14ac:dyDescent="0.2"/>
    <row r="38520" ht="10.199999999999999" hidden="1" x14ac:dyDescent="0.2"/>
    <row r="38521" ht="10.199999999999999" hidden="1" x14ac:dyDescent="0.2"/>
    <row r="38522" ht="10.199999999999999" hidden="1" x14ac:dyDescent="0.2"/>
    <row r="38523" ht="10.199999999999999" hidden="1" x14ac:dyDescent="0.2"/>
    <row r="38524" ht="10.199999999999999" hidden="1" x14ac:dyDescent="0.2"/>
    <row r="38525" ht="10.199999999999999" hidden="1" x14ac:dyDescent="0.2"/>
    <row r="38526" ht="10.199999999999999" hidden="1" x14ac:dyDescent="0.2"/>
    <row r="38527" ht="10.199999999999999" hidden="1" x14ac:dyDescent="0.2"/>
    <row r="38528" ht="10.199999999999999" hidden="1" x14ac:dyDescent="0.2"/>
    <row r="38529" ht="10.199999999999999" hidden="1" x14ac:dyDescent="0.2"/>
    <row r="38530" ht="10.199999999999999" hidden="1" x14ac:dyDescent="0.2"/>
    <row r="38531" ht="10.199999999999999" hidden="1" x14ac:dyDescent="0.2"/>
    <row r="38532" ht="10.199999999999999" hidden="1" x14ac:dyDescent="0.2"/>
    <row r="38533" ht="10.199999999999999" hidden="1" x14ac:dyDescent="0.2"/>
    <row r="38534" ht="10.199999999999999" hidden="1" x14ac:dyDescent="0.2"/>
    <row r="38535" ht="10.199999999999999" hidden="1" x14ac:dyDescent="0.2"/>
    <row r="38536" ht="10.199999999999999" hidden="1" x14ac:dyDescent="0.2"/>
    <row r="38537" ht="10.199999999999999" hidden="1" x14ac:dyDescent="0.2"/>
    <row r="38538" ht="10.199999999999999" hidden="1" x14ac:dyDescent="0.2"/>
    <row r="38539" ht="10.199999999999999" hidden="1" x14ac:dyDescent="0.2"/>
    <row r="38540" ht="10.199999999999999" hidden="1" x14ac:dyDescent="0.2"/>
    <row r="38541" ht="10.199999999999999" hidden="1" x14ac:dyDescent="0.2"/>
    <row r="38542" ht="10.199999999999999" hidden="1" x14ac:dyDescent="0.2"/>
    <row r="38543" ht="10.199999999999999" hidden="1" x14ac:dyDescent="0.2"/>
    <row r="38544" ht="10.199999999999999" hidden="1" x14ac:dyDescent="0.2"/>
    <row r="38545" ht="10.199999999999999" hidden="1" x14ac:dyDescent="0.2"/>
    <row r="38546" ht="10.199999999999999" hidden="1" x14ac:dyDescent="0.2"/>
    <row r="38547" ht="10.199999999999999" hidden="1" x14ac:dyDescent="0.2"/>
    <row r="38548" ht="10.199999999999999" hidden="1" x14ac:dyDescent="0.2"/>
    <row r="38549" ht="10.199999999999999" hidden="1" x14ac:dyDescent="0.2"/>
    <row r="38550" ht="10.199999999999999" hidden="1" x14ac:dyDescent="0.2"/>
    <row r="38551" ht="10.199999999999999" hidden="1" x14ac:dyDescent="0.2"/>
    <row r="38552" ht="10.199999999999999" hidden="1" x14ac:dyDescent="0.2"/>
    <row r="38553" ht="10.199999999999999" hidden="1" x14ac:dyDescent="0.2"/>
    <row r="38554" ht="10.199999999999999" hidden="1" x14ac:dyDescent="0.2"/>
    <row r="38555" ht="10.199999999999999" hidden="1" x14ac:dyDescent="0.2"/>
    <row r="38556" ht="10.199999999999999" hidden="1" x14ac:dyDescent="0.2"/>
    <row r="38557" ht="10.199999999999999" hidden="1" x14ac:dyDescent="0.2"/>
    <row r="38558" ht="10.199999999999999" hidden="1" x14ac:dyDescent="0.2"/>
    <row r="38559" ht="10.199999999999999" hidden="1" x14ac:dyDescent="0.2"/>
    <row r="38560" ht="10.199999999999999" hidden="1" x14ac:dyDescent="0.2"/>
    <row r="38561" ht="10.199999999999999" hidden="1" x14ac:dyDescent="0.2"/>
    <row r="38562" ht="10.199999999999999" hidden="1" x14ac:dyDescent="0.2"/>
    <row r="38563" ht="10.199999999999999" hidden="1" x14ac:dyDescent="0.2"/>
    <row r="38564" ht="10.199999999999999" hidden="1" x14ac:dyDescent="0.2"/>
    <row r="38565" ht="10.199999999999999" hidden="1" x14ac:dyDescent="0.2"/>
    <row r="38566" ht="10.199999999999999" hidden="1" x14ac:dyDescent="0.2"/>
    <row r="38567" ht="10.199999999999999" hidden="1" x14ac:dyDescent="0.2"/>
    <row r="38568" ht="10.199999999999999" hidden="1" x14ac:dyDescent="0.2"/>
    <row r="38569" ht="10.199999999999999" hidden="1" x14ac:dyDescent="0.2"/>
    <row r="38570" ht="10.199999999999999" hidden="1" x14ac:dyDescent="0.2"/>
    <row r="38571" ht="10.199999999999999" hidden="1" x14ac:dyDescent="0.2"/>
    <row r="38572" ht="10.199999999999999" hidden="1" x14ac:dyDescent="0.2"/>
    <row r="38573" ht="10.199999999999999" hidden="1" x14ac:dyDescent="0.2"/>
    <row r="38574" ht="10.199999999999999" hidden="1" x14ac:dyDescent="0.2"/>
    <row r="38575" ht="10.199999999999999" hidden="1" x14ac:dyDescent="0.2"/>
    <row r="38576" ht="10.199999999999999" hidden="1" x14ac:dyDescent="0.2"/>
    <row r="38577" ht="10.199999999999999" hidden="1" x14ac:dyDescent="0.2"/>
    <row r="38578" ht="10.199999999999999" hidden="1" x14ac:dyDescent="0.2"/>
    <row r="38579" ht="10.199999999999999" hidden="1" x14ac:dyDescent="0.2"/>
    <row r="38580" ht="10.199999999999999" hidden="1" x14ac:dyDescent="0.2"/>
    <row r="38581" ht="10.199999999999999" hidden="1" x14ac:dyDescent="0.2"/>
    <row r="38582" ht="10.199999999999999" hidden="1" x14ac:dyDescent="0.2"/>
    <row r="38583" ht="10.199999999999999" hidden="1" x14ac:dyDescent="0.2"/>
    <row r="38584" ht="10.199999999999999" hidden="1" x14ac:dyDescent="0.2"/>
    <row r="38585" ht="10.199999999999999" hidden="1" x14ac:dyDescent="0.2"/>
    <row r="38586" ht="10.199999999999999" hidden="1" x14ac:dyDescent="0.2"/>
    <row r="38587" ht="10.199999999999999" hidden="1" x14ac:dyDescent="0.2"/>
    <row r="38588" ht="10.199999999999999" hidden="1" x14ac:dyDescent="0.2"/>
    <row r="38589" ht="10.199999999999999" hidden="1" x14ac:dyDescent="0.2"/>
    <row r="38590" ht="10.199999999999999" hidden="1" x14ac:dyDescent="0.2"/>
    <row r="38591" ht="10.199999999999999" hidden="1" x14ac:dyDescent="0.2"/>
    <row r="38592" ht="10.199999999999999" hidden="1" x14ac:dyDescent="0.2"/>
    <row r="38593" ht="10.199999999999999" hidden="1" x14ac:dyDescent="0.2"/>
    <row r="38594" ht="10.199999999999999" hidden="1" x14ac:dyDescent="0.2"/>
    <row r="38595" ht="10.199999999999999" hidden="1" x14ac:dyDescent="0.2"/>
    <row r="38596" ht="10.199999999999999" hidden="1" x14ac:dyDescent="0.2"/>
    <row r="38597" ht="10.199999999999999" hidden="1" x14ac:dyDescent="0.2"/>
    <row r="38598" ht="10.199999999999999" hidden="1" x14ac:dyDescent="0.2"/>
    <row r="38599" ht="10.199999999999999" hidden="1" x14ac:dyDescent="0.2"/>
    <row r="38600" ht="10.199999999999999" hidden="1" x14ac:dyDescent="0.2"/>
    <row r="38601" ht="10.199999999999999" hidden="1" x14ac:dyDescent="0.2"/>
    <row r="38602" ht="10.199999999999999" hidden="1" x14ac:dyDescent="0.2"/>
    <row r="38603" ht="10.199999999999999" hidden="1" x14ac:dyDescent="0.2"/>
    <row r="38604" ht="10.199999999999999" hidden="1" x14ac:dyDescent="0.2"/>
    <row r="38605" ht="10.199999999999999" hidden="1" x14ac:dyDescent="0.2"/>
    <row r="38606" ht="10.199999999999999" hidden="1" x14ac:dyDescent="0.2"/>
    <row r="38607" ht="10.199999999999999" hidden="1" x14ac:dyDescent="0.2"/>
    <row r="38608" ht="10.199999999999999" hidden="1" x14ac:dyDescent="0.2"/>
    <row r="38609" ht="10.199999999999999" hidden="1" x14ac:dyDescent="0.2"/>
    <row r="38610" ht="10.199999999999999" hidden="1" x14ac:dyDescent="0.2"/>
    <row r="38611" ht="10.199999999999999" hidden="1" x14ac:dyDescent="0.2"/>
    <row r="38612" ht="10.199999999999999" hidden="1" x14ac:dyDescent="0.2"/>
    <row r="38613" ht="10.199999999999999" hidden="1" x14ac:dyDescent="0.2"/>
    <row r="38614" ht="10.199999999999999" hidden="1" x14ac:dyDescent="0.2"/>
    <row r="38615" ht="10.199999999999999" hidden="1" x14ac:dyDescent="0.2"/>
    <row r="38616" ht="10.199999999999999" hidden="1" x14ac:dyDescent="0.2"/>
    <row r="38617" ht="10.199999999999999" hidden="1" x14ac:dyDescent="0.2"/>
    <row r="38618" ht="10.199999999999999" hidden="1" x14ac:dyDescent="0.2"/>
    <row r="38619" ht="10.199999999999999" hidden="1" x14ac:dyDescent="0.2"/>
    <row r="38620" ht="10.199999999999999" hidden="1" x14ac:dyDescent="0.2"/>
    <row r="38621" ht="10.199999999999999" hidden="1" x14ac:dyDescent="0.2"/>
    <row r="38622" ht="10.199999999999999" hidden="1" x14ac:dyDescent="0.2"/>
    <row r="38623" ht="10.199999999999999" hidden="1" x14ac:dyDescent="0.2"/>
    <row r="38624" ht="10.199999999999999" hidden="1" x14ac:dyDescent="0.2"/>
    <row r="38625" ht="10.199999999999999" hidden="1" x14ac:dyDescent="0.2"/>
    <row r="38626" ht="10.199999999999999" hidden="1" x14ac:dyDescent="0.2"/>
    <row r="38627" ht="10.199999999999999" hidden="1" x14ac:dyDescent="0.2"/>
    <row r="38628" ht="10.199999999999999" hidden="1" x14ac:dyDescent="0.2"/>
    <row r="38629" ht="10.199999999999999" hidden="1" x14ac:dyDescent="0.2"/>
    <row r="38630" ht="10.199999999999999" hidden="1" x14ac:dyDescent="0.2"/>
    <row r="38631" ht="10.199999999999999" hidden="1" x14ac:dyDescent="0.2"/>
    <row r="38632" ht="10.199999999999999" hidden="1" x14ac:dyDescent="0.2"/>
    <row r="38633" ht="10.199999999999999" hidden="1" x14ac:dyDescent="0.2"/>
    <row r="38634" ht="10.199999999999999" hidden="1" x14ac:dyDescent="0.2"/>
    <row r="38635" ht="10.199999999999999" hidden="1" x14ac:dyDescent="0.2"/>
    <row r="38636" ht="10.199999999999999" hidden="1" x14ac:dyDescent="0.2"/>
    <row r="38637" ht="10.199999999999999" hidden="1" x14ac:dyDescent="0.2"/>
    <row r="38638" ht="10.199999999999999" hidden="1" x14ac:dyDescent="0.2"/>
    <row r="38639" ht="10.199999999999999" hidden="1" x14ac:dyDescent="0.2"/>
    <row r="38640" ht="10.199999999999999" hidden="1" x14ac:dyDescent="0.2"/>
    <row r="38641" ht="10.199999999999999" hidden="1" x14ac:dyDescent="0.2"/>
    <row r="38642" ht="10.199999999999999" hidden="1" x14ac:dyDescent="0.2"/>
    <row r="38643" ht="10.199999999999999" hidden="1" x14ac:dyDescent="0.2"/>
    <row r="38644" ht="10.199999999999999" hidden="1" x14ac:dyDescent="0.2"/>
    <row r="38645" ht="10.199999999999999" hidden="1" x14ac:dyDescent="0.2"/>
    <row r="38646" ht="10.199999999999999" hidden="1" x14ac:dyDescent="0.2"/>
    <row r="38647" ht="10.199999999999999" hidden="1" x14ac:dyDescent="0.2"/>
    <row r="38648" ht="10.199999999999999" hidden="1" x14ac:dyDescent="0.2"/>
    <row r="38649" ht="10.199999999999999" hidden="1" x14ac:dyDescent="0.2"/>
    <row r="38650" ht="10.199999999999999" hidden="1" x14ac:dyDescent="0.2"/>
    <row r="38651" ht="10.199999999999999" hidden="1" x14ac:dyDescent="0.2"/>
    <row r="38652" ht="10.199999999999999" hidden="1" x14ac:dyDescent="0.2"/>
    <row r="38653" ht="10.199999999999999" hidden="1" x14ac:dyDescent="0.2"/>
    <row r="38654" ht="10.199999999999999" hidden="1" x14ac:dyDescent="0.2"/>
    <row r="38655" ht="10.199999999999999" hidden="1" x14ac:dyDescent="0.2"/>
    <row r="38656" ht="10.199999999999999" hidden="1" x14ac:dyDescent="0.2"/>
    <row r="38657" ht="10.199999999999999" hidden="1" x14ac:dyDescent="0.2"/>
    <row r="38658" ht="10.199999999999999" hidden="1" x14ac:dyDescent="0.2"/>
    <row r="38659" ht="10.199999999999999" hidden="1" x14ac:dyDescent="0.2"/>
    <row r="38660" ht="10.199999999999999" hidden="1" x14ac:dyDescent="0.2"/>
    <row r="38661" ht="10.199999999999999" hidden="1" x14ac:dyDescent="0.2"/>
    <row r="38662" ht="10.199999999999999" hidden="1" x14ac:dyDescent="0.2"/>
    <row r="38663" ht="10.199999999999999" hidden="1" x14ac:dyDescent="0.2"/>
    <row r="38664" ht="10.199999999999999" hidden="1" x14ac:dyDescent="0.2"/>
    <row r="38665" ht="10.199999999999999" hidden="1" x14ac:dyDescent="0.2"/>
    <row r="38666" ht="10.199999999999999" hidden="1" x14ac:dyDescent="0.2"/>
    <row r="38667" ht="10.199999999999999" hidden="1" x14ac:dyDescent="0.2"/>
    <row r="38668" ht="10.199999999999999" hidden="1" x14ac:dyDescent="0.2"/>
    <row r="38669" ht="10.199999999999999" hidden="1" x14ac:dyDescent="0.2"/>
    <row r="38670" ht="10.199999999999999" hidden="1" x14ac:dyDescent="0.2"/>
    <row r="38671" ht="10.199999999999999" hidden="1" x14ac:dyDescent="0.2"/>
    <row r="38672" ht="10.199999999999999" hidden="1" x14ac:dyDescent="0.2"/>
    <row r="38673" ht="10.199999999999999" hidden="1" x14ac:dyDescent="0.2"/>
    <row r="38674" ht="10.199999999999999" hidden="1" x14ac:dyDescent="0.2"/>
    <row r="38675" ht="10.199999999999999" hidden="1" x14ac:dyDescent="0.2"/>
    <row r="38676" ht="10.199999999999999" hidden="1" x14ac:dyDescent="0.2"/>
    <row r="38677" ht="10.199999999999999" hidden="1" x14ac:dyDescent="0.2"/>
    <row r="38678" ht="10.199999999999999" hidden="1" x14ac:dyDescent="0.2"/>
    <row r="38679" ht="10.199999999999999" hidden="1" x14ac:dyDescent="0.2"/>
    <row r="38680" ht="10.199999999999999" hidden="1" x14ac:dyDescent="0.2"/>
    <row r="38681" ht="10.199999999999999" hidden="1" x14ac:dyDescent="0.2"/>
    <row r="38682" ht="10.199999999999999" hidden="1" x14ac:dyDescent="0.2"/>
    <row r="38683" ht="10.199999999999999" hidden="1" x14ac:dyDescent="0.2"/>
    <row r="38684" ht="10.199999999999999" hidden="1" x14ac:dyDescent="0.2"/>
    <row r="38685" ht="10.199999999999999" hidden="1" x14ac:dyDescent="0.2"/>
    <row r="38686" ht="10.199999999999999" hidden="1" x14ac:dyDescent="0.2"/>
    <row r="38687" ht="10.199999999999999" hidden="1" x14ac:dyDescent="0.2"/>
    <row r="38688" ht="10.199999999999999" hidden="1" x14ac:dyDescent="0.2"/>
    <row r="38689" ht="10.199999999999999" hidden="1" x14ac:dyDescent="0.2"/>
    <row r="38690" ht="10.199999999999999" hidden="1" x14ac:dyDescent="0.2"/>
    <row r="38691" ht="10.199999999999999" hidden="1" x14ac:dyDescent="0.2"/>
    <row r="38692" ht="10.199999999999999" hidden="1" x14ac:dyDescent="0.2"/>
    <row r="38693" ht="10.199999999999999" hidden="1" x14ac:dyDescent="0.2"/>
    <row r="38694" ht="10.199999999999999" hidden="1" x14ac:dyDescent="0.2"/>
    <row r="38695" ht="10.199999999999999" hidden="1" x14ac:dyDescent="0.2"/>
    <row r="38696" ht="10.199999999999999" hidden="1" x14ac:dyDescent="0.2"/>
    <row r="38697" ht="10.199999999999999" hidden="1" x14ac:dyDescent="0.2"/>
    <row r="38698" ht="10.199999999999999" hidden="1" x14ac:dyDescent="0.2"/>
    <row r="38699" ht="10.199999999999999" hidden="1" x14ac:dyDescent="0.2"/>
    <row r="38700" ht="10.199999999999999" hidden="1" x14ac:dyDescent="0.2"/>
    <row r="38701" ht="10.199999999999999" hidden="1" x14ac:dyDescent="0.2"/>
    <row r="38702" ht="10.199999999999999" hidden="1" x14ac:dyDescent="0.2"/>
    <row r="38703" ht="10.199999999999999" hidden="1" x14ac:dyDescent="0.2"/>
    <row r="38704" ht="10.199999999999999" hidden="1" x14ac:dyDescent="0.2"/>
    <row r="38705" ht="10.199999999999999" hidden="1" x14ac:dyDescent="0.2"/>
    <row r="38706" ht="10.199999999999999" hidden="1" x14ac:dyDescent="0.2"/>
    <row r="38707" ht="10.199999999999999" hidden="1" x14ac:dyDescent="0.2"/>
    <row r="38708" ht="10.199999999999999" hidden="1" x14ac:dyDescent="0.2"/>
    <row r="38709" ht="10.199999999999999" hidden="1" x14ac:dyDescent="0.2"/>
    <row r="38710" ht="10.199999999999999" hidden="1" x14ac:dyDescent="0.2"/>
    <row r="38711" ht="10.199999999999999" hidden="1" x14ac:dyDescent="0.2"/>
    <row r="38712" ht="10.199999999999999" hidden="1" x14ac:dyDescent="0.2"/>
    <row r="38713" ht="10.199999999999999" hidden="1" x14ac:dyDescent="0.2"/>
    <row r="38714" ht="10.199999999999999" hidden="1" x14ac:dyDescent="0.2"/>
    <row r="38715" ht="10.199999999999999" hidden="1" x14ac:dyDescent="0.2"/>
    <row r="38716" ht="10.199999999999999" hidden="1" x14ac:dyDescent="0.2"/>
    <row r="38717" ht="10.199999999999999" hidden="1" x14ac:dyDescent="0.2"/>
    <row r="38718" ht="10.199999999999999" hidden="1" x14ac:dyDescent="0.2"/>
    <row r="38719" ht="10.199999999999999" hidden="1" x14ac:dyDescent="0.2"/>
    <row r="38720" ht="10.199999999999999" hidden="1" x14ac:dyDescent="0.2"/>
    <row r="38721" ht="10.199999999999999" hidden="1" x14ac:dyDescent="0.2"/>
    <row r="38722" ht="10.199999999999999" hidden="1" x14ac:dyDescent="0.2"/>
    <row r="38723" ht="10.199999999999999" hidden="1" x14ac:dyDescent="0.2"/>
    <row r="38724" ht="10.199999999999999" hidden="1" x14ac:dyDescent="0.2"/>
    <row r="38725" ht="10.199999999999999" hidden="1" x14ac:dyDescent="0.2"/>
    <row r="38726" ht="10.199999999999999" hidden="1" x14ac:dyDescent="0.2"/>
    <row r="38727" ht="10.199999999999999" hidden="1" x14ac:dyDescent="0.2"/>
    <row r="38728" ht="10.199999999999999" hidden="1" x14ac:dyDescent="0.2"/>
    <row r="38729" ht="10.199999999999999" hidden="1" x14ac:dyDescent="0.2"/>
    <row r="38730" ht="10.199999999999999" hidden="1" x14ac:dyDescent="0.2"/>
    <row r="38731" ht="10.199999999999999" hidden="1" x14ac:dyDescent="0.2"/>
    <row r="38732" ht="10.199999999999999" hidden="1" x14ac:dyDescent="0.2"/>
    <row r="38733" ht="10.199999999999999" hidden="1" x14ac:dyDescent="0.2"/>
    <row r="38734" ht="10.199999999999999" hidden="1" x14ac:dyDescent="0.2"/>
    <row r="38735" ht="10.199999999999999" hidden="1" x14ac:dyDescent="0.2"/>
    <row r="38736" ht="10.199999999999999" hidden="1" x14ac:dyDescent="0.2"/>
    <row r="38737" ht="10.199999999999999" hidden="1" x14ac:dyDescent="0.2"/>
    <row r="38738" ht="10.199999999999999" hidden="1" x14ac:dyDescent="0.2"/>
    <row r="38739" ht="10.199999999999999" hidden="1" x14ac:dyDescent="0.2"/>
    <row r="38740" ht="10.199999999999999" hidden="1" x14ac:dyDescent="0.2"/>
    <row r="38741" ht="10.199999999999999" hidden="1" x14ac:dyDescent="0.2"/>
    <row r="38742" ht="10.199999999999999" hidden="1" x14ac:dyDescent="0.2"/>
    <row r="38743" ht="10.199999999999999" hidden="1" x14ac:dyDescent="0.2"/>
    <row r="38744" ht="10.199999999999999" hidden="1" x14ac:dyDescent="0.2"/>
    <row r="38745" ht="10.199999999999999" hidden="1" x14ac:dyDescent="0.2"/>
    <row r="38746" ht="10.199999999999999" hidden="1" x14ac:dyDescent="0.2"/>
    <row r="38747" ht="10.199999999999999" hidden="1" x14ac:dyDescent="0.2"/>
    <row r="38748" ht="10.199999999999999" hidden="1" x14ac:dyDescent="0.2"/>
    <row r="38749" ht="10.199999999999999" hidden="1" x14ac:dyDescent="0.2"/>
    <row r="38750" ht="10.199999999999999" hidden="1" x14ac:dyDescent="0.2"/>
    <row r="38751" ht="10.199999999999999" hidden="1" x14ac:dyDescent="0.2"/>
    <row r="38752" ht="10.199999999999999" hidden="1" x14ac:dyDescent="0.2"/>
    <row r="38753" ht="10.199999999999999" hidden="1" x14ac:dyDescent="0.2"/>
    <row r="38754" ht="10.199999999999999" hidden="1" x14ac:dyDescent="0.2"/>
    <row r="38755" ht="10.199999999999999" hidden="1" x14ac:dyDescent="0.2"/>
    <row r="38756" ht="10.199999999999999" hidden="1" x14ac:dyDescent="0.2"/>
    <row r="38757" ht="10.199999999999999" hidden="1" x14ac:dyDescent="0.2"/>
    <row r="38758" ht="10.199999999999999" hidden="1" x14ac:dyDescent="0.2"/>
    <row r="38759" ht="10.199999999999999" hidden="1" x14ac:dyDescent="0.2"/>
    <row r="38760" ht="10.199999999999999" hidden="1" x14ac:dyDescent="0.2"/>
    <row r="38761" ht="10.199999999999999" hidden="1" x14ac:dyDescent="0.2"/>
    <row r="38762" ht="10.199999999999999" hidden="1" x14ac:dyDescent="0.2"/>
    <row r="38763" ht="10.199999999999999" hidden="1" x14ac:dyDescent="0.2"/>
    <row r="38764" ht="10.199999999999999" hidden="1" x14ac:dyDescent="0.2"/>
    <row r="38765" ht="10.199999999999999" hidden="1" x14ac:dyDescent="0.2"/>
    <row r="38766" ht="10.199999999999999" hidden="1" x14ac:dyDescent="0.2"/>
    <row r="38767" ht="10.199999999999999" hidden="1" x14ac:dyDescent="0.2"/>
    <row r="38768" ht="10.199999999999999" hidden="1" x14ac:dyDescent="0.2"/>
    <row r="38769" ht="10.199999999999999" hidden="1" x14ac:dyDescent="0.2"/>
    <row r="38770" ht="10.199999999999999" hidden="1" x14ac:dyDescent="0.2"/>
    <row r="38771" ht="10.199999999999999" hidden="1" x14ac:dyDescent="0.2"/>
    <row r="38772" ht="10.199999999999999" hidden="1" x14ac:dyDescent="0.2"/>
    <row r="38773" ht="10.199999999999999" hidden="1" x14ac:dyDescent="0.2"/>
    <row r="38774" ht="10.199999999999999" hidden="1" x14ac:dyDescent="0.2"/>
    <row r="38775" ht="10.199999999999999" hidden="1" x14ac:dyDescent="0.2"/>
    <row r="38776" ht="10.199999999999999" hidden="1" x14ac:dyDescent="0.2"/>
    <row r="38777" ht="10.199999999999999" hidden="1" x14ac:dyDescent="0.2"/>
    <row r="38778" ht="10.199999999999999" hidden="1" x14ac:dyDescent="0.2"/>
    <row r="38779" ht="10.199999999999999" hidden="1" x14ac:dyDescent="0.2"/>
    <row r="38780" ht="10.199999999999999" hidden="1" x14ac:dyDescent="0.2"/>
    <row r="38781" ht="10.199999999999999" hidden="1" x14ac:dyDescent="0.2"/>
    <row r="38782" ht="10.199999999999999" hidden="1" x14ac:dyDescent="0.2"/>
    <row r="38783" ht="10.199999999999999" hidden="1" x14ac:dyDescent="0.2"/>
    <row r="38784" ht="10.199999999999999" hidden="1" x14ac:dyDescent="0.2"/>
    <row r="38785" ht="10.199999999999999" hidden="1" x14ac:dyDescent="0.2"/>
    <row r="38786" ht="10.199999999999999" hidden="1" x14ac:dyDescent="0.2"/>
    <row r="38787" ht="10.199999999999999" hidden="1" x14ac:dyDescent="0.2"/>
    <row r="38788" ht="10.199999999999999" hidden="1" x14ac:dyDescent="0.2"/>
    <row r="38789" ht="10.199999999999999" hidden="1" x14ac:dyDescent="0.2"/>
    <row r="38790" ht="10.199999999999999" hidden="1" x14ac:dyDescent="0.2"/>
    <row r="38791" ht="10.199999999999999" hidden="1" x14ac:dyDescent="0.2"/>
    <row r="38792" ht="10.199999999999999" hidden="1" x14ac:dyDescent="0.2"/>
    <row r="38793" ht="10.199999999999999" hidden="1" x14ac:dyDescent="0.2"/>
    <row r="38794" ht="10.199999999999999" hidden="1" x14ac:dyDescent="0.2"/>
    <row r="38795" ht="10.199999999999999" hidden="1" x14ac:dyDescent="0.2"/>
    <row r="38796" ht="10.199999999999999" hidden="1" x14ac:dyDescent="0.2"/>
    <row r="38797" ht="10.199999999999999" hidden="1" x14ac:dyDescent="0.2"/>
    <row r="38798" ht="10.199999999999999" hidden="1" x14ac:dyDescent="0.2"/>
    <row r="38799" ht="10.199999999999999" hidden="1" x14ac:dyDescent="0.2"/>
    <row r="38800" ht="10.199999999999999" hidden="1" x14ac:dyDescent="0.2"/>
    <row r="38801" ht="10.199999999999999" hidden="1" x14ac:dyDescent="0.2"/>
    <row r="38802" ht="10.199999999999999" hidden="1" x14ac:dyDescent="0.2"/>
    <row r="38803" ht="10.199999999999999" hidden="1" x14ac:dyDescent="0.2"/>
    <row r="38804" ht="10.199999999999999" hidden="1" x14ac:dyDescent="0.2"/>
    <row r="38805" ht="10.199999999999999" hidden="1" x14ac:dyDescent="0.2"/>
    <row r="38806" ht="10.199999999999999" hidden="1" x14ac:dyDescent="0.2"/>
    <row r="38807" ht="10.199999999999999" hidden="1" x14ac:dyDescent="0.2"/>
    <row r="38808" ht="10.199999999999999" hidden="1" x14ac:dyDescent="0.2"/>
    <row r="38809" ht="10.199999999999999" hidden="1" x14ac:dyDescent="0.2"/>
    <row r="38810" ht="10.199999999999999" hidden="1" x14ac:dyDescent="0.2"/>
    <row r="38811" ht="10.199999999999999" hidden="1" x14ac:dyDescent="0.2"/>
    <row r="38812" ht="10.199999999999999" hidden="1" x14ac:dyDescent="0.2"/>
    <row r="38813" ht="10.199999999999999" hidden="1" x14ac:dyDescent="0.2"/>
    <row r="38814" ht="10.199999999999999" hidden="1" x14ac:dyDescent="0.2"/>
    <row r="38815" ht="10.199999999999999" hidden="1" x14ac:dyDescent="0.2"/>
    <row r="38816" ht="10.199999999999999" hidden="1" x14ac:dyDescent="0.2"/>
    <row r="38817" ht="10.199999999999999" hidden="1" x14ac:dyDescent="0.2"/>
    <row r="38818" ht="10.199999999999999" hidden="1" x14ac:dyDescent="0.2"/>
    <row r="38819" ht="10.199999999999999" hidden="1" x14ac:dyDescent="0.2"/>
    <row r="38820" ht="10.199999999999999" hidden="1" x14ac:dyDescent="0.2"/>
    <row r="38821" ht="10.199999999999999" hidden="1" x14ac:dyDescent="0.2"/>
    <row r="38822" ht="10.199999999999999" hidden="1" x14ac:dyDescent="0.2"/>
    <row r="38823" ht="10.199999999999999" hidden="1" x14ac:dyDescent="0.2"/>
    <row r="38824" ht="10.199999999999999" hidden="1" x14ac:dyDescent="0.2"/>
    <row r="38825" ht="10.199999999999999" hidden="1" x14ac:dyDescent="0.2"/>
    <row r="38826" ht="10.199999999999999" hidden="1" x14ac:dyDescent="0.2"/>
    <row r="38827" ht="10.199999999999999" hidden="1" x14ac:dyDescent="0.2"/>
    <row r="38828" ht="10.199999999999999" hidden="1" x14ac:dyDescent="0.2"/>
    <row r="38829" ht="10.199999999999999" hidden="1" x14ac:dyDescent="0.2"/>
    <row r="38830" ht="10.199999999999999" hidden="1" x14ac:dyDescent="0.2"/>
    <row r="38831" ht="10.199999999999999" hidden="1" x14ac:dyDescent="0.2"/>
    <row r="38832" ht="10.199999999999999" hidden="1" x14ac:dyDescent="0.2"/>
    <row r="38833" ht="10.199999999999999" hidden="1" x14ac:dyDescent="0.2"/>
    <row r="38834" ht="10.199999999999999" hidden="1" x14ac:dyDescent="0.2"/>
    <row r="38835" ht="10.199999999999999" hidden="1" x14ac:dyDescent="0.2"/>
    <row r="38836" ht="10.199999999999999" hidden="1" x14ac:dyDescent="0.2"/>
    <row r="38837" ht="10.199999999999999" hidden="1" x14ac:dyDescent="0.2"/>
    <row r="38838" ht="10.199999999999999" hidden="1" x14ac:dyDescent="0.2"/>
    <row r="38839" ht="10.199999999999999" hidden="1" x14ac:dyDescent="0.2"/>
    <row r="38840" ht="10.199999999999999" hidden="1" x14ac:dyDescent="0.2"/>
    <row r="38841" ht="10.199999999999999" hidden="1" x14ac:dyDescent="0.2"/>
    <row r="38842" ht="10.199999999999999" hidden="1" x14ac:dyDescent="0.2"/>
    <row r="38843" ht="10.199999999999999" hidden="1" x14ac:dyDescent="0.2"/>
    <row r="38844" ht="10.199999999999999" hidden="1" x14ac:dyDescent="0.2"/>
    <row r="38845" ht="10.199999999999999" hidden="1" x14ac:dyDescent="0.2"/>
    <row r="38846" ht="10.199999999999999" hidden="1" x14ac:dyDescent="0.2"/>
    <row r="38847" ht="10.199999999999999" hidden="1" x14ac:dyDescent="0.2"/>
    <row r="38848" ht="10.199999999999999" hidden="1" x14ac:dyDescent="0.2"/>
    <row r="38849" ht="10.199999999999999" hidden="1" x14ac:dyDescent="0.2"/>
    <row r="38850" ht="10.199999999999999" hidden="1" x14ac:dyDescent="0.2"/>
    <row r="38851" ht="10.199999999999999" hidden="1" x14ac:dyDescent="0.2"/>
    <row r="38852" ht="10.199999999999999" hidden="1" x14ac:dyDescent="0.2"/>
    <row r="38853" ht="10.199999999999999" hidden="1" x14ac:dyDescent="0.2"/>
    <row r="38854" ht="10.199999999999999" hidden="1" x14ac:dyDescent="0.2"/>
    <row r="38855" ht="10.199999999999999" hidden="1" x14ac:dyDescent="0.2"/>
    <row r="38856" ht="10.199999999999999" hidden="1" x14ac:dyDescent="0.2"/>
    <row r="38857" ht="10.199999999999999" hidden="1" x14ac:dyDescent="0.2"/>
    <row r="38858" ht="10.199999999999999" hidden="1" x14ac:dyDescent="0.2"/>
    <row r="38859" ht="10.199999999999999" hidden="1" x14ac:dyDescent="0.2"/>
    <row r="38860" ht="10.199999999999999" hidden="1" x14ac:dyDescent="0.2"/>
    <row r="38861" ht="10.199999999999999" hidden="1" x14ac:dyDescent="0.2"/>
    <row r="38862" ht="10.199999999999999" hidden="1" x14ac:dyDescent="0.2"/>
    <row r="38863" ht="10.199999999999999" hidden="1" x14ac:dyDescent="0.2"/>
    <row r="38864" ht="10.199999999999999" hidden="1" x14ac:dyDescent="0.2"/>
    <row r="38865" ht="10.199999999999999" hidden="1" x14ac:dyDescent="0.2"/>
    <row r="38866" ht="10.199999999999999" hidden="1" x14ac:dyDescent="0.2"/>
    <row r="38867" ht="10.199999999999999" hidden="1" x14ac:dyDescent="0.2"/>
    <row r="38868" ht="10.199999999999999" hidden="1" x14ac:dyDescent="0.2"/>
    <row r="38869" ht="10.199999999999999" hidden="1" x14ac:dyDescent="0.2"/>
    <row r="38870" ht="10.199999999999999" hidden="1" x14ac:dyDescent="0.2"/>
    <row r="38871" ht="10.199999999999999" hidden="1" x14ac:dyDescent="0.2"/>
    <row r="38872" ht="10.199999999999999" hidden="1" x14ac:dyDescent="0.2"/>
    <row r="38873" ht="10.199999999999999" hidden="1" x14ac:dyDescent="0.2"/>
    <row r="38874" ht="10.199999999999999" hidden="1" x14ac:dyDescent="0.2"/>
    <row r="38875" ht="10.199999999999999" hidden="1" x14ac:dyDescent="0.2"/>
    <row r="38876" ht="10.199999999999999" hidden="1" x14ac:dyDescent="0.2"/>
    <row r="38877" ht="10.199999999999999" hidden="1" x14ac:dyDescent="0.2"/>
    <row r="38878" ht="10.199999999999999" hidden="1" x14ac:dyDescent="0.2"/>
    <row r="38879" ht="10.199999999999999" hidden="1" x14ac:dyDescent="0.2"/>
    <row r="38880" ht="10.199999999999999" hidden="1" x14ac:dyDescent="0.2"/>
    <row r="38881" ht="10.199999999999999" hidden="1" x14ac:dyDescent="0.2"/>
    <row r="38882" ht="10.199999999999999" hidden="1" x14ac:dyDescent="0.2"/>
    <row r="38883" ht="10.199999999999999" hidden="1" x14ac:dyDescent="0.2"/>
    <row r="38884" ht="10.199999999999999" hidden="1" x14ac:dyDescent="0.2"/>
    <row r="38885" ht="10.199999999999999" hidden="1" x14ac:dyDescent="0.2"/>
    <row r="38886" ht="10.199999999999999" hidden="1" x14ac:dyDescent="0.2"/>
    <row r="38887" ht="10.199999999999999" hidden="1" x14ac:dyDescent="0.2"/>
    <row r="38888" ht="10.199999999999999" hidden="1" x14ac:dyDescent="0.2"/>
    <row r="38889" ht="10.199999999999999" hidden="1" x14ac:dyDescent="0.2"/>
    <row r="38890" ht="10.199999999999999" hidden="1" x14ac:dyDescent="0.2"/>
    <row r="38891" ht="10.199999999999999" hidden="1" x14ac:dyDescent="0.2"/>
    <row r="38892" ht="10.199999999999999" hidden="1" x14ac:dyDescent="0.2"/>
    <row r="38893" ht="10.199999999999999" hidden="1" x14ac:dyDescent="0.2"/>
    <row r="38894" ht="10.199999999999999" hidden="1" x14ac:dyDescent="0.2"/>
    <row r="38895" ht="10.199999999999999" hidden="1" x14ac:dyDescent="0.2"/>
    <row r="38896" ht="10.199999999999999" hidden="1" x14ac:dyDescent="0.2"/>
    <row r="38897" ht="10.199999999999999" hidden="1" x14ac:dyDescent="0.2"/>
    <row r="38898" ht="10.199999999999999" hidden="1" x14ac:dyDescent="0.2"/>
    <row r="38899" ht="10.199999999999999" hidden="1" x14ac:dyDescent="0.2"/>
    <row r="38900" ht="10.199999999999999" hidden="1" x14ac:dyDescent="0.2"/>
    <row r="38901" ht="10.199999999999999" hidden="1" x14ac:dyDescent="0.2"/>
    <row r="38902" ht="10.199999999999999" hidden="1" x14ac:dyDescent="0.2"/>
    <row r="38903" ht="10.199999999999999" hidden="1" x14ac:dyDescent="0.2"/>
    <row r="38904" ht="10.199999999999999" hidden="1" x14ac:dyDescent="0.2"/>
    <row r="38905" ht="10.199999999999999" hidden="1" x14ac:dyDescent="0.2"/>
    <row r="38906" ht="10.199999999999999" hidden="1" x14ac:dyDescent="0.2"/>
    <row r="38907" ht="10.199999999999999" hidden="1" x14ac:dyDescent="0.2"/>
    <row r="38908" ht="10.199999999999999" hidden="1" x14ac:dyDescent="0.2"/>
    <row r="38909" ht="10.199999999999999" hidden="1" x14ac:dyDescent="0.2"/>
    <row r="38910" ht="10.199999999999999" hidden="1" x14ac:dyDescent="0.2"/>
    <row r="38911" ht="10.199999999999999" hidden="1" x14ac:dyDescent="0.2"/>
    <row r="38912" ht="10.199999999999999" hidden="1" x14ac:dyDescent="0.2"/>
    <row r="38913" ht="10.199999999999999" hidden="1" x14ac:dyDescent="0.2"/>
    <row r="38914" ht="10.199999999999999" hidden="1" x14ac:dyDescent="0.2"/>
    <row r="38915" ht="10.199999999999999" hidden="1" x14ac:dyDescent="0.2"/>
    <row r="38916" ht="10.199999999999999" hidden="1" x14ac:dyDescent="0.2"/>
    <row r="38917" ht="10.199999999999999" hidden="1" x14ac:dyDescent="0.2"/>
    <row r="38918" ht="10.199999999999999" hidden="1" x14ac:dyDescent="0.2"/>
    <row r="38919" ht="10.199999999999999" hidden="1" x14ac:dyDescent="0.2"/>
    <row r="38920" ht="10.199999999999999" hidden="1" x14ac:dyDescent="0.2"/>
    <row r="38921" ht="10.199999999999999" hidden="1" x14ac:dyDescent="0.2"/>
    <row r="38922" ht="10.199999999999999" hidden="1" x14ac:dyDescent="0.2"/>
    <row r="38923" ht="10.199999999999999" hidden="1" x14ac:dyDescent="0.2"/>
    <row r="38924" ht="10.199999999999999" hidden="1" x14ac:dyDescent="0.2"/>
    <row r="38925" ht="10.199999999999999" hidden="1" x14ac:dyDescent="0.2"/>
    <row r="38926" ht="10.199999999999999" hidden="1" x14ac:dyDescent="0.2"/>
    <row r="38927" ht="10.199999999999999" hidden="1" x14ac:dyDescent="0.2"/>
    <row r="38928" ht="10.199999999999999" hidden="1" x14ac:dyDescent="0.2"/>
    <row r="38929" ht="10.199999999999999" hidden="1" x14ac:dyDescent="0.2"/>
    <row r="38930" ht="10.199999999999999" hidden="1" x14ac:dyDescent="0.2"/>
    <row r="38931" ht="10.199999999999999" hidden="1" x14ac:dyDescent="0.2"/>
    <row r="38932" ht="10.199999999999999" hidden="1" x14ac:dyDescent="0.2"/>
    <row r="38933" ht="10.199999999999999" hidden="1" x14ac:dyDescent="0.2"/>
    <row r="38934" ht="10.199999999999999" hidden="1" x14ac:dyDescent="0.2"/>
    <row r="38935" ht="10.199999999999999" hidden="1" x14ac:dyDescent="0.2"/>
    <row r="38936" ht="10.199999999999999" hidden="1" x14ac:dyDescent="0.2"/>
    <row r="38937" ht="10.199999999999999" hidden="1" x14ac:dyDescent="0.2"/>
    <row r="38938" ht="10.199999999999999" hidden="1" x14ac:dyDescent="0.2"/>
    <row r="38939" ht="10.199999999999999" hidden="1" x14ac:dyDescent="0.2"/>
    <row r="38940" ht="10.199999999999999" hidden="1" x14ac:dyDescent="0.2"/>
    <row r="38941" ht="10.199999999999999" hidden="1" x14ac:dyDescent="0.2"/>
    <row r="38942" ht="10.199999999999999" hidden="1" x14ac:dyDescent="0.2"/>
    <row r="38943" ht="10.199999999999999" hidden="1" x14ac:dyDescent="0.2"/>
    <row r="38944" ht="10.199999999999999" hidden="1" x14ac:dyDescent="0.2"/>
    <row r="38945" ht="10.199999999999999" hidden="1" x14ac:dyDescent="0.2"/>
    <row r="38946" ht="10.199999999999999" hidden="1" x14ac:dyDescent="0.2"/>
    <row r="38947" ht="10.199999999999999" hidden="1" x14ac:dyDescent="0.2"/>
    <row r="38948" ht="10.199999999999999" hidden="1" x14ac:dyDescent="0.2"/>
    <row r="38949" ht="10.199999999999999" hidden="1" x14ac:dyDescent="0.2"/>
    <row r="38950" ht="10.199999999999999" hidden="1" x14ac:dyDescent="0.2"/>
    <row r="38951" ht="10.199999999999999" hidden="1" x14ac:dyDescent="0.2"/>
    <row r="38952" ht="10.199999999999999" hidden="1" x14ac:dyDescent="0.2"/>
    <row r="38953" ht="10.199999999999999" hidden="1" x14ac:dyDescent="0.2"/>
    <row r="38954" ht="10.199999999999999" hidden="1" x14ac:dyDescent="0.2"/>
    <row r="38955" ht="10.199999999999999" hidden="1" x14ac:dyDescent="0.2"/>
    <row r="38956" ht="10.199999999999999" hidden="1" x14ac:dyDescent="0.2"/>
    <row r="38957" ht="10.199999999999999" hidden="1" x14ac:dyDescent="0.2"/>
    <row r="38958" ht="10.199999999999999" hidden="1" x14ac:dyDescent="0.2"/>
    <row r="38959" ht="10.199999999999999" hidden="1" x14ac:dyDescent="0.2"/>
    <row r="38960" ht="10.199999999999999" hidden="1" x14ac:dyDescent="0.2"/>
    <row r="38961" ht="10.199999999999999" hidden="1" x14ac:dyDescent="0.2"/>
    <row r="38962" ht="10.199999999999999" hidden="1" x14ac:dyDescent="0.2"/>
    <row r="38963" ht="10.199999999999999" hidden="1" x14ac:dyDescent="0.2"/>
    <row r="38964" ht="10.199999999999999" hidden="1" x14ac:dyDescent="0.2"/>
    <row r="38965" ht="10.199999999999999" hidden="1" x14ac:dyDescent="0.2"/>
    <row r="38966" ht="10.199999999999999" hidden="1" x14ac:dyDescent="0.2"/>
    <row r="38967" ht="10.199999999999999" hidden="1" x14ac:dyDescent="0.2"/>
    <row r="38968" ht="10.199999999999999" hidden="1" x14ac:dyDescent="0.2"/>
    <row r="38969" ht="10.199999999999999" hidden="1" x14ac:dyDescent="0.2"/>
    <row r="38970" ht="10.199999999999999" hidden="1" x14ac:dyDescent="0.2"/>
    <row r="38971" ht="10.199999999999999" hidden="1" x14ac:dyDescent="0.2"/>
    <row r="38972" ht="10.199999999999999" hidden="1" x14ac:dyDescent="0.2"/>
    <row r="38973" ht="10.199999999999999" hidden="1" x14ac:dyDescent="0.2"/>
    <row r="38974" ht="10.199999999999999" hidden="1" x14ac:dyDescent="0.2"/>
    <row r="38975" ht="10.199999999999999" hidden="1" x14ac:dyDescent="0.2"/>
    <row r="38976" ht="10.199999999999999" hidden="1" x14ac:dyDescent="0.2"/>
    <row r="38977" ht="10.199999999999999" hidden="1" x14ac:dyDescent="0.2"/>
    <row r="38978" ht="10.199999999999999" hidden="1" x14ac:dyDescent="0.2"/>
    <row r="38979" ht="10.199999999999999" hidden="1" x14ac:dyDescent="0.2"/>
    <row r="38980" ht="10.199999999999999" hidden="1" x14ac:dyDescent="0.2"/>
    <row r="38981" ht="10.199999999999999" hidden="1" x14ac:dyDescent="0.2"/>
    <row r="38982" ht="10.199999999999999" hidden="1" x14ac:dyDescent="0.2"/>
    <row r="38983" ht="10.199999999999999" hidden="1" x14ac:dyDescent="0.2"/>
    <row r="38984" ht="10.199999999999999" hidden="1" x14ac:dyDescent="0.2"/>
    <row r="38985" ht="10.199999999999999" hidden="1" x14ac:dyDescent="0.2"/>
    <row r="38986" ht="10.199999999999999" hidden="1" x14ac:dyDescent="0.2"/>
    <row r="38987" ht="10.199999999999999" hidden="1" x14ac:dyDescent="0.2"/>
    <row r="38988" ht="10.199999999999999" hidden="1" x14ac:dyDescent="0.2"/>
    <row r="38989" ht="10.199999999999999" hidden="1" x14ac:dyDescent="0.2"/>
    <row r="38990" ht="10.199999999999999" hidden="1" x14ac:dyDescent="0.2"/>
    <row r="38991" ht="10.199999999999999" hidden="1" x14ac:dyDescent="0.2"/>
    <row r="38992" ht="10.199999999999999" hidden="1" x14ac:dyDescent="0.2"/>
    <row r="38993" ht="10.199999999999999" hidden="1" x14ac:dyDescent="0.2"/>
    <row r="38994" ht="10.199999999999999" hidden="1" x14ac:dyDescent="0.2"/>
    <row r="38995" ht="10.199999999999999" hidden="1" x14ac:dyDescent="0.2"/>
    <row r="38996" ht="10.199999999999999" hidden="1" x14ac:dyDescent="0.2"/>
    <row r="38997" ht="10.199999999999999" hidden="1" x14ac:dyDescent="0.2"/>
    <row r="38998" ht="10.199999999999999" hidden="1" x14ac:dyDescent="0.2"/>
    <row r="38999" ht="10.199999999999999" hidden="1" x14ac:dyDescent="0.2"/>
    <row r="39000" ht="10.199999999999999" hidden="1" x14ac:dyDescent="0.2"/>
    <row r="39001" ht="10.199999999999999" hidden="1" x14ac:dyDescent="0.2"/>
    <row r="39002" ht="10.199999999999999" hidden="1" x14ac:dyDescent="0.2"/>
    <row r="39003" ht="10.199999999999999" hidden="1" x14ac:dyDescent="0.2"/>
    <row r="39004" ht="10.199999999999999" hidden="1" x14ac:dyDescent="0.2"/>
    <row r="39005" ht="10.199999999999999" hidden="1" x14ac:dyDescent="0.2"/>
    <row r="39006" ht="10.199999999999999" hidden="1" x14ac:dyDescent="0.2"/>
    <row r="39007" ht="10.199999999999999" hidden="1" x14ac:dyDescent="0.2"/>
    <row r="39008" ht="10.199999999999999" hidden="1" x14ac:dyDescent="0.2"/>
    <row r="39009" ht="10.199999999999999" hidden="1" x14ac:dyDescent="0.2"/>
    <row r="39010" ht="10.199999999999999" hidden="1" x14ac:dyDescent="0.2"/>
    <row r="39011" ht="10.199999999999999" hidden="1" x14ac:dyDescent="0.2"/>
    <row r="39012" ht="10.199999999999999" hidden="1" x14ac:dyDescent="0.2"/>
    <row r="39013" ht="10.199999999999999" hidden="1" x14ac:dyDescent="0.2"/>
    <row r="39014" ht="10.199999999999999" hidden="1" x14ac:dyDescent="0.2"/>
    <row r="39015" ht="10.199999999999999" hidden="1" x14ac:dyDescent="0.2"/>
    <row r="39016" ht="10.199999999999999" hidden="1" x14ac:dyDescent="0.2"/>
    <row r="39017" ht="10.199999999999999" hidden="1" x14ac:dyDescent="0.2"/>
    <row r="39018" ht="10.199999999999999" hidden="1" x14ac:dyDescent="0.2"/>
    <row r="39019" ht="10.199999999999999" hidden="1" x14ac:dyDescent="0.2"/>
    <row r="39020" ht="10.199999999999999" hidden="1" x14ac:dyDescent="0.2"/>
    <row r="39021" ht="10.199999999999999" hidden="1" x14ac:dyDescent="0.2"/>
    <row r="39022" ht="10.199999999999999" hidden="1" x14ac:dyDescent="0.2"/>
    <row r="39023" ht="10.199999999999999" hidden="1" x14ac:dyDescent="0.2"/>
    <row r="39024" ht="10.199999999999999" hidden="1" x14ac:dyDescent="0.2"/>
    <row r="39025" ht="10.199999999999999" hidden="1" x14ac:dyDescent="0.2"/>
    <row r="39026" ht="10.199999999999999" hidden="1" x14ac:dyDescent="0.2"/>
    <row r="39027" ht="10.199999999999999" hidden="1" x14ac:dyDescent="0.2"/>
    <row r="39028" ht="10.199999999999999" hidden="1" x14ac:dyDescent="0.2"/>
    <row r="39029" ht="10.199999999999999" hidden="1" x14ac:dyDescent="0.2"/>
    <row r="39030" ht="10.199999999999999" hidden="1" x14ac:dyDescent="0.2"/>
    <row r="39031" ht="10.199999999999999" hidden="1" x14ac:dyDescent="0.2"/>
    <row r="39032" ht="10.199999999999999" hidden="1" x14ac:dyDescent="0.2"/>
    <row r="39033" ht="10.199999999999999" hidden="1" x14ac:dyDescent="0.2"/>
    <row r="39034" ht="10.199999999999999" hidden="1" x14ac:dyDescent="0.2"/>
    <row r="39035" ht="10.199999999999999" hidden="1" x14ac:dyDescent="0.2"/>
    <row r="39036" ht="10.199999999999999" hidden="1" x14ac:dyDescent="0.2"/>
    <row r="39037" ht="10.199999999999999" hidden="1" x14ac:dyDescent="0.2"/>
    <row r="39038" ht="10.199999999999999" hidden="1" x14ac:dyDescent="0.2"/>
    <row r="39039" ht="10.199999999999999" hidden="1" x14ac:dyDescent="0.2"/>
    <row r="39040" ht="10.199999999999999" hidden="1" x14ac:dyDescent="0.2"/>
    <row r="39041" ht="10.199999999999999" hidden="1" x14ac:dyDescent="0.2"/>
    <row r="39042" ht="10.199999999999999" hidden="1" x14ac:dyDescent="0.2"/>
    <row r="39043" ht="10.199999999999999" hidden="1" x14ac:dyDescent="0.2"/>
    <row r="39044" ht="10.199999999999999" hidden="1" x14ac:dyDescent="0.2"/>
    <row r="39045" ht="10.199999999999999" hidden="1" x14ac:dyDescent="0.2"/>
    <row r="39046" ht="10.199999999999999" hidden="1" x14ac:dyDescent="0.2"/>
    <row r="39047" ht="10.199999999999999" hidden="1" x14ac:dyDescent="0.2"/>
    <row r="39048" ht="10.199999999999999" hidden="1" x14ac:dyDescent="0.2"/>
    <row r="39049" ht="10.199999999999999" hidden="1" x14ac:dyDescent="0.2"/>
    <row r="39050" ht="10.199999999999999" hidden="1" x14ac:dyDescent="0.2"/>
    <row r="39051" ht="10.199999999999999" hidden="1" x14ac:dyDescent="0.2"/>
    <row r="39052" ht="10.199999999999999" hidden="1" x14ac:dyDescent="0.2"/>
    <row r="39053" ht="10.199999999999999" hidden="1" x14ac:dyDescent="0.2"/>
    <row r="39054" ht="10.199999999999999" hidden="1" x14ac:dyDescent="0.2"/>
    <row r="39055" ht="10.199999999999999" hidden="1" x14ac:dyDescent="0.2"/>
    <row r="39056" ht="10.199999999999999" hidden="1" x14ac:dyDescent="0.2"/>
    <row r="39057" ht="10.199999999999999" hidden="1" x14ac:dyDescent="0.2"/>
    <row r="39058" ht="10.199999999999999" hidden="1" x14ac:dyDescent="0.2"/>
    <row r="39059" ht="10.199999999999999" hidden="1" x14ac:dyDescent="0.2"/>
    <row r="39060" ht="10.199999999999999" hidden="1" x14ac:dyDescent="0.2"/>
    <row r="39061" ht="10.199999999999999" hidden="1" x14ac:dyDescent="0.2"/>
    <row r="39062" ht="10.199999999999999" hidden="1" x14ac:dyDescent="0.2"/>
    <row r="39063" ht="10.199999999999999" hidden="1" x14ac:dyDescent="0.2"/>
    <row r="39064" ht="10.199999999999999" hidden="1" x14ac:dyDescent="0.2"/>
    <row r="39065" ht="10.199999999999999" hidden="1" x14ac:dyDescent="0.2"/>
    <row r="39066" ht="10.199999999999999" hidden="1" x14ac:dyDescent="0.2"/>
    <row r="39067" ht="10.199999999999999" hidden="1" x14ac:dyDescent="0.2"/>
    <row r="39068" ht="10.199999999999999" hidden="1" x14ac:dyDescent="0.2"/>
    <row r="39069" ht="10.199999999999999" hidden="1" x14ac:dyDescent="0.2"/>
    <row r="39070" ht="10.199999999999999" hidden="1" x14ac:dyDescent="0.2"/>
    <row r="39071" ht="10.199999999999999" hidden="1" x14ac:dyDescent="0.2"/>
    <row r="39072" ht="10.199999999999999" hidden="1" x14ac:dyDescent="0.2"/>
    <row r="39073" ht="10.199999999999999" hidden="1" x14ac:dyDescent="0.2"/>
    <row r="39074" ht="10.199999999999999" hidden="1" x14ac:dyDescent="0.2"/>
    <row r="39075" ht="10.199999999999999" hidden="1" x14ac:dyDescent="0.2"/>
    <row r="39076" ht="10.199999999999999" hidden="1" x14ac:dyDescent="0.2"/>
    <row r="39077" ht="10.199999999999999" hidden="1" x14ac:dyDescent="0.2"/>
    <row r="39078" ht="10.199999999999999" hidden="1" x14ac:dyDescent="0.2"/>
    <row r="39079" ht="10.199999999999999" hidden="1" x14ac:dyDescent="0.2"/>
    <row r="39080" ht="10.199999999999999" hidden="1" x14ac:dyDescent="0.2"/>
    <row r="39081" ht="10.199999999999999" hidden="1" x14ac:dyDescent="0.2"/>
    <row r="39082" ht="10.199999999999999" hidden="1" x14ac:dyDescent="0.2"/>
    <row r="39083" ht="10.199999999999999" hidden="1" x14ac:dyDescent="0.2"/>
    <row r="39084" ht="10.199999999999999" hidden="1" x14ac:dyDescent="0.2"/>
    <row r="39085" ht="10.199999999999999" hidden="1" x14ac:dyDescent="0.2"/>
    <row r="39086" ht="10.199999999999999" hidden="1" x14ac:dyDescent="0.2"/>
    <row r="39087" ht="10.199999999999999" hidden="1" x14ac:dyDescent="0.2"/>
    <row r="39088" ht="10.199999999999999" hidden="1" x14ac:dyDescent="0.2"/>
    <row r="39089" ht="10.199999999999999" hidden="1" x14ac:dyDescent="0.2"/>
    <row r="39090" ht="10.199999999999999" hidden="1" x14ac:dyDescent="0.2"/>
    <row r="39091" ht="10.199999999999999" hidden="1" x14ac:dyDescent="0.2"/>
    <row r="39092" ht="10.199999999999999" hidden="1" x14ac:dyDescent="0.2"/>
    <row r="39093" ht="10.199999999999999" hidden="1" x14ac:dyDescent="0.2"/>
    <row r="39094" ht="10.199999999999999" hidden="1" x14ac:dyDescent="0.2"/>
    <row r="39095" ht="10.199999999999999" hidden="1" x14ac:dyDescent="0.2"/>
    <row r="39096" ht="10.199999999999999" hidden="1" x14ac:dyDescent="0.2"/>
    <row r="39097" ht="10.199999999999999" hidden="1" x14ac:dyDescent="0.2"/>
    <row r="39098" ht="10.199999999999999" hidden="1" x14ac:dyDescent="0.2"/>
    <row r="39099" ht="10.199999999999999" hidden="1" x14ac:dyDescent="0.2"/>
    <row r="39100" ht="10.199999999999999" hidden="1" x14ac:dyDescent="0.2"/>
    <row r="39101" ht="10.199999999999999" hidden="1" x14ac:dyDescent="0.2"/>
    <row r="39102" ht="10.199999999999999" hidden="1" x14ac:dyDescent="0.2"/>
    <row r="39103" ht="10.199999999999999" hidden="1" x14ac:dyDescent="0.2"/>
    <row r="39104" ht="10.199999999999999" hidden="1" x14ac:dyDescent="0.2"/>
    <row r="39105" ht="10.199999999999999" hidden="1" x14ac:dyDescent="0.2"/>
    <row r="39106" ht="10.199999999999999" hidden="1" x14ac:dyDescent="0.2"/>
    <row r="39107" ht="10.199999999999999" hidden="1" x14ac:dyDescent="0.2"/>
    <row r="39108" ht="10.199999999999999" hidden="1" x14ac:dyDescent="0.2"/>
    <row r="39109" ht="10.199999999999999" hidden="1" x14ac:dyDescent="0.2"/>
    <row r="39110" ht="10.199999999999999" hidden="1" x14ac:dyDescent="0.2"/>
    <row r="39111" ht="10.199999999999999" hidden="1" x14ac:dyDescent="0.2"/>
    <row r="39112" ht="10.199999999999999" hidden="1" x14ac:dyDescent="0.2"/>
    <row r="39113" ht="10.199999999999999" hidden="1" x14ac:dyDescent="0.2"/>
    <row r="39114" ht="10.199999999999999" hidden="1" x14ac:dyDescent="0.2"/>
    <row r="39115" ht="10.199999999999999" hidden="1" x14ac:dyDescent="0.2"/>
    <row r="39116" ht="10.199999999999999" hidden="1" x14ac:dyDescent="0.2"/>
    <row r="39117" ht="10.199999999999999" hidden="1" x14ac:dyDescent="0.2"/>
    <row r="39118" ht="10.199999999999999" hidden="1" x14ac:dyDescent="0.2"/>
    <row r="39119" ht="10.199999999999999" hidden="1" x14ac:dyDescent="0.2"/>
    <row r="39120" ht="10.199999999999999" hidden="1" x14ac:dyDescent="0.2"/>
    <row r="39121" ht="10.199999999999999" hidden="1" x14ac:dyDescent="0.2"/>
    <row r="39122" ht="10.199999999999999" hidden="1" x14ac:dyDescent="0.2"/>
    <row r="39123" ht="10.199999999999999" hidden="1" x14ac:dyDescent="0.2"/>
    <row r="39124" ht="10.199999999999999" hidden="1" x14ac:dyDescent="0.2"/>
    <row r="39125" ht="10.199999999999999" hidden="1" x14ac:dyDescent="0.2"/>
    <row r="39126" ht="10.199999999999999" hidden="1" x14ac:dyDescent="0.2"/>
    <row r="39127" ht="10.199999999999999" hidden="1" x14ac:dyDescent="0.2"/>
    <row r="39128" ht="10.199999999999999" hidden="1" x14ac:dyDescent="0.2"/>
    <row r="39129" ht="10.199999999999999" hidden="1" x14ac:dyDescent="0.2"/>
    <row r="39130" ht="10.199999999999999" hidden="1" x14ac:dyDescent="0.2"/>
    <row r="39131" ht="10.199999999999999" hidden="1" x14ac:dyDescent="0.2"/>
    <row r="39132" ht="10.199999999999999" hidden="1" x14ac:dyDescent="0.2"/>
    <row r="39133" ht="10.199999999999999" hidden="1" x14ac:dyDescent="0.2"/>
    <row r="39134" ht="10.199999999999999" hidden="1" x14ac:dyDescent="0.2"/>
    <row r="39135" ht="10.199999999999999" hidden="1" x14ac:dyDescent="0.2"/>
    <row r="39136" ht="10.199999999999999" hidden="1" x14ac:dyDescent="0.2"/>
    <row r="39137" ht="10.199999999999999" hidden="1" x14ac:dyDescent="0.2"/>
    <row r="39138" ht="10.199999999999999" hidden="1" x14ac:dyDescent="0.2"/>
    <row r="39139" ht="10.199999999999999" hidden="1" x14ac:dyDescent="0.2"/>
    <row r="39140" ht="10.199999999999999" hidden="1" x14ac:dyDescent="0.2"/>
    <row r="39141" ht="10.199999999999999" hidden="1" x14ac:dyDescent="0.2"/>
    <row r="39142" ht="10.199999999999999" hidden="1" x14ac:dyDescent="0.2"/>
    <row r="39143" ht="10.199999999999999" hidden="1" x14ac:dyDescent="0.2"/>
    <row r="39144" ht="10.199999999999999" hidden="1" x14ac:dyDescent="0.2"/>
    <row r="39145" ht="10.199999999999999" hidden="1" x14ac:dyDescent="0.2"/>
    <row r="39146" ht="10.199999999999999" hidden="1" x14ac:dyDescent="0.2"/>
    <row r="39147" ht="10.199999999999999" hidden="1" x14ac:dyDescent="0.2"/>
    <row r="39148" ht="10.199999999999999" hidden="1" x14ac:dyDescent="0.2"/>
    <row r="39149" ht="10.199999999999999" hidden="1" x14ac:dyDescent="0.2"/>
    <row r="39150" ht="10.199999999999999" hidden="1" x14ac:dyDescent="0.2"/>
    <row r="39151" ht="10.199999999999999" hidden="1" x14ac:dyDescent="0.2"/>
    <row r="39152" ht="10.199999999999999" hidden="1" x14ac:dyDescent="0.2"/>
    <row r="39153" ht="10.199999999999999" hidden="1" x14ac:dyDescent="0.2"/>
    <row r="39154" ht="10.199999999999999" hidden="1" x14ac:dyDescent="0.2"/>
    <row r="39155" ht="10.199999999999999" hidden="1" x14ac:dyDescent="0.2"/>
    <row r="39156" ht="10.199999999999999" hidden="1" x14ac:dyDescent="0.2"/>
    <row r="39157" ht="10.199999999999999" hidden="1" x14ac:dyDescent="0.2"/>
    <row r="39158" ht="10.199999999999999" hidden="1" x14ac:dyDescent="0.2"/>
    <row r="39159" ht="10.199999999999999" hidden="1" x14ac:dyDescent="0.2"/>
    <row r="39160" ht="10.199999999999999" hidden="1" x14ac:dyDescent="0.2"/>
    <row r="39161" ht="10.199999999999999" hidden="1" x14ac:dyDescent="0.2"/>
    <row r="39162" ht="10.199999999999999" hidden="1" x14ac:dyDescent="0.2"/>
    <row r="39163" ht="10.199999999999999" hidden="1" x14ac:dyDescent="0.2"/>
    <row r="39164" ht="10.199999999999999" hidden="1" x14ac:dyDescent="0.2"/>
    <row r="39165" ht="10.199999999999999" hidden="1" x14ac:dyDescent="0.2"/>
    <row r="39166" ht="10.199999999999999" hidden="1" x14ac:dyDescent="0.2"/>
    <row r="39167" ht="10.199999999999999" hidden="1" x14ac:dyDescent="0.2"/>
    <row r="39168" ht="10.199999999999999" hidden="1" x14ac:dyDescent="0.2"/>
    <row r="39169" ht="10.199999999999999" hidden="1" x14ac:dyDescent="0.2"/>
    <row r="39170" ht="10.199999999999999" hidden="1" x14ac:dyDescent="0.2"/>
    <row r="39171" ht="10.199999999999999" hidden="1" x14ac:dyDescent="0.2"/>
    <row r="39172" ht="10.199999999999999" hidden="1" x14ac:dyDescent="0.2"/>
    <row r="39173" ht="10.199999999999999" hidden="1" x14ac:dyDescent="0.2"/>
    <row r="39174" ht="10.199999999999999" hidden="1" x14ac:dyDescent="0.2"/>
    <row r="39175" ht="10.199999999999999" hidden="1" x14ac:dyDescent="0.2"/>
    <row r="39176" ht="10.199999999999999" hidden="1" x14ac:dyDescent="0.2"/>
    <row r="39177" ht="10.199999999999999" hidden="1" x14ac:dyDescent="0.2"/>
    <row r="39178" ht="10.199999999999999" hidden="1" x14ac:dyDescent="0.2"/>
    <row r="39179" ht="10.199999999999999" hidden="1" x14ac:dyDescent="0.2"/>
    <row r="39180" ht="10.199999999999999" hidden="1" x14ac:dyDescent="0.2"/>
    <row r="39181" ht="10.199999999999999" hidden="1" x14ac:dyDescent="0.2"/>
    <row r="39182" ht="10.199999999999999" hidden="1" x14ac:dyDescent="0.2"/>
    <row r="39183" ht="10.199999999999999" hidden="1" x14ac:dyDescent="0.2"/>
    <row r="39184" ht="10.199999999999999" hidden="1" x14ac:dyDescent="0.2"/>
    <row r="39185" ht="10.199999999999999" hidden="1" x14ac:dyDescent="0.2"/>
    <row r="39186" ht="10.199999999999999" hidden="1" x14ac:dyDescent="0.2"/>
    <row r="39187" ht="10.199999999999999" hidden="1" x14ac:dyDescent="0.2"/>
    <row r="39188" ht="10.199999999999999" hidden="1" x14ac:dyDescent="0.2"/>
    <row r="39189" ht="10.199999999999999" hidden="1" x14ac:dyDescent="0.2"/>
    <row r="39190" ht="10.199999999999999" hidden="1" x14ac:dyDescent="0.2"/>
    <row r="39191" ht="10.199999999999999" hidden="1" x14ac:dyDescent="0.2"/>
    <row r="39192" ht="10.199999999999999" hidden="1" x14ac:dyDescent="0.2"/>
    <row r="39193" ht="10.199999999999999" hidden="1" x14ac:dyDescent="0.2"/>
    <row r="39194" ht="10.199999999999999" hidden="1" x14ac:dyDescent="0.2"/>
    <row r="39195" ht="10.199999999999999" hidden="1" x14ac:dyDescent="0.2"/>
    <row r="39196" ht="10.199999999999999" hidden="1" x14ac:dyDescent="0.2"/>
    <row r="39197" ht="10.199999999999999" hidden="1" x14ac:dyDescent="0.2"/>
    <row r="39198" ht="10.199999999999999" hidden="1" x14ac:dyDescent="0.2"/>
    <row r="39199" ht="10.199999999999999" hidden="1" x14ac:dyDescent="0.2"/>
    <row r="39200" ht="10.199999999999999" hidden="1" x14ac:dyDescent="0.2"/>
    <row r="39201" ht="10.199999999999999" hidden="1" x14ac:dyDescent="0.2"/>
    <row r="39202" ht="10.199999999999999" hidden="1" x14ac:dyDescent="0.2"/>
    <row r="39203" ht="10.199999999999999" hidden="1" x14ac:dyDescent="0.2"/>
    <row r="39204" ht="10.199999999999999" hidden="1" x14ac:dyDescent="0.2"/>
    <row r="39205" ht="10.199999999999999" hidden="1" x14ac:dyDescent="0.2"/>
    <row r="39206" ht="10.199999999999999" hidden="1" x14ac:dyDescent="0.2"/>
    <row r="39207" ht="10.199999999999999" hidden="1" x14ac:dyDescent="0.2"/>
    <row r="39208" ht="10.199999999999999" hidden="1" x14ac:dyDescent="0.2"/>
    <row r="39209" ht="10.199999999999999" hidden="1" x14ac:dyDescent="0.2"/>
    <row r="39210" ht="10.199999999999999" hidden="1" x14ac:dyDescent="0.2"/>
    <row r="39211" ht="10.199999999999999" hidden="1" x14ac:dyDescent="0.2"/>
    <row r="39212" ht="10.199999999999999" hidden="1" x14ac:dyDescent="0.2"/>
    <row r="39213" ht="10.199999999999999" hidden="1" x14ac:dyDescent="0.2"/>
    <row r="39214" ht="10.199999999999999" hidden="1" x14ac:dyDescent="0.2"/>
    <row r="39215" ht="10.199999999999999" hidden="1" x14ac:dyDescent="0.2"/>
    <row r="39216" ht="10.199999999999999" hidden="1" x14ac:dyDescent="0.2"/>
    <row r="39217" ht="10.199999999999999" hidden="1" x14ac:dyDescent="0.2"/>
    <row r="39218" ht="10.199999999999999" hidden="1" x14ac:dyDescent="0.2"/>
    <row r="39219" ht="10.199999999999999" hidden="1" x14ac:dyDescent="0.2"/>
    <row r="39220" ht="10.199999999999999" hidden="1" x14ac:dyDescent="0.2"/>
    <row r="39221" ht="10.199999999999999" hidden="1" x14ac:dyDescent="0.2"/>
    <row r="39222" ht="10.199999999999999" hidden="1" x14ac:dyDescent="0.2"/>
    <row r="39223" ht="10.199999999999999" hidden="1" x14ac:dyDescent="0.2"/>
    <row r="39224" ht="10.199999999999999" hidden="1" x14ac:dyDescent="0.2"/>
    <row r="39225" ht="10.199999999999999" hidden="1" x14ac:dyDescent="0.2"/>
    <row r="39226" ht="10.199999999999999" hidden="1" x14ac:dyDescent="0.2"/>
    <row r="39227" ht="10.199999999999999" hidden="1" x14ac:dyDescent="0.2"/>
    <row r="39228" ht="10.199999999999999" hidden="1" x14ac:dyDescent="0.2"/>
    <row r="39229" ht="10.199999999999999" hidden="1" x14ac:dyDescent="0.2"/>
    <row r="39230" ht="10.199999999999999" hidden="1" x14ac:dyDescent="0.2"/>
    <row r="39231" ht="10.199999999999999" hidden="1" x14ac:dyDescent="0.2"/>
    <row r="39232" ht="10.199999999999999" hidden="1" x14ac:dyDescent="0.2"/>
    <row r="39233" ht="10.199999999999999" hidden="1" x14ac:dyDescent="0.2"/>
    <row r="39234" ht="10.199999999999999" hidden="1" x14ac:dyDescent="0.2"/>
    <row r="39235" ht="10.199999999999999" hidden="1" x14ac:dyDescent="0.2"/>
    <row r="39236" ht="10.199999999999999" hidden="1" x14ac:dyDescent="0.2"/>
    <row r="39237" ht="10.199999999999999" hidden="1" x14ac:dyDescent="0.2"/>
    <row r="39238" ht="10.199999999999999" hidden="1" x14ac:dyDescent="0.2"/>
    <row r="39239" ht="10.199999999999999" hidden="1" x14ac:dyDescent="0.2"/>
    <row r="39240" ht="10.199999999999999" hidden="1" x14ac:dyDescent="0.2"/>
    <row r="39241" ht="10.199999999999999" hidden="1" x14ac:dyDescent="0.2"/>
    <row r="39242" ht="10.199999999999999" hidden="1" x14ac:dyDescent="0.2"/>
    <row r="39243" ht="10.199999999999999" hidden="1" x14ac:dyDescent="0.2"/>
    <row r="39244" ht="10.199999999999999" hidden="1" x14ac:dyDescent="0.2"/>
    <row r="39245" ht="10.199999999999999" hidden="1" x14ac:dyDescent="0.2"/>
    <row r="39246" ht="10.199999999999999" hidden="1" x14ac:dyDescent="0.2"/>
    <row r="39247" ht="10.199999999999999" hidden="1" x14ac:dyDescent="0.2"/>
    <row r="39248" ht="10.199999999999999" hidden="1" x14ac:dyDescent="0.2"/>
    <row r="39249" ht="10.199999999999999" hidden="1" x14ac:dyDescent="0.2"/>
    <row r="39250" ht="10.199999999999999" hidden="1" x14ac:dyDescent="0.2"/>
    <row r="39251" ht="10.199999999999999" hidden="1" x14ac:dyDescent="0.2"/>
    <row r="39252" ht="10.199999999999999" hidden="1" x14ac:dyDescent="0.2"/>
    <row r="39253" ht="10.199999999999999" hidden="1" x14ac:dyDescent="0.2"/>
    <row r="39254" ht="10.199999999999999" hidden="1" x14ac:dyDescent="0.2"/>
    <row r="39255" ht="10.199999999999999" hidden="1" x14ac:dyDescent="0.2"/>
    <row r="39256" ht="10.199999999999999" hidden="1" x14ac:dyDescent="0.2"/>
    <row r="39257" ht="10.199999999999999" hidden="1" x14ac:dyDescent="0.2"/>
    <row r="39258" ht="10.199999999999999" hidden="1" x14ac:dyDescent="0.2"/>
    <row r="39259" ht="10.199999999999999" hidden="1" x14ac:dyDescent="0.2"/>
    <row r="39260" ht="10.199999999999999" hidden="1" x14ac:dyDescent="0.2"/>
    <row r="39261" ht="10.199999999999999" hidden="1" x14ac:dyDescent="0.2"/>
    <row r="39262" ht="10.199999999999999" hidden="1" x14ac:dyDescent="0.2"/>
    <row r="39263" ht="10.199999999999999" hidden="1" x14ac:dyDescent="0.2"/>
    <row r="39264" ht="10.199999999999999" hidden="1" x14ac:dyDescent="0.2"/>
    <row r="39265" ht="10.199999999999999" hidden="1" x14ac:dyDescent="0.2"/>
    <row r="39266" ht="10.199999999999999" hidden="1" x14ac:dyDescent="0.2"/>
    <row r="39267" ht="10.199999999999999" hidden="1" x14ac:dyDescent="0.2"/>
    <row r="39268" ht="10.199999999999999" hidden="1" x14ac:dyDescent="0.2"/>
    <row r="39269" ht="10.199999999999999" hidden="1" x14ac:dyDescent="0.2"/>
    <row r="39270" ht="10.199999999999999" hidden="1" x14ac:dyDescent="0.2"/>
    <row r="39271" ht="10.199999999999999" hidden="1" x14ac:dyDescent="0.2"/>
    <row r="39272" ht="10.199999999999999" hidden="1" x14ac:dyDescent="0.2"/>
    <row r="39273" ht="10.199999999999999" hidden="1" x14ac:dyDescent="0.2"/>
    <row r="39274" ht="10.199999999999999" hidden="1" x14ac:dyDescent="0.2"/>
    <row r="39275" ht="10.199999999999999" hidden="1" x14ac:dyDescent="0.2"/>
    <row r="39276" ht="10.199999999999999" hidden="1" x14ac:dyDescent="0.2"/>
    <row r="39277" ht="10.199999999999999" hidden="1" x14ac:dyDescent="0.2"/>
    <row r="39278" ht="10.199999999999999" hidden="1" x14ac:dyDescent="0.2"/>
    <row r="39279" ht="10.199999999999999" hidden="1" x14ac:dyDescent="0.2"/>
    <row r="39280" ht="10.199999999999999" hidden="1" x14ac:dyDescent="0.2"/>
    <row r="39281" ht="10.199999999999999" hidden="1" x14ac:dyDescent="0.2"/>
    <row r="39282" ht="10.199999999999999" hidden="1" x14ac:dyDescent="0.2"/>
    <row r="39283" ht="10.199999999999999" hidden="1" x14ac:dyDescent="0.2"/>
    <row r="39284" ht="10.199999999999999" hidden="1" x14ac:dyDescent="0.2"/>
    <row r="39285" ht="10.199999999999999" hidden="1" x14ac:dyDescent="0.2"/>
    <row r="39286" ht="10.199999999999999" hidden="1" x14ac:dyDescent="0.2"/>
    <row r="39287" ht="10.199999999999999" hidden="1" x14ac:dyDescent="0.2"/>
    <row r="39288" ht="10.199999999999999" hidden="1" x14ac:dyDescent="0.2"/>
    <row r="39289" ht="10.199999999999999" hidden="1" x14ac:dyDescent="0.2"/>
    <row r="39290" ht="10.199999999999999" hidden="1" x14ac:dyDescent="0.2"/>
    <row r="39291" ht="10.199999999999999" hidden="1" x14ac:dyDescent="0.2"/>
    <row r="39292" ht="10.199999999999999" hidden="1" x14ac:dyDescent="0.2"/>
    <row r="39293" ht="10.199999999999999" hidden="1" x14ac:dyDescent="0.2"/>
    <row r="39294" ht="10.199999999999999" hidden="1" x14ac:dyDescent="0.2"/>
    <row r="39295" ht="10.199999999999999" hidden="1" x14ac:dyDescent="0.2"/>
    <row r="39296" ht="10.199999999999999" hidden="1" x14ac:dyDescent="0.2"/>
    <row r="39297" ht="10.199999999999999" hidden="1" x14ac:dyDescent="0.2"/>
    <row r="39298" ht="10.199999999999999" hidden="1" x14ac:dyDescent="0.2"/>
    <row r="39299" ht="10.199999999999999" hidden="1" x14ac:dyDescent="0.2"/>
    <row r="39300" ht="10.199999999999999" hidden="1" x14ac:dyDescent="0.2"/>
    <row r="39301" ht="10.199999999999999" hidden="1" x14ac:dyDescent="0.2"/>
    <row r="39302" ht="10.199999999999999" hidden="1" x14ac:dyDescent="0.2"/>
    <row r="39303" ht="10.199999999999999" hidden="1" x14ac:dyDescent="0.2"/>
    <row r="39304" ht="10.199999999999999" hidden="1" x14ac:dyDescent="0.2"/>
    <row r="39305" ht="10.199999999999999" hidden="1" x14ac:dyDescent="0.2"/>
    <row r="39306" ht="10.199999999999999" hidden="1" x14ac:dyDescent="0.2"/>
    <row r="39307" ht="10.199999999999999" hidden="1" x14ac:dyDescent="0.2"/>
    <row r="39308" ht="10.199999999999999" hidden="1" x14ac:dyDescent="0.2"/>
    <row r="39309" ht="10.199999999999999" hidden="1" x14ac:dyDescent="0.2"/>
    <row r="39310" ht="10.199999999999999" hidden="1" x14ac:dyDescent="0.2"/>
    <row r="39311" ht="10.199999999999999" hidden="1" x14ac:dyDescent="0.2"/>
    <row r="39312" ht="10.199999999999999" hidden="1" x14ac:dyDescent="0.2"/>
    <row r="39313" ht="10.199999999999999" hidden="1" x14ac:dyDescent="0.2"/>
    <row r="39314" ht="10.199999999999999" hidden="1" x14ac:dyDescent="0.2"/>
    <row r="39315" ht="10.199999999999999" hidden="1" x14ac:dyDescent="0.2"/>
    <row r="39316" ht="10.199999999999999" hidden="1" x14ac:dyDescent="0.2"/>
    <row r="39317" ht="10.199999999999999" hidden="1" x14ac:dyDescent="0.2"/>
    <row r="39318" ht="10.199999999999999" hidden="1" x14ac:dyDescent="0.2"/>
    <row r="39319" ht="10.199999999999999" hidden="1" x14ac:dyDescent="0.2"/>
    <row r="39320" ht="10.199999999999999" hidden="1" x14ac:dyDescent="0.2"/>
    <row r="39321" ht="10.199999999999999" hidden="1" x14ac:dyDescent="0.2"/>
    <row r="39322" ht="10.199999999999999" hidden="1" x14ac:dyDescent="0.2"/>
    <row r="39323" ht="10.199999999999999" hidden="1" x14ac:dyDescent="0.2"/>
    <row r="39324" ht="10.199999999999999" hidden="1" x14ac:dyDescent="0.2"/>
    <row r="39325" ht="10.199999999999999" hidden="1" x14ac:dyDescent="0.2"/>
    <row r="39326" ht="10.199999999999999" hidden="1" x14ac:dyDescent="0.2"/>
    <row r="39327" ht="10.199999999999999" hidden="1" x14ac:dyDescent="0.2"/>
    <row r="39328" ht="10.199999999999999" hidden="1" x14ac:dyDescent="0.2"/>
    <row r="39329" ht="10.199999999999999" hidden="1" x14ac:dyDescent="0.2"/>
    <row r="39330" ht="10.199999999999999" hidden="1" x14ac:dyDescent="0.2"/>
    <row r="39331" ht="10.199999999999999" hidden="1" x14ac:dyDescent="0.2"/>
    <row r="39332" ht="10.199999999999999" hidden="1" x14ac:dyDescent="0.2"/>
    <row r="39333" ht="10.199999999999999" hidden="1" x14ac:dyDescent="0.2"/>
    <row r="39334" ht="10.199999999999999" hidden="1" x14ac:dyDescent="0.2"/>
    <row r="39335" ht="10.199999999999999" hidden="1" x14ac:dyDescent="0.2"/>
    <row r="39336" ht="10.199999999999999" hidden="1" x14ac:dyDescent="0.2"/>
    <row r="39337" ht="10.199999999999999" hidden="1" x14ac:dyDescent="0.2"/>
    <row r="39338" ht="10.199999999999999" hidden="1" x14ac:dyDescent="0.2"/>
    <row r="39339" ht="10.199999999999999" hidden="1" x14ac:dyDescent="0.2"/>
    <row r="39340" ht="10.199999999999999" hidden="1" x14ac:dyDescent="0.2"/>
    <row r="39341" ht="10.199999999999999" hidden="1" x14ac:dyDescent="0.2"/>
    <row r="39342" ht="10.199999999999999" hidden="1" x14ac:dyDescent="0.2"/>
    <row r="39343" ht="10.199999999999999" hidden="1" x14ac:dyDescent="0.2"/>
    <row r="39344" ht="10.199999999999999" hidden="1" x14ac:dyDescent="0.2"/>
    <row r="39345" ht="10.199999999999999" hidden="1" x14ac:dyDescent="0.2"/>
    <row r="39346" ht="10.199999999999999" hidden="1" x14ac:dyDescent="0.2"/>
    <row r="39347" ht="10.199999999999999" hidden="1" x14ac:dyDescent="0.2"/>
    <row r="39348" ht="10.199999999999999" hidden="1" x14ac:dyDescent="0.2"/>
    <row r="39349" ht="10.199999999999999" hidden="1" x14ac:dyDescent="0.2"/>
    <row r="39350" ht="10.199999999999999" hidden="1" x14ac:dyDescent="0.2"/>
    <row r="39351" ht="10.199999999999999" hidden="1" x14ac:dyDescent="0.2"/>
    <row r="39352" ht="10.199999999999999" hidden="1" x14ac:dyDescent="0.2"/>
    <row r="39353" ht="10.199999999999999" hidden="1" x14ac:dyDescent="0.2"/>
    <row r="39354" ht="10.199999999999999" hidden="1" x14ac:dyDescent="0.2"/>
    <row r="39355" ht="10.199999999999999" hidden="1" x14ac:dyDescent="0.2"/>
    <row r="39356" ht="10.199999999999999" hidden="1" x14ac:dyDescent="0.2"/>
    <row r="39357" ht="10.199999999999999" hidden="1" x14ac:dyDescent="0.2"/>
    <row r="39358" ht="10.199999999999999" hidden="1" x14ac:dyDescent="0.2"/>
    <row r="39359" ht="10.199999999999999" hidden="1" x14ac:dyDescent="0.2"/>
    <row r="39360" ht="10.199999999999999" hidden="1" x14ac:dyDescent="0.2"/>
    <row r="39361" ht="10.199999999999999" hidden="1" x14ac:dyDescent="0.2"/>
    <row r="39362" ht="10.199999999999999" hidden="1" x14ac:dyDescent="0.2"/>
    <row r="39363" ht="10.199999999999999" hidden="1" x14ac:dyDescent="0.2"/>
    <row r="39364" ht="10.199999999999999" hidden="1" x14ac:dyDescent="0.2"/>
    <row r="39365" ht="10.199999999999999" hidden="1" x14ac:dyDescent="0.2"/>
    <row r="39366" ht="10.199999999999999" hidden="1" x14ac:dyDescent="0.2"/>
    <row r="39367" ht="10.199999999999999" hidden="1" x14ac:dyDescent="0.2"/>
    <row r="39368" ht="10.199999999999999" hidden="1" x14ac:dyDescent="0.2"/>
    <row r="39369" ht="10.199999999999999" hidden="1" x14ac:dyDescent="0.2"/>
    <row r="39370" ht="10.199999999999999" hidden="1" x14ac:dyDescent="0.2"/>
    <row r="39371" ht="10.199999999999999" hidden="1" x14ac:dyDescent="0.2"/>
    <row r="39372" ht="10.199999999999999" hidden="1" x14ac:dyDescent="0.2"/>
    <row r="39373" ht="10.199999999999999" hidden="1" x14ac:dyDescent="0.2"/>
    <row r="39374" ht="10.199999999999999" hidden="1" x14ac:dyDescent="0.2"/>
    <row r="39375" ht="10.199999999999999" hidden="1" x14ac:dyDescent="0.2"/>
    <row r="39376" ht="10.199999999999999" hidden="1" x14ac:dyDescent="0.2"/>
    <row r="39377" ht="10.199999999999999" hidden="1" x14ac:dyDescent="0.2"/>
    <row r="39378" ht="10.199999999999999" hidden="1" x14ac:dyDescent="0.2"/>
    <row r="39379" ht="10.199999999999999" hidden="1" x14ac:dyDescent="0.2"/>
    <row r="39380" ht="10.199999999999999" hidden="1" x14ac:dyDescent="0.2"/>
    <row r="39381" ht="10.199999999999999" hidden="1" x14ac:dyDescent="0.2"/>
    <row r="39382" ht="10.199999999999999" hidden="1" x14ac:dyDescent="0.2"/>
    <row r="39383" ht="10.199999999999999" hidden="1" x14ac:dyDescent="0.2"/>
    <row r="39384" ht="10.199999999999999" hidden="1" x14ac:dyDescent="0.2"/>
    <row r="39385" ht="10.199999999999999" hidden="1" x14ac:dyDescent="0.2"/>
    <row r="39386" ht="10.199999999999999" hidden="1" x14ac:dyDescent="0.2"/>
    <row r="39387" ht="10.199999999999999" hidden="1" x14ac:dyDescent="0.2"/>
    <row r="39388" ht="10.199999999999999" hidden="1" x14ac:dyDescent="0.2"/>
    <row r="39389" ht="10.199999999999999" hidden="1" x14ac:dyDescent="0.2"/>
    <row r="39390" ht="10.199999999999999" hidden="1" x14ac:dyDescent="0.2"/>
    <row r="39391" ht="10.199999999999999" hidden="1" x14ac:dyDescent="0.2"/>
    <row r="39392" ht="10.199999999999999" hidden="1" x14ac:dyDescent="0.2"/>
    <row r="39393" ht="10.199999999999999" hidden="1" x14ac:dyDescent="0.2"/>
    <row r="39394" ht="10.199999999999999" hidden="1" x14ac:dyDescent="0.2"/>
    <row r="39395" ht="10.199999999999999" hidden="1" x14ac:dyDescent="0.2"/>
    <row r="39396" ht="10.199999999999999" hidden="1" x14ac:dyDescent="0.2"/>
    <row r="39397" ht="10.199999999999999" hidden="1" x14ac:dyDescent="0.2"/>
    <row r="39398" ht="10.199999999999999" hidden="1" x14ac:dyDescent="0.2"/>
    <row r="39399" ht="10.199999999999999" hidden="1" x14ac:dyDescent="0.2"/>
    <row r="39400" ht="10.199999999999999" hidden="1" x14ac:dyDescent="0.2"/>
    <row r="39401" ht="10.199999999999999" hidden="1" x14ac:dyDescent="0.2"/>
    <row r="39402" ht="10.199999999999999" hidden="1" x14ac:dyDescent="0.2"/>
    <row r="39403" ht="10.199999999999999" hidden="1" x14ac:dyDescent="0.2"/>
    <row r="39404" ht="10.199999999999999" hidden="1" x14ac:dyDescent="0.2"/>
    <row r="39405" ht="10.199999999999999" hidden="1" x14ac:dyDescent="0.2"/>
    <row r="39406" ht="10.199999999999999" hidden="1" x14ac:dyDescent="0.2"/>
    <row r="39407" ht="10.199999999999999" hidden="1" x14ac:dyDescent="0.2"/>
    <row r="39408" ht="10.199999999999999" hidden="1" x14ac:dyDescent="0.2"/>
    <row r="39409" ht="10.199999999999999" hidden="1" x14ac:dyDescent="0.2"/>
    <row r="39410" ht="10.199999999999999" hidden="1" x14ac:dyDescent="0.2"/>
    <row r="39411" ht="10.199999999999999" hidden="1" x14ac:dyDescent="0.2"/>
    <row r="39412" ht="10.199999999999999" hidden="1" x14ac:dyDescent="0.2"/>
    <row r="39413" ht="10.199999999999999" hidden="1" x14ac:dyDescent="0.2"/>
    <row r="39414" ht="10.199999999999999" hidden="1" x14ac:dyDescent="0.2"/>
    <row r="39415" ht="10.199999999999999" hidden="1" x14ac:dyDescent="0.2"/>
    <row r="39416" ht="10.199999999999999" hidden="1" x14ac:dyDescent="0.2"/>
    <row r="39417" ht="10.199999999999999" hidden="1" x14ac:dyDescent="0.2"/>
    <row r="39418" ht="10.199999999999999" hidden="1" x14ac:dyDescent="0.2"/>
    <row r="39419" ht="10.199999999999999" hidden="1" x14ac:dyDescent="0.2"/>
    <row r="39420" ht="10.199999999999999" hidden="1" x14ac:dyDescent="0.2"/>
    <row r="39421" ht="10.199999999999999" hidden="1" x14ac:dyDescent="0.2"/>
    <row r="39422" ht="10.199999999999999" hidden="1" x14ac:dyDescent="0.2"/>
    <row r="39423" ht="10.199999999999999" hidden="1" x14ac:dyDescent="0.2"/>
    <row r="39424" ht="10.199999999999999" hidden="1" x14ac:dyDescent="0.2"/>
    <row r="39425" ht="10.199999999999999" hidden="1" x14ac:dyDescent="0.2"/>
    <row r="39426" ht="10.199999999999999" hidden="1" x14ac:dyDescent="0.2"/>
    <row r="39427" ht="10.199999999999999" hidden="1" x14ac:dyDescent="0.2"/>
    <row r="39428" ht="10.199999999999999" hidden="1" x14ac:dyDescent="0.2"/>
    <row r="39429" ht="10.199999999999999" hidden="1" x14ac:dyDescent="0.2"/>
    <row r="39430" ht="10.199999999999999" hidden="1" x14ac:dyDescent="0.2"/>
    <row r="39431" ht="10.199999999999999" hidden="1" x14ac:dyDescent="0.2"/>
    <row r="39432" ht="10.199999999999999" hidden="1" x14ac:dyDescent="0.2"/>
    <row r="39433" ht="10.199999999999999" hidden="1" x14ac:dyDescent="0.2"/>
    <row r="39434" ht="10.199999999999999" hidden="1" x14ac:dyDescent="0.2"/>
    <row r="39435" ht="10.199999999999999" hidden="1" x14ac:dyDescent="0.2"/>
    <row r="39436" ht="10.199999999999999" hidden="1" x14ac:dyDescent="0.2"/>
    <row r="39437" ht="10.199999999999999" hidden="1" x14ac:dyDescent="0.2"/>
    <row r="39438" ht="10.199999999999999" hidden="1" x14ac:dyDescent="0.2"/>
    <row r="39439" ht="10.199999999999999" hidden="1" x14ac:dyDescent="0.2"/>
    <row r="39440" ht="10.199999999999999" hidden="1" x14ac:dyDescent="0.2"/>
    <row r="39441" ht="10.199999999999999" hidden="1" x14ac:dyDescent="0.2"/>
    <row r="39442" ht="10.199999999999999" hidden="1" x14ac:dyDescent="0.2"/>
    <row r="39443" ht="10.199999999999999" hidden="1" x14ac:dyDescent="0.2"/>
    <row r="39444" ht="10.199999999999999" hidden="1" x14ac:dyDescent="0.2"/>
    <row r="39445" ht="10.199999999999999" hidden="1" x14ac:dyDescent="0.2"/>
    <row r="39446" ht="10.199999999999999" hidden="1" x14ac:dyDescent="0.2"/>
    <row r="39447" ht="10.199999999999999" hidden="1" x14ac:dyDescent="0.2"/>
    <row r="39448" ht="10.199999999999999" hidden="1" x14ac:dyDescent="0.2"/>
    <row r="39449" ht="10.199999999999999" hidden="1" x14ac:dyDescent="0.2"/>
    <row r="39450" ht="10.199999999999999" hidden="1" x14ac:dyDescent="0.2"/>
    <row r="39451" ht="10.199999999999999" hidden="1" x14ac:dyDescent="0.2"/>
    <row r="39452" ht="10.199999999999999" hidden="1" x14ac:dyDescent="0.2"/>
    <row r="39453" ht="10.199999999999999" hidden="1" x14ac:dyDescent="0.2"/>
    <row r="39454" ht="10.199999999999999" hidden="1" x14ac:dyDescent="0.2"/>
    <row r="39455" ht="10.199999999999999" hidden="1" x14ac:dyDescent="0.2"/>
    <row r="39456" ht="10.199999999999999" hidden="1" x14ac:dyDescent="0.2"/>
    <row r="39457" ht="10.199999999999999" hidden="1" x14ac:dyDescent="0.2"/>
    <row r="39458" ht="10.199999999999999" hidden="1" x14ac:dyDescent="0.2"/>
    <row r="39459" ht="10.199999999999999" hidden="1" x14ac:dyDescent="0.2"/>
    <row r="39460" ht="10.199999999999999" hidden="1" x14ac:dyDescent="0.2"/>
    <row r="39461" ht="10.199999999999999" hidden="1" x14ac:dyDescent="0.2"/>
    <row r="39462" ht="10.199999999999999" hidden="1" x14ac:dyDescent="0.2"/>
    <row r="39463" ht="10.199999999999999" hidden="1" x14ac:dyDescent="0.2"/>
    <row r="39464" ht="10.199999999999999" hidden="1" x14ac:dyDescent="0.2"/>
    <row r="39465" ht="10.199999999999999" hidden="1" x14ac:dyDescent="0.2"/>
    <row r="39466" ht="10.199999999999999" hidden="1" x14ac:dyDescent="0.2"/>
    <row r="39467" ht="10.199999999999999" hidden="1" x14ac:dyDescent="0.2"/>
    <row r="39468" ht="10.199999999999999" hidden="1" x14ac:dyDescent="0.2"/>
    <row r="39469" ht="10.199999999999999" hidden="1" x14ac:dyDescent="0.2"/>
    <row r="39470" ht="10.199999999999999" hidden="1" x14ac:dyDescent="0.2"/>
    <row r="39471" ht="10.199999999999999" hidden="1" x14ac:dyDescent="0.2"/>
    <row r="39472" ht="10.199999999999999" hidden="1" x14ac:dyDescent="0.2"/>
    <row r="39473" ht="10.199999999999999" hidden="1" x14ac:dyDescent="0.2"/>
    <row r="39474" ht="10.199999999999999" hidden="1" x14ac:dyDescent="0.2"/>
    <row r="39475" ht="10.199999999999999" hidden="1" x14ac:dyDescent="0.2"/>
    <row r="39476" ht="10.199999999999999" hidden="1" x14ac:dyDescent="0.2"/>
    <row r="39477" ht="10.199999999999999" hidden="1" x14ac:dyDescent="0.2"/>
    <row r="39478" ht="10.199999999999999" hidden="1" x14ac:dyDescent="0.2"/>
    <row r="39479" ht="10.199999999999999" hidden="1" x14ac:dyDescent="0.2"/>
    <row r="39480" ht="10.199999999999999" hidden="1" x14ac:dyDescent="0.2"/>
    <row r="39481" ht="10.199999999999999" hidden="1" x14ac:dyDescent="0.2"/>
    <row r="39482" ht="10.199999999999999" hidden="1" x14ac:dyDescent="0.2"/>
    <row r="39483" ht="10.199999999999999" hidden="1" x14ac:dyDescent="0.2"/>
    <row r="39484" ht="10.199999999999999" hidden="1" x14ac:dyDescent="0.2"/>
    <row r="39485" ht="10.199999999999999" hidden="1" x14ac:dyDescent="0.2"/>
    <row r="39486" ht="10.199999999999999" hidden="1" x14ac:dyDescent="0.2"/>
    <row r="39487" ht="10.199999999999999" hidden="1" x14ac:dyDescent="0.2"/>
    <row r="39488" ht="10.199999999999999" hidden="1" x14ac:dyDescent="0.2"/>
    <row r="39489" ht="10.199999999999999" hidden="1" x14ac:dyDescent="0.2"/>
    <row r="39490" ht="10.199999999999999" hidden="1" x14ac:dyDescent="0.2"/>
    <row r="39491" ht="10.199999999999999" hidden="1" x14ac:dyDescent="0.2"/>
    <row r="39492" ht="10.199999999999999" hidden="1" x14ac:dyDescent="0.2"/>
    <row r="39493" ht="10.199999999999999" hidden="1" x14ac:dyDescent="0.2"/>
    <row r="39494" ht="10.199999999999999" hidden="1" x14ac:dyDescent="0.2"/>
    <row r="39495" ht="10.199999999999999" hidden="1" x14ac:dyDescent="0.2"/>
    <row r="39496" ht="10.199999999999999" hidden="1" x14ac:dyDescent="0.2"/>
    <row r="39497" ht="10.199999999999999" hidden="1" x14ac:dyDescent="0.2"/>
    <row r="39498" ht="10.199999999999999" hidden="1" x14ac:dyDescent="0.2"/>
    <row r="39499" ht="10.199999999999999" hidden="1" x14ac:dyDescent="0.2"/>
    <row r="39500" ht="10.199999999999999" hidden="1" x14ac:dyDescent="0.2"/>
    <row r="39501" ht="10.199999999999999" hidden="1" x14ac:dyDescent="0.2"/>
    <row r="39502" ht="10.199999999999999" hidden="1" x14ac:dyDescent="0.2"/>
    <row r="39503" ht="10.199999999999999" hidden="1" x14ac:dyDescent="0.2"/>
    <row r="39504" ht="10.199999999999999" hidden="1" x14ac:dyDescent="0.2"/>
    <row r="39505" ht="10.199999999999999" hidden="1" x14ac:dyDescent="0.2"/>
    <row r="39506" ht="10.199999999999999" hidden="1" x14ac:dyDescent="0.2"/>
    <row r="39507" ht="10.199999999999999" hidden="1" x14ac:dyDescent="0.2"/>
    <row r="39508" ht="10.199999999999999" hidden="1" x14ac:dyDescent="0.2"/>
    <row r="39509" ht="10.199999999999999" hidden="1" x14ac:dyDescent="0.2"/>
    <row r="39510" ht="10.199999999999999" hidden="1" x14ac:dyDescent="0.2"/>
    <row r="39511" ht="10.199999999999999" hidden="1" x14ac:dyDescent="0.2"/>
    <row r="39512" ht="10.199999999999999" hidden="1" x14ac:dyDescent="0.2"/>
    <row r="39513" ht="10.199999999999999" hidden="1" x14ac:dyDescent="0.2"/>
    <row r="39514" ht="10.199999999999999" hidden="1" x14ac:dyDescent="0.2"/>
    <row r="39515" ht="10.199999999999999" hidden="1" x14ac:dyDescent="0.2"/>
    <row r="39516" ht="10.199999999999999" hidden="1" x14ac:dyDescent="0.2"/>
    <row r="39517" ht="10.199999999999999" hidden="1" x14ac:dyDescent="0.2"/>
    <row r="39518" ht="10.199999999999999" hidden="1" x14ac:dyDescent="0.2"/>
    <row r="39519" ht="10.199999999999999" hidden="1" x14ac:dyDescent="0.2"/>
    <row r="39520" ht="10.199999999999999" hidden="1" x14ac:dyDescent="0.2"/>
    <row r="39521" ht="10.199999999999999" hidden="1" x14ac:dyDescent="0.2"/>
    <row r="39522" ht="10.199999999999999" hidden="1" x14ac:dyDescent="0.2"/>
    <row r="39523" ht="10.199999999999999" hidden="1" x14ac:dyDescent="0.2"/>
    <row r="39524" ht="10.199999999999999" hidden="1" x14ac:dyDescent="0.2"/>
    <row r="39525" ht="10.199999999999999" hidden="1" x14ac:dyDescent="0.2"/>
    <row r="39526" ht="10.199999999999999" hidden="1" x14ac:dyDescent="0.2"/>
    <row r="39527" ht="10.199999999999999" hidden="1" x14ac:dyDescent="0.2"/>
    <row r="39528" ht="10.199999999999999" hidden="1" x14ac:dyDescent="0.2"/>
    <row r="39529" ht="10.199999999999999" hidden="1" x14ac:dyDescent="0.2"/>
    <row r="39530" ht="10.199999999999999" hidden="1" x14ac:dyDescent="0.2"/>
    <row r="39531" ht="10.199999999999999" hidden="1" x14ac:dyDescent="0.2"/>
    <row r="39532" ht="10.199999999999999" hidden="1" x14ac:dyDescent="0.2"/>
    <row r="39533" ht="10.199999999999999" hidden="1" x14ac:dyDescent="0.2"/>
    <row r="39534" ht="10.199999999999999" hidden="1" x14ac:dyDescent="0.2"/>
    <row r="39535" ht="10.199999999999999" hidden="1" x14ac:dyDescent="0.2"/>
    <row r="39536" ht="10.199999999999999" hidden="1" x14ac:dyDescent="0.2"/>
    <row r="39537" ht="10.199999999999999" hidden="1" x14ac:dyDescent="0.2"/>
    <row r="39538" ht="10.199999999999999" hidden="1" x14ac:dyDescent="0.2"/>
    <row r="39539" ht="10.199999999999999" hidden="1" x14ac:dyDescent="0.2"/>
    <row r="39540" ht="10.199999999999999" hidden="1" x14ac:dyDescent="0.2"/>
    <row r="39541" ht="10.199999999999999" hidden="1" x14ac:dyDescent="0.2"/>
    <row r="39542" ht="10.199999999999999" hidden="1" x14ac:dyDescent="0.2"/>
    <row r="39543" ht="10.199999999999999" hidden="1" x14ac:dyDescent="0.2"/>
    <row r="39544" ht="10.199999999999999" hidden="1" x14ac:dyDescent="0.2"/>
    <row r="39545" ht="10.199999999999999" hidden="1" x14ac:dyDescent="0.2"/>
    <row r="39546" ht="10.199999999999999" hidden="1" x14ac:dyDescent="0.2"/>
    <row r="39547" ht="10.199999999999999" hidden="1" x14ac:dyDescent="0.2"/>
    <row r="39548" ht="10.199999999999999" hidden="1" x14ac:dyDescent="0.2"/>
    <row r="39549" ht="10.199999999999999" hidden="1" x14ac:dyDescent="0.2"/>
    <row r="39550" ht="10.199999999999999" hidden="1" x14ac:dyDescent="0.2"/>
    <row r="39551" ht="10.199999999999999" hidden="1" x14ac:dyDescent="0.2"/>
    <row r="39552" ht="10.199999999999999" hidden="1" x14ac:dyDescent="0.2"/>
    <row r="39553" ht="10.199999999999999" hidden="1" x14ac:dyDescent="0.2"/>
    <row r="39554" ht="10.199999999999999" hidden="1" x14ac:dyDescent="0.2"/>
    <row r="39555" ht="10.199999999999999" hidden="1" x14ac:dyDescent="0.2"/>
    <row r="39556" ht="10.199999999999999" hidden="1" x14ac:dyDescent="0.2"/>
    <row r="39557" ht="10.199999999999999" hidden="1" x14ac:dyDescent="0.2"/>
    <row r="39558" ht="10.199999999999999" hidden="1" x14ac:dyDescent="0.2"/>
    <row r="39559" ht="10.199999999999999" hidden="1" x14ac:dyDescent="0.2"/>
    <row r="39560" ht="10.199999999999999" hidden="1" x14ac:dyDescent="0.2"/>
    <row r="39561" ht="10.199999999999999" hidden="1" x14ac:dyDescent="0.2"/>
    <row r="39562" ht="10.199999999999999" hidden="1" x14ac:dyDescent="0.2"/>
    <row r="39563" ht="10.199999999999999" hidden="1" x14ac:dyDescent="0.2"/>
    <row r="39564" ht="10.199999999999999" hidden="1" x14ac:dyDescent="0.2"/>
    <row r="39565" ht="10.199999999999999" hidden="1" x14ac:dyDescent="0.2"/>
    <row r="39566" ht="10.199999999999999" hidden="1" x14ac:dyDescent="0.2"/>
    <row r="39567" ht="10.199999999999999" hidden="1" x14ac:dyDescent="0.2"/>
    <row r="39568" ht="10.199999999999999" hidden="1" x14ac:dyDescent="0.2"/>
    <row r="39569" ht="10.199999999999999" hidden="1" x14ac:dyDescent="0.2"/>
    <row r="39570" ht="10.199999999999999" hidden="1" x14ac:dyDescent="0.2"/>
    <row r="39571" ht="10.199999999999999" hidden="1" x14ac:dyDescent="0.2"/>
    <row r="39572" ht="10.199999999999999" hidden="1" x14ac:dyDescent="0.2"/>
    <row r="39573" ht="10.199999999999999" hidden="1" x14ac:dyDescent="0.2"/>
    <row r="39574" ht="10.199999999999999" hidden="1" x14ac:dyDescent="0.2"/>
    <row r="39575" ht="10.199999999999999" hidden="1" x14ac:dyDescent="0.2"/>
    <row r="39576" ht="10.199999999999999" hidden="1" x14ac:dyDescent="0.2"/>
    <row r="39577" ht="10.199999999999999" hidden="1" x14ac:dyDescent="0.2"/>
    <row r="39578" ht="10.199999999999999" hidden="1" x14ac:dyDescent="0.2"/>
    <row r="39579" ht="10.199999999999999" hidden="1" x14ac:dyDescent="0.2"/>
    <row r="39580" ht="10.199999999999999" hidden="1" x14ac:dyDescent="0.2"/>
    <row r="39581" ht="10.199999999999999" hidden="1" x14ac:dyDescent="0.2"/>
    <row r="39582" ht="10.199999999999999" hidden="1" x14ac:dyDescent="0.2"/>
    <row r="39583" ht="10.199999999999999" hidden="1" x14ac:dyDescent="0.2"/>
    <row r="39584" ht="10.199999999999999" hidden="1" x14ac:dyDescent="0.2"/>
    <row r="39585" ht="10.199999999999999" hidden="1" x14ac:dyDescent="0.2"/>
    <row r="39586" ht="10.199999999999999" hidden="1" x14ac:dyDescent="0.2"/>
    <row r="39587" ht="10.199999999999999" hidden="1" x14ac:dyDescent="0.2"/>
    <row r="39588" ht="10.199999999999999" hidden="1" x14ac:dyDescent="0.2"/>
    <row r="39589" ht="10.199999999999999" hidden="1" x14ac:dyDescent="0.2"/>
    <row r="39590" ht="10.199999999999999" hidden="1" x14ac:dyDescent="0.2"/>
    <row r="39591" ht="10.199999999999999" hidden="1" x14ac:dyDescent="0.2"/>
    <row r="39592" ht="10.199999999999999" hidden="1" x14ac:dyDescent="0.2"/>
    <row r="39593" ht="10.199999999999999" hidden="1" x14ac:dyDescent="0.2"/>
    <row r="39594" ht="10.199999999999999" hidden="1" x14ac:dyDescent="0.2"/>
    <row r="39595" ht="10.199999999999999" hidden="1" x14ac:dyDescent="0.2"/>
    <row r="39596" ht="10.199999999999999" hidden="1" x14ac:dyDescent="0.2"/>
    <row r="39597" ht="10.199999999999999" hidden="1" x14ac:dyDescent="0.2"/>
    <row r="39598" ht="10.199999999999999" hidden="1" x14ac:dyDescent="0.2"/>
    <row r="39599" ht="10.199999999999999" hidden="1" x14ac:dyDescent="0.2"/>
    <row r="39600" ht="10.199999999999999" hidden="1" x14ac:dyDescent="0.2"/>
    <row r="39601" ht="10.199999999999999" hidden="1" x14ac:dyDescent="0.2"/>
    <row r="39602" ht="10.199999999999999" hidden="1" x14ac:dyDescent="0.2"/>
    <row r="39603" ht="10.199999999999999" hidden="1" x14ac:dyDescent="0.2"/>
    <row r="39604" ht="10.199999999999999" hidden="1" x14ac:dyDescent="0.2"/>
    <row r="39605" ht="10.199999999999999" hidden="1" x14ac:dyDescent="0.2"/>
    <row r="39606" ht="10.199999999999999" hidden="1" x14ac:dyDescent="0.2"/>
    <row r="39607" ht="10.199999999999999" hidden="1" x14ac:dyDescent="0.2"/>
    <row r="39608" ht="10.199999999999999" hidden="1" x14ac:dyDescent="0.2"/>
    <row r="39609" ht="10.199999999999999" hidden="1" x14ac:dyDescent="0.2"/>
    <row r="39610" ht="10.199999999999999" hidden="1" x14ac:dyDescent="0.2"/>
    <row r="39611" ht="10.199999999999999" hidden="1" x14ac:dyDescent="0.2"/>
    <row r="39612" ht="10.199999999999999" hidden="1" x14ac:dyDescent="0.2"/>
    <row r="39613" ht="10.199999999999999" hidden="1" x14ac:dyDescent="0.2"/>
    <row r="39614" ht="10.199999999999999" hidden="1" x14ac:dyDescent="0.2"/>
    <row r="39615" ht="10.199999999999999" hidden="1" x14ac:dyDescent="0.2"/>
    <row r="39616" ht="10.199999999999999" hidden="1" x14ac:dyDescent="0.2"/>
    <row r="39617" ht="10.199999999999999" hidden="1" x14ac:dyDescent="0.2"/>
    <row r="39618" ht="10.199999999999999" hidden="1" x14ac:dyDescent="0.2"/>
    <row r="39619" ht="10.199999999999999" hidden="1" x14ac:dyDescent="0.2"/>
    <row r="39620" ht="10.199999999999999" hidden="1" x14ac:dyDescent="0.2"/>
    <row r="39621" ht="10.199999999999999" hidden="1" x14ac:dyDescent="0.2"/>
    <row r="39622" ht="10.199999999999999" hidden="1" x14ac:dyDescent="0.2"/>
    <row r="39623" ht="10.199999999999999" hidden="1" x14ac:dyDescent="0.2"/>
    <row r="39624" ht="10.199999999999999" hidden="1" x14ac:dyDescent="0.2"/>
    <row r="39625" ht="10.199999999999999" hidden="1" x14ac:dyDescent="0.2"/>
    <row r="39626" ht="10.199999999999999" hidden="1" x14ac:dyDescent="0.2"/>
    <row r="39627" ht="10.199999999999999" hidden="1" x14ac:dyDescent="0.2"/>
    <row r="39628" ht="10.199999999999999" hidden="1" x14ac:dyDescent="0.2"/>
    <row r="39629" ht="10.199999999999999" hidden="1" x14ac:dyDescent="0.2"/>
    <row r="39630" ht="10.199999999999999" hidden="1" x14ac:dyDescent="0.2"/>
    <row r="39631" ht="10.199999999999999" hidden="1" x14ac:dyDescent="0.2"/>
    <row r="39632" ht="10.199999999999999" hidden="1" x14ac:dyDescent="0.2"/>
    <row r="39633" ht="10.199999999999999" hidden="1" x14ac:dyDescent="0.2"/>
    <row r="39634" ht="10.199999999999999" hidden="1" x14ac:dyDescent="0.2"/>
    <row r="39635" ht="10.199999999999999" hidden="1" x14ac:dyDescent="0.2"/>
    <row r="39636" ht="10.199999999999999" hidden="1" x14ac:dyDescent="0.2"/>
    <row r="39637" ht="10.199999999999999" hidden="1" x14ac:dyDescent="0.2"/>
    <row r="39638" ht="10.199999999999999" hidden="1" x14ac:dyDescent="0.2"/>
    <row r="39639" ht="10.199999999999999" hidden="1" x14ac:dyDescent="0.2"/>
    <row r="39640" ht="10.199999999999999" hidden="1" x14ac:dyDescent="0.2"/>
    <row r="39641" ht="10.199999999999999" hidden="1" x14ac:dyDescent="0.2"/>
    <row r="39642" ht="10.199999999999999" hidden="1" x14ac:dyDescent="0.2"/>
    <row r="39643" ht="10.199999999999999" hidden="1" x14ac:dyDescent="0.2"/>
    <row r="39644" ht="10.199999999999999" hidden="1" x14ac:dyDescent="0.2"/>
    <row r="39645" ht="10.199999999999999" hidden="1" x14ac:dyDescent="0.2"/>
    <row r="39646" ht="10.199999999999999" hidden="1" x14ac:dyDescent="0.2"/>
    <row r="39647" ht="10.199999999999999" hidden="1" x14ac:dyDescent="0.2"/>
    <row r="39648" ht="10.199999999999999" hidden="1" x14ac:dyDescent="0.2"/>
    <row r="39649" ht="10.199999999999999" hidden="1" x14ac:dyDescent="0.2"/>
    <row r="39650" ht="10.199999999999999" hidden="1" x14ac:dyDescent="0.2"/>
    <row r="39651" ht="10.199999999999999" hidden="1" x14ac:dyDescent="0.2"/>
    <row r="39652" ht="10.199999999999999" hidden="1" x14ac:dyDescent="0.2"/>
    <row r="39653" ht="10.199999999999999" hidden="1" x14ac:dyDescent="0.2"/>
    <row r="39654" ht="10.199999999999999" hidden="1" x14ac:dyDescent="0.2"/>
    <row r="39655" ht="10.199999999999999" hidden="1" x14ac:dyDescent="0.2"/>
    <row r="39656" ht="10.199999999999999" hidden="1" x14ac:dyDescent="0.2"/>
    <row r="39657" ht="10.199999999999999" hidden="1" x14ac:dyDescent="0.2"/>
    <row r="39658" ht="10.199999999999999" hidden="1" x14ac:dyDescent="0.2"/>
    <row r="39659" ht="10.199999999999999" hidden="1" x14ac:dyDescent="0.2"/>
    <row r="39660" ht="10.199999999999999" hidden="1" x14ac:dyDescent="0.2"/>
    <row r="39661" ht="10.199999999999999" hidden="1" x14ac:dyDescent="0.2"/>
    <row r="39662" ht="10.199999999999999" hidden="1" x14ac:dyDescent="0.2"/>
    <row r="39663" ht="10.199999999999999" hidden="1" x14ac:dyDescent="0.2"/>
    <row r="39664" ht="10.199999999999999" hidden="1" x14ac:dyDescent="0.2"/>
    <row r="39665" ht="10.199999999999999" hidden="1" x14ac:dyDescent="0.2"/>
    <row r="39666" ht="10.199999999999999" hidden="1" x14ac:dyDescent="0.2"/>
    <row r="39667" ht="10.199999999999999" hidden="1" x14ac:dyDescent="0.2"/>
    <row r="39668" ht="10.199999999999999" hidden="1" x14ac:dyDescent="0.2"/>
    <row r="39669" ht="10.199999999999999" hidden="1" x14ac:dyDescent="0.2"/>
    <row r="39670" ht="10.199999999999999" hidden="1" x14ac:dyDescent="0.2"/>
    <row r="39671" ht="10.199999999999999" hidden="1" x14ac:dyDescent="0.2"/>
    <row r="39672" ht="10.199999999999999" hidden="1" x14ac:dyDescent="0.2"/>
    <row r="39673" ht="10.199999999999999" hidden="1" x14ac:dyDescent="0.2"/>
    <row r="39674" ht="10.199999999999999" hidden="1" x14ac:dyDescent="0.2"/>
    <row r="39675" ht="10.199999999999999" hidden="1" x14ac:dyDescent="0.2"/>
    <row r="39676" ht="10.199999999999999" hidden="1" x14ac:dyDescent="0.2"/>
    <row r="39677" ht="10.199999999999999" hidden="1" x14ac:dyDescent="0.2"/>
    <row r="39678" ht="10.199999999999999" hidden="1" x14ac:dyDescent="0.2"/>
    <row r="39679" ht="10.199999999999999" hidden="1" x14ac:dyDescent="0.2"/>
    <row r="39680" ht="10.199999999999999" hidden="1" x14ac:dyDescent="0.2"/>
    <row r="39681" ht="10.199999999999999" hidden="1" x14ac:dyDescent="0.2"/>
    <row r="39682" ht="10.199999999999999" hidden="1" x14ac:dyDescent="0.2"/>
    <row r="39683" ht="10.199999999999999" hidden="1" x14ac:dyDescent="0.2"/>
    <row r="39684" ht="10.199999999999999" hidden="1" x14ac:dyDescent="0.2"/>
    <row r="39685" ht="10.199999999999999" hidden="1" x14ac:dyDescent="0.2"/>
    <row r="39686" ht="10.199999999999999" hidden="1" x14ac:dyDescent="0.2"/>
    <row r="39687" ht="10.199999999999999" hidden="1" x14ac:dyDescent="0.2"/>
    <row r="39688" ht="10.199999999999999" hidden="1" x14ac:dyDescent="0.2"/>
    <row r="39689" ht="10.199999999999999" hidden="1" x14ac:dyDescent="0.2"/>
    <row r="39690" ht="10.199999999999999" hidden="1" x14ac:dyDescent="0.2"/>
    <row r="39691" ht="10.199999999999999" hidden="1" x14ac:dyDescent="0.2"/>
    <row r="39692" ht="10.199999999999999" hidden="1" x14ac:dyDescent="0.2"/>
    <row r="39693" ht="10.199999999999999" hidden="1" x14ac:dyDescent="0.2"/>
    <row r="39694" ht="10.199999999999999" hidden="1" x14ac:dyDescent="0.2"/>
    <row r="39695" ht="10.199999999999999" hidden="1" x14ac:dyDescent="0.2"/>
    <row r="39696" ht="10.199999999999999" hidden="1" x14ac:dyDescent="0.2"/>
    <row r="39697" ht="10.199999999999999" hidden="1" x14ac:dyDescent="0.2"/>
    <row r="39698" ht="10.199999999999999" hidden="1" x14ac:dyDescent="0.2"/>
    <row r="39699" ht="10.199999999999999" hidden="1" x14ac:dyDescent="0.2"/>
    <row r="39700" ht="10.199999999999999" hidden="1" x14ac:dyDescent="0.2"/>
    <row r="39701" ht="10.199999999999999" hidden="1" x14ac:dyDescent="0.2"/>
    <row r="39702" ht="10.199999999999999" hidden="1" x14ac:dyDescent="0.2"/>
    <row r="39703" ht="10.199999999999999" hidden="1" x14ac:dyDescent="0.2"/>
    <row r="39704" ht="10.199999999999999" hidden="1" x14ac:dyDescent="0.2"/>
    <row r="39705" ht="10.199999999999999" hidden="1" x14ac:dyDescent="0.2"/>
    <row r="39706" ht="10.199999999999999" hidden="1" x14ac:dyDescent="0.2"/>
    <row r="39707" ht="10.199999999999999" hidden="1" x14ac:dyDescent="0.2"/>
    <row r="39708" ht="10.199999999999999" hidden="1" x14ac:dyDescent="0.2"/>
    <row r="39709" ht="10.199999999999999" hidden="1" x14ac:dyDescent="0.2"/>
    <row r="39710" ht="10.199999999999999" hidden="1" x14ac:dyDescent="0.2"/>
    <row r="39711" ht="10.199999999999999" hidden="1" x14ac:dyDescent="0.2"/>
    <row r="39712" ht="10.199999999999999" hidden="1" x14ac:dyDescent="0.2"/>
    <row r="39713" ht="10.199999999999999" hidden="1" x14ac:dyDescent="0.2"/>
    <row r="39714" ht="10.199999999999999" hidden="1" x14ac:dyDescent="0.2"/>
    <row r="39715" ht="10.199999999999999" hidden="1" x14ac:dyDescent="0.2"/>
    <row r="39716" ht="10.199999999999999" hidden="1" x14ac:dyDescent="0.2"/>
    <row r="39717" ht="10.199999999999999" hidden="1" x14ac:dyDescent="0.2"/>
    <row r="39718" ht="10.199999999999999" hidden="1" x14ac:dyDescent="0.2"/>
    <row r="39719" ht="10.199999999999999" hidden="1" x14ac:dyDescent="0.2"/>
    <row r="39720" ht="10.199999999999999" hidden="1" x14ac:dyDescent="0.2"/>
    <row r="39721" ht="10.199999999999999" hidden="1" x14ac:dyDescent="0.2"/>
    <row r="39722" ht="10.199999999999999" hidden="1" x14ac:dyDescent="0.2"/>
    <row r="39723" ht="10.199999999999999" hidden="1" x14ac:dyDescent="0.2"/>
    <row r="39724" ht="10.199999999999999" hidden="1" x14ac:dyDescent="0.2"/>
    <row r="39725" ht="10.199999999999999" hidden="1" x14ac:dyDescent="0.2"/>
    <row r="39726" ht="10.199999999999999" hidden="1" x14ac:dyDescent="0.2"/>
    <row r="39727" ht="10.199999999999999" hidden="1" x14ac:dyDescent="0.2"/>
    <row r="39728" ht="10.199999999999999" hidden="1" x14ac:dyDescent="0.2"/>
    <row r="39729" ht="10.199999999999999" hidden="1" x14ac:dyDescent="0.2"/>
    <row r="39730" ht="10.199999999999999" hidden="1" x14ac:dyDescent="0.2"/>
    <row r="39731" ht="10.199999999999999" hidden="1" x14ac:dyDescent="0.2"/>
    <row r="39732" ht="10.199999999999999" hidden="1" x14ac:dyDescent="0.2"/>
    <row r="39733" ht="10.199999999999999" hidden="1" x14ac:dyDescent="0.2"/>
    <row r="39734" ht="10.199999999999999" hidden="1" x14ac:dyDescent="0.2"/>
    <row r="39735" ht="10.199999999999999" hidden="1" x14ac:dyDescent="0.2"/>
    <row r="39736" ht="10.199999999999999" hidden="1" x14ac:dyDescent="0.2"/>
    <row r="39737" ht="10.199999999999999" hidden="1" x14ac:dyDescent="0.2"/>
    <row r="39738" ht="10.199999999999999" hidden="1" x14ac:dyDescent="0.2"/>
    <row r="39739" ht="10.199999999999999" hidden="1" x14ac:dyDescent="0.2"/>
    <row r="39740" ht="10.199999999999999" hidden="1" x14ac:dyDescent="0.2"/>
    <row r="39741" ht="10.199999999999999" hidden="1" x14ac:dyDescent="0.2"/>
    <row r="39742" ht="10.199999999999999" hidden="1" x14ac:dyDescent="0.2"/>
    <row r="39743" ht="10.199999999999999" hidden="1" x14ac:dyDescent="0.2"/>
    <row r="39744" ht="10.199999999999999" hidden="1" x14ac:dyDescent="0.2"/>
    <row r="39745" ht="10.199999999999999" hidden="1" x14ac:dyDescent="0.2"/>
    <row r="39746" ht="10.199999999999999" hidden="1" x14ac:dyDescent="0.2"/>
    <row r="39747" ht="10.199999999999999" hidden="1" x14ac:dyDescent="0.2"/>
    <row r="39748" ht="10.199999999999999" hidden="1" x14ac:dyDescent="0.2"/>
    <row r="39749" ht="10.199999999999999" hidden="1" x14ac:dyDescent="0.2"/>
    <row r="39750" ht="10.199999999999999" hidden="1" x14ac:dyDescent="0.2"/>
    <row r="39751" ht="10.199999999999999" hidden="1" x14ac:dyDescent="0.2"/>
    <row r="39752" ht="10.199999999999999" hidden="1" x14ac:dyDescent="0.2"/>
    <row r="39753" ht="10.199999999999999" hidden="1" x14ac:dyDescent="0.2"/>
    <row r="39754" ht="10.199999999999999" hidden="1" x14ac:dyDescent="0.2"/>
    <row r="39755" ht="10.199999999999999" hidden="1" x14ac:dyDescent="0.2"/>
    <row r="39756" ht="10.199999999999999" hidden="1" x14ac:dyDescent="0.2"/>
    <row r="39757" ht="10.199999999999999" hidden="1" x14ac:dyDescent="0.2"/>
    <row r="39758" ht="10.199999999999999" hidden="1" x14ac:dyDescent="0.2"/>
    <row r="39759" ht="10.199999999999999" hidden="1" x14ac:dyDescent="0.2"/>
    <row r="39760" ht="10.199999999999999" hidden="1" x14ac:dyDescent="0.2"/>
    <row r="39761" ht="10.199999999999999" hidden="1" x14ac:dyDescent="0.2"/>
    <row r="39762" ht="10.199999999999999" hidden="1" x14ac:dyDescent="0.2"/>
    <row r="39763" ht="10.199999999999999" hidden="1" x14ac:dyDescent="0.2"/>
    <row r="39764" ht="10.199999999999999" hidden="1" x14ac:dyDescent="0.2"/>
    <row r="39765" ht="10.199999999999999" hidden="1" x14ac:dyDescent="0.2"/>
    <row r="39766" ht="10.199999999999999" hidden="1" x14ac:dyDescent="0.2"/>
    <row r="39767" ht="10.199999999999999" hidden="1" x14ac:dyDescent="0.2"/>
    <row r="39768" ht="10.199999999999999" hidden="1" x14ac:dyDescent="0.2"/>
    <row r="39769" ht="10.199999999999999" hidden="1" x14ac:dyDescent="0.2"/>
    <row r="39770" ht="10.199999999999999" hidden="1" x14ac:dyDescent="0.2"/>
    <row r="39771" ht="10.199999999999999" hidden="1" x14ac:dyDescent="0.2"/>
    <row r="39772" ht="10.199999999999999" hidden="1" x14ac:dyDescent="0.2"/>
    <row r="39773" ht="10.199999999999999" hidden="1" x14ac:dyDescent="0.2"/>
    <row r="39774" ht="10.199999999999999" hidden="1" x14ac:dyDescent="0.2"/>
    <row r="39775" ht="10.199999999999999" hidden="1" x14ac:dyDescent="0.2"/>
    <row r="39776" ht="10.199999999999999" hidden="1" x14ac:dyDescent="0.2"/>
    <row r="39777" ht="10.199999999999999" hidden="1" x14ac:dyDescent="0.2"/>
    <row r="39778" ht="10.199999999999999" hidden="1" x14ac:dyDescent="0.2"/>
    <row r="39779" ht="10.199999999999999" hidden="1" x14ac:dyDescent="0.2"/>
    <row r="39780" ht="10.199999999999999" hidden="1" x14ac:dyDescent="0.2"/>
    <row r="39781" ht="10.199999999999999" hidden="1" x14ac:dyDescent="0.2"/>
    <row r="39782" ht="10.199999999999999" hidden="1" x14ac:dyDescent="0.2"/>
    <row r="39783" ht="10.199999999999999" hidden="1" x14ac:dyDescent="0.2"/>
    <row r="39784" ht="10.199999999999999" hidden="1" x14ac:dyDescent="0.2"/>
    <row r="39785" ht="10.199999999999999" hidden="1" x14ac:dyDescent="0.2"/>
    <row r="39786" ht="10.199999999999999" hidden="1" x14ac:dyDescent="0.2"/>
    <row r="39787" ht="10.199999999999999" hidden="1" x14ac:dyDescent="0.2"/>
    <row r="39788" ht="10.199999999999999" hidden="1" x14ac:dyDescent="0.2"/>
    <row r="39789" ht="10.199999999999999" hidden="1" x14ac:dyDescent="0.2"/>
    <row r="39790" ht="10.199999999999999" hidden="1" x14ac:dyDescent="0.2"/>
    <row r="39791" ht="10.199999999999999" hidden="1" x14ac:dyDescent="0.2"/>
    <row r="39792" ht="10.199999999999999" hidden="1" x14ac:dyDescent="0.2"/>
    <row r="39793" ht="10.199999999999999" hidden="1" x14ac:dyDescent="0.2"/>
    <row r="39794" ht="10.199999999999999" hidden="1" x14ac:dyDescent="0.2"/>
    <row r="39795" ht="10.199999999999999" hidden="1" x14ac:dyDescent="0.2"/>
    <row r="39796" ht="10.199999999999999" hidden="1" x14ac:dyDescent="0.2"/>
    <row r="39797" ht="10.199999999999999" hidden="1" x14ac:dyDescent="0.2"/>
    <row r="39798" ht="10.199999999999999" hidden="1" x14ac:dyDescent="0.2"/>
    <row r="39799" ht="10.199999999999999" hidden="1" x14ac:dyDescent="0.2"/>
    <row r="39800" ht="10.199999999999999" hidden="1" x14ac:dyDescent="0.2"/>
    <row r="39801" ht="10.199999999999999" hidden="1" x14ac:dyDescent="0.2"/>
    <row r="39802" ht="10.199999999999999" hidden="1" x14ac:dyDescent="0.2"/>
    <row r="39803" ht="10.199999999999999" hidden="1" x14ac:dyDescent="0.2"/>
    <row r="39804" ht="10.199999999999999" hidden="1" x14ac:dyDescent="0.2"/>
    <row r="39805" ht="10.199999999999999" hidden="1" x14ac:dyDescent="0.2"/>
    <row r="39806" ht="10.199999999999999" hidden="1" x14ac:dyDescent="0.2"/>
    <row r="39807" ht="10.199999999999999" hidden="1" x14ac:dyDescent="0.2"/>
    <row r="39808" ht="10.199999999999999" hidden="1" x14ac:dyDescent="0.2"/>
    <row r="39809" ht="10.199999999999999" hidden="1" x14ac:dyDescent="0.2"/>
    <row r="39810" ht="10.199999999999999" hidden="1" x14ac:dyDescent="0.2"/>
    <row r="39811" ht="10.199999999999999" hidden="1" x14ac:dyDescent="0.2"/>
    <row r="39812" ht="10.199999999999999" hidden="1" x14ac:dyDescent="0.2"/>
    <row r="39813" ht="10.199999999999999" hidden="1" x14ac:dyDescent="0.2"/>
    <row r="39814" ht="10.199999999999999" hidden="1" x14ac:dyDescent="0.2"/>
    <row r="39815" ht="10.199999999999999" hidden="1" x14ac:dyDescent="0.2"/>
    <row r="39816" ht="10.199999999999999" hidden="1" x14ac:dyDescent="0.2"/>
    <row r="39817" ht="10.199999999999999" hidden="1" x14ac:dyDescent="0.2"/>
    <row r="39818" ht="10.199999999999999" hidden="1" x14ac:dyDescent="0.2"/>
    <row r="39819" ht="10.199999999999999" hidden="1" x14ac:dyDescent="0.2"/>
    <row r="39820" ht="10.199999999999999" hidden="1" x14ac:dyDescent="0.2"/>
    <row r="39821" ht="10.199999999999999" hidden="1" x14ac:dyDescent="0.2"/>
    <row r="39822" ht="10.199999999999999" hidden="1" x14ac:dyDescent="0.2"/>
    <row r="39823" ht="10.199999999999999" hidden="1" x14ac:dyDescent="0.2"/>
    <row r="39824" ht="10.199999999999999" hidden="1" x14ac:dyDescent="0.2"/>
    <row r="39825" ht="10.199999999999999" hidden="1" x14ac:dyDescent="0.2"/>
    <row r="39826" ht="10.199999999999999" hidden="1" x14ac:dyDescent="0.2"/>
    <row r="39827" ht="10.199999999999999" hidden="1" x14ac:dyDescent="0.2"/>
    <row r="39828" ht="10.199999999999999" hidden="1" x14ac:dyDescent="0.2"/>
    <row r="39829" ht="10.199999999999999" hidden="1" x14ac:dyDescent="0.2"/>
    <row r="39830" ht="10.199999999999999" hidden="1" x14ac:dyDescent="0.2"/>
    <row r="39831" ht="10.199999999999999" hidden="1" x14ac:dyDescent="0.2"/>
    <row r="39832" ht="10.199999999999999" hidden="1" x14ac:dyDescent="0.2"/>
    <row r="39833" ht="10.199999999999999" hidden="1" x14ac:dyDescent="0.2"/>
    <row r="39834" ht="10.199999999999999" hidden="1" x14ac:dyDescent="0.2"/>
    <row r="39835" ht="10.199999999999999" hidden="1" x14ac:dyDescent="0.2"/>
    <row r="39836" ht="10.199999999999999" hidden="1" x14ac:dyDescent="0.2"/>
    <row r="39837" ht="10.199999999999999" hidden="1" x14ac:dyDescent="0.2"/>
    <row r="39838" ht="10.199999999999999" hidden="1" x14ac:dyDescent="0.2"/>
    <row r="39839" ht="10.199999999999999" hidden="1" x14ac:dyDescent="0.2"/>
    <row r="39840" ht="10.199999999999999" hidden="1" x14ac:dyDescent="0.2"/>
    <row r="39841" ht="10.199999999999999" hidden="1" x14ac:dyDescent="0.2"/>
    <row r="39842" ht="10.199999999999999" hidden="1" x14ac:dyDescent="0.2"/>
    <row r="39843" ht="10.199999999999999" hidden="1" x14ac:dyDescent="0.2"/>
    <row r="39844" ht="10.199999999999999" hidden="1" x14ac:dyDescent="0.2"/>
    <row r="39845" ht="10.199999999999999" hidden="1" x14ac:dyDescent="0.2"/>
    <row r="39846" ht="10.199999999999999" hidden="1" x14ac:dyDescent="0.2"/>
    <row r="39847" ht="10.199999999999999" hidden="1" x14ac:dyDescent="0.2"/>
    <row r="39848" ht="10.199999999999999" hidden="1" x14ac:dyDescent="0.2"/>
    <row r="39849" ht="10.199999999999999" hidden="1" x14ac:dyDescent="0.2"/>
    <row r="39850" ht="10.199999999999999" hidden="1" x14ac:dyDescent="0.2"/>
    <row r="39851" ht="10.199999999999999" hidden="1" x14ac:dyDescent="0.2"/>
    <row r="39852" ht="10.199999999999999" hidden="1" x14ac:dyDescent="0.2"/>
    <row r="39853" ht="10.199999999999999" hidden="1" x14ac:dyDescent="0.2"/>
    <row r="39854" ht="10.199999999999999" hidden="1" x14ac:dyDescent="0.2"/>
    <row r="39855" ht="10.199999999999999" hidden="1" x14ac:dyDescent="0.2"/>
    <row r="39856" ht="10.199999999999999" hidden="1" x14ac:dyDescent="0.2"/>
    <row r="39857" ht="10.199999999999999" hidden="1" x14ac:dyDescent="0.2"/>
    <row r="39858" ht="10.199999999999999" hidden="1" x14ac:dyDescent="0.2"/>
    <row r="39859" ht="10.199999999999999" hidden="1" x14ac:dyDescent="0.2"/>
    <row r="39860" ht="10.199999999999999" hidden="1" x14ac:dyDescent="0.2"/>
    <row r="39861" ht="10.199999999999999" hidden="1" x14ac:dyDescent="0.2"/>
    <row r="39862" ht="10.199999999999999" hidden="1" x14ac:dyDescent="0.2"/>
    <row r="39863" ht="10.199999999999999" hidden="1" x14ac:dyDescent="0.2"/>
    <row r="39864" ht="10.199999999999999" hidden="1" x14ac:dyDescent="0.2"/>
    <row r="39865" ht="10.199999999999999" hidden="1" x14ac:dyDescent="0.2"/>
    <row r="39866" ht="10.199999999999999" hidden="1" x14ac:dyDescent="0.2"/>
    <row r="39867" ht="10.199999999999999" hidden="1" x14ac:dyDescent="0.2"/>
    <row r="39868" ht="10.199999999999999" hidden="1" x14ac:dyDescent="0.2"/>
    <row r="39869" ht="10.199999999999999" hidden="1" x14ac:dyDescent="0.2"/>
    <row r="39870" ht="10.199999999999999" hidden="1" x14ac:dyDescent="0.2"/>
    <row r="39871" ht="10.199999999999999" hidden="1" x14ac:dyDescent="0.2"/>
    <row r="39872" ht="10.199999999999999" hidden="1" x14ac:dyDescent="0.2"/>
    <row r="39873" ht="10.199999999999999" hidden="1" x14ac:dyDescent="0.2"/>
    <row r="39874" ht="10.199999999999999" hidden="1" x14ac:dyDescent="0.2"/>
    <row r="39875" ht="10.199999999999999" hidden="1" x14ac:dyDescent="0.2"/>
    <row r="39876" ht="10.199999999999999" hidden="1" x14ac:dyDescent="0.2"/>
    <row r="39877" ht="10.199999999999999" hidden="1" x14ac:dyDescent="0.2"/>
    <row r="39878" ht="10.199999999999999" hidden="1" x14ac:dyDescent="0.2"/>
    <row r="39879" ht="10.199999999999999" hidden="1" x14ac:dyDescent="0.2"/>
    <row r="39880" ht="10.199999999999999" hidden="1" x14ac:dyDescent="0.2"/>
    <row r="39881" ht="10.199999999999999" hidden="1" x14ac:dyDescent="0.2"/>
    <row r="39882" ht="10.199999999999999" hidden="1" x14ac:dyDescent="0.2"/>
    <row r="39883" ht="10.199999999999999" hidden="1" x14ac:dyDescent="0.2"/>
    <row r="39884" ht="10.199999999999999" hidden="1" x14ac:dyDescent="0.2"/>
    <row r="39885" ht="10.199999999999999" hidden="1" x14ac:dyDescent="0.2"/>
    <row r="39886" ht="10.199999999999999" hidden="1" x14ac:dyDescent="0.2"/>
    <row r="39887" ht="10.199999999999999" hidden="1" x14ac:dyDescent="0.2"/>
    <row r="39888" ht="10.199999999999999" hidden="1" x14ac:dyDescent="0.2"/>
    <row r="39889" ht="10.199999999999999" hidden="1" x14ac:dyDescent="0.2"/>
    <row r="39890" ht="10.199999999999999" hidden="1" x14ac:dyDescent="0.2"/>
    <row r="39891" ht="10.199999999999999" hidden="1" x14ac:dyDescent="0.2"/>
    <row r="39892" ht="10.199999999999999" hidden="1" x14ac:dyDescent="0.2"/>
    <row r="39893" ht="10.199999999999999" hidden="1" x14ac:dyDescent="0.2"/>
    <row r="39894" ht="10.199999999999999" hidden="1" x14ac:dyDescent="0.2"/>
    <row r="39895" ht="10.199999999999999" hidden="1" x14ac:dyDescent="0.2"/>
    <row r="39896" ht="10.199999999999999" hidden="1" x14ac:dyDescent="0.2"/>
    <row r="39897" ht="10.199999999999999" hidden="1" x14ac:dyDescent="0.2"/>
    <row r="39898" ht="10.199999999999999" hidden="1" x14ac:dyDescent="0.2"/>
    <row r="39899" ht="10.199999999999999" hidden="1" x14ac:dyDescent="0.2"/>
    <row r="39900" ht="10.199999999999999" hidden="1" x14ac:dyDescent="0.2"/>
    <row r="39901" ht="10.199999999999999" hidden="1" x14ac:dyDescent="0.2"/>
    <row r="39902" ht="10.199999999999999" hidden="1" x14ac:dyDescent="0.2"/>
    <row r="39903" ht="10.199999999999999" hidden="1" x14ac:dyDescent="0.2"/>
    <row r="39904" ht="10.199999999999999" hidden="1" x14ac:dyDescent="0.2"/>
    <row r="39905" ht="10.199999999999999" hidden="1" x14ac:dyDescent="0.2"/>
    <row r="39906" ht="10.199999999999999" hidden="1" x14ac:dyDescent="0.2"/>
    <row r="39907" ht="10.199999999999999" hidden="1" x14ac:dyDescent="0.2"/>
    <row r="39908" ht="10.199999999999999" hidden="1" x14ac:dyDescent="0.2"/>
    <row r="39909" ht="10.199999999999999" hidden="1" x14ac:dyDescent="0.2"/>
    <row r="39910" ht="10.199999999999999" hidden="1" x14ac:dyDescent="0.2"/>
    <row r="39911" ht="10.199999999999999" hidden="1" x14ac:dyDescent="0.2"/>
    <row r="39912" ht="10.199999999999999" hidden="1" x14ac:dyDescent="0.2"/>
    <row r="39913" ht="10.199999999999999" hidden="1" x14ac:dyDescent="0.2"/>
    <row r="39914" ht="10.199999999999999" hidden="1" x14ac:dyDescent="0.2"/>
    <row r="39915" ht="10.199999999999999" hidden="1" x14ac:dyDescent="0.2"/>
    <row r="39916" ht="10.199999999999999" hidden="1" x14ac:dyDescent="0.2"/>
    <row r="39917" ht="10.199999999999999" hidden="1" x14ac:dyDescent="0.2"/>
    <row r="39918" ht="10.199999999999999" hidden="1" x14ac:dyDescent="0.2"/>
    <row r="39919" ht="10.199999999999999" hidden="1" x14ac:dyDescent="0.2"/>
    <row r="39920" ht="10.199999999999999" hidden="1" x14ac:dyDescent="0.2"/>
    <row r="39921" ht="10.199999999999999" hidden="1" x14ac:dyDescent="0.2"/>
    <row r="39922" ht="10.199999999999999" hidden="1" x14ac:dyDescent="0.2"/>
    <row r="39923" ht="10.199999999999999" hidden="1" x14ac:dyDescent="0.2"/>
    <row r="39924" ht="10.199999999999999" hidden="1" x14ac:dyDescent="0.2"/>
    <row r="39925" ht="10.199999999999999" hidden="1" x14ac:dyDescent="0.2"/>
    <row r="39926" ht="10.199999999999999" hidden="1" x14ac:dyDescent="0.2"/>
    <row r="39927" ht="10.199999999999999" hidden="1" x14ac:dyDescent="0.2"/>
    <row r="39928" ht="10.199999999999999" hidden="1" x14ac:dyDescent="0.2"/>
    <row r="39929" ht="10.199999999999999" hidden="1" x14ac:dyDescent="0.2"/>
    <row r="39930" ht="10.199999999999999" hidden="1" x14ac:dyDescent="0.2"/>
    <row r="39931" ht="10.199999999999999" hidden="1" x14ac:dyDescent="0.2"/>
    <row r="39932" ht="10.199999999999999" hidden="1" x14ac:dyDescent="0.2"/>
    <row r="39933" ht="10.199999999999999" hidden="1" x14ac:dyDescent="0.2"/>
    <row r="39934" ht="10.199999999999999" hidden="1" x14ac:dyDescent="0.2"/>
    <row r="39935" ht="10.199999999999999" hidden="1" x14ac:dyDescent="0.2"/>
    <row r="39936" ht="10.199999999999999" hidden="1" x14ac:dyDescent="0.2"/>
    <row r="39937" ht="10.199999999999999" hidden="1" x14ac:dyDescent="0.2"/>
    <row r="39938" ht="10.199999999999999" hidden="1" x14ac:dyDescent="0.2"/>
    <row r="39939" ht="10.199999999999999" hidden="1" x14ac:dyDescent="0.2"/>
    <row r="39940" ht="10.199999999999999" hidden="1" x14ac:dyDescent="0.2"/>
    <row r="39941" ht="10.199999999999999" hidden="1" x14ac:dyDescent="0.2"/>
    <row r="39942" ht="10.199999999999999" hidden="1" x14ac:dyDescent="0.2"/>
    <row r="39943" ht="10.199999999999999" hidden="1" x14ac:dyDescent="0.2"/>
    <row r="39944" ht="10.199999999999999" hidden="1" x14ac:dyDescent="0.2"/>
    <row r="39945" ht="10.199999999999999" hidden="1" x14ac:dyDescent="0.2"/>
    <row r="39946" ht="10.199999999999999" hidden="1" x14ac:dyDescent="0.2"/>
    <row r="39947" ht="10.199999999999999" hidden="1" x14ac:dyDescent="0.2"/>
    <row r="39948" ht="10.199999999999999" hidden="1" x14ac:dyDescent="0.2"/>
    <row r="39949" ht="10.199999999999999" hidden="1" x14ac:dyDescent="0.2"/>
    <row r="39950" ht="10.199999999999999" hidden="1" x14ac:dyDescent="0.2"/>
    <row r="39951" ht="10.199999999999999" hidden="1" x14ac:dyDescent="0.2"/>
    <row r="39952" ht="10.199999999999999" hidden="1" x14ac:dyDescent="0.2"/>
    <row r="39953" ht="10.199999999999999" hidden="1" x14ac:dyDescent="0.2"/>
    <row r="39954" ht="10.199999999999999" hidden="1" x14ac:dyDescent="0.2"/>
    <row r="39955" ht="10.199999999999999" hidden="1" x14ac:dyDescent="0.2"/>
    <row r="39956" ht="10.199999999999999" hidden="1" x14ac:dyDescent="0.2"/>
    <row r="39957" ht="10.199999999999999" hidden="1" x14ac:dyDescent="0.2"/>
    <row r="39958" ht="10.199999999999999" hidden="1" x14ac:dyDescent="0.2"/>
    <row r="39959" ht="10.199999999999999" hidden="1" x14ac:dyDescent="0.2"/>
    <row r="39960" ht="10.199999999999999" hidden="1" x14ac:dyDescent="0.2"/>
    <row r="39961" ht="10.199999999999999" hidden="1" x14ac:dyDescent="0.2"/>
    <row r="39962" ht="10.199999999999999" hidden="1" x14ac:dyDescent="0.2"/>
    <row r="39963" ht="10.199999999999999" hidden="1" x14ac:dyDescent="0.2"/>
    <row r="39964" ht="10.199999999999999" hidden="1" x14ac:dyDescent="0.2"/>
    <row r="39965" ht="10.199999999999999" hidden="1" x14ac:dyDescent="0.2"/>
    <row r="39966" ht="10.199999999999999" hidden="1" x14ac:dyDescent="0.2"/>
    <row r="39967" ht="10.199999999999999" hidden="1" x14ac:dyDescent="0.2"/>
    <row r="39968" ht="10.199999999999999" hidden="1" x14ac:dyDescent="0.2"/>
    <row r="39969" ht="10.199999999999999" hidden="1" x14ac:dyDescent="0.2"/>
    <row r="39970" ht="10.199999999999999" hidden="1" x14ac:dyDescent="0.2"/>
    <row r="39971" ht="10.199999999999999" hidden="1" x14ac:dyDescent="0.2"/>
    <row r="39972" ht="10.199999999999999" hidden="1" x14ac:dyDescent="0.2"/>
    <row r="39973" ht="10.199999999999999" hidden="1" x14ac:dyDescent="0.2"/>
    <row r="39974" ht="10.199999999999999" hidden="1" x14ac:dyDescent="0.2"/>
    <row r="39975" ht="10.199999999999999" hidden="1" x14ac:dyDescent="0.2"/>
    <row r="39976" ht="10.199999999999999" hidden="1" x14ac:dyDescent="0.2"/>
    <row r="39977" ht="10.199999999999999" hidden="1" x14ac:dyDescent="0.2"/>
    <row r="39978" ht="10.199999999999999" hidden="1" x14ac:dyDescent="0.2"/>
    <row r="39979" ht="10.199999999999999" hidden="1" x14ac:dyDescent="0.2"/>
    <row r="39980" ht="10.199999999999999" hidden="1" x14ac:dyDescent="0.2"/>
    <row r="39981" ht="10.199999999999999" hidden="1" x14ac:dyDescent="0.2"/>
    <row r="39982" ht="10.199999999999999" hidden="1" x14ac:dyDescent="0.2"/>
    <row r="39983" ht="10.199999999999999" hidden="1" x14ac:dyDescent="0.2"/>
    <row r="39984" ht="10.199999999999999" hidden="1" x14ac:dyDescent="0.2"/>
    <row r="39985" ht="10.199999999999999" hidden="1" x14ac:dyDescent="0.2"/>
    <row r="39986" ht="10.199999999999999" hidden="1" x14ac:dyDescent="0.2"/>
    <row r="39987" ht="10.199999999999999" hidden="1" x14ac:dyDescent="0.2"/>
    <row r="39988" ht="10.199999999999999" hidden="1" x14ac:dyDescent="0.2"/>
    <row r="39989" ht="10.199999999999999" hidden="1" x14ac:dyDescent="0.2"/>
    <row r="39990" ht="10.199999999999999" hidden="1" x14ac:dyDescent="0.2"/>
    <row r="39991" ht="10.199999999999999" hidden="1" x14ac:dyDescent="0.2"/>
    <row r="39992" ht="10.199999999999999" hidden="1" x14ac:dyDescent="0.2"/>
    <row r="39993" ht="10.199999999999999" hidden="1" x14ac:dyDescent="0.2"/>
    <row r="39994" ht="10.199999999999999" hidden="1" x14ac:dyDescent="0.2"/>
    <row r="39995" ht="10.199999999999999" hidden="1" x14ac:dyDescent="0.2"/>
    <row r="39996" ht="10.199999999999999" hidden="1" x14ac:dyDescent="0.2"/>
    <row r="39997" ht="10.199999999999999" hidden="1" x14ac:dyDescent="0.2"/>
    <row r="39998" ht="10.199999999999999" hidden="1" x14ac:dyDescent="0.2"/>
    <row r="39999" ht="10.199999999999999" hidden="1" x14ac:dyDescent="0.2"/>
    <row r="40000" ht="10.199999999999999" hidden="1" x14ac:dyDescent="0.2"/>
    <row r="40001" ht="10.199999999999999" hidden="1" x14ac:dyDescent="0.2"/>
    <row r="40002" ht="10.199999999999999" hidden="1" x14ac:dyDescent="0.2"/>
    <row r="40003" ht="10.199999999999999" hidden="1" x14ac:dyDescent="0.2"/>
    <row r="40004" ht="10.199999999999999" hidden="1" x14ac:dyDescent="0.2"/>
    <row r="40005" ht="10.199999999999999" hidden="1" x14ac:dyDescent="0.2"/>
    <row r="40006" ht="10.199999999999999" hidden="1" x14ac:dyDescent="0.2"/>
    <row r="40007" ht="10.199999999999999" hidden="1" x14ac:dyDescent="0.2"/>
    <row r="40008" ht="10.199999999999999" hidden="1" x14ac:dyDescent="0.2"/>
    <row r="40009" ht="10.199999999999999" hidden="1" x14ac:dyDescent="0.2"/>
    <row r="40010" ht="10.199999999999999" hidden="1" x14ac:dyDescent="0.2"/>
    <row r="40011" ht="10.199999999999999" hidden="1" x14ac:dyDescent="0.2"/>
    <row r="40012" ht="10.199999999999999" hidden="1" x14ac:dyDescent="0.2"/>
    <row r="40013" ht="10.199999999999999" hidden="1" x14ac:dyDescent="0.2"/>
    <row r="40014" ht="10.199999999999999" hidden="1" x14ac:dyDescent="0.2"/>
    <row r="40015" ht="10.199999999999999" hidden="1" x14ac:dyDescent="0.2"/>
    <row r="40016" ht="10.199999999999999" hidden="1" x14ac:dyDescent="0.2"/>
    <row r="40017" ht="10.199999999999999" hidden="1" x14ac:dyDescent="0.2"/>
    <row r="40018" ht="10.199999999999999" hidden="1" x14ac:dyDescent="0.2"/>
    <row r="40019" ht="10.199999999999999" hidden="1" x14ac:dyDescent="0.2"/>
    <row r="40020" ht="10.199999999999999" hidden="1" x14ac:dyDescent="0.2"/>
    <row r="40021" ht="10.199999999999999" hidden="1" x14ac:dyDescent="0.2"/>
    <row r="40022" ht="10.199999999999999" hidden="1" x14ac:dyDescent="0.2"/>
    <row r="40023" ht="10.199999999999999" hidden="1" x14ac:dyDescent="0.2"/>
    <row r="40024" ht="10.199999999999999" hidden="1" x14ac:dyDescent="0.2"/>
    <row r="40025" ht="10.199999999999999" hidden="1" x14ac:dyDescent="0.2"/>
    <row r="40026" ht="10.199999999999999" hidden="1" x14ac:dyDescent="0.2"/>
    <row r="40027" ht="10.199999999999999" hidden="1" x14ac:dyDescent="0.2"/>
    <row r="40028" ht="10.199999999999999" hidden="1" x14ac:dyDescent="0.2"/>
    <row r="40029" ht="10.199999999999999" hidden="1" x14ac:dyDescent="0.2"/>
    <row r="40030" ht="10.199999999999999" hidden="1" x14ac:dyDescent="0.2"/>
    <row r="40031" ht="10.199999999999999" hidden="1" x14ac:dyDescent="0.2"/>
    <row r="40032" ht="10.199999999999999" hidden="1" x14ac:dyDescent="0.2"/>
    <row r="40033" ht="10.199999999999999" hidden="1" x14ac:dyDescent="0.2"/>
    <row r="40034" ht="10.199999999999999" hidden="1" x14ac:dyDescent="0.2"/>
    <row r="40035" ht="10.199999999999999" hidden="1" x14ac:dyDescent="0.2"/>
    <row r="40036" ht="10.199999999999999" hidden="1" x14ac:dyDescent="0.2"/>
    <row r="40037" ht="10.199999999999999" hidden="1" x14ac:dyDescent="0.2"/>
    <row r="40038" ht="10.199999999999999" hidden="1" x14ac:dyDescent="0.2"/>
    <row r="40039" ht="10.199999999999999" hidden="1" x14ac:dyDescent="0.2"/>
    <row r="40040" ht="10.199999999999999" hidden="1" x14ac:dyDescent="0.2"/>
    <row r="40041" ht="10.199999999999999" hidden="1" x14ac:dyDescent="0.2"/>
    <row r="40042" ht="10.199999999999999" hidden="1" x14ac:dyDescent="0.2"/>
    <row r="40043" ht="10.199999999999999" hidden="1" x14ac:dyDescent="0.2"/>
    <row r="40044" ht="10.199999999999999" hidden="1" x14ac:dyDescent="0.2"/>
    <row r="40045" ht="10.199999999999999" hidden="1" x14ac:dyDescent="0.2"/>
    <row r="40046" ht="10.199999999999999" hidden="1" x14ac:dyDescent="0.2"/>
    <row r="40047" ht="10.199999999999999" hidden="1" x14ac:dyDescent="0.2"/>
    <row r="40048" ht="10.199999999999999" hidden="1" x14ac:dyDescent="0.2"/>
    <row r="40049" ht="10.199999999999999" hidden="1" x14ac:dyDescent="0.2"/>
    <row r="40050" ht="10.199999999999999" hidden="1" x14ac:dyDescent="0.2"/>
    <row r="40051" ht="10.199999999999999" hidden="1" x14ac:dyDescent="0.2"/>
    <row r="40052" ht="10.199999999999999" hidden="1" x14ac:dyDescent="0.2"/>
    <row r="40053" ht="10.199999999999999" hidden="1" x14ac:dyDescent="0.2"/>
    <row r="40054" ht="10.199999999999999" hidden="1" x14ac:dyDescent="0.2"/>
    <row r="40055" ht="10.199999999999999" hidden="1" x14ac:dyDescent="0.2"/>
    <row r="40056" ht="10.199999999999999" hidden="1" x14ac:dyDescent="0.2"/>
    <row r="40057" ht="10.199999999999999" hidden="1" x14ac:dyDescent="0.2"/>
    <row r="40058" ht="10.199999999999999" hidden="1" x14ac:dyDescent="0.2"/>
    <row r="40059" ht="10.199999999999999" hidden="1" x14ac:dyDescent="0.2"/>
    <row r="40060" ht="10.199999999999999" hidden="1" x14ac:dyDescent="0.2"/>
    <row r="40061" ht="10.199999999999999" hidden="1" x14ac:dyDescent="0.2"/>
    <row r="40062" ht="10.199999999999999" hidden="1" x14ac:dyDescent="0.2"/>
    <row r="40063" ht="10.199999999999999" hidden="1" x14ac:dyDescent="0.2"/>
    <row r="40064" ht="10.199999999999999" hidden="1" x14ac:dyDescent="0.2"/>
    <row r="40065" ht="10.199999999999999" hidden="1" x14ac:dyDescent="0.2"/>
    <row r="40066" ht="10.199999999999999" hidden="1" x14ac:dyDescent="0.2"/>
    <row r="40067" ht="10.199999999999999" hidden="1" x14ac:dyDescent="0.2"/>
    <row r="40068" ht="10.199999999999999" hidden="1" x14ac:dyDescent="0.2"/>
    <row r="40069" ht="10.199999999999999" hidden="1" x14ac:dyDescent="0.2"/>
    <row r="40070" ht="10.199999999999999" hidden="1" x14ac:dyDescent="0.2"/>
    <row r="40071" ht="10.199999999999999" hidden="1" x14ac:dyDescent="0.2"/>
    <row r="40072" ht="10.199999999999999" hidden="1" x14ac:dyDescent="0.2"/>
    <row r="40073" ht="10.199999999999999" hidden="1" x14ac:dyDescent="0.2"/>
    <row r="40074" ht="10.199999999999999" hidden="1" x14ac:dyDescent="0.2"/>
    <row r="40075" ht="10.199999999999999" hidden="1" x14ac:dyDescent="0.2"/>
    <row r="40076" ht="10.199999999999999" hidden="1" x14ac:dyDescent="0.2"/>
    <row r="40077" ht="10.199999999999999" hidden="1" x14ac:dyDescent="0.2"/>
    <row r="40078" ht="10.199999999999999" hidden="1" x14ac:dyDescent="0.2"/>
    <row r="40079" ht="10.199999999999999" hidden="1" x14ac:dyDescent="0.2"/>
    <row r="40080" ht="10.199999999999999" hidden="1" x14ac:dyDescent="0.2"/>
    <row r="40081" ht="10.199999999999999" hidden="1" x14ac:dyDescent="0.2"/>
    <row r="40082" ht="10.199999999999999" hidden="1" x14ac:dyDescent="0.2"/>
    <row r="40083" ht="10.199999999999999" hidden="1" x14ac:dyDescent="0.2"/>
    <row r="40084" ht="10.199999999999999" hidden="1" x14ac:dyDescent="0.2"/>
    <row r="40085" ht="10.199999999999999" hidden="1" x14ac:dyDescent="0.2"/>
    <row r="40086" ht="10.199999999999999" hidden="1" x14ac:dyDescent="0.2"/>
    <row r="40087" ht="10.199999999999999" hidden="1" x14ac:dyDescent="0.2"/>
    <row r="40088" ht="10.199999999999999" hidden="1" x14ac:dyDescent="0.2"/>
    <row r="40089" ht="10.199999999999999" hidden="1" x14ac:dyDescent="0.2"/>
    <row r="40090" ht="10.199999999999999" hidden="1" x14ac:dyDescent="0.2"/>
    <row r="40091" ht="10.199999999999999" hidden="1" x14ac:dyDescent="0.2"/>
    <row r="40092" ht="10.199999999999999" hidden="1" x14ac:dyDescent="0.2"/>
    <row r="40093" ht="10.199999999999999" hidden="1" x14ac:dyDescent="0.2"/>
    <row r="40094" ht="10.199999999999999" hidden="1" x14ac:dyDescent="0.2"/>
    <row r="40095" ht="10.199999999999999" hidden="1" x14ac:dyDescent="0.2"/>
    <row r="40096" ht="10.199999999999999" hidden="1" x14ac:dyDescent="0.2"/>
    <row r="40097" ht="10.199999999999999" hidden="1" x14ac:dyDescent="0.2"/>
    <row r="40098" ht="10.199999999999999" hidden="1" x14ac:dyDescent="0.2"/>
    <row r="40099" ht="10.199999999999999" hidden="1" x14ac:dyDescent="0.2"/>
    <row r="40100" ht="10.199999999999999" hidden="1" x14ac:dyDescent="0.2"/>
    <row r="40101" ht="10.199999999999999" hidden="1" x14ac:dyDescent="0.2"/>
    <row r="40102" ht="10.199999999999999" hidden="1" x14ac:dyDescent="0.2"/>
    <row r="40103" ht="10.199999999999999" hidden="1" x14ac:dyDescent="0.2"/>
    <row r="40104" ht="10.199999999999999" hidden="1" x14ac:dyDescent="0.2"/>
    <row r="40105" ht="10.199999999999999" hidden="1" x14ac:dyDescent="0.2"/>
    <row r="40106" ht="10.199999999999999" hidden="1" x14ac:dyDescent="0.2"/>
    <row r="40107" ht="10.199999999999999" hidden="1" x14ac:dyDescent="0.2"/>
    <row r="40108" ht="10.199999999999999" hidden="1" x14ac:dyDescent="0.2"/>
    <row r="40109" ht="10.199999999999999" hidden="1" x14ac:dyDescent="0.2"/>
    <row r="40110" ht="10.199999999999999" hidden="1" x14ac:dyDescent="0.2"/>
    <row r="40111" ht="10.199999999999999" hidden="1" x14ac:dyDescent="0.2"/>
    <row r="40112" ht="10.199999999999999" hidden="1" x14ac:dyDescent="0.2"/>
    <row r="40113" ht="10.199999999999999" hidden="1" x14ac:dyDescent="0.2"/>
    <row r="40114" ht="10.199999999999999" hidden="1" x14ac:dyDescent="0.2"/>
    <row r="40115" ht="10.199999999999999" hidden="1" x14ac:dyDescent="0.2"/>
    <row r="40116" ht="10.199999999999999" hidden="1" x14ac:dyDescent="0.2"/>
    <row r="40117" ht="10.199999999999999" hidden="1" x14ac:dyDescent="0.2"/>
    <row r="40118" ht="10.199999999999999" hidden="1" x14ac:dyDescent="0.2"/>
    <row r="40119" ht="10.199999999999999" hidden="1" x14ac:dyDescent="0.2"/>
    <row r="40120" ht="10.199999999999999" hidden="1" x14ac:dyDescent="0.2"/>
    <row r="40121" ht="10.199999999999999" hidden="1" x14ac:dyDescent="0.2"/>
    <row r="40122" ht="10.199999999999999" hidden="1" x14ac:dyDescent="0.2"/>
    <row r="40123" ht="10.199999999999999" hidden="1" x14ac:dyDescent="0.2"/>
    <row r="40124" ht="10.199999999999999" hidden="1" x14ac:dyDescent="0.2"/>
    <row r="40125" ht="10.199999999999999" hidden="1" x14ac:dyDescent="0.2"/>
    <row r="40126" ht="10.199999999999999" hidden="1" x14ac:dyDescent="0.2"/>
    <row r="40127" ht="10.199999999999999" hidden="1" x14ac:dyDescent="0.2"/>
    <row r="40128" ht="10.199999999999999" hidden="1" x14ac:dyDescent="0.2"/>
    <row r="40129" ht="10.199999999999999" hidden="1" x14ac:dyDescent="0.2"/>
    <row r="40130" ht="10.199999999999999" hidden="1" x14ac:dyDescent="0.2"/>
    <row r="40131" ht="10.199999999999999" hidden="1" x14ac:dyDescent="0.2"/>
    <row r="40132" ht="10.199999999999999" hidden="1" x14ac:dyDescent="0.2"/>
    <row r="40133" ht="10.199999999999999" hidden="1" x14ac:dyDescent="0.2"/>
    <row r="40134" ht="10.199999999999999" hidden="1" x14ac:dyDescent="0.2"/>
    <row r="40135" ht="10.199999999999999" hidden="1" x14ac:dyDescent="0.2"/>
    <row r="40136" ht="10.199999999999999" hidden="1" x14ac:dyDescent="0.2"/>
    <row r="40137" ht="10.199999999999999" hidden="1" x14ac:dyDescent="0.2"/>
    <row r="40138" ht="10.199999999999999" hidden="1" x14ac:dyDescent="0.2"/>
    <row r="40139" ht="10.199999999999999" hidden="1" x14ac:dyDescent="0.2"/>
    <row r="40140" ht="10.199999999999999" hidden="1" x14ac:dyDescent="0.2"/>
    <row r="40141" ht="10.199999999999999" hidden="1" x14ac:dyDescent="0.2"/>
    <row r="40142" ht="10.199999999999999" hidden="1" x14ac:dyDescent="0.2"/>
    <row r="40143" ht="10.199999999999999" hidden="1" x14ac:dyDescent="0.2"/>
    <row r="40144" ht="10.199999999999999" hidden="1" x14ac:dyDescent="0.2"/>
    <row r="40145" ht="10.199999999999999" hidden="1" x14ac:dyDescent="0.2"/>
    <row r="40146" ht="10.199999999999999" hidden="1" x14ac:dyDescent="0.2"/>
    <row r="40147" ht="10.199999999999999" hidden="1" x14ac:dyDescent="0.2"/>
    <row r="40148" ht="10.199999999999999" hidden="1" x14ac:dyDescent="0.2"/>
    <row r="40149" ht="10.199999999999999" hidden="1" x14ac:dyDescent="0.2"/>
    <row r="40150" ht="10.199999999999999" hidden="1" x14ac:dyDescent="0.2"/>
    <row r="40151" ht="10.199999999999999" hidden="1" x14ac:dyDescent="0.2"/>
    <row r="40152" ht="10.199999999999999" hidden="1" x14ac:dyDescent="0.2"/>
    <row r="40153" ht="10.199999999999999" hidden="1" x14ac:dyDescent="0.2"/>
    <row r="40154" ht="10.199999999999999" hidden="1" x14ac:dyDescent="0.2"/>
    <row r="40155" ht="10.199999999999999" hidden="1" x14ac:dyDescent="0.2"/>
    <row r="40156" ht="10.199999999999999" hidden="1" x14ac:dyDescent="0.2"/>
    <row r="40157" ht="10.199999999999999" hidden="1" x14ac:dyDescent="0.2"/>
    <row r="40158" ht="10.199999999999999" hidden="1" x14ac:dyDescent="0.2"/>
    <row r="40159" ht="10.199999999999999" hidden="1" x14ac:dyDescent="0.2"/>
    <row r="40160" ht="10.199999999999999" hidden="1" x14ac:dyDescent="0.2"/>
    <row r="40161" ht="10.199999999999999" hidden="1" x14ac:dyDescent="0.2"/>
    <row r="40162" ht="10.199999999999999" hidden="1" x14ac:dyDescent="0.2"/>
    <row r="40163" ht="10.199999999999999" hidden="1" x14ac:dyDescent="0.2"/>
    <row r="40164" ht="10.199999999999999" hidden="1" x14ac:dyDescent="0.2"/>
    <row r="40165" ht="10.199999999999999" hidden="1" x14ac:dyDescent="0.2"/>
    <row r="40166" ht="10.199999999999999" hidden="1" x14ac:dyDescent="0.2"/>
    <row r="40167" ht="10.199999999999999" hidden="1" x14ac:dyDescent="0.2"/>
    <row r="40168" ht="10.199999999999999" hidden="1" x14ac:dyDescent="0.2"/>
    <row r="40169" ht="10.199999999999999" hidden="1" x14ac:dyDescent="0.2"/>
    <row r="40170" ht="10.199999999999999" hidden="1" x14ac:dyDescent="0.2"/>
    <row r="40171" ht="10.199999999999999" hidden="1" x14ac:dyDescent="0.2"/>
    <row r="40172" ht="10.199999999999999" hidden="1" x14ac:dyDescent="0.2"/>
    <row r="40173" ht="10.199999999999999" hidden="1" x14ac:dyDescent="0.2"/>
    <row r="40174" ht="10.199999999999999" hidden="1" x14ac:dyDescent="0.2"/>
    <row r="40175" ht="10.199999999999999" hidden="1" x14ac:dyDescent="0.2"/>
    <row r="40176" ht="10.199999999999999" hidden="1" x14ac:dyDescent="0.2"/>
    <row r="40177" ht="10.199999999999999" hidden="1" x14ac:dyDescent="0.2"/>
    <row r="40178" ht="10.199999999999999" hidden="1" x14ac:dyDescent="0.2"/>
    <row r="40179" ht="10.199999999999999" hidden="1" x14ac:dyDescent="0.2"/>
    <row r="40180" ht="10.199999999999999" hidden="1" x14ac:dyDescent="0.2"/>
    <row r="40181" ht="10.199999999999999" hidden="1" x14ac:dyDescent="0.2"/>
    <row r="40182" ht="10.199999999999999" hidden="1" x14ac:dyDescent="0.2"/>
    <row r="40183" ht="10.199999999999999" hidden="1" x14ac:dyDescent="0.2"/>
    <row r="40184" ht="10.199999999999999" hidden="1" x14ac:dyDescent="0.2"/>
    <row r="40185" ht="10.199999999999999" hidden="1" x14ac:dyDescent="0.2"/>
    <row r="40186" ht="10.199999999999999" hidden="1" x14ac:dyDescent="0.2"/>
    <row r="40187" ht="10.199999999999999" hidden="1" x14ac:dyDescent="0.2"/>
    <row r="40188" ht="10.199999999999999" hidden="1" x14ac:dyDescent="0.2"/>
    <row r="40189" ht="10.199999999999999" hidden="1" x14ac:dyDescent="0.2"/>
    <row r="40190" ht="10.199999999999999" hidden="1" x14ac:dyDescent="0.2"/>
    <row r="40191" ht="10.199999999999999" hidden="1" x14ac:dyDescent="0.2"/>
    <row r="40192" ht="10.199999999999999" hidden="1" x14ac:dyDescent="0.2"/>
    <row r="40193" ht="10.199999999999999" hidden="1" x14ac:dyDescent="0.2"/>
    <row r="40194" ht="10.199999999999999" hidden="1" x14ac:dyDescent="0.2"/>
    <row r="40195" ht="10.199999999999999" hidden="1" x14ac:dyDescent="0.2"/>
    <row r="40196" ht="10.199999999999999" hidden="1" x14ac:dyDescent="0.2"/>
    <row r="40197" ht="10.199999999999999" hidden="1" x14ac:dyDescent="0.2"/>
    <row r="40198" ht="10.199999999999999" hidden="1" x14ac:dyDescent="0.2"/>
    <row r="40199" ht="10.199999999999999" hidden="1" x14ac:dyDescent="0.2"/>
    <row r="40200" ht="10.199999999999999" hidden="1" x14ac:dyDescent="0.2"/>
    <row r="40201" ht="10.199999999999999" hidden="1" x14ac:dyDescent="0.2"/>
    <row r="40202" ht="10.199999999999999" hidden="1" x14ac:dyDescent="0.2"/>
    <row r="40203" ht="10.199999999999999" hidden="1" x14ac:dyDescent="0.2"/>
    <row r="40204" ht="10.199999999999999" hidden="1" x14ac:dyDescent="0.2"/>
    <row r="40205" ht="10.199999999999999" hidden="1" x14ac:dyDescent="0.2"/>
    <row r="40206" ht="10.199999999999999" hidden="1" x14ac:dyDescent="0.2"/>
    <row r="40207" ht="10.199999999999999" hidden="1" x14ac:dyDescent="0.2"/>
    <row r="40208" ht="10.199999999999999" hidden="1" x14ac:dyDescent="0.2"/>
    <row r="40209" ht="10.199999999999999" hidden="1" x14ac:dyDescent="0.2"/>
    <row r="40210" ht="10.199999999999999" hidden="1" x14ac:dyDescent="0.2"/>
    <row r="40211" ht="10.199999999999999" hidden="1" x14ac:dyDescent="0.2"/>
    <row r="40212" ht="10.199999999999999" hidden="1" x14ac:dyDescent="0.2"/>
    <row r="40213" ht="10.199999999999999" hidden="1" x14ac:dyDescent="0.2"/>
    <row r="40214" ht="10.199999999999999" hidden="1" x14ac:dyDescent="0.2"/>
    <row r="40215" ht="10.199999999999999" hidden="1" x14ac:dyDescent="0.2"/>
    <row r="40216" ht="10.199999999999999" hidden="1" x14ac:dyDescent="0.2"/>
    <row r="40217" ht="10.199999999999999" hidden="1" x14ac:dyDescent="0.2"/>
    <row r="40218" ht="10.199999999999999" hidden="1" x14ac:dyDescent="0.2"/>
    <row r="40219" ht="10.199999999999999" hidden="1" x14ac:dyDescent="0.2"/>
    <row r="40220" ht="10.199999999999999" hidden="1" x14ac:dyDescent="0.2"/>
    <row r="40221" ht="10.199999999999999" hidden="1" x14ac:dyDescent="0.2"/>
    <row r="40222" ht="10.199999999999999" hidden="1" x14ac:dyDescent="0.2"/>
    <row r="40223" ht="10.199999999999999" hidden="1" x14ac:dyDescent="0.2"/>
    <row r="40224" ht="10.199999999999999" hidden="1" x14ac:dyDescent="0.2"/>
    <row r="40225" ht="10.199999999999999" hidden="1" x14ac:dyDescent="0.2"/>
    <row r="40226" ht="10.199999999999999" hidden="1" x14ac:dyDescent="0.2"/>
    <row r="40227" ht="10.199999999999999" hidden="1" x14ac:dyDescent="0.2"/>
    <row r="40228" ht="10.199999999999999" hidden="1" x14ac:dyDescent="0.2"/>
    <row r="40229" ht="10.199999999999999" hidden="1" x14ac:dyDescent="0.2"/>
    <row r="40230" ht="10.199999999999999" hidden="1" x14ac:dyDescent="0.2"/>
    <row r="40231" ht="10.199999999999999" hidden="1" x14ac:dyDescent="0.2"/>
    <row r="40232" ht="10.199999999999999" hidden="1" x14ac:dyDescent="0.2"/>
    <row r="40233" ht="10.199999999999999" hidden="1" x14ac:dyDescent="0.2"/>
    <row r="40234" ht="10.199999999999999" hidden="1" x14ac:dyDescent="0.2"/>
    <row r="40235" ht="10.199999999999999" hidden="1" x14ac:dyDescent="0.2"/>
    <row r="40236" ht="10.199999999999999" hidden="1" x14ac:dyDescent="0.2"/>
    <row r="40237" ht="10.199999999999999" hidden="1" x14ac:dyDescent="0.2"/>
    <row r="40238" ht="10.199999999999999" hidden="1" x14ac:dyDescent="0.2"/>
    <row r="40239" ht="10.199999999999999" hidden="1" x14ac:dyDescent="0.2"/>
    <row r="40240" ht="10.199999999999999" hidden="1" x14ac:dyDescent="0.2"/>
    <row r="40241" ht="10.199999999999999" hidden="1" x14ac:dyDescent="0.2"/>
    <row r="40242" ht="10.199999999999999" hidden="1" x14ac:dyDescent="0.2"/>
    <row r="40243" ht="10.199999999999999" hidden="1" x14ac:dyDescent="0.2"/>
    <row r="40244" ht="10.199999999999999" hidden="1" x14ac:dyDescent="0.2"/>
    <row r="40245" ht="10.199999999999999" hidden="1" x14ac:dyDescent="0.2"/>
    <row r="40246" ht="10.199999999999999" hidden="1" x14ac:dyDescent="0.2"/>
    <row r="40247" ht="10.199999999999999" hidden="1" x14ac:dyDescent="0.2"/>
    <row r="40248" ht="10.199999999999999" hidden="1" x14ac:dyDescent="0.2"/>
    <row r="40249" ht="10.199999999999999" hidden="1" x14ac:dyDescent="0.2"/>
    <row r="40250" ht="10.199999999999999" hidden="1" x14ac:dyDescent="0.2"/>
    <row r="40251" ht="10.199999999999999" hidden="1" x14ac:dyDescent="0.2"/>
    <row r="40252" ht="10.199999999999999" hidden="1" x14ac:dyDescent="0.2"/>
    <row r="40253" ht="10.199999999999999" hidden="1" x14ac:dyDescent="0.2"/>
    <row r="40254" ht="10.199999999999999" hidden="1" x14ac:dyDescent="0.2"/>
    <row r="40255" ht="10.199999999999999" hidden="1" x14ac:dyDescent="0.2"/>
    <row r="40256" ht="10.199999999999999" hidden="1" x14ac:dyDescent="0.2"/>
    <row r="40257" ht="10.199999999999999" hidden="1" x14ac:dyDescent="0.2"/>
    <row r="40258" ht="10.199999999999999" hidden="1" x14ac:dyDescent="0.2"/>
    <row r="40259" ht="10.199999999999999" hidden="1" x14ac:dyDescent="0.2"/>
    <row r="40260" ht="10.199999999999999" hidden="1" x14ac:dyDescent="0.2"/>
    <row r="40261" ht="10.199999999999999" hidden="1" x14ac:dyDescent="0.2"/>
    <row r="40262" ht="10.199999999999999" hidden="1" x14ac:dyDescent="0.2"/>
    <row r="40263" ht="10.199999999999999" hidden="1" x14ac:dyDescent="0.2"/>
    <row r="40264" ht="10.199999999999999" hidden="1" x14ac:dyDescent="0.2"/>
    <row r="40265" ht="10.199999999999999" hidden="1" x14ac:dyDescent="0.2"/>
    <row r="40266" ht="10.199999999999999" hidden="1" x14ac:dyDescent="0.2"/>
    <row r="40267" ht="10.199999999999999" hidden="1" x14ac:dyDescent="0.2"/>
    <row r="40268" ht="10.199999999999999" hidden="1" x14ac:dyDescent="0.2"/>
    <row r="40269" ht="10.199999999999999" hidden="1" x14ac:dyDescent="0.2"/>
    <row r="40270" ht="10.199999999999999" hidden="1" x14ac:dyDescent="0.2"/>
    <row r="40271" ht="10.199999999999999" hidden="1" x14ac:dyDescent="0.2"/>
    <row r="40272" ht="10.199999999999999" hidden="1" x14ac:dyDescent="0.2"/>
    <row r="40273" ht="10.199999999999999" hidden="1" x14ac:dyDescent="0.2"/>
    <row r="40274" ht="10.199999999999999" hidden="1" x14ac:dyDescent="0.2"/>
    <row r="40275" ht="10.199999999999999" hidden="1" x14ac:dyDescent="0.2"/>
    <row r="40276" ht="10.199999999999999" hidden="1" x14ac:dyDescent="0.2"/>
    <row r="40277" ht="10.199999999999999" hidden="1" x14ac:dyDescent="0.2"/>
    <row r="40278" ht="10.199999999999999" hidden="1" x14ac:dyDescent="0.2"/>
    <row r="40279" ht="10.199999999999999" hidden="1" x14ac:dyDescent="0.2"/>
    <row r="40280" ht="10.199999999999999" hidden="1" x14ac:dyDescent="0.2"/>
    <row r="40281" ht="10.199999999999999" hidden="1" x14ac:dyDescent="0.2"/>
    <row r="40282" ht="10.199999999999999" hidden="1" x14ac:dyDescent="0.2"/>
    <row r="40283" ht="10.199999999999999" hidden="1" x14ac:dyDescent="0.2"/>
    <row r="40284" ht="10.199999999999999" hidden="1" x14ac:dyDescent="0.2"/>
    <row r="40285" ht="10.199999999999999" hidden="1" x14ac:dyDescent="0.2"/>
    <row r="40286" ht="10.199999999999999" hidden="1" x14ac:dyDescent="0.2"/>
    <row r="40287" ht="10.199999999999999" hidden="1" x14ac:dyDescent="0.2"/>
    <row r="40288" ht="10.199999999999999" hidden="1" x14ac:dyDescent="0.2"/>
    <row r="40289" ht="10.199999999999999" hidden="1" x14ac:dyDescent="0.2"/>
    <row r="40290" ht="10.199999999999999" hidden="1" x14ac:dyDescent="0.2"/>
    <row r="40291" ht="10.199999999999999" hidden="1" x14ac:dyDescent="0.2"/>
    <row r="40292" ht="10.199999999999999" hidden="1" x14ac:dyDescent="0.2"/>
    <row r="40293" ht="10.199999999999999" hidden="1" x14ac:dyDescent="0.2"/>
    <row r="40294" ht="10.199999999999999" hidden="1" x14ac:dyDescent="0.2"/>
    <row r="40295" ht="10.199999999999999" hidden="1" x14ac:dyDescent="0.2"/>
    <row r="40296" ht="10.199999999999999" hidden="1" x14ac:dyDescent="0.2"/>
    <row r="40297" ht="10.199999999999999" hidden="1" x14ac:dyDescent="0.2"/>
    <row r="40298" ht="10.199999999999999" hidden="1" x14ac:dyDescent="0.2"/>
    <row r="40299" ht="10.199999999999999" hidden="1" x14ac:dyDescent="0.2"/>
    <row r="40300" ht="10.199999999999999" hidden="1" x14ac:dyDescent="0.2"/>
    <row r="40301" ht="10.199999999999999" hidden="1" x14ac:dyDescent="0.2"/>
    <row r="40302" ht="10.199999999999999" hidden="1" x14ac:dyDescent="0.2"/>
    <row r="40303" ht="10.199999999999999" hidden="1" x14ac:dyDescent="0.2"/>
    <row r="40304" ht="10.199999999999999" hidden="1" x14ac:dyDescent="0.2"/>
    <row r="40305" ht="10.199999999999999" hidden="1" x14ac:dyDescent="0.2"/>
    <row r="40306" ht="10.199999999999999" hidden="1" x14ac:dyDescent="0.2"/>
    <row r="40307" ht="10.199999999999999" hidden="1" x14ac:dyDescent="0.2"/>
    <row r="40308" ht="10.199999999999999" hidden="1" x14ac:dyDescent="0.2"/>
    <row r="40309" ht="10.199999999999999" hidden="1" x14ac:dyDescent="0.2"/>
    <row r="40310" ht="10.199999999999999" hidden="1" x14ac:dyDescent="0.2"/>
    <row r="40311" ht="10.199999999999999" hidden="1" x14ac:dyDescent="0.2"/>
    <row r="40312" ht="10.199999999999999" hidden="1" x14ac:dyDescent="0.2"/>
    <row r="40313" ht="10.199999999999999" hidden="1" x14ac:dyDescent="0.2"/>
    <row r="40314" ht="10.199999999999999" hidden="1" x14ac:dyDescent="0.2"/>
    <row r="40315" ht="10.199999999999999" hidden="1" x14ac:dyDescent="0.2"/>
    <row r="40316" ht="10.199999999999999" hidden="1" x14ac:dyDescent="0.2"/>
    <row r="40317" ht="10.199999999999999" hidden="1" x14ac:dyDescent="0.2"/>
    <row r="40318" ht="10.199999999999999" hidden="1" x14ac:dyDescent="0.2"/>
    <row r="40319" ht="10.199999999999999" hidden="1" x14ac:dyDescent="0.2"/>
    <row r="40320" ht="10.199999999999999" hidden="1" x14ac:dyDescent="0.2"/>
    <row r="40321" ht="10.199999999999999" hidden="1" x14ac:dyDescent="0.2"/>
    <row r="40322" ht="10.199999999999999" hidden="1" x14ac:dyDescent="0.2"/>
    <row r="40323" ht="10.199999999999999" hidden="1" x14ac:dyDescent="0.2"/>
    <row r="40324" ht="10.199999999999999" hidden="1" x14ac:dyDescent="0.2"/>
    <row r="40325" ht="10.199999999999999" hidden="1" x14ac:dyDescent="0.2"/>
    <row r="40326" ht="10.199999999999999" hidden="1" x14ac:dyDescent="0.2"/>
    <row r="40327" ht="10.199999999999999" hidden="1" x14ac:dyDescent="0.2"/>
    <row r="40328" ht="10.199999999999999" hidden="1" x14ac:dyDescent="0.2"/>
    <row r="40329" ht="10.199999999999999" hidden="1" x14ac:dyDescent="0.2"/>
    <row r="40330" ht="10.199999999999999" hidden="1" x14ac:dyDescent="0.2"/>
    <row r="40331" ht="10.199999999999999" hidden="1" x14ac:dyDescent="0.2"/>
    <row r="40332" ht="10.199999999999999" hidden="1" x14ac:dyDescent="0.2"/>
    <row r="40333" ht="10.199999999999999" hidden="1" x14ac:dyDescent="0.2"/>
    <row r="40334" ht="10.199999999999999" hidden="1" x14ac:dyDescent="0.2"/>
    <row r="40335" ht="10.199999999999999" hidden="1" x14ac:dyDescent="0.2"/>
    <row r="40336" ht="10.199999999999999" hidden="1" x14ac:dyDescent="0.2"/>
    <row r="40337" ht="10.199999999999999" hidden="1" x14ac:dyDescent="0.2"/>
    <row r="40338" ht="10.199999999999999" hidden="1" x14ac:dyDescent="0.2"/>
    <row r="40339" ht="10.199999999999999" hidden="1" x14ac:dyDescent="0.2"/>
    <row r="40340" ht="10.199999999999999" hidden="1" x14ac:dyDescent="0.2"/>
    <row r="40341" ht="10.199999999999999" hidden="1" x14ac:dyDescent="0.2"/>
    <row r="40342" ht="10.199999999999999" hidden="1" x14ac:dyDescent="0.2"/>
    <row r="40343" ht="10.199999999999999" hidden="1" x14ac:dyDescent="0.2"/>
    <row r="40344" ht="10.199999999999999" hidden="1" x14ac:dyDescent="0.2"/>
    <row r="40345" ht="10.199999999999999" hidden="1" x14ac:dyDescent="0.2"/>
    <row r="40346" ht="10.199999999999999" hidden="1" x14ac:dyDescent="0.2"/>
    <row r="40347" ht="10.199999999999999" hidden="1" x14ac:dyDescent="0.2"/>
    <row r="40348" ht="10.199999999999999" hidden="1" x14ac:dyDescent="0.2"/>
    <row r="40349" ht="10.199999999999999" hidden="1" x14ac:dyDescent="0.2"/>
    <row r="40350" ht="10.199999999999999" hidden="1" x14ac:dyDescent="0.2"/>
    <row r="40351" ht="10.199999999999999" hidden="1" x14ac:dyDescent="0.2"/>
    <row r="40352" ht="10.199999999999999" hidden="1" x14ac:dyDescent="0.2"/>
    <row r="40353" ht="10.199999999999999" hidden="1" x14ac:dyDescent="0.2"/>
    <row r="40354" ht="10.199999999999999" hidden="1" x14ac:dyDescent="0.2"/>
    <row r="40355" ht="10.199999999999999" hidden="1" x14ac:dyDescent="0.2"/>
    <row r="40356" ht="10.199999999999999" hidden="1" x14ac:dyDescent="0.2"/>
    <row r="40357" ht="10.199999999999999" hidden="1" x14ac:dyDescent="0.2"/>
    <row r="40358" ht="10.199999999999999" hidden="1" x14ac:dyDescent="0.2"/>
    <row r="40359" ht="10.199999999999999" hidden="1" x14ac:dyDescent="0.2"/>
    <row r="40360" ht="10.199999999999999" hidden="1" x14ac:dyDescent="0.2"/>
    <row r="40361" ht="10.199999999999999" hidden="1" x14ac:dyDescent="0.2"/>
    <row r="40362" ht="10.199999999999999" hidden="1" x14ac:dyDescent="0.2"/>
    <row r="40363" ht="10.199999999999999" hidden="1" x14ac:dyDescent="0.2"/>
    <row r="40364" ht="10.199999999999999" hidden="1" x14ac:dyDescent="0.2"/>
    <row r="40365" ht="10.199999999999999" hidden="1" x14ac:dyDescent="0.2"/>
    <row r="40366" ht="10.199999999999999" hidden="1" x14ac:dyDescent="0.2"/>
    <row r="40367" ht="10.199999999999999" hidden="1" x14ac:dyDescent="0.2"/>
    <row r="40368" ht="10.199999999999999" hidden="1" x14ac:dyDescent="0.2"/>
    <row r="40369" ht="10.199999999999999" hidden="1" x14ac:dyDescent="0.2"/>
    <row r="40370" ht="10.199999999999999" hidden="1" x14ac:dyDescent="0.2"/>
    <row r="40371" ht="10.199999999999999" hidden="1" x14ac:dyDescent="0.2"/>
    <row r="40372" ht="10.199999999999999" hidden="1" x14ac:dyDescent="0.2"/>
    <row r="40373" ht="10.199999999999999" hidden="1" x14ac:dyDescent="0.2"/>
    <row r="40374" ht="10.199999999999999" hidden="1" x14ac:dyDescent="0.2"/>
    <row r="40375" ht="10.199999999999999" hidden="1" x14ac:dyDescent="0.2"/>
    <row r="40376" ht="10.199999999999999" hidden="1" x14ac:dyDescent="0.2"/>
    <row r="40377" ht="10.199999999999999" hidden="1" x14ac:dyDescent="0.2"/>
    <row r="40378" ht="10.199999999999999" hidden="1" x14ac:dyDescent="0.2"/>
    <row r="40379" ht="10.199999999999999" hidden="1" x14ac:dyDescent="0.2"/>
    <row r="40380" ht="10.199999999999999" hidden="1" x14ac:dyDescent="0.2"/>
    <row r="40381" ht="10.199999999999999" hidden="1" x14ac:dyDescent="0.2"/>
    <row r="40382" ht="10.199999999999999" hidden="1" x14ac:dyDescent="0.2"/>
    <row r="40383" ht="10.199999999999999" hidden="1" x14ac:dyDescent="0.2"/>
    <row r="40384" ht="10.199999999999999" hidden="1" x14ac:dyDescent="0.2"/>
    <row r="40385" ht="10.199999999999999" hidden="1" x14ac:dyDescent="0.2"/>
    <row r="40386" ht="10.199999999999999" hidden="1" x14ac:dyDescent="0.2"/>
    <row r="40387" ht="10.199999999999999" hidden="1" x14ac:dyDescent="0.2"/>
    <row r="40388" ht="10.199999999999999" hidden="1" x14ac:dyDescent="0.2"/>
    <row r="40389" ht="10.199999999999999" hidden="1" x14ac:dyDescent="0.2"/>
    <row r="40390" ht="10.199999999999999" hidden="1" x14ac:dyDescent="0.2"/>
    <row r="40391" ht="10.199999999999999" hidden="1" x14ac:dyDescent="0.2"/>
    <row r="40392" ht="10.199999999999999" hidden="1" x14ac:dyDescent="0.2"/>
    <row r="40393" ht="10.199999999999999" hidden="1" x14ac:dyDescent="0.2"/>
    <row r="40394" ht="10.199999999999999" hidden="1" x14ac:dyDescent="0.2"/>
    <row r="40395" ht="10.199999999999999" hidden="1" x14ac:dyDescent="0.2"/>
    <row r="40396" ht="10.199999999999999" hidden="1" x14ac:dyDescent="0.2"/>
    <row r="40397" ht="10.199999999999999" hidden="1" x14ac:dyDescent="0.2"/>
    <row r="40398" ht="10.199999999999999" hidden="1" x14ac:dyDescent="0.2"/>
    <row r="40399" ht="10.199999999999999" hidden="1" x14ac:dyDescent="0.2"/>
    <row r="40400" ht="10.199999999999999" hidden="1" x14ac:dyDescent="0.2"/>
    <row r="40401" ht="10.199999999999999" hidden="1" x14ac:dyDescent="0.2"/>
    <row r="40402" ht="10.199999999999999" hidden="1" x14ac:dyDescent="0.2"/>
    <row r="40403" ht="10.199999999999999" hidden="1" x14ac:dyDescent="0.2"/>
    <row r="40404" ht="10.199999999999999" hidden="1" x14ac:dyDescent="0.2"/>
    <row r="40405" ht="10.199999999999999" hidden="1" x14ac:dyDescent="0.2"/>
    <row r="40406" ht="10.199999999999999" hidden="1" x14ac:dyDescent="0.2"/>
    <row r="40407" ht="10.199999999999999" hidden="1" x14ac:dyDescent="0.2"/>
    <row r="40408" ht="10.199999999999999" hidden="1" x14ac:dyDescent="0.2"/>
    <row r="40409" ht="10.199999999999999" hidden="1" x14ac:dyDescent="0.2"/>
    <row r="40410" ht="10.199999999999999" hidden="1" x14ac:dyDescent="0.2"/>
    <row r="40411" ht="10.199999999999999" hidden="1" x14ac:dyDescent="0.2"/>
    <row r="40412" ht="10.199999999999999" hidden="1" x14ac:dyDescent="0.2"/>
    <row r="40413" ht="10.199999999999999" hidden="1" x14ac:dyDescent="0.2"/>
    <row r="40414" ht="10.199999999999999" hidden="1" x14ac:dyDescent="0.2"/>
    <row r="40415" ht="10.199999999999999" hidden="1" x14ac:dyDescent="0.2"/>
    <row r="40416" ht="10.199999999999999" hidden="1" x14ac:dyDescent="0.2"/>
    <row r="40417" ht="10.199999999999999" hidden="1" x14ac:dyDescent="0.2"/>
    <row r="40418" ht="10.199999999999999" hidden="1" x14ac:dyDescent="0.2"/>
    <row r="40419" ht="10.199999999999999" hidden="1" x14ac:dyDescent="0.2"/>
    <row r="40420" ht="10.199999999999999" hidden="1" x14ac:dyDescent="0.2"/>
    <row r="40421" ht="10.199999999999999" hidden="1" x14ac:dyDescent="0.2"/>
    <row r="40422" ht="10.199999999999999" hidden="1" x14ac:dyDescent="0.2"/>
    <row r="40423" ht="10.199999999999999" hidden="1" x14ac:dyDescent="0.2"/>
    <row r="40424" ht="10.199999999999999" hidden="1" x14ac:dyDescent="0.2"/>
    <row r="40425" ht="10.199999999999999" hidden="1" x14ac:dyDescent="0.2"/>
    <row r="40426" ht="10.199999999999999" hidden="1" x14ac:dyDescent="0.2"/>
    <row r="40427" ht="10.199999999999999" hidden="1" x14ac:dyDescent="0.2"/>
    <row r="40428" ht="10.199999999999999" hidden="1" x14ac:dyDescent="0.2"/>
    <row r="40429" ht="10.199999999999999" hidden="1" x14ac:dyDescent="0.2"/>
    <row r="40430" ht="10.199999999999999" hidden="1" x14ac:dyDescent="0.2"/>
    <row r="40431" ht="10.199999999999999" hidden="1" x14ac:dyDescent="0.2"/>
    <row r="40432" ht="10.199999999999999" hidden="1" x14ac:dyDescent="0.2"/>
    <row r="40433" ht="10.199999999999999" hidden="1" x14ac:dyDescent="0.2"/>
    <row r="40434" ht="10.199999999999999" hidden="1" x14ac:dyDescent="0.2"/>
    <row r="40435" ht="10.199999999999999" hidden="1" x14ac:dyDescent="0.2"/>
    <row r="40436" ht="10.199999999999999" hidden="1" x14ac:dyDescent="0.2"/>
    <row r="40437" ht="10.199999999999999" hidden="1" x14ac:dyDescent="0.2"/>
    <row r="40438" ht="10.199999999999999" hidden="1" x14ac:dyDescent="0.2"/>
    <row r="40439" ht="10.199999999999999" hidden="1" x14ac:dyDescent="0.2"/>
    <row r="40440" ht="10.199999999999999" hidden="1" x14ac:dyDescent="0.2"/>
    <row r="40441" ht="10.199999999999999" hidden="1" x14ac:dyDescent="0.2"/>
    <row r="40442" ht="10.199999999999999" hidden="1" x14ac:dyDescent="0.2"/>
    <row r="40443" ht="10.199999999999999" hidden="1" x14ac:dyDescent="0.2"/>
    <row r="40444" ht="10.199999999999999" hidden="1" x14ac:dyDescent="0.2"/>
    <row r="40445" ht="10.199999999999999" hidden="1" x14ac:dyDescent="0.2"/>
    <row r="40446" ht="10.199999999999999" hidden="1" x14ac:dyDescent="0.2"/>
    <row r="40447" ht="10.199999999999999" hidden="1" x14ac:dyDescent="0.2"/>
    <row r="40448" ht="10.199999999999999" hidden="1" x14ac:dyDescent="0.2"/>
    <row r="40449" ht="10.199999999999999" hidden="1" x14ac:dyDescent="0.2"/>
    <row r="40450" ht="10.199999999999999" hidden="1" x14ac:dyDescent="0.2"/>
    <row r="40451" ht="10.199999999999999" hidden="1" x14ac:dyDescent="0.2"/>
    <row r="40452" ht="10.199999999999999" hidden="1" x14ac:dyDescent="0.2"/>
    <row r="40453" ht="10.199999999999999" hidden="1" x14ac:dyDescent="0.2"/>
    <row r="40454" ht="10.199999999999999" hidden="1" x14ac:dyDescent="0.2"/>
    <row r="40455" ht="10.199999999999999" hidden="1" x14ac:dyDescent="0.2"/>
    <row r="40456" ht="10.199999999999999" hidden="1" x14ac:dyDescent="0.2"/>
    <row r="40457" ht="10.199999999999999" hidden="1" x14ac:dyDescent="0.2"/>
    <row r="40458" ht="10.199999999999999" hidden="1" x14ac:dyDescent="0.2"/>
    <row r="40459" ht="10.199999999999999" hidden="1" x14ac:dyDescent="0.2"/>
    <row r="40460" ht="10.199999999999999" hidden="1" x14ac:dyDescent="0.2"/>
    <row r="40461" ht="10.199999999999999" hidden="1" x14ac:dyDescent="0.2"/>
    <row r="40462" ht="10.199999999999999" hidden="1" x14ac:dyDescent="0.2"/>
    <row r="40463" ht="10.199999999999999" hidden="1" x14ac:dyDescent="0.2"/>
    <row r="40464" ht="10.199999999999999" hidden="1" x14ac:dyDescent="0.2"/>
    <row r="40465" ht="10.199999999999999" hidden="1" x14ac:dyDescent="0.2"/>
    <row r="40466" ht="10.199999999999999" hidden="1" x14ac:dyDescent="0.2"/>
    <row r="40467" ht="10.199999999999999" hidden="1" x14ac:dyDescent="0.2"/>
    <row r="40468" ht="10.199999999999999" hidden="1" x14ac:dyDescent="0.2"/>
    <row r="40469" ht="10.199999999999999" hidden="1" x14ac:dyDescent="0.2"/>
    <row r="40470" ht="10.199999999999999" hidden="1" x14ac:dyDescent="0.2"/>
    <row r="40471" ht="10.199999999999999" hidden="1" x14ac:dyDescent="0.2"/>
    <row r="40472" ht="10.199999999999999" hidden="1" x14ac:dyDescent="0.2"/>
    <row r="40473" ht="10.199999999999999" hidden="1" x14ac:dyDescent="0.2"/>
    <row r="40474" ht="10.199999999999999" hidden="1" x14ac:dyDescent="0.2"/>
    <row r="40475" ht="10.199999999999999" hidden="1" x14ac:dyDescent="0.2"/>
    <row r="40476" ht="10.199999999999999" hidden="1" x14ac:dyDescent="0.2"/>
    <row r="40477" ht="10.199999999999999" hidden="1" x14ac:dyDescent="0.2"/>
    <row r="40478" ht="10.199999999999999" hidden="1" x14ac:dyDescent="0.2"/>
    <row r="40479" ht="10.199999999999999" hidden="1" x14ac:dyDescent="0.2"/>
    <row r="40480" ht="10.199999999999999" hidden="1" x14ac:dyDescent="0.2"/>
    <row r="40481" ht="10.199999999999999" hidden="1" x14ac:dyDescent="0.2"/>
    <row r="40482" ht="10.199999999999999" hidden="1" x14ac:dyDescent="0.2"/>
    <row r="40483" ht="10.199999999999999" hidden="1" x14ac:dyDescent="0.2"/>
    <row r="40484" ht="10.199999999999999" hidden="1" x14ac:dyDescent="0.2"/>
    <row r="40485" ht="10.199999999999999" hidden="1" x14ac:dyDescent="0.2"/>
    <row r="40486" ht="10.199999999999999" hidden="1" x14ac:dyDescent="0.2"/>
    <row r="40487" ht="10.199999999999999" hidden="1" x14ac:dyDescent="0.2"/>
    <row r="40488" ht="10.199999999999999" hidden="1" x14ac:dyDescent="0.2"/>
    <row r="40489" ht="10.199999999999999" hidden="1" x14ac:dyDescent="0.2"/>
    <row r="40490" ht="10.199999999999999" hidden="1" x14ac:dyDescent="0.2"/>
    <row r="40491" ht="10.199999999999999" hidden="1" x14ac:dyDescent="0.2"/>
    <row r="40492" ht="10.199999999999999" hidden="1" x14ac:dyDescent="0.2"/>
    <row r="40493" ht="10.199999999999999" hidden="1" x14ac:dyDescent="0.2"/>
    <row r="40494" ht="10.199999999999999" hidden="1" x14ac:dyDescent="0.2"/>
    <row r="40495" ht="10.199999999999999" hidden="1" x14ac:dyDescent="0.2"/>
    <row r="40496" ht="10.199999999999999" hidden="1" x14ac:dyDescent="0.2"/>
    <row r="40497" ht="10.199999999999999" hidden="1" x14ac:dyDescent="0.2"/>
    <row r="40498" ht="10.199999999999999" hidden="1" x14ac:dyDescent="0.2"/>
    <row r="40499" ht="10.199999999999999" hidden="1" x14ac:dyDescent="0.2"/>
    <row r="40500" ht="10.199999999999999" hidden="1" x14ac:dyDescent="0.2"/>
    <row r="40501" ht="10.199999999999999" hidden="1" x14ac:dyDescent="0.2"/>
    <row r="40502" ht="10.199999999999999" hidden="1" x14ac:dyDescent="0.2"/>
    <row r="40503" ht="10.199999999999999" hidden="1" x14ac:dyDescent="0.2"/>
    <row r="40504" ht="10.199999999999999" hidden="1" x14ac:dyDescent="0.2"/>
    <row r="40505" ht="10.199999999999999" hidden="1" x14ac:dyDescent="0.2"/>
    <row r="40506" ht="10.199999999999999" hidden="1" x14ac:dyDescent="0.2"/>
    <row r="40507" ht="10.199999999999999" hidden="1" x14ac:dyDescent="0.2"/>
    <row r="40508" ht="10.199999999999999" hidden="1" x14ac:dyDescent="0.2"/>
    <row r="40509" ht="10.199999999999999" hidden="1" x14ac:dyDescent="0.2"/>
    <row r="40510" ht="10.199999999999999" hidden="1" x14ac:dyDescent="0.2"/>
    <row r="40511" ht="10.199999999999999" hidden="1" x14ac:dyDescent="0.2"/>
    <row r="40512" ht="10.199999999999999" hidden="1" x14ac:dyDescent="0.2"/>
    <row r="40513" ht="10.199999999999999" hidden="1" x14ac:dyDescent="0.2"/>
    <row r="40514" ht="10.199999999999999" hidden="1" x14ac:dyDescent="0.2"/>
    <row r="40515" ht="10.199999999999999" hidden="1" x14ac:dyDescent="0.2"/>
    <row r="40516" ht="10.199999999999999" hidden="1" x14ac:dyDescent="0.2"/>
    <row r="40517" ht="10.199999999999999" hidden="1" x14ac:dyDescent="0.2"/>
    <row r="40518" ht="10.199999999999999" hidden="1" x14ac:dyDescent="0.2"/>
    <row r="40519" ht="10.199999999999999" hidden="1" x14ac:dyDescent="0.2"/>
    <row r="40520" ht="10.199999999999999" hidden="1" x14ac:dyDescent="0.2"/>
    <row r="40521" ht="10.199999999999999" hidden="1" x14ac:dyDescent="0.2"/>
    <row r="40522" ht="10.199999999999999" hidden="1" x14ac:dyDescent="0.2"/>
    <row r="40523" ht="10.199999999999999" hidden="1" x14ac:dyDescent="0.2"/>
    <row r="40524" ht="10.199999999999999" hidden="1" x14ac:dyDescent="0.2"/>
    <row r="40525" ht="10.199999999999999" hidden="1" x14ac:dyDescent="0.2"/>
    <row r="40526" ht="10.199999999999999" hidden="1" x14ac:dyDescent="0.2"/>
    <row r="40527" ht="10.199999999999999" hidden="1" x14ac:dyDescent="0.2"/>
    <row r="40528" ht="10.199999999999999" hidden="1" x14ac:dyDescent="0.2"/>
    <row r="40529" ht="10.199999999999999" hidden="1" x14ac:dyDescent="0.2"/>
    <row r="40530" ht="10.199999999999999" hidden="1" x14ac:dyDescent="0.2"/>
    <row r="40531" ht="10.199999999999999" hidden="1" x14ac:dyDescent="0.2"/>
    <row r="40532" ht="10.199999999999999" hidden="1" x14ac:dyDescent="0.2"/>
    <row r="40533" ht="10.199999999999999" hidden="1" x14ac:dyDescent="0.2"/>
    <row r="40534" ht="10.199999999999999" hidden="1" x14ac:dyDescent="0.2"/>
    <row r="40535" ht="10.199999999999999" hidden="1" x14ac:dyDescent="0.2"/>
    <row r="40536" ht="10.199999999999999" hidden="1" x14ac:dyDescent="0.2"/>
    <row r="40537" ht="10.199999999999999" hidden="1" x14ac:dyDescent="0.2"/>
    <row r="40538" ht="10.199999999999999" hidden="1" x14ac:dyDescent="0.2"/>
    <row r="40539" ht="10.199999999999999" hidden="1" x14ac:dyDescent="0.2"/>
    <row r="40540" ht="10.199999999999999" hidden="1" x14ac:dyDescent="0.2"/>
    <row r="40541" ht="10.199999999999999" hidden="1" x14ac:dyDescent="0.2"/>
    <row r="40542" ht="10.199999999999999" hidden="1" x14ac:dyDescent="0.2"/>
    <row r="40543" ht="10.199999999999999" hidden="1" x14ac:dyDescent="0.2"/>
    <row r="40544" ht="10.199999999999999" hidden="1" x14ac:dyDescent="0.2"/>
    <row r="40545" ht="10.199999999999999" hidden="1" x14ac:dyDescent="0.2"/>
    <row r="40546" ht="10.199999999999999" hidden="1" x14ac:dyDescent="0.2"/>
    <row r="40547" ht="10.199999999999999" hidden="1" x14ac:dyDescent="0.2"/>
    <row r="40548" ht="10.199999999999999" hidden="1" x14ac:dyDescent="0.2"/>
    <row r="40549" ht="10.199999999999999" hidden="1" x14ac:dyDescent="0.2"/>
    <row r="40550" ht="10.199999999999999" hidden="1" x14ac:dyDescent="0.2"/>
    <row r="40551" ht="10.199999999999999" hidden="1" x14ac:dyDescent="0.2"/>
    <row r="40552" ht="10.199999999999999" hidden="1" x14ac:dyDescent="0.2"/>
    <row r="40553" ht="10.199999999999999" hidden="1" x14ac:dyDescent="0.2"/>
    <row r="40554" ht="10.199999999999999" hidden="1" x14ac:dyDescent="0.2"/>
    <row r="40555" ht="10.199999999999999" hidden="1" x14ac:dyDescent="0.2"/>
    <row r="40556" ht="10.199999999999999" hidden="1" x14ac:dyDescent="0.2"/>
    <row r="40557" ht="10.199999999999999" hidden="1" x14ac:dyDescent="0.2"/>
    <row r="40558" ht="10.199999999999999" hidden="1" x14ac:dyDescent="0.2"/>
    <row r="40559" ht="10.199999999999999" hidden="1" x14ac:dyDescent="0.2"/>
    <row r="40560" ht="10.199999999999999" hidden="1" x14ac:dyDescent="0.2"/>
    <row r="40561" ht="10.199999999999999" hidden="1" x14ac:dyDescent="0.2"/>
    <row r="40562" ht="10.199999999999999" hidden="1" x14ac:dyDescent="0.2"/>
    <row r="40563" ht="10.199999999999999" hidden="1" x14ac:dyDescent="0.2"/>
    <row r="40564" ht="10.199999999999999" hidden="1" x14ac:dyDescent="0.2"/>
    <row r="40565" ht="10.199999999999999" hidden="1" x14ac:dyDescent="0.2"/>
    <row r="40566" ht="10.199999999999999" hidden="1" x14ac:dyDescent="0.2"/>
    <row r="40567" ht="10.199999999999999" hidden="1" x14ac:dyDescent="0.2"/>
    <row r="40568" ht="10.199999999999999" hidden="1" x14ac:dyDescent="0.2"/>
    <row r="40569" ht="10.199999999999999" hidden="1" x14ac:dyDescent="0.2"/>
    <row r="40570" ht="10.199999999999999" hidden="1" x14ac:dyDescent="0.2"/>
    <row r="40571" ht="10.199999999999999" hidden="1" x14ac:dyDescent="0.2"/>
    <row r="40572" ht="10.199999999999999" hidden="1" x14ac:dyDescent="0.2"/>
    <row r="40573" ht="10.199999999999999" hidden="1" x14ac:dyDescent="0.2"/>
    <row r="40574" ht="10.199999999999999" hidden="1" x14ac:dyDescent="0.2"/>
    <row r="40575" ht="10.199999999999999" hidden="1" x14ac:dyDescent="0.2"/>
    <row r="40576" ht="10.199999999999999" hidden="1" x14ac:dyDescent="0.2"/>
    <row r="40577" ht="10.199999999999999" hidden="1" x14ac:dyDescent="0.2"/>
    <row r="40578" ht="10.199999999999999" hidden="1" x14ac:dyDescent="0.2"/>
    <row r="40579" ht="10.199999999999999" hidden="1" x14ac:dyDescent="0.2"/>
    <row r="40580" ht="10.199999999999999" hidden="1" x14ac:dyDescent="0.2"/>
    <row r="40581" ht="10.199999999999999" hidden="1" x14ac:dyDescent="0.2"/>
    <row r="40582" ht="10.199999999999999" hidden="1" x14ac:dyDescent="0.2"/>
    <row r="40583" ht="10.199999999999999" hidden="1" x14ac:dyDescent="0.2"/>
    <row r="40584" ht="10.199999999999999" hidden="1" x14ac:dyDescent="0.2"/>
    <row r="40585" ht="10.199999999999999" hidden="1" x14ac:dyDescent="0.2"/>
    <row r="40586" ht="10.199999999999999" hidden="1" x14ac:dyDescent="0.2"/>
    <row r="40587" ht="10.199999999999999" hidden="1" x14ac:dyDescent="0.2"/>
    <row r="40588" ht="10.199999999999999" hidden="1" x14ac:dyDescent="0.2"/>
    <row r="40589" ht="10.199999999999999" hidden="1" x14ac:dyDescent="0.2"/>
    <row r="40590" ht="10.199999999999999" hidden="1" x14ac:dyDescent="0.2"/>
    <row r="40591" ht="10.199999999999999" hidden="1" x14ac:dyDescent="0.2"/>
    <row r="40592" ht="10.199999999999999" hidden="1" x14ac:dyDescent="0.2"/>
    <row r="40593" ht="10.199999999999999" hidden="1" x14ac:dyDescent="0.2"/>
    <row r="40594" ht="10.199999999999999" hidden="1" x14ac:dyDescent="0.2"/>
    <row r="40595" ht="10.199999999999999" hidden="1" x14ac:dyDescent="0.2"/>
    <row r="40596" ht="10.199999999999999" hidden="1" x14ac:dyDescent="0.2"/>
    <row r="40597" ht="10.199999999999999" hidden="1" x14ac:dyDescent="0.2"/>
    <row r="40598" ht="10.199999999999999" hidden="1" x14ac:dyDescent="0.2"/>
    <row r="40599" ht="10.199999999999999" hidden="1" x14ac:dyDescent="0.2"/>
    <row r="40600" ht="10.199999999999999" hidden="1" x14ac:dyDescent="0.2"/>
    <row r="40601" ht="10.199999999999999" hidden="1" x14ac:dyDescent="0.2"/>
    <row r="40602" ht="10.199999999999999" hidden="1" x14ac:dyDescent="0.2"/>
    <row r="40603" ht="10.199999999999999" hidden="1" x14ac:dyDescent="0.2"/>
    <row r="40604" ht="10.199999999999999" hidden="1" x14ac:dyDescent="0.2"/>
    <row r="40605" ht="10.199999999999999" hidden="1" x14ac:dyDescent="0.2"/>
    <row r="40606" ht="10.199999999999999" hidden="1" x14ac:dyDescent="0.2"/>
    <row r="40607" ht="10.199999999999999" hidden="1" x14ac:dyDescent="0.2"/>
    <row r="40608" ht="10.199999999999999" hidden="1" x14ac:dyDescent="0.2"/>
    <row r="40609" ht="10.199999999999999" hidden="1" x14ac:dyDescent="0.2"/>
    <row r="40610" ht="10.199999999999999" hidden="1" x14ac:dyDescent="0.2"/>
    <row r="40611" ht="10.199999999999999" hidden="1" x14ac:dyDescent="0.2"/>
    <row r="40612" ht="10.199999999999999" hidden="1" x14ac:dyDescent="0.2"/>
    <row r="40613" ht="10.199999999999999" hidden="1" x14ac:dyDescent="0.2"/>
    <row r="40614" ht="10.199999999999999" hidden="1" x14ac:dyDescent="0.2"/>
    <row r="40615" ht="10.199999999999999" hidden="1" x14ac:dyDescent="0.2"/>
    <row r="40616" ht="10.199999999999999" hidden="1" x14ac:dyDescent="0.2"/>
    <row r="40617" ht="10.199999999999999" hidden="1" x14ac:dyDescent="0.2"/>
    <row r="40618" ht="10.199999999999999" hidden="1" x14ac:dyDescent="0.2"/>
    <row r="40619" ht="10.199999999999999" hidden="1" x14ac:dyDescent="0.2"/>
    <row r="40620" ht="10.199999999999999" hidden="1" x14ac:dyDescent="0.2"/>
    <row r="40621" ht="10.199999999999999" hidden="1" x14ac:dyDescent="0.2"/>
    <row r="40622" ht="10.199999999999999" hidden="1" x14ac:dyDescent="0.2"/>
    <row r="40623" ht="10.199999999999999" hidden="1" x14ac:dyDescent="0.2"/>
    <row r="40624" ht="10.199999999999999" hidden="1" x14ac:dyDescent="0.2"/>
    <row r="40625" ht="10.199999999999999" hidden="1" x14ac:dyDescent="0.2"/>
    <row r="40626" ht="10.199999999999999" hidden="1" x14ac:dyDescent="0.2"/>
    <row r="40627" ht="10.199999999999999" hidden="1" x14ac:dyDescent="0.2"/>
    <row r="40628" ht="10.199999999999999" hidden="1" x14ac:dyDescent="0.2"/>
    <row r="40629" ht="10.199999999999999" hidden="1" x14ac:dyDescent="0.2"/>
    <row r="40630" ht="10.199999999999999" hidden="1" x14ac:dyDescent="0.2"/>
    <row r="40631" ht="10.199999999999999" hidden="1" x14ac:dyDescent="0.2"/>
    <row r="40632" ht="10.199999999999999" hidden="1" x14ac:dyDescent="0.2"/>
    <row r="40633" ht="10.199999999999999" hidden="1" x14ac:dyDescent="0.2"/>
    <row r="40634" ht="10.199999999999999" hidden="1" x14ac:dyDescent="0.2"/>
    <row r="40635" ht="10.199999999999999" hidden="1" x14ac:dyDescent="0.2"/>
    <row r="40636" ht="10.199999999999999" hidden="1" x14ac:dyDescent="0.2"/>
    <row r="40637" ht="10.199999999999999" hidden="1" x14ac:dyDescent="0.2"/>
    <row r="40638" ht="10.199999999999999" hidden="1" x14ac:dyDescent="0.2"/>
    <row r="40639" ht="10.199999999999999" hidden="1" x14ac:dyDescent="0.2"/>
    <row r="40640" ht="10.199999999999999" hidden="1" x14ac:dyDescent="0.2"/>
    <row r="40641" ht="10.199999999999999" hidden="1" x14ac:dyDescent="0.2"/>
    <row r="40642" ht="10.199999999999999" hidden="1" x14ac:dyDescent="0.2"/>
    <row r="40643" ht="10.199999999999999" hidden="1" x14ac:dyDescent="0.2"/>
    <row r="40644" ht="10.199999999999999" hidden="1" x14ac:dyDescent="0.2"/>
    <row r="40645" ht="10.199999999999999" hidden="1" x14ac:dyDescent="0.2"/>
    <row r="40646" ht="10.199999999999999" hidden="1" x14ac:dyDescent="0.2"/>
    <row r="40647" ht="10.199999999999999" hidden="1" x14ac:dyDescent="0.2"/>
    <row r="40648" ht="10.199999999999999" hidden="1" x14ac:dyDescent="0.2"/>
    <row r="40649" ht="10.199999999999999" hidden="1" x14ac:dyDescent="0.2"/>
    <row r="40650" ht="10.199999999999999" hidden="1" x14ac:dyDescent="0.2"/>
    <row r="40651" ht="10.199999999999999" hidden="1" x14ac:dyDescent="0.2"/>
    <row r="40652" ht="10.199999999999999" hidden="1" x14ac:dyDescent="0.2"/>
    <row r="40653" ht="10.199999999999999" hidden="1" x14ac:dyDescent="0.2"/>
    <row r="40654" ht="10.199999999999999" hidden="1" x14ac:dyDescent="0.2"/>
    <row r="40655" ht="10.199999999999999" hidden="1" x14ac:dyDescent="0.2"/>
    <row r="40656" ht="10.199999999999999" hidden="1" x14ac:dyDescent="0.2"/>
    <row r="40657" ht="10.199999999999999" hidden="1" x14ac:dyDescent="0.2"/>
    <row r="40658" ht="10.199999999999999" hidden="1" x14ac:dyDescent="0.2"/>
    <row r="40659" ht="10.199999999999999" hidden="1" x14ac:dyDescent="0.2"/>
    <row r="40660" ht="10.199999999999999" hidden="1" x14ac:dyDescent="0.2"/>
    <row r="40661" ht="10.199999999999999" hidden="1" x14ac:dyDescent="0.2"/>
    <row r="40662" ht="10.199999999999999" hidden="1" x14ac:dyDescent="0.2"/>
    <row r="40663" ht="10.199999999999999" hidden="1" x14ac:dyDescent="0.2"/>
    <row r="40664" ht="10.199999999999999" hidden="1" x14ac:dyDescent="0.2"/>
    <row r="40665" ht="10.199999999999999" hidden="1" x14ac:dyDescent="0.2"/>
    <row r="40666" ht="10.199999999999999" hidden="1" x14ac:dyDescent="0.2"/>
    <row r="40667" ht="10.199999999999999" hidden="1" x14ac:dyDescent="0.2"/>
    <row r="40668" ht="10.199999999999999" hidden="1" x14ac:dyDescent="0.2"/>
    <row r="40669" ht="10.199999999999999" hidden="1" x14ac:dyDescent="0.2"/>
    <row r="40670" ht="10.199999999999999" hidden="1" x14ac:dyDescent="0.2"/>
    <row r="40671" ht="10.199999999999999" hidden="1" x14ac:dyDescent="0.2"/>
    <row r="40672" ht="10.199999999999999" hidden="1" x14ac:dyDescent="0.2"/>
    <row r="40673" ht="10.199999999999999" hidden="1" x14ac:dyDescent="0.2"/>
    <row r="40674" ht="10.199999999999999" hidden="1" x14ac:dyDescent="0.2"/>
    <row r="40675" ht="10.199999999999999" hidden="1" x14ac:dyDescent="0.2"/>
    <row r="40676" ht="10.199999999999999" hidden="1" x14ac:dyDescent="0.2"/>
    <row r="40677" ht="10.199999999999999" hidden="1" x14ac:dyDescent="0.2"/>
    <row r="40678" ht="10.199999999999999" hidden="1" x14ac:dyDescent="0.2"/>
    <row r="40679" ht="10.199999999999999" hidden="1" x14ac:dyDescent="0.2"/>
    <row r="40680" ht="10.199999999999999" hidden="1" x14ac:dyDescent="0.2"/>
    <row r="40681" ht="10.199999999999999" hidden="1" x14ac:dyDescent="0.2"/>
    <row r="40682" ht="10.199999999999999" hidden="1" x14ac:dyDescent="0.2"/>
    <row r="40683" ht="10.199999999999999" hidden="1" x14ac:dyDescent="0.2"/>
    <row r="40684" ht="10.199999999999999" hidden="1" x14ac:dyDescent="0.2"/>
    <row r="40685" ht="10.199999999999999" hidden="1" x14ac:dyDescent="0.2"/>
    <row r="40686" ht="10.199999999999999" hidden="1" x14ac:dyDescent="0.2"/>
    <row r="40687" ht="10.199999999999999" hidden="1" x14ac:dyDescent="0.2"/>
    <row r="40688" ht="10.199999999999999" hidden="1" x14ac:dyDescent="0.2"/>
    <row r="40689" ht="10.199999999999999" hidden="1" x14ac:dyDescent="0.2"/>
    <row r="40690" ht="10.199999999999999" hidden="1" x14ac:dyDescent="0.2"/>
    <row r="40691" ht="10.199999999999999" hidden="1" x14ac:dyDescent="0.2"/>
    <row r="40692" ht="10.199999999999999" hidden="1" x14ac:dyDescent="0.2"/>
    <row r="40693" ht="10.199999999999999" hidden="1" x14ac:dyDescent="0.2"/>
    <row r="40694" ht="10.199999999999999" hidden="1" x14ac:dyDescent="0.2"/>
    <row r="40695" ht="10.199999999999999" hidden="1" x14ac:dyDescent="0.2"/>
    <row r="40696" ht="10.199999999999999" hidden="1" x14ac:dyDescent="0.2"/>
    <row r="40697" ht="10.199999999999999" hidden="1" x14ac:dyDescent="0.2"/>
    <row r="40698" ht="10.199999999999999" hidden="1" x14ac:dyDescent="0.2"/>
    <row r="40699" ht="10.199999999999999" hidden="1" x14ac:dyDescent="0.2"/>
    <row r="40700" ht="10.199999999999999" hidden="1" x14ac:dyDescent="0.2"/>
    <row r="40701" ht="10.199999999999999" hidden="1" x14ac:dyDescent="0.2"/>
    <row r="40702" ht="10.199999999999999" hidden="1" x14ac:dyDescent="0.2"/>
    <row r="40703" ht="10.199999999999999" hidden="1" x14ac:dyDescent="0.2"/>
    <row r="40704" ht="10.199999999999999" hidden="1" x14ac:dyDescent="0.2"/>
    <row r="40705" ht="10.199999999999999" hidden="1" x14ac:dyDescent="0.2"/>
    <row r="40706" ht="10.199999999999999" hidden="1" x14ac:dyDescent="0.2"/>
    <row r="40707" ht="10.199999999999999" hidden="1" x14ac:dyDescent="0.2"/>
    <row r="40708" ht="10.199999999999999" hidden="1" x14ac:dyDescent="0.2"/>
    <row r="40709" ht="10.199999999999999" hidden="1" x14ac:dyDescent="0.2"/>
    <row r="40710" ht="10.199999999999999" hidden="1" x14ac:dyDescent="0.2"/>
    <row r="40711" ht="10.199999999999999" hidden="1" x14ac:dyDescent="0.2"/>
    <row r="40712" ht="10.199999999999999" hidden="1" x14ac:dyDescent="0.2"/>
    <row r="40713" ht="10.199999999999999" hidden="1" x14ac:dyDescent="0.2"/>
    <row r="40714" ht="10.199999999999999" hidden="1" x14ac:dyDescent="0.2"/>
    <row r="40715" ht="10.199999999999999" hidden="1" x14ac:dyDescent="0.2"/>
    <row r="40716" ht="10.199999999999999" hidden="1" x14ac:dyDescent="0.2"/>
    <row r="40717" ht="10.199999999999999" hidden="1" x14ac:dyDescent="0.2"/>
    <row r="40718" ht="10.199999999999999" hidden="1" x14ac:dyDescent="0.2"/>
    <row r="40719" ht="10.199999999999999" hidden="1" x14ac:dyDescent="0.2"/>
    <row r="40720" ht="10.199999999999999" hidden="1" x14ac:dyDescent="0.2"/>
    <row r="40721" ht="10.199999999999999" hidden="1" x14ac:dyDescent="0.2"/>
    <row r="40722" ht="10.199999999999999" hidden="1" x14ac:dyDescent="0.2"/>
    <row r="40723" ht="10.199999999999999" hidden="1" x14ac:dyDescent="0.2"/>
    <row r="40724" ht="10.199999999999999" hidden="1" x14ac:dyDescent="0.2"/>
    <row r="40725" ht="10.199999999999999" hidden="1" x14ac:dyDescent="0.2"/>
    <row r="40726" ht="10.199999999999999" hidden="1" x14ac:dyDescent="0.2"/>
    <row r="40727" ht="10.199999999999999" hidden="1" x14ac:dyDescent="0.2"/>
    <row r="40728" ht="10.199999999999999" hidden="1" x14ac:dyDescent="0.2"/>
    <row r="40729" ht="10.199999999999999" hidden="1" x14ac:dyDescent="0.2"/>
    <row r="40730" ht="10.199999999999999" hidden="1" x14ac:dyDescent="0.2"/>
    <row r="40731" ht="10.199999999999999" hidden="1" x14ac:dyDescent="0.2"/>
    <row r="40732" ht="10.199999999999999" hidden="1" x14ac:dyDescent="0.2"/>
    <row r="40733" ht="10.199999999999999" hidden="1" x14ac:dyDescent="0.2"/>
    <row r="40734" ht="10.199999999999999" hidden="1" x14ac:dyDescent="0.2"/>
    <row r="40735" ht="10.199999999999999" hidden="1" x14ac:dyDescent="0.2"/>
    <row r="40736" ht="10.199999999999999" hidden="1" x14ac:dyDescent="0.2"/>
    <row r="40737" ht="10.199999999999999" hidden="1" x14ac:dyDescent="0.2"/>
    <row r="40738" ht="10.199999999999999" hidden="1" x14ac:dyDescent="0.2"/>
    <row r="40739" ht="10.199999999999999" hidden="1" x14ac:dyDescent="0.2"/>
    <row r="40740" ht="10.199999999999999" hidden="1" x14ac:dyDescent="0.2"/>
    <row r="40741" ht="10.199999999999999" hidden="1" x14ac:dyDescent="0.2"/>
    <row r="40742" ht="10.199999999999999" hidden="1" x14ac:dyDescent="0.2"/>
    <row r="40743" ht="10.199999999999999" hidden="1" x14ac:dyDescent="0.2"/>
    <row r="40744" ht="10.199999999999999" hidden="1" x14ac:dyDescent="0.2"/>
    <row r="40745" ht="10.199999999999999" hidden="1" x14ac:dyDescent="0.2"/>
    <row r="40746" ht="10.199999999999999" hidden="1" x14ac:dyDescent="0.2"/>
    <row r="40747" ht="10.199999999999999" hidden="1" x14ac:dyDescent="0.2"/>
    <row r="40748" ht="10.199999999999999" hidden="1" x14ac:dyDescent="0.2"/>
    <row r="40749" ht="10.199999999999999" hidden="1" x14ac:dyDescent="0.2"/>
    <row r="40750" ht="10.199999999999999" hidden="1" x14ac:dyDescent="0.2"/>
    <row r="40751" ht="10.199999999999999" hidden="1" x14ac:dyDescent="0.2"/>
    <row r="40752" ht="10.199999999999999" hidden="1" x14ac:dyDescent="0.2"/>
    <row r="40753" ht="10.199999999999999" hidden="1" x14ac:dyDescent="0.2"/>
    <row r="40754" ht="10.199999999999999" hidden="1" x14ac:dyDescent="0.2"/>
    <row r="40755" ht="10.199999999999999" hidden="1" x14ac:dyDescent="0.2"/>
    <row r="40756" ht="10.199999999999999" hidden="1" x14ac:dyDescent="0.2"/>
    <row r="40757" ht="10.199999999999999" hidden="1" x14ac:dyDescent="0.2"/>
    <row r="40758" ht="10.199999999999999" hidden="1" x14ac:dyDescent="0.2"/>
    <row r="40759" ht="10.199999999999999" hidden="1" x14ac:dyDescent="0.2"/>
    <row r="40760" ht="10.199999999999999" hidden="1" x14ac:dyDescent="0.2"/>
    <row r="40761" ht="10.199999999999999" hidden="1" x14ac:dyDescent="0.2"/>
    <row r="40762" ht="10.199999999999999" hidden="1" x14ac:dyDescent="0.2"/>
    <row r="40763" ht="10.199999999999999" hidden="1" x14ac:dyDescent="0.2"/>
    <row r="40764" ht="10.199999999999999" hidden="1" x14ac:dyDescent="0.2"/>
    <row r="40765" ht="10.199999999999999" hidden="1" x14ac:dyDescent="0.2"/>
    <row r="40766" ht="10.199999999999999" hidden="1" x14ac:dyDescent="0.2"/>
    <row r="40767" ht="10.199999999999999" hidden="1" x14ac:dyDescent="0.2"/>
    <row r="40768" ht="10.199999999999999" hidden="1" x14ac:dyDescent="0.2"/>
    <row r="40769" ht="10.199999999999999" hidden="1" x14ac:dyDescent="0.2"/>
    <row r="40770" ht="10.199999999999999" hidden="1" x14ac:dyDescent="0.2"/>
    <row r="40771" ht="10.199999999999999" hidden="1" x14ac:dyDescent="0.2"/>
    <row r="40772" ht="10.199999999999999" hidden="1" x14ac:dyDescent="0.2"/>
    <row r="40773" ht="10.199999999999999" hidden="1" x14ac:dyDescent="0.2"/>
    <row r="40774" ht="10.199999999999999" hidden="1" x14ac:dyDescent="0.2"/>
    <row r="40775" ht="10.199999999999999" hidden="1" x14ac:dyDescent="0.2"/>
    <row r="40776" ht="10.199999999999999" hidden="1" x14ac:dyDescent="0.2"/>
    <row r="40777" ht="10.199999999999999" hidden="1" x14ac:dyDescent="0.2"/>
    <row r="40778" ht="10.199999999999999" hidden="1" x14ac:dyDescent="0.2"/>
    <row r="40779" ht="10.199999999999999" hidden="1" x14ac:dyDescent="0.2"/>
    <row r="40780" ht="10.199999999999999" hidden="1" x14ac:dyDescent="0.2"/>
    <row r="40781" ht="10.199999999999999" hidden="1" x14ac:dyDescent="0.2"/>
    <row r="40782" ht="10.199999999999999" hidden="1" x14ac:dyDescent="0.2"/>
    <row r="40783" ht="10.199999999999999" hidden="1" x14ac:dyDescent="0.2"/>
    <row r="40784" ht="10.199999999999999" hidden="1" x14ac:dyDescent="0.2"/>
    <row r="40785" ht="10.199999999999999" hidden="1" x14ac:dyDescent="0.2"/>
    <row r="40786" ht="10.199999999999999" hidden="1" x14ac:dyDescent="0.2"/>
    <row r="40787" ht="10.199999999999999" hidden="1" x14ac:dyDescent="0.2"/>
    <row r="40788" ht="10.199999999999999" hidden="1" x14ac:dyDescent="0.2"/>
    <row r="40789" ht="10.199999999999999" hidden="1" x14ac:dyDescent="0.2"/>
    <row r="40790" ht="10.199999999999999" hidden="1" x14ac:dyDescent="0.2"/>
    <row r="40791" ht="10.199999999999999" hidden="1" x14ac:dyDescent="0.2"/>
    <row r="40792" ht="10.199999999999999" hidden="1" x14ac:dyDescent="0.2"/>
    <row r="40793" ht="10.199999999999999" hidden="1" x14ac:dyDescent="0.2"/>
    <row r="40794" ht="10.199999999999999" hidden="1" x14ac:dyDescent="0.2"/>
    <row r="40795" ht="10.199999999999999" hidden="1" x14ac:dyDescent="0.2"/>
    <row r="40796" ht="10.199999999999999" hidden="1" x14ac:dyDescent="0.2"/>
    <row r="40797" ht="10.199999999999999" hidden="1" x14ac:dyDescent="0.2"/>
    <row r="40798" ht="10.199999999999999" hidden="1" x14ac:dyDescent="0.2"/>
    <row r="40799" ht="10.199999999999999" hidden="1" x14ac:dyDescent="0.2"/>
    <row r="40800" ht="10.199999999999999" hidden="1" x14ac:dyDescent="0.2"/>
    <row r="40801" ht="10.199999999999999" hidden="1" x14ac:dyDescent="0.2"/>
    <row r="40802" ht="10.199999999999999" hidden="1" x14ac:dyDescent="0.2"/>
    <row r="40803" ht="10.199999999999999" hidden="1" x14ac:dyDescent="0.2"/>
    <row r="40804" ht="10.199999999999999" hidden="1" x14ac:dyDescent="0.2"/>
    <row r="40805" ht="10.199999999999999" hidden="1" x14ac:dyDescent="0.2"/>
    <row r="40806" ht="10.199999999999999" hidden="1" x14ac:dyDescent="0.2"/>
    <row r="40807" ht="10.199999999999999" hidden="1" x14ac:dyDescent="0.2"/>
    <row r="40808" ht="10.199999999999999" hidden="1" x14ac:dyDescent="0.2"/>
    <row r="40809" ht="10.199999999999999" hidden="1" x14ac:dyDescent="0.2"/>
    <row r="40810" ht="10.199999999999999" hidden="1" x14ac:dyDescent="0.2"/>
    <row r="40811" ht="10.199999999999999" hidden="1" x14ac:dyDescent="0.2"/>
    <row r="40812" ht="10.199999999999999" hidden="1" x14ac:dyDescent="0.2"/>
    <row r="40813" ht="10.199999999999999" hidden="1" x14ac:dyDescent="0.2"/>
    <row r="40814" ht="10.199999999999999" hidden="1" x14ac:dyDescent="0.2"/>
    <row r="40815" ht="10.199999999999999" hidden="1" x14ac:dyDescent="0.2"/>
    <row r="40816" ht="10.199999999999999" hidden="1" x14ac:dyDescent="0.2"/>
    <row r="40817" ht="10.199999999999999" hidden="1" x14ac:dyDescent="0.2"/>
    <row r="40818" ht="10.199999999999999" hidden="1" x14ac:dyDescent="0.2"/>
    <row r="40819" ht="10.199999999999999" hidden="1" x14ac:dyDescent="0.2"/>
    <row r="40820" ht="10.199999999999999" hidden="1" x14ac:dyDescent="0.2"/>
    <row r="40821" ht="10.199999999999999" hidden="1" x14ac:dyDescent="0.2"/>
    <row r="40822" ht="10.199999999999999" hidden="1" x14ac:dyDescent="0.2"/>
    <row r="40823" ht="10.199999999999999" hidden="1" x14ac:dyDescent="0.2"/>
    <row r="40824" ht="10.199999999999999" hidden="1" x14ac:dyDescent="0.2"/>
    <row r="40825" ht="10.199999999999999" hidden="1" x14ac:dyDescent="0.2"/>
    <row r="40826" ht="10.199999999999999" hidden="1" x14ac:dyDescent="0.2"/>
    <row r="40827" ht="10.199999999999999" hidden="1" x14ac:dyDescent="0.2"/>
    <row r="40828" ht="10.199999999999999" hidden="1" x14ac:dyDescent="0.2"/>
    <row r="40829" ht="10.199999999999999" hidden="1" x14ac:dyDescent="0.2"/>
    <row r="40830" ht="10.199999999999999" hidden="1" x14ac:dyDescent="0.2"/>
    <row r="40831" ht="10.199999999999999" hidden="1" x14ac:dyDescent="0.2"/>
    <row r="40832" ht="10.199999999999999" hidden="1" x14ac:dyDescent="0.2"/>
    <row r="40833" ht="10.199999999999999" hidden="1" x14ac:dyDescent="0.2"/>
    <row r="40834" ht="10.199999999999999" hidden="1" x14ac:dyDescent="0.2"/>
    <row r="40835" ht="10.199999999999999" hidden="1" x14ac:dyDescent="0.2"/>
    <row r="40836" ht="10.199999999999999" hidden="1" x14ac:dyDescent="0.2"/>
    <row r="40837" ht="10.199999999999999" hidden="1" x14ac:dyDescent="0.2"/>
    <row r="40838" ht="10.199999999999999" hidden="1" x14ac:dyDescent="0.2"/>
    <row r="40839" ht="10.199999999999999" hidden="1" x14ac:dyDescent="0.2"/>
    <row r="40840" ht="10.199999999999999" hidden="1" x14ac:dyDescent="0.2"/>
    <row r="40841" ht="10.199999999999999" hidden="1" x14ac:dyDescent="0.2"/>
    <row r="40842" ht="10.199999999999999" hidden="1" x14ac:dyDescent="0.2"/>
    <row r="40843" ht="10.199999999999999" hidden="1" x14ac:dyDescent="0.2"/>
    <row r="40844" ht="10.199999999999999" hidden="1" x14ac:dyDescent="0.2"/>
    <row r="40845" ht="10.199999999999999" hidden="1" x14ac:dyDescent="0.2"/>
    <row r="40846" ht="10.199999999999999" hidden="1" x14ac:dyDescent="0.2"/>
    <row r="40847" ht="10.199999999999999" hidden="1" x14ac:dyDescent="0.2"/>
    <row r="40848" ht="10.199999999999999" hidden="1" x14ac:dyDescent="0.2"/>
    <row r="40849" ht="10.199999999999999" hidden="1" x14ac:dyDescent="0.2"/>
    <row r="40850" ht="10.199999999999999" hidden="1" x14ac:dyDescent="0.2"/>
    <row r="40851" ht="10.199999999999999" hidden="1" x14ac:dyDescent="0.2"/>
    <row r="40852" ht="10.199999999999999" hidden="1" x14ac:dyDescent="0.2"/>
    <row r="40853" ht="10.199999999999999" hidden="1" x14ac:dyDescent="0.2"/>
    <row r="40854" ht="10.199999999999999" hidden="1" x14ac:dyDescent="0.2"/>
    <row r="40855" ht="10.199999999999999" hidden="1" x14ac:dyDescent="0.2"/>
    <row r="40856" ht="10.199999999999999" hidden="1" x14ac:dyDescent="0.2"/>
    <row r="40857" ht="10.199999999999999" hidden="1" x14ac:dyDescent="0.2"/>
    <row r="40858" ht="10.199999999999999" hidden="1" x14ac:dyDescent="0.2"/>
    <row r="40859" ht="10.199999999999999" hidden="1" x14ac:dyDescent="0.2"/>
    <row r="40860" ht="10.199999999999999" hidden="1" x14ac:dyDescent="0.2"/>
    <row r="40861" ht="10.199999999999999" hidden="1" x14ac:dyDescent="0.2"/>
    <row r="40862" ht="10.199999999999999" hidden="1" x14ac:dyDescent="0.2"/>
    <row r="40863" ht="10.199999999999999" hidden="1" x14ac:dyDescent="0.2"/>
    <row r="40864" ht="10.199999999999999" hidden="1" x14ac:dyDescent="0.2"/>
    <row r="40865" ht="10.199999999999999" hidden="1" x14ac:dyDescent="0.2"/>
    <row r="40866" ht="10.199999999999999" hidden="1" x14ac:dyDescent="0.2"/>
    <row r="40867" ht="10.199999999999999" hidden="1" x14ac:dyDescent="0.2"/>
    <row r="40868" ht="10.199999999999999" hidden="1" x14ac:dyDescent="0.2"/>
    <row r="40869" ht="10.199999999999999" hidden="1" x14ac:dyDescent="0.2"/>
    <row r="40870" ht="10.199999999999999" hidden="1" x14ac:dyDescent="0.2"/>
    <row r="40871" ht="10.199999999999999" hidden="1" x14ac:dyDescent="0.2"/>
    <row r="40872" ht="10.199999999999999" hidden="1" x14ac:dyDescent="0.2"/>
    <row r="40873" ht="10.199999999999999" hidden="1" x14ac:dyDescent="0.2"/>
    <row r="40874" ht="10.199999999999999" hidden="1" x14ac:dyDescent="0.2"/>
    <row r="40875" ht="10.199999999999999" hidden="1" x14ac:dyDescent="0.2"/>
    <row r="40876" ht="10.199999999999999" hidden="1" x14ac:dyDescent="0.2"/>
    <row r="40877" ht="10.199999999999999" hidden="1" x14ac:dyDescent="0.2"/>
    <row r="40878" ht="10.199999999999999" hidden="1" x14ac:dyDescent="0.2"/>
    <row r="40879" ht="10.199999999999999" hidden="1" x14ac:dyDescent="0.2"/>
    <row r="40880" ht="10.199999999999999" hidden="1" x14ac:dyDescent="0.2"/>
    <row r="40881" ht="10.199999999999999" hidden="1" x14ac:dyDescent="0.2"/>
    <row r="40882" ht="10.199999999999999" hidden="1" x14ac:dyDescent="0.2"/>
    <row r="40883" ht="10.199999999999999" hidden="1" x14ac:dyDescent="0.2"/>
    <row r="40884" ht="10.199999999999999" hidden="1" x14ac:dyDescent="0.2"/>
    <row r="40885" ht="10.199999999999999" hidden="1" x14ac:dyDescent="0.2"/>
    <row r="40886" ht="10.199999999999999" hidden="1" x14ac:dyDescent="0.2"/>
    <row r="40887" ht="10.199999999999999" hidden="1" x14ac:dyDescent="0.2"/>
    <row r="40888" ht="10.199999999999999" hidden="1" x14ac:dyDescent="0.2"/>
    <row r="40889" ht="10.199999999999999" hidden="1" x14ac:dyDescent="0.2"/>
    <row r="40890" ht="10.199999999999999" hidden="1" x14ac:dyDescent="0.2"/>
    <row r="40891" ht="10.199999999999999" hidden="1" x14ac:dyDescent="0.2"/>
    <row r="40892" ht="10.199999999999999" hidden="1" x14ac:dyDescent="0.2"/>
    <row r="40893" ht="10.199999999999999" hidden="1" x14ac:dyDescent="0.2"/>
    <row r="40894" ht="10.199999999999999" hidden="1" x14ac:dyDescent="0.2"/>
    <row r="40895" ht="10.199999999999999" hidden="1" x14ac:dyDescent="0.2"/>
    <row r="40896" ht="10.199999999999999" hidden="1" x14ac:dyDescent="0.2"/>
    <row r="40897" ht="10.199999999999999" hidden="1" x14ac:dyDescent="0.2"/>
    <row r="40898" ht="10.199999999999999" hidden="1" x14ac:dyDescent="0.2"/>
    <row r="40899" ht="10.199999999999999" hidden="1" x14ac:dyDescent="0.2"/>
    <row r="40900" ht="10.199999999999999" hidden="1" x14ac:dyDescent="0.2"/>
    <row r="40901" ht="10.199999999999999" hidden="1" x14ac:dyDescent="0.2"/>
    <row r="40902" ht="10.199999999999999" hidden="1" x14ac:dyDescent="0.2"/>
    <row r="40903" ht="10.199999999999999" hidden="1" x14ac:dyDescent="0.2"/>
    <row r="40904" ht="10.199999999999999" hidden="1" x14ac:dyDescent="0.2"/>
    <row r="40905" ht="10.199999999999999" hidden="1" x14ac:dyDescent="0.2"/>
    <row r="40906" ht="10.199999999999999" hidden="1" x14ac:dyDescent="0.2"/>
    <row r="40907" ht="10.199999999999999" hidden="1" x14ac:dyDescent="0.2"/>
    <row r="40908" ht="10.199999999999999" hidden="1" x14ac:dyDescent="0.2"/>
    <row r="40909" ht="10.199999999999999" hidden="1" x14ac:dyDescent="0.2"/>
    <row r="40910" ht="10.199999999999999" hidden="1" x14ac:dyDescent="0.2"/>
    <row r="40911" ht="10.199999999999999" hidden="1" x14ac:dyDescent="0.2"/>
    <row r="40912" ht="10.199999999999999" hidden="1" x14ac:dyDescent="0.2"/>
    <row r="40913" ht="10.199999999999999" hidden="1" x14ac:dyDescent="0.2"/>
    <row r="40914" ht="10.199999999999999" hidden="1" x14ac:dyDescent="0.2"/>
    <row r="40915" ht="10.199999999999999" hidden="1" x14ac:dyDescent="0.2"/>
    <row r="40916" ht="10.199999999999999" hidden="1" x14ac:dyDescent="0.2"/>
    <row r="40917" ht="10.199999999999999" hidden="1" x14ac:dyDescent="0.2"/>
    <row r="40918" ht="10.199999999999999" hidden="1" x14ac:dyDescent="0.2"/>
    <row r="40919" ht="10.199999999999999" hidden="1" x14ac:dyDescent="0.2"/>
    <row r="40920" ht="10.199999999999999" hidden="1" x14ac:dyDescent="0.2"/>
    <row r="40921" ht="10.199999999999999" hidden="1" x14ac:dyDescent="0.2"/>
    <row r="40922" ht="10.199999999999999" hidden="1" x14ac:dyDescent="0.2"/>
    <row r="40923" ht="10.199999999999999" hidden="1" x14ac:dyDescent="0.2"/>
    <row r="40924" ht="10.199999999999999" hidden="1" x14ac:dyDescent="0.2"/>
    <row r="40925" ht="10.199999999999999" hidden="1" x14ac:dyDescent="0.2"/>
    <row r="40926" ht="10.199999999999999" hidden="1" x14ac:dyDescent="0.2"/>
    <row r="40927" ht="10.199999999999999" hidden="1" x14ac:dyDescent="0.2"/>
    <row r="40928" ht="10.199999999999999" hidden="1" x14ac:dyDescent="0.2"/>
    <row r="40929" ht="10.199999999999999" hidden="1" x14ac:dyDescent="0.2"/>
    <row r="40930" ht="10.199999999999999" hidden="1" x14ac:dyDescent="0.2"/>
    <row r="40931" ht="10.199999999999999" hidden="1" x14ac:dyDescent="0.2"/>
    <row r="40932" ht="10.199999999999999" hidden="1" x14ac:dyDescent="0.2"/>
    <row r="40933" ht="10.199999999999999" hidden="1" x14ac:dyDescent="0.2"/>
    <row r="40934" ht="10.199999999999999" hidden="1" x14ac:dyDescent="0.2"/>
    <row r="40935" ht="10.199999999999999" hidden="1" x14ac:dyDescent="0.2"/>
    <row r="40936" ht="10.199999999999999" hidden="1" x14ac:dyDescent="0.2"/>
    <row r="40937" ht="10.199999999999999" hidden="1" x14ac:dyDescent="0.2"/>
    <row r="40938" ht="10.199999999999999" hidden="1" x14ac:dyDescent="0.2"/>
    <row r="40939" ht="10.199999999999999" hidden="1" x14ac:dyDescent="0.2"/>
    <row r="40940" ht="10.199999999999999" hidden="1" x14ac:dyDescent="0.2"/>
    <row r="40941" ht="10.199999999999999" hidden="1" x14ac:dyDescent="0.2"/>
    <row r="40942" ht="10.199999999999999" hidden="1" x14ac:dyDescent="0.2"/>
    <row r="40943" ht="10.199999999999999" hidden="1" x14ac:dyDescent="0.2"/>
    <row r="40944" ht="10.199999999999999" hidden="1" x14ac:dyDescent="0.2"/>
    <row r="40945" ht="10.199999999999999" hidden="1" x14ac:dyDescent="0.2"/>
    <row r="40946" ht="10.199999999999999" hidden="1" x14ac:dyDescent="0.2"/>
    <row r="40947" ht="10.199999999999999" hidden="1" x14ac:dyDescent="0.2"/>
    <row r="40948" ht="10.199999999999999" hidden="1" x14ac:dyDescent="0.2"/>
    <row r="40949" ht="10.199999999999999" hidden="1" x14ac:dyDescent="0.2"/>
    <row r="40950" ht="10.199999999999999" hidden="1" x14ac:dyDescent="0.2"/>
    <row r="40951" ht="10.199999999999999" hidden="1" x14ac:dyDescent="0.2"/>
    <row r="40952" ht="10.199999999999999" hidden="1" x14ac:dyDescent="0.2"/>
    <row r="40953" ht="10.199999999999999" hidden="1" x14ac:dyDescent="0.2"/>
    <row r="40954" ht="10.199999999999999" hidden="1" x14ac:dyDescent="0.2"/>
    <row r="40955" ht="10.199999999999999" hidden="1" x14ac:dyDescent="0.2"/>
    <row r="40956" ht="10.199999999999999" hidden="1" x14ac:dyDescent="0.2"/>
    <row r="40957" ht="10.199999999999999" hidden="1" x14ac:dyDescent="0.2"/>
    <row r="40958" ht="10.199999999999999" hidden="1" x14ac:dyDescent="0.2"/>
    <row r="40959" ht="10.199999999999999" hidden="1" x14ac:dyDescent="0.2"/>
    <row r="40960" ht="10.199999999999999" hidden="1" x14ac:dyDescent="0.2"/>
    <row r="40961" ht="10.199999999999999" hidden="1" x14ac:dyDescent="0.2"/>
    <row r="40962" ht="10.199999999999999" hidden="1" x14ac:dyDescent="0.2"/>
    <row r="40963" ht="10.199999999999999" hidden="1" x14ac:dyDescent="0.2"/>
    <row r="40964" ht="10.199999999999999" hidden="1" x14ac:dyDescent="0.2"/>
    <row r="40965" ht="10.199999999999999" hidden="1" x14ac:dyDescent="0.2"/>
    <row r="40966" ht="10.199999999999999" hidden="1" x14ac:dyDescent="0.2"/>
    <row r="40967" ht="10.199999999999999" hidden="1" x14ac:dyDescent="0.2"/>
    <row r="40968" ht="10.199999999999999" hidden="1" x14ac:dyDescent="0.2"/>
    <row r="40969" ht="10.199999999999999" hidden="1" x14ac:dyDescent="0.2"/>
    <row r="40970" ht="10.199999999999999" hidden="1" x14ac:dyDescent="0.2"/>
    <row r="40971" ht="10.199999999999999" hidden="1" x14ac:dyDescent="0.2"/>
    <row r="40972" ht="10.199999999999999" hidden="1" x14ac:dyDescent="0.2"/>
    <row r="40973" ht="10.199999999999999" hidden="1" x14ac:dyDescent="0.2"/>
    <row r="40974" ht="10.199999999999999" hidden="1" x14ac:dyDescent="0.2"/>
    <row r="40975" ht="10.199999999999999" hidden="1" x14ac:dyDescent="0.2"/>
    <row r="40976" ht="10.199999999999999" hidden="1" x14ac:dyDescent="0.2"/>
    <row r="40977" ht="10.199999999999999" hidden="1" x14ac:dyDescent="0.2"/>
    <row r="40978" ht="10.199999999999999" hidden="1" x14ac:dyDescent="0.2"/>
    <row r="40979" ht="10.199999999999999" hidden="1" x14ac:dyDescent="0.2"/>
    <row r="40980" ht="10.199999999999999" hidden="1" x14ac:dyDescent="0.2"/>
    <row r="40981" ht="10.199999999999999" hidden="1" x14ac:dyDescent="0.2"/>
    <row r="40982" ht="10.199999999999999" hidden="1" x14ac:dyDescent="0.2"/>
    <row r="40983" ht="10.199999999999999" hidden="1" x14ac:dyDescent="0.2"/>
    <row r="40984" ht="10.199999999999999" hidden="1" x14ac:dyDescent="0.2"/>
    <row r="40985" ht="10.199999999999999" hidden="1" x14ac:dyDescent="0.2"/>
    <row r="40986" ht="10.199999999999999" hidden="1" x14ac:dyDescent="0.2"/>
    <row r="40987" ht="10.199999999999999" hidden="1" x14ac:dyDescent="0.2"/>
    <row r="40988" ht="10.199999999999999" hidden="1" x14ac:dyDescent="0.2"/>
    <row r="40989" ht="10.199999999999999" hidden="1" x14ac:dyDescent="0.2"/>
    <row r="40990" ht="10.199999999999999" hidden="1" x14ac:dyDescent="0.2"/>
    <row r="40991" ht="10.199999999999999" hidden="1" x14ac:dyDescent="0.2"/>
    <row r="40992" ht="10.199999999999999" hidden="1" x14ac:dyDescent="0.2"/>
    <row r="40993" ht="10.199999999999999" hidden="1" x14ac:dyDescent="0.2"/>
    <row r="40994" ht="10.199999999999999" hidden="1" x14ac:dyDescent="0.2"/>
    <row r="40995" ht="10.199999999999999" hidden="1" x14ac:dyDescent="0.2"/>
    <row r="40996" ht="10.199999999999999" hidden="1" x14ac:dyDescent="0.2"/>
    <row r="40997" ht="10.199999999999999" hidden="1" x14ac:dyDescent="0.2"/>
    <row r="40998" ht="10.199999999999999" hidden="1" x14ac:dyDescent="0.2"/>
    <row r="40999" ht="10.199999999999999" hidden="1" x14ac:dyDescent="0.2"/>
    <row r="41000" ht="10.199999999999999" hidden="1" x14ac:dyDescent="0.2"/>
    <row r="41001" ht="10.199999999999999" hidden="1" x14ac:dyDescent="0.2"/>
    <row r="41002" ht="10.199999999999999" hidden="1" x14ac:dyDescent="0.2"/>
    <row r="41003" ht="10.199999999999999" hidden="1" x14ac:dyDescent="0.2"/>
    <row r="41004" ht="10.199999999999999" hidden="1" x14ac:dyDescent="0.2"/>
    <row r="41005" ht="10.199999999999999" hidden="1" x14ac:dyDescent="0.2"/>
    <row r="41006" ht="10.199999999999999" hidden="1" x14ac:dyDescent="0.2"/>
    <row r="41007" ht="10.199999999999999" hidden="1" x14ac:dyDescent="0.2"/>
    <row r="41008" ht="10.199999999999999" hidden="1" x14ac:dyDescent="0.2"/>
    <row r="41009" ht="10.199999999999999" hidden="1" x14ac:dyDescent="0.2"/>
    <row r="41010" ht="10.199999999999999" hidden="1" x14ac:dyDescent="0.2"/>
    <row r="41011" ht="10.199999999999999" hidden="1" x14ac:dyDescent="0.2"/>
    <row r="41012" ht="10.199999999999999" hidden="1" x14ac:dyDescent="0.2"/>
    <row r="41013" ht="10.199999999999999" hidden="1" x14ac:dyDescent="0.2"/>
    <row r="41014" ht="10.199999999999999" hidden="1" x14ac:dyDescent="0.2"/>
    <row r="41015" ht="10.199999999999999" hidden="1" x14ac:dyDescent="0.2"/>
    <row r="41016" ht="10.199999999999999" hidden="1" x14ac:dyDescent="0.2"/>
    <row r="41017" ht="10.199999999999999" hidden="1" x14ac:dyDescent="0.2"/>
    <row r="41018" ht="10.199999999999999" hidden="1" x14ac:dyDescent="0.2"/>
    <row r="41019" ht="10.199999999999999" hidden="1" x14ac:dyDescent="0.2"/>
    <row r="41020" ht="10.199999999999999" hidden="1" x14ac:dyDescent="0.2"/>
    <row r="41021" ht="10.199999999999999" hidden="1" x14ac:dyDescent="0.2"/>
    <row r="41022" ht="10.199999999999999" hidden="1" x14ac:dyDescent="0.2"/>
    <row r="41023" ht="10.199999999999999" hidden="1" x14ac:dyDescent="0.2"/>
    <row r="41024" ht="10.199999999999999" hidden="1" x14ac:dyDescent="0.2"/>
    <row r="41025" ht="10.199999999999999" hidden="1" x14ac:dyDescent="0.2"/>
    <row r="41026" ht="10.199999999999999" hidden="1" x14ac:dyDescent="0.2"/>
    <row r="41027" ht="10.199999999999999" hidden="1" x14ac:dyDescent="0.2"/>
    <row r="41028" ht="10.199999999999999" hidden="1" x14ac:dyDescent="0.2"/>
    <row r="41029" ht="10.199999999999999" hidden="1" x14ac:dyDescent="0.2"/>
    <row r="41030" ht="10.199999999999999" hidden="1" x14ac:dyDescent="0.2"/>
    <row r="41031" ht="10.199999999999999" hidden="1" x14ac:dyDescent="0.2"/>
    <row r="41032" ht="10.199999999999999" hidden="1" x14ac:dyDescent="0.2"/>
    <row r="41033" ht="10.199999999999999" hidden="1" x14ac:dyDescent="0.2"/>
    <row r="41034" ht="10.199999999999999" hidden="1" x14ac:dyDescent="0.2"/>
    <row r="41035" ht="10.199999999999999" hidden="1" x14ac:dyDescent="0.2"/>
    <row r="41036" ht="10.199999999999999" hidden="1" x14ac:dyDescent="0.2"/>
    <row r="41037" ht="10.199999999999999" hidden="1" x14ac:dyDescent="0.2"/>
    <row r="41038" ht="10.199999999999999" hidden="1" x14ac:dyDescent="0.2"/>
    <row r="41039" ht="10.199999999999999" hidden="1" x14ac:dyDescent="0.2"/>
    <row r="41040" ht="10.199999999999999" hidden="1" x14ac:dyDescent="0.2"/>
    <row r="41041" ht="10.199999999999999" hidden="1" x14ac:dyDescent="0.2"/>
    <row r="41042" ht="10.199999999999999" hidden="1" x14ac:dyDescent="0.2"/>
    <row r="41043" ht="10.199999999999999" hidden="1" x14ac:dyDescent="0.2"/>
    <row r="41044" ht="10.199999999999999" hidden="1" x14ac:dyDescent="0.2"/>
    <row r="41045" ht="10.199999999999999" hidden="1" x14ac:dyDescent="0.2"/>
    <row r="41046" ht="10.199999999999999" hidden="1" x14ac:dyDescent="0.2"/>
    <row r="41047" ht="10.199999999999999" hidden="1" x14ac:dyDescent="0.2"/>
    <row r="41048" ht="10.199999999999999" hidden="1" x14ac:dyDescent="0.2"/>
    <row r="41049" ht="10.199999999999999" hidden="1" x14ac:dyDescent="0.2"/>
    <row r="41050" ht="10.199999999999999" hidden="1" x14ac:dyDescent="0.2"/>
    <row r="41051" ht="10.199999999999999" hidden="1" x14ac:dyDescent="0.2"/>
    <row r="41052" ht="10.199999999999999" hidden="1" x14ac:dyDescent="0.2"/>
    <row r="41053" ht="10.199999999999999" hidden="1" x14ac:dyDescent="0.2"/>
    <row r="41054" ht="10.199999999999999" hidden="1" x14ac:dyDescent="0.2"/>
    <row r="41055" ht="10.199999999999999" hidden="1" x14ac:dyDescent="0.2"/>
    <row r="41056" ht="10.199999999999999" hidden="1" x14ac:dyDescent="0.2"/>
    <row r="41057" ht="10.199999999999999" hidden="1" x14ac:dyDescent="0.2"/>
    <row r="41058" ht="10.199999999999999" hidden="1" x14ac:dyDescent="0.2"/>
    <row r="41059" ht="10.199999999999999" hidden="1" x14ac:dyDescent="0.2"/>
    <row r="41060" ht="10.199999999999999" hidden="1" x14ac:dyDescent="0.2"/>
    <row r="41061" ht="10.199999999999999" hidden="1" x14ac:dyDescent="0.2"/>
    <row r="41062" ht="10.199999999999999" hidden="1" x14ac:dyDescent="0.2"/>
    <row r="41063" ht="10.199999999999999" hidden="1" x14ac:dyDescent="0.2"/>
    <row r="41064" ht="10.199999999999999" hidden="1" x14ac:dyDescent="0.2"/>
    <row r="41065" ht="10.199999999999999" hidden="1" x14ac:dyDescent="0.2"/>
    <row r="41066" ht="10.199999999999999" hidden="1" x14ac:dyDescent="0.2"/>
    <row r="41067" ht="10.199999999999999" hidden="1" x14ac:dyDescent="0.2"/>
    <row r="41068" ht="10.199999999999999" hidden="1" x14ac:dyDescent="0.2"/>
    <row r="41069" ht="10.199999999999999" hidden="1" x14ac:dyDescent="0.2"/>
    <row r="41070" ht="10.199999999999999" hidden="1" x14ac:dyDescent="0.2"/>
    <row r="41071" ht="10.199999999999999" hidden="1" x14ac:dyDescent="0.2"/>
    <row r="41072" ht="10.199999999999999" hidden="1" x14ac:dyDescent="0.2"/>
    <row r="41073" ht="10.199999999999999" hidden="1" x14ac:dyDescent="0.2"/>
    <row r="41074" ht="10.199999999999999" hidden="1" x14ac:dyDescent="0.2"/>
    <row r="41075" ht="10.199999999999999" hidden="1" x14ac:dyDescent="0.2"/>
    <row r="41076" ht="10.199999999999999" hidden="1" x14ac:dyDescent="0.2"/>
    <row r="41077" ht="10.199999999999999" hidden="1" x14ac:dyDescent="0.2"/>
    <row r="41078" ht="10.199999999999999" hidden="1" x14ac:dyDescent="0.2"/>
    <row r="41079" ht="10.199999999999999" hidden="1" x14ac:dyDescent="0.2"/>
    <row r="41080" ht="10.199999999999999" hidden="1" x14ac:dyDescent="0.2"/>
    <row r="41081" ht="10.199999999999999" hidden="1" x14ac:dyDescent="0.2"/>
    <row r="41082" ht="10.199999999999999" hidden="1" x14ac:dyDescent="0.2"/>
    <row r="41083" ht="10.199999999999999" hidden="1" x14ac:dyDescent="0.2"/>
    <row r="41084" ht="10.199999999999999" hidden="1" x14ac:dyDescent="0.2"/>
    <row r="41085" ht="10.199999999999999" hidden="1" x14ac:dyDescent="0.2"/>
    <row r="41086" ht="10.199999999999999" hidden="1" x14ac:dyDescent="0.2"/>
    <row r="41087" ht="10.199999999999999" hidden="1" x14ac:dyDescent="0.2"/>
    <row r="41088" ht="10.199999999999999" hidden="1" x14ac:dyDescent="0.2"/>
    <row r="41089" ht="10.199999999999999" hidden="1" x14ac:dyDescent="0.2"/>
    <row r="41090" ht="10.199999999999999" hidden="1" x14ac:dyDescent="0.2"/>
    <row r="41091" ht="10.199999999999999" hidden="1" x14ac:dyDescent="0.2"/>
    <row r="41092" ht="10.199999999999999" hidden="1" x14ac:dyDescent="0.2"/>
    <row r="41093" ht="10.199999999999999" hidden="1" x14ac:dyDescent="0.2"/>
    <row r="41094" ht="10.199999999999999" hidden="1" x14ac:dyDescent="0.2"/>
    <row r="41095" ht="10.199999999999999" hidden="1" x14ac:dyDescent="0.2"/>
    <row r="41096" ht="10.199999999999999" hidden="1" x14ac:dyDescent="0.2"/>
    <row r="41097" ht="10.199999999999999" hidden="1" x14ac:dyDescent="0.2"/>
    <row r="41098" ht="10.199999999999999" hidden="1" x14ac:dyDescent="0.2"/>
    <row r="41099" ht="10.199999999999999" hidden="1" x14ac:dyDescent="0.2"/>
    <row r="41100" ht="10.199999999999999" hidden="1" x14ac:dyDescent="0.2"/>
    <row r="41101" ht="10.199999999999999" hidden="1" x14ac:dyDescent="0.2"/>
    <row r="41102" ht="10.199999999999999" hidden="1" x14ac:dyDescent="0.2"/>
    <row r="41103" ht="10.199999999999999" hidden="1" x14ac:dyDescent="0.2"/>
    <row r="41104" ht="10.199999999999999" hidden="1" x14ac:dyDescent="0.2"/>
    <row r="41105" ht="10.199999999999999" hidden="1" x14ac:dyDescent="0.2"/>
    <row r="41106" ht="10.199999999999999" hidden="1" x14ac:dyDescent="0.2"/>
    <row r="41107" ht="10.199999999999999" hidden="1" x14ac:dyDescent="0.2"/>
    <row r="41108" ht="10.199999999999999" hidden="1" x14ac:dyDescent="0.2"/>
    <row r="41109" ht="10.199999999999999" hidden="1" x14ac:dyDescent="0.2"/>
    <row r="41110" ht="10.199999999999999" hidden="1" x14ac:dyDescent="0.2"/>
    <row r="41111" ht="10.199999999999999" hidden="1" x14ac:dyDescent="0.2"/>
    <row r="41112" ht="10.199999999999999" hidden="1" x14ac:dyDescent="0.2"/>
    <row r="41113" ht="10.199999999999999" hidden="1" x14ac:dyDescent="0.2"/>
    <row r="41114" ht="10.199999999999999" hidden="1" x14ac:dyDescent="0.2"/>
    <row r="41115" ht="10.199999999999999" hidden="1" x14ac:dyDescent="0.2"/>
    <row r="41116" ht="10.199999999999999" hidden="1" x14ac:dyDescent="0.2"/>
    <row r="41117" ht="10.199999999999999" hidden="1" x14ac:dyDescent="0.2"/>
    <row r="41118" ht="10.199999999999999" hidden="1" x14ac:dyDescent="0.2"/>
    <row r="41119" ht="10.199999999999999" hidden="1" x14ac:dyDescent="0.2"/>
    <row r="41120" ht="10.199999999999999" hidden="1" x14ac:dyDescent="0.2"/>
    <row r="41121" ht="10.199999999999999" hidden="1" x14ac:dyDescent="0.2"/>
    <row r="41122" ht="10.199999999999999" hidden="1" x14ac:dyDescent="0.2"/>
    <row r="41123" ht="10.199999999999999" hidden="1" x14ac:dyDescent="0.2"/>
    <row r="41124" ht="10.199999999999999" hidden="1" x14ac:dyDescent="0.2"/>
    <row r="41125" ht="10.199999999999999" hidden="1" x14ac:dyDescent="0.2"/>
    <row r="41126" ht="10.199999999999999" hidden="1" x14ac:dyDescent="0.2"/>
    <row r="41127" ht="10.199999999999999" hidden="1" x14ac:dyDescent="0.2"/>
    <row r="41128" ht="10.199999999999999" hidden="1" x14ac:dyDescent="0.2"/>
    <row r="41129" ht="10.199999999999999" hidden="1" x14ac:dyDescent="0.2"/>
    <row r="41130" ht="10.199999999999999" hidden="1" x14ac:dyDescent="0.2"/>
    <row r="41131" ht="10.199999999999999" hidden="1" x14ac:dyDescent="0.2"/>
    <row r="41132" ht="10.199999999999999" hidden="1" x14ac:dyDescent="0.2"/>
    <row r="41133" ht="10.199999999999999" hidden="1" x14ac:dyDescent="0.2"/>
    <row r="41134" ht="10.199999999999999" hidden="1" x14ac:dyDescent="0.2"/>
    <row r="41135" ht="10.199999999999999" hidden="1" x14ac:dyDescent="0.2"/>
    <row r="41136" ht="10.199999999999999" hidden="1" x14ac:dyDescent="0.2"/>
    <row r="41137" ht="10.199999999999999" hidden="1" x14ac:dyDescent="0.2"/>
    <row r="41138" ht="10.199999999999999" hidden="1" x14ac:dyDescent="0.2"/>
    <row r="41139" ht="10.199999999999999" hidden="1" x14ac:dyDescent="0.2"/>
    <row r="41140" ht="10.199999999999999" hidden="1" x14ac:dyDescent="0.2"/>
    <row r="41141" ht="10.199999999999999" hidden="1" x14ac:dyDescent="0.2"/>
    <row r="41142" ht="10.199999999999999" hidden="1" x14ac:dyDescent="0.2"/>
    <row r="41143" ht="10.199999999999999" hidden="1" x14ac:dyDescent="0.2"/>
    <row r="41144" ht="10.199999999999999" hidden="1" x14ac:dyDescent="0.2"/>
    <row r="41145" ht="10.199999999999999" hidden="1" x14ac:dyDescent="0.2"/>
    <row r="41146" ht="10.199999999999999" hidden="1" x14ac:dyDescent="0.2"/>
    <row r="41147" ht="10.199999999999999" hidden="1" x14ac:dyDescent="0.2"/>
    <row r="41148" ht="10.199999999999999" hidden="1" x14ac:dyDescent="0.2"/>
    <row r="41149" ht="10.199999999999999" hidden="1" x14ac:dyDescent="0.2"/>
    <row r="41150" ht="10.199999999999999" hidden="1" x14ac:dyDescent="0.2"/>
    <row r="41151" ht="10.199999999999999" hidden="1" x14ac:dyDescent="0.2"/>
    <row r="41152" ht="10.199999999999999" hidden="1" x14ac:dyDescent="0.2"/>
    <row r="41153" ht="10.199999999999999" hidden="1" x14ac:dyDescent="0.2"/>
    <row r="41154" ht="10.199999999999999" hidden="1" x14ac:dyDescent="0.2"/>
    <row r="41155" ht="10.199999999999999" hidden="1" x14ac:dyDescent="0.2"/>
    <row r="41156" ht="10.199999999999999" hidden="1" x14ac:dyDescent="0.2"/>
    <row r="41157" ht="10.199999999999999" hidden="1" x14ac:dyDescent="0.2"/>
    <row r="41158" ht="10.199999999999999" hidden="1" x14ac:dyDescent="0.2"/>
    <row r="41159" ht="10.199999999999999" hidden="1" x14ac:dyDescent="0.2"/>
    <row r="41160" ht="10.199999999999999" hidden="1" x14ac:dyDescent="0.2"/>
    <row r="41161" ht="10.199999999999999" hidden="1" x14ac:dyDescent="0.2"/>
    <row r="41162" ht="10.199999999999999" hidden="1" x14ac:dyDescent="0.2"/>
    <row r="41163" ht="10.199999999999999" hidden="1" x14ac:dyDescent="0.2"/>
    <row r="41164" ht="10.199999999999999" hidden="1" x14ac:dyDescent="0.2"/>
    <row r="41165" ht="10.199999999999999" hidden="1" x14ac:dyDescent="0.2"/>
    <row r="41166" ht="10.199999999999999" hidden="1" x14ac:dyDescent="0.2"/>
    <row r="41167" ht="10.199999999999999" hidden="1" x14ac:dyDescent="0.2"/>
    <row r="41168" ht="10.199999999999999" hidden="1" x14ac:dyDescent="0.2"/>
    <row r="41169" ht="10.199999999999999" hidden="1" x14ac:dyDescent="0.2"/>
    <row r="41170" ht="10.199999999999999" hidden="1" x14ac:dyDescent="0.2"/>
    <row r="41171" ht="10.199999999999999" hidden="1" x14ac:dyDescent="0.2"/>
    <row r="41172" ht="10.199999999999999" hidden="1" x14ac:dyDescent="0.2"/>
    <row r="41173" ht="10.199999999999999" hidden="1" x14ac:dyDescent="0.2"/>
    <row r="41174" ht="10.199999999999999" hidden="1" x14ac:dyDescent="0.2"/>
    <row r="41175" ht="10.199999999999999" hidden="1" x14ac:dyDescent="0.2"/>
    <row r="41176" ht="10.199999999999999" hidden="1" x14ac:dyDescent="0.2"/>
    <row r="41177" ht="10.199999999999999" hidden="1" x14ac:dyDescent="0.2"/>
    <row r="41178" ht="10.199999999999999" hidden="1" x14ac:dyDescent="0.2"/>
    <row r="41179" ht="10.199999999999999" hidden="1" x14ac:dyDescent="0.2"/>
    <row r="41180" ht="10.199999999999999" hidden="1" x14ac:dyDescent="0.2"/>
    <row r="41181" ht="10.199999999999999" hidden="1" x14ac:dyDescent="0.2"/>
    <row r="41182" ht="10.199999999999999" hidden="1" x14ac:dyDescent="0.2"/>
    <row r="41183" ht="10.199999999999999" hidden="1" x14ac:dyDescent="0.2"/>
    <row r="41184" ht="10.199999999999999" hidden="1" x14ac:dyDescent="0.2"/>
    <row r="41185" ht="10.199999999999999" hidden="1" x14ac:dyDescent="0.2"/>
    <row r="41186" ht="10.199999999999999" hidden="1" x14ac:dyDescent="0.2"/>
    <row r="41187" ht="10.199999999999999" hidden="1" x14ac:dyDescent="0.2"/>
    <row r="41188" ht="10.199999999999999" hidden="1" x14ac:dyDescent="0.2"/>
    <row r="41189" ht="10.199999999999999" hidden="1" x14ac:dyDescent="0.2"/>
    <row r="41190" ht="10.199999999999999" hidden="1" x14ac:dyDescent="0.2"/>
    <row r="41191" ht="10.199999999999999" hidden="1" x14ac:dyDescent="0.2"/>
    <row r="41192" ht="10.199999999999999" hidden="1" x14ac:dyDescent="0.2"/>
    <row r="41193" ht="10.199999999999999" hidden="1" x14ac:dyDescent="0.2"/>
    <row r="41194" ht="10.199999999999999" hidden="1" x14ac:dyDescent="0.2"/>
    <row r="41195" ht="10.199999999999999" hidden="1" x14ac:dyDescent="0.2"/>
    <row r="41196" ht="10.199999999999999" hidden="1" x14ac:dyDescent="0.2"/>
    <row r="41197" ht="10.199999999999999" hidden="1" x14ac:dyDescent="0.2"/>
    <row r="41198" ht="10.199999999999999" hidden="1" x14ac:dyDescent="0.2"/>
    <row r="41199" ht="10.199999999999999" hidden="1" x14ac:dyDescent="0.2"/>
    <row r="41200" ht="10.199999999999999" hidden="1" x14ac:dyDescent="0.2"/>
    <row r="41201" ht="10.199999999999999" hidden="1" x14ac:dyDescent="0.2"/>
    <row r="41202" ht="10.199999999999999" hidden="1" x14ac:dyDescent="0.2"/>
    <row r="41203" ht="10.199999999999999" hidden="1" x14ac:dyDescent="0.2"/>
    <row r="41204" ht="10.199999999999999" hidden="1" x14ac:dyDescent="0.2"/>
    <row r="41205" ht="10.199999999999999" hidden="1" x14ac:dyDescent="0.2"/>
    <row r="41206" ht="10.199999999999999" hidden="1" x14ac:dyDescent="0.2"/>
    <row r="41207" ht="10.199999999999999" hidden="1" x14ac:dyDescent="0.2"/>
    <row r="41208" ht="10.199999999999999" hidden="1" x14ac:dyDescent="0.2"/>
    <row r="41209" ht="10.199999999999999" hidden="1" x14ac:dyDescent="0.2"/>
    <row r="41210" ht="10.199999999999999" hidden="1" x14ac:dyDescent="0.2"/>
    <row r="41211" ht="10.199999999999999" hidden="1" x14ac:dyDescent="0.2"/>
    <row r="41212" ht="10.199999999999999" hidden="1" x14ac:dyDescent="0.2"/>
    <row r="41213" ht="10.199999999999999" hidden="1" x14ac:dyDescent="0.2"/>
    <row r="41214" ht="10.199999999999999" hidden="1" x14ac:dyDescent="0.2"/>
    <row r="41215" ht="10.199999999999999" hidden="1" x14ac:dyDescent="0.2"/>
    <row r="41216" ht="10.199999999999999" hidden="1" x14ac:dyDescent="0.2"/>
    <row r="41217" ht="10.199999999999999" hidden="1" x14ac:dyDescent="0.2"/>
    <row r="41218" ht="10.199999999999999" hidden="1" x14ac:dyDescent="0.2"/>
    <row r="41219" ht="10.199999999999999" hidden="1" x14ac:dyDescent="0.2"/>
    <row r="41220" ht="10.199999999999999" hidden="1" x14ac:dyDescent="0.2"/>
    <row r="41221" ht="10.199999999999999" hidden="1" x14ac:dyDescent="0.2"/>
    <row r="41222" ht="10.199999999999999" hidden="1" x14ac:dyDescent="0.2"/>
    <row r="41223" ht="10.199999999999999" hidden="1" x14ac:dyDescent="0.2"/>
    <row r="41224" ht="10.199999999999999" hidden="1" x14ac:dyDescent="0.2"/>
    <row r="41225" ht="10.199999999999999" hidden="1" x14ac:dyDescent="0.2"/>
    <row r="41226" ht="10.199999999999999" hidden="1" x14ac:dyDescent="0.2"/>
    <row r="41227" ht="10.199999999999999" hidden="1" x14ac:dyDescent="0.2"/>
    <row r="41228" ht="10.199999999999999" hidden="1" x14ac:dyDescent="0.2"/>
    <row r="41229" ht="10.199999999999999" hidden="1" x14ac:dyDescent="0.2"/>
    <row r="41230" ht="10.199999999999999" hidden="1" x14ac:dyDescent="0.2"/>
    <row r="41231" ht="10.199999999999999" hidden="1" x14ac:dyDescent="0.2"/>
    <row r="41232" ht="10.199999999999999" hidden="1" x14ac:dyDescent="0.2"/>
    <row r="41233" ht="10.199999999999999" hidden="1" x14ac:dyDescent="0.2"/>
    <row r="41234" ht="10.199999999999999" hidden="1" x14ac:dyDescent="0.2"/>
    <row r="41235" ht="10.199999999999999" hidden="1" x14ac:dyDescent="0.2"/>
    <row r="41236" ht="10.199999999999999" hidden="1" x14ac:dyDescent="0.2"/>
    <row r="41237" ht="10.199999999999999" hidden="1" x14ac:dyDescent="0.2"/>
    <row r="41238" ht="10.199999999999999" hidden="1" x14ac:dyDescent="0.2"/>
    <row r="41239" ht="10.199999999999999" hidden="1" x14ac:dyDescent="0.2"/>
    <row r="41240" ht="10.199999999999999" hidden="1" x14ac:dyDescent="0.2"/>
    <row r="41241" ht="10.199999999999999" hidden="1" x14ac:dyDescent="0.2"/>
    <row r="41242" ht="10.199999999999999" hidden="1" x14ac:dyDescent="0.2"/>
    <row r="41243" ht="10.199999999999999" hidden="1" x14ac:dyDescent="0.2"/>
    <row r="41244" ht="10.199999999999999" hidden="1" x14ac:dyDescent="0.2"/>
    <row r="41245" ht="10.199999999999999" hidden="1" x14ac:dyDescent="0.2"/>
    <row r="41246" ht="10.199999999999999" hidden="1" x14ac:dyDescent="0.2"/>
    <row r="41247" ht="10.199999999999999" hidden="1" x14ac:dyDescent="0.2"/>
    <row r="41248" ht="10.199999999999999" hidden="1" x14ac:dyDescent="0.2"/>
    <row r="41249" ht="10.199999999999999" hidden="1" x14ac:dyDescent="0.2"/>
    <row r="41250" ht="10.199999999999999" hidden="1" x14ac:dyDescent="0.2"/>
    <row r="41251" ht="10.199999999999999" hidden="1" x14ac:dyDescent="0.2"/>
    <row r="41252" ht="10.199999999999999" hidden="1" x14ac:dyDescent="0.2"/>
    <row r="41253" ht="10.199999999999999" hidden="1" x14ac:dyDescent="0.2"/>
    <row r="41254" ht="10.199999999999999" hidden="1" x14ac:dyDescent="0.2"/>
    <row r="41255" ht="10.199999999999999" hidden="1" x14ac:dyDescent="0.2"/>
    <row r="41256" ht="10.199999999999999" hidden="1" x14ac:dyDescent="0.2"/>
    <row r="41257" ht="10.199999999999999" hidden="1" x14ac:dyDescent="0.2"/>
    <row r="41258" ht="10.199999999999999" hidden="1" x14ac:dyDescent="0.2"/>
    <row r="41259" ht="10.199999999999999" hidden="1" x14ac:dyDescent="0.2"/>
    <row r="41260" ht="10.199999999999999" hidden="1" x14ac:dyDescent="0.2"/>
    <row r="41261" ht="10.199999999999999" hidden="1" x14ac:dyDescent="0.2"/>
    <row r="41262" ht="10.199999999999999" hidden="1" x14ac:dyDescent="0.2"/>
    <row r="41263" ht="10.199999999999999" hidden="1" x14ac:dyDescent="0.2"/>
    <row r="41264" ht="10.199999999999999" hidden="1" x14ac:dyDescent="0.2"/>
    <row r="41265" ht="10.199999999999999" hidden="1" x14ac:dyDescent="0.2"/>
    <row r="41266" ht="10.199999999999999" hidden="1" x14ac:dyDescent="0.2"/>
    <row r="41267" ht="10.199999999999999" hidden="1" x14ac:dyDescent="0.2"/>
    <row r="41268" ht="10.199999999999999" hidden="1" x14ac:dyDescent="0.2"/>
    <row r="41269" ht="10.199999999999999" hidden="1" x14ac:dyDescent="0.2"/>
    <row r="41270" ht="10.199999999999999" hidden="1" x14ac:dyDescent="0.2"/>
    <row r="41271" ht="10.199999999999999" hidden="1" x14ac:dyDescent="0.2"/>
    <row r="41272" ht="10.199999999999999" hidden="1" x14ac:dyDescent="0.2"/>
    <row r="41273" ht="10.199999999999999" hidden="1" x14ac:dyDescent="0.2"/>
    <row r="41274" ht="10.199999999999999" hidden="1" x14ac:dyDescent="0.2"/>
    <row r="41275" ht="10.199999999999999" hidden="1" x14ac:dyDescent="0.2"/>
    <row r="41276" ht="10.199999999999999" hidden="1" x14ac:dyDescent="0.2"/>
    <row r="41277" ht="10.199999999999999" hidden="1" x14ac:dyDescent="0.2"/>
    <row r="41278" ht="10.199999999999999" hidden="1" x14ac:dyDescent="0.2"/>
    <row r="41279" ht="10.199999999999999" hidden="1" x14ac:dyDescent="0.2"/>
    <row r="41280" ht="10.199999999999999" hidden="1" x14ac:dyDescent="0.2"/>
    <row r="41281" ht="10.199999999999999" hidden="1" x14ac:dyDescent="0.2"/>
    <row r="41282" ht="10.199999999999999" hidden="1" x14ac:dyDescent="0.2"/>
    <row r="41283" ht="10.199999999999999" hidden="1" x14ac:dyDescent="0.2"/>
    <row r="41284" ht="10.199999999999999" hidden="1" x14ac:dyDescent="0.2"/>
    <row r="41285" ht="10.199999999999999" hidden="1" x14ac:dyDescent="0.2"/>
    <row r="41286" ht="10.199999999999999" hidden="1" x14ac:dyDescent="0.2"/>
    <row r="41287" ht="10.199999999999999" hidden="1" x14ac:dyDescent="0.2"/>
    <row r="41288" ht="10.199999999999999" hidden="1" x14ac:dyDescent="0.2"/>
    <row r="41289" ht="10.199999999999999" hidden="1" x14ac:dyDescent="0.2"/>
    <row r="41290" ht="10.199999999999999" hidden="1" x14ac:dyDescent="0.2"/>
    <row r="41291" ht="10.199999999999999" hidden="1" x14ac:dyDescent="0.2"/>
    <row r="41292" ht="10.199999999999999" hidden="1" x14ac:dyDescent="0.2"/>
    <row r="41293" ht="10.199999999999999" hidden="1" x14ac:dyDescent="0.2"/>
    <row r="41294" ht="10.199999999999999" hidden="1" x14ac:dyDescent="0.2"/>
    <row r="41295" ht="10.199999999999999" hidden="1" x14ac:dyDescent="0.2"/>
    <row r="41296" ht="10.199999999999999" hidden="1" x14ac:dyDescent="0.2"/>
    <row r="41297" ht="10.199999999999999" hidden="1" x14ac:dyDescent="0.2"/>
    <row r="41298" ht="10.199999999999999" hidden="1" x14ac:dyDescent="0.2"/>
    <row r="41299" ht="10.199999999999999" hidden="1" x14ac:dyDescent="0.2"/>
    <row r="41300" ht="10.199999999999999" hidden="1" x14ac:dyDescent="0.2"/>
    <row r="41301" ht="10.199999999999999" hidden="1" x14ac:dyDescent="0.2"/>
    <row r="41302" ht="10.199999999999999" hidden="1" x14ac:dyDescent="0.2"/>
    <row r="41303" ht="10.199999999999999" hidden="1" x14ac:dyDescent="0.2"/>
    <row r="41304" ht="10.199999999999999" hidden="1" x14ac:dyDescent="0.2"/>
    <row r="41305" ht="10.199999999999999" hidden="1" x14ac:dyDescent="0.2"/>
    <row r="41306" ht="10.199999999999999" hidden="1" x14ac:dyDescent="0.2"/>
    <row r="41307" ht="10.199999999999999" hidden="1" x14ac:dyDescent="0.2"/>
    <row r="41308" ht="10.199999999999999" hidden="1" x14ac:dyDescent="0.2"/>
    <row r="41309" ht="10.199999999999999" hidden="1" x14ac:dyDescent="0.2"/>
    <row r="41310" ht="10.199999999999999" hidden="1" x14ac:dyDescent="0.2"/>
    <row r="41311" ht="10.199999999999999" hidden="1" x14ac:dyDescent="0.2"/>
    <row r="41312" ht="10.199999999999999" hidden="1" x14ac:dyDescent="0.2"/>
    <row r="41313" ht="10.199999999999999" hidden="1" x14ac:dyDescent="0.2"/>
    <row r="41314" ht="10.199999999999999" hidden="1" x14ac:dyDescent="0.2"/>
    <row r="41315" ht="10.199999999999999" hidden="1" x14ac:dyDescent="0.2"/>
    <row r="41316" ht="10.199999999999999" hidden="1" x14ac:dyDescent="0.2"/>
    <row r="41317" ht="10.199999999999999" hidden="1" x14ac:dyDescent="0.2"/>
    <row r="41318" ht="10.199999999999999" hidden="1" x14ac:dyDescent="0.2"/>
    <row r="41319" ht="10.199999999999999" hidden="1" x14ac:dyDescent="0.2"/>
    <row r="41320" ht="10.199999999999999" hidden="1" x14ac:dyDescent="0.2"/>
    <row r="41321" ht="10.199999999999999" hidden="1" x14ac:dyDescent="0.2"/>
    <row r="41322" ht="10.199999999999999" hidden="1" x14ac:dyDescent="0.2"/>
    <row r="41323" ht="10.199999999999999" hidden="1" x14ac:dyDescent="0.2"/>
    <row r="41324" ht="10.199999999999999" hidden="1" x14ac:dyDescent="0.2"/>
    <row r="41325" ht="10.199999999999999" hidden="1" x14ac:dyDescent="0.2"/>
    <row r="41326" ht="10.199999999999999" hidden="1" x14ac:dyDescent="0.2"/>
    <row r="41327" ht="10.199999999999999" hidden="1" x14ac:dyDescent="0.2"/>
    <row r="41328" ht="10.199999999999999" hidden="1" x14ac:dyDescent="0.2"/>
    <row r="41329" ht="10.199999999999999" hidden="1" x14ac:dyDescent="0.2"/>
    <row r="41330" ht="10.199999999999999" hidden="1" x14ac:dyDescent="0.2"/>
    <row r="41331" ht="10.199999999999999" hidden="1" x14ac:dyDescent="0.2"/>
    <row r="41332" ht="10.199999999999999" hidden="1" x14ac:dyDescent="0.2"/>
    <row r="41333" ht="10.199999999999999" hidden="1" x14ac:dyDescent="0.2"/>
    <row r="41334" ht="10.199999999999999" hidden="1" x14ac:dyDescent="0.2"/>
    <row r="41335" ht="10.199999999999999" hidden="1" x14ac:dyDescent="0.2"/>
    <row r="41336" ht="10.199999999999999" hidden="1" x14ac:dyDescent="0.2"/>
    <row r="41337" ht="10.199999999999999" hidden="1" x14ac:dyDescent="0.2"/>
    <row r="41338" ht="10.199999999999999" hidden="1" x14ac:dyDescent="0.2"/>
    <row r="41339" ht="10.199999999999999" hidden="1" x14ac:dyDescent="0.2"/>
    <row r="41340" ht="10.199999999999999" hidden="1" x14ac:dyDescent="0.2"/>
    <row r="41341" ht="10.199999999999999" hidden="1" x14ac:dyDescent="0.2"/>
    <row r="41342" ht="10.199999999999999" hidden="1" x14ac:dyDescent="0.2"/>
    <row r="41343" ht="10.199999999999999" hidden="1" x14ac:dyDescent="0.2"/>
    <row r="41344" ht="10.199999999999999" hidden="1" x14ac:dyDescent="0.2"/>
    <row r="41345" ht="10.199999999999999" hidden="1" x14ac:dyDescent="0.2"/>
    <row r="41346" ht="10.199999999999999" hidden="1" x14ac:dyDescent="0.2"/>
    <row r="41347" ht="10.199999999999999" hidden="1" x14ac:dyDescent="0.2"/>
    <row r="41348" ht="10.199999999999999" hidden="1" x14ac:dyDescent="0.2"/>
    <row r="41349" ht="10.199999999999999" hidden="1" x14ac:dyDescent="0.2"/>
    <row r="41350" ht="10.199999999999999" hidden="1" x14ac:dyDescent="0.2"/>
    <row r="41351" ht="10.199999999999999" hidden="1" x14ac:dyDescent="0.2"/>
    <row r="41352" ht="10.199999999999999" hidden="1" x14ac:dyDescent="0.2"/>
    <row r="41353" ht="10.199999999999999" hidden="1" x14ac:dyDescent="0.2"/>
    <row r="41354" ht="10.199999999999999" hidden="1" x14ac:dyDescent="0.2"/>
    <row r="41355" ht="10.199999999999999" hidden="1" x14ac:dyDescent="0.2"/>
    <row r="41356" ht="10.199999999999999" hidden="1" x14ac:dyDescent="0.2"/>
    <row r="41357" ht="10.199999999999999" hidden="1" x14ac:dyDescent="0.2"/>
    <row r="41358" ht="10.199999999999999" hidden="1" x14ac:dyDescent="0.2"/>
    <row r="41359" ht="10.199999999999999" hidden="1" x14ac:dyDescent="0.2"/>
    <row r="41360" ht="10.199999999999999" hidden="1" x14ac:dyDescent="0.2"/>
    <row r="41361" ht="10.199999999999999" hidden="1" x14ac:dyDescent="0.2"/>
    <row r="41362" ht="10.199999999999999" hidden="1" x14ac:dyDescent="0.2"/>
    <row r="41363" ht="10.199999999999999" hidden="1" x14ac:dyDescent="0.2"/>
    <row r="41364" ht="10.199999999999999" hidden="1" x14ac:dyDescent="0.2"/>
    <row r="41365" ht="10.199999999999999" hidden="1" x14ac:dyDescent="0.2"/>
    <row r="41366" ht="10.199999999999999" hidden="1" x14ac:dyDescent="0.2"/>
    <row r="41367" ht="10.199999999999999" hidden="1" x14ac:dyDescent="0.2"/>
    <row r="41368" ht="10.199999999999999" hidden="1" x14ac:dyDescent="0.2"/>
    <row r="41369" ht="10.199999999999999" hidden="1" x14ac:dyDescent="0.2"/>
    <row r="41370" ht="10.199999999999999" hidden="1" x14ac:dyDescent="0.2"/>
    <row r="41371" ht="10.199999999999999" hidden="1" x14ac:dyDescent="0.2"/>
    <row r="41372" ht="10.199999999999999" hidden="1" x14ac:dyDescent="0.2"/>
    <row r="41373" ht="10.199999999999999" hidden="1" x14ac:dyDescent="0.2"/>
    <row r="41374" ht="10.199999999999999" hidden="1" x14ac:dyDescent="0.2"/>
    <row r="41375" ht="10.199999999999999" hidden="1" x14ac:dyDescent="0.2"/>
    <row r="41376" ht="10.199999999999999" hidden="1" x14ac:dyDescent="0.2"/>
    <row r="41377" ht="10.199999999999999" hidden="1" x14ac:dyDescent="0.2"/>
    <row r="41378" ht="10.199999999999999" hidden="1" x14ac:dyDescent="0.2"/>
    <row r="41379" ht="10.199999999999999" hidden="1" x14ac:dyDescent="0.2"/>
    <row r="41380" ht="10.199999999999999" hidden="1" x14ac:dyDescent="0.2"/>
    <row r="41381" ht="10.199999999999999" hidden="1" x14ac:dyDescent="0.2"/>
    <row r="41382" ht="10.199999999999999" hidden="1" x14ac:dyDescent="0.2"/>
    <row r="41383" ht="10.199999999999999" hidden="1" x14ac:dyDescent="0.2"/>
    <row r="41384" ht="10.199999999999999" hidden="1" x14ac:dyDescent="0.2"/>
    <row r="41385" ht="10.199999999999999" hidden="1" x14ac:dyDescent="0.2"/>
    <row r="41386" ht="10.199999999999999" hidden="1" x14ac:dyDescent="0.2"/>
    <row r="41387" ht="10.199999999999999" hidden="1" x14ac:dyDescent="0.2"/>
    <row r="41388" ht="10.199999999999999" hidden="1" x14ac:dyDescent="0.2"/>
    <row r="41389" ht="10.199999999999999" hidden="1" x14ac:dyDescent="0.2"/>
    <row r="41390" ht="10.199999999999999" hidden="1" x14ac:dyDescent="0.2"/>
    <row r="41391" ht="10.199999999999999" hidden="1" x14ac:dyDescent="0.2"/>
    <row r="41392" ht="10.199999999999999" hidden="1" x14ac:dyDescent="0.2"/>
    <row r="41393" ht="10.199999999999999" hidden="1" x14ac:dyDescent="0.2"/>
    <row r="41394" ht="10.199999999999999" hidden="1" x14ac:dyDescent="0.2"/>
    <row r="41395" ht="10.199999999999999" hidden="1" x14ac:dyDescent="0.2"/>
    <row r="41396" ht="10.199999999999999" hidden="1" x14ac:dyDescent="0.2"/>
    <row r="41397" ht="10.199999999999999" hidden="1" x14ac:dyDescent="0.2"/>
    <row r="41398" ht="10.199999999999999" hidden="1" x14ac:dyDescent="0.2"/>
    <row r="41399" ht="10.199999999999999" hidden="1" x14ac:dyDescent="0.2"/>
    <row r="41400" ht="10.199999999999999" hidden="1" x14ac:dyDescent="0.2"/>
    <row r="41401" ht="10.199999999999999" hidden="1" x14ac:dyDescent="0.2"/>
    <row r="41402" ht="10.199999999999999" hidden="1" x14ac:dyDescent="0.2"/>
    <row r="41403" ht="10.199999999999999" hidden="1" x14ac:dyDescent="0.2"/>
    <row r="41404" ht="10.199999999999999" hidden="1" x14ac:dyDescent="0.2"/>
    <row r="41405" ht="10.199999999999999" hidden="1" x14ac:dyDescent="0.2"/>
    <row r="41406" ht="10.199999999999999" hidden="1" x14ac:dyDescent="0.2"/>
    <row r="41407" ht="10.199999999999999" hidden="1" x14ac:dyDescent="0.2"/>
    <row r="41408" ht="10.199999999999999" hidden="1" x14ac:dyDescent="0.2"/>
    <row r="41409" ht="10.199999999999999" hidden="1" x14ac:dyDescent="0.2"/>
    <row r="41410" ht="10.199999999999999" hidden="1" x14ac:dyDescent="0.2"/>
    <row r="41411" ht="10.199999999999999" hidden="1" x14ac:dyDescent="0.2"/>
    <row r="41412" ht="10.199999999999999" hidden="1" x14ac:dyDescent="0.2"/>
    <row r="41413" ht="10.199999999999999" hidden="1" x14ac:dyDescent="0.2"/>
    <row r="41414" ht="10.199999999999999" hidden="1" x14ac:dyDescent="0.2"/>
    <row r="41415" ht="10.199999999999999" hidden="1" x14ac:dyDescent="0.2"/>
    <row r="41416" ht="10.199999999999999" hidden="1" x14ac:dyDescent="0.2"/>
    <row r="41417" ht="10.199999999999999" hidden="1" x14ac:dyDescent="0.2"/>
    <row r="41418" ht="10.199999999999999" hidden="1" x14ac:dyDescent="0.2"/>
    <row r="41419" ht="10.199999999999999" hidden="1" x14ac:dyDescent="0.2"/>
    <row r="41420" ht="10.199999999999999" hidden="1" x14ac:dyDescent="0.2"/>
    <row r="41421" ht="10.199999999999999" hidden="1" x14ac:dyDescent="0.2"/>
    <row r="41422" ht="10.199999999999999" hidden="1" x14ac:dyDescent="0.2"/>
    <row r="41423" ht="10.199999999999999" hidden="1" x14ac:dyDescent="0.2"/>
    <row r="41424" ht="10.199999999999999" hidden="1" x14ac:dyDescent="0.2"/>
    <row r="41425" ht="10.199999999999999" hidden="1" x14ac:dyDescent="0.2"/>
    <row r="41426" ht="10.199999999999999" hidden="1" x14ac:dyDescent="0.2"/>
    <row r="41427" ht="10.199999999999999" hidden="1" x14ac:dyDescent="0.2"/>
    <row r="41428" ht="10.199999999999999" hidden="1" x14ac:dyDescent="0.2"/>
    <row r="41429" ht="10.199999999999999" hidden="1" x14ac:dyDescent="0.2"/>
    <row r="41430" ht="10.199999999999999" hidden="1" x14ac:dyDescent="0.2"/>
    <row r="41431" ht="10.199999999999999" hidden="1" x14ac:dyDescent="0.2"/>
    <row r="41432" ht="10.199999999999999" hidden="1" x14ac:dyDescent="0.2"/>
    <row r="41433" ht="10.199999999999999" hidden="1" x14ac:dyDescent="0.2"/>
    <row r="41434" ht="10.199999999999999" hidden="1" x14ac:dyDescent="0.2"/>
    <row r="41435" ht="10.199999999999999" hidden="1" x14ac:dyDescent="0.2"/>
    <row r="41436" ht="10.199999999999999" hidden="1" x14ac:dyDescent="0.2"/>
    <row r="41437" ht="10.199999999999999" hidden="1" x14ac:dyDescent="0.2"/>
    <row r="41438" ht="10.199999999999999" hidden="1" x14ac:dyDescent="0.2"/>
    <row r="41439" ht="10.199999999999999" hidden="1" x14ac:dyDescent="0.2"/>
    <row r="41440" ht="10.199999999999999" hidden="1" x14ac:dyDescent="0.2"/>
    <row r="41441" ht="10.199999999999999" hidden="1" x14ac:dyDescent="0.2"/>
    <row r="41442" ht="10.199999999999999" hidden="1" x14ac:dyDescent="0.2"/>
    <row r="41443" ht="10.199999999999999" hidden="1" x14ac:dyDescent="0.2"/>
    <row r="41444" ht="10.199999999999999" hidden="1" x14ac:dyDescent="0.2"/>
    <row r="41445" ht="10.199999999999999" hidden="1" x14ac:dyDescent="0.2"/>
    <row r="41446" ht="10.199999999999999" hidden="1" x14ac:dyDescent="0.2"/>
    <row r="41447" ht="10.199999999999999" hidden="1" x14ac:dyDescent="0.2"/>
    <row r="41448" ht="10.199999999999999" hidden="1" x14ac:dyDescent="0.2"/>
    <row r="41449" ht="10.199999999999999" hidden="1" x14ac:dyDescent="0.2"/>
    <row r="41450" ht="10.199999999999999" hidden="1" x14ac:dyDescent="0.2"/>
    <row r="41451" ht="10.199999999999999" hidden="1" x14ac:dyDescent="0.2"/>
    <row r="41452" ht="10.199999999999999" hidden="1" x14ac:dyDescent="0.2"/>
    <row r="41453" ht="10.199999999999999" hidden="1" x14ac:dyDescent="0.2"/>
    <row r="41454" ht="10.199999999999999" hidden="1" x14ac:dyDescent="0.2"/>
    <row r="41455" ht="10.199999999999999" hidden="1" x14ac:dyDescent="0.2"/>
    <row r="41456" ht="10.199999999999999" hidden="1" x14ac:dyDescent="0.2"/>
    <row r="41457" ht="10.199999999999999" hidden="1" x14ac:dyDescent="0.2"/>
    <row r="41458" ht="10.199999999999999" hidden="1" x14ac:dyDescent="0.2"/>
    <row r="41459" ht="10.199999999999999" hidden="1" x14ac:dyDescent="0.2"/>
    <row r="41460" ht="10.199999999999999" hidden="1" x14ac:dyDescent="0.2"/>
    <row r="41461" ht="10.199999999999999" hidden="1" x14ac:dyDescent="0.2"/>
    <row r="41462" ht="10.199999999999999" hidden="1" x14ac:dyDescent="0.2"/>
    <row r="41463" ht="10.199999999999999" hidden="1" x14ac:dyDescent="0.2"/>
    <row r="41464" ht="10.199999999999999" hidden="1" x14ac:dyDescent="0.2"/>
    <row r="41465" ht="10.199999999999999" hidden="1" x14ac:dyDescent="0.2"/>
    <row r="41466" ht="10.199999999999999" hidden="1" x14ac:dyDescent="0.2"/>
    <row r="41467" ht="10.199999999999999" hidden="1" x14ac:dyDescent="0.2"/>
    <row r="41468" ht="10.199999999999999" hidden="1" x14ac:dyDescent="0.2"/>
    <row r="41469" ht="10.199999999999999" hidden="1" x14ac:dyDescent="0.2"/>
    <row r="41470" ht="10.199999999999999" hidden="1" x14ac:dyDescent="0.2"/>
    <row r="41471" ht="10.199999999999999" hidden="1" x14ac:dyDescent="0.2"/>
    <row r="41472" ht="10.199999999999999" hidden="1" x14ac:dyDescent="0.2"/>
    <row r="41473" ht="10.199999999999999" hidden="1" x14ac:dyDescent="0.2"/>
    <row r="41474" ht="10.199999999999999" hidden="1" x14ac:dyDescent="0.2"/>
    <row r="41475" ht="10.199999999999999" hidden="1" x14ac:dyDescent="0.2"/>
    <row r="41476" ht="10.199999999999999" hidden="1" x14ac:dyDescent="0.2"/>
    <row r="41477" ht="10.199999999999999" hidden="1" x14ac:dyDescent="0.2"/>
    <row r="41478" ht="10.199999999999999" hidden="1" x14ac:dyDescent="0.2"/>
    <row r="41479" ht="10.199999999999999" hidden="1" x14ac:dyDescent="0.2"/>
    <row r="41480" ht="10.199999999999999" hidden="1" x14ac:dyDescent="0.2"/>
    <row r="41481" ht="10.199999999999999" hidden="1" x14ac:dyDescent="0.2"/>
    <row r="41482" ht="10.199999999999999" hidden="1" x14ac:dyDescent="0.2"/>
    <row r="41483" ht="10.199999999999999" hidden="1" x14ac:dyDescent="0.2"/>
    <row r="41484" ht="10.199999999999999" hidden="1" x14ac:dyDescent="0.2"/>
    <row r="41485" ht="10.199999999999999" hidden="1" x14ac:dyDescent="0.2"/>
    <row r="41486" ht="10.199999999999999" hidden="1" x14ac:dyDescent="0.2"/>
    <row r="41487" ht="10.199999999999999" hidden="1" x14ac:dyDescent="0.2"/>
    <row r="41488" ht="10.199999999999999" hidden="1" x14ac:dyDescent="0.2"/>
    <row r="41489" ht="10.199999999999999" hidden="1" x14ac:dyDescent="0.2"/>
    <row r="41490" ht="10.199999999999999" hidden="1" x14ac:dyDescent="0.2"/>
    <row r="41491" ht="10.199999999999999" hidden="1" x14ac:dyDescent="0.2"/>
    <row r="41492" ht="10.199999999999999" hidden="1" x14ac:dyDescent="0.2"/>
    <row r="41493" ht="10.199999999999999" hidden="1" x14ac:dyDescent="0.2"/>
    <row r="41494" ht="10.199999999999999" hidden="1" x14ac:dyDescent="0.2"/>
    <row r="41495" ht="10.199999999999999" hidden="1" x14ac:dyDescent="0.2"/>
    <row r="41496" ht="10.199999999999999" hidden="1" x14ac:dyDescent="0.2"/>
    <row r="41497" ht="10.199999999999999" hidden="1" x14ac:dyDescent="0.2"/>
    <row r="41498" ht="10.199999999999999" hidden="1" x14ac:dyDescent="0.2"/>
    <row r="41499" ht="10.199999999999999" hidden="1" x14ac:dyDescent="0.2"/>
    <row r="41500" ht="10.199999999999999" hidden="1" x14ac:dyDescent="0.2"/>
    <row r="41501" ht="10.199999999999999" hidden="1" x14ac:dyDescent="0.2"/>
    <row r="41502" ht="10.199999999999999" hidden="1" x14ac:dyDescent="0.2"/>
    <row r="41503" ht="10.199999999999999" hidden="1" x14ac:dyDescent="0.2"/>
    <row r="41504" ht="10.199999999999999" hidden="1" x14ac:dyDescent="0.2"/>
    <row r="41505" ht="10.199999999999999" hidden="1" x14ac:dyDescent="0.2"/>
    <row r="41506" ht="10.199999999999999" hidden="1" x14ac:dyDescent="0.2"/>
    <row r="41507" ht="10.199999999999999" hidden="1" x14ac:dyDescent="0.2"/>
    <row r="41508" ht="10.199999999999999" hidden="1" x14ac:dyDescent="0.2"/>
    <row r="41509" ht="10.199999999999999" hidden="1" x14ac:dyDescent="0.2"/>
    <row r="41510" ht="10.199999999999999" hidden="1" x14ac:dyDescent="0.2"/>
    <row r="41511" ht="10.199999999999999" hidden="1" x14ac:dyDescent="0.2"/>
    <row r="41512" ht="10.199999999999999" hidden="1" x14ac:dyDescent="0.2"/>
    <row r="41513" ht="10.199999999999999" hidden="1" x14ac:dyDescent="0.2"/>
    <row r="41514" ht="10.199999999999999" hidden="1" x14ac:dyDescent="0.2"/>
    <row r="41515" ht="10.199999999999999" hidden="1" x14ac:dyDescent="0.2"/>
    <row r="41516" ht="10.199999999999999" hidden="1" x14ac:dyDescent="0.2"/>
    <row r="41517" ht="10.199999999999999" hidden="1" x14ac:dyDescent="0.2"/>
    <row r="41518" ht="10.199999999999999" hidden="1" x14ac:dyDescent="0.2"/>
    <row r="41519" ht="10.199999999999999" hidden="1" x14ac:dyDescent="0.2"/>
    <row r="41520" ht="10.199999999999999" hidden="1" x14ac:dyDescent="0.2"/>
    <row r="41521" ht="10.199999999999999" hidden="1" x14ac:dyDescent="0.2"/>
    <row r="41522" ht="10.199999999999999" hidden="1" x14ac:dyDescent="0.2"/>
    <row r="41523" ht="10.199999999999999" hidden="1" x14ac:dyDescent="0.2"/>
    <row r="41524" ht="10.199999999999999" hidden="1" x14ac:dyDescent="0.2"/>
    <row r="41525" ht="10.199999999999999" hidden="1" x14ac:dyDescent="0.2"/>
    <row r="41526" ht="10.199999999999999" hidden="1" x14ac:dyDescent="0.2"/>
    <row r="41527" ht="10.199999999999999" hidden="1" x14ac:dyDescent="0.2"/>
    <row r="41528" ht="10.199999999999999" hidden="1" x14ac:dyDescent="0.2"/>
    <row r="41529" ht="10.199999999999999" hidden="1" x14ac:dyDescent="0.2"/>
    <row r="41530" ht="10.199999999999999" hidden="1" x14ac:dyDescent="0.2"/>
    <row r="41531" ht="10.199999999999999" hidden="1" x14ac:dyDescent="0.2"/>
    <row r="41532" ht="10.199999999999999" hidden="1" x14ac:dyDescent="0.2"/>
    <row r="41533" ht="10.199999999999999" hidden="1" x14ac:dyDescent="0.2"/>
    <row r="41534" ht="10.199999999999999" hidden="1" x14ac:dyDescent="0.2"/>
    <row r="41535" ht="10.199999999999999" hidden="1" x14ac:dyDescent="0.2"/>
    <row r="41536" ht="10.199999999999999" hidden="1" x14ac:dyDescent="0.2"/>
    <row r="41537" ht="10.199999999999999" hidden="1" x14ac:dyDescent="0.2"/>
    <row r="41538" ht="10.199999999999999" hidden="1" x14ac:dyDescent="0.2"/>
    <row r="41539" ht="10.199999999999999" hidden="1" x14ac:dyDescent="0.2"/>
    <row r="41540" ht="10.199999999999999" hidden="1" x14ac:dyDescent="0.2"/>
    <row r="41541" ht="10.199999999999999" hidden="1" x14ac:dyDescent="0.2"/>
    <row r="41542" ht="10.199999999999999" hidden="1" x14ac:dyDescent="0.2"/>
    <row r="41543" ht="10.199999999999999" hidden="1" x14ac:dyDescent="0.2"/>
    <row r="41544" ht="10.199999999999999" hidden="1" x14ac:dyDescent="0.2"/>
    <row r="41545" ht="10.199999999999999" hidden="1" x14ac:dyDescent="0.2"/>
    <row r="41546" ht="10.199999999999999" hidden="1" x14ac:dyDescent="0.2"/>
    <row r="41547" ht="10.199999999999999" hidden="1" x14ac:dyDescent="0.2"/>
    <row r="41548" ht="10.199999999999999" hidden="1" x14ac:dyDescent="0.2"/>
    <row r="41549" ht="10.199999999999999" hidden="1" x14ac:dyDescent="0.2"/>
    <row r="41550" ht="10.199999999999999" hidden="1" x14ac:dyDescent="0.2"/>
    <row r="41551" ht="10.199999999999999" hidden="1" x14ac:dyDescent="0.2"/>
    <row r="41552" ht="10.199999999999999" hidden="1" x14ac:dyDescent="0.2"/>
    <row r="41553" ht="10.199999999999999" hidden="1" x14ac:dyDescent="0.2"/>
    <row r="41554" ht="10.199999999999999" hidden="1" x14ac:dyDescent="0.2"/>
    <row r="41555" ht="10.199999999999999" hidden="1" x14ac:dyDescent="0.2"/>
    <row r="41556" ht="10.199999999999999" hidden="1" x14ac:dyDescent="0.2"/>
    <row r="41557" ht="10.199999999999999" hidden="1" x14ac:dyDescent="0.2"/>
    <row r="41558" ht="10.199999999999999" hidden="1" x14ac:dyDescent="0.2"/>
    <row r="41559" ht="10.199999999999999" hidden="1" x14ac:dyDescent="0.2"/>
    <row r="41560" ht="10.199999999999999" hidden="1" x14ac:dyDescent="0.2"/>
    <row r="41561" ht="10.199999999999999" hidden="1" x14ac:dyDescent="0.2"/>
    <row r="41562" ht="10.199999999999999" hidden="1" x14ac:dyDescent="0.2"/>
    <row r="41563" ht="10.199999999999999" hidden="1" x14ac:dyDescent="0.2"/>
    <row r="41564" ht="10.199999999999999" hidden="1" x14ac:dyDescent="0.2"/>
    <row r="41565" ht="10.199999999999999" hidden="1" x14ac:dyDescent="0.2"/>
    <row r="41566" ht="10.199999999999999" hidden="1" x14ac:dyDescent="0.2"/>
    <row r="41567" ht="10.199999999999999" hidden="1" x14ac:dyDescent="0.2"/>
    <row r="41568" ht="10.199999999999999" hidden="1" x14ac:dyDescent="0.2"/>
    <row r="41569" ht="10.199999999999999" hidden="1" x14ac:dyDescent="0.2"/>
    <row r="41570" ht="10.199999999999999" hidden="1" x14ac:dyDescent="0.2"/>
    <row r="41571" ht="10.199999999999999" hidden="1" x14ac:dyDescent="0.2"/>
    <row r="41572" ht="10.199999999999999" hidden="1" x14ac:dyDescent="0.2"/>
    <row r="41573" ht="10.199999999999999" hidden="1" x14ac:dyDescent="0.2"/>
    <row r="41574" ht="10.199999999999999" hidden="1" x14ac:dyDescent="0.2"/>
    <row r="41575" ht="10.199999999999999" hidden="1" x14ac:dyDescent="0.2"/>
    <row r="41576" ht="10.199999999999999" hidden="1" x14ac:dyDescent="0.2"/>
    <row r="41577" ht="10.199999999999999" hidden="1" x14ac:dyDescent="0.2"/>
    <row r="41578" ht="10.199999999999999" hidden="1" x14ac:dyDescent="0.2"/>
    <row r="41579" ht="10.199999999999999" hidden="1" x14ac:dyDescent="0.2"/>
    <row r="41580" ht="10.199999999999999" hidden="1" x14ac:dyDescent="0.2"/>
    <row r="41581" ht="10.199999999999999" hidden="1" x14ac:dyDescent="0.2"/>
    <row r="41582" ht="10.199999999999999" hidden="1" x14ac:dyDescent="0.2"/>
    <row r="41583" ht="10.199999999999999" hidden="1" x14ac:dyDescent="0.2"/>
    <row r="41584" ht="10.199999999999999" hidden="1" x14ac:dyDescent="0.2"/>
    <row r="41585" ht="10.199999999999999" hidden="1" x14ac:dyDescent="0.2"/>
    <row r="41586" ht="10.199999999999999" hidden="1" x14ac:dyDescent="0.2"/>
    <row r="41587" ht="10.199999999999999" hidden="1" x14ac:dyDescent="0.2"/>
    <row r="41588" ht="10.199999999999999" hidden="1" x14ac:dyDescent="0.2"/>
    <row r="41589" ht="10.199999999999999" hidden="1" x14ac:dyDescent="0.2"/>
    <row r="41590" ht="10.199999999999999" hidden="1" x14ac:dyDescent="0.2"/>
    <row r="41591" ht="10.199999999999999" hidden="1" x14ac:dyDescent="0.2"/>
    <row r="41592" ht="10.199999999999999" hidden="1" x14ac:dyDescent="0.2"/>
    <row r="41593" ht="10.199999999999999" hidden="1" x14ac:dyDescent="0.2"/>
    <row r="41594" ht="10.199999999999999" hidden="1" x14ac:dyDescent="0.2"/>
    <row r="41595" ht="10.199999999999999" hidden="1" x14ac:dyDescent="0.2"/>
    <row r="41596" ht="10.199999999999999" hidden="1" x14ac:dyDescent="0.2"/>
    <row r="41597" ht="10.199999999999999" hidden="1" x14ac:dyDescent="0.2"/>
    <row r="41598" ht="10.199999999999999" hidden="1" x14ac:dyDescent="0.2"/>
    <row r="41599" ht="10.199999999999999" hidden="1" x14ac:dyDescent="0.2"/>
    <row r="41600" ht="10.199999999999999" hidden="1" x14ac:dyDescent="0.2"/>
    <row r="41601" ht="10.199999999999999" hidden="1" x14ac:dyDescent="0.2"/>
    <row r="41602" ht="10.199999999999999" hidden="1" x14ac:dyDescent="0.2"/>
    <row r="41603" ht="10.199999999999999" hidden="1" x14ac:dyDescent="0.2"/>
    <row r="41604" ht="10.199999999999999" hidden="1" x14ac:dyDescent="0.2"/>
    <row r="41605" ht="10.199999999999999" hidden="1" x14ac:dyDescent="0.2"/>
    <row r="41606" ht="10.199999999999999" hidden="1" x14ac:dyDescent="0.2"/>
    <row r="41607" ht="10.199999999999999" hidden="1" x14ac:dyDescent="0.2"/>
    <row r="41608" ht="10.199999999999999" hidden="1" x14ac:dyDescent="0.2"/>
    <row r="41609" ht="10.199999999999999" hidden="1" x14ac:dyDescent="0.2"/>
    <row r="41610" ht="10.199999999999999" hidden="1" x14ac:dyDescent="0.2"/>
    <row r="41611" ht="10.199999999999999" hidden="1" x14ac:dyDescent="0.2"/>
    <row r="41612" ht="10.199999999999999" hidden="1" x14ac:dyDescent="0.2"/>
    <row r="41613" ht="10.199999999999999" hidden="1" x14ac:dyDescent="0.2"/>
    <row r="41614" ht="10.199999999999999" hidden="1" x14ac:dyDescent="0.2"/>
    <row r="41615" ht="10.199999999999999" hidden="1" x14ac:dyDescent="0.2"/>
    <row r="41616" ht="10.199999999999999" hidden="1" x14ac:dyDescent="0.2"/>
    <row r="41617" ht="10.199999999999999" hidden="1" x14ac:dyDescent="0.2"/>
    <row r="41618" ht="10.199999999999999" hidden="1" x14ac:dyDescent="0.2"/>
    <row r="41619" ht="10.199999999999999" hidden="1" x14ac:dyDescent="0.2"/>
    <row r="41620" ht="10.199999999999999" hidden="1" x14ac:dyDescent="0.2"/>
    <row r="41621" ht="10.199999999999999" hidden="1" x14ac:dyDescent="0.2"/>
    <row r="41622" ht="10.199999999999999" hidden="1" x14ac:dyDescent="0.2"/>
    <row r="41623" ht="10.199999999999999" hidden="1" x14ac:dyDescent="0.2"/>
    <row r="41624" ht="10.199999999999999" hidden="1" x14ac:dyDescent="0.2"/>
    <row r="41625" ht="10.199999999999999" hidden="1" x14ac:dyDescent="0.2"/>
    <row r="41626" ht="10.199999999999999" hidden="1" x14ac:dyDescent="0.2"/>
    <row r="41627" ht="10.199999999999999" hidden="1" x14ac:dyDescent="0.2"/>
    <row r="41628" ht="10.199999999999999" hidden="1" x14ac:dyDescent="0.2"/>
    <row r="41629" ht="10.199999999999999" hidden="1" x14ac:dyDescent="0.2"/>
    <row r="41630" ht="10.199999999999999" hidden="1" x14ac:dyDescent="0.2"/>
    <row r="41631" ht="10.199999999999999" hidden="1" x14ac:dyDescent="0.2"/>
    <row r="41632" ht="10.199999999999999" hidden="1" x14ac:dyDescent="0.2"/>
    <row r="41633" ht="10.199999999999999" hidden="1" x14ac:dyDescent="0.2"/>
    <row r="41634" ht="10.199999999999999" hidden="1" x14ac:dyDescent="0.2"/>
    <row r="41635" ht="10.199999999999999" hidden="1" x14ac:dyDescent="0.2"/>
    <row r="41636" ht="10.199999999999999" hidden="1" x14ac:dyDescent="0.2"/>
    <row r="41637" ht="10.199999999999999" hidden="1" x14ac:dyDescent="0.2"/>
    <row r="41638" ht="10.199999999999999" hidden="1" x14ac:dyDescent="0.2"/>
    <row r="41639" ht="10.199999999999999" hidden="1" x14ac:dyDescent="0.2"/>
    <row r="41640" ht="10.199999999999999" hidden="1" x14ac:dyDescent="0.2"/>
    <row r="41641" ht="10.199999999999999" hidden="1" x14ac:dyDescent="0.2"/>
    <row r="41642" ht="10.199999999999999" hidden="1" x14ac:dyDescent="0.2"/>
    <row r="41643" ht="10.199999999999999" hidden="1" x14ac:dyDescent="0.2"/>
    <row r="41644" ht="10.199999999999999" hidden="1" x14ac:dyDescent="0.2"/>
    <row r="41645" ht="10.199999999999999" hidden="1" x14ac:dyDescent="0.2"/>
    <row r="41646" ht="10.199999999999999" hidden="1" x14ac:dyDescent="0.2"/>
    <row r="41647" ht="10.199999999999999" hidden="1" x14ac:dyDescent="0.2"/>
    <row r="41648" ht="10.199999999999999" hidden="1" x14ac:dyDescent="0.2"/>
    <row r="41649" ht="10.199999999999999" hidden="1" x14ac:dyDescent="0.2"/>
    <row r="41650" ht="10.199999999999999" hidden="1" x14ac:dyDescent="0.2"/>
    <row r="41651" ht="10.199999999999999" hidden="1" x14ac:dyDescent="0.2"/>
    <row r="41652" ht="10.199999999999999" hidden="1" x14ac:dyDescent="0.2"/>
    <row r="41653" ht="10.199999999999999" hidden="1" x14ac:dyDescent="0.2"/>
    <row r="41654" ht="10.199999999999999" hidden="1" x14ac:dyDescent="0.2"/>
    <row r="41655" ht="10.199999999999999" hidden="1" x14ac:dyDescent="0.2"/>
    <row r="41656" ht="10.199999999999999" hidden="1" x14ac:dyDescent="0.2"/>
    <row r="41657" ht="10.199999999999999" hidden="1" x14ac:dyDescent="0.2"/>
    <row r="41658" ht="10.199999999999999" hidden="1" x14ac:dyDescent="0.2"/>
    <row r="41659" ht="10.199999999999999" hidden="1" x14ac:dyDescent="0.2"/>
    <row r="41660" ht="10.199999999999999" hidden="1" x14ac:dyDescent="0.2"/>
    <row r="41661" ht="10.199999999999999" hidden="1" x14ac:dyDescent="0.2"/>
    <row r="41662" ht="10.199999999999999" hidden="1" x14ac:dyDescent="0.2"/>
    <row r="41663" ht="10.199999999999999" hidden="1" x14ac:dyDescent="0.2"/>
    <row r="41664" ht="10.199999999999999" hidden="1" x14ac:dyDescent="0.2"/>
    <row r="41665" ht="10.199999999999999" hidden="1" x14ac:dyDescent="0.2"/>
    <row r="41666" ht="10.199999999999999" hidden="1" x14ac:dyDescent="0.2"/>
    <row r="41667" ht="10.199999999999999" hidden="1" x14ac:dyDescent="0.2"/>
    <row r="41668" ht="10.199999999999999" hidden="1" x14ac:dyDescent="0.2"/>
    <row r="41669" ht="10.199999999999999" hidden="1" x14ac:dyDescent="0.2"/>
    <row r="41670" ht="10.199999999999999" hidden="1" x14ac:dyDescent="0.2"/>
    <row r="41671" ht="10.199999999999999" hidden="1" x14ac:dyDescent="0.2"/>
    <row r="41672" ht="10.199999999999999" hidden="1" x14ac:dyDescent="0.2"/>
    <row r="41673" ht="10.199999999999999" hidden="1" x14ac:dyDescent="0.2"/>
    <row r="41674" ht="10.199999999999999" hidden="1" x14ac:dyDescent="0.2"/>
    <row r="41675" ht="10.199999999999999" hidden="1" x14ac:dyDescent="0.2"/>
    <row r="41676" ht="10.199999999999999" hidden="1" x14ac:dyDescent="0.2"/>
    <row r="41677" ht="10.199999999999999" hidden="1" x14ac:dyDescent="0.2"/>
    <row r="41678" ht="10.199999999999999" hidden="1" x14ac:dyDescent="0.2"/>
    <row r="41679" ht="10.199999999999999" hidden="1" x14ac:dyDescent="0.2"/>
    <row r="41680" ht="10.199999999999999" hidden="1" x14ac:dyDescent="0.2"/>
    <row r="41681" ht="10.199999999999999" hidden="1" x14ac:dyDescent="0.2"/>
    <row r="41682" ht="10.199999999999999" hidden="1" x14ac:dyDescent="0.2"/>
    <row r="41683" ht="10.199999999999999" hidden="1" x14ac:dyDescent="0.2"/>
    <row r="41684" ht="10.199999999999999" hidden="1" x14ac:dyDescent="0.2"/>
    <row r="41685" ht="10.199999999999999" hidden="1" x14ac:dyDescent="0.2"/>
    <row r="41686" ht="10.199999999999999" hidden="1" x14ac:dyDescent="0.2"/>
    <row r="41687" ht="10.199999999999999" hidden="1" x14ac:dyDescent="0.2"/>
    <row r="41688" ht="10.199999999999999" hidden="1" x14ac:dyDescent="0.2"/>
    <row r="41689" ht="10.199999999999999" hidden="1" x14ac:dyDescent="0.2"/>
    <row r="41690" ht="10.199999999999999" hidden="1" x14ac:dyDescent="0.2"/>
    <row r="41691" ht="10.199999999999999" hidden="1" x14ac:dyDescent="0.2"/>
    <row r="41692" ht="10.199999999999999" hidden="1" x14ac:dyDescent="0.2"/>
    <row r="41693" ht="10.199999999999999" hidden="1" x14ac:dyDescent="0.2"/>
    <row r="41694" ht="10.199999999999999" hidden="1" x14ac:dyDescent="0.2"/>
    <row r="41695" ht="10.199999999999999" hidden="1" x14ac:dyDescent="0.2"/>
    <row r="41696" ht="10.199999999999999" hidden="1" x14ac:dyDescent="0.2"/>
    <row r="41697" ht="10.199999999999999" hidden="1" x14ac:dyDescent="0.2"/>
    <row r="41698" ht="10.199999999999999" hidden="1" x14ac:dyDescent="0.2"/>
    <row r="41699" ht="10.199999999999999" hidden="1" x14ac:dyDescent="0.2"/>
    <row r="41700" ht="10.199999999999999" hidden="1" x14ac:dyDescent="0.2"/>
    <row r="41701" ht="10.199999999999999" hidden="1" x14ac:dyDescent="0.2"/>
    <row r="41702" ht="10.199999999999999" hidden="1" x14ac:dyDescent="0.2"/>
    <row r="41703" ht="10.199999999999999" hidden="1" x14ac:dyDescent="0.2"/>
    <row r="41704" ht="10.199999999999999" hidden="1" x14ac:dyDescent="0.2"/>
    <row r="41705" ht="10.199999999999999" hidden="1" x14ac:dyDescent="0.2"/>
    <row r="41706" ht="10.199999999999999" hidden="1" x14ac:dyDescent="0.2"/>
    <row r="41707" ht="10.199999999999999" hidden="1" x14ac:dyDescent="0.2"/>
    <row r="41708" ht="10.199999999999999" hidden="1" x14ac:dyDescent="0.2"/>
    <row r="41709" ht="10.199999999999999" hidden="1" x14ac:dyDescent="0.2"/>
    <row r="41710" ht="10.199999999999999" hidden="1" x14ac:dyDescent="0.2"/>
    <row r="41711" ht="10.199999999999999" hidden="1" x14ac:dyDescent="0.2"/>
    <row r="41712" ht="10.199999999999999" hidden="1" x14ac:dyDescent="0.2"/>
    <row r="41713" ht="10.199999999999999" hidden="1" x14ac:dyDescent="0.2"/>
    <row r="41714" ht="10.199999999999999" hidden="1" x14ac:dyDescent="0.2"/>
    <row r="41715" ht="10.199999999999999" hidden="1" x14ac:dyDescent="0.2"/>
    <row r="41716" ht="10.199999999999999" hidden="1" x14ac:dyDescent="0.2"/>
    <row r="41717" ht="10.199999999999999" hidden="1" x14ac:dyDescent="0.2"/>
    <row r="41718" ht="10.199999999999999" hidden="1" x14ac:dyDescent="0.2"/>
    <row r="41719" ht="10.199999999999999" hidden="1" x14ac:dyDescent="0.2"/>
    <row r="41720" ht="10.199999999999999" hidden="1" x14ac:dyDescent="0.2"/>
    <row r="41721" ht="10.199999999999999" hidden="1" x14ac:dyDescent="0.2"/>
    <row r="41722" ht="10.199999999999999" hidden="1" x14ac:dyDescent="0.2"/>
    <row r="41723" ht="10.199999999999999" hidden="1" x14ac:dyDescent="0.2"/>
    <row r="41724" ht="10.199999999999999" hidden="1" x14ac:dyDescent="0.2"/>
    <row r="41725" ht="10.199999999999999" hidden="1" x14ac:dyDescent="0.2"/>
    <row r="41726" ht="10.199999999999999" hidden="1" x14ac:dyDescent="0.2"/>
    <row r="41727" ht="10.199999999999999" hidden="1" x14ac:dyDescent="0.2"/>
    <row r="41728" ht="10.199999999999999" hidden="1" x14ac:dyDescent="0.2"/>
    <row r="41729" ht="10.199999999999999" hidden="1" x14ac:dyDescent="0.2"/>
    <row r="41730" ht="10.199999999999999" hidden="1" x14ac:dyDescent="0.2"/>
    <row r="41731" ht="10.199999999999999" hidden="1" x14ac:dyDescent="0.2"/>
    <row r="41732" ht="10.199999999999999" hidden="1" x14ac:dyDescent="0.2"/>
    <row r="41733" ht="10.199999999999999" hidden="1" x14ac:dyDescent="0.2"/>
    <row r="41734" ht="10.199999999999999" hidden="1" x14ac:dyDescent="0.2"/>
    <row r="41735" ht="10.199999999999999" hidden="1" x14ac:dyDescent="0.2"/>
    <row r="41736" ht="10.199999999999999" hidden="1" x14ac:dyDescent="0.2"/>
    <row r="41737" ht="10.199999999999999" hidden="1" x14ac:dyDescent="0.2"/>
    <row r="41738" ht="10.199999999999999" hidden="1" x14ac:dyDescent="0.2"/>
    <row r="41739" ht="10.199999999999999" hidden="1" x14ac:dyDescent="0.2"/>
    <row r="41740" ht="10.199999999999999" hidden="1" x14ac:dyDescent="0.2"/>
    <row r="41741" ht="10.199999999999999" hidden="1" x14ac:dyDescent="0.2"/>
    <row r="41742" ht="10.199999999999999" hidden="1" x14ac:dyDescent="0.2"/>
    <row r="41743" ht="10.199999999999999" hidden="1" x14ac:dyDescent="0.2"/>
    <row r="41744" ht="10.199999999999999" hidden="1" x14ac:dyDescent="0.2"/>
    <row r="41745" ht="10.199999999999999" hidden="1" x14ac:dyDescent="0.2"/>
    <row r="41746" ht="10.199999999999999" hidden="1" x14ac:dyDescent="0.2"/>
    <row r="41747" ht="10.199999999999999" hidden="1" x14ac:dyDescent="0.2"/>
    <row r="41748" ht="10.199999999999999" hidden="1" x14ac:dyDescent="0.2"/>
    <row r="41749" ht="10.199999999999999" hidden="1" x14ac:dyDescent="0.2"/>
    <row r="41750" ht="10.199999999999999" hidden="1" x14ac:dyDescent="0.2"/>
    <row r="41751" ht="10.199999999999999" hidden="1" x14ac:dyDescent="0.2"/>
    <row r="41752" ht="10.199999999999999" hidden="1" x14ac:dyDescent="0.2"/>
    <row r="41753" ht="10.199999999999999" hidden="1" x14ac:dyDescent="0.2"/>
    <row r="41754" ht="10.199999999999999" hidden="1" x14ac:dyDescent="0.2"/>
    <row r="41755" ht="10.199999999999999" hidden="1" x14ac:dyDescent="0.2"/>
    <row r="41756" ht="10.199999999999999" hidden="1" x14ac:dyDescent="0.2"/>
    <row r="41757" ht="10.199999999999999" hidden="1" x14ac:dyDescent="0.2"/>
    <row r="41758" ht="10.199999999999999" hidden="1" x14ac:dyDescent="0.2"/>
    <row r="41759" ht="10.199999999999999" hidden="1" x14ac:dyDescent="0.2"/>
    <row r="41760" ht="10.199999999999999" hidden="1" x14ac:dyDescent="0.2"/>
    <row r="41761" ht="10.199999999999999" hidden="1" x14ac:dyDescent="0.2"/>
    <row r="41762" ht="10.199999999999999" hidden="1" x14ac:dyDescent="0.2"/>
    <row r="41763" ht="10.199999999999999" hidden="1" x14ac:dyDescent="0.2"/>
    <row r="41764" ht="10.199999999999999" hidden="1" x14ac:dyDescent="0.2"/>
    <row r="41765" ht="10.199999999999999" hidden="1" x14ac:dyDescent="0.2"/>
    <row r="41766" ht="10.199999999999999" hidden="1" x14ac:dyDescent="0.2"/>
    <row r="41767" ht="10.199999999999999" hidden="1" x14ac:dyDescent="0.2"/>
    <row r="41768" ht="10.199999999999999" hidden="1" x14ac:dyDescent="0.2"/>
    <row r="41769" ht="10.199999999999999" hidden="1" x14ac:dyDescent="0.2"/>
    <row r="41770" ht="10.199999999999999" hidden="1" x14ac:dyDescent="0.2"/>
    <row r="41771" ht="10.199999999999999" hidden="1" x14ac:dyDescent="0.2"/>
    <row r="41772" ht="10.199999999999999" hidden="1" x14ac:dyDescent="0.2"/>
    <row r="41773" ht="10.199999999999999" hidden="1" x14ac:dyDescent="0.2"/>
    <row r="41774" ht="10.199999999999999" hidden="1" x14ac:dyDescent="0.2"/>
    <row r="41775" ht="10.199999999999999" hidden="1" x14ac:dyDescent="0.2"/>
    <row r="41776" ht="10.199999999999999" hidden="1" x14ac:dyDescent="0.2"/>
    <row r="41777" ht="10.199999999999999" hidden="1" x14ac:dyDescent="0.2"/>
    <row r="41778" ht="10.199999999999999" hidden="1" x14ac:dyDescent="0.2"/>
    <row r="41779" ht="10.199999999999999" hidden="1" x14ac:dyDescent="0.2"/>
    <row r="41780" ht="10.199999999999999" hidden="1" x14ac:dyDescent="0.2"/>
    <row r="41781" ht="10.199999999999999" hidden="1" x14ac:dyDescent="0.2"/>
    <row r="41782" ht="10.199999999999999" hidden="1" x14ac:dyDescent="0.2"/>
    <row r="41783" ht="10.199999999999999" hidden="1" x14ac:dyDescent="0.2"/>
    <row r="41784" ht="10.199999999999999" hidden="1" x14ac:dyDescent="0.2"/>
    <row r="41785" ht="10.199999999999999" hidden="1" x14ac:dyDescent="0.2"/>
    <row r="41786" ht="10.199999999999999" hidden="1" x14ac:dyDescent="0.2"/>
    <row r="41787" ht="10.199999999999999" hidden="1" x14ac:dyDescent="0.2"/>
    <row r="41788" ht="10.199999999999999" hidden="1" x14ac:dyDescent="0.2"/>
    <row r="41789" ht="10.199999999999999" hidden="1" x14ac:dyDescent="0.2"/>
    <row r="41790" ht="10.199999999999999" hidden="1" x14ac:dyDescent="0.2"/>
    <row r="41791" ht="10.199999999999999" hidden="1" x14ac:dyDescent="0.2"/>
    <row r="41792" ht="10.199999999999999" hidden="1" x14ac:dyDescent="0.2"/>
    <row r="41793" ht="10.199999999999999" hidden="1" x14ac:dyDescent="0.2"/>
    <row r="41794" ht="10.199999999999999" hidden="1" x14ac:dyDescent="0.2"/>
    <row r="41795" ht="10.199999999999999" hidden="1" x14ac:dyDescent="0.2"/>
    <row r="41796" ht="10.199999999999999" hidden="1" x14ac:dyDescent="0.2"/>
    <row r="41797" ht="10.199999999999999" hidden="1" x14ac:dyDescent="0.2"/>
    <row r="41798" ht="10.199999999999999" hidden="1" x14ac:dyDescent="0.2"/>
    <row r="41799" ht="10.199999999999999" hidden="1" x14ac:dyDescent="0.2"/>
    <row r="41800" ht="10.199999999999999" hidden="1" x14ac:dyDescent="0.2"/>
    <row r="41801" ht="10.199999999999999" hidden="1" x14ac:dyDescent="0.2"/>
    <row r="41802" ht="10.199999999999999" hidden="1" x14ac:dyDescent="0.2"/>
    <row r="41803" ht="10.199999999999999" hidden="1" x14ac:dyDescent="0.2"/>
    <row r="41804" ht="10.199999999999999" hidden="1" x14ac:dyDescent="0.2"/>
    <row r="41805" ht="10.199999999999999" hidden="1" x14ac:dyDescent="0.2"/>
    <row r="41806" ht="10.199999999999999" hidden="1" x14ac:dyDescent="0.2"/>
    <row r="41807" ht="10.199999999999999" hidden="1" x14ac:dyDescent="0.2"/>
    <row r="41808" ht="10.199999999999999" hidden="1" x14ac:dyDescent="0.2"/>
    <row r="41809" ht="10.199999999999999" hidden="1" x14ac:dyDescent="0.2"/>
    <row r="41810" ht="10.199999999999999" hidden="1" x14ac:dyDescent="0.2"/>
    <row r="41811" ht="10.199999999999999" hidden="1" x14ac:dyDescent="0.2"/>
    <row r="41812" ht="10.199999999999999" hidden="1" x14ac:dyDescent="0.2"/>
    <row r="41813" ht="10.199999999999999" hidden="1" x14ac:dyDescent="0.2"/>
    <row r="41814" ht="10.199999999999999" hidden="1" x14ac:dyDescent="0.2"/>
    <row r="41815" ht="10.199999999999999" hidden="1" x14ac:dyDescent="0.2"/>
    <row r="41816" ht="10.199999999999999" hidden="1" x14ac:dyDescent="0.2"/>
    <row r="41817" ht="10.199999999999999" hidden="1" x14ac:dyDescent="0.2"/>
    <row r="41818" ht="10.199999999999999" hidden="1" x14ac:dyDescent="0.2"/>
    <row r="41819" ht="10.199999999999999" hidden="1" x14ac:dyDescent="0.2"/>
    <row r="41820" ht="10.199999999999999" hidden="1" x14ac:dyDescent="0.2"/>
    <row r="41821" ht="10.199999999999999" hidden="1" x14ac:dyDescent="0.2"/>
    <row r="41822" ht="10.199999999999999" hidden="1" x14ac:dyDescent="0.2"/>
    <row r="41823" ht="10.199999999999999" hidden="1" x14ac:dyDescent="0.2"/>
    <row r="41824" ht="10.199999999999999" hidden="1" x14ac:dyDescent="0.2"/>
    <row r="41825" ht="10.199999999999999" hidden="1" x14ac:dyDescent="0.2"/>
    <row r="41826" ht="10.199999999999999" hidden="1" x14ac:dyDescent="0.2"/>
    <row r="41827" ht="10.199999999999999" hidden="1" x14ac:dyDescent="0.2"/>
    <row r="41828" ht="10.199999999999999" hidden="1" x14ac:dyDescent="0.2"/>
    <row r="41829" ht="10.199999999999999" hidden="1" x14ac:dyDescent="0.2"/>
    <row r="41830" ht="10.199999999999999" hidden="1" x14ac:dyDescent="0.2"/>
    <row r="41831" ht="10.199999999999999" hidden="1" x14ac:dyDescent="0.2"/>
    <row r="41832" ht="10.199999999999999" hidden="1" x14ac:dyDescent="0.2"/>
    <row r="41833" ht="10.199999999999999" hidden="1" x14ac:dyDescent="0.2"/>
    <row r="41834" ht="10.199999999999999" hidden="1" x14ac:dyDescent="0.2"/>
    <row r="41835" ht="10.199999999999999" hidden="1" x14ac:dyDescent="0.2"/>
    <row r="41836" ht="10.199999999999999" hidden="1" x14ac:dyDescent="0.2"/>
    <row r="41837" ht="10.199999999999999" hidden="1" x14ac:dyDescent="0.2"/>
    <row r="41838" ht="10.199999999999999" hidden="1" x14ac:dyDescent="0.2"/>
    <row r="41839" ht="10.199999999999999" hidden="1" x14ac:dyDescent="0.2"/>
    <row r="41840" ht="10.199999999999999" hidden="1" x14ac:dyDescent="0.2"/>
    <row r="41841" ht="10.199999999999999" hidden="1" x14ac:dyDescent="0.2"/>
    <row r="41842" ht="10.199999999999999" hidden="1" x14ac:dyDescent="0.2"/>
    <row r="41843" ht="10.199999999999999" hidden="1" x14ac:dyDescent="0.2"/>
    <row r="41844" ht="10.199999999999999" hidden="1" x14ac:dyDescent="0.2"/>
    <row r="41845" ht="10.199999999999999" hidden="1" x14ac:dyDescent="0.2"/>
    <row r="41846" ht="10.199999999999999" hidden="1" x14ac:dyDescent="0.2"/>
    <row r="41847" ht="10.199999999999999" hidden="1" x14ac:dyDescent="0.2"/>
    <row r="41848" ht="10.199999999999999" hidden="1" x14ac:dyDescent="0.2"/>
    <row r="41849" ht="10.199999999999999" hidden="1" x14ac:dyDescent="0.2"/>
    <row r="41850" ht="10.199999999999999" hidden="1" x14ac:dyDescent="0.2"/>
    <row r="41851" ht="10.199999999999999" hidden="1" x14ac:dyDescent="0.2"/>
    <row r="41852" ht="10.199999999999999" hidden="1" x14ac:dyDescent="0.2"/>
    <row r="41853" ht="10.199999999999999" hidden="1" x14ac:dyDescent="0.2"/>
    <row r="41854" ht="10.199999999999999" hidden="1" x14ac:dyDescent="0.2"/>
    <row r="41855" ht="10.199999999999999" hidden="1" x14ac:dyDescent="0.2"/>
    <row r="41856" ht="10.199999999999999" hidden="1" x14ac:dyDescent="0.2"/>
    <row r="41857" ht="10.199999999999999" hidden="1" x14ac:dyDescent="0.2"/>
    <row r="41858" ht="10.199999999999999" hidden="1" x14ac:dyDescent="0.2"/>
    <row r="41859" ht="10.199999999999999" hidden="1" x14ac:dyDescent="0.2"/>
    <row r="41860" ht="10.199999999999999" hidden="1" x14ac:dyDescent="0.2"/>
    <row r="41861" ht="10.199999999999999" hidden="1" x14ac:dyDescent="0.2"/>
    <row r="41862" ht="10.199999999999999" hidden="1" x14ac:dyDescent="0.2"/>
    <row r="41863" ht="10.199999999999999" hidden="1" x14ac:dyDescent="0.2"/>
    <row r="41864" ht="10.199999999999999" hidden="1" x14ac:dyDescent="0.2"/>
    <row r="41865" ht="10.199999999999999" hidden="1" x14ac:dyDescent="0.2"/>
    <row r="41866" ht="10.199999999999999" hidden="1" x14ac:dyDescent="0.2"/>
    <row r="41867" ht="10.199999999999999" hidden="1" x14ac:dyDescent="0.2"/>
    <row r="41868" ht="10.199999999999999" hidden="1" x14ac:dyDescent="0.2"/>
    <row r="41869" ht="10.199999999999999" hidden="1" x14ac:dyDescent="0.2"/>
    <row r="41870" ht="10.199999999999999" hidden="1" x14ac:dyDescent="0.2"/>
    <row r="41871" ht="10.199999999999999" hidden="1" x14ac:dyDescent="0.2"/>
    <row r="41872" ht="10.199999999999999" hidden="1" x14ac:dyDescent="0.2"/>
    <row r="41873" ht="10.199999999999999" hidden="1" x14ac:dyDescent="0.2"/>
    <row r="41874" ht="10.199999999999999" hidden="1" x14ac:dyDescent="0.2"/>
    <row r="41875" ht="10.199999999999999" hidden="1" x14ac:dyDescent="0.2"/>
    <row r="41876" ht="10.199999999999999" hidden="1" x14ac:dyDescent="0.2"/>
    <row r="41877" ht="10.199999999999999" hidden="1" x14ac:dyDescent="0.2"/>
    <row r="41878" ht="10.199999999999999" hidden="1" x14ac:dyDescent="0.2"/>
    <row r="41879" ht="10.199999999999999" hidden="1" x14ac:dyDescent="0.2"/>
    <row r="41880" ht="10.199999999999999" hidden="1" x14ac:dyDescent="0.2"/>
    <row r="41881" ht="10.199999999999999" hidden="1" x14ac:dyDescent="0.2"/>
    <row r="41882" ht="10.199999999999999" hidden="1" x14ac:dyDescent="0.2"/>
    <row r="41883" ht="10.199999999999999" hidden="1" x14ac:dyDescent="0.2"/>
    <row r="41884" ht="10.199999999999999" hidden="1" x14ac:dyDescent="0.2"/>
    <row r="41885" ht="10.199999999999999" hidden="1" x14ac:dyDescent="0.2"/>
    <row r="41886" ht="10.199999999999999" hidden="1" x14ac:dyDescent="0.2"/>
    <row r="41887" ht="10.199999999999999" hidden="1" x14ac:dyDescent="0.2"/>
    <row r="41888" ht="10.199999999999999" hidden="1" x14ac:dyDescent="0.2"/>
    <row r="41889" ht="10.199999999999999" hidden="1" x14ac:dyDescent="0.2"/>
    <row r="41890" ht="10.199999999999999" hidden="1" x14ac:dyDescent="0.2"/>
    <row r="41891" ht="10.199999999999999" hidden="1" x14ac:dyDescent="0.2"/>
    <row r="41892" ht="10.199999999999999" hidden="1" x14ac:dyDescent="0.2"/>
    <row r="41893" ht="10.199999999999999" hidden="1" x14ac:dyDescent="0.2"/>
    <row r="41894" ht="10.199999999999999" hidden="1" x14ac:dyDescent="0.2"/>
    <row r="41895" ht="10.199999999999999" hidden="1" x14ac:dyDescent="0.2"/>
    <row r="41896" ht="10.199999999999999" hidden="1" x14ac:dyDescent="0.2"/>
    <row r="41897" ht="10.199999999999999" hidden="1" x14ac:dyDescent="0.2"/>
    <row r="41898" ht="10.199999999999999" hidden="1" x14ac:dyDescent="0.2"/>
    <row r="41899" ht="10.199999999999999" hidden="1" x14ac:dyDescent="0.2"/>
    <row r="41900" ht="10.199999999999999" hidden="1" x14ac:dyDescent="0.2"/>
    <row r="41901" ht="10.199999999999999" hidden="1" x14ac:dyDescent="0.2"/>
    <row r="41902" ht="10.199999999999999" hidden="1" x14ac:dyDescent="0.2"/>
    <row r="41903" ht="10.199999999999999" hidden="1" x14ac:dyDescent="0.2"/>
    <row r="41904" ht="10.199999999999999" hidden="1" x14ac:dyDescent="0.2"/>
    <row r="41905" ht="10.199999999999999" hidden="1" x14ac:dyDescent="0.2"/>
    <row r="41906" ht="10.199999999999999" hidden="1" x14ac:dyDescent="0.2"/>
    <row r="41907" ht="10.199999999999999" hidden="1" x14ac:dyDescent="0.2"/>
    <row r="41908" ht="10.199999999999999" hidden="1" x14ac:dyDescent="0.2"/>
    <row r="41909" ht="10.199999999999999" hidden="1" x14ac:dyDescent="0.2"/>
    <row r="41910" ht="10.199999999999999" hidden="1" x14ac:dyDescent="0.2"/>
    <row r="41911" ht="10.199999999999999" hidden="1" x14ac:dyDescent="0.2"/>
    <row r="41912" ht="10.199999999999999" hidden="1" x14ac:dyDescent="0.2"/>
    <row r="41913" ht="10.199999999999999" hidden="1" x14ac:dyDescent="0.2"/>
    <row r="41914" ht="10.199999999999999" hidden="1" x14ac:dyDescent="0.2"/>
    <row r="41915" ht="10.199999999999999" hidden="1" x14ac:dyDescent="0.2"/>
    <row r="41916" ht="10.199999999999999" hidden="1" x14ac:dyDescent="0.2"/>
    <row r="41917" ht="10.199999999999999" hidden="1" x14ac:dyDescent="0.2"/>
    <row r="41918" ht="10.199999999999999" hidden="1" x14ac:dyDescent="0.2"/>
    <row r="41919" ht="10.199999999999999" hidden="1" x14ac:dyDescent="0.2"/>
    <row r="41920" ht="10.199999999999999" hidden="1" x14ac:dyDescent="0.2"/>
    <row r="41921" ht="10.199999999999999" hidden="1" x14ac:dyDescent="0.2"/>
    <row r="41922" ht="10.199999999999999" hidden="1" x14ac:dyDescent="0.2"/>
    <row r="41923" ht="10.199999999999999" hidden="1" x14ac:dyDescent="0.2"/>
    <row r="41924" ht="10.199999999999999" hidden="1" x14ac:dyDescent="0.2"/>
    <row r="41925" ht="10.199999999999999" hidden="1" x14ac:dyDescent="0.2"/>
    <row r="41926" ht="10.199999999999999" hidden="1" x14ac:dyDescent="0.2"/>
    <row r="41927" ht="10.199999999999999" hidden="1" x14ac:dyDescent="0.2"/>
    <row r="41928" ht="10.199999999999999" hidden="1" x14ac:dyDescent="0.2"/>
    <row r="41929" ht="10.199999999999999" hidden="1" x14ac:dyDescent="0.2"/>
    <row r="41930" ht="10.199999999999999" hidden="1" x14ac:dyDescent="0.2"/>
    <row r="41931" ht="10.199999999999999" hidden="1" x14ac:dyDescent="0.2"/>
    <row r="41932" ht="10.199999999999999" hidden="1" x14ac:dyDescent="0.2"/>
    <row r="41933" ht="10.199999999999999" hidden="1" x14ac:dyDescent="0.2"/>
    <row r="41934" ht="10.199999999999999" hidden="1" x14ac:dyDescent="0.2"/>
    <row r="41935" ht="10.199999999999999" hidden="1" x14ac:dyDescent="0.2"/>
    <row r="41936" ht="10.199999999999999" hidden="1" x14ac:dyDescent="0.2"/>
    <row r="41937" ht="10.199999999999999" hidden="1" x14ac:dyDescent="0.2"/>
    <row r="41938" ht="10.199999999999999" hidden="1" x14ac:dyDescent="0.2"/>
    <row r="41939" ht="10.199999999999999" hidden="1" x14ac:dyDescent="0.2"/>
    <row r="41940" ht="10.199999999999999" hidden="1" x14ac:dyDescent="0.2"/>
    <row r="41941" ht="10.199999999999999" hidden="1" x14ac:dyDescent="0.2"/>
    <row r="41942" ht="10.199999999999999" hidden="1" x14ac:dyDescent="0.2"/>
    <row r="41943" ht="10.199999999999999" hidden="1" x14ac:dyDescent="0.2"/>
    <row r="41944" ht="10.199999999999999" hidden="1" x14ac:dyDescent="0.2"/>
    <row r="41945" ht="10.199999999999999" hidden="1" x14ac:dyDescent="0.2"/>
    <row r="41946" ht="10.199999999999999" hidden="1" x14ac:dyDescent="0.2"/>
    <row r="41947" ht="10.199999999999999" hidden="1" x14ac:dyDescent="0.2"/>
    <row r="41948" ht="10.199999999999999" hidden="1" x14ac:dyDescent="0.2"/>
    <row r="41949" ht="10.199999999999999" hidden="1" x14ac:dyDescent="0.2"/>
    <row r="41950" ht="10.199999999999999" hidden="1" x14ac:dyDescent="0.2"/>
    <row r="41951" ht="10.199999999999999" hidden="1" x14ac:dyDescent="0.2"/>
    <row r="41952" ht="10.199999999999999" hidden="1" x14ac:dyDescent="0.2"/>
    <row r="41953" ht="10.199999999999999" hidden="1" x14ac:dyDescent="0.2"/>
    <row r="41954" ht="10.199999999999999" hidden="1" x14ac:dyDescent="0.2"/>
    <row r="41955" ht="10.199999999999999" hidden="1" x14ac:dyDescent="0.2"/>
    <row r="41956" ht="10.199999999999999" hidden="1" x14ac:dyDescent="0.2"/>
    <row r="41957" ht="10.199999999999999" hidden="1" x14ac:dyDescent="0.2"/>
    <row r="41958" ht="10.199999999999999" hidden="1" x14ac:dyDescent="0.2"/>
    <row r="41959" ht="10.199999999999999" hidden="1" x14ac:dyDescent="0.2"/>
    <row r="41960" ht="10.199999999999999" hidden="1" x14ac:dyDescent="0.2"/>
    <row r="41961" ht="10.199999999999999" hidden="1" x14ac:dyDescent="0.2"/>
    <row r="41962" ht="10.199999999999999" hidden="1" x14ac:dyDescent="0.2"/>
    <row r="41963" ht="10.199999999999999" hidden="1" x14ac:dyDescent="0.2"/>
    <row r="41964" ht="10.199999999999999" hidden="1" x14ac:dyDescent="0.2"/>
    <row r="41965" ht="10.199999999999999" hidden="1" x14ac:dyDescent="0.2"/>
    <row r="41966" ht="10.199999999999999" hidden="1" x14ac:dyDescent="0.2"/>
    <row r="41967" ht="10.199999999999999" hidden="1" x14ac:dyDescent="0.2"/>
    <row r="41968" ht="10.199999999999999" hidden="1" x14ac:dyDescent="0.2"/>
    <row r="41969" ht="10.199999999999999" hidden="1" x14ac:dyDescent="0.2"/>
    <row r="41970" ht="10.199999999999999" hidden="1" x14ac:dyDescent="0.2"/>
    <row r="41971" ht="10.199999999999999" hidden="1" x14ac:dyDescent="0.2"/>
    <row r="41972" ht="10.199999999999999" hidden="1" x14ac:dyDescent="0.2"/>
    <row r="41973" ht="10.199999999999999" hidden="1" x14ac:dyDescent="0.2"/>
    <row r="41974" ht="10.199999999999999" hidden="1" x14ac:dyDescent="0.2"/>
    <row r="41975" ht="10.199999999999999" hidden="1" x14ac:dyDescent="0.2"/>
    <row r="41976" ht="10.199999999999999" hidden="1" x14ac:dyDescent="0.2"/>
    <row r="41977" ht="10.199999999999999" hidden="1" x14ac:dyDescent="0.2"/>
    <row r="41978" ht="10.199999999999999" hidden="1" x14ac:dyDescent="0.2"/>
    <row r="41979" ht="10.199999999999999" hidden="1" x14ac:dyDescent="0.2"/>
    <row r="41980" ht="10.199999999999999" hidden="1" x14ac:dyDescent="0.2"/>
    <row r="41981" ht="10.199999999999999" hidden="1" x14ac:dyDescent="0.2"/>
    <row r="41982" ht="10.199999999999999" hidden="1" x14ac:dyDescent="0.2"/>
    <row r="41983" ht="10.199999999999999" hidden="1" x14ac:dyDescent="0.2"/>
    <row r="41984" ht="10.199999999999999" hidden="1" x14ac:dyDescent="0.2"/>
    <row r="41985" ht="10.199999999999999" hidden="1" x14ac:dyDescent="0.2"/>
    <row r="41986" ht="10.199999999999999" hidden="1" x14ac:dyDescent="0.2"/>
    <row r="41987" ht="10.199999999999999" hidden="1" x14ac:dyDescent="0.2"/>
    <row r="41988" ht="10.199999999999999" hidden="1" x14ac:dyDescent="0.2"/>
    <row r="41989" ht="10.199999999999999" hidden="1" x14ac:dyDescent="0.2"/>
    <row r="41990" ht="10.199999999999999" hidden="1" x14ac:dyDescent="0.2"/>
    <row r="41991" ht="10.199999999999999" hidden="1" x14ac:dyDescent="0.2"/>
    <row r="41992" ht="10.199999999999999" hidden="1" x14ac:dyDescent="0.2"/>
    <row r="41993" ht="10.199999999999999" hidden="1" x14ac:dyDescent="0.2"/>
    <row r="41994" ht="10.199999999999999" hidden="1" x14ac:dyDescent="0.2"/>
    <row r="41995" ht="10.199999999999999" hidden="1" x14ac:dyDescent="0.2"/>
    <row r="41996" ht="10.199999999999999" hidden="1" x14ac:dyDescent="0.2"/>
    <row r="41997" ht="10.199999999999999" hidden="1" x14ac:dyDescent="0.2"/>
    <row r="41998" ht="10.199999999999999" hidden="1" x14ac:dyDescent="0.2"/>
    <row r="41999" ht="10.199999999999999" hidden="1" x14ac:dyDescent="0.2"/>
    <row r="42000" ht="10.199999999999999" hidden="1" x14ac:dyDescent="0.2"/>
    <row r="42001" ht="10.199999999999999" hidden="1" x14ac:dyDescent="0.2"/>
    <row r="42002" ht="10.199999999999999" hidden="1" x14ac:dyDescent="0.2"/>
    <row r="42003" ht="10.199999999999999" hidden="1" x14ac:dyDescent="0.2"/>
    <row r="42004" ht="10.199999999999999" hidden="1" x14ac:dyDescent="0.2"/>
    <row r="42005" ht="10.199999999999999" hidden="1" x14ac:dyDescent="0.2"/>
    <row r="42006" ht="10.199999999999999" hidden="1" x14ac:dyDescent="0.2"/>
    <row r="42007" ht="10.199999999999999" hidden="1" x14ac:dyDescent="0.2"/>
    <row r="42008" ht="10.199999999999999" hidden="1" x14ac:dyDescent="0.2"/>
    <row r="42009" ht="10.199999999999999" hidden="1" x14ac:dyDescent="0.2"/>
    <row r="42010" ht="10.199999999999999" hidden="1" x14ac:dyDescent="0.2"/>
    <row r="42011" ht="10.199999999999999" hidden="1" x14ac:dyDescent="0.2"/>
    <row r="42012" ht="10.199999999999999" hidden="1" x14ac:dyDescent="0.2"/>
    <row r="42013" ht="10.199999999999999" hidden="1" x14ac:dyDescent="0.2"/>
    <row r="42014" ht="10.199999999999999" hidden="1" x14ac:dyDescent="0.2"/>
    <row r="42015" ht="10.199999999999999" hidden="1" x14ac:dyDescent="0.2"/>
    <row r="42016" ht="10.199999999999999" hidden="1" x14ac:dyDescent="0.2"/>
    <row r="42017" ht="10.199999999999999" hidden="1" x14ac:dyDescent="0.2"/>
    <row r="42018" ht="10.199999999999999" hidden="1" x14ac:dyDescent="0.2"/>
    <row r="42019" ht="10.199999999999999" hidden="1" x14ac:dyDescent="0.2"/>
    <row r="42020" ht="10.199999999999999" hidden="1" x14ac:dyDescent="0.2"/>
    <row r="42021" ht="10.199999999999999" hidden="1" x14ac:dyDescent="0.2"/>
    <row r="42022" ht="10.199999999999999" hidden="1" x14ac:dyDescent="0.2"/>
    <row r="42023" ht="10.199999999999999" hidden="1" x14ac:dyDescent="0.2"/>
    <row r="42024" ht="10.199999999999999" hidden="1" x14ac:dyDescent="0.2"/>
    <row r="42025" ht="10.199999999999999" hidden="1" x14ac:dyDescent="0.2"/>
    <row r="42026" ht="10.199999999999999" hidden="1" x14ac:dyDescent="0.2"/>
    <row r="42027" ht="10.199999999999999" hidden="1" x14ac:dyDescent="0.2"/>
    <row r="42028" ht="10.199999999999999" hidden="1" x14ac:dyDescent="0.2"/>
    <row r="42029" ht="10.199999999999999" hidden="1" x14ac:dyDescent="0.2"/>
    <row r="42030" ht="10.199999999999999" hidden="1" x14ac:dyDescent="0.2"/>
    <row r="42031" ht="10.199999999999999" hidden="1" x14ac:dyDescent="0.2"/>
    <row r="42032" ht="10.199999999999999" hidden="1" x14ac:dyDescent="0.2"/>
    <row r="42033" ht="10.199999999999999" hidden="1" x14ac:dyDescent="0.2"/>
    <row r="42034" ht="10.199999999999999" hidden="1" x14ac:dyDescent="0.2"/>
    <row r="42035" ht="10.199999999999999" hidden="1" x14ac:dyDescent="0.2"/>
    <row r="42036" ht="10.199999999999999" hidden="1" x14ac:dyDescent="0.2"/>
    <row r="42037" ht="10.199999999999999" hidden="1" x14ac:dyDescent="0.2"/>
    <row r="42038" ht="10.199999999999999" hidden="1" x14ac:dyDescent="0.2"/>
    <row r="42039" ht="10.199999999999999" hidden="1" x14ac:dyDescent="0.2"/>
    <row r="42040" ht="10.199999999999999" hidden="1" x14ac:dyDescent="0.2"/>
    <row r="42041" ht="10.199999999999999" hidden="1" x14ac:dyDescent="0.2"/>
    <row r="42042" ht="10.199999999999999" hidden="1" x14ac:dyDescent="0.2"/>
    <row r="42043" ht="10.199999999999999" hidden="1" x14ac:dyDescent="0.2"/>
    <row r="42044" ht="10.199999999999999" hidden="1" x14ac:dyDescent="0.2"/>
    <row r="42045" ht="10.199999999999999" hidden="1" x14ac:dyDescent="0.2"/>
    <row r="42046" ht="10.199999999999999" hidden="1" x14ac:dyDescent="0.2"/>
    <row r="42047" ht="10.199999999999999" hidden="1" x14ac:dyDescent="0.2"/>
    <row r="42048" ht="10.199999999999999" hidden="1" x14ac:dyDescent="0.2"/>
    <row r="42049" ht="10.199999999999999" hidden="1" x14ac:dyDescent="0.2"/>
    <row r="42050" ht="10.199999999999999" hidden="1" x14ac:dyDescent="0.2"/>
    <row r="42051" ht="10.199999999999999" hidden="1" x14ac:dyDescent="0.2"/>
    <row r="42052" ht="10.199999999999999" hidden="1" x14ac:dyDescent="0.2"/>
    <row r="42053" ht="10.199999999999999" hidden="1" x14ac:dyDescent="0.2"/>
    <row r="42054" ht="10.199999999999999" hidden="1" x14ac:dyDescent="0.2"/>
    <row r="42055" ht="10.199999999999999" hidden="1" x14ac:dyDescent="0.2"/>
    <row r="42056" ht="10.199999999999999" hidden="1" x14ac:dyDescent="0.2"/>
    <row r="42057" ht="10.199999999999999" hidden="1" x14ac:dyDescent="0.2"/>
    <row r="42058" ht="10.199999999999999" hidden="1" x14ac:dyDescent="0.2"/>
    <row r="42059" ht="10.199999999999999" hidden="1" x14ac:dyDescent="0.2"/>
    <row r="42060" ht="10.199999999999999" hidden="1" x14ac:dyDescent="0.2"/>
    <row r="42061" ht="10.199999999999999" hidden="1" x14ac:dyDescent="0.2"/>
    <row r="42062" ht="10.199999999999999" hidden="1" x14ac:dyDescent="0.2"/>
    <row r="42063" ht="10.199999999999999" hidden="1" x14ac:dyDescent="0.2"/>
    <row r="42064" ht="10.199999999999999" hidden="1" x14ac:dyDescent="0.2"/>
    <row r="42065" ht="10.199999999999999" hidden="1" x14ac:dyDescent="0.2"/>
    <row r="42066" ht="10.199999999999999" hidden="1" x14ac:dyDescent="0.2"/>
    <row r="42067" ht="10.199999999999999" hidden="1" x14ac:dyDescent="0.2"/>
    <row r="42068" ht="10.199999999999999" hidden="1" x14ac:dyDescent="0.2"/>
    <row r="42069" ht="10.199999999999999" hidden="1" x14ac:dyDescent="0.2"/>
    <row r="42070" ht="10.199999999999999" hidden="1" x14ac:dyDescent="0.2"/>
    <row r="42071" ht="10.199999999999999" hidden="1" x14ac:dyDescent="0.2"/>
    <row r="42072" ht="10.199999999999999" hidden="1" x14ac:dyDescent="0.2"/>
    <row r="42073" ht="10.199999999999999" hidden="1" x14ac:dyDescent="0.2"/>
    <row r="42074" ht="10.199999999999999" hidden="1" x14ac:dyDescent="0.2"/>
    <row r="42075" ht="10.199999999999999" hidden="1" x14ac:dyDescent="0.2"/>
    <row r="42076" ht="10.199999999999999" hidden="1" x14ac:dyDescent="0.2"/>
    <row r="42077" ht="10.199999999999999" hidden="1" x14ac:dyDescent="0.2"/>
    <row r="42078" ht="10.199999999999999" hidden="1" x14ac:dyDescent="0.2"/>
    <row r="42079" ht="10.199999999999999" hidden="1" x14ac:dyDescent="0.2"/>
    <row r="42080" ht="10.199999999999999" hidden="1" x14ac:dyDescent="0.2"/>
    <row r="42081" ht="10.199999999999999" hidden="1" x14ac:dyDescent="0.2"/>
    <row r="42082" ht="10.199999999999999" hidden="1" x14ac:dyDescent="0.2"/>
    <row r="42083" ht="10.199999999999999" hidden="1" x14ac:dyDescent="0.2"/>
    <row r="42084" ht="10.199999999999999" hidden="1" x14ac:dyDescent="0.2"/>
    <row r="42085" ht="10.199999999999999" hidden="1" x14ac:dyDescent="0.2"/>
    <row r="42086" ht="10.199999999999999" hidden="1" x14ac:dyDescent="0.2"/>
    <row r="42087" ht="10.199999999999999" hidden="1" x14ac:dyDescent="0.2"/>
    <row r="42088" ht="10.199999999999999" hidden="1" x14ac:dyDescent="0.2"/>
    <row r="42089" ht="10.199999999999999" hidden="1" x14ac:dyDescent="0.2"/>
    <row r="42090" ht="10.199999999999999" hidden="1" x14ac:dyDescent="0.2"/>
    <row r="42091" ht="10.199999999999999" hidden="1" x14ac:dyDescent="0.2"/>
    <row r="42092" ht="10.199999999999999" hidden="1" x14ac:dyDescent="0.2"/>
    <row r="42093" ht="10.199999999999999" hidden="1" x14ac:dyDescent="0.2"/>
    <row r="42094" ht="10.199999999999999" hidden="1" x14ac:dyDescent="0.2"/>
    <row r="42095" ht="10.199999999999999" hidden="1" x14ac:dyDescent="0.2"/>
    <row r="42096" ht="10.199999999999999" hidden="1" x14ac:dyDescent="0.2"/>
    <row r="42097" ht="10.199999999999999" hidden="1" x14ac:dyDescent="0.2"/>
    <row r="42098" ht="10.199999999999999" hidden="1" x14ac:dyDescent="0.2"/>
    <row r="42099" ht="10.199999999999999" hidden="1" x14ac:dyDescent="0.2"/>
    <row r="42100" ht="10.199999999999999" hidden="1" x14ac:dyDescent="0.2"/>
    <row r="42101" ht="10.199999999999999" hidden="1" x14ac:dyDescent="0.2"/>
    <row r="42102" ht="10.199999999999999" hidden="1" x14ac:dyDescent="0.2"/>
    <row r="42103" ht="10.199999999999999" hidden="1" x14ac:dyDescent="0.2"/>
    <row r="42104" ht="10.199999999999999" hidden="1" x14ac:dyDescent="0.2"/>
    <row r="42105" ht="10.199999999999999" hidden="1" x14ac:dyDescent="0.2"/>
    <row r="42106" ht="10.199999999999999" hidden="1" x14ac:dyDescent="0.2"/>
    <row r="42107" ht="10.199999999999999" hidden="1" x14ac:dyDescent="0.2"/>
    <row r="42108" ht="10.199999999999999" hidden="1" x14ac:dyDescent="0.2"/>
    <row r="42109" ht="10.199999999999999" hidden="1" x14ac:dyDescent="0.2"/>
    <row r="42110" ht="10.199999999999999" hidden="1" x14ac:dyDescent="0.2"/>
    <row r="42111" ht="10.199999999999999" hidden="1" x14ac:dyDescent="0.2"/>
    <row r="42112" ht="10.199999999999999" hidden="1" x14ac:dyDescent="0.2"/>
    <row r="42113" ht="10.199999999999999" hidden="1" x14ac:dyDescent="0.2"/>
    <row r="42114" ht="10.199999999999999" hidden="1" x14ac:dyDescent="0.2"/>
    <row r="42115" ht="10.199999999999999" hidden="1" x14ac:dyDescent="0.2"/>
    <row r="42116" ht="10.199999999999999" hidden="1" x14ac:dyDescent="0.2"/>
    <row r="42117" ht="10.199999999999999" hidden="1" x14ac:dyDescent="0.2"/>
    <row r="42118" ht="10.199999999999999" hidden="1" x14ac:dyDescent="0.2"/>
    <row r="42119" ht="10.199999999999999" hidden="1" x14ac:dyDescent="0.2"/>
    <row r="42120" ht="10.199999999999999" hidden="1" x14ac:dyDescent="0.2"/>
    <row r="42121" ht="10.199999999999999" hidden="1" x14ac:dyDescent="0.2"/>
    <row r="42122" ht="10.199999999999999" hidden="1" x14ac:dyDescent="0.2"/>
    <row r="42123" ht="10.199999999999999" hidden="1" x14ac:dyDescent="0.2"/>
    <row r="42124" ht="10.199999999999999" hidden="1" x14ac:dyDescent="0.2"/>
    <row r="42125" ht="10.199999999999999" hidden="1" x14ac:dyDescent="0.2"/>
    <row r="42126" ht="10.199999999999999" hidden="1" x14ac:dyDescent="0.2"/>
    <row r="42127" ht="10.199999999999999" hidden="1" x14ac:dyDescent="0.2"/>
    <row r="42128" ht="10.199999999999999" hidden="1" x14ac:dyDescent="0.2"/>
    <row r="42129" ht="10.199999999999999" hidden="1" x14ac:dyDescent="0.2"/>
    <row r="42130" ht="10.199999999999999" hidden="1" x14ac:dyDescent="0.2"/>
    <row r="42131" ht="10.199999999999999" hidden="1" x14ac:dyDescent="0.2"/>
    <row r="42132" ht="10.199999999999999" hidden="1" x14ac:dyDescent="0.2"/>
    <row r="42133" ht="10.199999999999999" hidden="1" x14ac:dyDescent="0.2"/>
    <row r="42134" ht="10.199999999999999" hidden="1" x14ac:dyDescent="0.2"/>
    <row r="42135" ht="10.199999999999999" hidden="1" x14ac:dyDescent="0.2"/>
    <row r="42136" ht="10.199999999999999" hidden="1" x14ac:dyDescent="0.2"/>
    <row r="42137" ht="10.199999999999999" hidden="1" x14ac:dyDescent="0.2"/>
    <row r="42138" ht="10.199999999999999" hidden="1" x14ac:dyDescent="0.2"/>
    <row r="42139" ht="10.199999999999999" hidden="1" x14ac:dyDescent="0.2"/>
    <row r="42140" ht="10.199999999999999" hidden="1" x14ac:dyDescent="0.2"/>
    <row r="42141" ht="10.199999999999999" hidden="1" x14ac:dyDescent="0.2"/>
    <row r="42142" ht="10.199999999999999" hidden="1" x14ac:dyDescent="0.2"/>
    <row r="42143" ht="10.199999999999999" hidden="1" x14ac:dyDescent="0.2"/>
    <row r="42144" ht="10.199999999999999" hidden="1" x14ac:dyDescent="0.2"/>
    <row r="42145" ht="10.199999999999999" hidden="1" x14ac:dyDescent="0.2"/>
    <row r="42146" ht="10.199999999999999" hidden="1" x14ac:dyDescent="0.2"/>
    <row r="42147" ht="10.199999999999999" hidden="1" x14ac:dyDescent="0.2"/>
    <row r="42148" ht="10.199999999999999" hidden="1" x14ac:dyDescent="0.2"/>
    <row r="42149" ht="10.199999999999999" hidden="1" x14ac:dyDescent="0.2"/>
    <row r="42150" ht="10.199999999999999" hidden="1" x14ac:dyDescent="0.2"/>
    <row r="42151" ht="10.199999999999999" hidden="1" x14ac:dyDescent="0.2"/>
    <row r="42152" ht="10.199999999999999" hidden="1" x14ac:dyDescent="0.2"/>
    <row r="42153" ht="10.199999999999999" hidden="1" x14ac:dyDescent="0.2"/>
    <row r="42154" ht="10.199999999999999" hidden="1" x14ac:dyDescent="0.2"/>
    <row r="42155" ht="10.199999999999999" hidden="1" x14ac:dyDescent="0.2"/>
    <row r="42156" ht="10.199999999999999" hidden="1" x14ac:dyDescent="0.2"/>
    <row r="42157" ht="10.199999999999999" hidden="1" x14ac:dyDescent="0.2"/>
    <row r="42158" ht="10.199999999999999" hidden="1" x14ac:dyDescent="0.2"/>
    <row r="42159" ht="10.199999999999999" hidden="1" x14ac:dyDescent="0.2"/>
    <row r="42160" ht="10.199999999999999" hidden="1" x14ac:dyDescent="0.2"/>
    <row r="42161" ht="10.199999999999999" hidden="1" x14ac:dyDescent="0.2"/>
    <row r="42162" ht="10.199999999999999" hidden="1" x14ac:dyDescent="0.2"/>
    <row r="42163" ht="10.199999999999999" hidden="1" x14ac:dyDescent="0.2"/>
    <row r="42164" ht="10.199999999999999" hidden="1" x14ac:dyDescent="0.2"/>
    <row r="42165" ht="10.199999999999999" hidden="1" x14ac:dyDescent="0.2"/>
    <row r="42166" ht="10.199999999999999" hidden="1" x14ac:dyDescent="0.2"/>
    <row r="42167" ht="10.199999999999999" hidden="1" x14ac:dyDescent="0.2"/>
    <row r="42168" ht="10.199999999999999" hidden="1" x14ac:dyDescent="0.2"/>
    <row r="42169" ht="10.199999999999999" hidden="1" x14ac:dyDescent="0.2"/>
    <row r="42170" ht="10.199999999999999" hidden="1" x14ac:dyDescent="0.2"/>
    <row r="42171" ht="10.199999999999999" hidden="1" x14ac:dyDescent="0.2"/>
    <row r="42172" ht="10.199999999999999" hidden="1" x14ac:dyDescent="0.2"/>
    <row r="42173" ht="10.199999999999999" hidden="1" x14ac:dyDescent="0.2"/>
    <row r="42174" ht="10.199999999999999" hidden="1" x14ac:dyDescent="0.2"/>
    <row r="42175" ht="10.199999999999999" hidden="1" x14ac:dyDescent="0.2"/>
    <row r="42176" ht="10.199999999999999" hidden="1" x14ac:dyDescent="0.2"/>
    <row r="42177" ht="10.199999999999999" hidden="1" x14ac:dyDescent="0.2"/>
    <row r="42178" ht="10.199999999999999" hidden="1" x14ac:dyDescent="0.2"/>
    <row r="42179" ht="10.199999999999999" hidden="1" x14ac:dyDescent="0.2"/>
    <row r="42180" ht="10.199999999999999" hidden="1" x14ac:dyDescent="0.2"/>
    <row r="42181" ht="10.199999999999999" hidden="1" x14ac:dyDescent="0.2"/>
    <row r="42182" ht="10.199999999999999" hidden="1" x14ac:dyDescent="0.2"/>
    <row r="42183" ht="10.199999999999999" hidden="1" x14ac:dyDescent="0.2"/>
    <row r="42184" ht="10.199999999999999" hidden="1" x14ac:dyDescent="0.2"/>
    <row r="42185" ht="10.199999999999999" hidden="1" x14ac:dyDescent="0.2"/>
    <row r="42186" ht="10.199999999999999" hidden="1" x14ac:dyDescent="0.2"/>
    <row r="42187" ht="10.199999999999999" hidden="1" x14ac:dyDescent="0.2"/>
    <row r="42188" ht="10.199999999999999" hidden="1" x14ac:dyDescent="0.2"/>
    <row r="42189" ht="10.199999999999999" hidden="1" x14ac:dyDescent="0.2"/>
    <row r="42190" ht="10.199999999999999" hidden="1" x14ac:dyDescent="0.2"/>
    <row r="42191" ht="10.199999999999999" hidden="1" x14ac:dyDescent="0.2"/>
    <row r="42192" ht="10.199999999999999" hidden="1" x14ac:dyDescent="0.2"/>
    <row r="42193" ht="10.199999999999999" hidden="1" x14ac:dyDescent="0.2"/>
    <row r="42194" ht="10.199999999999999" hidden="1" x14ac:dyDescent="0.2"/>
    <row r="42195" ht="10.199999999999999" hidden="1" x14ac:dyDescent="0.2"/>
    <row r="42196" ht="10.199999999999999" hidden="1" x14ac:dyDescent="0.2"/>
    <row r="42197" ht="10.199999999999999" hidden="1" x14ac:dyDescent="0.2"/>
    <row r="42198" ht="10.199999999999999" hidden="1" x14ac:dyDescent="0.2"/>
    <row r="42199" ht="10.199999999999999" hidden="1" x14ac:dyDescent="0.2"/>
    <row r="42200" ht="10.199999999999999" hidden="1" x14ac:dyDescent="0.2"/>
    <row r="42201" ht="10.199999999999999" hidden="1" x14ac:dyDescent="0.2"/>
    <row r="42202" ht="10.199999999999999" hidden="1" x14ac:dyDescent="0.2"/>
    <row r="42203" ht="10.199999999999999" hidden="1" x14ac:dyDescent="0.2"/>
    <row r="42204" ht="10.199999999999999" hidden="1" x14ac:dyDescent="0.2"/>
    <row r="42205" ht="10.199999999999999" hidden="1" x14ac:dyDescent="0.2"/>
    <row r="42206" ht="10.199999999999999" hidden="1" x14ac:dyDescent="0.2"/>
    <row r="42207" ht="10.199999999999999" hidden="1" x14ac:dyDescent="0.2"/>
    <row r="42208" ht="10.199999999999999" hidden="1" x14ac:dyDescent="0.2"/>
    <row r="42209" ht="10.199999999999999" hidden="1" x14ac:dyDescent="0.2"/>
    <row r="42210" ht="10.199999999999999" hidden="1" x14ac:dyDescent="0.2"/>
    <row r="42211" ht="10.199999999999999" hidden="1" x14ac:dyDescent="0.2"/>
    <row r="42212" ht="10.199999999999999" hidden="1" x14ac:dyDescent="0.2"/>
    <row r="42213" ht="10.199999999999999" hidden="1" x14ac:dyDescent="0.2"/>
    <row r="42214" ht="10.199999999999999" hidden="1" x14ac:dyDescent="0.2"/>
    <row r="42215" ht="10.199999999999999" hidden="1" x14ac:dyDescent="0.2"/>
    <row r="42216" ht="10.199999999999999" hidden="1" x14ac:dyDescent="0.2"/>
    <row r="42217" ht="10.199999999999999" hidden="1" x14ac:dyDescent="0.2"/>
    <row r="42218" ht="10.199999999999999" hidden="1" x14ac:dyDescent="0.2"/>
    <row r="42219" ht="10.199999999999999" hidden="1" x14ac:dyDescent="0.2"/>
    <row r="42220" ht="10.199999999999999" hidden="1" x14ac:dyDescent="0.2"/>
    <row r="42221" ht="10.199999999999999" hidden="1" x14ac:dyDescent="0.2"/>
    <row r="42222" ht="10.199999999999999" hidden="1" x14ac:dyDescent="0.2"/>
    <row r="42223" ht="10.199999999999999" hidden="1" x14ac:dyDescent="0.2"/>
    <row r="42224" ht="10.199999999999999" hidden="1" x14ac:dyDescent="0.2"/>
    <row r="42225" ht="10.199999999999999" hidden="1" x14ac:dyDescent="0.2"/>
    <row r="42226" ht="10.199999999999999" hidden="1" x14ac:dyDescent="0.2"/>
    <row r="42227" ht="10.199999999999999" hidden="1" x14ac:dyDescent="0.2"/>
    <row r="42228" ht="10.199999999999999" hidden="1" x14ac:dyDescent="0.2"/>
    <row r="42229" ht="10.199999999999999" hidden="1" x14ac:dyDescent="0.2"/>
    <row r="42230" ht="10.199999999999999" hidden="1" x14ac:dyDescent="0.2"/>
    <row r="42231" ht="10.199999999999999" hidden="1" x14ac:dyDescent="0.2"/>
    <row r="42232" ht="10.199999999999999" hidden="1" x14ac:dyDescent="0.2"/>
    <row r="42233" ht="10.199999999999999" hidden="1" x14ac:dyDescent="0.2"/>
    <row r="42234" ht="10.199999999999999" hidden="1" x14ac:dyDescent="0.2"/>
    <row r="42235" ht="10.199999999999999" hidden="1" x14ac:dyDescent="0.2"/>
    <row r="42236" ht="10.199999999999999" hidden="1" x14ac:dyDescent="0.2"/>
    <row r="42237" ht="10.199999999999999" hidden="1" x14ac:dyDescent="0.2"/>
    <row r="42238" ht="10.199999999999999" hidden="1" x14ac:dyDescent="0.2"/>
    <row r="42239" ht="10.199999999999999" hidden="1" x14ac:dyDescent="0.2"/>
    <row r="42240" ht="10.199999999999999" hidden="1" x14ac:dyDescent="0.2"/>
    <row r="42241" ht="10.199999999999999" hidden="1" x14ac:dyDescent="0.2"/>
    <row r="42242" ht="10.199999999999999" hidden="1" x14ac:dyDescent="0.2"/>
    <row r="42243" ht="10.199999999999999" hidden="1" x14ac:dyDescent="0.2"/>
    <row r="42244" ht="10.199999999999999" hidden="1" x14ac:dyDescent="0.2"/>
    <row r="42245" ht="10.199999999999999" hidden="1" x14ac:dyDescent="0.2"/>
    <row r="42246" ht="10.199999999999999" hidden="1" x14ac:dyDescent="0.2"/>
    <row r="42247" ht="10.199999999999999" hidden="1" x14ac:dyDescent="0.2"/>
    <row r="42248" ht="10.199999999999999" hidden="1" x14ac:dyDescent="0.2"/>
    <row r="42249" ht="10.199999999999999" hidden="1" x14ac:dyDescent="0.2"/>
    <row r="42250" ht="10.199999999999999" hidden="1" x14ac:dyDescent="0.2"/>
    <row r="42251" ht="10.199999999999999" hidden="1" x14ac:dyDescent="0.2"/>
    <row r="42252" ht="10.199999999999999" hidden="1" x14ac:dyDescent="0.2"/>
    <row r="42253" ht="10.199999999999999" hidden="1" x14ac:dyDescent="0.2"/>
    <row r="42254" ht="10.199999999999999" hidden="1" x14ac:dyDescent="0.2"/>
    <row r="42255" ht="10.199999999999999" hidden="1" x14ac:dyDescent="0.2"/>
    <row r="42256" ht="10.199999999999999" hidden="1" x14ac:dyDescent="0.2"/>
    <row r="42257" ht="10.199999999999999" hidden="1" x14ac:dyDescent="0.2"/>
    <row r="42258" ht="10.199999999999999" hidden="1" x14ac:dyDescent="0.2"/>
    <row r="42259" ht="10.199999999999999" hidden="1" x14ac:dyDescent="0.2"/>
    <row r="42260" ht="10.199999999999999" hidden="1" x14ac:dyDescent="0.2"/>
    <row r="42261" ht="10.199999999999999" hidden="1" x14ac:dyDescent="0.2"/>
    <row r="42262" ht="10.199999999999999" hidden="1" x14ac:dyDescent="0.2"/>
    <row r="42263" ht="10.199999999999999" hidden="1" x14ac:dyDescent="0.2"/>
    <row r="42264" ht="10.199999999999999" hidden="1" x14ac:dyDescent="0.2"/>
    <row r="42265" ht="10.199999999999999" hidden="1" x14ac:dyDescent="0.2"/>
    <row r="42266" ht="10.199999999999999" hidden="1" x14ac:dyDescent="0.2"/>
    <row r="42267" ht="10.199999999999999" hidden="1" x14ac:dyDescent="0.2"/>
    <row r="42268" ht="10.199999999999999" hidden="1" x14ac:dyDescent="0.2"/>
    <row r="42269" ht="10.199999999999999" hidden="1" x14ac:dyDescent="0.2"/>
    <row r="42270" ht="10.199999999999999" hidden="1" x14ac:dyDescent="0.2"/>
    <row r="42271" ht="10.199999999999999" hidden="1" x14ac:dyDescent="0.2"/>
    <row r="42272" ht="10.199999999999999" hidden="1" x14ac:dyDescent="0.2"/>
    <row r="42273" ht="10.199999999999999" hidden="1" x14ac:dyDescent="0.2"/>
    <row r="42274" ht="10.199999999999999" hidden="1" x14ac:dyDescent="0.2"/>
    <row r="42275" ht="10.199999999999999" hidden="1" x14ac:dyDescent="0.2"/>
    <row r="42276" ht="10.199999999999999" hidden="1" x14ac:dyDescent="0.2"/>
    <row r="42277" ht="10.199999999999999" hidden="1" x14ac:dyDescent="0.2"/>
    <row r="42278" ht="10.199999999999999" hidden="1" x14ac:dyDescent="0.2"/>
    <row r="42279" ht="10.199999999999999" hidden="1" x14ac:dyDescent="0.2"/>
    <row r="42280" ht="10.199999999999999" hidden="1" x14ac:dyDescent="0.2"/>
    <row r="42281" ht="10.199999999999999" hidden="1" x14ac:dyDescent="0.2"/>
    <row r="42282" ht="10.199999999999999" hidden="1" x14ac:dyDescent="0.2"/>
    <row r="42283" ht="10.199999999999999" hidden="1" x14ac:dyDescent="0.2"/>
    <row r="42284" ht="10.199999999999999" hidden="1" x14ac:dyDescent="0.2"/>
    <row r="42285" ht="10.199999999999999" hidden="1" x14ac:dyDescent="0.2"/>
    <row r="42286" ht="10.199999999999999" hidden="1" x14ac:dyDescent="0.2"/>
    <row r="42287" ht="10.199999999999999" hidden="1" x14ac:dyDescent="0.2"/>
    <row r="42288" ht="10.199999999999999" hidden="1" x14ac:dyDescent="0.2"/>
    <row r="42289" ht="10.199999999999999" hidden="1" x14ac:dyDescent="0.2"/>
    <row r="42290" ht="10.199999999999999" hidden="1" x14ac:dyDescent="0.2"/>
    <row r="42291" ht="10.199999999999999" hidden="1" x14ac:dyDescent="0.2"/>
    <row r="42292" ht="10.199999999999999" hidden="1" x14ac:dyDescent="0.2"/>
    <row r="42293" ht="10.199999999999999" hidden="1" x14ac:dyDescent="0.2"/>
    <row r="42294" ht="10.199999999999999" hidden="1" x14ac:dyDescent="0.2"/>
    <row r="42295" ht="10.199999999999999" hidden="1" x14ac:dyDescent="0.2"/>
    <row r="42296" ht="10.199999999999999" hidden="1" x14ac:dyDescent="0.2"/>
    <row r="42297" ht="10.199999999999999" hidden="1" x14ac:dyDescent="0.2"/>
    <row r="42298" ht="10.199999999999999" hidden="1" x14ac:dyDescent="0.2"/>
    <row r="42299" ht="10.199999999999999" hidden="1" x14ac:dyDescent="0.2"/>
    <row r="42300" ht="10.199999999999999" hidden="1" x14ac:dyDescent="0.2"/>
    <row r="42301" ht="10.199999999999999" hidden="1" x14ac:dyDescent="0.2"/>
    <row r="42302" ht="10.199999999999999" hidden="1" x14ac:dyDescent="0.2"/>
    <row r="42303" ht="10.199999999999999" hidden="1" x14ac:dyDescent="0.2"/>
    <row r="42304" ht="10.199999999999999" hidden="1" x14ac:dyDescent="0.2"/>
    <row r="42305" ht="10.199999999999999" hidden="1" x14ac:dyDescent="0.2"/>
    <row r="42306" ht="10.199999999999999" hidden="1" x14ac:dyDescent="0.2"/>
    <row r="42307" ht="10.199999999999999" hidden="1" x14ac:dyDescent="0.2"/>
    <row r="42308" ht="10.199999999999999" hidden="1" x14ac:dyDescent="0.2"/>
    <row r="42309" ht="10.199999999999999" hidden="1" x14ac:dyDescent="0.2"/>
    <row r="42310" ht="10.199999999999999" hidden="1" x14ac:dyDescent="0.2"/>
    <row r="42311" ht="10.199999999999999" hidden="1" x14ac:dyDescent="0.2"/>
    <row r="42312" ht="10.199999999999999" hidden="1" x14ac:dyDescent="0.2"/>
    <row r="42313" ht="10.199999999999999" hidden="1" x14ac:dyDescent="0.2"/>
    <row r="42314" ht="10.199999999999999" hidden="1" x14ac:dyDescent="0.2"/>
    <row r="42315" ht="10.199999999999999" hidden="1" x14ac:dyDescent="0.2"/>
    <row r="42316" ht="10.199999999999999" hidden="1" x14ac:dyDescent="0.2"/>
    <row r="42317" ht="10.199999999999999" hidden="1" x14ac:dyDescent="0.2"/>
    <row r="42318" ht="10.199999999999999" hidden="1" x14ac:dyDescent="0.2"/>
    <row r="42319" ht="10.199999999999999" hidden="1" x14ac:dyDescent="0.2"/>
    <row r="42320" ht="10.199999999999999" hidden="1" x14ac:dyDescent="0.2"/>
    <row r="42321" ht="10.199999999999999" hidden="1" x14ac:dyDescent="0.2"/>
    <row r="42322" ht="10.199999999999999" hidden="1" x14ac:dyDescent="0.2"/>
    <row r="42323" ht="10.199999999999999" hidden="1" x14ac:dyDescent="0.2"/>
    <row r="42324" ht="10.199999999999999" hidden="1" x14ac:dyDescent="0.2"/>
    <row r="42325" ht="10.199999999999999" hidden="1" x14ac:dyDescent="0.2"/>
    <row r="42326" ht="10.199999999999999" hidden="1" x14ac:dyDescent="0.2"/>
    <row r="42327" ht="10.199999999999999" hidden="1" x14ac:dyDescent="0.2"/>
    <row r="42328" ht="10.199999999999999" hidden="1" x14ac:dyDescent="0.2"/>
    <row r="42329" ht="10.199999999999999" hidden="1" x14ac:dyDescent="0.2"/>
    <row r="42330" ht="10.199999999999999" hidden="1" x14ac:dyDescent="0.2"/>
    <row r="42331" ht="10.199999999999999" hidden="1" x14ac:dyDescent="0.2"/>
    <row r="42332" ht="10.199999999999999" hidden="1" x14ac:dyDescent="0.2"/>
    <row r="42333" ht="10.199999999999999" hidden="1" x14ac:dyDescent="0.2"/>
    <row r="42334" ht="10.199999999999999" hidden="1" x14ac:dyDescent="0.2"/>
    <row r="42335" ht="10.199999999999999" hidden="1" x14ac:dyDescent="0.2"/>
    <row r="42336" ht="10.199999999999999" hidden="1" x14ac:dyDescent="0.2"/>
    <row r="42337" ht="10.199999999999999" hidden="1" x14ac:dyDescent="0.2"/>
    <row r="42338" ht="10.199999999999999" hidden="1" x14ac:dyDescent="0.2"/>
    <row r="42339" ht="10.199999999999999" hidden="1" x14ac:dyDescent="0.2"/>
    <row r="42340" ht="10.199999999999999" hidden="1" x14ac:dyDescent="0.2"/>
    <row r="42341" ht="10.199999999999999" hidden="1" x14ac:dyDescent="0.2"/>
    <row r="42342" ht="10.199999999999999" hidden="1" x14ac:dyDescent="0.2"/>
    <row r="42343" ht="10.199999999999999" hidden="1" x14ac:dyDescent="0.2"/>
    <row r="42344" ht="10.199999999999999" hidden="1" x14ac:dyDescent="0.2"/>
    <row r="42345" ht="10.199999999999999" hidden="1" x14ac:dyDescent="0.2"/>
    <row r="42346" ht="10.199999999999999" hidden="1" x14ac:dyDescent="0.2"/>
    <row r="42347" ht="10.199999999999999" hidden="1" x14ac:dyDescent="0.2"/>
    <row r="42348" ht="10.199999999999999" hidden="1" x14ac:dyDescent="0.2"/>
    <row r="42349" ht="10.199999999999999" hidden="1" x14ac:dyDescent="0.2"/>
    <row r="42350" ht="10.199999999999999" hidden="1" x14ac:dyDescent="0.2"/>
    <row r="42351" ht="10.199999999999999" hidden="1" x14ac:dyDescent="0.2"/>
    <row r="42352" ht="10.199999999999999" hidden="1" x14ac:dyDescent="0.2"/>
    <row r="42353" ht="10.199999999999999" hidden="1" x14ac:dyDescent="0.2"/>
    <row r="42354" ht="10.199999999999999" hidden="1" x14ac:dyDescent="0.2"/>
    <row r="42355" ht="10.199999999999999" hidden="1" x14ac:dyDescent="0.2"/>
    <row r="42356" ht="10.199999999999999" hidden="1" x14ac:dyDescent="0.2"/>
    <row r="42357" ht="10.199999999999999" hidden="1" x14ac:dyDescent="0.2"/>
    <row r="42358" ht="10.199999999999999" hidden="1" x14ac:dyDescent="0.2"/>
    <row r="42359" ht="10.199999999999999" hidden="1" x14ac:dyDescent="0.2"/>
    <row r="42360" ht="10.199999999999999" hidden="1" x14ac:dyDescent="0.2"/>
    <row r="42361" ht="10.199999999999999" hidden="1" x14ac:dyDescent="0.2"/>
    <row r="42362" ht="10.199999999999999" hidden="1" x14ac:dyDescent="0.2"/>
    <row r="42363" ht="10.199999999999999" hidden="1" x14ac:dyDescent="0.2"/>
    <row r="42364" ht="10.199999999999999" hidden="1" x14ac:dyDescent="0.2"/>
    <row r="42365" ht="10.199999999999999" hidden="1" x14ac:dyDescent="0.2"/>
    <row r="42366" ht="10.199999999999999" hidden="1" x14ac:dyDescent="0.2"/>
    <row r="42367" ht="10.199999999999999" hidden="1" x14ac:dyDescent="0.2"/>
    <row r="42368" ht="10.199999999999999" hidden="1" x14ac:dyDescent="0.2"/>
    <row r="42369" ht="10.199999999999999" hidden="1" x14ac:dyDescent="0.2"/>
    <row r="42370" ht="10.199999999999999" hidden="1" x14ac:dyDescent="0.2"/>
    <row r="42371" ht="10.199999999999999" hidden="1" x14ac:dyDescent="0.2"/>
    <row r="42372" ht="10.199999999999999" hidden="1" x14ac:dyDescent="0.2"/>
    <row r="42373" ht="10.199999999999999" hidden="1" x14ac:dyDescent="0.2"/>
    <row r="42374" ht="10.199999999999999" hidden="1" x14ac:dyDescent="0.2"/>
    <row r="42375" ht="10.199999999999999" hidden="1" x14ac:dyDescent="0.2"/>
    <row r="42376" ht="10.199999999999999" hidden="1" x14ac:dyDescent="0.2"/>
    <row r="42377" ht="10.199999999999999" hidden="1" x14ac:dyDescent="0.2"/>
    <row r="42378" ht="10.199999999999999" hidden="1" x14ac:dyDescent="0.2"/>
    <row r="42379" ht="10.199999999999999" hidden="1" x14ac:dyDescent="0.2"/>
    <row r="42380" ht="10.199999999999999" hidden="1" x14ac:dyDescent="0.2"/>
    <row r="42381" ht="10.199999999999999" hidden="1" x14ac:dyDescent="0.2"/>
    <row r="42382" ht="10.199999999999999" hidden="1" x14ac:dyDescent="0.2"/>
    <row r="42383" ht="10.199999999999999" hidden="1" x14ac:dyDescent="0.2"/>
    <row r="42384" ht="10.199999999999999" hidden="1" x14ac:dyDescent="0.2"/>
    <row r="42385" ht="10.199999999999999" hidden="1" x14ac:dyDescent="0.2"/>
    <row r="42386" ht="10.199999999999999" hidden="1" x14ac:dyDescent="0.2"/>
    <row r="42387" ht="10.199999999999999" hidden="1" x14ac:dyDescent="0.2"/>
    <row r="42388" ht="10.199999999999999" hidden="1" x14ac:dyDescent="0.2"/>
    <row r="42389" ht="10.199999999999999" hidden="1" x14ac:dyDescent="0.2"/>
    <row r="42390" ht="10.199999999999999" hidden="1" x14ac:dyDescent="0.2"/>
    <row r="42391" ht="10.199999999999999" hidden="1" x14ac:dyDescent="0.2"/>
    <row r="42392" ht="10.199999999999999" hidden="1" x14ac:dyDescent="0.2"/>
    <row r="42393" ht="10.199999999999999" hidden="1" x14ac:dyDescent="0.2"/>
    <row r="42394" ht="10.199999999999999" hidden="1" x14ac:dyDescent="0.2"/>
    <row r="42395" ht="10.199999999999999" hidden="1" x14ac:dyDescent="0.2"/>
    <row r="42396" ht="10.199999999999999" hidden="1" x14ac:dyDescent="0.2"/>
    <row r="42397" ht="10.199999999999999" hidden="1" x14ac:dyDescent="0.2"/>
    <row r="42398" ht="10.199999999999999" hidden="1" x14ac:dyDescent="0.2"/>
    <row r="42399" ht="10.199999999999999" hidden="1" x14ac:dyDescent="0.2"/>
    <row r="42400" ht="10.199999999999999" hidden="1" x14ac:dyDescent="0.2"/>
    <row r="42401" ht="10.199999999999999" hidden="1" x14ac:dyDescent="0.2"/>
    <row r="42402" ht="10.199999999999999" hidden="1" x14ac:dyDescent="0.2"/>
    <row r="42403" ht="10.199999999999999" hidden="1" x14ac:dyDescent="0.2"/>
    <row r="42404" ht="10.199999999999999" hidden="1" x14ac:dyDescent="0.2"/>
    <row r="42405" ht="10.199999999999999" hidden="1" x14ac:dyDescent="0.2"/>
    <row r="42406" ht="10.199999999999999" hidden="1" x14ac:dyDescent="0.2"/>
    <row r="42407" ht="10.199999999999999" hidden="1" x14ac:dyDescent="0.2"/>
    <row r="42408" ht="10.199999999999999" hidden="1" x14ac:dyDescent="0.2"/>
    <row r="42409" ht="10.199999999999999" hidden="1" x14ac:dyDescent="0.2"/>
    <row r="42410" ht="10.199999999999999" hidden="1" x14ac:dyDescent="0.2"/>
    <row r="42411" ht="10.199999999999999" hidden="1" x14ac:dyDescent="0.2"/>
    <row r="42412" ht="10.199999999999999" hidden="1" x14ac:dyDescent="0.2"/>
    <row r="42413" ht="10.199999999999999" hidden="1" x14ac:dyDescent="0.2"/>
    <row r="42414" ht="10.199999999999999" hidden="1" x14ac:dyDescent="0.2"/>
    <row r="42415" ht="10.199999999999999" hidden="1" x14ac:dyDescent="0.2"/>
    <row r="42416" ht="10.199999999999999" hidden="1" x14ac:dyDescent="0.2"/>
    <row r="42417" ht="10.199999999999999" hidden="1" x14ac:dyDescent="0.2"/>
    <row r="42418" ht="10.199999999999999" hidden="1" x14ac:dyDescent="0.2"/>
    <row r="42419" ht="10.199999999999999" hidden="1" x14ac:dyDescent="0.2"/>
    <row r="42420" ht="10.199999999999999" hidden="1" x14ac:dyDescent="0.2"/>
    <row r="42421" ht="10.199999999999999" hidden="1" x14ac:dyDescent="0.2"/>
    <row r="42422" ht="10.199999999999999" hidden="1" x14ac:dyDescent="0.2"/>
    <row r="42423" ht="10.199999999999999" hidden="1" x14ac:dyDescent="0.2"/>
    <row r="42424" ht="10.199999999999999" hidden="1" x14ac:dyDescent="0.2"/>
    <row r="42425" ht="10.199999999999999" hidden="1" x14ac:dyDescent="0.2"/>
    <row r="42426" ht="10.199999999999999" hidden="1" x14ac:dyDescent="0.2"/>
    <row r="42427" ht="10.199999999999999" hidden="1" x14ac:dyDescent="0.2"/>
    <row r="42428" ht="10.199999999999999" hidden="1" x14ac:dyDescent="0.2"/>
    <row r="42429" ht="10.199999999999999" hidden="1" x14ac:dyDescent="0.2"/>
    <row r="42430" ht="10.199999999999999" hidden="1" x14ac:dyDescent="0.2"/>
    <row r="42431" ht="10.199999999999999" hidden="1" x14ac:dyDescent="0.2"/>
    <row r="42432" ht="10.199999999999999" hidden="1" x14ac:dyDescent="0.2"/>
    <row r="42433" ht="10.199999999999999" hidden="1" x14ac:dyDescent="0.2"/>
    <row r="42434" ht="10.199999999999999" hidden="1" x14ac:dyDescent="0.2"/>
    <row r="42435" ht="10.199999999999999" hidden="1" x14ac:dyDescent="0.2"/>
    <row r="42436" ht="10.199999999999999" hidden="1" x14ac:dyDescent="0.2"/>
    <row r="42437" ht="10.199999999999999" hidden="1" x14ac:dyDescent="0.2"/>
    <row r="42438" ht="10.199999999999999" hidden="1" x14ac:dyDescent="0.2"/>
    <row r="42439" ht="10.199999999999999" hidden="1" x14ac:dyDescent="0.2"/>
    <row r="42440" ht="10.199999999999999" hidden="1" x14ac:dyDescent="0.2"/>
    <row r="42441" ht="10.199999999999999" hidden="1" x14ac:dyDescent="0.2"/>
    <row r="42442" ht="10.199999999999999" hidden="1" x14ac:dyDescent="0.2"/>
    <row r="42443" ht="10.199999999999999" hidden="1" x14ac:dyDescent="0.2"/>
    <row r="42444" ht="10.199999999999999" hidden="1" x14ac:dyDescent="0.2"/>
    <row r="42445" ht="10.199999999999999" hidden="1" x14ac:dyDescent="0.2"/>
    <row r="42446" ht="10.199999999999999" hidden="1" x14ac:dyDescent="0.2"/>
    <row r="42447" ht="10.199999999999999" hidden="1" x14ac:dyDescent="0.2"/>
    <row r="42448" ht="10.199999999999999" hidden="1" x14ac:dyDescent="0.2"/>
    <row r="42449" ht="10.199999999999999" hidden="1" x14ac:dyDescent="0.2"/>
    <row r="42450" ht="10.199999999999999" hidden="1" x14ac:dyDescent="0.2"/>
    <row r="42451" ht="10.199999999999999" hidden="1" x14ac:dyDescent="0.2"/>
    <row r="42452" ht="10.199999999999999" hidden="1" x14ac:dyDescent="0.2"/>
    <row r="42453" ht="10.199999999999999" hidden="1" x14ac:dyDescent="0.2"/>
    <row r="42454" ht="10.199999999999999" hidden="1" x14ac:dyDescent="0.2"/>
    <row r="42455" ht="10.199999999999999" hidden="1" x14ac:dyDescent="0.2"/>
    <row r="42456" ht="10.199999999999999" hidden="1" x14ac:dyDescent="0.2"/>
    <row r="42457" ht="10.199999999999999" hidden="1" x14ac:dyDescent="0.2"/>
    <row r="42458" ht="10.199999999999999" hidden="1" x14ac:dyDescent="0.2"/>
    <row r="42459" ht="10.199999999999999" hidden="1" x14ac:dyDescent="0.2"/>
    <row r="42460" ht="10.199999999999999" hidden="1" x14ac:dyDescent="0.2"/>
    <row r="42461" ht="10.199999999999999" hidden="1" x14ac:dyDescent="0.2"/>
    <row r="42462" ht="10.199999999999999" hidden="1" x14ac:dyDescent="0.2"/>
    <row r="42463" ht="10.199999999999999" hidden="1" x14ac:dyDescent="0.2"/>
    <row r="42464" ht="10.199999999999999" hidden="1" x14ac:dyDescent="0.2"/>
    <row r="42465" ht="10.199999999999999" hidden="1" x14ac:dyDescent="0.2"/>
    <row r="42466" ht="10.199999999999999" hidden="1" x14ac:dyDescent="0.2"/>
    <row r="42467" ht="10.199999999999999" hidden="1" x14ac:dyDescent="0.2"/>
    <row r="42468" ht="10.199999999999999" hidden="1" x14ac:dyDescent="0.2"/>
    <row r="42469" ht="10.199999999999999" hidden="1" x14ac:dyDescent="0.2"/>
    <row r="42470" ht="10.199999999999999" hidden="1" x14ac:dyDescent="0.2"/>
    <row r="42471" ht="10.199999999999999" hidden="1" x14ac:dyDescent="0.2"/>
    <row r="42472" ht="10.199999999999999" hidden="1" x14ac:dyDescent="0.2"/>
    <row r="42473" ht="10.199999999999999" hidden="1" x14ac:dyDescent="0.2"/>
    <row r="42474" ht="10.199999999999999" hidden="1" x14ac:dyDescent="0.2"/>
    <row r="42475" ht="10.199999999999999" hidden="1" x14ac:dyDescent="0.2"/>
    <row r="42476" ht="10.199999999999999" hidden="1" x14ac:dyDescent="0.2"/>
    <row r="42477" ht="10.199999999999999" hidden="1" x14ac:dyDescent="0.2"/>
    <row r="42478" ht="10.199999999999999" hidden="1" x14ac:dyDescent="0.2"/>
    <row r="42479" ht="10.199999999999999" hidden="1" x14ac:dyDescent="0.2"/>
    <row r="42480" ht="10.199999999999999" hidden="1" x14ac:dyDescent="0.2"/>
    <row r="42481" ht="10.199999999999999" hidden="1" x14ac:dyDescent="0.2"/>
    <row r="42482" ht="10.199999999999999" hidden="1" x14ac:dyDescent="0.2"/>
    <row r="42483" ht="10.199999999999999" hidden="1" x14ac:dyDescent="0.2"/>
    <row r="42484" ht="10.199999999999999" hidden="1" x14ac:dyDescent="0.2"/>
    <row r="42485" ht="10.199999999999999" hidden="1" x14ac:dyDescent="0.2"/>
    <row r="42486" ht="10.199999999999999" hidden="1" x14ac:dyDescent="0.2"/>
    <row r="42487" ht="10.199999999999999" hidden="1" x14ac:dyDescent="0.2"/>
    <row r="42488" ht="10.199999999999999" hidden="1" x14ac:dyDescent="0.2"/>
    <row r="42489" ht="10.199999999999999" hidden="1" x14ac:dyDescent="0.2"/>
    <row r="42490" ht="10.199999999999999" hidden="1" x14ac:dyDescent="0.2"/>
    <row r="42491" ht="10.199999999999999" hidden="1" x14ac:dyDescent="0.2"/>
    <row r="42492" ht="10.199999999999999" hidden="1" x14ac:dyDescent="0.2"/>
    <row r="42493" ht="10.199999999999999" hidden="1" x14ac:dyDescent="0.2"/>
    <row r="42494" ht="10.199999999999999" hidden="1" x14ac:dyDescent="0.2"/>
    <row r="42495" ht="10.199999999999999" hidden="1" x14ac:dyDescent="0.2"/>
    <row r="42496" ht="10.199999999999999" hidden="1" x14ac:dyDescent="0.2"/>
    <row r="42497" ht="10.199999999999999" hidden="1" x14ac:dyDescent="0.2"/>
    <row r="42498" ht="10.199999999999999" hidden="1" x14ac:dyDescent="0.2"/>
    <row r="42499" ht="10.199999999999999" hidden="1" x14ac:dyDescent="0.2"/>
    <row r="42500" ht="10.199999999999999" hidden="1" x14ac:dyDescent="0.2"/>
    <row r="42501" ht="10.199999999999999" hidden="1" x14ac:dyDescent="0.2"/>
    <row r="42502" ht="10.199999999999999" hidden="1" x14ac:dyDescent="0.2"/>
    <row r="42503" ht="10.199999999999999" hidden="1" x14ac:dyDescent="0.2"/>
    <row r="42504" ht="10.199999999999999" hidden="1" x14ac:dyDescent="0.2"/>
    <row r="42505" ht="10.199999999999999" hidden="1" x14ac:dyDescent="0.2"/>
    <row r="42506" ht="10.199999999999999" hidden="1" x14ac:dyDescent="0.2"/>
    <row r="42507" ht="10.199999999999999" hidden="1" x14ac:dyDescent="0.2"/>
    <row r="42508" ht="10.199999999999999" hidden="1" x14ac:dyDescent="0.2"/>
    <row r="42509" ht="10.199999999999999" hidden="1" x14ac:dyDescent="0.2"/>
    <row r="42510" ht="10.199999999999999" hidden="1" x14ac:dyDescent="0.2"/>
    <row r="42511" ht="10.199999999999999" hidden="1" x14ac:dyDescent="0.2"/>
    <row r="42512" ht="10.199999999999999" hidden="1" x14ac:dyDescent="0.2"/>
    <row r="42513" ht="10.199999999999999" hidden="1" x14ac:dyDescent="0.2"/>
    <row r="42514" ht="10.199999999999999" hidden="1" x14ac:dyDescent="0.2"/>
    <row r="42515" ht="10.199999999999999" hidden="1" x14ac:dyDescent="0.2"/>
    <row r="42516" ht="10.199999999999999" hidden="1" x14ac:dyDescent="0.2"/>
    <row r="42517" ht="10.199999999999999" hidden="1" x14ac:dyDescent="0.2"/>
    <row r="42518" ht="10.199999999999999" hidden="1" x14ac:dyDescent="0.2"/>
    <row r="42519" ht="10.199999999999999" hidden="1" x14ac:dyDescent="0.2"/>
    <row r="42520" ht="10.199999999999999" hidden="1" x14ac:dyDescent="0.2"/>
    <row r="42521" ht="10.199999999999999" hidden="1" x14ac:dyDescent="0.2"/>
    <row r="42522" ht="10.199999999999999" hidden="1" x14ac:dyDescent="0.2"/>
    <row r="42523" ht="10.199999999999999" hidden="1" x14ac:dyDescent="0.2"/>
    <row r="42524" ht="10.199999999999999" hidden="1" x14ac:dyDescent="0.2"/>
    <row r="42525" ht="10.199999999999999" hidden="1" x14ac:dyDescent="0.2"/>
    <row r="42526" ht="10.199999999999999" hidden="1" x14ac:dyDescent="0.2"/>
    <row r="42527" ht="10.199999999999999" hidden="1" x14ac:dyDescent="0.2"/>
    <row r="42528" ht="10.199999999999999" hidden="1" x14ac:dyDescent="0.2"/>
    <row r="42529" ht="10.199999999999999" hidden="1" x14ac:dyDescent="0.2"/>
    <row r="42530" ht="10.199999999999999" hidden="1" x14ac:dyDescent="0.2"/>
    <row r="42531" ht="10.199999999999999" hidden="1" x14ac:dyDescent="0.2"/>
    <row r="42532" ht="10.199999999999999" hidden="1" x14ac:dyDescent="0.2"/>
    <row r="42533" ht="10.199999999999999" hidden="1" x14ac:dyDescent="0.2"/>
    <row r="42534" ht="10.199999999999999" hidden="1" x14ac:dyDescent="0.2"/>
    <row r="42535" ht="10.199999999999999" hidden="1" x14ac:dyDescent="0.2"/>
    <row r="42536" ht="10.199999999999999" hidden="1" x14ac:dyDescent="0.2"/>
    <row r="42537" ht="10.199999999999999" hidden="1" x14ac:dyDescent="0.2"/>
    <row r="42538" ht="10.199999999999999" hidden="1" x14ac:dyDescent="0.2"/>
    <row r="42539" ht="10.199999999999999" hidden="1" x14ac:dyDescent="0.2"/>
    <row r="42540" ht="10.199999999999999" hidden="1" x14ac:dyDescent="0.2"/>
    <row r="42541" ht="10.199999999999999" hidden="1" x14ac:dyDescent="0.2"/>
    <row r="42542" ht="10.199999999999999" hidden="1" x14ac:dyDescent="0.2"/>
    <row r="42543" ht="10.199999999999999" hidden="1" x14ac:dyDescent="0.2"/>
    <row r="42544" ht="10.199999999999999" hidden="1" x14ac:dyDescent="0.2"/>
    <row r="42545" ht="10.199999999999999" hidden="1" x14ac:dyDescent="0.2"/>
    <row r="42546" ht="10.199999999999999" hidden="1" x14ac:dyDescent="0.2"/>
    <row r="42547" ht="10.199999999999999" hidden="1" x14ac:dyDescent="0.2"/>
    <row r="42548" ht="10.199999999999999" hidden="1" x14ac:dyDescent="0.2"/>
    <row r="42549" ht="10.199999999999999" hidden="1" x14ac:dyDescent="0.2"/>
    <row r="42550" ht="10.199999999999999" hidden="1" x14ac:dyDescent="0.2"/>
    <row r="42551" ht="10.199999999999999" hidden="1" x14ac:dyDescent="0.2"/>
    <row r="42552" ht="10.199999999999999" hidden="1" x14ac:dyDescent="0.2"/>
    <row r="42553" ht="10.199999999999999" hidden="1" x14ac:dyDescent="0.2"/>
    <row r="42554" ht="10.199999999999999" hidden="1" x14ac:dyDescent="0.2"/>
    <row r="42555" ht="10.199999999999999" hidden="1" x14ac:dyDescent="0.2"/>
    <row r="42556" ht="10.199999999999999" hidden="1" x14ac:dyDescent="0.2"/>
    <row r="42557" ht="10.199999999999999" hidden="1" x14ac:dyDescent="0.2"/>
    <row r="42558" ht="10.199999999999999" hidden="1" x14ac:dyDescent="0.2"/>
    <row r="42559" ht="10.199999999999999" hidden="1" x14ac:dyDescent="0.2"/>
    <row r="42560" ht="10.199999999999999" hidden="1" x14ac:dyDescent="0.2"/>
    <row r="42561" ht="10.199999999999999" hidden="1" x14ac:dyDescent="0.2"/>
    <row r="42562" ht="10.199999999999999" hidden="1" x14ac:dyDescent="0.2"/>
    <row r="42563" ht="10.199999999999999" hidden="1" x14ac:dyDescent="0.2"/>
    <row r="42564" ht="10.199999999999999" hidden="1" x14ac:dyDescent="0.2"/>
    <row r="42565" ht="10.199999999999999" hidden="1" x14ac:dyDescent="0.2"/>
    <row r="42566" ht="10.199999999999999" hidden="1" x14ac:dyDescent="0.2"/>
    <row r="42567" ht="10.199999999999999" hidden="1" x14ac:dyDescent="0.2"/>
    <row r="42568" ht="10.199999999999999" hidden="1" x14ac:dyDescent="0.2"/>
    <row r="42569" ht="10.199999999999999" hidden="1" x14ac:dyDescent="0.2"/>
    <row r="42570" ht="10.199999999999999" hidden="1" x14ac:dyDescent="0.2"/>
    <row r="42571" ht="10.199999999999999" hidden="1" x14ac:dyDescent="0.2"/>
    <row r="42572" ht="10.199999999999999" hidden="1" x14ac:dyDescent="0.2"/>
    <row r="42573" ht="10.199999999999999" hidden="1" x14ac:dyDescent="0.2"/>
    <row r="42574" ht="10.199999999999999" hidden="1" x14ac:dyDescent="0.2"/>
    <row r="42575" ht="10.199999999999999" hidden="1" x14ac:dyDescent="0.2"/>
    <row r="42576" ht="10.199999999999999" hidden="1" x14ac:dyDescent="0.2"/>
    <row r="42577" ht="10.199999999999999" hidden="1" x14ac:dyDescent="0.2"/>
    <row r="42578" ht="10.199999999999999" hidden="1" x14ac:dyDescent="0.2"/>
    <row r="42579" ht="10.199999999999999" hidden="1" x14ac:dyDescent="0.2"/>
    <row r="42580" ht="10.199999999999999" hidden="1" x14ac:dyDescent="0.2"/>
    <row r="42581" ht="10.199999999999999" hidden="1" x14ac:dyDescent="0.2"/>
    <row r="42582" ht="10.199999999999999" hidden="1" x14ac:dyDescent="0.2"/>
    <row r="42583" ht="10.199999999999999" hidden="1" x14ac:dyDescent="0.2"/>
    <row r="42584" ht="10.199999999999999" hidden="1" x14ac:dyDescent="0.2"/>
    <row r="42585" ht="10.199999999999999" hidden="1" x14ac:dyDescent="0.2"/>
    <row r="42586" ht="10.199999999999999" hidden="1" x14ac:dyDescent="0.2"/>
    <row r="42587" ht="10.199999999999999" hidden="1" x14ac:dyDescent="0.2"/>
    <row r="42588" ht="10.199999999999999" hidden="1" x14ac:dyDescent="0.2"/>
    <row r="42589" ht="10.199999999999999" hidden="1" x14ac:dyDescent="0.2"/>
    <row r="42590" ht="10.199999999999999" hidden="1" x14ac:dyDescent="0.2"/>
    <row r="42591" ht="10.199999999999999" hidden="1" x14ac:dyDescent="0.2"/>
    <row r="42592" ht="10.199999999999999" hidden="1" x14ac:dyDescent="0.2"/>
    <row r="42593" ht="10.199999999999999" hidden="1" x14ac:dyDescent="0.2"/>
    <row r="42594" ht="10.199999999999999" hidden="1" x14ac:dyDescent="0.2"/>
    <row r="42595" ht="10.199999999999999" hidden="1" x14ac:dyDescent="0.2"/>
    <row r="42596" ht="10.199999999999999" hidden="1" x14ac:dyDescent="0.2"/>
    <row r="42597" ht="10.199999999999999" hidden="1" x14ac:dyDescent="0.2"/>
    <row r="42598" ht="10.199999999999999" hidden="1" x14ac:dyDescent="0.2"/>
    <row r="42599" ht="10.199999999999999" hidden="1" x14ac:dyDescent="0.2"/>
    <row r="42600" ht="10.199999999999999" hidden="1" x14ac:dyDescent="0.2"/>
    <row r="42601" ht="10.199999999999999" hidden="1" x14ac:dyDescent="0.2"/>
    <row r="42602" ht="10.199999999999999" hidden="1" x14ac:dyDescent="0.2"/>
    <row r="42603" ht="10.199999999999999" hidden="1" x14ac:dyDescent="0.2"/>
    <row r="42604" ht="10.199999999999999" hidden="1" x14ac:dyDescent="0.2"/>
    <row r="42605" ht="10.199999999999999" hidden="1" x14ac:dyDescent="0.2"/>
    <row r="42606" ht="10.199999999999999" hidden="1" x14ac:dyDescent="0.2"/>
    <row r="42607" ht="10.199999999999999" hidden="1" x14ac:dyDescent="0.2"/>
    <row r="42608" ht="10.199999999999999" hidden="1" x14ac:dyDescent="0.2"/>
    <row r="42609" ht="10.199999999999999" hidden="1" x14ac:dyDescent="0.2"/>
    <row r="42610" ht="10.199999999999999" hidden="1" x14ac:dyDescent="0.2"/>
    <row r="42611" ht="10.199999999999999" hidden="1" x14ac:dyDescent="0.2"/>
    <row r="42612" ht="10.199999999999999" hidden="1" x14ac:dyDescent="0.2"/>
    <row r="42613" ht="10.199999999999999" hidden="1" x14ac:dyDescent="0.2"/>
    <row r="42614" ht="10.199999999999999" hidden="1" x14ac:dyDescent="0.2"/>
    <row r="42615" ht="10.199999999999999" hidden="1" x14ac:dyDescent="0.2"/>
    <row r="42616" ht="10.199999999999999" hidden="1" x14ac:dyDescent="0.2"/>
    <row r="42617" ht="10.199999999999999" hidden="1" x14ac:dyDescent="0.2"/>
    <row r="42618" ht="10.199999999999999" hidden="1" x14ac:dyDescent="0.2"/>
    <row r="42619" ht="10.199999999999999" hidden="1" x14ac:dyDescent="0.2"/>
    <row r="42620" ht="10.199999999999999" hidden="1" x14ac:dyDescent="0.2"/>
    <row r="42621" ht="10.199999999999999" hidden="1" x14ac:dyDescent="0.2"/>
    <row r="42622" ht="10.199999999999999" hidden="1" x14ac:dyDescent="0.2"/>
    <row r="42623" ht="10.199999999999999" hidden="1" x14ac:dyDescent="0.2"/>
    <row r="42624" ht="10.199999999999999" hidden="1" x14ac:dyDescent="0.2"/>
    <row r="42625" ht="10.199999999999999" hidden="1" x14ac:dyDescent="0.2"/>
    <row r="42626" ht="10.199999999999999" hidden="1" x14ac:dyDescent="0.2"/>
    <row r="42627" ht="10.199999999999999" hidden="1" x14ac:dyDescent="0.2"/>
    <row r="42628" ht="10.199999999999999" hidden="1" x14ac:dyDescent="0.2"/>
    <row r="42629" ht="10.199999999999999" hidden="1" x14ac:dyDescent="0.2"/>
    <row r="42630" ht="10.199999999999999" hidden="1" x14ac:dyDescent="0.2"/>
    <row r="42631" ht="10.199999999999999" hidden="1" x14ac:dyDescent="0.2"/>
    <row r="42632" ht="10.199999999999999" hidden="1" x14ac:dyDescent="0.2"/>
    <row r="42633" ht="10.199999999999999" hidden="1" x14ac:dyDescent="0.2"/>
    <row r="42634" ht="10.199999999999999" hidden="1" x14ac:dyDescent="0.2"/>
    <row r="42635" ht="10.199999999999999" hidden="1" x14ac:dyDescent="0.2"/>
    <row r="42636" ht="10.199999999999999" hidden="1" x14ac:dyDescent="0.2"/>
    <row r="42637" ht="10.199999999999999" hidden="1" x14ac:dyDescent="0.2"/>
    <row r="42638" ht="10.199999999999999" hidden="1" x14ac:dyDescent="0.2"/>
    <row r="42639" ht="10.199999999999999" hidden="1" x14ac:dyDescent="0.2"/>
    <row r="42640" ht="10.199999999999999" hidden="1" x14ac:dyDescent="0.2"/>
    <row r="42641" ht="10.199999999999999" hidden="1" x14ac:dyDescent="0.2"/>
    <row r="42642" ht="10.199999999999999" hidden="1" x14ac:dyDescent="0.2"/>
    <row r="42643" ht="10.199999999999999" hidden="1" x14ac:dyDescent="0.2"/>
    <row r="42644" ht="10.199999999999999" hidden="1" x14ac:dyDescent="0.2"/>
    <row r="42645" ht="10.199999999999999" hidden="1" x14ac:dyDescent="0.2"/>
    <row r="42646" ht="10.199999999999999" hidden="1" x14ac:dyDescent="0.2"/>
    <row r="42647" ht="10.199999999999999" hidden="1" x14ac:dyDescent="0.2"/>
    <row r="42648" ht="10.199999999999999" hidden="1" x14ac:dyDescent="0.2"/>
    <row r="42649" ht="10.199999999999999" hidden="1" x14ac:dyDescent="0.2"/>
    <row r="42650" ht="10.199999999999999" hidden="1" x14ac:dyDescent="0.2"/>
    <row r="42651" ht="10.199999999999999" hidden="1" x14ac:dyDescent="0.2"/>
    <row r="42652" ht="10.199999999999999" hidden="1" x14ac:dyDescent="0.2"/>
    <row r="42653" ht="10.199999999999999" hidden="1" x14ac:dyDescent="0.2"/>
    <row r="42654" ht="10.199999999999999" hidden="1" x14ac:dyDescent="0.2"/>
    <row r="42655" ht="10.199999999999999" hidden="1" x14ac:dyDescent="0.2"/>
    <row r="42656" ht="10.199999999999999" hidden="1" x14ac:dyDescent="0.2"/>
    <row r="42657" ht="10.199999999999999" hidden="1" x14ac:dyDescent="0.2"/>
    <row r="42658" ht="10.199999999999999" hidden="1" x14ac:dyDescent="0.2"/>
    <row r="42659" ht="10.199999999999999" hidden="1" x14ac:dyDescent="0.2"/>
    <row r="42660" ht="10.199999999999999" hidden="1" x14ac:dyDescent="0.2"/>
    <row r="42661" ht="10.199999999999999" hidden="1" x14ac:dyDescent="0.2"/>
    <row r="42662" ht="10.199999999999999" hidden="1" x14ac:dyDescent="0.2"/>
    <row r="42663" ht="10.199999999999999" hidden="1" x14ac:dyDescent="0.2"/>
    <row r="42664" ht="10.199999999999999" hidden="1" x14ac:dyDescent="0.2"/>
    <row r="42665" ht="10.199999999999999" hidden="1" x14ac:dyDescent="0.2"/>
    <row r="42666" ht="10.199999999999999" hidden="1" x14ac:dyDescent="0.2"/>
    <row r="42667" ht="10.199999999999999" hidden="1" x14ac:dyDescent="0.2"/>
    <row r="42668" ht="10.199999999999999" hidden="1" x14ac:dyDescent="0.2"/>
    <row r="42669" ht="10.199999999999999" hidden="1" x14ac:dyDescent="0.2"/>
    <row r="42670" ht="10.199999999999999" hidden="1" x14ac:dyDescent="0.2"/>
    <row r="42671" ht="10.199999999999999" hidden="1" x14ac:dyDescent="0.2"/>
    <row r="42672" ht="10.199999999999999" hidden="1" x14ac:dyDescent="0.2"/>
    <row r="42673" ht="10.199999999999999" hidden="1" x14ac:dyDescent="0.2"/>
    <row r="42674" ht="10.199999999999999" hidden="1" x14ac:dyDescent="0.2"/>
    <row r="42675" ht="10.199999999999999" hidden="1" x14ac:dyDescent="0.2"/>
    <row r="42676" ht="10.199999999999999" hidden="1" x14ac:dyDescent="0.2"/>
    <row r="42677" ht="10.199999999999999" hidden="1" x14ac:dyDescent="0.2"/>
    <row r="42678" ht="10.199999999999999" hidden="1" x14ac:dyDescent="0.2"/>
    <row r="42679" ht="10.199999999999999" hidden="1" x14ac:dyDescent="0.2"/>
    <row r="42680" ht="10.199999999999999" hidden="1" x14ac:dyDescent="0.2"/>
    <row r="42681" ht="10.199999999999999" hidden="1" x14ac:dyDescent="0.2"/>
    <row r="42682" ht="10.199999999999999" hidden="1" x14ac:dyDescent="0.2"/>
    <row r="42683" ht="10.199999999999999" hidden="1" x14ac:dyDescent="0.2"/>
    <row r="42684" ht="10.199999999999999" hidden="1" x14ac:dyDescent="0.2"/>
    <row r="42685" ht="10.199999999999999" hidden="1" x14ac:dyDescent="0.2"/>
    <row r="42686" ht="10.199999999999999" hidden="1" x14ac:dyDescent="0.2"/>
    <row r="42687" ht="10.199999999999999" hidden="1" x14ac:dyDescent="0.2"/>
    <row r="42688" ht="10.199999999999999" hidden="1" x14ac:dyDescent="0.2"/>
    <row r="42689" ht="10.199999999999999" hidden="1" x14ac:dyDescent="0.2"/>
    <row r="42690" ht="10.199999999999999" hidden="1" x14ac:dyDescent="0.2"/>
    <row r="42691" ht="10.199999999999999" hidden="1" x14ac:dyDescent="0.2"/>
    <row r="42692" ht="10.199999999999999" hidden="1" x14ac:dyDescent="0.2"/>
    <row r="42693" ht="10.199999999999999" hidden="1" x14ac:dyDescent="0.2"/>
    <row r="42694" ht="10.199999999999999" hidden="1" x14ac:dyDescent="0.2"/>
    <row r="42695" ht="10.199999999999999" hidden="1" x14ac:dyDescent="0.2"/>
    <row r="42696" ht="10.199999999999999" hidden="1" x14ac:dyDescent="0.2"/>
    <row r="42697" ht="10.199999999999999" hidden="1" x14ac:dyDescent="0.2"/>
    <row r="42698" ht="10.199999999999999" hidden="1" x14ac:dyDescent="0.2"/>
    <row r="42699" ht="10.199999999999999" hidden="1" x14ac:dyDescent="0.2"/>
    <row r="42700" ht="10.199999999999999" hidden="1" x14ac:dyDescent="0.2"/>
    <row r="42701" ht="10.199999999999999" hidden="1" x14ac:dyDescent="0.2"/>
    <row r="42702" ht="10.199999999999999" hidden="1" x14ac:dyDescent="0.2"/>
    <row r="42703" ht="10.199999999999999" hidden="1" x14ac:dyDescent="0.2"/>
    <row r="42704" ht="10.199999999999999" hidden="1" x14ac:dyDescent="0.2"/>
    <row r="42705" ht="10.199999999999999" hidden="1" x14ac:dyDescent="0.2"/>
    <row r="42706" ht="10.199999999999999" hidden="1" x14ac:dyDescent="0.2"/>
    <row r="42707" ht="10.199999999999999" hidden="1" x14ac:dyDescent="0.2"/>
    <row r="42708" ht="10.199999999999999" hidden="1" x14ac:dyDescent="0.2"/>
    <row r="42709" ht="10.199999999999999" hidden="1" x14ac:dyDescent="0.2"/>
    <row r="42710" ht="10.199999999999999" hidden="1" x14ac:dyDescent="0.2"/>
    <row r="42711" ht="10.199999999999999" hidden="1" x14ac:dyDescent="0.2"/>
    <row r="42712" ht="10.199999999999999" hidden="1" x14ac:dyDescent="0.2"/>
    <row r="42713" ht="10.199999999999999" hidden="1" x14ac:dyDescent="0.2"/>
    <row r="42714" ht="10.199999999999999" hidden="1" x14ac:dyDescent="0.2"/>
    <row r="42715" ht="10.199999999999999" hidden="1" x14ac:dyDescent="0.2"/>
    <row r="42716" ht="10.199999999999999" hidden="1" x14ac:dyDescent="0.2"/>
    <row r="42717" ht="10.199999999999999" hidden="1" x14ac:dyDescent="0.2"/>
    <row r="42718" ht="10.199999999999999" hidden="1" x14ac:dyDescent="0.2"/>
    <row r="42719" ht="10.199999999999999" hidden="1" x14ac:dyDescent="0.2"/>
    <row r="42720" ht="10.199999999999999" hidden="1" x14ac:dyDescent="0.2"/>
    <row r="42721" ht="10.199999999999999" hidden="1" x14ac:dyDescent="0.2"/>
    <row r="42722" ht="10.199999999999999" hidden="1" x14ac:dyDescent="0.2"/>
    <row r="42723" ht="10.199999999999999" hidden="1" x14ac:dyDescent="0.2"/>
    <row r="42724" ht="10.199999999999999" hidden="1" x14ac:dyDescent="0.2"/>
    <row r="42725" ht="10.199999999999999" hidden="1" x14ac:dyDescent="0.2"/>
    <row r="42726" ht="10.199999999999999" hidden="1" x14ac:dyDescent="0.2"/>
    <row r="42727" ht="10.199999999999999" hidden="1" x14ac:dyDescent="0.2"/>
    <row r="42728" ht="10.199999999999999" hidden="1" x14ac:dyDescent="0.2"/>
    <row r="42729" ht="10.199999999999999" hidden="1" x14ac:dyDescent="0.2"/>
    <row r="42730" ht="10.199999999999999" hidden="1" x14ac:dyDescent="0.2"/>
    <row r="42731" ht="10.199999999999999" hidden="1" x14ac:dyDescent="0.2"/>
    <row r="42732" ht="10.199999999999999" hidden="1" x14ac:dyDescent="0.2"/>
    <row r="42733" ht="10.199999999999999" hidden="1" x14ac:dyDescent="0.2"/>
    <row r="42734" ht="10.199999999999999" hidden="1" x14ac:dyDescent="0.2"/>
    <row r="42735" ht="10.199999999999999" hidden="1" x14ac:dyDescent="0.2"/>
    <row r="42736" ht="10.199999999999999" hidden="1" x14ac:dyDescent="0.2"/>
    <row r="42737" ht="10.199999999999999" hidden="1" x14ac:dyDescent="0.2"/>
    <row r="42738" ht="10.199999999999999" hidden="1" x14ac:dyDescent="0.2"/>
    <row r="42739" ht="10.199999999999999" hidden="1" x14ac:dyDescent="0.2"/>
    <row r="42740" ht="10.199999999999999" hidden="1" x14ac:dyDescent="0.2"/>
    <row r="42741" ht="10.199999999999999" hidden="1" x14ac:dyDescent="0.2"/>
    <row r="42742" ht="10.199999999999999" hidden="1" x14ac:dyDescent="0.2"/>
    <row r="42743" ht="10.199999999999999" hidden="1" x14ac:dyDescent="0.2"/>
    <row r="42744" ht="10.199999999999999" hidden="1" x14ac:dyDescent="0.2"/>
    <row r="42745" ht="10.199999999999999" hidden="1" x14ac:dyDescent="0.2"/>
    <row r="42746" ht="10.199999999999999" hidden="1" x14ac:dyDescent="0.2"/>
    <row r="42747" ht="10.199999999999999" hidden="1" x14ac:dyDescent="0.2"/>
    <row r="42748" ht="10.199999999999999" hidden="1" x14ac:dyDescent="0.2"/>
    <row r="42749" ht="10.199999999999999" hidden="1" x14ac:dyDescent="0.2"/>
    <row r="42750" ht="10.199999999999999" hidden="1" x14ac:dyDescent="0.2"/>
    <row r="42751" ht="10.199999999999999" hidden="1" x14ac:dyDescent="0.2"/>
    <row r="42752" ht="10.199999999999999" hidden="1" x14ac:dyDescent="0.2"/>
    <row r="42753" ht="10.199999999999999" hidden="1" x14ac:dyDescent="0.2"/>
    <row r="42754" ht="10.199999999999999" hidden="1" x14ac:dyDescent="0.2"/>
    <row r="42755" ht="10.199999999999999" hidden="1" x14ac:dyDescent="0.2"/>
    <row r="42756" ht="10.199999999999999" hidden="1" x14ac:dyDescent="0.2"/>
    <row r="42757" ht="10.199999999999999" hidden="1" x14ac:dyDescent="0.2"/>
    <row r="42758" ht="10.199999999999999" hidden="1" x14ac:dyDescent="0.2"/>
    <row r="42759" ht="10.199999999999999" hidden="1" x14ac:dyDescent="0.2"/>
    <row r="42760" ht="10.199999999999999" hidden="1" x14ac:dyDescent="0.2"/>
    <row r="42761" ht="10.199999999999999" hidden="1" x14ac:dyDescent="0.2"/>
    <row r="42762" ht="10.199999999999999" hidden="1" x14ac:dyDescent="0.2"/>
    <row r="42763" ht="10.199999999999999" hidden="1" x14ac:dyDescent="0.2"/>
    <row r="42764" ht="10.199999999999999" hidden="1" x14ac:dyDescent="0.2"/>
    <row r="42765" ht="10.199999999999999" hidden="1" x14ac:dyDescent="0.2"/>
    <row r="42766" ht="10.199999999999999" hidden="1" x14ac:dyDescent="0.2"/>
    <row r="42767" ht="10.199999999999999" hidden="1" x14ac:dyDescent="0.2"/>
    <row r="42768" ht="10.199999999999999" hidden="1" x14ac:dyDescent="0.2"/>
    <row r="42769" ht="10.199999999999999" hidden="1" x14ac:dyDescent="0.2"/>
    <row r="42770" ht="10.199999999999999" hidden="1" x14ac:dyDescent="0.2"/>
    <row r="42771" ht="10.199999999999999" hidden="1" x14ac:dyDescent="0.2"/>
    <row r="42772" ht="10.199999999999999" hidden="1" x14ac:dyDescent="0.2"/>
    <row r="42773" ht="10.199999999999999" hidden="1" x14ac:dyDescent="0.2"/>
    <row r="42774" ht="10.199999999999999" hidden="1" x14ac:dyDescent="0.2"/>
    <row r="42775" ht="10.199999999999999" hidden="1" x14ac:dyDescent="0.2"/>
    <row r="42776" ht="10.199999999999999" hidden="1" x14ac:dyDescent="0.2"/>
    <row r="42777" ht="10.199999999999999" hidden="1" x14ac:dyDescent="0.2"/>
    <row r="42778" ht="10.199999999999999" hidden="1" x14ac:dyDescent="0.2"/>
    <row r="42779" ht="10.199999999999999" hidden="1" x14ac:dyDescent="0.2"/>
    <row r="42780" ht="10.199999999999999" hidden="1" x14ac:dyDescent="0.2"/>
    <row r="42781" ht="10.199999999999999" hidden="1" x14ac:dyDescent="0.2"/>
    <row r="42782" ht="10.199999999999999" hidden="1" x14ac:dyDescent="0.2"/>
    <row r="42783" ht="10.199999999999999" hidden="1" x14ac:dyDescent="0.2"/>
    <row r="42784" ht="10.199999999999999" hidden="1" x14ac:dyDescent="0.2"/>
    <row r="42785" ht="10.199999999999999" hidden="1" x14ac:dyDescent="0.2"/>
    <row r="42786" ht="10.199999999999999" hidden="1" x14ac:dyDescent="0.2"/>
    <row r="42787" ht="10.199999999999999" hidden="1" x14ac:dyDescent="0.2"/>
    <row r="42788" ht="10.199999999999999" hidden="1" x14ac:dyDescent="0.2"/>
    <row r="42789" ht="10.199999999999999" hidden="1" x14ac:dyDescent="0.2"/>
    <row r="42790" ht="10.199999999999999" hidden="1" x14ac:dyDescent="0.2"/>
    <row r="42791" ht="10.199999999999999" hidden="1" x14ac:dyDescent="0.2"/>
    <row r="42792" ht="10.199999999999999" hidden="1" x14ac:dyDescent="0.2"/>
    <row r="42793" ht="10.199999999999999" hidden="1" x14ac:dyDescent="0.2"/>
    <row r="42794" ht="10.199999999999999" hidden="1" x14ac:dyDescent="0.2"/>
    <row r="42795" ht="10.199999999999999" hidden="1" x14ac:dyDescent="0.2"/>
    <row r="42796" ht="10.199999999999999" hidden="1" x14ac:dyDescent="0.2"/>
    <row r="42797" ht="10.199999999999999" hidden="1" x14ac:dyDescent="0.2"/>
    <row r="42798" ht="10.199999999999999" hidden="1" x14ac:dyDescent="0.2"/>
    <row r="42799" ht="10.199999999999999" hidden="1" x14ac:dyDescent="0.2"/>
    <row r="42800" ht="10.199999999999999" hidden="1" x14ac:dyDescent="0.2"/>
    <row r="42801" ht="10.199999999999999" hidden="1" x14ac:dyDescent="0.2"/>
    <row r="42802" ht="10.199999999999999" hidden="1" x14ac:dyDescent="0.2"/>
    <row r="42803" ht="10.199999999999999" hidden="1" x14ac:dyDescent="0.2"/>
    <row r="42804" ht="10.199999999999999" hidden="1" x14ac:dyDescent="0.2"/>
    <row r="42805" ht="10.199999999999999" hidden="1" x14ac:dyDescent="0.2"/>
    <row r="42806" ht="10.199999999999999" hidden="1" x14ac:dyDescent="0.2"/>
    <row r="42807" ht="10.199999999999999" hidden="1" x14ac:dyDescent="0.2"/>
    <row r="42808" ht="10.199999999999999" hidden="1" x14ac:dyDescent="0.2"/>
    <row r="42809" ht="10.199999999999999" hidden="1" x14ac:dyDescent="0.2"/>
    <row r="42810" ht="10.199999999999999" hidden="1" x14ac:dyDescent="0.2"/>
    <row r="42811" ht="10.199999999999999" hidden="1" x14ac:dyDescent="0.2"/>
    <row r="42812" ht="10.199999999999999" hidden="1" x14ac:dyDescent="0.2"/>
    <row r="42813" ht="10.199999999999999" hidden="1" x14ac:dyDescent="0.2"/>
    <row r="42814" ht="10.199999999999999" hidden="1" x14ac:dyDescent="0.2"/>
    <row r="42815" ht="10.199999999999999" hidden="1" x14ac:dyDescent="0.2"/>
    <row r="42816" ht="10.199999999999999" hidden="1" x14ac:dyDescent="0.2"/>
    <row r="42817" ht="10.199999999999999" hidden="1" x14ac:dyDescent="0.2"/>
    <row r="42818" ht="10.199999999999999" hidden="1" x14ac:dyDescent="0.2"/>
    <row r="42819" ht="10.199999999999999" hidden="1" x14ac:dyDescent="0.2"/>
    <row r="42820" ht="10.199999999999999" hidden="1" x14ac:dyDescent="0.2"/>
    <row r="42821" ht="10.199999999999999" hidden="1" x14ac:dyDescent="0.2"/>
    <row r="42822" ht="10.199999999999999" hidden="1" x14ac:dyDescent="0.2"/>
    <row r="42823" ht="10.199999999999999" hidden="1" x14ac:dyDescent="0.2"/>
    <row r="42824" ht="10.199999999999999" hidden="1" x14ac:dyDescent="0.2"/>
    <row r="42825" ht="10.199999999999999" hidden="1" x14ac:dyDescent="0.2"/>
    <row r="42826" ht="10.199999999999999" hidden="1" x14ac:dyDescent="0.2"/>
    <row r="42827" ht="10.199999999999999" hidden="1" x14ac:dyDescent="0.2"/>
    <row r="42828" ht="10.199999999999999" hidden="1" x14ac:dyDescent="0.2"/>
    <row r="42829" ht="10.199999999999999" hidden="1" x14ac:dyDescent="0.2"/>
    <row r="42830" ht="10.199999999999999" hidden="1" x14ac:dyDescent="0.2"/>
    <row r="42831" ht="10.199999999999999" hidden="1" x14ac:dyDescent="0.2"/>
    <row r="42832" ht="10.199999999999999" hidden="1" x14ac:dyDescent="0.2"/>
    <row r="42833" ht="10.199999999999999" hidden="1" x14ac:dyDescent="0.2"/>
    <row r="42834" ht="10.199999999999999" hidden="1" x14ac:dyDescent="0.2"/>
    <row r="42835" ht="10.199999999999999" hidden="1" x14ac:dyDescent="0.2"/>
    <row r="42836" ht="10.199999999999999" hidden="1" x14ac:dyDescent="0.2"/>
    <row r="42837" ht="10.199999999999999" hidden="1" x14ac:dyDescent="0.2"/>
    <row r="42838" ht="10.199999999999999" hidden="1" x14ac:dyDescent="0.2"/>
    <row r="42839" ht="10.199999999999999" hidden="1" x14ac:dyDescent="0.2"/>
    <row r="42840" ht="10.199999999999999" hidden="1" x14ac:dyDescent="0.2"/>
    <row r="42841" ht="10.199999999999999" hidden="1" x14ac:dyDescent="0.2"/>
    <row r="42842" ht="10.199999999999999" hidden="1" x14ac:dyDescent="0.2"/>
    <row r="42843" ht="10.199999999999999" hidden="1" x14ac:dyDescent="0.2"/>
    <row r="42844" ht="10.199999999999999" hidden="1" x14ac:dyDescent="0.2"/>
    <row r="42845" ht="10.199999999999999" hidden="1" x14ac:dyDescent="0.2"/>
    <row r="42846" ht="10.199999999999999" hidden="1" x14ac:dyDescent="0.2"/>
    <row r="42847" ht="10.199999999999999" hidden="1" x14ac:dyDescent="0.2"/>
    <row r="42848" ht="10.199999999999999" hidden="1" x14ac:dyDescent="0.2"/>
    <row r="42849" ht="10.199999999999999" hidden="1" x14ac:dyDescent="0.2"/>
    <row r="42850" ht="10.199999999999999" hidden="1" x14ac:dyDescent="0.2"/>
    <row r="42851" ht="10.199999999999999" hidden="1" x14ac:dyDescent="0.2"/>
    <row r="42852" ht="10.199999999999999" hidden="1" x14ac:dyDescent="0.2"/>
    <row r="42853" ht="10.199999999999999" hidden="1" x14ac:dyDescent="0.2"/>
    <row r="42854" ht="10.199999999999999" hidden="1" x14ac:dyDescent="0.2"/>
    <row r="42855" ht="10.199999999999999" hidden="1" x14ac:dyDescent="0.2"/>
    <row r="42856" ht="10.199999999999999" hidden="1" x14ac:dyDescent="0.2"/>
    <row r="42857" ht="10.199999999999999" hidden="1" x14ac:dyDescent="0.2"/>
    <row r="42858" ht="10.199999999999999" hidden="1" x14ac:dyDescent="0.2"/>
    <row r="42859" ht="10.199999999999999" hidden="1" x14ac:dyDescent="0.2"/>
    <row r="42860" ht="10.199999999999999" hidden="1" x14ac:dyDescent="0.2"/>
    <row r="42861" ht="10.199999999999999" hidden="1" x14ac:dyDescent="0.2"/>
    <row r="42862" ht="10.199999999999999" hidden="1" x14ac:dyDescent="0.2"/>
    <row r="42863" ht="10.199999999999999" hidden="1" x14ac:dyDescent="0.2"/>
    <row r="42864" ht="10.199999999999999" hidden="1" x14ac:dyDescent="0.2"/>
    <row r="42865" ht="10.199999999999999" hidden="1" x14ac:dyDescent="0.2"/>
    <row r="42866" ht="10.199999999999999" hidden="1" x14ac:dyDescent="0.2"/>
    <row r="42867" ht="10.199999999999999" hidden="1" x14ac:dyDescent="0.2"/>
    <row r="42868" ht="10.199999999999999" hidden="1" x14ac:dyDescent="0.2"/>
    <row r="42869" ht="10.199999999999999" hidden="1" x14ac:dyDescent="0.2"/>
    <row r="42870" ht="10.199999999999999" hidden="1" x14ac:dyDescent="0.2"/>
    <row r="42871" ht="10.199999999999999" hidden="1" x14ac:dyDescent="0.2"/>
    <row r="42872" ht="10.199999999999999" hidden="1" x14ac:dyDescent="0.2"/>
    <row r="42873" ht="10.199999999999999" hidden="1" x14ac:dyDescent="0.2"/>
    <row r="42874" ht="10.199999999999999" hidden="1" x14ac:dyDescent="0.2"/>
    <row r="42875" ht="10.199999999999999" hidden="1" x14ac:dyDescent="0.2"/>
    <row r="42876" ht="10.199999999999999" hidden="1" x14ac:dyDescent="0.2"/>
    <row r="42877" ht="10.199999999999999" hidden="1" x14ac:dyDescent="0.2"/>
    <row r="42878" ht="10.199999999999999" hidden="1" x14ac:dyDescent="0.2"/>
    <row r="42879" ht="10.199999999999999" hidden="1" x14ac:dyDescent="0.2"/>
    <row r="42880" ht="10.199999999999999" hidden="1" x14ac:dyDescent="0.2"/>
    <row r="42881" ht="10.199999999999999" hidden="1" x14ac:dyDescent="0.2"/>
    <row r="42882" ht="10.199999999999999" hidden="1" x14ac:dyDescent="0.2"/>
    <row r="42883" ht="10.199999999999999" hidden="1" x14ac:dyDescent="0.2"/>
    <row r="42884" ht="10.199999999999999" hidden="1" x14ac:dyDescent="0.2"/>
    <row r="42885" ht="10.199999999999999" hidden="1" x14ac:dyDescent="0.2"/>
    <row r="42886" ht="10.199999999999999" hidden="1" x14ac:dyDescent="0.2"/>
    <row r="42887" ht="10.199999999999999" hidden="1" x14ac:dyDescent="0.2"/>
    <row r="42888" ht="10.199999999999999" hidden="1" x14ac:dyDescent="0.2"/>
    <row r="42889" ht="10.199999999999999" hidden="1" x14ac:dyDescent="0.2"/>
    <row r="42890" ht="10.199999999999999" hidden="1" x14ac:dyDescent="0.2"/>
    <row r="42891" ht="10.199999999999999" hidden="1" x14ac:dyDescent="0.2"/>
    <row r="42892" ht="10.199999999999999" hidden="1" x14ac:dyDescent="0.2"/>
    <row r="42893" ht="10.199999999999999" hidden="1" x14ac:dyDescent="0.2"/>
    <row r="42894" ht="10.199999999999999" hidden="1" x14ac:dyDescent="0.2"/>
    <row r="42895" ht="10.199999999999999" hidden="1" x14ac:dyDescent="0.2"/>
    <row r="42896" ht="10.199999999999999" hidden="1" x14ac:dyDescent="0.2"/>
    <row r="42897" ht="10.199999999999999" hidden="1" x14ac:dyDescent="0.2"/>
    <row r="42898" ht="10.199999999999999" hidden="1" x14ac:dyDescent="0.2"/>
    <row r="42899" ht="10.199999999999999" hidden="1" x14ac:dyDescent="0.2"/>
    <row r="42900" ht="10.199999999999999" hidden="1" x14ac:dyDescent="0.2"/>
    <row r="42901" ht="10.199999999999999" hidden="1" x14ac:dyDescent="0.2"/>
    <row r="42902" ht="10.199999999999999" hidden="1" x14ac:dyDescent="0.2"/>
    <row r="42903" ht="10.199999999999999" hidden="1" x14ac:dyDescent="0.2"/>
    <row r="42904" ht="10.199999999999999" hidden="1" x14ac:dyDescent="0.2"/>
    <row r="42905" ht="10.199999999999999" hidden="1" x14ac:dyDescent="0.2"/>
    <row r="42906" ht="10.199999999999999" hidden="1" x14ac:dyDescent="0.2"/>
    <row r="42907" ht="10.199999999999999" hidden="1" x14ac:dyDescent="0.2"/>
    <row r="42908" ht="10.199999999999999" hidden="1" x14ac:dyDescent="0.2"/>
    <row r="42909" ht="10.199999999999999" hidden="1" x14ac:dyDescent="0.2"/>
    <row r="42910" ht="10.199999999999999" hidden="1" x14ac:dyDescent="0.2"/>
    <row r="42911" ht="10.199999999999999" hidden="1" x14ac:dyDescent="0.2"/>
    <row r="42912" ht="10.199999999999999" hidden="1" x14ac:dyDescent="0.2"/>
    <row r="42913" ht="10.199999999999999" hidden="1" x14ac:dyDescent="0.2"/>
    <row r="42914" ht="10.199999999999999" hidden="1" x14ac:dyDescent="0.2"/>
    <row r="42915" ht="10.199999999999999" hidden="1" x14ac:dyDescent="0.2"/>
    <row r="42916" ht="10.199999999999999" hidden="1" x14ac:dyDescent="0.2"/>
    <row r="42917" ht="10.199999999999999" hidden="1" x14ac:dyDescent="0.2"/>
    <row r="42918" ht="10.199999999999999" hidden="1" x14ac:dyDescent="0.2"/>
    <row r="42919" ht="10.199999999999999" hidden="1" x14ac:dyDescent="0.2"/>
    <row r="42920" ht="10.199999999999999" hidden="1" x14ac:dyDescent="0.2"/>
    <row r="42921" ht="10.199999999999999" hidden="1" x14ac:dyDescent="0.2"/>
    <row r="42922" ht="10.199999999999999" hidden="1" x14ac:dyDescent="0.2"/>
    <row r="42923" ht="10.199999999999999" hidden="1" x14ac:dyDescent="0.2"/>
    <row r="42924" ht="10.199999999999999" hidden="1" x14ac:dyDescent="0.2"/>
    <row r="42925" ht="10.199999999999999" hidden="1" x14ac:dyDescent="0.2"/>
    <row r="42926" ht="10.199999999999999" hidden="1" x14ac:dyDescent="0.2"/>
    <row r="42927" ht="10.199999999999999" hidden="1" x14ac:dyDescent="0.2"/>
    <row r="42928" ht="10.199999999999999" hidden="1" x14ac:dyDescent="0.2"/>
    <row r="42929" ht="10.199999999999999" hidden="1" x14ac:dyDescent="0.2"/>
    <row r="42930" ht="10.199999999999999" hidden="1" x14ac:dyDescent="0.2"/>
    <row r="42931" ht="10.199999999999999" hidden="1" x14ac:dyDescent="0.2"/>
    <row r="42932" ht="10.199999999999999" hidden="1" x14ac:dyDescent="0.2"/>
    <row r="42933" ht="10.199999999999999" hidden="1" x14ac:dyDescent="0.2"/>
    <row r="42934" ht="10.199999999999999" hidden="1" x14ac:dyDescent="0.2"/>
    <row r="42935" ht="10.199999999999999" hidden="1" x14ac:dyDescent="0.2"/>
    <row r="42936" ht="10.199999999999999" hidden="1" x14ac:dyDescent="0.2"/>
    <row r="42937" ht="10.199999999999999" hidden="1" x14ac:dyDescent="0.2"/>
    <row r="42938" ht="10.199999999999999" hidden="1" x14ac:dyDescent="0.2"/>
    <row r="42939" ht="10.199999999999999" hidden="1" x14ac:dyDescent="0.2"/>
    <row r="42940" ht="10.199999999999999" hidden="1" x14ac:dyDescent="0.2"/>
    <row r="42941" ht="10.199999999999999" hidden="1" x14ac:dyDescent="0.2"/>
    <row r="42942" ht="10.199999999999999" hidden="1" x14ac:dyDescent="0.2"/>
    <row r="42943" ht="10.199999999999999" hidden="1" x14ac:dyDescent="0.2"/>
    <row r="42944" ht="10.199999999999999" hidden="1" x14ac:dyDescent="0.2"/>
    <row r="42945" ht="10.199999999999999" hidden="1" x14ac:dyDescent="0.2"/>
    <row r="42946" ht="10.199999999999999" hidden="1" x14ac:dyDescent="0.2"/>
    <row r="42947" ht="10.199999999999999" hidden="1" x14ac:dyDescent="0.2"/>
    <row r="42948" ht="10.199999999999999" hidden="1" x14ac:dyDescent="0.2"/>
    <row r="42949" ht="10.199999999999999" hidden="1" x14ac:dyDescent="0.2"/>
    <row r="42950" ht="10.199999999999999" hidden="1" x14ac:dyDescent="0.2"/>
    <row r="42951" ht="10.199999999999999" hidden="1" x14ac:dyDescent="0.2"/>
    <row r="42952" ht="10.199999999999999" hidden="1" x14ac:dyDescent="0.2"/>
    <row r="42953" ht="10.199999999999999" hidden="1" x14ac:dyDescent="0.2"/>
    <row r="42954" ht="10.199999999999999" hidden="1" x14ac:dyDescent="0.2"/>
    <row r="42955" ht="10.199999999999999" hidden="1" x14ac:dyDescent="0.2"/>
    <row r="42956" ht="10.199999999999999" hidden="1" x14ac:dyDescent="0.2"/>
    <row r="42957" ht="10.199999999999999" hidden="1" x14ac:dyDescent="0.2"/>
    <row r="42958" ht="10.199999999999999" hidden="1" x14ac:dyDescent="0.2"/>
    <row r="42959" ht="10.199999999999999" hidden="1" x14ac:dyDescent="0.2"/>
    <row r="42960" ht="10.199999999999999" hidden="1" x14ac:dyDescent="0.2"/>
    <row r="42961" ht="10.199999999999999" hidden="1" x14ac:dyDescent="0.2"/>
    <row r="42962" ht="10.199999999999999" hidden="1" x14ac:dyDescent="0.2"/>
    <row r="42963" ht="10.199999999999999" hidden="1" x14ac:dyDescent="0.2"/>
    <row r="42964" ht="10.199999999999999" hidden="1" x14ac:dyDescent="0.2"/>
    <row r="42965" ht="10.199999999999999" hidden="1" x14ac:dyDescent="0.2"/>
    <row r="42966" ht="10.199999999999999" hidden="1" x14ac:dyDescent="0.2"/>
    <row r="42967" ht="10.199999999999999" hidden="1" x14ac:dyDescent="0.2"/>
    <row r="42968" ht="10.199999999999999" hidden="1" x14ac:dyDescent="0.2"/>
    <row r="42969" ht="10.199999999999999" hidden="1" x14ac:dyDescent="0.2"/>
    <row r="42970" ht="10.199999999999999" hidden="1" x14ac:dyDescent="0.2"/>
    <row r="42971" ht="10.199999999999999" hidden="1" x14ac:dyDescent="0.2"/>
    <row r="42972" ht="10.199999999999999" hidden="1" x14ac:dyDescent="0.2"/>
    <row r="42973" ht="10.199999999999999" hidden="1" x14ac:dyDescent="0.2"/>
    <row r="42974" ht="10.199999999999999" hidden="1" x14ac:dyDescent="0.2"/>
    <row r="42975" ht="10.199999999999999" hidden="1" x14ac:dyDescent="0.2"/>
    <row r="42976" ht="10.199999999999999" hidden="1" x14ac:dyDescent="0.2"/>
    <row r="42977" ht="10.199999999999999" hidden="1" x14ac:dyDescent="0.2"/>
    <row r="42978" ht="10.199999999999999" hidden="1" x14ac:dyDescent="0.2"/>
    <row r="42979" ht="10.199999999999999" hidden="1" x14ac:dyDescent="0.2"/>
    <row r="42980" ht="10.199999999999999" hidden="1" x14ac:dyDescent="0.2"/>
    <row r="42981" ht="10.199999999999999" hidden="1" x14ac:dyDescent="0.2"/>
    <row r="42982" ht="10.199999999999999" hidden="1" x14ac:dyDescent="0.2"/>
    <row r="42983" ht="10.199999999999999" hidden="1" x14ac:dyDescent="0.2"/>
    <row r="42984" ht="10.199999999999999" hidden="1" x14ac:dyDescent="0.2"/>
    <row r="42985" ht="10.199999999999999" hidden="1" x14ac:dyDescent="0.2"/>
    <row r="42986" ht="10.199999999999999" hidden="1" x14ac:dyDescent="0.2"/>
    <row r="42987" ht="10.199999999999999" hidden="1" x14ac:dyDescent="0.2"/>
    <row r="42988" ht="10.199999999999999" hidden="1" x14ac:dyDescent="0.2"/>
    <row r="42989" ht="10.199999999999999" hidden="1" x14ac:dyDescent="0.2"/>
    <row r="42990" ht="10.199999999999999" hidden="1" x14ac:dyDescent="0.2"/>
    <row r="42991" ht="10.199999999999999" hidden="1" x14ac:dyDescent="0.2"/>
    <row r="42992" ht="10.199999999999999" hidden="1" x14ac:dyDescent="0.2"/>
    <row r="42993" ht="10.199999999999999" hidden="1" x14ac:dyDescent="0.2"/>
    <row r="42994" ht="10.199999999999999" hidden="1" x14ac:dyDescent="0.2"/>
    <row r="42995" ht="10.199999999999999" hidden="1" x14ac:dyDescent="0.2"/>
    <row r="42996" ht="10.199999999999999" hidden="1" x14ac:dyDescent="0.2"/>
    <row r="42997" ht="10.199999999999999" hidden="1" x14ac:dyDescent="0.2"/>
    <row r="42998" ht="10.199999999999999" hidden="1" x14ac:dyDescent="0.2"/>
    <row r="42999" ht="10.199999999999999" hidden="1" x14ac:dyDescent="0.2"/>
    <row r="43000" ht="10.199999999999999" hidden="1" x14ac:dyDescent="0.2"/>
    <row r="43001" ht="10.199999999999999" hidden="1" x14ac:dyDescent="0.2"/>
    <row r="43002" ht="10.199999999999999" hidden="1" x14ac:dyDescent="0.2"/>
    <row r="43003" ht="10.199999999999999" hidden="1" x14ac:dyDescent="0.2"/>
    <row r="43004" ht="10.199999999999999" hidden="1" x14ac:dyDescent="0.2"/>
    <row r="43005" ht="10.199999999999999" hidden="1" x14ac:dyDescent="0.2"/>
    <row r="43006" ht="10.199999999999999" hidden="1" x14ac:dyDescent="0.2"/>
    <row r="43007" ht="10.199999999999999" hidden="1" x14ac:dyDescent="0.2"/>
    <row r="43008" ht="10.199999999999999" hidden="1" x14ac:dyDescent="0.2"/>
    <row r="43009" ht="10.199999999999999" hidden="1" x14ac:dyDescent="0.2"/>
    <row r="43010" ht="10.199999999999999" hidden="1" x14ac:dyDescent="0.2"/>
    <row r="43011" ht="10.199999999999999" hidden="1" x14ac:dyDescent="0.2"/>
    <row r="43012" ht="10.199999999999999" hidden="1" x14ac:dyDescent="0.2"/>
    <row r="43013" ht="10.199999999999999" hidden="1" x14ac:dyDescent="0.2"/>
    <row r="43014" ht="10.199999999999999" hidden="1" x14ac:dyDescent="0.2"/>
    <row r="43015" ht="10.199999999999999" hidden="1" x14ac:dyDescent="0.2"/>
    <row r="43016" ht="10.199999999999999" hidden="1" x14ac:dyDescent="0.2"/>
    <row r="43017" ht="10.199999999999999" hidden="1" x14ac:dyDescent="0.2"/>
    <row r="43018" ht="10.199999999999999" hidden="1" x14ac:dyDescent="0.2"/>
    <row r="43019" ht="10.199999999999999" hidden="1" x14ac:dyDescent="0.2"/>
    <row r="43020" ht="10.199999999999999" hidden="1" x14ac:dyDescent="0.2"/>
    <row r="43021" ht="10.199999999999999" hidden="1" x14ac:dyDescent="0.2"/>
    <row r="43022" ht="10.199999999999999" hidden="1" x14ac:dyDescent="0.2"/>
    <row r="43023" ht="10.199999999999999" hidden="1" x14ac:dyDescent="0.2"/>
    <row r="43024" ht="10.199999999999999" hidden="1" x14ac:dyDescent="0.2"/>
    <row r="43025" ht="10.199999999999999" hidden="1" x14ac:dyDescent="0.2"/>
    <row r="43026" ht="10.199999999999999" hidden="1" x14ac:dyDescent="0.2"/>
    <row r="43027" ht="10.199999999999999" hidden="1" x14ac:dyDescent="0.2"/>
    <row r="43028" ht="10.199999999999999" hidden="1" x14ac:dyDescent="0.2"/>
    <row r="43029" ht="10.199999999999999" hidden="1" x14ac:dyDescent="0.2"/>
    <row r="43030" ht="10.199999999999999" hidden="1" x14ac:dyDescent="0.2"/>
    <row r="43031" ht="10.199999999999999" hidden="1" x14ac:dyDescent="0.2"/>
    <row r="43032" ht="10.199999999999999" hidden="1" x14ac:dyDescent="0.2"/>
    <row r="43033" ht="10.199999999999999" hidden="1" x14ac:dyDescent="0.2"/>
    <row r="43034" ht="10.199999999999999" hidden="1" x14ac:dyDescent="0.2"/>
    <row r="43035" ht="10.199999999999999" hidden="1" x14ac:dyDescent="0.2"/>
    <row r="43036" ht="10.199999999999999" hidden="1" x14ac:dyDescent="0.2"/>
    <row r="43037" ht="10.199999999999999" hidden="1" x14ac:dyDescent="0.2"/>
    <row r="43038" ht="10.199999999999999" hidden="1" x14ac:dyDescent="0.2"/>
    <row r="43039" ht="10.199999999999999" hidden="1" x14ac:dyDescent="0.2"/>
    <row r="43040" ht="10.199999999999999" hidden="1" x14ac:dyDescent="0.2"/>
    <row r="43041" ht="10.199999999999999" hidden="1" x14ac:dyDescent="0.2"/>
    <row r="43042" ht="10.199999999999999" hidden="1" x14ac:dyDescent="0.2"/>
    <row r="43043" ht="10.199999999999999" hidden="1" x14ac:dyDescent="0.2"/>
    <row r="43044" ht="10.199999999999999" hidden="1" x14ac:dyDescent="0.2"/>
    <row r="43045" ht="10.199999999999999" hidden="1" x14ac:dyDescent="0.2"/>
    <row r="43046" ht="10.199999999999999" hidden="1" x14ac:dyDescent="0.2"/>
    <row r="43047" ht="10.199999999999999" hidden="1" x14ac:dyDescent="0.2"/>
    <row r="43048" ht="10.199999999999999" hidden="1" x14ac:dyDescent="0.2"/>
    <row r="43049" ht="10.199999999999999" hidden="1" x14ac:dyDescent="0.2"/>
    <row r="43050" ht="10.199999999999999" hidden="1" x14ac:dyDescent="0.2"/>
    <row r="43051" ht="10.199999999999999" hidden="1" x14ac:dyDescent="0.2"/>
    <row r="43052" ht="10.199999999999999" hidden="1" x14ac:dyDescent="0.2"/>
    <row r="43053" ht="10.199999999999999" hidden="1" x14ac:dyDescent="0.2"/>
    <row r="43054" ht="10.199999999999999" hidden="1" x14ac:dyDescent="0.2"/>
    <row r="43055" ht="10.199999999999999" hidden="1" x14ac:dyDescent="0.2"/>
    <row r="43056" ht="10.199999999999999" hidden="1" x14ac:dyDescent="0.2"/>
    <row r="43057" ht="10.199999999999999" hidden="1" x14ac:dyDescent="0.2"/>
    <row r="43058" ht="10.199999999999999" hidden="1" x14ac:dyDescent="0.2"/>
    <row r="43059" ht="10.199999999999999" hidden="1" x14ac:dyDescent="0.2"/>
    <row r="43060" ht="10.199999999999999" hidden="1" x14ac:dyDescent="0.2"/>
    <row r="43061" ht="10.199999999999999" hidden="1" x14ac:dyDescent="0.2"/>
    <row r="43062" ht="10.199999999999999" hidden="1" x14ac:dyDescent="0.2"/>
    <row r="43063" ht="10.199999999999999" hidden="1" x14ac:dyDescent="0.2"/>
    <row r="43064" ht="10.199999999999999" hidden="1" x14ac:dyDescent="0.2"/>
    <row r="43065" ht="10.199999999999999" hidden="1" x14ac:dyDescent="0.2"/>
    <row r="43066" ht="10.199999999999999" hidden="1" x14ac:dyDescent="0.2"/>
    <row r="43067" ht="10.199999999999999" hidden="1" x14ac:dyDescent="0.2"/>
    <row r="43068" ht="10.199999999999999" hidden="1" x14ac:dyDescent="0.2"/>
    <row r="43069" ht="10.199999999999999" hidden="1" x14ac:dyDescent="0.2"/>
    <row r="43070" ht="10.199999999999999" hidden="1" x14ac:dyDescent="0.2"/>
    <row r="43071" ht="10.199999999999999" hidden="1" x14ac:dyDescent="0.2"/>
    <row r="43072" ht="10.199999999999999" hidden="1" x14ac:dyDescent="0.2"/>
    <row r="43073" ht="10.199999999999999" hidden="1" x14ac:dyDescent="0.2"/>
    <row r="43074" ht="10.199999999999999" hidden="1" x14ac:dyDescent="0.2"/>
    <row r="43075" ht="10.199999999999999" hidden="1" x14ac:dyDescent="0.2"/>
    <row r="43076" ht="10.199999999999999" hidden="1" x14ac:dyDescent="0.2"/>
    <row r="43077" ht="10.199999999999999" hidden="1" x14ac:dyDescent="0.2"/>
    <row r="43078" ht="10.199999999999999" hidden="1" x14ac:dyDescent="0.2"/>
    <row r="43079" ht="10.199999999999999" hidden="1" x14ac:dyDescent="0.2"/>
    <row r="43080" ht="10.199999999999999" hidden="1" x14ac:dyDescent="0.2"/>
    <row r="43081" ht="10.199999999999999" hidden="1" x14ac:dyDescent="0.2"/>
    <row r="43082" ht="10.199999999999999" hidden="1" x14ac:dyDescent="0.2"/>
    <row r="43083" ht="10.199999999999999" hidden="1" x14ac:dyDescent="0.2"/>
    <row r="43084" ht="10.199999999999999" hidden="1" x14ac:dyDescent="0.2"/>
    <row r="43085" ht="10.199999999999999" hidden="1" x14ac:dyDescent="0.2"/>
    <row r="43086" ht="10.199999999999999" hidden="1" x14ac:dyDescent="0.2"/>
    <row r="43087" ht="10.199999999999999" hidden="1" x14ac:dyDescent="0.2"/>
    <row r="43088" ht="10.199999999999999" hidden="1" x14ac:dyDescent="0.2"/>
    <row r="43089" ht="10.199999999999999" hidden="1" x14ac:dyDescent="0.2"/>
    <row r="43090" ht="10.199999999999999" hidden="1" x14ac:dyDescent="0.2"/>
    <row r="43091" ht="10.199999999999999" hidden="1" x14ac:dyDescent="0.2"/>
    <row r="43092" ht="10.199999999999999" hidden="1" x14ac:dyDescent="0.2"/>
    <row r="43093" ht="10.199999999999999" hidden="1" x14ac:dyDescent="0.2"/>
    <row r="43094" ht="10.199999999999999" hidden="1" x14ac:dyDescent="0.2"/>
    <row r="43095" ht="10.199999999999999" hidden="1" x14ac:dyDescent="0.2"/>
    <row r="43096" ht="10.199999999999999" hidden="1" x14ac:dyDescent="0.2"/>
    <row r="43097" ht="10.199999999999999" hidden="1" x14ac:dyDescent="0.2"/>
    <row r="43098" ht="10.199999999999999" hidden="1" x14ac:dyDescent="0.2"/>
    <row r="43099" ht="10.199999999999999" hidden="1" x14ac:dyDescent="0.2"/>
    <row r="43100" ht="10.199999999999999" hidden="1" x14ac:dyDescent="0.2"/>
    <row r="43101" ht="10.199999999999999" hidden="1" x14ac:dyDescent="0.2"/>
    <row r="43102" ht="10.199999999999999" hidden="1" x14ac:dyDescent="0.2"/>
    <row r="43103" ht="10.199999999999999" hidden="1" x14ac:dyDescent="0.2"/>
    <row r="43104" ht="10.199999999999999" hidden="1" x14ac:dyDescent="0.2"/>
    <row r="43105" ht="10.199999999999999" hidden="1" x14ac:dyDescent="0.2"/>
    <row r="43106" ht="10.199999999999999" hidden="1" x14ac:dyDescent="0.2"/>
    <row r="43107" ht="10.199999999999999" hidden="1" x14ac:dyDescent="0.2"/>
    <row r="43108" ht="10.199999999999999" hidden="1" x14ac:dyDescent="0.2"/>
    <row r="43109" ht="10.199999999999999" hidden="1" x14ac:dyDescent="0.2"/>
    <row r="43110" ht="10.199999999999999" hidden="1" x14ac:dyDescent="0.2"/>
    <row r="43111" ht="10.199999999999999" hidden="1" x14ac:dyDescent="0.2"/>
    <row r="43112" ht="10.199999999999999" hidden="1" x14ac:dyDescent="0.2"/>
    <row r="43113" ht="10.199999999999999" hidden="1" x14ac:dyDescent="0.2"/>
    <row r="43114" ht="10.199999999999999" hidden="1" x14ac:dyDescent="0.2"/>
    <row r="43115" ht="10.199999999999999" hidden="1" x14ac:dyDescent="0.2"/>
    <row r="43116" ht="10.199999999999999" hidden="1" x14ac:dyDescent="0.2"/>
    <row r="43117" ht="10.199999999999999" hidden="1" x14ac:dyDescent="0.2"/>
    <row r="43118" ht="10.199999999999999" hidden="1" x14ac:dyDescent="0.2"/>
    <row r="43119" ht="10.199999999999999" hidden="1" x14ac:dyDescent="0.2"/>
    <row r="43120" ht="10.199999999999999" hidden="1" x14ac:dyDescent="0.2"/>
    <row r="43121" ht="10.199999999999999" hidden="1" x14ac:dyDescent="0.2"/>
    <row r="43122" ht="10.199999999999999" hidden="1" x14ac:dyDescent="0.2"/>
    <row r="43123" ht="10.199999999999999" hidden="1" x14ac:dyDescent="0.2"/>
    <row r="43124" ht="10.199999999999999" hidden="1" x14ac:dyDescent="0.2"/>
    <row r="43125" ht="10.199999999999999" hidden="1" x14ac:dyDescent="0.2"/>
    <row r="43126" ht="10.199999999999999" hidden="1" x14ac:dyDescent="0.2"/>
    <row r="43127" ht="10.199999999999999" hidden="1" x14ac:dyDescent="0.2"/>
    <row r="43128" ht="10.199999999999999" hidden="1" x14ac:dyDescent="0.2"/>
    <row r="43129" ht="10.199999999999999" hidden="1" x14ac:dyDescent="0.2"/>
    <row r="43130" ht="10.199999999999999" hidden="1" x14ac:dyDescent="0.2"/>
    <row r="43131" ht="10.199999999999999" hidden="1" x14ac:dyDescent="0.2"/>
    <row r="43132" ht="10.199999999999999" hidden="1" x14ac:dyDescent="0.2"/>
    <row r="43133" ht="10.199999999999999" hidden="1" x14ac:dyDescent="0.2"/>
    <row r="43134" ht="10.199999999999999" hidden="1" x14ac:dyDescent="0.2"/>
    <row r="43135" ht="10.199999999999999" hidden="1" x14ac:dyDescent="0.2"/>
    <row r="43136" ht="10.199999999999999" hidden="1" x14ac:dyDescent="0.2"/>
    <row r="43137" ht="10.199999999999999" hidden="1" x14ac:dyDescent="0.2"/>
    <row r="43138" ht="10.199999999999999" hidden="1" x14ac:dyDescent="0.2"/>
    <row r="43139" ht="10.199999999999999" hidden="1" x14ac:dyDescent="0.2"/>
    <row r="43140" ht="10.199999999999999" hidden="1" x14ac:dyDescent="0.2"/>
    <row r="43141" ht="10.199999999999999" hidden="1" x14ac:dyDescent="0.2"/>
    <row r="43142" ht="10.199999999999999" hidden="1" x14ac:dyDescent="0.2"/>
    <row r="43143" ht="10.199999999999999" hidden="1" x14ac:dyDescent="0.2"/>
    <row r="43144" ht="10.199999999999999" hidden="1" x14ac:dyDescent="0.2"/>
    <row r="43145" ht="10.199999999999999" hidden="1" x14ac:dyDescent="0.2"/>
    <row r="43146" ht="10.199999999999999" hidden="1" x14ac:dyDescent="0.2"/>
    <row r="43147" ht="10.199999999999999" hidden="1" x14ac:dyDescent="0.2"/>
    <row r="43148" ht="10.199999999999999" hidden="1" x14ac:dyDescent="0.2"/>
    <row r="43149" ht="10.199999999999999" hidden="1" x14ac:dyDescent="0.2"/>
    <row r="43150" ht="10.199999999999999" hidden="1" x14ac:dyDescent="0.2"/>
    <row r="43151" ht="10.199999999999999" hidden="1" x14ac:dyDescent="0.2"/>
    <row r="43152" ht="10.199999999999999" hidden="1" x14ac:dyDescent="0.2"/>
    <row r="43153" ht="10.199999999999999" hidden="1" x14ac:dyDescent="0.2"/>
    <row r="43154" ht="10.199999999999999" hidden="1" x14ac:dyDescent="0.2"/>
    <row r="43155" ht="10.199999999999999" hidden="1" x14ac:dyDescent="0.2"/>
    <row r="43156" ht="10.199999999999999" hidden="1" x14ac:dyDescent="0.2"/>
    <row r="43157" ht="10.199999999999999" hidden="1" x14ac:dyDescent="0.2"/>
    <row r="43158" ht="10.199999999999999" hidden="1" x14ac:dyDescent="0.2"/>
    <row r="43159" ht="10.199999999999999" hidden="1" x14ac:dyDescent="0.2"/>
    <row r="43160" ht="10.199999999999999" hidden="1" x14ac:dyDescent="0.2"/>
    <row r="43161" ht="10.199999999999999" hidden="1" x14ac:dyDescent="0.2"/>
    <row r="43162" ht="10.199999999999999" hidden="1" x14ac:dyDescent="0.2"/>
    <row r="43163" ht="10.199999999999999" hidden="1" x14ac:dyDescent="0.2"/>
    <row r="43164" ht="10.199999999999999" hidden="1" x14ac:dyDescent="0.2"/>
    <row r="43165" ht="10.199999999999999" hidden="1" x14ac:dyDescent="0.2"/>
    <row r="43166" ht="10.199999999999999" hidden="1" x14ac:dyDescent="0.2"/>
    <row r="43167" ht="10.199999999999999" hidden="1" x14ac:dyDescent="0.2"/>
    <row r="43168" ht="10.199999999999999" hidden="1" x14ac:dyDescent="0.2"/>
    <row r="43169" ht="10.199999999999999" hidden="1" x14ac:dyDescent="0.2"/>
    <row r="43170" ht="10.199999999999999" hidden="1" x14ac:dyDescent="0.2"/>
    <row r="43171" ht="10.199999999999999" hidden="1" x14ac:dyDescent="0.2"/>
    <row r="43172" ht="10.199999999999999" hidden="1" x14ac:dyDescent="0.2"/>
    <row r="43173" ht="10.199999999999999" hidden="1" x14ac:dyDescent="0.2"/>
    <row r="43174" ht="10.199999999999999" hidden="1" x14ac:dyDescent="0.2"/>
    <row r="43175" ht="10.199999999999999" hidden="1" x14ac:dyDescent="0.2"/>
    <row r="43176" ht="10.199999999999999" hidden="1" x14ac:dyDescent="0.2"/>
    <row r="43177" ht="10.199999999999999" hidden="1" x14ac:dyDescent="0.2"/>
    <row r="43178" ht="10.199999999999999" hidden="1" x14ac:dyDescent="0.2"/>
    <row r="43179" ht="10.199999999999999" hidden="1" x14ac:dyDescent="0.2"/>
    <row r="43180" ht="10.199999999999999" hidden="1" x14ac:dyDescent="0.2"/>
    <row r="43181" ht="10.199999999999999" hidden="1" x14ac:dyDescent="0.2"/>
    <row r="43182" ht="10.199999999999999" hidden="1" x14ac:dyDescent="0.2"/>
    <row r="43183" ht="10.199999999999999" hidden="1" x14ac:dyDescent="0.2"/>
    <row r="43184" ht="10.199999999999999" hidden="1" x14ac:dyDescent="0.2"/>
    <row r="43185" ht="10.199999999999999" hidden="1" x14ac:dyDescent="0.2"/>
    <row r="43186" ht="10.199999999999999" hidden="1" x14ac:dyDescent="0.2"/>
    <row r="43187" ht="10.199999999999999" hidden="1" x14ac:dyDescent="0.2"/>
    <row r="43188" ht="10.199999999999999" hidden="1" x14ac:dyDescent="0.2"/>
    <row r="43189" ht="10.199999999999999" hidden="1" x14ac:dyDescent="0.2"/>
    <row r="43190" ht="10.199999999999999" hidden="1" x14ac:dyDescent="0.2"/>
    <row r="43191" ht="10.199999999999999" hidden="1" x14ac:dyDescent="0.2"/>
    <row r="43192" ht="10.199999999999999" hidden="1" x14ac:dyDescent="0.2"/>
    <row r="43193" ht="10.199999999999999" hidden="1" x14ac:dyDescent="0.2"/>
    <row r="43194" ht="10.199999999999999" hidden="1" x14ac:dyDescent="0.2"/>
    <row r="43195" ht="10.199999999999999" hidden="1" x14ac:dyDescent="0.2"/>
    <row r="43196" ht="10.199999999999999" hidden="1" x14ac:dyDescent="0.2"/>
    <row r="43197" ht="10.199999999999999" hidden="1" x14ac:dyDescent="0.2"/>
    <row r="43198" ht="10.199999999999999" hidden="1" x14ac:dyDescent="0.2"/>
    <row r="43199" ht="10.199999999999999" hidden="1" x14ac:dyDescent="0.2"/>
    <row r="43200" ht="10.199999999999999" hidden="1" x14ac:dyDescent="0.2"/>
    <row r="43201" ht="10.199999999999999" hidden="1" x14ac:dyDescent="0.2"/>
    <row r="43202" ht="10.199999999999999" hidden="1" x14ac:dyDescent="0.2"/>
    <row r="43203" ht="10.199999999999999" hidden="1" x14ac:dyDescent="0.2"/>
    <row r="43204" ht="10.199999999999999" hidden="1" x14ac:dyDescent="0.2"/>
    <row r="43205" ht="10.199999999999999" hidden="1" x14ac:dyDescent="0.2"/>
    <row r="43206" ht="10.199999999999999" hidden="1" x14ac:dyDescent="0.2"/>
    <row r="43207" ht="10.199999999999999" hidden="1" x14ac:dyDescent="0.2"/>
    <row r="43208" ht="10.199999999999999" hidden="1" x14ac:dyDescent="0.2"/>
    <row r="43209" ht="10.199999999999999" hidden="1" x14ac:dyDescent="0.2"/>
    <row r="43210" ht="10.199999999999999" hidden="1" x14ac:dyDescent="0.2"/>
    <row r="43211" ht="10.199999999999999" hidden="1" x14ac:dyDescent="0.2"/>
    <row r="43212" ht="10.199999999999999" hidden="1" x14ac:dyDescent="0.2"/>
    <row r="43213" ht="10.199999999999999" hidden="1" x14ac:dyDescent="0.2"/>
    <row r="43214" ht="10.199999999999999" hidden="1" x14ac:dyDescent="0.2"/>
    <row r="43215" ht="10.199999999999999" hidden="1" x14ac:dyDescent="0.2"/>
    <row r="43216" ht="10.199999999999999" hidden="1" x14ac:dyDescent="0.2"/>
    <row r="43217" ht="10.199999999999999" hidden="1" x14ac:dyDescent="0.2"/>
    <row r="43218" ht="10.199999999999999" hidden="1" x14ac:dyDescent="0.2"/>
    <row r="43219" ht="10.199999999999999" hidden="1" x14ac:dyDescent="0.2"/>
    <row r="43220" ht="10.199999999999999" hidden="1" x14ac:dyDescent="0.2"/>
    <row r="43221" ht="10.199999999999999" hidden="1" x14ac:dyDescent="0.2"/>
    <row r="43222" ht="10.199999999999999" hidden="1" x14ac:dyDescent="0.2"/>
    <row r="43223" ht="10.199999999999999" hidden="1" x14ac:dyDescent="0.2"/>
    <row r="43224" ht="10.199999999999999" hidden="1" x14ac:dyDescent="0.2"/>
    <row r="43225" ht="10.199999999999999" hidden="1" x14ac:dyDescent="0.2"/>
    <row r="43226" ht="10.199999999999999" hidden="1" x14ac:dyDescent="0.2"/>
    <row r="43227" ht="10.199999999999999" hidden="1" x14ac:dyDescent="0.2"/>
    <row r="43228" ht="10.199999999999999" hidden="1" x14ac:dyDescent="0.2"/>
    <row r="43229" ht="10.199999999999999" hidden="1" x14ac:dyDescent="0.2"/>
    <row r="43230" ht="10.199999999999999" hidden="1" x14ac:dyDescent="0.2"/>
    <row r="43231" ht="10.199999999999999" hidden="1" x14ac:dyDescent="0.2"/>
    <row r="43232" ht="10.199999999999999" hidden="1" x14ac:dyDescent="0.2"/>
    <row r="43233" ht="10.199999999999999" hidden="1" x14ac:dyDescent="0.2"/>
    <row r="43234" ht="10.199999999999999" hidden="1" x14ac:dyDescent="0.2"/>
    <row r="43235" ht="10.199999999999999" hidden="1" x14ac:dyDescent="0.2"/>
    <row r="43236" ht="10.199999999999999" hidden="1" x14ac:dyDescent="0.2"/>
    <row r="43237" ht="10.199999999999999" hidden="1" x14ac:dyDescent="0.2"/>
    <row r="43238" ht="10.199999999999999" hidden="1" x14ac:dyDescent="0.2"/>
    <row r="43239" ht="10.199999999999999" hidden="1" x14ac:dyDescent="0.2"/>
    <row r="43240" ht="10.199999999999999" hidden="1" x14ac:dyDescent="0.2"/>
    <row r="43241" ht="10.199999999999999" hidden="1" x14ac:dyDescent="0.2"/>
    <row r="43242" ht="10.199999999999999" hidden="1" x14ac:dyDescent="0.2"/>
    <row r="43243" ht="10.199999999999999" hidden="1" x14ac:dyDescent="0.2"/>
    <row r="43244" ht="10.199999999999999" hidden="1" x14ac:dyDescent="0.2"/>
    <row r="43245" ht="10.199999999999999" hidden="1" x14ac:dyDescent="0.2"/>
    <row r="43246" ht="10.199999999999999" hidden="1" x14ac:dyDescent="0.2"/>
    <row r="43247" ht="10.199999999999999" hidden="1" x14ac:dyDescent="0.2"/>
    <row r="43248" ht="10.199999999999999" hidden="1" x14ac:dyDescent="0.2"/>
    <row r="43249" ht="10.199999999999999" hidden="1" x14ac:dyDescent="0.2"/>
    <row r="43250" ht="10.199999999999999" hidden="1" x14ac:dyDescent="0.2"/>
    <row r="43251" ht="10.199999999999999" hidden="1" x14ac:dyDescent="0.2"/>
    <row r="43252" ht="10.199999999999999" hidden="1" x14ac:dyDescent="0.2"/>
    <row r="43253" ht="10.199999999999999" hidden="1" x14ac:dyDescent="0.2"/>
    <row r="43254" ht="10.199999999999999" hidden="1" x14ac:dyDescent="0.2"/>
    <row r="43255" ht="10.199999999999999" hidden="1" x14ac:dyDescent="0.2"/>
    <row r="43256" ht="10.199999999999999" hidden="1" x14ac:dyDescent="0.2"/>
    <row r="43257" ht="10.199999999999999" hidden="1" x14ac:dyDescent="0.2"/>
    <row r="43258" ht="10.199999999999999" hidden="1" x14ac:dyDescent="0.2"/>
    <row r="43259" ht="10.199999999999999" hidden="1" x14ac:dyDescent="0.2"/>
    <row r="43260" ht="10.199999999999999" hidden="1" x14ac:dyDescent="0.2"/>
    <row r="43261" ht="10.199999999999999" hidden="1" x14ac:dyDescent="0.2"/>
    <row r="43262" ht="10.199999999999999" hidden="1" x14ac:dyDescent="0.2"/>
    <row r="43263" ht="10.199999999999999" hidden="1" x14ac:dyDescent="0.2"/>
    <row r="43264" ht="10.199999999999999" hidden="1" x14ac:dyDescent="0.2"/>
    <row r="43265" ht="10.199999999999999" hidden="1" x14ac:dyDescent="0.2"/>
    <row r="43266" ht="10.199999999999999" hidden="1" x14ac:dyDescent="0.2"/>
    <row r="43267" ht="10.199999999999999" hidden="1" x14ac:dyDescent="0.2"/>
    <row r="43268" ht="10.199999999999999" hidden="1" x14ac:dyDescent="0.2"/>
    <row r="43269" ht="10.199999999999999" hidden="1" x14ac:dyDescent="0.2"/>
    <row r="43270" ht="10.199999999999999" hidden="1" x14ac:dyDescent="0.2"/>
    <row r="43271" ht="10.199999999999999" hidden="1" x14ac:dyDescent="0.2"/>
    <row r="43272" ht="10.199999999999999" hidden="1" x14ac:dyDescent="0.2"/>
    <row r="43273" ht="10.199999999999999" hidden="1" x14ac:dyDescent="0.2"/>
    <row r="43274" ht="10.199999999999999" hidden="1" x14ac:dyDescent="0.2"/>
    <row r="43275" ht="10.199999999999999" hidden="1" x14ac:dyDescent="0.2"/>
    <row r="43276" ht="10.199999999999999" hidden="1" x14ac:dyDescent="0.2"/>
    <row r="43277" ht="10.199999999999999" hidden="1" x14ac:dyDescent="0.2"/>
    <row r="43278" ht="10.199999999999999" hidden="1" x14ac:dyDescent="0.2"/>
    <row r="43279" ht="10.199999999999999" hidden="1" x14ac:dyDescent="0.2"/>
    <row r="43280" ht="10.199999999999999" hidden="1" x14ac:dyDescent="0.2"/>
    <row r="43281" ht="10.199999999999999" hidden="1" x14ac:dyDescent="0.2"/>
    <row r="43282" ht="10.199999999999999" hidden="1" x14ac:dyDescent="0.2"/>
    <row r="43283" ht="10.199999999999999" hidden="1" x14ac:dyDescent="0.2"/>
    <row r="43284" ht="10.199999999999999" hidden="1" x14ac:dyDescent="0.2"/>
    <row r="43285" ht="10.199999999999999" hidden="1" x14ac:dyDescent="0.2"/>
    <row r="43286" ht="10.199999999999999" hidden="1" x14ac:dyDescent="0.2"/>
    <row r="43287" ht="10.199999999999999" hidden="1" x14ac:dyDescent="0.2"/>
    <row r="43288" ht="10.199999999999999" hidden="1" x14ac:dyDescent="0.2"/>
    <row r="43289" ht="10.199999999999999" hidden="1" x14ac:dyDescent="0.2"/>
    <row r="43290" ht="10.199999999999999" hidden="1" x14ac:dyDescent="0.2"/>
    <row r="43291" ht="10.199999999999999" hidden="1" x14ac:dyDescent="0.2"/>
    <row r="43292" ht="10.199999999999999" hidden="1" x14ac:dyDescent="0.2"/>
    <row r="43293" ht="10.199999999999999" hidden="1" x14ac:dyDescent="0.2"/>
    <row r="43294" ht="10.199999999999999" hidden="1" x14ac:dyDescent="0.2"/>
    <row r="43295" ht="10.199999999999999" hidden="1" x14ac:dyDescent="0.2"/>
    <row r="43296" ht="10.199999999999999" hidden="1" x14ac:dyDescent="0.2"/>
    <row r="43297" ht="10.199999999999999" hidden="1" x14ac:dyDescent="0.2"/>
    <row r="43298" ht="10.199999999999999" hidden="1" x14ac:dyDescent="0.2"/>
    <row r="43299" ht="10.199999999999999" hidden="1" x14ac:dyDescent="0.2"/>
    <row r="43300" ht="10.199999999999999" hidden="1" x14ac:dyDescent="0.2"/>
    <row r="43301" ht="10.199999999999999" hidden="1" x14ac:dyDescent="0.2"/>
    <row r="43302" ht="10.199999999999999" hidden="1" x14ac:dyDescent="0.2"/>
    <row r="43303" ht="10.199999999999999" hidden="1" x14ac:dyDescent="0.2"/>
    <row r="43304" ht="10.199999999999999" hidden="1" x14ac:dyDescent="0.2"/>
    <row r="43305" ht="10.199999999999999" hidden="1" x14ac:dyDescent="0.2"/>
    <row r="43306" ht="10.199999999999999" hidden="1" x14ac:dyDescent="0.2"/>
    <row r="43307" ht="10.199999999999999" hidden="1" x14ac:dyDescent="0.2"/>
    <row r="43308" ht="10.199999999999999" hidden="1" x14ac:dyDescent="0.2"/>
    <row r="43309" ht="10.199999999999999" hidden="1" x14ac:dyDescent="0.2"/>
    <row r="43310" ht="10.199999999999999" hidden="1" x14ac:dyDescent="0.2"/>
    <row r="43311" ht="10.199999999999999" hidden="1" x14ac:dyDescent="0.2"/>
    <row r="43312" ht="10.199999999999999" hidden="1" x14ac:dyDescent="0.2"/>
    <row r="43313" ht="10.199999999999999" hidden="1" x14ac:dyDescent="0.2"/>
    <row r="43314" ht="10.199999999999999" hidden="1" x14ac:dyDescent="0.2"/>
    <row r="43315" ht="10.199999999999999" hidden="1" x14ac:dyDescent="0.2"/>
    <row r="43316" ht="10.199999999999999" hidden="1" x14ac:dyDescent="0.2"/>
    <row r="43317" ht="10.199999999999999" hidden="1" x14ac:dyDescent="0.2"/>
    <row r="43318" ht="10.199999999999999" hidden="1" x14ac:dyDescent="0.2"/>
    <row r="43319" ht="10.199999999999999" hidden="1" x14ac:dyDescent="0.2"/>
    <row r="43320" ht="10.199999999999999" hidden="1" x14ac:dyDescent="0.2"/>
    <row r="43321" ht="10.199999999999999" hidden="1" x14ac:dyDescent="0.2"/>
    <row r="43322" ht="10.199999999999999" hidden="1" x14ac:dyDescent="0.2"/>
    <row r="43323" ht="10.199999999999999" hidden="1" x14ac:dyDescent="0.2"/>
    <row r="43324" ht="10.199999999999999" hidden="1" x14ac:dyDescent="0.2"/>
    <row r="43325" ht="10.199999999999999" hidden="1" x14ac:dyDescent="0.2"/>
    <row r="43326" ht="10.199999999999999" hidden="1" x14ac:dyDescent="0.2"/>
    <row r="43327" ht="10.199999999999999" hidden="1" x14ac:dyDescent="0.2"/>
    <row r="43328" ht="10.199999999999999" hidden="1" x14ac:dyDescent="0.2"/>
    <row r="43329" ht="10.199999999999999" hidden="1" x14ac:dyDescent="0.2"/>
    <row r="43330" ht="10.199999999999999" hidden="1" x14ac:dyDescent="0.2"/>
    <row r="43331" ht="10.199999999999999" hidden="1" x14ac:dyDescent="0.2"/>
    <row r="43332" ht="10.199999999999999" hidden="1" x14ac:dyDescent="0.2"/>
    <row r="43333" ht="10.199999999999999" hidden="1" x14ac:dyDescent="0.2"/>
    <row r="43334" ht="10.199999999999999" hidden="1" x14ac:dyDescent="0.2"/>
    <row r="43335" ht="10.199999999999999" hidden="1" x14ac:dyDescent="0.2"/>
    <row r="43336" ht="10.199999999999999" hidden="1" x14ac:dyDescent="0.2"/>
    <row r="43337" ht="10.199999999999999" hidden="1" x14ac:dyDescent="0.2"/>
    <row r="43338" ht="10.199999999999999" hidden="1" x14ac:dyDescent="0.2"/>
    <row r="43339" ht="10.199999999999999" hidden="1" x14ac:dyDescent="0.2"/>
    <row r="43340" ht="10.199999999999999" hidden="1" x14ac:dyDescent="0.2"/>
    <row r="43341" ht="10.199999999999999" hidden="1" x14ac:dyDescent="0.2"/>
    <row r="43342" ht="10.199999999999999" hidden="1" x14ac:dyDescent="0.2"/>
    <row r="43343" ht="10.199999999999999" hidden="1" x14ac:dyDescent="0.2"/>
    <row r="43344" ht="10.199999999999999" hidden="1" x14ac:dyDescent="0.2"/>
    <row r="43345" ht="10.199999999999999" hidden="1" x14ac:dyDescent="0.2"/>
    <row r="43346" ht="10.199999999999999" hidden="1" x14ac:dyDescent="0.2"/>
    <row r="43347" ht="10.199999999999999" hidden="1" x14ac:dyDescent="0.2"/>
    <row r="43348" ht="10.199999999999999" hidden="1" x14ac:dyDescent="0.2"/>
    <row r="43349" ht="10.199999999999999" hidden="1" x14ac:dyDescent="0.2"/>
    <row r="43350" ht="10.199999999999999" hidden="1" x14ac:dyDescent="0.2"/>
    <row r="43351" ht="10.199999999999999" hidden="1" x14ac:dyDescent="0.2"/>
    <row r="43352" ht="10.199999999999999" hidden="1" x14ac:dyDescent="0.2"/>
    <row r="43353" ht="10.199999999999999" hidden="1" x14ac:dyDescent="0.2"/>
    <row r="43354" ht="10.199999999999999" hidden="1" x14ac:dyDescent="0.2"/>
    <row r="43355" ht="10.199999999999999" hidden="1" x14ac:dyDescent="0.2"/>
    <row r="43356" ht="10.199999999999999" hidden="1" x14ac:dyDescent="0.2"/>
    <row r="43357" ht="10.199999999999999" hidden="1" x14ac:dyDescent="0.2"/>
    <row r="43358" ht="10.199999999999999" hidden="1" x14ac:dyDescent="0.2"/>
    <row r="43359" ht="10.199999999999999" hidden="1" x14ac:dyDescent="0.2"/>
    <row r="43360" ht="10.199999999999999" hidden="1" x14ac:dyDescent="0.2"/>
    <row r="43361" ht="10.199999999999999" hidden="1" x14ac:dyDescent="0.2"/>
    <row r="43362" ht="10.199999999999999" hidden="1" x14ac:dyDescent="0.2"/>
    <row r="43363" ht="10.199999999999999" hidden="1" x14ac:dyDescent="0.2"/>
    <row r="43364" ht="10.199999999999999" hidden="1" x14ac:dyDescent="0.2"/>
    <row r="43365" ht="10.199999999999999" hidden="1" x14ac:dyDescent="0.2"/>
    <row r="43366" ht="10.199999999999999" hidden="1" x14ac:dyDescent="0.2"/>
    <row r="43367" ht="10.199999999999999" hidden="1" x14ac:dyDescent="0.2"/>
    <row r="43368" ht="10.199999999999999" hidden="1" x14ac:dyDescent="0.2"/>
    <row r="43369" ht="10.199999999999999" hidden="1" x14ac:dyDescent="0.2"/>
    <row r="43370" ht="10.199999999999999" hidden="1" x14ac:dyDescent="0.2"/>
    <row r="43371" ht="10.199999999999999" hidden="1" x14ac:dyDescent="0.2"/>
    <row r="43372" ht="10.199999999999999" hidden="1" x14ac:dyDescent="0.2"/>
    <row r="43373" ht="10.199999999999999" hidden="1" x14ac:dyDescent="0.2"/>
    <row r="43374" ht="10.199999999999999" hidden="1" x14ac:dyDescent="0.2"/>
    <row r="43375" ht="10.199999999999999" hidden="1" x14ac:dyDescent="0.2"/>
    <row r="43376" ht="10.199999999999999" hidden="1" x14ac:dyDescent="0.2"/>
    <row r="43377" ht="10.199999999999999" hidden="1" x14ac:dyDescent="0.2"/>
    <row r="43378" ht="10.199999999999999" hidden="1" x14ac:dyDescent="0.2"/>
    <row r="43379" ht="10.199999999999999" hidden="1" x14ac:dyDescent="0.2"/>
    <row r="43380" ht="10.199999999999999" hidden="1" x14ac:dyDescent="0.2"/>
    <row r="43381" ht="10.199999999999999" hidden="1" x14ac:dyDescent="0.2"/>
    <row r="43382" ht="10.199999999999999" hidden="1" x14ac:dyDescent="0.2"/>
    <row r="43383" ht="10.199999999999999" hidden="1" x14ac:dyDescent="0.2"/>
    <row r="43384" ht="10.199999999999999" hidden="1" x14ac:dyDescent="0.2"/>
    <row r="43385" ht="10.199999999999999" hidden="1" x14ac:dyDescent="0.2"/>
    <row r="43386" ht="10.199999999999999" hidden="1" x14ac:dyDescent="0.2"/>
    <row r="43387" ht="10.199999999999999" hidden="1" x14ac:dyDescent="0.2"/>
    <row r="43388" ht="10.199999999999999" hidden="1" x14ac:dyDescent="0.2"/>
    <row r="43389" ht="10.199999999999999" hidden="1" x14ac:dyDescent="0.2"/>
    <row r="43390" ht="10.199999999999999" hidden="1" x14ac:dyDescent="0.2"/>
    <row r="43391" ht="10.199999999999999" hidden="1" x14ac:dyDescent="0.2"/>
    <row r="43392" ht="10.199999999999999" hidden="1" x14ac:dyDescent="0.2"/>
    <row r="43393" ht="10.199999999999999" hidden="1" x14ac:dyDescent="0.2"/>
    <row r="43394" ht="10.199999999999999" hidden="1" x14ac:dyDescent="0.2"/>
    <row r="43395" ht="10.199999999999999" hidden="1" x14ac:dyDescent="0.2"/>
    <row r="43396" ht="10.199999999999999" hidden="1" x14ac:dyDescent="0.2"/>
    <row r="43397" ht="10.199999999999999" hidden="1" x14ac:dyDescent="0.2"/>
    <row r="43398" ht="10.199999999999999" hidden="1" x14ac:dyDescent="0.2"/>
    <row r="43399" ht="10.199999999999999" hidden="1" x14ac:dyDescent="0.2"/>
    <row r="43400" ht="10.199999999999999" hidden="1" x14ac:dyDescent="0.2"/>
    <row r="43401" ht="10.199999999999999" hidden="1" x14ac:dyDescent="0.2"/>
    <row r="43402" ht="10.199999999999999" hidden="1" x14ac:dyDescent="0.2"/>
    <row r="43403" ht="10.199999999999999" hidden="1" x14ac:dyDescent="0.2"/>
    <row r="43404" ht="10.199999999999999" hidden="1" x14ac:dyDescent="0.2"/>
    <row r="43405" ht="10.199999999999999" hidden="1" x14ac:dyDescent="0.2"/>
    <row r="43406" ht="10.199999999999999" hidden="1" x14ac:dyDescent="0.2"/>
    <row r="43407" ht="10.199999999999999" hidden="1" x14ac:dyDescent="0.2"/>
    <row r="43408" ht="10.199999999999999" hidden="1" x14ac:dyDescent="0.2"/>
    <row r="43409" ht="10.199999999999999" hidden="1" x14ac:dyDescent="0.2"/>
    <row r="43410" ht="10.199999999999999" hidden="1" x14ac:dyDescent="0.2"/>
    <row r="43411" ht="10.199999999999999" hidden="1" x14ac:dyDescent="0.2"/>
    <row r="43412" ht="10.199999999999999" hidden="1" x14ac:dyDescent="0.2"/>
    <row r="43413" ht="10.199999999999999" hidden="1" x14ac:dyDescent="0.2"/>
    <row r="43414" ht="10.199999999999999" hidden="1" x14ac:dyDescent="0.2"/>
    <row r="43415" ht="10.199999999999999" hidden="1" x14ac:dyDescent="0.2"/>
    <row r="43416" ht="10.199999999999999" hidden="1" x14ac:dyDescent="0.2"/>
    <row r="43417" ht="10.199999999999999" hidden="1" x14ac:dyDescent="0.2"/>
    <row r="43418" ht="10.199999999999999" hidden="1" x14ac:dyDescent="0.2"/>
    <row r="43419" ht="10.199999999999999" hidden="1" x14ac:dyDescent="0.2"/>
    <row r="43420" ht="10.199999999999999" hidden="1" x14ac:dyDescent="0.2"/>
    <row r="43421" ht="10.199999999999999" hidden="1" x14ac:dyDescent="0.2"/>
    <row r="43422" ht="10.199999999999999" hidden="1" x14ac:dyDescent="0.2"/>
    <row r="43423" ht="10.199999999999999" hidden="1" x14ac:dyDescent="0.2"/>
    <row r="43424" ht="10.199999999999999" hidden="1" x14ac:dyDescent="0.2"/>
    <row r="43425" ht="10.199999999999999" hidden="1" x14ac:dyDescent="0.2"/>
    <row r="43426" ht="10.199999999999999" hidden="1" x14ac:dyDescent="0.2"/>
    <row r="43427" ht="10.199999999999999" hidden="1" x14ac:dyDescent="0.2"/>
    <row r="43428" ht="10.199999999999999" hidden="1" x14ac:dyDescent="0.2"/>
    <row r="43429" ht="10.199999999999999" hidden="1" x14ac:dyDescent="0.2"/>
    <row r="43430" ht="10.199999999999999" hidden="1" x14ac:dyDescent="0.2"/>
    <row r="43431" ht="10.199999999999999" hidden="1" x14ac:dyDescent="0.2"/>
    <row r="43432" ht="10.199999999999999" hidden="1" x14ac:dyDescent="0.2"/>
    <row r="43433" ht="10.199999999999999" hidden="1" x14ac:dyDescent="0.2"/>
    <row r="43434" ht="10.199999999999999" hidden="1" x14ac:dyDescent="0.2"/>
    <row r="43435" ht="10.199999999999999" hidden="1" x14ac:dyDescent="0.2"/>
    <row r="43436" ht="10.199999999999999" hidden="1" x14ac:dyDescent="0.2"/>
    <row r="43437" ht="10.199999999999999" hidden="1" x14ac:dyDescent="0.2"/>
    <row r="43438" ht="10.199999999999999" hidden="1" x14ac:dyDescent="0.2"/>
    <row r="43439" ht="10.199999999999999" hidden="1" x14ac:dyDescent="0.2"/>
    <row r="43440" ht="10.199999999999999" hidden="1" x14ac:dyDescent="0.2"/>
    <row r="43441" ht="10.199999999999999" hidden="1" x14ac:dyDescent="0.2"/>
    <row r="43442" ht="10.199999999999999" hidden="1" x14ac:dyDescent="0.2"/>
    <row r="43443" ht="10.199999999999999" hidden="1" x14ac:dyDescent="0.2"/>
    <row r="43444" ht="10.199999999999999" hidden="1" x14ac:dyDescent="0.2"/>
    <row r="43445" ht="10.199999999999999" hidden="1" x14ac:dyDescent="0.2"/>
    <row r="43446" ht="10.199999999999999" hidden="1" x14ac:dyDescent="0.2"/>
    <row r="43447" ht="10.199999999999999" hidden="1" x14ac:dyDescent="0.2"/>
    <row r="43448" ht="10.199999999999999" hidden="1" x14ac:dyDescent="0.2"/>
    <row r="43449" ht="10.199999999999999" hidden="1" x14ac:dyDescent="0.2"/>
    <row r="43450" ht="10.199999999999999" hidden="1" x14ac:dyDescent="0.2"/>
    <row r="43451" ht="10.199999999999999" hidden="1" x14ac:dyDescent="0.2"/>
    <row r="43452" ht="10.199999999999999" hidden="1" x14ac:dyDescent="0.2"/>
    <row r="43453" ht="10.199999999999999" hidden="1" x14ac:dyDescent="0.2"/>
    <row r="43454" ht="10.199999999999999" hidden="1" x14ac:dyDescent="0.2"/>
    <row r="43455" ht="10.199999999999999" hidden="1" x14ac:dyDescent="0.2"/>
    <row r="43456" ht="10.199999999999999" hidden="1" x14ac:dyDescent="0.2"/>
    <row r="43457" ht="10.199999999999999" hidden="1" x14ac:dyDescent="0.2"/>
    <row r="43458" ht="10.199999999999999" hidden="1" x14ac:dyDescent="0.2"/>
    <row r="43459" ht="10.199999999999999" hidden="1" x14ac:dyDescent="0.2"/>
    <row r="43460" ht="10.199999999999999" hidden="1" x14ac:dyDescent="0.2"/>
    <row r="43461" ht="10.199999999999999" hidden="1" x14ac:dyDescent="0.2"/>
    <row r="43462" ht="10.199999999999999" hidden="1" x14ac:dyDescent="0.2"/>
    <row r="43463" ht="10.199999999999999" hidden="1" x14ac:dyDescent="0.2"/>
    <row r="43464" ht="10.199999999999999" hidden="1" x14ac:dyDescent="0.2"/>
    <row r="43465" ht="10.199999999999999" hidden="1" x14ac:dyDescent="0.2"/>
    <row r="43466" ht="10.199999999999999" hidden="1" x14ac:dyDescent="0.2"/>
    <row r="43467" ht="10.199999999999999" hidden="1" x14ac:dyDescent="0.2"/>
    <row r="43468" ht="10.199999999999999" hidden="1" x14ac:dyDescent="0.2"/>
    <row r="43469" ht="10.199999999999999" hidden="1" x14ac:dyDescent="0.2"/>
    <row r="43470" ht="10.199999999999999" hidden="1" x14ac:dyDescent="0.2"/>
    <row r="43471" ht="10.199999999999999" hidden="1" x14ac:dyDescent="0.2"/>
    <row r="43472" ht="10.199999999999999" hidden="1" x14ac:dyDescent="0.2"/>
    <row r="43473" ht="10.199999999999999" hidden="1" x14ac:dyDescent="0.2"/>
    <row r="43474" ht="10.199999999999999" hidden="1" x14ac:dyDescent="0.2"/>
    <row r="43475" ht="10.199999999999999" hidden="1" x14ac:dyDescent="0.2"/>
    <row r="43476" ht="10.199999999999999" hidden="1" x14ac:dyDescent="0.2"/>
    <row r="43477" ht="10.199999999999999" hidden="1" x14ac:dyDescent="0.2"/>
    <row r="43478" ht="10.199999999999999" hidden="1" x14ac:dyDescent="0.2"/>
    <row r="43479" ht="10.199999999999999" hidden="1" x14ac:dyDescent="0.2"/>
    <row r="43480" ht="10.199999999999999" hidden="1" x14ac:dyDescent="0.2"/>
    <row r="43481" ht="10.199999999999999" hidden="1" x14ac:dyDescent="0.2"/>
    <row r="43482" ht="10.199999999999999" hidden="1" x14ac:dyDescent="0.2"/>
    <row r="43483" ht="10.199999999999999" hidden="1" x14ac:dyDescent="0.2"/>
    <row r="43484" ht="10.199999999999999" hidden="1" x14ac:dyDescent="0.2"/>
    <row r="43485" ht="10.199999999999999" hidden="1" x14ac:dyDescent="0.2"/>
    <row r="43486" ht="10.199999999999999" hidden="1" x14ac:dyDescent="0.2"/>
    <row r="43487" ht="10.199999999999999" hidden="1" x14ac:dyDescent="0.2"/>
    <row r="43488" ht="10.199999999999999" hidden="1" x14ac:dyDescent="0.2"/>
    <row r="43489" ht="10.199999999999999" hidden="1" x14ac:dyDescent="0.2"/>
    <row r="43490" ht="10.199999999999999" hidden="1" x14ac:dyDescent="0.2"/>
    <row r="43491" ht="10.199999999999999" hidden="1" x14ac:dyDescent="0.2"/>
    <row r="43492" ht="10.199999999999999" hidden="1" x14ac:dyDescent="0.2"/>
    <row r="43493" ht="10.199999999999999" hidden="1" x14ac:dyDescent="0.2"/>
    <row r="43494" ht="10.199999999999999" hidden="1" x14ac:dyDescent="0.2"/>
    <row r="43495" ht="10.199999999999999" hidden="1" x14ac:dyDescent="0.2"/>
    <row r="43496" ht="10.199999999999999" hidden="1" x14ac:dyDescent="0.2"/>
    <row r="43497" ht="10.199999999999999" hidden="1" x14ac:dyDescent="0.2"/>
    <row r="43498" ht="10.199999999999999" hidden="1" x14ac:dyDescent="0.2"/>
    <row r="43499" ht="10.199999999999999" hidden="1" x14ac:dyDescent="0.2"/>
    <row r="43500" ht="10.199999999999999" hidden="1" x14ac:dyDescent="0.2"/>
    <row r="43501" ht="10.199999999999999" hidden="1" x14ac:dyDescent="0.2"/>
    <row r="43502" ht="10.199999999999999" hidden="1" x14ac:dyDescent="0.2"/>
    <row r="43503" ht="10.199999999999999" hidden="1" x14ac:dyDescent="0.2"/>
    <row r="43504" ht="10.199999999999999" hidden="1" x14ac:dyDescent="0.2"/>
    <row r="43505" ht="10.199999999999999" hidden="1" x14ac:dyDescent="0.2"/>
    <row r="43506" ht="10.199999999999999" hidden="1" x14ac:dyDescent="0.2"/>
    <row r="43507" ht="10.199999999999999" hidden="1" x14ac:dyDescent="0.2"/>
    <row r="43508" ht="10.199999999999999" hidden="1" x14ac:dyDescent="0.2"/>
    <row r="43509" ht="10.199999999999999" hidden="1" x14ac:dyDescent="0.2"/>
    <row r="43510" ht="10.199999999999999" hidden="1" x14ac:dyDescent="0.2"/>
    <row r="43511" ht="10.199999999999999" hidden="1" x14ac:dyDescent="0.2"/>
    <row r="43512" ht="10.199999999999999" hidden="1" x14ac:dyDescent="0.2"/>
    <row r="43513" ht="10.199999999999999" hidden="1" x14ac:dyDescent="0.2"/>
    <row r="43514" ht="10.199999999999999" hidden="1" x14ac:dyDescent="0.2"/>
    <row r="43515" ht="10.199999999999999" hidden="1" x14ac:dyDescent="0.2"/>
    <row r="43516" ht="10.199999999999999" hidden="1" x14ac:dyDescent="0.2"/>
    <row r="43517" ht="10.199999999999999" hidden="1" x14ac:dyDescent="0.2"/>
    <row r="43518" ht="10.199999999999999" hidden="1" x14ac:dyDescent="0.2"/>
    <row r="43519" ht="10.199999999999999" hidden="1" x14ac:dyDescent="0.2"/>
    <row r="43520" ht="10.199999999999999" hidden="1" x14ac:dyDescent="0.2"/>
    <row r="43521" ht="10.199999999999999" hidden="1" x14ac:dyDescent="0.2"/>
    <row r="43522" ht="10.199999999999999" hidden="1" x14ac:dyDescent="0.2"/>
    <row r="43523" ht="10.199999999999999" hidden="1" x14ac:dyDescent="0.2"/>
    <row r="43524" ht="10.199999999999999" hidden="1" x14ac:dyDescent="0.2"/>
    <row r="43525" ht="10.199999999999999" hidden="1" x14ac:dyDescent="0.2"/>
    <row r="43526" ht="10.199999999999999" hidden="1" x14ac:dyDescent="0.2"/>
    <row r="43527" ht="10.199999999999999" hidden="1" x14ac:dyDescent="0.2"/>
    <row r="43528" ht="10.199999999999999" hidden="1" x14ac:dyDescent="0.2"/>
    <row r="43529" ht="10.199999999999999" hidden="1" x14ac:dyDescent="0.2"/>
    <row r="43530" ht="10.199999999999999" hidden="1" x14ac:dyDescent="0.2"/>
    <row r="43531" ht="10.199999999999999" hidden="1" x14ac:dyDescent="0.2"/>
    <row r="43532" ht="10.199999999999999" hidden="1" x14ac:dyDescent="0.2"/>
    <row r="43533" ht="10.199999999999999" hidden="1" x14ac:dyDescent="0.2"/>
    <row r="43534" ht="10.199999999999999" hidden="1" x14ac:dyDescent="0.2"/>
    <row r="43535" ht="10.199999999999999" hidden="1" x14ac:dyDescent="0.2"/>
    <row r="43536" ht="10.199999999999999" hidden="1" x14ac:dyDescent="0.2"/>
    <row r="43537" ht="10.199999999999999" hidden="1" x14ac:dyDescent="0.2"/>
    <row r="43538" ht="10.199999999999999" hidden="1" x14ac:dyDescent="0.2"/>
    <row r="43539" ht="10.199999999999999" hidden="1" x14ac:dyDescent="0.2"/>
    <row r="43540" ht="10.199999999999999" hidden="1" x14ac:dyDescent="0.2"/>
    <row r="43541" ht="10.199999999999999" hidden="1" x14ac:dyDescent="0.2"/>
    <row r="43542" ht="10.199999999999999" hidden="1" x14ac:dyDescent="0.2"/>
    <row r="43543" ht="10.199999999999999" hidden="1" x14ac:dyDescent="0.2"/>
    <row r="43544" ht="10.199999999999999" hidden="1" x14ac:dyDescent="0.2"/>
    <row r="43545" ht="10.199999999999999" hidden="1" x14ac:dyDescent="0.2"/>
    <row r="43546" ht="10.199999999999999" hidden="1" x14ac:dyDescent="0.2"/>
    <row r="43547" ht="10.199999999999999" hidden="1" x14ac:dyDescent="0.2"/>
    <row r="43548" ht="10.199999999999999" hidden="1" x14ac:dyDescent="0.2"/>
    <row r="43549" ht="10.199999999999999" hidden="1" x14ac:dyDescent="0.2"/>
    <row r="43550" ht="10.199999999999999" hidden="1" x14ac:dyDescent="0.2"/>
    <row r="43551" ht="10.199999999999999" hidden="1" x14ac:dyDescent="0.2"/>
    <row r="43552" ht="10.199999999999999" hidden="1" x14ac:dyDescent="0.2"/>
    <row r="43553" ht="10.199999999999999" hidden="1" x14ac:dyDescent="0.2"/>
    <row r="43554" ht="10.199999999999999" hidden="1" x14ac:dyDescent="0.2"/>
    <row r="43555" ht="10.199999999999999" hidden="1" x14ac:dyDescent="0.2"/>
    <row r="43556" ht="10.199999999999999" hidden="1" x14ac:dyDescent="0.2"/>
    <row r="43557" ht="10.199999999999999" hidden="1" x14ac:dyDescent="0.2"/>
    <row r="43558" ht="10.199999999999999" hidden="1" x14ac:dyDescent="0.2"/>
    <row r="43559" ht="10.199999999999999" hidden="1" x14ac:dyDescent="0.2"/>
    <row r="43560" ht="10.199999999999999" hidden="1" x14ac:dyDescent="0.2"/>
    <row r="43561" ht="10.199999999999999" hidden="1" x14ac:dyDescent="0.2"/>
    <row r="43562" ht="10.199999999999999" hidden="1" x14ac:dyDescent="0.2"/>
    <row r="43563" ht="10.199999999999999" hidden="1" x14ac:dyDescent="0.2"/>
    <row r="43564" ht="10.199999999999999" hidden="1" x14ac:dyDescent="0.2"/>
    <row r="43565" ht="10.199999999999999" hidden="1" x14ac:dyDescent="0.2"/>
    <row r="43566" ht="10.199999999999999" hidden="1" x14ac:dyDescent="0.2"/>
    <row r="43567" ht="10.199999999999999" hidden="1" x14ac:dyDescent="0.2"/>
    <row r="43568" ht="10.199999999999999" hidden="1" x14ac:dyDescent="0.2"/>
    <row r="43569" ht="10.199999999999999" hidden="1" x14ac:dyDescent="0.2"/>
    <row r="43570" ht="10.199999999999999" hidden="1" x14ac:dyDescent="0.2"/>
    <row r="43571" ht="10.199999999999999" hidden="1" x14ac:dyDescent="0.2"/>
    <row r="43572" ht="10.199999999999999" hidden="1" x14ac:dyDescent="0.2"/>
    <row r="43573" ht="10.199999999999999" hidden="1" x14ac:dyDescent="0.2"/>
    <row r="43574" ht="10.199999999999999" hidden="1" x14ac:dyDescent="0.2"/>
    <row r="43575" ht="10.199999999999999" hidden="1" x14ac:dyDescent="0.2"/>
    <row r="43576" ht="10.199999999999999" hidden="1" x14ac:dyDescent="0.2"/>
    <row r="43577" ht="10.199999999999999" hidden="1" x14ac:dyDescent="0.2"/>
    <row r="43578" ht="10.199999999999999" hidden="1" x14ac:dyDescent="0.2"/>
    <row r="43579" ht="10.199999999999999" hidden="1" x14ac:dyDescent="0.2"/>
    <row r="43580" ht="10.199999999999999" hidden="1" x14ac:dyDescent="0.2"/>
    <row r="43581" ht="10.199999999999999" hidden="1" x14ac:dyDescent="0.2"/>
    <row r="43582" ht="10.199999999999999" hidden="1" x14ac:dyDescent="0.2"/>
    <row r="43583" ht="10.199999999999999" hidden="1" x14ac:dyDescent="0.2"/>
    <row r="43584" ht="10.199999999999999" hidden="1" x14ac:dyDescent="0.2"/>
    <row r="43585" ht="10.199999999999999" hidden="1" x14ac:dyDescent="0.2"/>
    <row r="43586" ht="10.199999999999999" hidden="1" x14ac:dyDescent="0.2"/>
    <row r="43587" ht="10.199999999999999" hidden="1" x14ac:dyDescent="0.2"/>
    <row r="43588" ht="10.199999999999999" hidden="1" x14ac:dyDescent="0.2"/>
    <row r="43589" ht="10.199999999999999" hidden="1" x14ac:dyDescent="0.2"/>
    <row r="43590" ht="10.199999999999999" hidden="1" x14ac:dyDescent="0.2"/>
    <row r="43591" ht="10.199999999999999" hidden="1" x14ac:dyDescent="0.2"/>
    <row r="43592" ht="10.199999999999999" hidden="1" x14ac:dyDescent="0.2"/>
    <row r="43593" ht="10.199999999999999" hidden="1" x14ac:dyDescent="0.2"/>
    <row r="43594" ht="10.199999999999999" hidden="1" x14ac:dyDescent="0.2"/>
    <row r="43595" ht="10.199999999999999" hidden="1" x14ac:dyDescent="0.2"/>
    <row r="43596" ht="10.199999999999999" hidden="1" x14ac:dyDescent="0.2"/>
    <row r="43597" ht="10.199999999999999" hidden="1" x14ac:dyDescent="0.2"/>
    <row r="43598" ht="10.199999999999999" hidden="1" x14ac:dyDescent="0.2"/>
    <row r="43599" ht="10.199999999999999" hidden="1" x14ac:dyDescent="0.2"/>
    <row r="43600" ht="10.199999999999999" hidden="1" x14ac:dyDescent="0.2"/>
    <row r="43601" ht="10.199999999999999" hidden="1" x14ac:dyDescent="0.2"/>
    <row r="43602" ht="10.199999999999999" hidden="1" x14ac:dyDescent="0.2"/>
    <row r="43603" ht="10.199999999999999" hidden="1" x14ac:dyDescent="0.2"/>
    <row r="43604" ht="10.199999999999999" hidden="1" x14ac:dyDescent="0.2"/>
    <row r="43605" ht="10.199999999999999" hidden="1" x14ac:dyDescent="0.2"/>
    <row r="43606" ht="10.199999999999999" hidden="1" x14ac:dyDescent="0.2"/>
    <row r="43607" ht="10.199999999999999" hidden="1" x14ac:dyDescent="0.2"/>
    <row r="43608" ht="10.199999999999999" hidden="1" x14ac:dyDescent="0.2"/>
    <row r="43609" ht="10.199999999999999" hidden="1" x14ac:dyDescent="0.2"/>
    <row r="43610" ht="10.199999999999999" hidden="1" x14ac:dyDescent="0.2"/>
    <row r="43611" ht="10.199999999999999" hidden="1" x14ac:dyDescent="0.2"/>
    <row r="43612" ht="10.199999999999999" hidden="1" x14ac:dyDescent="0.2"/>
    <row r="43613" ht="10.199999999999999" hidden="1" x14ac:dyDescent="0.2"/>
    <row r="43614" ht="10.199999999999999" hidden="1" x14ac:dyDescent="0.2"/>
    <row r="43615" ht="10.199999999999999" hidden="1" x14ac:dyDescent="0.2"/>
    <row r="43616" ht="10.199999999999999" hidden="1" x14ac:dyDescent="0.2"/>
    <row r="43617" ht="10.199999999999999" hidden="1" x14ac:dyDescent="0.2"/>
    <row r="43618" ht="10.199999999999999" hidden="1" x14ac:dyDescent="0.2"/>
    <row r="43619" ht="10.199999999999999" hidden="1" x14ac:dyDescent="0.2"/>
    <row r="43620" ht="10.199999999999999" hidden="1" x14ac:dyDescent="0.2"/>
    <row r="43621" ht="10.199999999999999" hidden="1" x14ac:dyDescent="0.2"/>
    <row r="43622" ht="10.199999999999999" hidden="1" x14ac:dyDescent="0.2"/>
    <row r="43623" ht="10.199999999999999" hidden="1" x14ac:dyDescent="0.2"/>
    <row r="43624" ht="10.199999999999999" hidden="1" x14ac:dyDescent="0.2"/>
    <row r="43625" ht="10.199999999999999" hidden="1" x14ac:dyDescent="0.2"/>
    <row r="43626" ht="10.199999999999999" hidden="1" x14ac:dyDescent="0.2"/>
    <row r="43627" ht="10.199999999999999" hidden="1" x14ac:dyDescent="0.2"/>
    <row r="43628" ht="10.199999999999999" hidden="1" x14ac:dyDescent="0.2"/>
    <row r="43629" ht="10.199999999999999" hidden="1" x14ac:dyDescent="0.2"/>
    <row r="43630" ht="10.199999999999999" hidden="1" x14ac:dyDescent="0.2"/>
    <row r="43631" ht="10.199999999999999" hidden="1" x14ac:dyDescent="0.2"/>
    <row r="43632" ht="10.199999999999999" hidden="1" x14ac:dyDescent="0.2"/>
    <row r="43633" ht="10.199999999999999" hidden="1" x14ac:dyDescent="0.2"/>
    <row r="43634" ht="10.199999999999999" hidden="1" x14ac:dyDescent="0.2"/>
    <row r="43635" ht="10.199999999999999" hidden="1" x14ac:dyDescent="0.2"/>
    <row r="43636" ht="10.199999999999999" hidden="1" x14ac:dyDescent="0.2"/>
    <row r="43637" ht="10.199999999999999" hidden="1" x14ac:dyDescent="0.2"/>
    <row r="43638" ht="10.199999999999999" hidden="1" x14ac:dyDescent="0.2"/>
    <row r="43639" ht="10.199999999999999" hidden="1" x14ac:dyDescent="0.2"/>
    <row r="43640" ht="10.199999999999999" hidden="1" x14ac:dyDescent="0.2"/>
    <row r="43641" ht="10.199999999999999" hidden="1" x14ac:dyDescent="0.2"/>
    <row r="43642" ht="10.199999999999999" hidden="1" x14ac:dyDescent="0.2"/>
    <row r="43643" ht="10.199999999999999" hidden="1" x14ac:dyDescent="0.2"/>
    <row r="43644" ht="10.199999999999999" hidden="1" x14ac:dyDescent="0.2"/>
    <row r="43645" ht="10.199999999999999" hidden="1" x14ac:dyDescent="0.2"/>
    <row r="43646" ht="10.199999999999999" hidden="1" x14ac:dyDescent="0.2"/>
    <row r="43647" ht="10.199999999999999" hidden="1" x14ac:dyDescent="0.2"/>
    <row r="43648" ht="10.199999999999999" hidden="1" x14ac:dyDescent="0.2"/>
    <row r="43649" ht="10.199999999999999" hidden="1" x14ac:dyDescent="0.2"/>
    <row r="43650" ht="10.199999999999999" hidden="1" x14ac:dyDescent="0.2"/>
    <row r="43651" ht="10.199999999999999" hidden="1" x14ac:dyDescent="0.2"/>
    <row r="43652" ht="10.199999999999999" hidden="1" x14ac:dyDescent="0.2"/>
    <row r="43653" ht="10.199999999999999" hidden="1" x14ac:dyDescent="0.2"/>
    <row r="43654" ht="10.199999999999999" hidden="1" x14ac:dyDescent="0.2"/>
    <row r="43655" ht="10.199999999999999" hidden="1" x14ac:dyDescent="0.2"/>
    <row r="43656" ht="10.199999999999999" hidden="1" x14ac:dyDescent="0.2"/>
    <row r="43657" ht="10.199999999999999" hidden="1" x14ac:dyDescent="0.2"/>
    <row r="43658" ht="10.199999999999999" hidden="1" x14ac:dyDescent="0.2"/>
    <row r="43659" ht="10.199999999999999" hidden="1" x14ac:dyDescent="0.2"/>
    <row r="43660" ht="10.199999999999999" hidden="1" x14ac:dyDescent="0.2"/>
    <row r="43661" ht="10.199999999999999" hidden="1" x14ac:dyDescent="0.2"/>
    <row r="43662" ht="10.199999999999999" hidden="1" x14ac:dyDescent="0.2"/>
    <row r="43663" ht="10.199999999999999" hidden="1" x14ac:dyDescent="0.2"/>
    <row r="43664" ht="10.199999999999999" hidden="1" x14ac:dyDescent="0.2"/>
    <row r="43665" ht="10.199999999999999" hidden="1" x14ac:dyDescent="0.2"/>
    <row r="43666" ht="10.199999999999999" hidden="1" x14ac:dyDescent="0.2"/>
    <row r="43667" ht="10.199999999999999" hidden="1" x14ac:dyDescent="0.2"/>
    <row r="43668" ht="10.199999999999999" hidden="1" x14ac:dyDescent="0.2"/>
    <row r="43669" ht="10.199999999999999" hidden="1" x14ac:dyDescent="0.2"/>
    <row r="43670" ht="10.199999999999999" hidden="1" x14ac:dyDescent="0.2"/>
    <row r="43671" ht="10.199999999999999" hidden="1" x14ac:dyDescent="0.2"/>
    <row r="43672" ht="10.199999999999999" hidden="1" x14ac:dyDescent="0.2"/>
    <row r="43673" ht="10.199999999999999" hidden="1" x14ac:dyDescent="0.2"/>
    <row r="43674" ht="10.199999999999999" hidden="1" x14ac:dyDescent="0.2"/>
    <row r="43675" ht="10.199999999999999" hidden="1" x14ac:dyDescent="0.2"/>
    <row r="43676" ht="10.199999999999999" hidden="1" x14ac:dyDescent="0.2"/>
    <row r="43677" ht="10.199999999999999" hidden="1" x14ac:dyDescent="0.2"/>
    <row r="43678" ht="10.199999999999999" hidden="1" x14ac:dyDescent="0.2"/>
    <row r="43679" ht="10.199999999999999" hidden="1" x14ac:dyDescent="0.2"/>
    <row r="43680" ht="10.199999999999999" hidden="1" x14ac:dyDescent="0.2"/>
    <row r="43681" ht="10.199999999999999" hidden="1" x14ac:dyDescent="0.2"/>
    <row r="43682" ht="10.199999999999999" hidden="1" x14ac:dyDescent="0.2"/>
    <row r="43683" ht="10.199999999999999" hidden="1" x14ac:dyDescent="0.2"/>
    <row r="43684" ht="10.199999999999999" hidden="1" x14ac:dyDescent="0.2"/>
    <row r="43685" ht="10.199999999999999" hidden="1" x14ac:dyDescent="0.2"/>
    <row r="43686" ht="10.199999999999999" hidden="1" x14ac:dyDescent="0.2"/>
    <row r="43687" ht="10.199999999999999" hidden="1" x14ac:dyDescent="0.2"/>
    <row r="43688" ht="10.199999999999999" hidden="1" x14ac:dyDescent="0.2"/>
    <row r="43689" ht="10.199999999999999" hidden="1" x14ac:dyDescent="0.2"/>
    <row r="43690" ht="10.199999999999999" hidden="1" x14ac:dyDescent="0.2"/>
    <row r="43691" ht="10.199999999999999" hidden="1" x14ac:dyDescent="0.2"/>
    <row r="43692" ht="10.199999999999999" hidden="1" x14ac:dyDescent="0.2"/>
    <row r="43693" ht="10.199999999999999" hidden="1" x14ac:dyDescent="0.2"/>
    <row r="43694" ht="10.199999999999999" hidden="1" x14ac:dyDescent="0.2"/>
    <row r="43695" ht="10.199999999999999" hidden="1" x14ac:dyDescent="0.2"/>
    <row r="43696" ht="10.199999999999999" hidden="1" x14ac:dyDescent="0.2"/>
    <row r="43697" ht="10.199999999999999" hidden="1" x14ac:dyDescent="0.2"/>
    <row r="43698" ht="10.199999999999999" hidden="1" x14ac:dyDescent="0.2"/>
    <row r="43699" ht="10.199999999999999" hidden="1" x14ac:dyDescent="0.2"/>
    <row r="43700" ht="10.199999999999999" hidden="1" x14ac:dyDescent="0.2"/>
    <row r="43701" ht="10.199999999999999" hidden="1" x14ac:dyDescent="0.2"/>
    <row r="43702" ht="10.199999999999999" hidden="1" x14ac:dyDescent="0.2"/>
    <row r="43703" ht="10.199999999999999" hidden="1" x14ac:dyDescent="0.2"/>
    <row r="43704" ht="10.199999999999999" hidden="1" x14ac:dyDescent="0.2"/>
    <row r="43705" ht="10.199999999999999" hidden="1" x14ac:dyDescent="0.2"/>
    <row r="43706" ht="10.199999999999999" hidden="1" x14ac:dyDescent="0.2"/>
    <row r="43707" ht="10.199999999999999" hidden="1" x14ac:dyDescent="0.2"/>
    <row r="43708" ht="10.199999999999999" hidden="1" x14ac:dyDescent="0.2"/>
    <row r="43709" ht="10.199999999999999" hidden="1" x14ac:dyDescent="0.2"/>
    <row r="43710" ht="10.199999999999999" hidden="1" x14ac:dyDescent="0.2"/>
    <row r="43711" ht="10.199999999999999" hidden="1" x14ac:dyDescent="0.2"/>
    <row r="43712" ht="10.199999999999999" hidden="1" x14ac:dyDescent="0.2"/>
    <row r="43713" ht="10.199999999999999" hidden="1" x14ac:dyDescent="0.2"/>
    <row r="43714" ht="10.199999999999999" hidden="1" x14ac:dyDescent="0.2"/>
    <row r="43715" ht="10.199999999999999" hidden="1" x14ac:dyDescent="0.2"/>
    <row r="43716" ht="10.199999999999999" hidden="1" x14ac:dyDescent="0.2"/>
    <row r="43717" ht="10.199999999999999" hidden="1" x14ac:dyDescent="0.2"/>
    <row r="43718" ht="10.199999999999999" hidden="1" x14ac:dyDescent="0.2"/>
    <row r="43719" ht="10.199999999999999" hidden="1" x14ac:dyDescent="0.2"/>
    <row r="43720" ht="10.199999999999999" hidden="1" x14ac:dyDescent="0.2"/>
    <row r="43721" ht="10.199999999999999" hidden="1" x14ac:dyDescent="0.2"/>
    <row r="43722" ht="10.199999999999999" hidden="1" x14ac:dyDescent="0.2"/>
    <row r="43723" ht="10.199999999999999" hidden="1" x14ac:dyDescent="0.2"/>
    <row r="43724" ht="10.199999999999999" hidden="1" x14ac:dyDescent="0.2"/>
    <row r="43725" ht="10.199999999999999" hidden="1" x14ac:dyDescent="0.2"/>
    <row r="43726" ht="10.199999999999999" hidden="1" x14ac:dyDescent="0.2"/>
    <row r="43727" ht="10.199999999999999" hidden="1" x14ac:dyDescent="0.2"/>
    <row r="43728" ht="10.199999999999999" hidden="1" x14ac:dyDescent="0.2"/>
    <row r="43729" ht="10.199999999999999" hidden="1" x14ac:dyDescent="0.2"/>
    <row r="43730" ht="10.199999999999999" hidden="1" x14ac:dyDescent="0.2"/>
    <row r="43731" ht="10.199999999999999" hidden="1" x14ac:dyDescent="0.2"/>
    <row r="43732" ht="10.199999999999999" hidden="1" x14ac:dyDescent="0.2"/>
    <row r="43733" ht="10.199999999999999" hidden="1" x14ac:dyDescent="0.2"/>
    <row r="43734" ht="10.199999999999999" hidden="1" x14ac:dyDescent="0.2"/>
    <row r="43735" ht="10.199999999999999" hidden="1" x14ac:dyDescent="0.2"/>
    <row r="43736" ht="10.199999999999999" hidden="1" x14ac:dyDescent="0.2"/>
    <row r="43737" ht="10.199999999999999" hidden="1" x14ac:dyDescent="0.2"/>
    <row r="43738" ht="10.199999999999999" hidden="1" x14ac:dyDescent="0.2"/>
    <row r="43739" ht="10.199999999999999" hidden="1" x14ac:dyDescent="0.2"/>
    <row r="43740" ht="10.199999999999999" hidden="1" x14ac:dyDescent="0.2"/>
    <row r="43741" ht="10.199999999999999" hidden="1" x14ac:dyDescent="0.2"/>
    <row r="43742" ht="10.199999999999999" hidden="1" x14ac:dyDescent="0.2"/>
    <row r="43743" ht="10.199999999999999" hidden="1" x14ac:dyDescent="0.2"/>
    <row r="43744" ht="10.199999999999999" hidden="1" x14ac:dyDescent="0.2"/>
    <row r="43745" ht="10.199999999999999" hidden="1" x14ac:dyDescent="0.2"/>
    <row r="43746" ht="10.199999999999999" hidden="1" x14ac:dyDescent="0.2"/>
    <row r="43747" ht="10.199999999999999" hidden="1" x14ac:dyDescent="0.2"/>
    <row r="43748" ht="10.199999999999999" hidden="1" x14ac:dyDescent="0.2"/>
    <row r="43749" ht="10.199999999999999" hidden="1" x14ac:dyDescent="0.2"/>
    <row r="43750" ht="10.199999999999999" hidden="1" x14ac:dyDescent="0.2"/>
    <row r="43751" ht="10.199999999999999" hidden="1" x14ac:dyDescent="0.2"/>
    <row r="43752" ht="10.199999999999999" hidden="1" x14ac:dyDescent="0.2"/>
    <row r="43753" ht="10.199999999999999" hidden="1" x14ac:dyDescent="0.2"/>
    <row r="43754" ht="10.199999999999999" hidden="1" x14ac:dyDescent="0.2"/>
    <row r="43755" ht="10.199999999999999" hidden="1" x14ac:dyDescent="0.2"/>
    <row r="43756" ht="10.199999999999999" hidden="1" x14ac:dyDescent="0.2"/>
    <row r="43757" ht="10.199999999999999" hidden="1" x14ac:dyDescent="0.2"/>
    <row r="43758" ht="10.199999999999999" hidden="1" x14ac:dyDescent="0.2"/>
    <row r="43759" ht="10.199999999999999" hidden="1" x14ac:dyDescent="0.2"/>
    <row r="43760" ht="10.199999999999999" hidden="1" x14ac:dyDescent="0.2"/>
    <row r="43761" ht="10.199999999999999" hidden="1" x14ac:dyDescent="0.2"/>
    <row r="43762" ht="10.199999999999999" hidden="1" x14ac:dyDescent="0.2"/>
    <row r="43763" ht="10.199999999999999" hidden="1" x14ac:dyDescent="0.2"/>
    <row r="43764" ht="10.199999999999999" hidden="1" x14ac:dyDescent="0.2"/>
    <row r="43765" ht="10.199999999999999" hidden="1" x14ac:dyDescent="0.2"/>
    <row r="43766" ht="10.199999999999999" hidden="1" x14ac:dyDescent="0.2"/>
    <row r="43767" ht="10.199999999999999" hidden="1" x14ac:dyDescent="0.2"/>
    <row r="43768" ht="10.199999999999999" hidden="1" x14ac:dyDescent="0.2"/>
    <row r="43769" ht="10.199999999999999" hidden="1" x14ac:dyDescent="0.2"/>
    <row r="43770" ht="10.199999999999999" hidden="1" x14ac:dyDescent="0.2"/>
    <row r="43771" ht="10.199999999999999" hidden="1" x14ac:dyDescent="0.2"/>
    <row r="43772" ht="10.199999999999999" hidden="1" x14ac:dyDescent="0.2"/>
    <row r="43773" ht="10.199999999999999" hidden="1" x14ac:dyDescent="0.2"/>
    <row r="43774" ht="10.199999999999999" hidden="1" x14ac:dyDescent="0.2"/>
    <row r="43775" ht="10.199999999999999" hidden="1" x14ac:dyDescent="0.2"/>
    <row r="43776" ht="10.199999999999999" hidden="1" x14ac:dyDescent="0.2"/>
    <row r="43777" ht="10.199999999999999" hidden="1" x14ac:dyDescent="0.2"/>
    <row r="43778" ht="10.199999999999999" hidden="1" x14ac:dyDescent="0.2"/>
    <row r="43779" ht="10.199999999999999" hidden="1" x14ac:dyDescent="0.2"/>
    <row r="43780" ht="10.199999999999999" hidden="1" x14ac:dyDescent="0.2"/>
    <row r="43781" ht="10.199999999999999" hidden="1" x14ac:dyDescent="0.2"/>
    <row r="43782" ht="10.199999999999999" hidden="1" x14ac:dyDescent="0.2"/>
    <row r="43783" ht="10.199999999999999" hidden="1" x14ac:dyDescent="0.2"/>
    <row r="43784" ht="10.199999999999999" hidden="1" x14ac:dyDescent="0.2"/>
    <row r="43785" ht="10.199999999999999" hidden="1" x14ac:dyDescent="0.2"/>
    <row r="43786" ht="10.199999999999999" hidden="1" x14ac:dyDescent="0.2"/>
    <row r="43787" ht="10.199999999999999" hidden="1" x14ac:dyDescent="0.2"/>
    <row r="43788" ht="10.199999999999999" hidden="1" x14ac:dyDescent="0.2"/>
    <row r="43789" ht="10.199999999999999" hidden="1" x14ac:dyDescent="0.2"/>
    <row r="43790" ht="10.199999999999999" hidden="1" x14ac:dyDescent="0.2"/>
    <row r="43791" ht="10.199999999999999" hidden="1" x14ac:dyDescent="0.2"/>
    <row r="43792" ht="10.199999999999999" hidden="1" x14ac:dyDescent="0.2"/>
    <row r="43793" ht="10.199999999999999" hidden="1" x14ac:dyDescent="0.2"/>
    <row r="43794" ht="10.199999999999999" hidden="1" x14ac:dyDescent="0.2"/>
    <row r="43795" ht="10.199999999999999" hidden="1" x14ac:dyDescent="0.2"/>
    <row r="43796" ht="10.199999999999999" hidden="1" x14ac:dyDescent="0.2"/>
    <row r="43797" ht="10.199999999999999" hidden="1" x14ac:dyDescent="0.2"/>
    <row r="43798" ht="10.199999999999999" hidden="1" x14ac:dyDescent="0.2"/>
    <row r="43799" ht="10.199999999999999" hidden="1" x14ac:dyDescent="0.2"/>
    <row r="43800" ht="10.199999999999999" hidden="1" x14ac:dyDescent="0.2"/>
    <row r="43801" ht="10.199999999999999" hidden="1" x14ac:dyDescent="0.2"/>
    <row r="43802" ht="10.199999999999999" hidden="1" x14ac:dyDescent="0.2"/>
    <row r="43803" ht="10.199999999999999" hidden="1" x14ac:dyDescent="0.2"/>
    <row r="43804" ht="10.199999999999999" hidden="1" x14ac:dyDescent="0.2"/>
    <row r="43805" ht="10.199999999999999" hidden="1" x14ac:dyDescent="0.2"/>
    <row r="43806" ht="10.199999999999999" hidden="1" x14ac:dyDescent="0.2"/>
    <row r="43807" ht="10.199999999999999" hidden="1" x14ac:dyDescent="0.2"/>
    <row r="43808" ht="10.199999999999999" hidden="1" x14ac:dyDescent="0.2"/>
    <row r="43809" ht="10.199999999999999" hidden="1" x14ac:dyDescent="0.2"/>
    <row r="43810" ht="10.199999999999999" hidden="1" x14ac:dyDescent="0.2"/>
    <row r="43811" ht="10.199999999999999" hidden="1" x14ac:dyDescent="0.2"/>
    <row r="43812" ht="10.199999999999999" hidden="1" x14ac:dyDescent="0.2"/>
    <row r="43813" ht="10.199999999999999" hidden="1" x14ac:dyDescent="0.2"/>
    <row r="43814" ht="10.199999999999999" hidden="1" x14ac:dyDescent="0.2"/>
    <row r="43815" ht="10.199999999999999" hidden="1" x14ac:dyDescent="0.2"/>
    <row r="43816" ht="10.199999999999999" hidden="1" x14ac:dyDescent="0.2"/>
    <row r="43817" ht="10.199999999999999" hidden="1" x14ac:dyDescent="0.2"/>
    <row r="43818" ht="10.199999999999999" hidden="1" x14ac:dyDescent="0.2"/>
    <row r="43819" ht="10.199999999999999" hidden="1" x14ac:dyDescent="0.2"/>
    <row r="43820" ht="10.199999999999999" hidden="1" x14ac:dyDescent="0.2"/>
    <row r="43821" ht="10.199999999999999" hidden="1" x14ac:dyDescent="0.2"/>
    <row r="43822" ht="10.199999999999999" hidden="1" x14ac:dyDescent="0.2"/>
    <row r="43823" ht="10.199999999999999" hidden="1" x14ac:dyDescent="0.2"/>
    <row r="43824" ht="10.199999999999999" hidden="1" x14ac:dyDescent="0.2"/>
    <row r="43825" ht="10.199999999999999" hidden="1" x14ac:dyDescent="0.2"/>
    <row r="43826" ht="10.199999999999999" hidden="1" x14ac:dyDescent="0.2"/>
    <row r="43827" ht="10.199999999999999" hidden="1" x14ac:dyDescent="0.2"/>
    <row r="43828" ht="10.199999999999999" hidden="1" x14ac:dyDescent="0.2"/>
    <row r="43829" ht="10.199999999999999" hidden="1" x14ac:dyDescent="0.2"/>
    <row r="43830" ht="10.199999999999999" hidden="1" x14ac:dyDescent="0.2"/>
    <row r="43831" ht="10.199999999999999" hidden="1" x14ac:dyDescent="0.2"/>
    <row r="43832" ht="10.199999999999999" hidden="1" x14ac:dyDescent="0.2"/>
    <row r="43833" ht="10.199999999999999" hidden="1" x14ac:dyDescent="0.2"/>
    <row r="43834" ht="10.199999999999999" hidden="1" x14ac:dyDescent="0.2"/>
    <row r="43835" ht="10.199999999999999" hidden="1" x14ac:dyDescent="0.2"/>
    <row r="43836" ht="10.199999999999999" hidden="1" x14ac:dyDescent="0.2"/>
    <row r="43837" ht="10.199999999999999" hidden="1" x14ac:dyDescent="0.2"/>
    <row r="43838" ht="10.199999999999999" hidden="1" x14ac:dyDescent="0.2"/>
    <row r="43839" ht="10.199999999999999" hidden="1" x14ac:dyDescent="0.2"/>
    <row r="43840" ht="10.199999999999999" hidden="1" x14ac:dyDescent="0.2"/>
    <row r="43841" ht="10.199999999999999" hidden="1" x14ac:dyDescent="0.2"/>
    <row r="43842" ht="10.199999999999999" hidden="1" x14ac:dyDescent="0.2"/>
    <row r="43843" ht="10.199999999999999" hidden="1" x14ac:dyDescent="0.2"/>
    <row r="43844" ht="10.199999999999999" hidden="1" x14ac:dyDescent="0.2"/>
    <row r="43845" ht="10.199999999999999" hidden="1" x14ac:dyDescent="0.2"/>
    <row r="43846" ht="10.199999999999999" hidden="1" x14ac:dyDescent="0.2"/>
    <row r="43847" ht="10.199999999999999" hidden="1" x14ac:dyDescent="0.2"/>
    <row r="43848" ht="10.199999999999999" hidden="1" x14ac:dyDescent="0.2"/>
    <row r="43849" ht="10.199999999999999" hidden="1" x14ac:dyDescent="0.2"/>
    <row r="43850" ht="10.199999999999999" hidden="1" x14ac:dyDescent="0.2"/>
    <row r="43851" ht="10.199999999999999" hidden="1" x14ac:dyDescent="0.2"/>
    <row r="43852" ht="10.199999999999999" hidden="1" x14ac:dyDescent="0.2"/>
    <row r="43853" ht="10.199999999999999" hidden="1" x14ac:dyDescent="0.2"/>
    <row r="43854" ht="10.199999999999999" hidden="1" x14ac:dyDescent="0.2"/>
    <row r="43855" ht="10.199999999999999" hidden="1" x14ac:dyDescent="0.2"/>
    <row r="43856" ht="10.199999999999999" hidden="1" x14ac:dyDescent="0.2"/>
    <row r="43857" ht="10.199999999999999" hidden="1" x14ac:dyDescent="0.2"/>
    <row r="43858" ht="10.199999999999999" hidden="1" x14ac:dyDescent="0.2"/>
    <row r="43859" ht="10.199999999999999" hidden="1" x14ac:dyDescent="0.2"/>
    <row r="43860" ht="10.199999999999999" hidden="1" x14ac:dyDescent="0.2"/>
    <row r="43861" ht="10.199999999999999" hidden="1" x14ac:dyDescent="0.2"/>
    <row r="43862" ht="10.199999999999999" hidden="1" x14ac:dyDescent="0.2"/>
    <row r="43863" ht="10.199999999999999" hidden="1" x14ac:dyDescent="0.2"/>
    <row r="43864" ht="10.199999999999999" hidden="1" x14ac:dyDescent="0.2"/>
    <row r="43865" ht="10.199999999999999" hidden="1" x14ac:dyDescent="0.2"/>
    <row r="43866" ht="10.199999999999999" hidden="1" x14ac:dyDescent="0.2"/>
    <row r="43867" ht="10.199999999999999" hidden="1" x14ac:dyDescent="0.2"/>
    <row r="43868" ht="10.199999999999999" hidden="1" x14ac:dyDescent="0.2"/>
    <row r="43869" ht="10.199999999999999" hidden="1" x14ac:dyDescent="0.2"/>
    <row r="43870" ht="10.199999999999999" hidden="1" x14ac:dyDescent="0.2"/>
    <row r="43871" ht="10.199999999999999" hidden="1" x14ac:dyDescent="0.2"/>
    <row r="43872" ht="10.199999999999999" hidden="1" x14ac:dyDescent="0.2"/>
    <row r="43873" ht="10.199999999999999" hidden="1" x14ac:dyDescent="0.2"/>
    <row r="43874" ht="10.199999999999999" hidden="1" x14ac:dyDescent="0.2"/>
    <row r="43875" ht="10.199999999999999" hidden="1" x14ac:dyDescent="0.2"/>
    <row r="43876" ht="10.199999999999999" hidden="1" x14ac:dyDescent="0.2"/>
    <row r="43877" ht="10.199999999999999" hidden="1" x14ac:dyDescent="0.2"/>
    <row r="43878" ht="10.199999999999999" hidden="1" x14ac:dyDescent="0.2"/>
    <row r="43879" ht="10.199999999999999" hidden="1" x14ac:dyDescent="0.2"/>
    <row r="43880" ht="10.199999999999999" hidden="1" x14ac:dyDescent="0.2"/>
    <row r="43881" ht="10.199999999999999" hidden="1" x14ac:dyDescent="0.2"/>
    <row r="43882" ht="10.199999999999999" hidden="1" x14ac:dyDescent="0.2"/>
    <row r="43883" ht="10.199999999999999" hidden="1" x14ac:dyDescent="0.2"/>
    <row r="43884" ht="10.199999999999999" hidden="1" x14ac:dyDescent="0.2"/>
    <row r="43885" ht="10.199999999999999" hidden="1" x14ac:dyDescent="0.2"/>
    <row r="43886" ht="10.199999999999999" hidden="1" x14ac:dyDescent="0.2"/>
    <row r="43887" ht="10.199999999999999" hidden="1" x14ac:dyDescent="0.2"/>
    <row r="43888" ht="10.199999999999999" hidden="1" x14ac:dyDescent="0.2"/>
    <row r="43889" ht="10.199999999999999" hidden="1" x14ac:dyDescent="0.2"/>
    <row r="43890" ht="10.199999999999999" hidden="1" x14ac:dyDescent="0.2"/>
    <row r="43891" ht="10.199999999999999" hidden="1" x14ac:dyDescent="0.2"/>
    <row r="43892" ht="10.199999999999999" hidden="1" x14ac:dyDescent="0.2"/>
    <row r="43893" ht="10.199999999999999" hidden="1" x14ac:dyDescent="0.2"/>
    <row r="43894" ht="10.199999999999999" hidden="1" x14ac:dyDescent="0.2"/>
    <row r="43895" ht="10.199999999999999" hidden="1" x14ac:dyDescent="0.2"/>
    <row r="43896" ht="10.199999999999999" hidden="1" x14ac:dyDescent="0.2"/>
    <row r="43897" ht="10.199999999999999" hidden="1" x14ac:dyDescent="0.2"/>
    <row r="43898" ht="10.199999999999999" hidden="1" x14ac:dyDescent="0.2"/>
    <row r="43899" ht="10.199999999999999" hidden="1" x14ac:dyDescent="0.2"/>
    <row r="43900" ht="10.199999999999999" hidden="1" x14ac:dyDescent="0.2"/>
    <row r="43901" ht="10.199999999999999" hidden="1" x14ac:dyDescent="0.2"/>
    <row r="43902" ht="10.199999999999999" hidden="1" x14ac:dyDescent="0.2"/>
    <row r="43903" ht="10.199999999999999" hidden="1" x14ac:dyDescent="0.2"/>
    <row r="43904" ht="10.199999999999999" hidden="1" x14ac:dyDescent="0.2"/>
    <row r="43905" ht="10.199999999999999" hidden="1" x14ac:dyDescent="0.2"/>
    <row r="43906" ht="10.199999999999999" hidden="1" x14ac:dyDescent="0.2"/>
    <row r="43907" ht="10.199999999999999" hidden="1" x14ac:dyDescent="0.2"/>
    <row r="43908" ht="10.199999999999999" hidden="1" x14ac:dyDescent="0.2"/>
    <row r="43909" ht="10.199999999999999" hidden="1" x14ac:dyDescent="0.2"/>
    <row r="43910" ht="10.199999999999999" hidden="1" x14ac:dyDescent="0.2"/>
    <row r="43911" ht="10.199999999999999" hidden="1" x14ac:dyDescent="0.2"/>
    <row r="43912" ht="10.199999999999999" hidden="1" x14ac:dyDescent="0.2"/>
    <row r="43913" ht="10.199999999999999" hidden="1" x14ac:dyDescent="0.2"/>
    <row r="43914" ht="10.199999999999999" hidden="1" x14ac:dyDescent="0.2"/>
    <row r="43915" ht="10.199999999999999" hidden="1" x14ac:dyDescent="0.2"/>
    <row r="43916" ht="10.199999999999999" hidden="1" x14ac:dyDescent="0.2"/>
    <row r="43917" ht="10.199999999999999" hidden="1" x14ac:dyDescent="0.2"/>
    <row r="43918" ht="10.199999999999999" hidden="1" x14ac:dyDescent="0.2"/>
    <row r="43919" ht="10.199999999999999" hidden="1" x14ac:dyDescent="0.2"/>
    <row r="43920" ht="10.199999999999999" hidden="1" x14ac:dyDescent="0.2"/>
    <row r="43921" ht="10.199999999999999" hidden="1" x14ac:dyDescent="0.2"/>
    <row r="43922" ht="10.199999999999999" hidden="1" x14ac:dyDescent="0.2"/>
    <row r="43923" ht="10.199999999999999" hidden="1" x14ac:dyDescent="0.2"/>
    <row r="43924" ht="10.199999999999999" hidden="1" x14ac:dyDescent="0.2"/>
    <row r="43925" ht="10.199999999999999" hidden="1" x14ac:dyDescent="0.2"/>
    <row r="43926" ht="10.199999999999999" hidden="1" x14ac:dyDescent="0.2"/>
    <row r="43927" ht="10.199999999999999" hidden="1" x14ac:dyDescent="0.2"/>
    <row r="43928" ht="10.199999999999999" hidden="1" x14ac:dyDescent="0.2"/>
    <row r="43929" ht="10.199999999999999" hidden="1" x14ac:dyDescent="0.2"/>
    <row r="43930" ht="10.199999999999999" hidden="1" x14ac:dyDescent="0.2"/>
    <row r="43931" ht="10.199999999999999" hidden="1" x14ac:dyDescent="0.2"/>
    <row r="43932" ht="10.199999999999999" hidden="1" x14ac:dyDescent="0.2"/>
    <row r="43933" ht="10.199999999999999" hidden="1" x14ac:dyDescent="0.2"/>
    <row r="43934" ht="10.199999999999999" hidden="1" x14ac:dyDescent="0.2"/>
    <row r="43935" ht="10.199999999999999" hidden="1" x14ac:dyDescent="0.2"/>
    <row r="43936" ht="10.199999999999999" hidden="1" x14ac:dyDescent="0.2"/>
    <row r="43937" ht="10.199999999999999" hidden="1" x14ac:dyDescent="0.2"/>
    <row r="43938" ht="10.199999999999999" hidden="1" x14ac:dyDescent="0.2"/>
    <row r="43939" ht="10.199999999999999" hidden="1" x14ac:dyDescent="0.2"/>
    <row r="43940" ht="10.199999999999999" hidden="1" x14ac:dyDescent="0.2"/>
    <row r="43941" ht="10.199999999999999" hidden="1" x14ac:dyDescent="0.2"/>
    <row r="43942" ht="10.199999999999999" hidden="1" x14ac:dyDescent="0.2"/>
    <row r="43943" ht="10.199999999999999" hidden="1" x14ac:dyDescent="0.2"/>
    <row r="43944" ht="10.199999999999999" hidden="1" x14ac:dyDescent="0.2"/>
    <row r="43945" ht="10.199999999999999" hidden="1" x14ac:dyDescent="0.2"/>
    <row r="43946" ht="10.199999999999999" hidden="1" x14ac:dyDescent="0.2"/>
    <row r="43947" ht="10.199999999999999" hidden="1" x14ac:dyDescent="0.2"/>
    <row r="43948" ht="10.199999999999999" hidden="1" x14ac:dyDescent="0.2"/>
    <row r="43949" ht="10.199999999999999" hidden="1" x14ac:dyDescent="0.2"/>
    <row r="43950" ht="10.199999999999999" hidden="1" x14ac:dyDescent="0.2"/>
    <row r="43951" ht="10.199999999999999" hidden="1" x14ac:dyDescent="0.2"/>
    <row r="43952" ht="10.199999999999999" hidden="1" x14ac:dyDescent="0.2"/>
    <row r="43953" ht="10.199999999999999" hidden="1" x14ac:dyDescent="0.2"/>
    <row r="43954" ht="10.199999999999999" hidden="1" x14ac:dyDescent="0.2"/>
    <row r="43955" ht="10.199999999999999" hidden="1" x14ac:dyDescent="0.2"/>
    <row r="43956" ht="10.199999999999999" hidden="1" x14ac:dyDescent="0.2"/>
    <row r="43957" ht="10.199999999999999" hidden="1" x14ac:dyDescent="0.2"/>
    <row r="43958" ht="10.199999999999999" hidden="1" x14ac:dyDescent="0.2"/>
    <row r="43959" ht="10.199999999999999" hidden="1" x14ac:dyDescent="0.2"/>
    <row r="43960" ht="10.199999999999999" hidden="1" x14ac:dyDescent="0.2"/>
    <row r="43961" ht="10.199999999999999" hidden="1" x14ac:dyDescent="0.2"/>
    <row r="43962" ht="10.199999999999999" hidden="1" x14ac:dyDescent="0.2"/>
    <row r="43963" ht="10.199999999999999" hidden="1" x14ac:dyDescent="0.2"/>
    <row r="43964" ht="10.199999999999999" hidden="1" x14ac:dyDescent="0.2"/>
    <row r="43965" ht="10.199999999999999" hidden="1" x14ac:dyDescent="0.2"/>
    <row r="43966" ht="10.199999999999999" hidden="1" x14ac:dyDescent="0.2"/>
    <row r="43967" ht="10.199999999999999" hidden="1" x14ac:dyDescent="0.2"/>
    <row r="43968" ht="10.199999999999999" hidden="1" x14ac:dyDescent="0.2"/>
    <row r="43969" ht="10.199999999999999" hidden="1" x14ac:dyDescent="0.2"/>
    <row r="43970" ht="10.199999999999999" hidden="1" x14ac:dyDescent="0.2"/>
    <row r="43971" ht="10.199999999999999" hidden="1" x14ac:dyDescent="0.2"/>
    <row r="43972" ht="10.199999999999999" hidden="1" x14ac:dyDescent="0.2"/>
    <row r="43973" ht="10.199999999999999" hidden="1" x14ac:dyDescent="0.2"/>
    <row r="43974" ht="10.199999999999999" hidden="1" x14ac:dyDescent="0.2"/>
    <row r="43975" ht="10.199999999999999" hidden="1" x14ac:dyDescent="0.2"/>
    <row r="43976" ht="10.199999999999999" hidden="1" x14ac:dyDescent="0.2"/>
    <row r="43977" ht="10.199999999999999" hidden="1" x14ac:dyDescent="0.2"/>
    <row r="43978" ht="10.199999999999999" hidden="1" x14ac:dyDescent="0.2"/>
    <row r="43979" ht="10.199999999999999" hidden="1" x14ac:dyDescent="0.2"/>
    <row r="43980" ht="10.199999999999999" hidden="1" x14ac:dyDescent="0.2"/>
    <row r="43981" ht="10.199999999999999" hidden="1" x14ac:dyDescent="0.2"/>
    <row r="43982" ht="10.199999999999999" hidden="1" x14ac:dyDescent="0.2"/>
    <row r="43983" ht="10.199999999999999" hidden="1" x14ac:dyDescent="0.2"/>
    <row r="43984" ht="10.199999999999999" hidden="1" x14ac:dyDescent="0.2"/>
    <row r="43985" ht="10.199999999999999" hidden="1" x14ac:dyDescent="0.2"/>
    <row r="43986" ht="10.199999999999999" hidden="1" x14ac:dyDescent="0.2"/>
    <row r="43987" ht="10.199999999999999" hidden="1" x14ac:dyDescent="0.2"/>
    <row r="43988" ht="10.199999999999999" hidden="1" x14ac:dyDescent="0.2"/>
    <row r="43989" ht="10.199999999999999" hidden="1" x14ac:dyDescent="0.2"/>
    <row r="43990" ht="10.199999999999999" hidden="1" x14ac:dyDescent="0.2"/>
    <row r="43991" ht="10.199999999999999" hidden="1" x14ac:dyDescent="0.2"/>
    <row r="43992" ht="10.199999999999999" hidden="1" x14ac:dyDescent="0.2"/>
    <row r="43993" ht="10.199999999999999" hidden="1" x14ac:dyDescent="0.2"/>
    <row r="43994" ht="10.199999999999999" hidden="1" x14ac:dyDescent="0.2"/>
    <row r="43995" ht="10.199999999999999" hidden="1" x14ac:dyDescent="0.2"/>
    <row r="43996" ht="10.199999999999999" hidden="1" x14ac:dyDescent="0.2"/>
    <row r="43997" ht="10.199999999999999" hidden="1" x14ac:dyDescent="0.2"/>
    <row r="43998" ht="10.199999999999999" hidden="1" x14ac:dyDescent="0.2"/>
    <row r="43999" ht="10.199999999999999" hidden="1" x14ac:dyDescent="0.2"/>
    <row r="44000" ht="10.199999999999999" hidden="1" x14ac:dyDescent="0.2"/>
    <row r="44001" ht="10.199999999999999" hidden="1" x14ac:dyDescent="0.2"/>
    <row r="44002" ht="10.199999999999999" hidden="1" x14ac:dyDescent="0.2"/>
    <row r="44003" ht="10.199999999999999" hidden="1" x14ac:dyDescent="0.2"/>
    <row r="44004" ht="10.199999999999999" hidden="1" x14ac:dyDescent="0.2"/>
    <row r="44005" ht="10.199999999999999" hidden="1" x14ac:dyDescent="0.2"/>
    <row r="44006" ht="10.199999999999999" hidden="1" x14ac:dyDescent="0.2"/>
    <row r="44007" ht="10.199999999999999" hidden="1" x14ac:dyDescent="0.2"/>
    <row r="44008" ht="10.199999999999999" hidden="1" x14ac:dyDescent="0.2"/>
    <row r="44009" ht="10.199999999999999" hidden="1" x14ac:dyDescent="0.2"/>
    <row r="44010" ht="10.199999999999999" hidden="1" x14ac:dyDescent="0.2"/>
    <row r="44011" ht="10.199999999999999" hidden="1" x14ac:dyDescent="0.2"/>
    <row r="44012" ht="10.199999999999999" hidden="1" x14ac:dyDescent="0.2"/>
    <row r="44013" ht="10.199999999999999" hidden="1" x14ac:dyDescent="0.2"/>
    <row r="44014" ht="10.199999999999999" hidden="1" x14ac:dyDescent="0.2"/>
    <row r="44015" ht="10.199999999999999" hidden="1" x14ac:dyDescent="0.2"/>
    <row r="44016" ht="10.199999999999999" hidden="1" x14ac:dyDescent="0.2"/>
    <row r="44017" ht="10.199999999999999" hidden="1" x14ac:dyDescent="0.2"/>
    <row r="44018" ht="10.199999999999999" hidden="1" x14ac:dyDescent="0.2"/>
    <row r="44019" ht="10.199999999999999" hidden="1" x14ac:dyDescent="0.2"/>
    <row r="44020" ht="10.199999999999999" hidden="1" x14ac:dyDescent="0.2"/>
    <row r="44021" ht="10.199999999999999" hidden="1" x14ac:dyDescent="0.2"/>
    <row r="44022" ht="10.199999999999999" hidden="1" x14ac:dyDescent="0.2"/>
    <row r="44023" ht="10.199999999999999" hidden="1" x14ac:dyDescent="0.2"/>
    <row r="44024" ht="10.199999999999999" hidden="1" x14ac:dyDescent="0.2"/>
    <row r="44025" ht="10.199999999999999" hidden="1" x14ac:dyDescent="0.2"/>
    <row r="44026" ht="10.199999999999999" hidden="1" x14ac:dyDescent="0.2"/>
    <row r="44027" ht="10.199999999999999" hidden="1" x14ac:dyDescent="0.2"/>
    <row r="44028" ht="10.199999999999999" hidden="1" x14ac:dyDescent="0.2"/>
    <row r="44029" ht="10.199999999999999" hidden="1" x14ac:dyDescent="0.2"/>
    <row r="44030" ht="10.199999999999999" hidden="1" x14ac:dyDescent="0.2"/>
    <row r="44031" ht="10.199999999999999" hidden="1" x14ac:dyDescent="0.2"/>
    <row r="44032" ht="10.199999999999999" hidden="1" x14ac:dyDescent="0.2"/>
    <row r="44033" ht="10.199999999999999" hidden="1" x14ac:dyDescent="0.2"/>
    <row r="44034" ht="10.199999999999999" hidden="1" x14ac:dyDescent="0.2"/>
    <row r="44035" ht="10.199999999999999" hidden="1" x14ac:dyDescent="0.2"/>
    <row r="44036" ht="10.199999999999999" hidden="1" x14ac:dyDescent="0.2"/>
    <row r="44037" ht="10.199999999999999" hidden="1" x14ac:dyDescent="0.2"/>
    <row r="44038" ht="10.199999999999999" hidden="1" x14ac:dyDescent="0.2"/>
    <row r="44039" ht="10.199999999999999" hidden="1" x14ac:dyDescent="0.2"/>
    <row r="44040" ht="10.199999999999999" hidden="1" x14ac:dyDescent="0.2"/>
    <row r="44041" ht="10.199999999999999" hidden="1" x14ac:dyDescent="0.2"/>
    <row r="44042" ht="10.199999999999999" hidden="1" x14ac:dyDescent="0.2"/>
    <row r="44043" ht="10.199999999999999" hidden="1" x14ac:dyDescent="0.2"/>
    <row r="44044" ht="10.199999999999999" hidden="1" x14ac:dyDescent="0.2"/>
    <row r="44045" ht="10.199999999999999" hidden="1" x14ac:dyDescent="0.2"/>
    <row r="44046" ht="10.199999999999999" hidden="1" x14ac:dyDescent="0.2"/>
    <row r="44047" ht="10.199999999999999" hidden="1" x14ac:dyDescent="0.2"/>
    <row r="44048" ht="10.199999999999999" hidden="1" x14ac:dyDescent="0.2"/>
    <row r="44049" ht="10.199999999999999" hidden="1" x14ac:dyDescent="0.2"/>
    <row r="44050" ht="10.199999999999999" hidden="1" x14ac:dyDescent="0.2"/>
    <row r="44051" ht="10.199999999999999" hidden="1" x14ac:dyDescent="0.2"/>
    <row r="44052" ht="10.199999999999999" hidden="1" x14ac:dyDescent="0.2"/>
    <row r="44053" ht="10.199999999999999" hidden="1" x14ac:dyDescent="0.2"/>
    <row r="44054" ht="10.199999999999999" hidden="1" x14ac:dyDescent="0.2"/>
    <row r="44055" ht="10.199999999999999" hidden="1" x14ac:dyDescent="0.2"/>
    <row r="44056" ht="10.199999999999999" hidden="1" x14ac:dyDescent="0.2"/>
    <row r="44057" ht="10.199999999999999" hidden="1" x14ac:dyDescent="0.2"/>
    <row r="44058" ht="10.199999999999999" hidden="1" x14ac:dyDescent="0.2"/>
    <row r="44059" ht="10.199999999999999" hidden="1" x14ac:dyDescent="0.2"/>
    <row r="44060" ht="10.199999999999999" hidden="1" x14ac:dyDescent="0.2"/>
    <row r="44061" ht="10.199999999999999" hidden="1" x14ac:dyDescent="0.2"/>
    <row r="44062" ht="10.199999999999999" hidden="1" x14ac:dyDescent="0.2"/>
    <row r="44063" ht="10.199999999999999" hidden="1" x14ac:dyDescent="0.2"/>
    <row r="44064" ht="10.199999999999999" hidden="1" x14ac:dyDescent="0.2"/>
    <row r="44065" ht="10.199999999999999" hidden="1" x14ac:dyDescent="0.2"/>
    <row r="44066" ht="10.199999999999999" hidden="1" x14ac:dyDescent="0.2"/>
    <row r="44067" ht="10.199999999999999" hidden="1" x14ac:dyDescent="0.2"/>
    <row r="44068" ht="10.199999999999999" hidden="1" x14ac:dyDescent="0.2"/>
    <row r="44069" ht="10.199999999999999" hidden="1" x14ac:dyDescent="0.2"/>
    <row r="44070" ht="10.199999999999999" hidden="1" x14ac:dyDescent="0.2"/>
    <row r="44071" ht="10.199999999999999" hidden="1" x14ac:dyDescent="0.2"/>
    <row r="44072" ht="10.199999999999999" hidden="1" x14ac:dyDescent="0.2"/>
    <row r="44073" ht="10.199999999999999" hidden="1" x14ac:dyDescent="0.2"/>
    <row r="44074" ht="10.199999999999999" hidden="1" x14ac:dyDescent="0.2"/>
    <row r="44075" ht="10.199999999999999" hidden="1" x14ac:dyDescent="0.2"/>
    <row r="44076" ht="10.199999999999999" hidden="1" x14ac:dyDescent="0.2"/>
    <row r="44077" ht="10.199999999999999" hidden="1" x14ac:dyDescent="0.2"/>
    <row r="44078" ht="10.199999999999999" hidden="1" x14ac:dyDescent="0.2"/>
    <row r="44079" ht="10.199999999999999" hidden="1" x14ac:dyDescent="0.2"/>
    <row r="44080" ht="10.199999999999999" hidden="1" x14ac:dyDescent="0.2"/>
    <row r="44081" ht="10.199999999999999" hidden="1" x14ac:dyDescent="0.2"/>
    <row r="44082" ht="10.199999999999999" hidden="1" x14ac:dyDescent="0.2"/>
    <row r="44083" ht="10.199999999999999" hidden="1" x14ac:dyDescent="0.2"/>
    <row r="44084" ht="10.199999999999999" hidden="1" x14ac:dyDescent="0.2"/>
    <row r="44085" ht="10.199999999999999" hidden="1" x14ac:dyDescent="0.2"/>
    <row r="44086" ht="10.199999999999999" hidden="1" x14ac:dyDescent="0.2"/>
    <row r="44087" ht="10.199999999999999" hidden="1" x14ac:dyDescent="0.2"/>
    <row r="44088" ht="10.199999999999999" hidden="1" x14ac:dyDescent="0.2"/>
    <row r="44089" ht="10.199999999999999" hidden="1" x14ac:dyDescent="0.2"/>
    <row r="44090" ht="10.199999999999999" hidden="1" x14ac:dyDescent="0.2"/>
    <row r="44091" ht="10.199999999999999" hidden="1" x14ac:dyDescent="0.2"/>
    <row r="44092" ht="10.199999999999999" hidden="1" x14ac:dyDescent="0.2"/>
    <row r="44093" ht="10.199999999999999" hidden="1" x14ac:dyDescent="0.2"/>
    <row r="44094" ht="10.199999999999999" hidden="1" x14ac:dyDescent="0.2"/>
    <row r="44095" ht="10.199999999999999" hidden="1" x14ac:dyDescent="0.2"/>
    <row r="44096" ht="10.199999999999999" hidden="1" x14ac:dyDescent="0.2"/>
    <row r="44097" ht="10.199999999999999" hidden="1" x14ac:dyDescent="0.2"/>
    <row r="44098" ht="10.199999999999999" hidden="1" x14ac:dyDescent="0.2"/>
    <row r="44099" ht="10.199999999999999" hidden="1" x14ac:dyDescent="0.2"/>
    <row r="44100" ht="10.199999999999999" hidden="1" x14ac:dyDescent="0.2"/>
    <row r="44101" ht="10.199999999999999" hidden="1" x14ac:dyDescent="0.2"/>
    <row r="44102" ht="10.199999999999999" hidden="1" x14ac:dyDescent="0.2"/>
    <row r="44103" ht="10.199999999999999" hidden="1" x14ac:dyDescent="0.2"/>
    <row r="44104" ht="10.199999999999999" hidden="1" x14ac:dyDescent="0.2"/>
    <row r="44105" ht="10.199999999999999" hidden="1" x14ac:dyDescent="0.2"/>
    <row r="44106" ht="10.199999999999999" hidden="1" x14ac:dyDescent="0.2"/>
    <row r="44107" ht="10.199999999999999" hidden="1" x14ac:dyDescent="0.2"/>
    <row r="44108" ht="10.199999999999999" hidden="1" x14ac:dyDescent="0.2"/>
    <row r="44109" ht="10.199999999999999" hidden="1" x14ac:dyDescent="0.2"/>
    <row r="44110" ht="10.199999999999999" hidden="1" x14ac:dyDescent="0.2"/>
    <row r="44111" ht="10.199999999999999" hidden="1" x14ac:dyDescent="0.2"/>
    <row r="44112" ht="10.199999999999999" hidden="1" x14ac:dyDescent="0.2"/>
    <row r="44113" ht="10.199999999999999" hidden="1" x14ac:dyDescent="0.2"/>
    <row r="44114" ht="10.199999999999999" hidden="1" x14ac:dyDescent="0.2"/>
    <row r="44115" ht="10.199999999999999" hidden="1" x14ac:dyDescent="0.2"/>
    <row r="44116" ht="10.199999999999999" hidden="1" x14ac:dyDescent="0.2"/>
    <row r="44117" ht="10.199999999999999" hidden="1" x14ac:dyDescent="0.2"/>
    <row r="44118" ht="10.199999999999999" hidden="1" x14ac:dyDescent="0.2"/>
    <row r="44119" ht="10.199999999999999" hidden="1" x14ac:dyDescent="0.2"/>
    <row r="44120" ht="10.199999999999999" hidden="1" x14ac:dyDescent="0.2"/>
    <row r="44121" ht="10.199999999999999" hidden="1" x14ac:dyDescent="0.2"/>
    <row r="44122" ht="10.199999999999999" hidden="1" x14ac:dyDescent="0.2"/>
    <row r="44123" ht="10.199999999999999" hidden="1" x14ac:dyDescent="0.2"/>
    <row r="44124" ht="10.199999999999999" hidden="1" x14ac:dyDescent="0.2"/>
    <row r="44125" ht="10.199999999999999" hidden="1" x14ac:dyDescent="0.2"/>
    <row r="44126" ht="10.199999999999999" hidden="1" x14ac:dyDescent="0.2"/>
    <row r="44127" ht="10.199999999999999" hidden="1" x14ac:dyDescent="0.2"/>
    <row r="44128" ht="10.199999999999999" hidden="1" x14ac:dyDescent="0.2"/>
    <row r="44129" ht="10.199999999999999" hidden="1" x14ac:dyDescent="0.2"/>
    <row r="44130" ht="10.199999999999999" hidden="1" x14ac:dyDescent="0.2"/>
    <row r="44131" ht="10.199999999999999" hidden="1" x14ac:dyDescent="0.2"/>
    <row r="44132" ht="10.199999999999999" hidden="1" x14ac:dyDescent="0.2"/>
    <row r="44133" ht="10.199999999999999" hidden="1" x14ac:dyDescent="0.2"/>
    <row r="44134" ht="10.199999999999999" hidden="1" x14ac:dyDescent="0.2"/>
    <row r="44135" ht="10.199999999999999" hidden="1" x14ac:dyDescent="0.2"/>
    <row r="44136" ht="10.199999999999999" hidden="1" x14ac:dyDescent="0.2"/>
    <row r="44137" ht="10.199999999999999" hidden="1" x14ac:dyDescent="0.2"/>
    <row r="44138" ht="10.199999999999999" hidden="1" x14ac:dyDescent="0.2"/>
    <row r="44139" ht="10.199999999999999" hidden="1" x14ac:dyDescent="0.2"/>
    <row r="44140" ht="10.199999999999999" hidden="1" x14ac:dyDescent="0.2"/>
    <row r="44141" ht="10.199999999999999" hidden="1" x14ac:dyDescent="0.2"/>
    <row r="44142" ht="10.199999999999999" hidden="1" x14ac:dyDescent="0.2"/>
    <row r="44143" ht="10.199999999999999" hidden="1" x14ac:dyDescent="0.2"/>
    <row r="44144" ht="10.199999999999999" hidden="1" x14ac:dyDescent="0.2"/>
    <row r="44145" ht="10.199999999999999" hidden="1" x14ac:dyDescent="0.2"/>
    <row r="44146" ht="10.199999999999999" hidden="1" x14ac:dyDescent="0.2"/>
    <row r="44147" ht="10.199999999999999" hidden="1" x14ac:dyDescent="0.2"/>
    <row r="44148" ht="10.199999999999999" hidden="1" x14ac:dyDescent="0.2"/>
    <row r="44149" ht="10.199999999999999" hidden="1" x14ac:dyDescent="0.2"/>
    <row r="44150" ht="10.199999999999999" hidden="1" x14ac:dyDescent="0.2"/>
    <row r="44151" ht="10.199999999999999" hidden="1" x14ac:dyDescent="0.2"/>
    <row r="44152" ht="10.199999999999999" hidden="1" x14ac:dyDescent="0.2"/>
    <row r="44153" ht="10.199999999999999" hidden="1" x14ac:dyDescent="0.2"/>
    <row r="44154" ht="10.199999999999999" hidden="1" x14ac:dyDescent="0.2"/>
    <row r="44155" ht="10.199999999999999" hidden="1" x14ac:dyDescent="0.2"/>
    <row r="44156" ht="10.199999999999999" hidden="1" x14ac:dyDescent="0.2"/>
    <row r="44157" ht="10.199999999999999" hidden="1" x14ac:dyDescent="0.2"/>
    <row r="44158" ht="10.199999999999999" hidden="1" x14ac:dyDescent="0.2"/>
    <row r="44159" ht="10.199999999999999" hidden="1" x14ac:dyDescent="0.2"/>
    <row r="44160" ht="10.199999999999999" hidden="1" x14ac:dyDescent="0.2"/>
    <row r="44161" ht="10.199999999999999" hidden="1" x14ac:dyDescent="0.2"/>
    <row r="44162" ht="10.199999999999999" hidden="1" x14ac:dyDescent="0.2"/>
    <row r="44163" ht="10.199999999999999" hidden="1" x14ac:dyDescent="0.2"/>
    <row r="44164" ht="10.199999999999999" hidden="1" x14ac:dyDescent="0.2"/>
    <row r="44165" ht="10.199999999999999" hidden="1" x14ac:dyDescent="0.2"/>
    <row r="44166" ht="10.199999999999999" hidden="1" x14ac:dyDescent="0.2"/>
    <row r="44167" ht="10.199999999999999" hidden="1" x14ac:dyDescent="0.2"/>
    <row r="44168" ht="10.199999999999999" hidden="1" x14ac:dyDescent="0.2"/>
    <row r="44169" ht="10.199999999999999" hidden="1" x14ac:dyDescent="0.2"/>
    <row r="44170" ht="10.199999999999999" hidden="1" x14ac:dyDescent="0.2"/>
    <row r="44171" ht="10.199999999999999" hidden="1" x14ac:dyDescent="0.2"/>
    <row r="44172" ht="10.199999999999999" hidden="1" x14ac:dyDescent="0.2"/>
    <row r="44173" ht="10.199999999999999" hidden="1" x14ac:dyDescent="0.2"/>
    <row r="44174" ht="10.199999999999999" hidden="1" x14ac:dyDescent="0.2"/>
    <row r="44175" ht="10.199999999999999" hidden="1" x14ac:dyDescent="0.2"/>
    <row r="44176" ht="10.199999999999999" hidden="1" x14ac:dyDescent="0.2"/>
    <row r="44177" ht="10.199999999999999" hidden="1" x14ac:dyDescent="0.2"/>
    <row r="44178" ht="10.199999999999999" hidden="1" x14ac:dyDescent="0.2"/>
    <row r="44179" ht="10.199999999999999" hidden="1" x14ac:dyDescent="0.2"/>
    <row r="44180" ht="10.199999999999999" hidden="1" x14ac:dyDescent="0.2"/>
    <row r="44181" ht="10.199999999999999" hidden="1" x14ac:dyDescent="0.2"/>
    <row r="44182" ht="10.199999999999999" hidden="1" x14ac:dyDescent="0.2"/>
    <row r="44183" ht="10.199999999999999" hidden="1" x14ac:dyDescent="0.2"/>
    <row r="44184" ht="10.199999999999999" hidden="1" x14ac:dyDescent="0.2"/>
    <row r="44185" ht="10.199999999999999" hidden="1" x14ac:dyDescent="0.2"/>
    <row r="44186" ht="10.199999999999999" hidden="1" x14ac:dyDescent="0.2"/>
    <row r="44187" ht="10.199999999999999" hidden="1" x14ac:dyDescent="0.2"/>
    <row r="44188" ht="10.199999999999999" hidden="1" x14ac:dyDescent="0.2"/>
    <row r="44189" ht="10.199999999999999" hidden="1" x14ac:dyDescent="0.2"/>
    <row r="44190" ht="10.199999999999999" hidden="1" x14ac:dyDescent="0.2"/>
    <row r="44191" ht="10.199999999999999" hidden="1" x14ac:dyDescent="0.2"/>
    <row r="44192" ht="10.199999999999999" hidden="1" x14ac:dyDescent="0.2"/>
    <row r="44193" ht="10.199999999999999" hidden="1" x14ac:dyDescent="0.2"/>
    <row r="44194" ht="10.199999999999999" hidden="1" x14ac:dyDescent="0.2"/>
    <row r="44195" ht="10.199999999999999" hidden="1" x14ac:dyDescent="0.2"/>
    <row r="44196" ht="10.199999999999999" hidden="1" x14ac:dyDescent="0.2"/>
    <row r="44197" ht="10.199999999999999" hidden="1" x14ac:dyDescent="0.2"/>
    <row r="44198" ht="10.199999999999999" hidden="1" x14ac:dyDescent="0.2"/>
    <row r="44199" ht="10.199999999999999" hidden="1" x14ac:dyDescent="0.2"/>
    <row r="44200" ht="10.199999999999999" hidden="1" x14ac:dyDescent="0.2"/>
    <row r="44201" ht="10.199999999999999" hidden="1" x14ac:dyDescent="0.2"/>
    <row r="44202" ht="10.199999999999999" hidden="1" x14ac:dyDescent="0.2"/>
    <row r="44203" ht="10.199999999999999" hidden="1" x14ac:dyDescent="0.2"/>
    <row r="44204" ht="10.199999999999999" hidden="1" x14ac:dyDescent="0.2"/>
    <row r="44205" ht="10.199999999999999" hidden="1" x14ac:dyDescent="0.2"/>
    <row r="44206" ht="10.199999999999999" hidden="1" x14ac:dyDescent="0.2"/>
    <row r="44207" ht="10.199999999999999" hidden="1" x14ac:dyDescent="0.2"/>
    <row r="44208" ht="10.199999999999999" hidden="1" x14ac:dyDescent="0.2"/>
    <row r="44209" ht="10.199999999999999" hidden="1" x14ac:dyDescent="0.2"/>
    <row r="44210" ht="10.199999999999999" hidden="1" x14ac:dyDescent="0.2"/>
    <row r="44211" ht="10.199999999999999" hidden="1" x14ac:dyDescent="0.2"/>
    <row r="44212" ht="10.199999999999999" hidden="1" x14ac:dyDescent="0.2"/>
    <row r="44213" ht="10.199999999999999" hidden="1" x14ac:dyDescent="0.2"/>
    <row r="44214" ht="10.199999999999999" hidden="1" x14ac:dyDescent="0.2"/>
    <row r="44215" ht="10.199999999999999" hidden="1" x14ac:dyDescent="0.2"/>
    <row r="44216" ht="10.199999999999999" hidden="1" x14ac:dyDescent="0.2"/>
    <row r="44217" ht="10.199999999999999" hidden="1" x14ac:dyDescent="0.2"/>
    <row r="44218" ht="10.199999999999999" hidden="1" x14ac:dyDescent="0.2"/>
    <row r="44219" ht="10.199999999999999" hidden="1" x14ac:dyDescent="0.2"/>
    <row r="44220" ht="10.199999999999999" hidden="1" x14ac:dyDescent="0.2"/>
    <row r="44221" ht="10.199999999999999" hidden="1" x14ac:dyDescent="0.2"/>
    <row r="44222" ht="10.199999999999999" hidden="1" x14ac:dyDescent="0.2"/>
    <row r="44223" ht="10.199999999999999" hidden="1" x14ac:dyDescent="0.2"/>
    <row r="44224" ht="10.199999999999999" hidden="1" x14ac:dyDescent="0.2"/>
    <row r="44225" ht="10.199999999999999" hidden="1" x14ac:dyDescent="0.2"/>
    <row r="44226" ht="10.199999999999999" hidden="1" x14ac:dyDescent="0.2"/>
    <row r="44227" ht="10.199999999999999" hidden="1" x14ac:dyDescent="0.2"/>
    <row r="44228" ht="10.199999999999999" hidden="1" x14ac:dyDescent="0.2"/>
    <row r="44229" ht="10.199999999999999" hidden="1" x14ac:dyDescent="0.2"/>
    <row r="44230" ht="10.199999999999999" hidden="1" x14ac:dyDescent="0.2"/>
    <row r="44231" ht="10.199999999999999" hidden="1" x14ac:dyDescent="0.2"/>
    <row r="44232" ht="10.199999999999999" hidden="1" x14ac:dyDescent="0.2"/>
    <row r="44233" ht="10.199999999999999" hidden="1" x14ac:dyDescent="0.2"/>
    <row r="44234" ht="10.199999999999999" hidden="1" x14ac:dyDescent="0.2"/>
    <row r="44235" ht="10.199999999999999" hidden="1" x14ac:dyDescent="0.2"/>
    <row r="44236" ht="10.199999999999999" hidden="1" x14ac:dyDescent="0.2"/>
    <row r="44237" ht="10.199999999999999" hidden="1" x14ac:dyDescent="0.2"/>
    <row r="44238" ht="10.199999999999999" hidden="1" x14ac:dyDescent="0.2"/>
    <row r="44239" ht="10.199999999999999" hidden="1" x14ac:dyDescent="0.2"/>
    <row r="44240" ht="10.199999999999999" hidden="1" x14ac:dyDescent="0.2"/>
    <row r="44241" ht="10.199999999999999" hidden="1" x14ac:dyDescent="0.2"/>
    <row r="44242" ht="10.199999999999999" hidden="1" x14ac:dyDescent="0.2"/>
    <row r="44243" ht="10.199999999999999" hidden="1" x14ac:dyDescent="0.2"/>
    <row r="44244" ht="10.199999999999999" hidden="1" x14ac:dyDescent="0.2"/>
    <row r="44245" ht="10.199999999999999" hidden="1" x14ac:dyDescent="0.2"/>
    <row r="44246" ht="10.199999999999999" hidden="1" x14ac:dyDescent="0.2"/>
    <row r="44247" ht="10.199999999999999" hidden="1" x14ac:dyDescent="0.2"/>
    <row r="44248" ht="10.199999999999999" hidden="1" x14ac:dyDescent="0.2"/>
    <row r="44249" ht="10.199999999999999" hidden="1" x14ac:dyDescent="0.2"/>
    <row r="44250" ht="10.199999999999999" hidden="1" x14ac:dyDescent="0.2"/>
    <row r="44251" ht="10.199999999999999" hidden="1" x14ac:dyDescent="0.2"/>
    <row r="44252" ht="10.199999999999999" hidden="1" x14ac:dyDescent="0.2"/>
    <row r="44253" ht="10.199999999999999" hidden="1" x14ac:dyDescent="0.2"/>
    <row r="44254" ht="10.199999999999999" hidden="1" x14ac:dyDescent="0.2"/>
    <row r="44255" ht="10.199999999999999" hidden="1" x14ac:dyDescent="0.2"/>
    <row r="44256" ht="10.199999999999999" hidden="1" x14ac:dyDescent="0.2"/>
    <row r="44257" ht="10.199999999999999" hidden="1" x14ac:dyDescent="0.2"/>
    <row r="44258" ht="10.199999999999999" hidden="1" x14ac:dyDescent="0.2"/>
    <row r="44259" ht="10.199999999999999" hidden="1" x14ac:dyDescent="0.2"/>
    <row r="44260" ht="10.199999999999999" hidden="1" x14ac:dyDescent="0.2"/>
    <row r="44261" ht="10.199999999999999" hidden="1" x14ac:dyDescent="0.2"/>
    <row r="44262" ht="10.199999999999999" hidden="1" x14ac:dyDescent="0.2"/>
    <row r="44263" ht="10.199999999999999" hidden="1" x14ac:dyDescent="0.2"/>
    <row r="44264" ht="10.199999999999999" hidden="1" x14ac:dyDescent="0.2"/>
    <row r="44265" ht="10.199999999999999" hidden="1" x14ac:dyDescent="0.2"/>
    <row r="44266" ht="10.199999999999999" hidden="1" x14ac:dyDescent="0.2"/>
    <row r="44267" ht="10.199999999999999" hidden="1" x14ac:dyDescent="0.2"/>
    <row r="44268" ht="10.199999999999999" hidden="1" x14ac:dyDescent="0.2"/>
    <row r="44269" ht="10.199999999999999" hidden="1" x14ac:dyDescent="0.2"/>
    <row r="44270" ht="10.199999999999999" hidden="1" x14ac:dyDescent="0.2"/>
    <row r="44271" ht="10.199999999999999" hidden="1" x14ac:dyDescent="0.2"/>
    <row r="44272" ht="10.199999999999999" hidden="1" x14ac:dyDescent="0.2"/>
    <row r="44273" ht="10.199999999999999" hidden="1" x14ac:dyDescent="0.2"/>
    <row r="44274" ht="10.199999999999999" hidden="1" x14ac:dyDescent="0.2"/>
    <row r="44275" ht="10.199999999999999" hidden="1" x14ac:dyDescent="0.2"/>
    <row r="44276" ht="10.199999999999999" hidden="1" x14ac:dyDescent="0.2"/>
    <row r="44277" ht="10.199999999999999" hidden="1" x14ac:dyDescent="0.2"/>
    <row r="44278" ht="10.199999999999999" hidden="1" x14ac:dyDescent="0.2"/>
    <row r="44279" ht="10.199999999999999" hidden="1" x14ac:dyDescent="0.2"/>
    <row r="44280" ht="10.199999999999999" hidden="1" x14ac:dyDescent="0.2"/>
    <row r="44281" ht="10.199999999999999" hidden="1" x14ac:dyDescent="0.2"/>
    <row r="44282" ht="10.199999999999999" hidden="1" x14ac:dyDescent="0.2"/>
    <row r="44283" ht="10.199999999999999" hidden="1" x14ac:dyDescent="0.2"/>
    <row r="44284" ht="10.199999999999999" hidden="1" x14ac:dyDescent="0.2"/>
    <row r="44285" ht="10.199999999999999" hidden="1" x14ac:dyDescent="0.2"/>
    <row r="44286" ht="10.199999999999999" hidden="1" x14ac:dyDescent="0.2"/>
    <row r="44287" ht="10.199999999999999" hidden="1" x14ac:dyDescent="0.2"/>
    <row r="44288" ht="10.199999999999999" hidden="1" x14ac:dyDescent="0.2"/>
    <row r="44289" ht="10.199999999999999" hidden="1" x14ac:dyDescent="0.2"/>
    <row r="44290" ht="10.199999999999999" hidden="1" x14ac:dyDescent="0.2"/>
    <row r="44291" ht="10.199999999999999" hidden="1" x14ac:dyDescent="0.2"/>
    <row r="44292" ht="10.199999999999999" hidden="1" x14ac:dyDescent="0.2"/>
    <row r="44293" ht="10.199999999999999" hidden="1" x14ac:dyDescent="0.2"/>
    <row r="44294" ht="10.199999999999999" hidden="1" x14ac:dyDescent="0.2"/>
    <row r="44295" ht="10.199999999999999" hidden="1" x14ac:dyDescent="0.2"/>
    <row r="44296" ht="10.199999999999999" hidden="1" x14ac:dyDescent="0.2"/>
    <row r="44297" ht="10.199999999999999" hidden="1" x14ac:dyDescent="0.2"/>
    <row r="44298" ht="10.199999999999999" hidden="1" x14ac:dyDescent="0.2"/>
    <row r="44299" ht="10.199999999999999" hidden="1" x14ac:dyDescent="0.2"/>
    <row r="44300" ht="10.199999999999999" hidden="1" x14ac:dyDescent="0.2"/>
    <row r="44301" ht="10.199999999999999" hidden="1" x14ac:dyDescent="0.2"/>
    <row r="44302" ht="10.199999999999999" hidden="1" x14ac:dyDescent="0.2"/>
    <row r="44303" ht="10.199999999999999" hidden="1" x14ac:dyDescent="0.2"/>
    <row r="44304" ht="10.199999999999999" hidden="1" x14ac:dyDescent="0.2"/>
    <row r="44305" ht="10.199999999999999" hidden="1" x14ac:dyDescent="0.2"/>
    <row r="44306" ht="10.199999999999999" hidden="1" x14ac:dyDescent="0.2"/>
    <row r="44307" ht="10.199999999999999" hidden="1" x14ac:dyDescent="0.2"/>
    <row r="44308" ht="10.199999999999999" hidden="1" x14ac:dyDescent="0.2"/>
    <row r="44309" ht="10.199999999999999" hidden="1" x14ac:dyDescent="0.2"/>
    <row r="44310" ht="10.199999999999999" hidden="1" x14ac:dyDescent="0.2"/>
    <row r="44311" ht="10.199999999999999" hidden="1" x14ac:dyDescent="0.2"/>
    <row r="44312" ht="10.199999999999999" hidden="1" x14ac:dyDescent="0.2"/>
    <row r="44313" ht="10.199999999999999" hidden="1" x14ac:dyDescent="0.2"/>
    <row r="44314" ht="10.199999999999999" hidden="1" x14ac:dyDescent="0.2"/>
    <row r="44315" ht="10.199999999999999" hidden="1" x14ac:dyDescent="0.2"/>
    <row r="44316" ht="10.199999999999999" hidden="1" x14ac:dyDescent="0.2"/>
    <row r="44317" ht="10.199999999999999" hidden="1" x14ac:dyDescent="0.2"/>
    <row r="44318" ht="10.199999999999999" hidden="1" x14ac:dyDescent="0.2"/>
    <row r="44319" ht="10.199999999999999" hidden="1" x14ac:dyDescent="0.2"/>
    <row r="44320" ht="10.199999999999999" hidden="1" x14ac:dyDescent="0.2"/>
    <row r="44321" ht="10.199999999999999" hidden="1" x14ac:dyDescent="0.2"/>
    <row r="44322" ht="10.199999999999999" hidden="1" x14ac:dyDescent="0.2"/>
    <row r="44323" ht="10.199999999999999" hidden="1" x14ac:dyDescent="0.2"/>
    <row r="44324" ht="10.199999999999999" hidden="1" x14ac:dyDescent="0.2"/>
    <row r="44325" ht="10.199999999999999" hidden="1" x14ac:dyDescent="0.2"/>
    <row r="44326" ht="10.199999999999999" hidden="1" x14ac:dyDescent="0.2"/>
    <row r="44327" ht="10.199999999999999" hidden="1" x14ac:dyDescent="0.2"/>
    <row r="44328" ht="10.199999999999999" hidden="1" x14ac:dyDescent="0.2"/>
    <row r="44329" ht="10.199999999999999" hidden="1" x14ac:dyDescent="0.2"/>
    <row r="44330" ht="10.199999999999999" hidden="1" x14ac:dyDescent="0.2"/>
    <row r="44331" ht="10.199999999999999" hidden="1" x14ac:dyDescent="0.2"/>
    <row r="44332" ht="10.199999999999999" hidden="1" x14ac:dyDescent="0.2"/>
    <row r="44333" ht="10.199999999999999" hidden="1" x14ac:dyDescent="0.2"/>
    <row r="44334" ht="10.199999999999999" hidden="1" x14ac:dyDescent="0.2"/>
    <row r="44335" ht="10.199999999999999" hidden="1" x14ac:dyDescent="0.2"/>
    <row r="44336" ht="10.199999999999999" hidden="1" x14ac:dyDescent="0.2"/>
    <row r="44337" ht="10.199999999999999" hidden="1" x14ac:dyDescent="0.2"/>
    <row r="44338" ht="10.199999999999999" hidden="1" x14ac:dyDescent="0.2"/>
    <row r="44339" ht="10.199999999999999" hidden="1" x14ac:dyDescent="0.2"/>
    <row r="44340" ht="10.199999999999999" hidden="1" x14ac:dyDescent="0.2"/>
    <row r="44341" ht="10.199999999999999" hidden="1" x14ac:dyDescent="0.2"/>
    <row r="44342" ht="10.199999999999999" hidden="1" x14ac:dyDescent="0.2"/>
    <row r="44343" ht="10.199999999999999" hidden="1" x14ac:dyDescent="0.2"/>
    <row r="44344" ht="10.199999999999999" hidden="1" x14ac:dyDescent="0.2"/>
    <row r="44345" ht="10.199999999999999" hidden="1" x14ac:dyDescent="0.2"/>
    <row r="44346" ht="10.199999999999999" hidden="1" x14ac:dyDescent="0.2"/>
    <row r="44347" ht="10.199999999999999" hidden="1" x14ac:dyDescent="0.2"/>
    <row r="44348" ht="10.199999999999999" hidden="1" x14ac:dyDescent="0.2"/>
    <row r="44349" ht="10.199999999999999" hidden="1" x14ac:dyDescent="0.2"/>
    <row r="44350" ht="10.199999999999999" hidden="1" x14ac:dyDescent="0.2"/>
    <row r="44351" ht="10.199999999999999" hidden="1" x14ac:dyDescent="0.2"/>
    <row r="44352" ht="10.199999999999999" hidden="1" x14ac:dyDescent="0.2"/>
    <row r="44353" ht="10.199999999999999" hidden="1" x14ac:dyDescent="0.2"/>
    <row r="44354" ht="10.199999999999999" hidden="1" x14ac:dyDescent="0.2"/>
    <row r="44355" ht="10.199999999999999" hidden="1" x14ac:dyDescent="0.2"/>
    <row r="44356" ht="10.199999999999999" hidden="1" x14ac:dyDescent="0.2"/>
    <row r="44357" ht="10.199999999999999" hidden="1" x14ac:dyDescent="0.2"/>
    <row r="44358" ht="10.199999999999999" hidden="1" x14ac:dyDescent="0.2"/>
    <row r="44359" ht="10.199999999999999" hidden="1" x14ac:dyDescent="0.2"/>
    <row r="44360" ht="10.199999999999999" hidden="1" x14ac:dyDescent="0.2"/>
    <row r="44361" ht="10.199999999999999" hidden="1" x14ac:dyDescent="0.2"/>
    <row r="44362" ht="10.199999999999999" hidden="1" x14ac:dyDescent="0.2"/>
    <row r="44363" ht="10.199999999999999" hidden="1" x14ac:dyDescent="0.2"/>
    <row r="44364" ht="10.199999999999999" hidden="1" x14ac:dyDescent="0.2"/>
    <row r="44365" ht="10.199999999999999" hidden="1" x14ac:dyDescent="0.2"/>
    <row r="44366" ht="10.199999999999999" hidden="1" x14ac:dyDescent="0.2"/>
    <row r="44367" ht="10.199999999999999" hidden="1" x14ac:dyDescent="0.2"/>
    <row r="44368" ht="10.199999999999999" hidden="1" x14ac:dyDescent="0.2"/>
    <row r="44369" ht="10.199999999999999" hidden="1" x14ac:dyDescent="0.2"/>
    <row r="44370" ht="10.199999999999999" hidden="1" x14ac:dyDescent="0.2"/>
    <row r="44371" ht="10.199999999999999" hidden="1" x14ac:dyDescent="0.2"/>
    <row r="44372" ht="10.199999999999999" hidden="1" x14ac:dyDescent="0.2"/>
    <row r="44373" ht="10.199999999999999" hidden="1" x14ac:dyDescent="0.2"/>
    <row r="44374" ht="10.199999999999999" hidden="1" x14ac:dyDescent="0.2"/>
    <row r="44375" ht="10.199999999999999" hidden="1" x14ac:dyDescent="0.2"/>
    <row r="44376" ht="10.199999999999999" hidden="1" x14ac:dyDescent="0.2"/>
    <row r="44377" ht="10.199999999999999" hidden="1" x14ac:dyDescent="0.2"/>
    <row r="44378" ht="10.199999999999999" hidden="1" x14ac:dyDescent="0.2"/>
    <row r="44379" ht="10.199999999999999" hidden="1" x14ac:dyDescent="0.2"/>
    <row r="44380" ht="10.199999999999999" hidden="1" x14ac:dyDescent="0.2"/>
    <row r="44381" ht="10.199999999999999" hidden="1" x14ac:dyDescent="0.2"/>
    <row r="44382" ht="10.199999999999999" hidden="1" x14ac:dyDescent="0.2"/>
    <row r="44383" ht="10.199999999999999" hidden="1" x14ac:dyDescent="0.2"/>
    <row r="44384" ht="10.199999999999999" hidden="1" x14ac:dyDescent="0.2"/>
    <row r="44385" ht="10.199999999999999" hidden="1" x14ac:dyDescent="0.2"/>
    <row r="44386" ht="10.199999999999999" hidden="1" x14ac:dyDescent="0.2"/>
    <row r="44387" ht="10.199999999999999" hidden="1" x14ac:dyDescent="0.2"/>
    <row r="44388" ht="10.199999999999999" hidden="1" x14ac:dyDescent="0.2"/>
    <row r="44389" ht="10.199999999999999" hidden="1" x14ac:dyDescent="0.2"/>
    <row r="44390" ht="10.199999999999999" hidden="1" x14ac:dyDescent="0.2"/>
    <row r="44391" ht="10.199999999999999" hidden="1" x14ac:dyDescent="0.2"/>
    <row r="44392" ht="10.199999999999999" hidden="1" x14ac:dyDescent="0.2"/>
    <row r="44393" ht="10.199999999999999" hidden="1" x14ac:dyDescent="0.2"/>
    <row r="44394" ht="10.199999999999999" hidden="1" x14ac:dyDescent="0.2"/>
    <row r="44395" ht="10.199999999999999" hidden="1" x14ac:dyDescent="0.2"/>
    <row r="44396" ht="10.199999999999999" hidden="1" x14ac:dyDescent="0.2"/>
    <row r="44397" ht="10.199999999999999" hidden="1" x14ac:dyDescent="0.2"/>
    <row r="44398" ht="10.199999999999999" hidden="1" x14ac:dyDescent="0.2"/>
    <row r="44399" ht="10.199999999999999" hidden="1" x14ac:dyDescent="0.2"/>
    <row r="44400" ht="10.199999999999999" hidden="1" x14ac:dyDescent="0.2"/>
    <row r="44401" ht="10.199999999999999" hidden="1" x14ac:dyDescent="0.2"/>
    <row r="44402" ht="10.199999999999999" hidden="1" x14ac:dyDescent="0.2"/>
    <row r="44403" ht="10.199999999999999" hidden="1" x14ac:dyDescent="0.2"/>
    <row r="44404" ht="10.199999999999999" hidden="1" x14ac:dyDescent="0.2"/>
    <row r="44405" ht="10.199999999999999" hidden="1" x14ac:dyDescent="0.2"/>
    <row r="44406" ht="10.199999999999999" hidden="1" x14ac:dyDescent="0.2"/>
    <row r="44407" ht="10.199999999999999" hidden="1" x14ac:dyDescent="0.2"/>
    <row r="44408" ht="10.199999999999999" hidden="1" x14ac:dyDescent="0.2"/>
    <row r="44409" ht="10.199999999999999" hidden="1" x14ac:dyDescent="0.2"/>
    <row r="44410" ht="10.199999999999999" hidden="1" x14ac:dyDescent="0.2"/>
    <row r="44411" ht="10.199999999999999" hidden="1" x14ac:dyDescent="0.2"/>
    <row r="44412" ht="10.199999999999999" hidden="1" x14ac:dyDescent="0.2"/>
    <row r="44413" ht="10.199999999999999" hidden="1" x14ac:dyDescent="0.2"/>
    <row r="44414" ht="10.199999999999999" hidden="1" x14ac:dyDescent="0.2"/>
    <row r="44415" ht="10.199999999999999" hidden="1" x14ac:dyDescent="0.2"/>
    <row r="44416" ht="10.199999999999999" hidden="1" x14ac:dyDescent="0.2"/>
    <row r="44417" ht="10.199999999999999" hidden="1" x14ac:dyDescent="0.2"/>
    <row r="44418" ht="10.199999999999999" hidden="1" x14ac:dyDescent="0.2"/>
    <row r="44419" ht="10.199999999999999" hidden="1" x14ac:dyDescent="0.2"/>
    <row r="44420" ht="10.199999999999999" hidden="1" x14ac:dyDescent="0.2"/>
    <row r="44421" ht="10.199999999999999" hidden="1" x14ac:dyDescent="0.2"/>
    <row r="44422" ht="10.199999999999999" hidden="1" x14ac:dyDescent="0.2"/>
    <row r="44423" ht="10.199999999999999" hidden="1" x14ac:dyDescent="0.2"/>
    <row r="44424" ht="10.199999999999999" hidden="1" x14ac:dyDescent="0.2"/>
    <row r="44425" ht="10.199999999999999" hidden="1" x14ac:dyDescent="0.2"/>
    <row r="44426" ht="10.199999999999999" hidden="1" x14ac:dyDescent="0.2"/>
    <row r="44427" ht="10.199999999999999" hidden="1" x14ac:dyDescent="0.2"/>
    <row r="44428" ht="10.199999999999999" hidden="1" x14ac:dyDescent="0.2"/>
    <row r="44429" ht="10.199999999999999" hidden="1" x14ac:dyDescent="0.2"/>
    <row r="44430" ht="10.199999999999999" hidden="1" x14ac:dyDescent="0.2"/>
    <row r="44431" ht="10.199999999999999" hidden="1" x14ac:dyDescent="0.2"/>
    <row r="44432" ht="10.199999999999999" hidden="1" x14ac:dyDescent="0.2"/>
    <row r="44433" ht="10.199999999999999" hidden="1" x14ac:dyDescent="0.2"/>
    <row r="44434" ht="10.199999999999999" hidden="1" x14ac:dyDescent="0.2"/>
    <row r="44435" ht="10.199999999999999" hidden="1" x14ac:dyDescent="0.2"/>
    <row r="44436" ht="10.199999999999999" hidden="1" x14ac:dyDescent="0.2"/>
    <row r="44437" ht="10.199999999999999" hidden="1" x14ac:dyDescent="0.2"/>
    <row r="44438" ht="10.199999999999999" hidden="1" x14ac:dyDescent="0.2"/>
    <row r="44439" ht="10.199999999999999" hidden="1" x14ac:dyDescent="0.2"/>
    <row r="44440" ht="10.199999999999999" hidden="1" x14ac:dyDescent="0.2"/>
    <row r="44441" ht="10.199999999999999" hidden="1" x14ac:dyDescent="0.2"/>
    <row r="44442" ht="10.199999999999999" hidden="1" x14ac:dyDescent="0.2"/>
    <row r="44443" ht="10.199999999999999" hidden="1" x14ac:dyDescent="0.2"/>
    <row r="44444" ht="10.199999999999999" hidden="1" x14ac:dyDescent="0.2"/>
    <row r="44445" ht="10.199999999999999" hidden="1" x14ac:dyDescent="0.2"/>
    <row r="44446" ht="10.199999999999999" hidden="1" x14ac:dyDescent="0.2"/>
    <row r="44447" ht="10.199999999999999" hidden="1" x14ac:dyDescent="0.2"/>
    <row r="44448" ht="10.199999999999999" hidden="1" x14ac:dyDescent="0.2"/>
    <row r="44449" ht="10.199999999999999" hidden="1" x14ac:dyDescent="0.2"/>
    <row r="44450" ht="10.199999999999999" hidden="1" x14ac:dyDescent="0.2"/>
    <row r="44451" ht="10.199999999999999" hidden="1" x14ac:dyDescent="0.2"/>
    <row r="44452" ht="10.199999999999999" hidden="1" x14ac:dyDescent="0.2"/>
    <row r="44453" ht="10.199999999999999" hidden="1" x14ac:dyDescent="0.2"/>
    <row r="44454" ht="10.199999999999999" hidden="1" x14ac:dyDescent="0.2"/>
    <row r="44455" ht="10.199999999999999" hidden="1" x14ac:dyDescent="0.2"/>
    <row r="44456" ht="10.199999999999999" hidden="1" x14ac:dyDescent="0.2"/>
    <row r="44457" ht="10.199999999999999" hidden="1" x14ac:dyDescent="0.2"/>
    <row r="44458" ht="10.199999999999999" hidden="1" x14ac:dyDescent="0.2"/>
    <row r="44459" ht="10.199999999999999" hidden="1" x14ac:dyDescent="0.2"/>
    <row r="44460" ht="10.199999999999999" hidden="1" x14ac:dyDescent="0.2"/>
    <row r="44461" ht="10.199999999999999" hidden="1" x14ac:dyDescent="0.2"/>
    <row r="44462" ht="10.199999999999999" hidden="1" x14ac:dyDescent="0.2"/>
    <row r="44463" ht="10.199999999999999" hidden="1" x14ac:dyDescent="0.2"/>
    <row r="44464" ht="10.199999999999999" hidden="1" x14ac:dyDescent="0.2"/>
    <row r="44465" ht="10.199999999999999" hidden="1" x14ac:dyDescent="0.2"/>
    <row r="44466" ht="10.199999999999999" hidden="1" x14ac:dyDescent="0.2"/>
    <row r="44467" ht="10.199999999999999" hidden="1" x14ac:dyDescent="0.2"/>
    <row r="44468" ht="10.199999999999999" hidden="1" x14ac:dyDescent="0.2"/>
    <row r="44469" ht="10.199999999999999" hidden="1" x14ac:dyDescent="0.2"/>
    <row r="44470" ht="10.199999999999999" hidden="1" x14ac:dyDescent="0.2"/>
    <row r="44471" ht="10.199999999999999" hidden="1" x14ac:dyDescent="0.2"/>
    <row r="44472" ht="10.199999999999999" hidden="1" x14ac:dyDescent="0.2"/>
    <row r="44473" ht="10.199999999999999" hidden="1" x14ac:dyDescent="0.2"/>
    <row r="44474" ht="10.199999999999999" hidden="1" x14ac:dyDescent="0.2"/>
    <row r="44475" ht="10.199999999999999" hidden="1" x14ac:dyDescent="0.2"/>
    <row r="44476" ht="10.199999999999999" hidden="1" x14ac:dyDescent="0.2"/>
    <row r="44477" ht="10.199999999999999" hidden="1" x14ac:dyDescent="0.2"/>
    <row r="44478" ht="10.199999999999999" hidden="1" x14ac:dyDescent="0.2"/>
    <row r="44479" ht="10.199999999999999" hidden="1" x14ac:dyDescent="0.2"/>
    <row r="44480" ht="10.199999999999999" hidden="1" x14ac:dyDescent="0.2"/>
    <row r="44481" ht="10.199999999999999" hidden="1" x14ac:dyDescent="0.2"/>
    <row r="44482" ht="10.199999999999999" hidden="1" x14ac:dyDescent="0.2"/>
    <row r="44483" ht="10.199999999999999" hidden="1" x14ac:dyDescent="0.2"/>
    <row r="44484" ht="10.199999999999999" hidden="1" x14ac:dyDescent="0.2"/>
    <row r="44485" ht="10.199999999999999" hidden="1" x14ac:dyDescent="0.2"/>
    <row r="44486" ht="10.199999999999999" hidden="1" x14ac:dyDescent="0.2"/>
    <row r="44487" ht="10.199999999999999" hidden="1" x14ac:dyDescent="0.2"/>
    <row r="44488" ht="10.199999999999999" hidden="1" x14ac:dyDescent="0.2"/>
    <row r="44489" ht="10.199999999999999" hidden="1" x14ac:dyDescent="0.2"/>
    <row r="44490" ht="10.199999999999999" hidden="1" x14ac:dyDescent="0.2"/>
    <row r="44491" ht="10.199999999999999" hidden="1" x14ac:dyDescent="0.2"/>
    <row r="44492" ht="10.199999999999999" hidden="1" x14ac:dyDescent="0.2"/>
    <row r="44493" ht="10.199999999999999" hidden="1" x14ac:dyDescent="0.2"/>
    <row r="44494" ht="10.199999999999999" hidden="1" x14ac:dyDescent="0.2"/>
    <row r="44495" ht="10.199999999999999" hidden="1" x14ac:dyDescent="0.2"/>
    <row r="44496" ht="10.199999999999999" hidden="1" x14ac:dyDescent="0.2"/>
    <row r="44497" ht="10.199999999999999" hidden="1" x14ac:dyDescent="0.2"/>
    <row r="44498" ht="10.199999999999999" hidden="1" x14ac:dyDescent="0.2"/>
    <row r="44499" ht="10.199999999999999" hidden="1" x14ac:dyDescent="0.2"/>
    <row r="44500" ht="10.199999999999999" hidden="1" x14ac:dyDescent="0.2"/>
    <row r="44501" ht="10.199999999999999" hidden="1" x14ac:dyDescent="0.2"/>
    <row r="44502" ht="10.199999999999999" hidden="1" x14ac:dyDescent="0.2"/>
    <row r="44503" ht="10.199999999999999" hidden="1" x14ac:dyDescent="0.2"/>
    <row r="44504" ht="10.199999999999999" hidden="1" x14ac:dyDescent="0.2"/>
    <row r="44505" ht="10.199999999999999" hidden="1" x14ac:dyDescent="0.2"/>
    <row r="44506" ht="10.199999999999999" hidden="1" x14ac:dyDescent="0.2"/>
    <row r="44507" ht="10.199999999999999" hidden="1" x14ac:dyDescent="0.2"/>
    <row r="44508" ht="10.199999999999999" hidden="1" x14ac:dyDescent="0.2"/>
    <row r="44509" ht="10.199999999999999" hidden="1" x14ac:dyDescent="0.2"/>
    <row r="44510" ht="10.199999999999999" hidden="1" x14ac:dyDescent="0.2"/>
    <row r="44511" ht="10.199999999999999" hidden="1" x14ac:dyDescent="0.2"/>
    <row r="44512" ht="10.199999999999999" hidden="1" x14ac:dyDescent="0.2"/>
    <row r="44513" ht="10.199999999999999" hidden="1" x14ac:dyDescent="0.2"/>
    <row r="44514" ht="10.199999999999999" hidden="1" x14ac:dyDescent="0.2"/>
    <row r="44515" ht="10.199999999999999" hidden="1" x14ac:dyDescent="0.2"/>
    <row r="44516" ht="10.199999999999999" hidden="1" x14ac:dyDescent="0.2"/>
    <row r="44517" ht="10.199999999999999" hidden="1" x14ac:dyDescent="0.2"/>
    <row r="44518" ht="10.199999999999999" hidden="1" x14ac:dyDescent="0.2"/>
    <row r="44519" ht="10.199999999999999" hidden="1" x14ac:dyDescent="0.2"/>
    <row r="44520" ht="10.199999999999999" hidden="1" x14ac:dyDescent="0.2"/>
    <row r="44521" ht="10.199999999999999" hidden="1" x14ac:dyDescent="0.2"/>
    <row r="44522" ht="10.199999999999999" hidden="1" x14ac:dyDescent="0.2"/>
    <row r="44523" ht="10.199999999999999" hidden="1" x14ac:dyDescent="0.2"/>
    <row r="44524" ht="10.199999999999999" hidden="1" x14ac:dyDescent="0.2"/>
    <row r="44525" ht="10.199999999999999" hidden="1" x14ac:dyDescent="0.2"/>
    <row r="44526" ht="10.199999999999999" hidden="1" x14ac:dyDescent="0.2"/>
    <row r="44527" ht="10.199999999999999" hidden="1" x14ac:dyDescent="0.2"/>
    <row r="44528" ht="10.199999999999999" hidden="1" x14ac:dyDescent="0.2"/>
    <row r="44529" ht="10.199999999999999" hidden="1" x14ac:dyDescent="0.2"/>
    <row r="44530" ht="10.199999999999999" hidden="1" x14ac:dyDescent="0.2"/>
    <row r="44531" ht="10.199999999999999" hidden="1" x14ac:dyDescent="0.2"/>
    <row r="44532" ht="10.199999999999999" hidden="1" x14ac:dyDescent="0.2"/>
    <row r="44533" ht="10.199999999999999" hidden="1" x14ac:dyDescent="0.2"/>
    <row r="44534" ht="10.199999999999999" hidden="1" x14ac:dyDescent="0.2"/>
    <row r="44535" ht="10.199999999999999" hidden="1" x14ac:dyDescent="0.2"/>
    <row r="44536" ht="10.199999999999999" hidden="1" x14ac:dyDescent="0.2"/>
    <row r="44537" ht="10.199999999999999" hidden="1" x14ac:dyDescent="0.2"/>
    <row r="44538" ht="10.199999999999999" hidden="1" x14ac:dyDescent="0.2"/>
    <row r="44539" ht="10.199999999999999" hidden="1" x14ac:dyDescent="0.2"/>
    <row r="44540" ht="10.199999999999999" hidden="1" x14ac:dyDescent="0.2"/>
    <row r="44541" ht="10.199999999999999" hidden="1" x14ac:dyDescent="0.2"/>
    <row r="44542" ht="10.199999999999999" hidden="1" x14ac:dyDescent="0.2"/>
    <row r="44543" ht="10.199999999999999" hidden="1" x14ac:dyDescent="0.2"/>
    <row r="44544" ht="10.199999999999999" hidden="1" x14ac:dyDescent="0.2"/>
    <row r="44545" ht="10.199999999999999" hidden="1" x14ac:dyDescent="0.2"/>
    <row r="44546" ht="10.199999999999999" hidden="1" x14ac:dyDescent="0.2"/>
    <row r="44547" ht="10.199999999999999" hidden="1" x14ac:dyDescent="0.2"/>
    <row r="44548" ht="10.199999999999999" hidden="1" x14ac:dyDescent="0.2"/>
    <row r="44549" ht="10.199999999999999" hidden="1" x14ac:dyDescent="0.2"/>
    <row r="44550" ht="10.199999999999999" hidden="1" x14ac:dyDescent="0.2"/>
    <row r="44551" ht="10.199999999999999" hidden="1" x14ac:dyDescent="0.2"/>
    <row r="44552" ht="10.199999999999999" hidden="1" x14ac:dyDescent="0.2"/>
    <row r="44553" ht="10.199999999999999" hidden="1" x14ac:dyDescent="0.2"/>
    <row r="44554" ht="10.199999999999999" hidden="1" x14ac:dyDescent="0.2"/>
    <row r="44555" ht="10.199999999999999" hidden="1" x14ac:dyDescent="0.2"/>
    <row r="44556" ht="10.199999999999999" hidden="1" x14ac:dyDescent="0.2"/>
    <row r="44557" ht="10.199999999999999" hidden="1" x14ac:dyDescent="0.2"/>
    <row r="44558" ht="10.199999999999999" hidden="1" x14ac:dyDescent="0.2"/>
    <row r="44559" ht="10.199999999999999" hidden="1" x14ac:dyDescent="0.2"/>
    <row r="44560" ht="10.199999999999999" hidden="1" x14ac:dyDescent="0.2"/>
    <row r="44561" ht="10.199999999999999" hidden="1" x14ac:dyDescent="0.2"/>
    <row r="44562" ht="10.199999999999999" hidden="1" x14ac:dyDescent="0.2"/>
    <row r="44563" ht="10.199999999999999" hidden="1" x14ac:dyDescent="0.2"/>
    <row r="44564" ht="10.199999999999999" hidden="1" x14ac:dyDescent="0.2"/>
    <row r="44565" ht="10.199999999999999" hidden="1" x14ac:dyDescent="0.2"/>
    <row r="44566" ht="10.199999999999999" hidden="1" x14ac:dyDescent="0.2"/>
    <row r="44567" ht="10.199999999999999" hidden="1" x14ac:dyDescent="0.2"/>
    <row r="44568" ht="10.199999999999999" hidden="1" x14ac:dyDescent="0.2"/>
    <row r="44569" ht="10.199999999999999" hidden="1" x14ac:dyDescent="0.2"/>
    <row r="44570" ht="10.199999999999999" hidden="1" x14ac:dyDescent="0.2"/>
    <row r="44571" ht="10.199999999999999" hidden="1" x14ac:dyDescent="0.2"/>
    <row r="44572" ht="10.199999999999999" hidden="1" x14ac:dyDescent="0.2"/>
    <row r="44573" ht="10.199999999999999" hidden="1" x14ac:dyDescent="0.2"/>
    <row r="44574" ht="10.199999999999999" hidden="1" x14ac:dyDescent="0.2"/>
    <row r="44575" ht="10.199999999999999" hidden="1" x14ac:dyDescent="0.2"/>
    <row r="44576" ht="10.199999999999999" hidden="1" x14ac:dyDescent="0.2"/>
    <row r="44577" ht="10.199999999999999" hidden="1" x14ac:dyDescent="0.2"/>
    <row r="44578" ht="10.199999999999999" hidden="1" x14ac:dyDescent="0.2"/>
    <row r="44579" ht="10.199999999999999" hidden="1" x14ac:dyDescent="0.2"/>
    <row r="44580" ht="10.199999999999999" hidden="1" x14ac:dyDescent="0.2"/>
    <row r="44581" ht="10.199999999999999" hidden="1" x14ac:dyDescent="0.2"/>
    <row r="44582" ht="10.199999999999999" hidden="1" x14ac:dyDescent="0.2"/>
    <row r="44583" ht="10.199999999999999" hidden="1" x14ac:dyDescent="0.2"/>
    <row r="44584" ht="10.199999999999999" hidden="1" x14ac:dyDescent="0.2"/>
    <row r="44585" ht="10.199999999999999" hidden="1" x14ac:dyDescent="0.2"/>
    <row r="44586" ht="10.199999999999999" hidden="1" x14ac:dyDescent="0.2"/>
    <row r="44587" ht="10.199999999999999" hidden="1" x14ac:dyDescent="0.2"/>
    <row r="44588" ht="10.199999999999999" hidden="1" x14ac:dyDescent="0.2"/>
    <row r="44589" ht="10.199999999999999" hidden="1" x14ac:dyDescent="0.2"/>
    <row r="44590" ht="10.199999999999999" hidden="1" x14ac:dyDescent="0.2"/>
    <row r="44591" ht="10.199999999999999" hidden="1" x14ac:dyDescent="0.2"/>
    <row r="44592" ht="10.199999999999999" hidden="1" x14ac:dyDescent="0.2"/>
    <row r="44593" ht="10.199999999999999" hidden="1" x14ac:dyDescent="0.2"/>
    <row r="44594" ht="10.199999999999999" hidden="1" x14ac:dyDescent="0.2"/>
    <row r="44595" ht="10.199999999999999" hidden="1" x14ac:dyDescent="0.2"/>
    <row r="44596" ht="10.199999999999999" hidden="1" x14ac:dyDescent="0.2"/>
    <row r="44597" ht="10.199999999999999" hidden="1" x14ac:dyDescent="0.2"/>
    <row r="44598" ht="10.199999999999999" hidden="1" x14ac:dyDescent="0.2"/>
    <row r="44599" ht="10.199999999999999" hidden="1" x14ac:dyDescent="0.2"/>
    <row r="44600" ht="10.199999999999999" hidden="1" x14ac:dyDescent="0.2"/>
    <row r="44601" ht="10.199999999999999" hidden="1" x14ac:dyDescent="0.2"/>
    <row r="44602" ht="10.199999999999999" hidden="1" x14ac:dyDescent="0.2"/>
    <row r="44603" ht="10.199999999999999" hidden="1" x14ac:dyDescent="0.2"/>
    <row r="44604" ht="10.199999999999999" hidden="1" x14ac:dyDescent="0.2"/>
    <row r="44605" ht="10.199999999999999" hidden="1" x14ac:dyDescent="0.2"/>
    <row r="44606" ht="10.199999999999999" hidden="1" x14ac:dyDescent="0.2"/>
    <row r="44607" ht="10.199999999999999" hidden="1" x14ac:dyDescent="0.2"/>
    <row r="44608" ht="10.199999999999999" hidden="1" x14ac:dyDescent="0.2"/>
    <row r="44609" ht="10.199999999999999" hidden="1" x14ac:dyDescent="0.2"/>
    <row r="44610" ht="10.199999999999999" hidden="1" x14ac:dyDescent="0.2"/>
    <row r="44611" ht="10.199999999999999" hidden="1" x14ac:dyDescent="0.2"/>
    <row r="44612" ht="10.199999999999999" hidden="1" x14ac:dyDescent="0.2"/>
    <row r="44613" ht="10.199999999999999" hidden="1" x14ac:dyDescent="0.2"/>
    <row r="44614" ht="10.199999999999999" hidden="1" x14ac:dyDescent="0.2"/>
    <row r="44615" ht="10.199999999999999" hidden="1" x14ac:dyDescent="0.2"/>
    <row r="44616" ht="10.199999999999999" hidden="1" x14ac:dyDescent="0.2"/>
    <row r="44617" ht="10.199999999999999" hidden="1" x14ac:dyDescent="0.2"/>
    <row r="44618" ht="10.199999999999999" hidden="1" x14ac:dyDescent="0.2"/>
    <row r="44619" ht="10.199999999999999" hidden="1" x14ac:dyDescent="0.2"/>
    <row r="44620" ht="10.199999999999999" hidden="1" x14ac:dyDescent="0.2"/>
    <row r="44621" ht="10.199999999999999" hidden="1" x14ac:dyDescent="0.2"/>
    <row r="44622" ht="10.199999999999999" hidden="1" x14ac:dyDescent="0.2"/>
    <row r="44623" ht="10.199999999999999" hidden="1" x14ac:dyDescent="0.2"/>
    <row r="44624" ht="10.199999999999999" hidden="1" x14ac:dyDescent="0.2"/>
    <row r="44625" ht="10.199999999999999" hidden="1" x14ac:dyDescent="0.2"/>
    <row r="44626" ht="10.199999999999999" hidden="1" x14ac:dyDescent="0.2"/>
    <row r="44627" ht="10.199999999999999" hidden="1" x14ac:dyDescent="0.2"/>
    <row r="44628" ht="10.199999999999999" hidden="1" x14ac:dyDescent="0.2"/>
    <row r="44629" ht="10.199999999999999" hidden="1" x14ac:dyDescent="0.2"/>
    <row r="44630" ht="10.199999999999999" hidden="1" x14ac:dyDescent="0.2"/>
    <row r="44631" ht="10.199999999999999" hidden="1" x14ac:dyDescent="0.2"/>
    <row r="44632" ht="10.199999999999999" hidden="1" x14ac:dyDescent="0.2"/>
    <row r="44633" ht="10.199999999999999" hidden="1" x14ac:dyDescent="0.2"/>
    <row r="44634" ht="10.199999999999999" hidden="1" x14ac:dyDescent="0.2"/>
    <row r="44635" ht="10.199999999999999" hidden="1" x14ac:dyDescent="0.2"/>
    <row r="44636" ht="10.199999999999999" hidden="1" x14ac:dyDescent="0.2"/>
    <row r="44637" ht="10.199999999999999" hidden="1" x14ac:dyDescent="0.2"/>
    <row r="44638" ht="10.199999999999999" hidden="1" x14ac:dyDescent="0.2"/>
    <row r="44639" ht="10.199999999999999" hidden="1" x14ac:dyDescent="0.2"/>
    <row r="44640" ht="10.199999999999999" hidden="1" x14ac:dyDescent="0.2"/>
    <row r="44641" ht="10.199999999999999" hidden="1" x14ac:dyDescent="0.2"/>
    <row r="44642" ht="10.199999999999999" hidden="1" x14ac:dyDescent="0.2"/>
    <row r="44643" ht="10.199999999999999" hidden="1" x14ac:dyDescent="0.2"/>
    <row r="44644" ht="10.199999999999999" hidden="1" x14ac:dyDescent="0.2"/>
    <row r="44645" ht="10.199999999999999" hidden="1" x14ac:dyDescent="0.2"/>
    <row r="44646" ht="10.199999999999999" hidden="1" x14ac:dyDescent="0.2"/>
    <row r="44647" ht="10.199999999999999" hidden="1" x14ac:dyDescent="0.2"/>
    <row r="44648" ht="10.199999999999999" hidden="1" x14ac:dyDescent="0.2"/>
    <row r="44649" ht="10.199999999999999" hidden="1" x14ac:dyDescent="0.2"/>
    <row r="44650" ht="10.199999999999999" hidden="1" x14ac:dyDescent="0.2"/>
    <row r="44651" ht="10.199999999999999" hidden="1" x14ac:dyDescent="0.2"/>
    <row r="44652" ht="10.199999999999999" hidden="1" x14ac:dyDescent="0.2"/>
    <row r="44653" ht="10.199999999999999" hidden="1" x14ac:dyDescent="0.2"/>
    <row r="44654" ht="10.199999999999999" hidden="1" x14ac:dyDescent="0.2"/>
    <row r="44655" ht="10.199999999999999" hidden="1" x14ac:dyDescent="0.2"/>
    <row r="44656" ht="10.199999999999999" hidden="1" x14ac:dyDescent="0.2"/>
    <row r="44657" ht="10.199999999999999" hidden="1" x14ac:dyDescent="0.2"/>
    <row r="44658" ht="10.199999999999999" hidden="1" x14ac:dyDescent="0.2"/>
    <row r="44659" ht="10.199999999999999" hidden="1" x14ac:dyDescent="0.2"/>
    <row r="44660" ht="10.199999999999999" hidden="1" x14ac:dyDescent="0.2"/>
    <row r="44661" ht="10.199999999999999" hidden="1" x14ac:dyDescent="0.2"/>
    <row r="44662" ht="10.199999999999999" hidden="1" x14ac:dyDescent="0.2"/>
    <row r="44663" ht="10.199999999999999" hidden="1" x14ac:dyDescent="0.2"/>
    <row r="44664" ht="10.199999999999999" hidden="1" x14ac:dyDescent="0.2"/>
    <row r="44665" ht="10.199999999999999" hidden="1" x14ac:dyDescent="0.2"/>
    <row r="44666" ht="10.199999999999999" hidden="1" x14ac:dyDescent="0.2"/>
    <row r="44667" ht="10.199999999999999" hidden="1" x14ac:dyDescent="0.2"/>
    <row r="44668" ht="10.199999999999999" hidden="1" x14ac:dyDescent="0.2"/>
    <row r="44669" ht="10.199999999999999" hidden="1" x14ac:dyDescent="0.2"/>
    <row r="44670" ht="10.199999999999999" hidden="1" x14ac:dyDescent="0.2"/>
    <row r="44671" ht="10.199999999999999" hidden="1" x14ac:dyDescent="0.2"/>
    <row r="44672" ht="10.199999999999999" hidden="1" x14ac:dyDescent="0.2"/>
    <row r="44673" ht="10.199999999999999" hidden="1" x14ac:dyDescent="0.2"/>
    <row r="44674" ht="10.199999999999999" hidden="1" x14ac:dyDescent="0.2"/>
    <row r="44675" ht="10.199999999999999" hidden="1" x14ac:dyDescent="0.2"/>
    <row r="44676" ht="10.199999999999999" hidden="1" x14ac:dyDescent="0.2"/>
    <row r="44677" ht="10.199999999999999" hidden="1" x14ac:dyDescent="0.2"/>
    <row r="44678" ht="10.199999999999999" hidden="1" x14ac:dyDescent="0.2"/>
    <row r="44679" ht="10.199999999999999" hidden="1" x14ac:dyDescent="0.2"/>
    <row r="44680" ht="10.199999999999999" hidden="1" x14ac:dyDescent="0.2"/>
    <row r="44681" ht="10.199999999999999" hidden="1" x14ac:dyDescent="0.2"/>
    <row r="44682" ht="10.199999999999999" hidden="1" x14ac:dyDescent="0.2"/>
    <row r="44683" ht="10.199999999999999" hidden="1" x14ac:dyDescent="0.2"/>
    <row r="44684" ht="10.199999999999999" hidden="1" x14ac:dyDescent="0.2"/>
    <row r="44685" ht="10.199999999999999" hidden="1" x14ac:dyDescent="0.2"/>
    <row r="44686" ht="10.199999999999999" hidden="1" x14ac:dyDescent="0.2"/>
    <row r="44687" ht="10.199999999999999" hidden="1" x14ac:dyDescent="0.2"/>
    <row r="44688" ht="10.199999999999999" hidden="1" x14ac:dyDescent="0.2"/>
    <row r="44689" ht="10.199999999999999" hidden="1" x14ac:dyDescent="0.2"/>
    <row r="44690" ht="10.199999999999999" hidden="1" x14ac:dyDescent="0.2"/>
    <row r="44691" ht="10.199999999999999" hidden="1" x14ac:dyDescent="0.2"/>
    <row r="44692" ht="10.199999999999999" hidden="1" x14ac:dyDescent="0.2"/>
    <row r="44693" ht="10.199999999999999" hidden="1" x14ac:dyDescent="0.2"/>
    <row r="44694" ht="10.199999999999999" hidden="1" x14ac:dyDescent="0.2"/>
    <row r="44695" ht="10.199999999999999" hidden="1" x14ac:dyDescent="0.2"/>
    <row r="44696" ht="10.199999999999999" hidden="1" x14ac:dyDescent="0.2"/>
    <row r="44697" ht="10.199999999999999" hidden="1" x14ac:dyDescent="0.2"/>
    <row r="44698" ht="10.199999999999999" hidden="1" x14ac:dyDescent="0.2"/>
    <row r="44699" ht="10.199999999999999" hidden="1" x14ac:dyDescent="0.2"/>
    <row r="44700" ht="10.199999999999999" hidden="1" x14ac:dyDescent="0.2"/>
    <row r="44701" ht="10.199999999999999" hidden="1" x14ac:dyDescent="0.2"/>
    <row r="44702" ht="10.199999999999999" hidden="1" x14ac:dyDescent="0.2"/>
    <row r="44703" ht="10.199999999999999" hidden="1" x14ac:dyDescent="0.2"/>
    <row r="44704" ht="10.199999999999999" hidden="1" x14ac:dyDescent="0.2"/>
    <row r="44705" ht="10.199999999999999" hidden="1" x14ac:dyDescent="0.2"/>
    <row r="44706" ht="10.199999999999999" hidden="1" x14ac:dyDescent="0.2"/>
    <row r="44707" ht="10.199999999999999" hidden="1" x14ac:dyDescent="0.2"/>
    <row r="44708" ht="10.199999999999999" hidden="1" x14ac:dyDescent="0.2"/>
    <row r="44709" ht="10.199999999999999" hidden="1" x14ac:dyDescent="0.2"/>
    <row r="44710" ht="10.199999999999999" hidden="1" x14ac:dyDescent="0.2"/>
    <row r="44711" ht="10.199999999999999" hidden="1" x14ac:dyDescent="0.2"/>
    <row r="44712" ht="10.199999999999999" hidden="1" x14ac:dyDescent="0.2"/>
    <row r="44713" ht="10.199999999999999" hidden="1" x14ac:dyDescent="0.2"/>
    <row r="44714" ht="10.199999999999999" hidden="1" x14ac:dyDescent="0.2"/>
    <row r="44715" ht="10.199999999999999" hidden="1" x14ac:dyDescent="0.2"/>
    <row r="44716" ht="10.199999999999999" hidden="1" x14ac:dyDescent="0.2"/>
    <row r="44717" ht="10.199999999999999" hidden="1" x14ac:dyDescent="0.2"/>
    <row r="44718" ht="10.199999999999999" hidden="1" x14ac:dyDescent="0.2"/>
    <row r="44719" ht="10.199999999999999" hidden="1" x14ac:dyDescent="0.2"/>
    <row r="44720" ht="10.199999999999999" hidden="1" x14ac:dyDescent="0.2"/>
    <row r="44721" ht="10.199999999999999" hidden="1" x14ac:dyDescent="0.2"/>
    <row r="44722" ht="10.199999999999999" hidden="1" x14ac:dyDescent="0.2"/>
    <row r="44723" ht="10.199999999999999" hidden="1" x14ac:dyDescent="0.2"/>
    <row r="44724" ht="10.199999999999999" hidden="1" x14ac:dyDescent="0.2"/>
    <row r="44725" ht="10.199999999999999" hidden="1" x14ac:dyDescent="0.2"/>
    <row r="44726" ht="10.199999999999999" hidden="1" x14ac:dyDescent="0.2"/>
    <row r="44727" ht="10.199999999999999" hidden="1" x14ac:dyDescent="0.2"/>
    <row r="44728" ht="10.199999999999999" hidden="1" x14ac:dyDescent="0.2"/>
    <row r="44729" ht="10.199999999999999" hidden="1" x14ac:dyDescent="0.2"/>
    <row r="44730" ht="10.199999999999999" hidden="1" x14ac:dyDescent="0.2"/>
    <row r="44731" ht="10.199999999999999" hidden="1" x14ac:dyDescent="0.2"/>
    <row r="44732" ht="10.199999999999999" hidden="1" x14ac:dyDescent="0.2"/>
    <row r="44733" ht="10.199999999999999" hidden="1" x14ac:dyDescent="0.2"/>
    <row r="44734" ht="10.199999999999999" hidden="1" x14ac:dyDescent="0.2"/>
    <row r="44735" ht="10.199999999999999" hidden="1" x14ac:dyDescent="0.2"/>
    <row r="44736" ht="10.199999999999999" hidden="1" x14ac:dyDescent="0.2"/>
    <row r="44737" ht="10.199999999999999" hidden="1" x14ac:dyDescent="0.2"/>
    <row r="44738" ht="10.199999999999999" hidden="1" x14ac:dyDescent="0.2"/>
    <row r="44739" ht="10.199999999999999" hidden="1" x14ac:dyDescent="0.2"/>
    <row r="44740" ht="10.199999999999999" hidden="1" x14ac:dyDescent="0.2"/>
    <row r="44741" ht="10.199999999999999" hidden="1" x14ac:dyDescent="0.2"/>
    <row r="44742" ht="10.199999999999999" hidden="1" x14ac:dyDescent="0.2"/>
    <row r="44743" ht="10.199999999999999" hidden="1" x14ac:dyDescent="0.2"/>
    <row r="44744" ht="10.199999999999999" hidden="1" x14ac:dyDescent="0.2"/>
    <row r="44745" ht="10.199999999999999" hidden="1" x14ac:dyDescent="0.2"/>
    <row r="44746" ht="10.199999999999999" hidden="1" x14ac:dyDescent="0.2"/>
    <row r="44747" ht="10.199999999999999" hidden="1" x14ac:dyDescent="0.2"/>
    <row r="44748" ht="10.199999999999999" hidden="1" x14ac:dyDescent="0.2"/>
    <row r="44749" ht="10.199999999999999" hidden="1" x14ac:dyDescent="0.2"/>
    <row r="44750" ht="10.199999999999999" hidden="1" x14ac:dyDescent="0.2"/>
    <row r="44751" ht="10.199999999999999" hidden="1" x14ac:dyDescent="0.2"/>
    <row r="44752" ht="10.199999999999999" hidden="1" x14ac:dyDescent="0.2"/>
    <row r="44753" ht="10.199999999999999" hidden="1" x14ac:dyDescent="0.2"/>
    <row r="44754" ht="10.199999999999999" hidden="1" x14ac:dyDescent="0.2"/>
    <row r="44755" ht="10.199999999999999" hidden="1" x14ac:dyDescent="0.2"/>
    <row r="44756" ht="10.199999999999999" hidden="1" x14ac:dyDescent="0.2"/>
    <row r="44757" ht="10.199999999999999" hidden="1" x14ac:dyDescent="0.2"/>
    <row r="44758" ht="10.199999999999999" hidden="1" x14ac:dyDescent="0.2"/>
    <row r="44759" ht="10.199999999999999" hidden="1" x14ac:dyDescent="0.2"/>
    <row r="44760" ht="10.199999999999999" hidden="1" x14ac:dyDescent="0.2"/>
    <row r="44761" ht="10.199999999999999" hidden="1" x14ac:dyDescent="0.2"/>
    <row r="44762" ht="10.199999999999999" hidden="1" x14ac:dyDescent="0.2"/>
    <row r="44763" ht="10.199999999999999" hidden="1" x14ac:dyDescent="0.2"/>
    <row r="44764" ht="10.199999999999999" hidden="1" x14ac:dyDescent="0.2"/>
    <row r="44765" ht="10.199999999999999" hidden="1" x14ac:dyDescent="0.2"/>
    <row r="44766" ht="10.199999999999999" hidden="1" x14ac:dyDescent="0.2"/>
    <row r="44767" ht="10.199999999999999" hidden="1" x14ac:dyDescent="0.2"/>
    <row r="44768" ht="10.199999999999999" hidden="1" x14ac:dyDescent="0.2"/>
    <row r="44769" ht="10.199999999999999" hidden="1" x14ac:dyDescent="0.2"/>
    <row r="44770" ht="10.199999999999999" hidden="1" x14ac:dyDescent="0.2"/>
    <row r="44771" ht="10.199999999999999" hidden="1" x14ac:dyDescent="0.2"/>
    <row r="44772" ht="10.199999999999999" hidden="1" x14ac:dyDescent="0.2"/>
    <row r="44773" ht="10.199999999999999" hidden="1" x14ac:dyDescent="0.2"/>
    <row r="44774" ht="10.199999999999999" hidden="1" x14ac:dyDescent="0.2"/>
    <row r="44775" ht="10.199999999999999" hidden="1" x14ac:dyDescent="0.2"/>
    <row r="44776" ht="10.199999999999999" hidden="1" x14ac:dyDescent="0.2"/>
    <row r="44777" ht="10.199999999999999" hidden="1" x14ac:dyDescent="0.2"/>
    <row r="44778" ht="10.199999999999999" hidden="1" x14ac:dyDescent="0.2"/>
    <row r="44779" ht="10.199999999999999" hidden="1" x14ac:dyDescent="0.2"/>
    <row r="44780" ht="10.199999999999999" hidden="1" x14ac:dyDescent="0.2"/>
    <row r="44781" ht="10.199999999999999" hidden="1" x14ac:dyDescent="0.2"/>
    <row r="44782" ht="10.199999999999999" hidden="1" x14ac:dyDescent="0.2"/>
    <row r="44783" ht="10.199999999999999" hidden="1" x14ac:dyDescent="0.2"/>
    <row r="44784" ht="10.199999999999999" hidden="1" x14ac:dyDescent="0.2"/>
    <row r="44785" ht="10.199999999999999" hidden="1" x14ac:dyDescent="0.2"/>
    <row r="44786" ht="10.199999999999999" hidden="1" x14ac:dyDescent="0.2"/>
    <row r="44787" ht="10.199999999999999" hidden="1" x14ac:dyDescent="0.2"/>
    <row r="44788" ht="10.199999999999999" hidden="1" x14ac:dyDescent="0.2"/>
    <row r="44789" ht="10.199999999999999" hidden="1" x14ac:dyDescent="0.2"/>
    <row r="44790" ht="10.199999999999999" hidden="1" x14ac:dyDescent="0.2"/>
    <row r="44791" ht="10.199999999999999" hidden="1" x14ac:dyDescent="0.2"/>
    <row r="44792" ht="10.199999999999999" hidden="1" x14ac:dyDescent="0.2"/>
    <row r="44793" ht="10.199999999999999" hidden="1" x14ac:dyDescent="0.2"/>
    <row r="44794" ht="10.199999999999999" hidden="1" x14ac:dyDescent="0.2"/>
    <row r="44795" ht="10.199999999999999" hidden="1" x14ac:dyDescent="0.2"/>
    <row r="44796" ht="10.199999999999999" hidden="1" x14ac:dyDescent="0.2"/>
    <row r="44797" ht="10.199999999999999" hidden="1" x14ac:dyDescent="0.2"/>
    <row r="44798" ht="10.199999999999999" hidden="1" x14ac:dyDescent="0.2"/>
    <row r="44799" ht="10.199999999999999" hidden="1" x14ac:dyDescent="0.2"/>
    <row r="44800" ht="10.199999999999999" hidden="1" x14ac:dyDescent="0.2"/>
    <row r="44801" ht="10.199999999999999" hidden="1" x14ac:dyDescent="0.2"/>
    <row r="44802" ht="10.199999999999999" hidden="1" x14ac:dyDescent="0.2"/>
    <row r="44803" ht="10.199999999999999" hidden="1" x14ac:dyDescent="0.2"/>
    <row r="44804" ht="10.199999999999999" hidden="1" x14ac:dyDescent="0.2"/>
    <row r="44805" ht="10.199999999999999" hidden="1" x14ac:dyDescent="0.2"/>
    <row r="44806" ht="10.199999999999999" hidden="1" x14ac:dyDescent="0.2"/>
    <row r="44807" ht="10.199999999999999" hidden="1" x14ac:dyDescent="0.2"/>
    <row r="44808" ht="10.199999999999999" hidden="1" x14ac:dyDescent="0.2"/>
    <row r="44809" ht="10.199999999999999" hidden="1" x14ac:dyDescent="0.2"/>
    <row r="44810" ht="10.199999999999999" hidden="1" x14ac:dyDescent="0.2"/>
    <row r="44811" ht="10.199999999999999" hidden="1" x14ac:dyDescent="0.2"/>
    <row r="44812" ht="10.199999999999999" hidden="1" x14ac:dyDescent="0.2"/>
    <row r="44813" ht="10.199999999999999" hidden="1" x14ac:dyDescent="0.2"/>
    <row r="44814" ht="10.199999999999999" hidden="1" x14ac:dyDescent="0.2"/>
    <row r="44815" ht="10.199999999999999" hidden="1" x14ac:dyDescent="0.2"/>
    <row r="44816" ht="10.199999999999999" hidden="1" x14ac:dyDescent="0.2"/>
    <row r="44817" ht="10.199999999999999" hidden="1" x14ac:dyDescent="0.2"/>
    <row r="44818" ht="10.199999999999999" hidden="1" x14ac:dyDescent="0.2"/>
    <row r="44819" ht="10.199999999999999" hidden="1" x14ac:dyDescent="0.2"/>
    <row r="44820" ht="10.199999999999999" hidden="1" x14ac:dyDescent="0.2"/>
    <row r="44821" ht="10.199999999999999" hidden="1" x14ac:dyDescent="0.2"/>
    <row r="44822" ht="10.199999999999999" hidden="1" x14ac:dyDescent="0.2"/>
    <row r="44823" ht="10.199999999999999" hidden="1" x14ac:dyDescent="0.2"/>
    <row r="44824" ht="10.199999999999999" hidden="1" x14ac:dyDescent="0.2"/>
    <row r="44825" ht="10.199999999999999" hidden="1" x14ac:dyDescent="0.2"/>
    <row r="44826" ht="10.199999999999999" hidden="1" x14ac:dyDescent="0.2"/>
    <row r="44827" ht="10.199999999999999" hidden="1" x14ac:dyDescent="0.2"/>
    <row r="44828" ht="10.199999999999999" hidden="1" x14ac:dyDescent="0.2"/>
    <row r="44829" ht="10.199999999999999" hidden="1" x14ac:dyDescent="0.2"/>
    <row r="44830" ht="10.199999999999999" hidden="1" x14ac:dyDescent="0.2"/>
    <row r="44831" ht="10.199999999999999" hidden="1" x14ac:dyDescent="0.2"/>
    <row r="44832" ht="10.199999999999999" hidden="1" x14ac:dyDescent="0.2"/>
    <row r="44833" ht="10.199999999999999" hidden="1" x14ac:dyDescent="0.2"/>
    <row r="44834" ht="10.199999999999999" hidden="1" x14ac:dyDescent="0.2"/>
    <row r="44835" ht="10.199999999999999" hidden="1" x14ac:dyDescent="0.2"/>
    <row r="44836" ht="10.199999999999999" hidden="1" x14ac:dyDescent="0.2"/>
    <row r="44837" ht="10.199999999999999" hidden="1" x14ac:dyDescent="0.2"/>
    <row r="44838" ht="10.199999999999999" hidden="1" x14ac:dyDescent="0.2"/>
    <row r="44839" ht="10.199999999999999" hidden="1" x14ac:dyDescent="0.2"/>
    <row r="44840" ht="10.199999999999999" hidden="1" x14ac:dyDescent="0.2"/>
    <row r="44841" ht="10.199999999999999" hidden="1" x14ac:dyDescent="0.2"/>
    <row r="44842" ht="10.199999999999999" hidden="1" x14ac:dyDescent="0.2"/>
    <row r="44843" ht="10.199999999999999" hidden="1" x14ac:dyDescent="0.2"/>
    <row r="44844" ht="10.199999999999999" hidden="1" x14ac:dyDescent="0.2"/>
    <row r="44845" ht="10.199999999999999" hidden="1" x14ac:dyDescent="0.2"/>
    <row r="44846" ht="10.199999999999999" hidden="1" x14ac:dyDescent="0.2"/>
    <row r="44847" ht="10.199999999999999" hidden="1" x14ac:dyDescent="0.2"/>
    <row r="44848" ht="10.199999999999999" hidden="1" x14ac:dyDescent="0.2"/>
    <row r="44849" ht="10.199999999999999" hidden="1" x14ac:dyDescent="0.2"/>
    <row r="44850" ht="10.199999999999999" hidden="1" x14ac:dyDescent="0.2"/>
    <row r="44851" ht="10.199999999999999" hidden="1" x14ac:dyDescent="0.2"/>
    <row r="44852" ht="10.199999999999999" hidden="1" x14ac:dyDescent="0.2"/>
    <row r="44853" ht="10.199999999999999" hidden="1" x14ac:dyDescent="0.2"/>
    <row r="44854" ht="10.199999999999999" hidden="1" x14ac:dyDescent="0.2"/>
    <row r="44855" ht="10.199999999999999" hidden="1" x14ac:dyDescent="0.2"/>
    <row r="44856" ht="10.199999999999999" hidden="1" x14ac:dyDescent="0.2"/>
    <row r="44857" ht="10.199999999999999" hidden="1" x14ac:dyDescent="0.2"/>
    <row r="44858" ht="10.199999999999999" hidden="1" x14ac:dyDescent="0.2"/>
    <row r="44859" ht="10.199999999999999" hidden="1" x14ac:dyDescent="0.2"/>
    <row r="44860" ht="10.199999999999999" hidden="1" x14ac:dyDescent="0.2"/>
    <row r="44861" ht="10.199999999999999" hidden="1" x14ac:dyDescent="0.2"/>
    <row r="44862" ht="10.199999999999999" hidden="1" x14ac:dyDescent="0.2"/>
    <row r="44863" ht="10.199999999999999" hidden="1" x14ac:dyDescent="0.2"/>
    <row r="44864" ht="10.199999999999999" hidden="1" x14ac:dyDescent="0.2"/>
    <row r="44865" ht="10.199999999999999" hidden="1" x14ac:dyDescent="0.2"/>
    <row r="44866" ht="10.199999999999999" hidden="1" x14ac:dyDescent="0.2"/>
    <row r="44867" ht="10.199999999999999" hidden="1" x14ac:dyDescent="0.2"/>
    <row r="44868" ht="10.199999999999999" hidden="1" x14ac:dyDescent="0.2"/>
    <row r="44869" ht="10.199999999999999" hidden="1" x14ac:dyDescent="0.2"/>
    <row r="44870" ht="10.199999999999999" hidden="1" x14ac:dyDescent="0.2"/>
    <row r="44871" ht="10.199999999999999" hidden="1" x14ac:dyDescent="0.2"/>
    <row r="44872" ht="10.199999999999999" hidden="1" x14ac:dyDescent="0.2"/>
    <row r="44873" ht="10.199999999999999" hidden="1" x14ac:dyDescent="0.2"/>
    <row r="44874" ht="10.199999999999999" hidden="1" x14ac:dyDescent="0.2"/>
    <row r="44875" ht="10.199999999999999" hidden="1" x14ac:dyDescent="0.2"/>
    <row r="44876" ht="10.199999999999999" hidden="1" x14ac:dyDescent="0.2"/>
    <row r="44877" ht="10.199999999999999" hidden="1" x14ac:dyDescent="0.2"/>
    <row r="44878" ht="10.199999999999999" hidden="1" x14ac:dyDescent="0.2"/>
    <row r="44879" ht="10.199999999999999" hidden="1" x14ac:dyDescent="0.2"/>
    <row r="44880" ht="10.199999999999999" hidden="1" x14ac:dyDescent="0.2"/>
    <row r="44881" ht="10.199999999999999" hidden="1" x14ac:dyDescent="0.2"/>
    <row r="44882" ht="10.199999999999999" hidden="1" x14ac:dyDescent="0.2"/>
    <row r="44883" ht="10.199999999999999" hidden="1" x14ac:dyDescent="0.2"/>
    <row r="44884" ht="10.199999999999999" hidden="1" x14ac:dyDescent="0.2"/>
    <row r="44885" ht="10.199999999999999" hidden="1" x14ac:dyDescent="0.2"/>
    <row r="44886" ht="10.199999999999999" hidden="1" x14ac:dyDescent="0.2"/>
    <row r="44887" ht="10.199999999999999" hidden="1" x14ac:dyDescent="0.2"/>
    <row r="44888" ht="10.199999999999999" hidden="1" x14ac:dyDescent="0.2"/>
    <row r="44889" ht="10.199999999999999" hidden="1" x14ac:dyDescent="0.2"/>
    <row r="44890" ht="10.199999999999999" hidden="1" x14ac:dyDescent="0.2"/>
    <row r="44891" ht="10.199999999999999" hidden="1" x14ac:dyDescent="0.2"/>
    <row r="44892" ht="10.199999999999999" hidden="1" x14ac:dyDescent="0.2"/>
    <row r="44893" ht="10.199999999999999" hidden="1" x14ac:dyDescent="0.2"/>
    <row r="44894" ht="10.199999999999999" hidden="1" x14ac:dyDescent="0.2"/>
    <row r="44895" ht="10.199999999999999" hidden="1" x14ac:dyDescent="0.2"/>
    <row r="44896" ht="10.199999999999999" hidden="1" x14ac:dyDescent="0.2"/>
    <row r="44897" ht="10.199999999999999" hidden="1" x14ac:dyDescent="0.2"/>
    <row r="44898" ht="10.199999999999999" hidden="1" x14ac:dyDescent="0.2"/>
    <row r="44899" ht="10.199999999999999" hidden="1" x14ac:dyDescent="0.2"/>
    <row r="44900" ht="10.199999999999999" hidden="1" x14ac:dyDescent="0.2"/>
    <row r="44901" ht="10.199999999999999" hidden="1" x14ac:dyDescent="0.2"/>
    <row r="44902" ht="10.199999999999999" hidden="1" x14ac:dyDescent="0.2"/>
    <row r="44903" ht="10.199999999999999" hidden="1" x14ac:dyDescent="0.2"/>
    <row r="44904" ht="10.199999999999999" hidden="1" x14ac:dyDescent="0.2"/>
    <row r="44905" ht="10.199999999999999" hidden="1" x14ac:dyDescent="0.2"/>
    <row r="44906" ht="10.199999999999999" hidden="1" x14ac:dyDescent="0.2"/>
    <row r="44907" ht="10.199999999999999" hidden="1" x14ac:dyDescent="0.2"/>
    <row r="44908" ht="10.199999999999999" hidden="1" x14ac:dyDescent="0.2"/>
    <row r="44909" ht="10.199999999999999" hidden="1" x14ac:dyDescent="0.2"/>
    <row r="44910" ht="10.199999999999999" hidden="1" x14ac:dyDescent="0.2"/>
    <row r="44911" ht="10.199999999999999" hidden="1" x14ac:dyDescent="0.2"/>
    <row r="44912" ht="10.199999999999999" hidden="1" x14ac:dyDescent="0.2"/>
    <row r="44913" ht="10.199999999999999" hidden="1" x14ac:dyDescent="0.2"/>
    <row r="44914" ht="10.199999999999999" hidden="1" x14ac:dyDescent="0.2"/>
    <row r="44915" ht="10.199999999999999" hidden="1" x14ac:dyDescent="0.2"/>
    <row r="44916" ht="10.199999999999999" hidden="1" x14ac:dyDescent="0.2"/>
    <row r="44917" ht="10.199999999999999" hidden="1" x14ac:dyDescent="0.2"/>
    <row r="44918" ht="10.199999999999999" hidden="1" x14ac:dyDescent="0.2"/>
    <row r="44919" ht="10.199999999999999" hidden="1" x14ac:dyDescent="0.2"/>
    <row r="44920" ht="10.199999999999999" hidden="1" x14ac:dyDescent="0.2"/>
    <row r="44921" ht="10.199999999999999" hidden="1" x14ac:dyDescent="0.2"/>
    <row r="44922" ht="10.199999999999999" hidden="1" x14ac:dyDescent="0.2"/>
    <row r="44923" ht="10.199999999999999" hidden="1" x14ac:dyDescent="0.2"/>
    <row r="44924" ht="10.199999999999999" hidden="1" x14ac:dyDescent="0.2"/>
    <row r="44925" ht="10.199999999999999" hidden="1" x14ac:dyDescent="0.2"/>
    <row r="44926" ht="10.199999999999999" hidden="1" x14ac:dyDescent="0.2"/>
    <row r="44927" ht="10.199999999999999" hidden="1" x14ac:dyDescent="0.2"/>
    <row r="44928" ht="10.199999999999999" hidden="1" x14ac:dyDescent="0.2"/>
    <row r="44929" ht="10.199999999999999" hidden="1" x14ac:dyDescent="0.2"/>
    <row r="44930" ht="10.199999999999999" hidden="1" x14ac:dyDescent="0.2"/>
    <row r="44931" ht="10.199999999999999" hidden="1" x14ac:dyDescent="0.2"/>
    <row r="44932" ht="10.199999999999999" hidden="1" x14ac:dyDescent="0.2"/>
    <row r="44933" ht="10.199999999999999" hidden="1" x14ac:dyDescent="0.2"/>
    <row r="44934" ht="10.199999999999999" hidden="1" x14ac:dyDescent="0.2"/>
    <row r="44935" ht="10.199999999999999" hidden="1" x14ac:dyDescent="0.2"/>
    <row r="44936" ht="10.199999999999999" hidden="1" x14ac:dyDescent="0.2"/>
    <row r="44937" ht="10.199999999999999" hidden="1" x14ac:dyDescent="0.2"/>
    <row r="44938" ht="10.199999999999999" hidden="1" x14ac:dyDescent="0.2"/>
    <row r="44939" ht="10.199999999999999" hidden="1" x14ac:dyDescent="0.2"/>
    <row r="44940" ht="10.199999999999999" hidden="1" x14ac:dyDescent="0.2"/>
    <row r="44941" ht="10.199999999999999" hidden="1" x14ac:dyDescent="0.2"/>
    <row r="44942" ht="10.199999999999999" hidden="1" x14ac:dyDescent="0.2"/>
    <row r="44943" ht="10.199999999999999" hidden="1" x14ac:dyDescent="0.2"/>
    <row r="44944" ht="10.199999999999999" hidden="1" x14ac:dyDescent="0.2"/>
    <row r="44945" ht="10.199999999999999" hidden="1" x14ac:dyDescent="0.2"/>
    <row r="44946" ht="10.199999999999999" hidden="1" x14ac:dyDescent="0.2"/>
    <row r="44947" ht="10.199999999999999" hidden="1" x14ac:dyDescent="0.2"/>
    <row r="44948" ht="10.199999999999999" hidden="1" x14ac:dyDescent="0.2"/>
    <row r="44949" ht="10.199999999999999" hidden="1" x14ac:dyDescent="0.2"/>
    <row r="44950" ht="10.199999999999999" hidden="1" x14ac:dyDescent="0.2"/>
    <row r="44951" ht="10.199999999999999" hidden="1" x14ac:dyDescent="0.2"/>
    <row r="44952" ht="10.199999999999999" hidden="1" x14ac:dyDescent="0.2"/>
    <row r="44953" ht="10.199999999999999" hidden="1" x14ac:dyDescent="0.2"/>
    <row r="44954" ht="10.199999999999999" hidden="1" x14ac:dyDescent="0.2"/>
    <row r="44955" ht="10.199999999999999" hidden="1" x14ac:dyDescent="0.2"/>
    <row r="44956" ht="10.199999999999999" hidden="1" x14ac:dyDescent="0.2"/>
    <row r="44957" ht="10.199999999999999" hidden="1" x14ac:dyDescent="0.2"/>
    <row r="44958" ht="10.199999999999999" hidden="1" x14ac:dyDescent="0.2"/>
    <row r="44959" ht="10.199999999999999" hidden="1" x14ac:dyDescent="0.2"/>
    <row r="44960" ht="10.199999999999999" hidden="1" x14ac:dyDescent="0.2"/>
    <row r="44961" ht="10.199999999999999" hidden="1" x14ac:dyDescent="0.2"/>
    <row r="44962" ht="10.199999999999999" hidden="1" x14ac:dyDescent="0.2"/>
    <row r="44963" ht="10.199999999999999" hidden="1" x14ac:dyDescent="0.2"/>
    <row r="44964" ht="10.199999999999999" hidden="1" x14ac:dyDescent="0.2"/>
    <row r="44965" ht="10.199999999999999" hidden="1" x14ac:dyDescent="0.2"/>
    <row r="44966" ht="10.199999999999999" hidden="1" x14ac:dyDescent="0.2"/>
    <row r="44967" ht="10.199999999999999" hidden="1" x14ac:dyDescent="0.2"/>
    <row r="44968" ht="10.199999999999999" hidden="1" x14ac:dyDescent="0.2"/>
    <row r="44969" ht="10.199999999999999" hidden="1" x14ac:dyDescent="0.2"/>
    <row r="44970" ht="10.199999999999999" hidden="1" x14ac:dyDescent="0.2"/>
    <row r="44971" ht="10.199999999999999" hidden="1" x14ac:dyDescent="0.2"/>
    <row r="44972" ht="10.199999999999999" hidden="1" x14ac:dyDescent="0.2"/>
    <row r="44973" ht="10.199999999999999" hidden="1" x14ac:dyDescent="0.2"/>
    <row r="44974" ht="10.199999999999999" hidden="1" x14ac:dyDescent="0.2"/>
    <row r="44975" ht="10.199999999999999" hidden="1" x14ac:dyDescent="0.2"/>
    <row r="44976" ht="10.199999999999999" hidden="1" x14ac:dyDescent="0.2"/>
    <row r="44977" ht="10.199999999999999" hidden="1" x14ac:dyDescent="0.2"/>
    <row r="44978" ht="10.199999999999999" hidden="1" x14ac:dyDescent="0.2"/>
    <row r="44979" ht="10.199999999999999" hidden="1" x14ac:dyDescent="0.2"/>
    <row r="44980" ht="10.199999999999999" hidden="1" x14ac:dyDescent="0.2"/>
    <row r="44981" ht="10.199999999999999" hidden="1" x14ac:dyDescent="0.2"/>
    <row r="44982" ht="10.199999999999999" hidden="1" x14ac:dyDescent="0.2"/>
    <row r="44983" ht="10.199999999999999" hidden="1" x14ac:dyDescent="0.2"/>
    <row r="44984" ht="10.199999999999999" hidden="1" x14ac:dyDescent="0.2"/>
    <row r="44985" ht="10.199999999999999" hidden="1" x14ac:dyDescent="0.2"/>
    <row r="44986" ht="10.199999999999999" hidden="1" x14ac:dyDescent="0.2"/>
    <row r="44987" ht="10.199999999999999" hidden="1" x14ac:dyDescent="0.2"/>
    <row r="44988" ht="10.199999999999999" hidden="1" x14ac:dyDescent="0.2"/>
    <row r="44989" ht="10.199999999999999" hidden="1" x14ac:dyDescent="0.2"/>
    <row r="44990" ht="10.199999999999999" hidden="1" x14ac:dyDescent="0.2"/>
    <row r="44991" ht="10.199999999999999" hidden="1" x14ac:dyDescent="0.2"/>
    <row r="44992" ht="10.199999999999999" hidden="1" x14ac:dyDescent="0.2"/>
    <row r="44993" ht="10.199999999999999" hidden="1" x14ac:dyDescent="0.2"/>
    <row r="44994" ht="10.199999999999999" hidden="1" x14ac:dyDescent="0.2"/>
    <row r="44995" ht="10.199999999999999" hidden="1" x14ac:dyDescent="0.2"/>
    <row r="44996" ht="10.199999999999999" hidden="1" x14ac:dyDescent="0.2"/>
    <row r="44997" ht="10.199999999999999" hidden="1" x14ac:dyDescent="0.2"/>
    <row r="44998" ht="10.199999999999999" hidden="1" x14ac:dyDescent="0.2"/>
    <row r="44999" ht="10.199999999999999" hidden="1" x14ac:dyDescent="0.2"/>
    <row r="45000" ht="10.199999999999999" hidden="1" x14ac:dyDescent="0.2"/>
    <row r="45001" ht="10.199999999999999" hidden="1" x14ac:dyDescent="0.2"/>
    <row r="45002" ht="10.199999999999999" hidden="1" x14ac:dyDescent="0.2"/>
    <row r="45003" ht="10.199999999999999" hidden="1" x14ac:dyDescent="0.2"/>
    <row r="45004" ht="10.199999999999999" hidden="1" x14ac:dyDescent="0.2"/>
    <row r="45005" ht="10.199999999999999" hidden="1" x14ac:dyDescent="0.2"/>
    <row r="45006" ht="10.199999999999999" hidden="1" x14ac:dyDescent="0.2"/>
    <row r="45007" ht="10.199999999999999" hidden="1" x14ac:dyDescent="0.2"/>
    <row r="45008" ht="10.199999999999999" hidden="1" x14ac:dyDescent="0.2"/>
    <row r="45009" ht="10.199999999999999" hidden="1" x14ac:dyDescent="0.2"/>
    <row r="45010" ht="10.199999999999999" hidden="1" x14ac:dyDescent="0.2"/>
    <row r="45011" ht="10.199999999999999" hidden="1" x14ac:dyDescent="0.2"/>
    <row r="45012" ht="10.199999999999999" hidden="1" x14ac:dyDescent="0.2"/>
    <row r="45013" ht="10.199999999999999" hidden="1" x14ac:dyDescent="0.2"/>
    <row r="45014" ht="10.199999999999999" hidden="1" x14ac:dyDescent="0.2"/>
    <row r="45015" ht="10.199999999999999" hidden="1" x14ac:dyDescent="0.2"/>
    <row r="45016" ht="10.199999999999999" hidden="1" x14ac:dyDescent="0.2"/>
    <row r="45017" ht="10.199999999999999" hidden="1" x14ac:dyDescent="0.2"/>
    <row r="45018" ht="10.199999999999999" hidden="1" x14ac:dyDescent="0.2"/>
    <row r="45019" ht="10.199999999999999" hidden="1" x14ac:dyDescent="0.2"/>
    <row r="45020" ht="10.199999999999999" hidden="1" x14ac:dyDescent="0.2"/>
    <row r="45021" ht="10.199999999999999" hidden="1" x14ac:dyDescent="0.2"/>
    <row r="45022" ht="10.199999999999999" hidden="1" x14ac:dyDescent="0.2"/>
    <row r="45023" ht="10.199999999999999" hidden="1" x14ac:dyDescent="0.2"/>
    <row r="45024" ht="10.199999999999999" hidden="1" x14ac:dyDescent="0.2"/>
    <row r="45025" ht="10.199999999999999" hidden="1" x14ac:dyDescent="0.2"/>
    <row r="45026" ht="10.199999999999999" hidden="1" x14ac:dyDescent="0.2"/>
    <row r="45027" ht="10.199999999999999" hidden="1" x14ac:dyDescent="0.2"/>
    <row r="45028" ht="10.199999999999999" hidden="1" x14ac:dyDescent="0.2"/>
    <row r="45029" ht="10.199999999999999" hidden="1" x14ac:dyDescent="0.2"/>
    <row r="45030" ht="10.199999999999999" hidden="1" x14ac:dyDescent="0.2"/>
    <row r="45031" ht="10.199999999999999" hidden="1" x14ac:dyDescent="0.2"/>
    <row r="45032" ht="10.199999999999999" hidden="1" x14ac:dyDescent="0.2"/>
    <row r="45033" ht="10.199999999999999" hidden="1" x14ac:dyDescent="0.2"/>
    <row r="45034" ht="10.199999999999999" hidden="1" x14ac:dyDescent="0.2"/>
    <row r="45035" ht="10.199999999999999" hidden="1" x14ac:dyDescent="0.2"/>
    <row r="45036" ht="10.199999999999999" hidden="1" x14ac:dyDescent="0.2"/>
    <row r="45037" ht="10.199999999999999" hidden="1" x14ac:dyDescent="0.2"/>
    <row r="45038" ht="10.199999999999999" hidden="1" x14ac:dyDescent="0.2"/>
    <row r="45039" ht="10.199999999999999" hidden="1" x14ac:dyDescent="0.2"/>
    <row r="45040" ht="10.199999999999999" hidden="1" x14ac:dyDescent="0.2"/>
    <row r="45041" ht="10.199999999999999" hidden="1" x14ac:dyDescent="0.2"/>
    <row r="45042" ht="10.199999999999999" hidden="1" x14ac:dyDescent="0.2"/>
    <row r="45043" ht="10.199999999999999" hidden="1" x14ac:dyDescent="0.2"/>
    <row r="45044" ht="10.199999999999999" hidden="1" x14ac:dyDescent="0.2"/>
    <row r="45045" ht="10.199999999999999" hidden="1" x14ac:dyDescent="0.2"/>
    <row r="45046" ht="10.199999999999999" hidden="1" x14ac:dyDescent="0.2"/>
    <row r="45047" ht="10.199999999999999" hidden="1" x14ac:dyDescent="0.2"/>
    <row r="45048" ht="10.199999999999999" hidden="1" x14ac:dyDescent="0.2"/>
    <row r="45049" ht="10.199999999999999" hidden="1" x14ac:dyDescent="0.2"/>
    <row r="45050" ht="10.199999999999999" hidden="1" x14ac:dyDescent="0.2"/>
    <row r="45051" ht="10.199999999999999" hidden="1" x14ac:dyDescent="0.2"/>
    <row r="45052" ht="10.199999999999999" hidden="1" x14ac:dyDescent="0.2"/>
    <row r="45053" ht="10.199999999999999" hidden="1" x14ac:dyDescent="0.2"/>
    <row r="45054" ht="10.199999999999999" hidden="1" x14ac:dyDescent="0.2"/>
    <row r="45055" ht="10.199999999999999" hidden="1" x14ac:dyDescent="0.2"/>
    <row r="45056" ht="10.199999999999999" hidden="1" x14ac:dyDescent="0.2"/>
    <row r="45057" ht="10.199999999999999" hidden="1" x14ac:dyDescent="0.2"/>
    <row r="45058" ht="10.199999999999999" hidden="1" x14ac:dyDescent="0.2"/>
    <row r="45059" ht="10.199999999999999" hidden="1" x14ac:dyDescent="0.2"/>
    <row r="45060" ht="10.199999999999999" hidden="1" x14ac:dyDescent="0.2"/>
    <row r="45061" ht="10.199999999999999" hidden="1" x14ac:dyDescent="0.2"/>
    <row r="45062" ht="10.199999999999999" hidden="1" x14ac:dyDescent="0.2"/>
    <row r="45063" ht="10.199999999999999" hidden="1" x14ac:dyDescent="0.2"/>
    <row r="45064" ht="10.199999999999999" hidden="1" x14ac:dyDescent="0.2"/>
    <row r="45065" ht="10.199999999999999" hidden="1" x14ac:dyDescent="0.2"/>
    <row r="45066" ht="10.199999999999999" hidden="1" x14ac:dyDescent="0.2"/>
    <row r="45067" ht="10.199999999999999" hidden="1" x14ac:dyDescent="0.2"/>
    <row r="45068" ht="10.199999999999999" hidden="1" x14ac:dyDescent="0.2"/>
    <row r="45069" ht="10.199999999999999" hidden="1" x14ac:dyDescent="0.2"/>
    <row r="45070" ht="10.199999999999999" hidden="1" x14ac:dyDescent="0.2"/>
    <row r="45071" ht="10.199999999999999" hidden="1" x14ac:dyDescent="0.2"/>
    <row r="45072" ht="10.199999999999999" hidden="1" x14ac:dyDescent="0.2"/>
    <row r="45073" ht="10.199999999999999" hidden="1" x14ac:dyDescent="0.2"/>
    <row r="45074" ht="10.199999999999999" hidden="1" x14ac:dyDescent="0.2"/>
    <row r="45075" ht="10.199999999999999" hidden="1" x14ac:dyDescent="0.2"/>
    <row r="45076" ht="10.199999999999999" hidden="1" x14ac:dyDescent="0.2"/>
    <row r="45077" ht="10.199999999999999" hidden="1" x14ac:dyDescent="0.2"/>
    <row r="45078" ht="10.199999999999999" hidden="1" x14ac:dyDescent="0.2"/>
    <row r="45079" ht="10.199999999999999" hidden="1" x14ac:dyDescent="0.2"/>
    <row r="45080" ht="10.199999999999999" hidden="1" x14ac:dyDescent="0.2"/>
    <row r="45081" ht="10.199999999999999" hidden="1" x14ac:dyDescent="0.2"/>
    <row r="45082" ht="10.199999999999999" hidden="1" x14ac:dyDescent="0.2"/>
    <row r="45083" ht="10.199999999999999" hidden="1" x14ac:dyDescent="0.2"/>
    <row r="45084" ht="10.199999999999999" hidden="1" x14ac:dyDescent="0.2"/>
    <row r="45085" ht="10.199999999999999" hidden="1" x14ac:dyDescent="0.2"/>
    <row r="45086" ht="10.199999999999999" hidden="1" x14ac:dyDescent="0.2"/>
    <row r="45087" ht="10.199999999999999" hidden="1" x14ac:dyDescent="0.2"/>
    <row r="45088" ht="10.199999999999999" hidden="1" x14ac:dyDescent="0.2"/>
    <row r="45089" ht="10.199999999999999" hidden="1" x14ac:dyDescent="0.2"/>
    <row r="45090" ht="10.199999999999999" hidden="1" x14ac:dyDescent="0.2"/>
    <row r="45091" ht="10.199999999999999" hidden="1" x14ac:dyDescent="0.2"/>
    <row r="45092" ht="10.199999999999999" hidden="1" x14ac:dyDescent="0.2"/>
    <row r="45093" ht="10.199999999999999" hidden="1" x14ac:dyDescent="0.2"/>
    <row r="45094" ht="10.199999999999999" hidden="1" x14ac:dyDescent="0.2"/>
    <row r="45095" ht="10.199999999999999" hidden="1" x14ac:dyDescent="0.2"/>
    <row r="45096" ht="10.199999999999999" hidden="1" x14ac:dyDescent="0.2"/>
    <row r="45097" ht="10.199999999999999" hidden="1" x14ac:dyDescent="0.2"/>
    <row r="45098" ht="10.199999999999999" hidden="1" x14ac:dyDescent="0.2"/>
    <row r="45099" ht="10.199999999999999" hidden="1" x14ac:dyDescent="0.2"/>
    <row r="45100" ht="10.199999999999999" hidden="1" x14ac:dyDescent="0.2"/>
    <row r="45101" ht="10.199999999999999" hidden="1" x14ac:dyDescent="0.2"/>
    <row r="45102" ht="10.199999999999999" hidden="1" x14ac:dyDescent="0.2"/>
    <row r="45103" ht="10.199999999999999" hidden="1" x14ac:dyDescent="0.2"/>
    <row r="45104" ht="10.199999999999999" hidden="1" x14ac:dyDescent="0.2"/>
    <row r="45105" ht="10.199999999999999" hidden="1" x14ac:dyDescent="0.2"/>
    <row r="45106" ht="10.199999999999999" hidden="1" x14ac:dyDescent="0.2"/>
    <row r="45107" ht="10.199999999999999" hidden="1" x14ac:dyDescent="0.2"/>
    <row r="45108" ht="10.199999999999999" hidden="1" x14ac:dyDescent="0.2"/>
    <row r="45109" ht="10.199999999999999" hidden="1" x14ac:dyDescent="0.2"/>
    <row r="45110" ht="10.199999999999999" hidden="1" x14ac:dyDescent="0.2"/>
    <row r="45111" ht="10.199999999999999" hidden="1" x14ac:dyDescent="0.2"/>
    <row r="45112" ht="10.199999999999999" hidden="1" x14ac:dyDescent="0.2"/>
    <row r="45113" ht="10.199999999999999" hidden="1" x14ac:dyDescent="0.2"/>
    <row r="45114" ht="10.199999999999999" hidden="1" x14ac:dyDescent="0.2"/>
    <row r="45115" ht="10.199999999999999" hidden="1" x14ac:dyDescent="0.2"/>
    <row r="45116" ht="10.199999999999999" hidden="1" x14ac:dyDescent="0.2"/>
    <row r="45117" ht="10.199999999999999" hidden="1" x14ac:dyDescent="0.2"/>
    <row r="45118" ht="10.199999999999999" hidden="1" x14ac:dyDescent="0.2"/>
    <row r="45119" ht="10.199999999999999" hidden="1" x14ac:dyDescent="0.2"/>
    <row r="45120" ht="10.199999999999999" hidden="1" x14ac:dyDescent="0.2"/>
    <row r="45121" ht="10.199999999999999" hidden="1" x14ac:dyDescent="0.2"/>
    <row r="45122" ht="10.199999999999999" hidden="1" x14ac:dyDescent="0.2"/>
    <row r="45123" ht="10.199999999999999" hidden="1" x14ac:dyDescent="0.2"/>
    <row r="45124" ht="10.199999999999999" hidden="1" x14ac:dyDescent="0.2"/>
    <row r="45125" ht="10.199999999999999" hidden="1" x14ac:dyDescent="0.2"/>
    <row r="45126" ht="10.199999999999999" hidden="1" x14ac:dyDescent="0.2"/>
    <row r="45127" ht="10.199999999999999" hidden="1" x14ac:dyDescent="0.2"/>
    <row r="45128" ht="10.199999999999999" hidden="1" x14ac:dyDescent="0.2"/>
    <row r="45129" ht="10.199999999999999" hidden="1" x14ac:dyDescent="0.2"/>
    <row r="45130" ht="10.199999999999999" hidden="1" x14ac:dyDescent="0.2"/>
    <row r="45131" ht="10.199999999999999" hidden="1" x14ac:dyDescent="0.2"/>
    <row r="45132" ht="10.199999999999999" hidden="1" x14ac:dyDescent="0.2"/>
    <row r="45133" ht="10.199999999999999" hidden="1" x14ac:dyDescent="0.2"/>
    <row r="45134" ht="10.199999999999999" hidden="1" x14ac:dyDescent="0.2"/>
    <row r="45135" ht="10.199999999999999" hidden="1" x14ac:dyDescent="0.2"/>
    <row r="45136" ht="10.199999999999999" hidden="1" x14ac:dyDescent="0.2"/>
    <row r="45137" ht="10.199999999999999" hidden="1" x14ac:dyDescent="0.2"/>
    <row r="45138" ht="10.199999999999999" hidden="1" x14ac:dyDescent="0.2"/>
    <row r="45139" ht="10.199999999999999" hidden="1" x14ac:dyDescent="0.2"/>
    <row r="45140" ht="10.199999999999999" hidden="1" x14ac:dyDescent="0.2"/>
    <row r="45141" ht="10.199999999999999" hidden="1" x14ac:dyDescent="0.2"/>
    <row r="45142" ht="10.199999999999999" hidden="1" x14ac:dyDescent="0.2"/>
    <row r="45143" ht="10.199999999999999" hidden="1" x14ac:dyDescent="0.2"/>
    <row r="45144" ht="10.199999999999999" hidden="1" x14ac:dyDescent="0.2"/>
    <row r="45145" ht="10.199999999999999" hidden="1" x14ac:dyDescent="0.2"/>
    <row r="45146" ht="10.199999999999999" hidden="1" x14ac:dyDescent="0.2"/>
    <row r="45147" ht="10.199999999999999" hidden="1" x14ac:dyDescent="0.2"/>
    <row r="45148" ht="10.199999999999999" hidden="1" x14ac:dyDescent="0.2"/>
    <row r="45149" ht="10.199999999999999" hidden="1" x14ac:dyDescent="0.2"/>
    <row r="45150" ht="10.199999999999999" hidden="1" x14ac:dyDescent="0.2"/>
    <row r="45151" ht="10.199999999999999" hidden="1" x14ac:dyDescent="0.2"/>
    <row r="45152" ht="10.199999999999999" hidden="1" x14ac:dyDescent="0.2"/>
    <row r="45153" ht="10.199999999999999" hidden="1" x14ac:dyDescent="0.2"/>
    <row r="45154" ht="10.199999999999999" hidden="1" x14ac:dyDescent="0.2"/>
    <row r="45155" ht="10.199999999999999" hidden="1" x14ac:dyDescent="0.2"/>
    <row r="45156" ht="10.199999999999999" hidden="1" x14ac:dyDescent="0.2"/>
    <row r="45157" ht="10.199999999999999" hidden="1" x14ac:dyDescent="0.2"/>
    <row r="45158" ht="10.199999999999999" hidden="1" x14ac:dyDescent="0.2"/>
    <row r="45159" ht="10.199999999999999" hidden="1" x14ac:dyDescent="0.2"/>
    <row r="45160" ht="10.199999999999999" hidden="1" x14ac:dyDescent="0.2"/>
    <row r="45161" ht="10.199999999999999" hidden="1" x14ac:dyDescent="0.2"/>
    <row r="45162" ht="10.199999999999999" hidden="1" x14ac:dyDescent="0.2"/>
    <row r="45163" ht="10.199999999999999" hidden="1" x14ac:dyDescent="0.2"/>
    <row r="45164" ht="10.199999999999999" hidden="1" x14ac:dyDescent="0.2"/>
    <row r="45165" ht="10.199999999999999" hidden="1" x14ac:dyDescent="0.2"/>
    <row r="45166" ht="10.199999999999999" hidden="1" x14ac:dyDescent="0.2"/>
    <row r="45167" ht="10.199999999999999" hidden="1" x14ac:dyDescent="0.2"/>
    <row r="45168" ht="10.199999999999999" hidden="1" x14ac:dyDescent="0.2"/>
    <row r="45169" ht="10.199999999999999" hidden="1" x14ac:dyDescent="0.2"/>
    <row r="45170" ht="10.199999999999999" hidden="1" x14ac:dyDescent="0.2"/>
    <row r="45171" ht="10.199999999999999" hidden="1" x14ac:dyDescent="0.2"/>
    <row r="45172" ht="10.199999999999999" hidden="1" x14ac:dyDescent="0.2"/>
    <row r="45173" ht="10.199999999999999" hidden="1" x14ac:dyDescent="0.2"/>
    <row r="45174" ht="10.199999999999999" hidden="1" x14ac:dyDescent="0.2"/>
    <row r="45175" ht="10.199999999999999" hidden="1" x14ac:dyDescent="0.2"/>
    <row r="45176" ht="10.199999999999999" hidden="1" x14ac:dyDescent="0.2"/>
    <row r="45177" ht="10.199999999999999" hidden="1" x14ac:dyDescent="0.2"/>
    <row r="45178" ht="10.199999999999999" hidden="1" x14ac:dyDescent="0.2"/>
    <row r="45179" ht="10.199999999999999" hidden="1" x14ac:dyDescent="0.2"/>
    <row r="45180" ht="10.199999999999999" hidden="1" x14ac:dyDescent="0.2"/>
    <row r="45181" ht="10.199999999999999" hidden="1" x14ac:dyDescent="0.2"/>
    <row r="45182" ht="10.199999999999999" hidden="1" x14ac:dyDescent="0.2"/>
    <row r="45183" ht="10.199999999999999" hidden="1" x14ac:dyDescent="0.2"/>
    <row r="45184" ht="10.199999999999999" hidden="1" x14ac:dyDescent="0.2"/>
    <row r="45185" ht="10.199999999999999" hidden="1" x14ac:dyDescent="0.2"/>
    <row r="45186" ht="10.199999999999999" hidden="1" x14ac:dyDescent="0.2"/>
    <row r="45187" ht="10.199999999999999" hidden="1" x14ac:dyDescent="0.2"/>
    <row r="45188" ht="10.199999999999999" hidden="1" x14ac:dyDescent="0.2"/>
    <row r="45189" ht="10.199999999999999" hidden="1" x14ac:dyDescent="0.2"/>
    <row r="45190" ht="10.199999999999999" hidden="1" x14ac:dyDescent="0.2"/>
    <row r="45191" ht="10.199999999999999" hidden="1" x14ac:dyDescent="0.2"/>
    <row r="45192" ht="10.199999999999999" hidden="1" x14ac:dyDescent="0.2"/>
    <row r="45193" ht="10.199999999999999" hidden="1" x14ac:dyDescent="0.2"/>
    <row r="45194" ht="10.199999999999999" hidden="1" x14ac:dyDescent="0.2"/>
    <row r="45195" ht="10.199999999999999" hidden="1" x14ac:dyDescent="0.2"/>
    <row r="45196" ht="10.199999999999999" hidden="1" x14ac:dyDescent="0.2"/>
    <row r="45197" ht="10.199999999999999" hidden="1" x14ac:dyDescent="0.2"/>
    <row r="45198" ht="10.199999999999999" hidden="1" x14ac:dyDescent="0.2"/>
    <row r="45199" ht="10.199999999999999" hidden="1" x14ac:dyDescent="0.2"/>
    <row r="45200" ht="10.199999999999999" hidden="1" x14ac:dyDescent="0.2"/>
    <row r="45201" ht="10.199999999999999" hidden="1" x14ac:dyDescent="0.2"/>
    <row r="45202" ht="10.199999999999999" hidden="1" x14ac:dyDescent="0.2"/>
    <row r="45203" ht="10.199999999999999" hidden="1" x14ac:dyDescent="0.2"/>
    <row r="45204" ht="10.199999999999999" hidden="1" x14ac:dyDescent="0.2"/>
    <row r="45205" ht="10.199999999999999" hidden="1" x14ac:dyDescent="0.2"/>
    <row r="45206" ht="10.199999999999999" hidden="1" x14ac:dyDescent="0.2"/>
    <row r="45207" ht="10.199999999999999" hidden="1" x14ac:dyDescent="0.2"/>
    <row r="45208" ht="10.199999999999999" hidden="1" x14ac:dyDescent="0.2"/>
    <row r="45209" ht="10.199999999999999" hidden="1" x14ac:dyDescent="0.2"/>
    <row r="45210" ht="10.199999999999999" hidden="1" x14ac:dyDescent="0.2"/>
    <row r="45211" ht="10.199999999999999" hidden="1" x14ac:dyDescent="0.2"/>
    <row r="45212" ht="10.199999999999999" hidden="1" x14ac:dyDescent="0.2"/>
    <row r="45213" ht="10.199999999999999" hidden="1" x14ac:dyDescent="0.2"/>
    <row r="45214" ht="10.199999999999999" hidden="1" x14ac:dyDescent="0.2"/>
    <row r="45215" ht="10.199999999999999" hidden="1" x14ac:dyDescent="0.2"/>
    <row r="45216" ht="10.199999999999999" hidden="1" x14ac:dyDescent="0.2"/>
    <row r="45217" ht="10.199999999999999" hidden="1" x14ac:dyDescent="0.2"/>
    <row r="45218" ht="10.199999999999999" hidden="1" x14ac:dyDescent="0.2"/>
    <row r="45219" ht="10.199999999999999" hidden="1" x14ac:dyDescent="0.2"/>
    <row r="45220" ht="10.199999999999999" hidden="1" x14ac:dyDescent="0.2"/>
    <row r="45221" ht="10.199999999999999" hidden="1" x14ac:dyDescent="0.2"/>
    <row r="45222" ht="10.199999999999999" hidden="1" x14ac:dyDescent="0.2"/>
    <row r="45223" ht="10.199999999999999" hidden="1" x14ac:dyDescent="0.2"/>
    <row r="45224" ht="10.199999999999999" hidden="1" x14ac:dyDescent="0.2"/>
    <row r="45225" ht="10.199999999999999" hidden="1" x14ac:dyDescent="0.2"/>
    <row r="45226" ht="10.199999999999999" hidden="1" x14ac:dyDescent="0.2"/>
    <row r="45227" ht="10.199999999999999" hidden="1" x14ac:dyDescent="0.2"/>
    <row r="45228" ht="10.199999999999999" hidden="1" x14ac:dyDescent="0.2"/>
    <row r="45229" ht="10.199999999999999" hidden="1" x14ac:dyDescent="0.2"/>
    <row r="45230" ht="10.199999999999999" hidden="1" x14ac:dyDescent="0.2"/>
    <row r="45231" ht="10.199999999999999" hidden="1" x14ac:dyDescent="0.2"/>
    <row r="45232" ht="10.199999999999999" hidden="1" x14ac:dyDescent="0.2"/>
    <row r="45233" ht="10.199999999999999" hidden="1" x14ac:dyDescent="0.2"/>
    <row r="45234" ht="10.199999999999999" hidden="1" x14ac:dyDescent="0.2"/>
    <row r="45235" ht="10.199999999999999" hidden="1" x14ac:dyDescent="0.2"/>
    <row r="45236" ht="10.199999999999999" hidden="1" x14ac:dyDescent="0.2"/>
    <row r="45237" ht="10.199999999999999" hidden="1" x14ac:dyDescent="0.2"/>
    <row r="45238" ht="10.199999999999999" hidden="1" x14ac:dyDescent="0.2"/>
    <row r="45239" ht="10.199999999999999" hidden="1" x14ac:dyDescent="0.2"/>
    <row r="45240" ht="10.199999999999999" hidden="1" x14ac:dyDescent="0.2"/>
    <row r="45241" ht="10.199999999999999" hidden="1" x14ac:dyDescent="0.2"/>
    <row r="45242" ht="10.199999999999999" hidden="1" x14ac:dyDescent="0.2"/>
    <row r="45243" ht="10.199999999999999" hidden="1" x14ac:dyDescent="0.2"/>
    <row r="45244" ht="10.199999999999999" hidden="1" x14ac:dyDescent="0.2"/>
    <row r="45245" ht="10.199999999999999" hidden="1" x14ac:dyDescent="0.2"/>
    <row r="45246" ht="10.199999999999999" hidden="1" x14ac:dyDescent="0.2"/>
    <row r="45247" ht="10.199999999999999" hidden="1" x14ac:dyDescent="0.2"/>
    <row r="45248" ht="10.199999999999999" hidden="1" x14ac:dyDescent="0.2"/>
    <row r="45249" ht="10.199999999999999" hidden="1" x14ac:dyDescent="0.2"/>
    <row r="45250" ht="10.199999999999999" hidden="1" x14ac:dyDescent="0.2"/>
    <row r="45251" ht="10.199999999999999" hidden="1" x14ac:dyDescent="0.2"/>
    <row r="45252" ht="10.199999999999999" hidden="1" x14ac:dyDescent="0.2"/>
    <row r="45253" ht="10.199999999999999" hidden="1" x14ac:dyDescent="0.2"/>
    <row r="45254" ht="10.199999999999999" hidden="1" x14ac:dyDescent="0.2"/>
    <row r="45255" ht="10.199999999999999" hidden="1" x14ac:dyDescent="0.2"/>
    <row r="45256" ht="10.199999999999999" hidden="1" x14ac:dyDescent="0.2"/>
    <row r="45257" ht="10.199999999999999" hidden="1" x14ac:dyDescent="0.2"/>
    <row r="45258" ht="10.199999999999999" hidden="1" x14ac:dyDescent="0.2"/>
    <row r="45259" ht="10.199999999999999" hidden="1" x14ac:dyDescent="0.2"/>
    <row r="45260" ht="10.199999999999999" hidden="1" x14ac:dyDescent="0.2"/>
    <row r="45261" ht="10.199999999999999" hidden="1" x14ac:dyDescent="0.2"/>
    <row r="45262" ht="10.199999999999999" hidden="1" x14ac:dyDescent="0.2"/>
    <row r="45263" ht="10.199999999999999" hidden="1" x14ac:dyDescent="0.2"/>
    <row r="45264" ht="10.199999999999999" hidden="1" x14ac:dyDescent="0.2"/>
    <row r="45265" ht="10.199999999999999" hidden="1" x14ac:dyDescent="0.2"/>
    <row r="45266" ht="10.199999999999999" hidden="1" x14ac:dyDescent="0.2"/>
    <row r="45267" ht="10.199999999999999" hidden="1" x14ac:dyDescent="0.2"/>
    <row r="45268" ht="10.199999999999999" hidden="1" x14ac:dyDescent="0.2"/>
    <row r="45269" ht="10.199999999999999" hidden="1" x14ac:dyDescent="0.2"/>
    <row r="45270" ht="10.199999999999999" hidden="1" x14ac:dyDescent="0.2"/>
    <row r="45271" ht="10.199999999999999" hidden="1" x14ac:dyDescent="0.2"/>
    <row r="45272" ht="10.199999999999999" hidden="1" x14ac:dyDescent="0.2"/>
    <row r="45273" ht="10.199999999999999" hidden="1" x14ac:dyDescent="0.2"/>
    <row r="45274" ht="10.199999999999999" hidden="1" x14ac:dyDescent="0.2"/>
    <row r="45275" ht="10.199999999999999" hidden="1" x14ac:dyDescent="0.2"/>
    <row r="45276" ht="10.199999999999999" hidden="1" x14ac:dyDescent="0.2"/>
    <row r="45277" ht="10.199999999999999" hidden="1" x14ac:dyDescent="0.2"/>
    <row r="45278" ht="10.199999999999999" hidden="1" x14ac:dyDescent="0.2"/>
    <row r="45279" ht="10.199999999999999" hidden="1" x14ac:dyDescent="0.2"/>
    <row r="45280" ht="10.199999999999999" hidden="1" x14ac:dyDescent="0.2"/>
    <row r="45281" ht="10.199999999999999" hidden="1" x14ac:dyDescent="0.2"/>
    <row r="45282" ht="10.199999999999999" hidden="1" x14ac:dyDescent="0.2"/>
    <row r="45283" ht="10.199999999999999" hidden="1" x14ac:dyDescent="0.2"/>
    <row r="45284" ht="10.199999999999999" hidden="1" x14ac:dyDescent="0.2"/>
    <row r="45285" ht="10.199999999999999" hidden="1" x14ac:dyDescent="0.2"/>
    <row r="45286" ht="10.199999999999999" hidden="1" x14ac:dyDescent="0.2"/>
    <row r="45287" ht="10.199999999999999" hidden="1" x14ac:dyDescent="0.2"/>
    <row r="45288" ht="10.199999999999999" hidden="1" x14ac:dyDescent="0.2"/>
    <row r="45289" ht="10.199999999999999" hidden="1" x14ac:dyDescent="0.2"/>
    <row r="45290" ht="10.199999999999999" hidden="1" x14ac:dyDescent="0.2"/>
    <row r="45291" ht="10.199999999999999" hidden="1" x14ac:dyDescent="0.2"/>
    <row r="45292" ht="10.199999999999999" hidden="1" x14ac:dyDescent="0.2"/>
    <row r="45293" ht="10.199999999999999" hidden="1" x14ac:dyDescent="0.2"/>
    <row r="45294" ht="10.199999999999999" hidden="1" x14ac:dyDescent="0.2"/>
    <row r="45295" ht="10.199999999999999" hidden="1" x14ac:dyDescent="0.2"/>
    <row r="45296" ht="10.199999999999999" hidden="1" x14ac:dyDescent="0.2"/>
    <row r="45297" ht="10.199999999999999" hidden="1" x14ac:dyDescent="0.2"/>
    <row r="45298" ht="10.199999999999999" hidden="1" x14ac:dyDescent="0.2"/>
    <row r="45299" ht="10.199999999999999" hidden="1" x14ac:dyDescent="0.2"/>
    <row r="45300" ht="10.199999999999999" hidden="1" x14ac:dyDescent="0.2"/>
    <row r="45301" ht="10.199999999999999" hidden="1" x14ac:dyDescent="0.2"/>
    <row r="45302" ht="10.199999999999999" hidden="1" x14ac:dyDescent="0.2"/>
    <row r="45303" ht="10.199999999999999" hidden="1" x14ac:dyDescent="0.2"/>
    <row r="45304" ht="10.199999999999999" hidden="1" x14ac:dyDescent="0.2"/>
    <row r="45305" ht="10.199999999999999" hidden="1" x14ac:dyDescent="0.2"/>
    <row r="45306" ht="10.199999999999999" hidden="1" x14ac:dyDescent="0.2"/>
    <row r="45307" ht="10.199999999999999" hidden="1" x14ac:dyDescent="0.2"/>
    <row r="45308" ht="10.199999999999999" hidden="1" x14ac:dyDescent="0.2"/>
    <row r="45309" ht="10.199999999999999" hidden="1" x14ac:dyDescent="0.2"/>
    <row r="45310" ht="10.199999999999999" hidden="1" x14ac:dyDescent="0.2"/>
    <row r="45311" ht="10.199999999999999" hidden="1" x14ac:dyDescent="0.2"/>
    <row r="45312" ht="10.199999999999999" hidden="1" x14ac:dyDescent="0.2"/>
    <row r="45313" ht="10.199999999999999" hidden="1" x14ac:dyDescent="0.2"/>
    <row r="45314" ht="10.199999999999999" hidden="1" x14ac:dyDescent="0.2"/>
    <row r="45315" ht="10.199999999999999" hidden="1" x14ac:dyDescent="0.2"/>
    <row r="45316" ht="10.199999999999999" hidden="1" x14ac:dyDescent="0.2"/>
    <row r="45317" ht="10.199999999999999" hidden="1" x14ac:dyDescent="0.2"/>
    <row r="45318" ht="10.199999999999999" hidden="1" x14ac:dyDescent="0.2"/>
    <row r="45319" ht="10.199999999999999" hidden="1" x14ac:dyDescent="0.2"/>
    <row r="45320" ht="10.199999999999999" hidden="1" x14ac:dyDescent="0.2"/>
    <row r="45321" ht="10.199999999999999" hidden="1" x14ac:dyDescent="0.2"/>
    <row r="45322" ht="10.199999999999999" hidden="1" x14ac:dyDescent="0.2"/>
    <row r="45323" ht="10.199999999999999" hidden="1" x14ac:dyDescent="0.2"/>
    <row r="45324" ht="10.199999999999999" hidden="1" x14ac:dyDescent="0.2"/>
    <row r="45325" ht="10.199999999999999" hidden="1" x14ac:dyDescent="0.2"/>
    <row r="45326" ht="10.199999999999999" hidden="1" x14ac:dyDescent="0.2"/>
    <row r="45327" ht="10.199999999999999" hidden="1" x14ac:dyDescent="0.2"/>
    <row r="45328" ht="10.199999999999999" hidden="1" x14ac:dyDescent="0.2"/>
    <row r="45329" ht="10.199999999999999" hidden="1" x14ac:dyDescent="0.2"/>
    <row r="45330" ht="10.199999999999999" hidden="1" x14ac:dyDescent="0.2"/>
    <row r="45331" ht="10.199999999999999" hidden="1" x14ac:dyDescent="0.2"/>
    <row r="45332" ht="10.199999999999999" hidden="1" x14ac:dyDescent="0.2"/>
    <row r="45333" ht="10.199999999999999" hidden="1" x14ac:dyDescent="0.2"/>
    <row r="45334" ht="10.199999999999999" hidden="1" x14ac:dyDescent="0.2"/>
    <row r="45335" ht="10.199999999999999" hidden="1" x14ac:dyDescent="0.2"/>
    <row r="45336" ht="10.199999999999999" hidden="1" x14ac:dyDescent="0.2"/>
    <row r="45337" ht="10.199999999999999" hidden="1" x14ac:dyDescent="0.2"/>
    <row r="45338" ht="10.199999999999999" hidden="1" x14ac:dyDescent="0.2"/>
    <row r="45339" ht="10.199999999999999" hidden="1" x14ac:dyDescent="0.2"/>
    <row r="45340" ht="10.199999999999999" hidden="1" x14ac:dyDescent="0.2"/>
    <row r="45341" ht="10.199999999999999" hidden="1" x14ac:dyDescent="0.2"/>
    <row r="45342" ht="10.199999999999999" hidden="1" x14ac:dyDescent="0.2"/>
    <row r="45343" ht="10.199999999999999" hidden="1" x14ac:dyDescent="0.2"/>
    <row r="45344" ht="10.199999999999999" hidden="1" x14ac:dyDescent="0.2"/>
    <row r="45345" ht="10.199999999999999" hidden="1" x14ac:dyDescent="0.2"/>
    <row r="45346" ht="10.199999999999999" hidden="1" x14ac:dyDescent="0.2"/>
    <row r="45347" ht="10.199999999999999" hidden="1" x14ac:dyDescent="0.2"/>
    <row r="45348" ht="10.199999999999999" hidden="1" x14ac:dyDescent="0.2"/>
    <row r="45349" ht="10.199999999999999" hidden="1" x14ac:dyDescent="0.2"/>
    <row r="45350" ht="10.199999999999999" hidden="1" x14ac:dyDescent="0.2"/>
    <row r="45351" ht="10.199999999999999" hidden="1" x14ac:dyDescent="0.2"/>
    <row r="45352" ht="10.199999999999999" hidden="1" x14ac:dyDescent="0.2"/>
    <row r="45353" ht="10.199999999999999" hidden="1" x14ac:dyDescent="0.2"/>
    <row r="45354" ht="10.199999999999999" hidden="1" x14ac:dyDescent="0.2"/>
    <row r="45355" ht="10.199999999999999" hidden="1" x14ac:dyDescent="0.2"/>
    <row r="45356" ht="10.199999999999999" hidden="1" x14ac:dyDescent="0.2"/>
    <row r="45357" ht="10.199999999999999" hidden="1" x14ac:dyDescent="0.2"/>
    <row r="45358" ht="10.199999999999999" hidden="1" x14ac:dyDescent="0.2"/>
    <row r="45359" ht="10.199999999999999" hidden="1" x14ac:dyDescent="0.2"/>
    <row r="45360" ht="10.199999999999999" hidden="1" x14ac:dyDescent="0.2"/>
    <row r="45361" ht="10.199999999999999" hidden="1" x14ac:dyDescent="0.2"/>
    <row r="45362" ht="10.199999999999999" hidden="1" x14ac:dyDescent="0.2"/>
    <row r="45363" ht="10.199999999999999" hidden="1" x14ac:dyDescent="0.2"/>
    <row r="45364" ht="10.199999999999999" hidden="1" x14ac:dyDescent="0.2"/>
    <row r="45365" ht="10.199999999999999" hidden="1" x14ac:dyDescent="0.2"/>
    <row r="45366" ht="10.199999999999999" hidden="1" x14ac:dyDescent="0.2"/>
    <row r="45367" ht="10.199999999999999" hidden="1" x14ac:dyDescent="0.2"/>
    <row r="45368" ht="10.199999999999999" hidden="1" x14ac:dyDescent="0.2"/>
    <row r="45369" ht="10.199999999999999" hidden="1" x14ac:dyDescent="0.2"/>
    <row r="45370" ht="10.199999999999999" hidden="1" x14ac:dyDescent="0.2"/>
    <row r="45371" ht="10.199999999999999" hidden="1" x14ac:dyDescent="0.2"/>
    <row r="45372" ht="10.199999999999999" hidden="1" x14ac:dyDescent="0.2"/>
    <row r="45373" ht="10.199999999999999" hidden="1" x14ac:dyDescent="0.2"/>
    <row r="45374" ht="10.199999999999999" hidden="1" x14ac:dyDescent="0.2"/>
    <row r="45375" ht="10.199999999999999" hidden="1" x14ac:dyDescent="0.2"/>
    <row r="45376" ht="10.199999999999999" hidden="1" x14ac:dyDescent="0.2"/>
    <row r="45377" ht="10.199999999999999" hidden="1" x14ac:dyDescent="0.2"/>
    <row r="45378" ht="10.199999999999999" hidden="1" x14ac:dyDescent="0.2"/>
    <row r="45379" ht="10.199999999999999" hidden="1" x14ac:dyDescent="0.2"/>
    <row r="45380" ht="10.199999999999999" hidden="1" x14ac:dyDescent="0.2"/>
    <row r="45381" ht="10.199999999999999" hidden="1" x14ac:dyDescent="0.2"/>
    <row r="45382" ht="10.199999999999999" hidden="1" x14ac:dyDescent="0.2"/>
    <row r="45383" ht="10.199999999999999" hidden="1" x14ac:dyDescent="0.2"/>
    <row r="45384" ht="10.199999999999999" hidden="1" x14ac:dyDescent="0.2"/>
    <row r="45385" ht="10.199999999999999" hidden="1" x14ac:dyDescent="0.2"/>
    <row r="45386" ht="10.199999999999999" hidden="1" x14ac:dyDescent="0.2"/>
    <row r="45387" ht="10.199999999999999" hidden="1" x14ac:dyDescent="0.2"/>
    <row r="45388" ht="10.199999999999999" hidden="1" x14ac:dyDescent="0.2"/>
    <row r="45389" ht="10.199999999999999" hidden="1" x14ac:dyDescent="0.2"/>
    <row r="45390" ht="10.199999999999999" hidden="1" x14ac:dyDescent="0.2"/>
    <row r="45391" ht="10.199999999999999" hidden="1" x14ac:dyDescent="0.2"/>
    <row r="45392" ht="10.199999999999999" hidden="1" x14ac:dyDescent="0.2"/>
    <row r="45393" ht="10.199999999999999" hidden="1" x14ac:dyDescent="0.2"/>
    <row r="45394" ht="10.199999999999999" hidden="1" x14ac:dyDescent="0.2"/>
    <row r="45395" ht="10.199999999999999" hidden="1" x14ac:dyDescent="0.2"/>
    <row r="45396" ht="10.199999999999999" hidden="1" x14ac:dyDescent="0.2"/>
    <row r="45397" ht="10.199999999999999" hidden="1" x14ac:dyDescent="0.2"/>
    <row r="45398" ht="10.199999999999999" hidden="1" x14ac:dyDescent="0.2"/>
    <row r="45399" ht="10.199999999999999" hidden="1" x14ac:dyDescent="0.2"/>
    <row r="45400" ht="10.199999999999999" hidden="1" x14ac:dyDescent="0.2"/>
    <row r="45401" ht="10.199999999999999" hidden="1" x14ac:dyDescent="0.2"/>
    <row r="45402" ht="10.199999999999999" hidden="1" x14ac:dyDescent="0.2"/>
    <row r="45403" ht="10.199999999999999" hidden="1" x14ac:dyDescent="0.2"/>
    <row r="45404" ht="10.199999999999999" hidden="1" x14ac:dyDescent="0.2"/>
    <row r="45405" ht="10.199999999999999" hidden="1" x14ac:dyDescent="0.2"/>
    <row r="45406" ht="10.199999999999999" hidden="1" x14ac:dyDescent="0.2"/>
    <row r="45407" ht="10.199999999999999" hidden="1" x14ac:dyDescent="0.2"/>
    <row r="45408" ht="10.199999999999999" hidden="1" x14ac:dyDescent="0.2"/>
    <row r="45409" ht="10.199999999999999" hidden="1" x14ac:dyDescent="0.2"/>
    <row r="45410" ht="10.199999999999999" hidden="1" x14ac:dyDescent="0.2"/>
    <row r="45411" ht="10.199999999999999" hidden="1" x14ac:dyDescent="0.2"/>
    <row r="45412" ht="10.199999999999999" hidden="1" x14ac:dyDescent="0.2"/>
    <row r="45413" ht="10.199999999999999" hidden="1" x14ac:dyDescent="0.2"/>
    <row r="45414" ht="10.199999999999999" hidden="1" x14ac:dyDescent="0.2"/>
    <row r="45415" ht="10.199999999999999" hidden="1" x14ac:dyDescent="0.2"/>
    <row r="45416" ht="10.199999999999999" hidden="1" x14ac:dyDescent="0.2"/>
    <row r="45417" ht="10.199999999999999" hidden="1" x14ac:dyDescent="0.2"/>
    <row r="45418" ht="10.199999999999999" hidden="1" x14ac:dyDescent="0.2"/>
    <row r="45419" ht="10.199999999999999" hidden="1" x14ac:dyDescent="0.2"/>
    <row r="45420" ht="10.199999999999999" hidden="1" x14ac:dyDescent="0.2"/>
    <row r="45421" ht="10.199999999999999" hidden="1" x14ac:dyDescent="0.2"/>
    <row r="45422" ht="10.199999999999999" hidden="1" x14ac:dyDescent="0.2"/>
    <row r="45423" ht="10.199999999999999" hidden="1" x14ac:dyDescent="0.2"/>
    <row r="45424" ht="10.199999999999999" hidden="1" x14ac:dyDescent="0.2"/>
    <row r="45425" ht="10.199999999999999" hidden="1" x14ac:dyDescent="0.2"/>
    <row r="45426" ht="10.199999999999999" hidden="1" x14ac:dyDescent="0.2"/>
    <row r="45427" ht="10.199999999999999" hidden="1" x14ac:dyDescent="0.2"/>
    <row r="45428" ht="10.199999999999999" hidden="1" x14ac:dyDescent="0.2"/>
    <row r="45429" ht="10.199999999999999" hidden="1" x14ac:dyDescent="0.2"/>
    <row r="45430" ht="10.199999999999999" hidden="1" x14ac:dyDescent="0.2"/>
    <row r="45431" ht="10.199999999999999" hidden="1" x14ac:dyDescent="0.2"/>
    <row r="45432" ht="10.199999999999999" hidden="1" x14ac:dyDescent="0.2"/>
    <row r="45433" ht="10.199999999999999" hidden="1" x14ac:dyDescent="0.2"/>
    <row r="45434" ht="10.199999999999999" hidden="1" x14ac:dyDescent="0.2"/>
    <row r="45435" ht="10.199999999999999" hidden="1" x14ac:dyDescent="0.2"/>
    <row r="45436" ht="10.199999999999999" hidden="1" x14ac:dyDescent="0.2"/>
    <row r="45437" ht="10.199999999999999" hidden="1" x14ac:dyDescent="0.2"/>
    <row r="45438" ht="10.199999999999999" hidden="1" x14ac:dyDescent="0.2"/>
    <row r="45439" ht="10.199999999999999" hidden="1" x14ac:dyDescent="0.2"/>
    <row r="45440" ht="10.199999999999999" hidden="1" x14ac:dyDescent="0.2"/>
    <row r="45441" ht="10.199999999999999" hidden="1" x14ac:dyDescent="0.2"/>
    <row r="45442" ht="10.199999999999999" hidden="1" x14ac:dyDescent="0.2"/>
    <row r="45443" ht="10.199999999999999" hidden="1" x14ac:dyDescent="0.2"/>
    <row r="45444" ht="10.199999999999999" hidden="1" x14ac:dyDescent="0.2"/>
    <row r="45445" ht="10.199999999999999" hidden="1" x14ac:dyDescent="0.2"/>
    <row r="45446" ht="10.199999999999999" hidden="1" x14ac:dyDescent="0.2"/>
    <row r="45447" ht="10.199999999999999" hidden="1" x14ac:dyDescent="0.2"/>
    <row r="45448" ht="10.199999999999999" hidden="1" x14ac:dyDescent="0.2"/>
    <row r="45449" ht="10.199999999999999" hidden="1" x14ac:dyDescent="0.2"/>
    <row r="45450" ht="10.199999999999999" hidden="1" x14ac:dyDescent="0.2"/>
    <row r="45451" ht="10.199999999999999" hidden="1" x14ac:dyDescent="0.2"/>
    <row r="45452" ht="10.199999999999999" hidden="1" x14ac:dyDescent="0.2"/>
    <row r="45453" ht="10.199999999999999" hidden="1" x14ac:dyDescent="0.2"/>
    <row r="45454" ht="10.199999999999999" hidden="1" x14ac:dyDescent="0.2"/>
    <row r="45455" ht="10.199999999999999" hidden="1" x14ac:dyDescent="0.2"/>
    <row r="45456" ht="10.199999999999999" hidden="1" x14ac:dyDescent="0.2"/>
    <row r="45457" ht="10.199999999999999" hidden="1" x14ac:dyDescent="0.2"/>
    <row r="45458" ht="10.199999999999999" hidden="1" x14ac:dyDescent="0.2"/>
    <row r="45459" ht="10.199999999999999" hidden="1" x14ac:dyDescent="0.2"/>
    <row r="45460" ht="10.199999999999999" hidden="1" x14ac:dyDescent="0.2"/>
    <row r="45461" ht="10.199999999999999" hidden="1" x14ac:dyDescent="0.2"/>
    <row r="45462" ht="10.199999999999999" hidden="1" x14ac:dyDescent="0.2"/>
    <row r="45463" ht="10.199999999999999" hidden="1" x14ac:dyDescent="0.2"/>
    <row r="45464" ht="10.199999999999999" hidden="1" x14ac:dyDescent="0.2"/>
    <row r="45465" ht="10.199999999999999" hidden="1" x14ac:dyDescent="0.2"/>
    <row r="45466" ht="10.199999999999999" hidden="1" x14ac:dyDescent="0.2"/>
    <row r="45467" ht="10.199999999999999" hidden="1" x14ac:dyDescent="0.2"/>
    <row r="45468" ht="10.199999999999999" hidden="1" x14ac:dyDescent="0.2"/>
    <row r="45469" ht="10.199999999999999" hidden="1" x14ac:dyDescent="0.2"/>
    <row r="45470" ht="10.199999999999999" hidden="1" x14ac:dyDescent="0.2"/>
    <row r="45471" ht="10.199999999999999" hidden="1" x14ac:dyDescent="0.2"/>
    <row r="45472" ht="10.199999999999999" hidden="1" x14ac:dyDescent="0.2"/>
    <row r="45473" ht="10.199999999999999" hidden="1" x14ac:dyDescent="0.2"/>
    <row r="45474" ht="10.199999999999999" hidden="1" x14ac:dyDescent="0.2"/>
    <row r="45475" ht="10.199999999999999" hidden="1" x14ac:dyDescent="0.2"/>
    <row r="45476" ht="10.199999999999999" hidden="1" x14ac:dyDescent="0.2"/>
    <row r="45477" ht="10.199999999999999" hidden="1" x14ac:dyDescent="0.2"/>
    <row r="45478" ht="10.199999999999999" hidden="1" x14ac:dyDescent="0.2"/>
    <row r="45479" ht="10.199999999999999" hidden="1" x14ac:dyDescent="0.2"/>
    <row r="45480" ht="10.199999999999999" hidden="1" x14ac:dyDescent="0.2"/>
    <row r="45481" ht="10.199999999999999" hidden="1" x14ac:dyDescent="0.2"/>
    <row r="45482" ht="10.199999999999999" hidden="1" x14ac:dyDescent="0.2"/>
    <row r="45483" ht="10.199999999999999" hidden="1" x14ac:dyDescent="0.2"/>
    <row r="45484" ht="10.199999999999999" hidden="1" x14ac:dyDescent="0.2"/>
    <row r="45485" ht="10.199999999999999" hidden="1" x14ac:dyDescent="0.2"/>
    <row r="45486" ht="10.199999999999999" hidden="1" x14ac:dyDescent="0.2"/>
    <row r="45487" ht="10.199999999999999" hidden="1" x14ac:dyDescent="0.2"/>
    <row r="45488" ht="10.199999999999999" hidden="1" x14ac:dyDescent="0.2"/>
    <row r="45489" ht="10.199999999999999" hidden="1" x14ac:dyDescent="0.2"/>
    <row r="45490" ht="10.199999999999999" hidden="1" x14ac:dyDescent="0.2"/>
    <row r="45491" ht="10.199999999999999" hidden="1" x14ac:dyDescent="0.2"/>
    <row r="45492" ht="10.199999999999999" hidden="1" x14ac:dyDescent="0.2"/>
    <row r="45493" ht="10.199999999999999" hidden="1" x14ac:dyDescent="0.2"/>
    <row r="45494" ht="10.199999999999999" hidden="1" x14ac:dyDescent="0.2"/>
    <row r="45495" ht="10.199999999999999" hidden="1" x14ac:dyDescent="0.2"/>
    <row r="45496" ht="10.199999999999999" hidden="1" x14ac:dyDescent="0.2"/>
    <row r="45497" ht="10.199999999999999" hidden="1" x14ac:dyDescent="0.2"/>
    <row r="45498" ht="10.199999999999999" hidden="1" x14ac:dyDescent="0.2"/>
    <row r="45499" ht="10.199999999999999" hidden="1" x14ac:dyDescent="0.2"/>
    <row r="45500" ht="10.199999999999999" hidden="1" x14ac:dyDescent="0.2"/>
    <row r="45501" ht="10.199999999999999" hidden="1" x14ac:dyDescent="0.2"/>
    <row r="45502" ht="10.199999999999999" hidden="1" x14ac:dyDescent="0.2"/>
    <row r="45503" ht="10.199999999999999" hidden="1" x14ac:dyDescent="0.2"/>
    <row r="45504" ht="10.199999999999999" hidden="1" x14ac:dyDescent="0.2"/>
    <row r="45505" ht="10.199999999999999" hidden="1" x14ac:dyDescent="0.2"/>
    <row r="45506" ht="10.199999999999999" hidden="1" x14ac:dyDescent="0.2"/>
    <row r="45507" ht="10.199999999999999" hidden="1" x14ac:dyDescent="0.2"/>
    <row r="45508" ht="10.199999999999999" hidden="1" x14ac:dyDescent="0.2"/>
    <row r="45509" ht="10.199999999999999" hidden="1" x14ac:dyDescent="0.2"/>
    <row r="45510" ht="10.199999999999999" hidden="1" x14ac:dyDescent="0.2"/>
    <row r="45511" ht="10.199999999999999" hidden="1" x14ac:dyDescent="0.2"/>
    <row r="45512" ht="10.199999999999999" hidden="1" x14ac:dyDescent="0.2"/>
    <row r="45513" ht="10.199999999999999" hidden="1" x14ac:dyDescent="0.2"/>
    <row r="45514" ht="10.199999999999999" hidden="1" x14ac:dyDescent="0.2"/>
    <row r="45515" ht="10.199999999999999" hidden="1" x14ac:dyDescent="0.2"/>
    <row r="45516" ht="10.199999999999999" hidden="1" x14ac:dyDescent="0.2"/>
    <row r="45517" ht="10.199999999999999" hidden="1" x14ac:dyDescent="0.2"/>
    <row r="45518" ht="10.199999999999999" hidden="1" x14ac:dyDescent="0.2"/>
    <row r="45519" ht="10.199999999999999" hidden="1" x14ac:dyDescent="0.2"/>
    <row r="45520" ht="10.199999999999999" hidden="1" x14ac:dyDescent="0.2"/>
    <row r="45521" ht="10.199999999999999" hidden="1" x14ac:dyDescent="0.2"/>
    <row r="45522" ht="10.199999999999999" hidden="1" x14ac:dyDescent="0.2"/>
    <row r="45523" ht="10.199999999999999" hidden="1" x14ac:dyDescent="0.2"/>
    <row r="45524" ht="10.199999999999999" hidden="1" x14ac:dyDescent="0.2"/>
    <row r="45525" ht="10.199999999999999" hidden="1" x14ac:dyDescent="0.2"/>
    <row r="45526" ht="10.199999999999999" hidden="1" x14ac:dyDescent="0.2"/>
    <row r="45527" ht="10.199999999999999" hidden="1" x14ac:dyDescent="0.2"/>
    <row r="45528" ht="10.199999999999999" hidden="1" x14ac:dyDescent="0.2"/>
    <row r="45529" ht="10.199999999999999" hidden="1" x14ac:dyDescent="0.2"/>
    <row r="45530" ht="10.199999999999999" hidden="1" x14ac:dyDescent="0.2"/>
    <row r="45531" ht="10.199999999999999" hidden="1" x14ac:dyDescent="0.2"/>
    <row r="45532" ht="10.199999999999999" hidden="1" x14ac:dyDescent="0.2"/>
    <row r="45533" ht="10.199999999999999" hidden="1" x14ac:dyDescent="0.2"/>
    <row r="45534" ht="10.199999999999999" hidden="1" x14ac:dyDescent="0.2"/>
    <row r="45535" ht="10.199999999999999" hidden="1" x14ac:dyDescent="0.2"/>
    <row r="45536" ht="10.199999999999999" hidden="1" x14ac:dyDescent="0.2"/>
    <row r="45537" ht="10.199999999999999" hidden="1" x14ac:dyDescent="0.2"/>
    <row r="45538" ht="10.199999999999999" hidden="1" x14ac:dyDescent="0.2"/>
    <row r="45539" ht="10.199999999999999" hidden="1" x14ac:dyDescent="0.2"/>
    <row r="45540" ht="10.199999999999999" hidden="1" x14ac:dyDescent="0.2"/>
    <row r="45541" ht="10.199999999999999" hidden="1" x14ac:dyDescent="0.2"/>
    <row r="45542" ht="10.199999999999999" hidden="1" x14ac:dyDescent="0.2"/>
    <row r="45543" ht="10.199999999999999" hidden="1" x14ac:dyDescent="0.2"/>
    <row r="45544" ht="10.199999999999999" hidden="1" x14ac:dyDescent="0.2"/>
    <row r="45545" ht="10.199999999999999" hidden="1" x14ac:dyDescent="0.2"/>
    <row r="45546" ht="10.199999999999999" hidden="1" x14ac:dyDescent="0.2"/>
    <row r="45547" ht="10.199999999999999" hidden="1" x14ac:dyDescent="0.2"/>
    <row r="45548" ht="10.199999999999999" hidden="1" x14ac:dyDescent="0.2"/>
    <row r="45549" ht="10.199999999999999" hidden="1" x14ac:dyDescent="0.2"/>
    <row r="45550" ht="10.199999999999999" hidden="1" x14ac:dyDescent="0.2"/>
    <row r="45551" ht="10.199999999999999" hidden="1" x14ac:dyDescent="0.2"/>
    <row r="45552" ht="10.199999999999999" hidden="1" x14ac:dyDescent="0.2"/>
    <row r="45553" ht="10.199999999999999" hidden="1" x14ac:dyDescent="0.2"/>
    <row r="45554" ht="10.199999999999999" hidden="1" x14ac:dyDescent="0.2"/>
    <row r="45555" ht="10.199999999999999" hidden="1" x14ac:dyDescent="0.2"/>
    <row r="45556" ht="10.199999999999999" hidden="1" x14ac:dyDescent="0.2"/>
    <row r="45557" ht="10.199999999999999" hidden="1" x14ac:dyDescent="0.2"/>
    <row r="45558" ht="10.199999999999999" hidden="1" x14ac:dyDescent="0.2"/>
    <row r="45559" ht="10.199999999999999" hidden="1" x14ac:dyDescent="0.2"/>
    <row r="45560" ht="10.199999999999999" hidden="1" x14ac:dyDescent="0.2"/>
    <row r="45561" ht="10.199999999999999" hidden="1" x14ac:dyDescent="0.2"/>
    <row r="45562" ht="10.199999999999999" hidden="1" x14ac:dyDescent="0.2"/>
    <row r="45563" ht="10.199999999999999" hidden="1" x14ac:dyDescent="0.2"/>
    <row r="45564" ht="10.199999999999999" hidden="1" x14ac:dyDescent="0.2"/>
    <row r="45565" ht="10.199999999999999" hidden="1" x14ac:dyDescent="0.2"/>
    <row r="45566" ht="10.199999999999999" hidden="1" x14ac:dyDescent="0.2"/>
    <row r="45567" ht="10.199999999999999" hidden="1" x14ac:dyDescent="0.2"/>
    <row r="45568" ht="10.199999999999999" hidden="1" x14ac:dyDescent="0.2"/>
    <row r="45569" ht="10.199999999999999" hidden="1" x14ac:dyDescent="0.2"/>
    <row r="45570" ht="10.199999999999999" hidden="1" x14ac:dyDescent="0.2"/>
    <row r="45571" ht="10.199999999999999" hidden="1" x14ac:dyDescent="0.2"/>
    <row r="45572" ht="10.199999999999999" hidden="1" x14ac:dyDescent="0.2"/>
    <row r="45573" ht="10.199999999999999" hidden="1" x14ac:dyDescent="0.2"/>
    <row r="45574" ht="10.199999999999999" hidden="1" x14ac:dyDescent="0.2"/>
    <row r="45575" ht="10.199999999999999" hidden="1" x14ac:dyDescent="0.2"/>
    <row r="45576" ht="10.199999999999999" hidden="1" x14ac:dyDescent="0.2"/>
    <row r="45577" ht="10.199999999999999" hidden="1" x14ac:dyDescent="0.2"/>
    <row r="45578" ht="10.199999999999999" hidden="1" x14ac:dyDescent="0.2"/>
    <row r="45579" ht="10.199999999999999" hidden="1" x14ac:dyDescent="0.2"/>
    <row r="45580" ht="10.199999999999999" hidden="1" x14ac:dyDescent="0.2"/>
    <row r="45581" ht="10.199999999999999" hidden="1" x14ac:dyDescent="0.2"/>
    <row r="45582" ht="10.199999999999999" hidden="1" x14ac:dyDescent="0.2"/>
    <row r="45583" ht="10.199999999999999" hidden="1" x14ac:dyDescent="0.2"/>
    <row r="45584" ht="10.199999999999999" hidden="1" x14ac:dyDescent="0.2"/>
    <row r="45585" ht="10.199999999999999" hidden="1" x14ac:dyDescent="0.2"/>
    <row r="45586" ht="10.199999999999999" hidden="1" x14ac:dyDescent="0.2"/>
    <row r="45587" ht="10.199999999999999" hidden="1" x14ac:dyDescent="0.2"/>
    <row r="45588" ht="10.199999999999999" hidden="1" x14ac:dyDescent="0.2"/>
    <row r="45589" ht="10.199999999999999" hidden="1" x14ac:dyDescent="0.2"/>
    <row r="45590" ht="10.199999999999999" hidden="1" x14ac:dyDescent="0.2"/>
    <row r="45591" ht="10.199999999999999" hidden="1" x14ac:dyDescent="0.2"/>
    <row r="45592" ht="10.199999999999999" hidden="1" x14ac:dyDescent="0.2"/>
    <row r="45593" ht="10.199999999999999" hidden="1" x14ac:dyDescent="0.2"/>
    <row r="45594" ht="10.199999999999999" hidden="1" x14ac:dyDescent="0.2"/>
    <row r="45595" ht="10.199999999999999" hidden="1" x14ac:dyDescent="0.2"/>
    <row r="45596" ht="10.199999999999999" hidden="1" x14ac:dyDescent="0.2"/>
    <row r="45597" ht="10.199999999999999" hidden="1" x14ac:dyDescent="0.2"/>
    <row r="45598" ht="10.199999999999999" hidden="1" x14ac:dyDescent="0.2"/>
    <row r="45599" ht="10.199999999999999" hidden="1" x14ac:dyDescent="0.2"/>
    <row r="45600" ht="10.199999999999999" hidden="1" x14ac:dyDescent="0.2"/>
    <row r="45601" ht="10.199999999999999" hidden="1" x14ac:dyDescent="0.2"/>
    <row r="45602" ht="10.199999999999999" hidden="1" x14ac:dyDescent="0.2"/>
    <row r="45603" ht="10.199999999999999" hidden="1" x14ac:dyDescent="0.2"/>
    <row r="45604" ht="10.199999999999999" hidden="1" x14ac:dyDescent="0.2"/>
    <row r="45605" ht="10.199999999999999" hidden="1" x14ac:dyDescent="0.2"/>
    <row r="45606" ht="10.199999999999999" hidden="1" x14ac:dyDescent="0.2"/>
    <row r="45607" ht="10.199999999999999" hidden="1" x14ac:dyDescent="0.2"/>
    <row r="45608" ht="10.199999999999999" hidden="1" x14ac:dyDescent="0.2"/>
    <row r="45609" ht="10.199999999999999" hidden="1" x14ac:dyDescent="0.2"/>
    <row r="45610" ht="10.199999999999999" hidden="1" x14ac:dyDescent="0.2"/>
    <row r="45611" ht="10.199999999999999" hidden="1" x14ac:dyDescent="0.2"/>
    <row r="45612" ht="10.199999999999999" hidden="1" x14ac:dyDescent="0.2"/>
    <row r="45613" ht="10.199999999999999" hidden="1" x14ac:dyDescent="0.2"/>
    <row r="45614" ht="10.199999999999999" hidden="1" x14ac:dyDescent="0.2"/>
    <row r="45615" ht="10.199999999999999" hidden="1" x14ac:dyDescent="0.2"/>
    <row r="45616" ht="10.199999999999999" hidden="1" x14ac:dyDescent="0.2"/>
    <row r="45617" ht="10.199999999999999" hidden="1" x14ac:dyDescent="0.2"/>
    <row r="45618" ht="10.199999999999999" hidden="1" x14ac:dyDescent="0.2"/>
    <row r="45619" ht="10.199999999999999" hidden="1" x14ac:dyDescent="0.2"/>
    <row r="45620" ht="10.199999999999999" hidden="1" x14ac:dyDescent="0.2"/>
    <row r="45621" ht="10.199999999999999" hidden="1" x14ac:dyDescent="0.2"/>
    <row r="45622" ht="10.199999999999999" hidden="1" x14ac:dyDescent="0.2"/>
    <row r="45623" ht="10.199999999999999" hidden="1" x14ac:dyDescent="0.2"/>
    <row r="45624" ht="10.199999999999999" hidden="1" x14ac:dyDescent="0.2"/>
    <row r="45625" ht="10.199999999999999" hidden="1" x14ac:dyDescent="0.2"/>
    <row r="45626" ht="10.199999999999999" hidden="1" x14ac:dyDescent="0.2"/>
    <row r="45627" ht="10.199999999999999" hidden="1" x14ac:dyDescent="0.2"/>
    <row r="45628" ht="10.199999999999999" hidden="1" x14ac:dyDescent="0.2"/>
    <row r="45629" ht="10.199999999999999" hidden="1" x14ac:dyDescent="0.2"/>
    <row r="45630" ht="10.199999999999999" hidden="1" x14ac:dyDescent="0.2"/>
    <row r="45631" ht="10.199999999999999" hidden="1" x14ac:dyDescent="0.2"/>
    <row r="45632" ht="10.199999999999999" hidden="1" x14ac:dyDescent="0.2"/>
    <row r="45633" ht="10.199999999999999" hidden="1" x14ac:dyDescent="0.2"/>
    <row r="45634" ht="10.199999999999999" hidden="1" x14ac:dyDescent="0.2"/>
    <row r="45635" ht="10.199999999999999" hidden="1" x14ac:dyDescent="0.2"/>
    <row r="45636" ht="10.199999999999999" hidden="1" x14ac:dyDescent="0.2"/>
    <row r="45637" ht="10.199999999999999" hidden="1" x14ac:dyDescent="0.2"/>
    <row r="45638" ht="10.199999999999999" hidden="1" x14ac:dyDescent="0.2"/>
    <row r="45639" ht="10.199999999999999" hidden="1" x14ac:dyDescent="0.2"/>
    <row r="45640" ht="10.199999999999999" hidden="1" x14ac:dyDescent="0.2"/>
    <row r="45641" ht="10.199999999999999" hidden="1" x14ac:dyDescent="0.2"/>
    <row r="45642" ht="10.199999999999999" hidden="1" x14ac:dyDescent="0.2"/>
    <row r="45643" ht="10.199999999999999" hidden="1" x14ac:dyDescent="0.2"/>
    <row r="45644" ht="10.199999999999999" hidden="1" x14ac:dyDescent="0.2"/>
    <row r="45645" ht="10.199999999999999" hidden="1" x14ac:dyDescent="0.2"/>
    <row r="45646" ht="10.199999999999999" hidden="1" x14ac:dyDescent="0.2"/>
    <row r="45647" ht="10.199999999999999" hidden="1" x14ac:dyDescent="0.2"/>
    <row r="45648" ht="10.199999999999999" hidden="1" x14ac:dyDescent="0.2"/>
    <row r="45649" ht="10.199999999999999" hidden="1" x14ac:dyDescent="0.2"/>
    <row r="45650" ht="10.199999999999999" hidden="1" x14ac:dyDescent="0.2"/>
    <row r="45651" ht="10.199999999999999" hidden="1" x14ac:dyDescent="0.2"/>
    <row r="45652" ht="10.199999999999999" hidden="1" x14ac:dyDescent="0.2"/>
    <row r="45653" ht="10.199999999999999" hidden="1" x14ac:dyDescent="0.2"/>
    <row r="45654" ht="10.199999999999999" hidden="1" x14ac:dyDescent="0.2"/>
    <row r="45655" ht="10.199999999999999" hidden="1" x14ac:dyDescent="0.2"/>
    <row r="45656" ht="10.199999999999999" hidden="1" x14ac:dyDescent="0.2"/>
    <row r="45657" ht="10.199999999999999" hidden="1" x14ac:dyDescent="0.2"/>
    <row r="45658" ht="10.199999999999999" hidden="1" x14ac:dyDescent="0.2"/>
    <row r="45659" ht="10.199999999999999" hidden="1" x14ac:dyDescent="0.2"/>
    <row r="45660" ht="10.199999999999999" hidden="1" x14ac:dyDescent="0.2"/>
    <row r="45661" ht="10.199999999999999" hidden="1" x14ac:dyDescent="0.2"/>
    <row r="45662" ht="10.199999999999999" hidden="1" x14ac:dyDescent="0.2"/>
    <row r="45663" ht="10.199999999999999" hidden="1" x14ac:dyDescent="0.2"/>
    <row r="45664" ht="10.199999999999999" hidden="1" x14ac:dyDescent="0.2"/>
    <row r="45665" ht="10.199999999999999" hidden="1" x14ac:dyDescent="0.2"/>
    <row r="45666" ht="10.199999999999999" hidden="1" x14ac:dyDescent="0.2"/>
    <row r="45667" ht="10.199999999999999" hidden="1" x14ac:dyDescent="0.2"/>
    <row r="45668" ht="10.199999999999999" hidden="1" x14ac:dyDescent="0.2"/>
    <row r="45669" ht="10.199999999999999" hidden="1" x14ac:dyDescent="0.2"/>
    <row r="45670" ht="10.199999999999999" hidden="1" x14ac:dyDescent="0.2"/>
    <row r="45671" ht="10.199999999999999" hidden="1" x14ac:dyDescent="0.2"/>
    <row r="45672" ht="10.199999999999999" hidden="1" x14ac:dyDescent="0.2"/>
    <row r="45673" ht="10.199999999999999" hidden="1" x14ac:dyDescent="0.2"/>
    <row r="45674" ht="10.199999999999999" hidden="1" x14ac:dyDescent="0.2"/>
    <row r="45675" ht="10.199999999999999" hidden="1" x14ac:dyDescent="0.2"/>
    <row r="45676" ht="10.199999999999999" hidden="1" x14ac:dyDescent="0.2"/>
    <row r="45677" ht="10.199999999999999" hidden="1" x14ac:dyDescent="0.2"/>
    <row r="45678" ht="10.199999999999999" hidden="1" x14ac:dyDescent="0.2"/>
    <row r="45679" ht="10.199999999999999" hidden="1" x14ac:dyDescent="0.2"/>
    <row r="45680" ht="10.199999999999999" hidden="1" x14ac:dyDescent="0.2"/>
    <row r="45681" ht="10.199999999999999" hidden="1" x14ac:dyDescent="0.2"/>
    <row r="45682" ht="10.199999999999999" hidden="1" x14ac:dyDescent="0.2"/>
    <row r="45683" ht="10.199999999999999" hidden="1" x14ac:dyDescent="0.2"/>
    <row r="45684" ht="10.199999999999999" hidden="1" x14ac:dyDescent="0.2"/>
    <row r="45685" ht="10.199999999999999" hidden="1" x14ac:dyDescent="0.2"/>
    <row r="45686" ht="10.199999999999999" hidden="1" x14ac:dyDescent="0.2"/>
    <row r="45687" ht="10.199999999999999" hidden="1" x14ac:dyDescent="0.2"/>
    <row r="45688" ht="10.199999999999999" hidden="1" x14ac:dyDescent="0.2"/>
    <row r="45689" ht="10.199999999999999" hidden="1" x14ac:dyDescent="0.2"/>
    <row r="45690" ht="10.199999999999999" hidden="1" x14ac:dyDescent="0.2"/>
    <row r="45691" ht="10.199999999999999" hidden="1" x14ac:dyDescent="0.2"/>
    <row r="45692" ht="10.199999999999999" hidden="1" x14ac:dyDescent="0.2"/>
    <row r="45693" ht="10.199999999999999" hidden="1" x14ac:dyDescent="0.2"/>
    <row r="45694" ht="10.199999999999999" hidden="1" x14ac:dyDescent="0.2"/>
    <row r="45695" ht="10.199999999999999" hidden="1" x14ac:dyDescent="0.2"/>
    <row r="45696" ht="10.199999999999999" hidden="1" x14ac:dyDescent="0.2"/>
    <row r="45697" ht="10.199999999999999" hidden="1" x14ac:dyDescent="0.2"/>
    <row r="45698" ht="10.199999999999999" hidden="1" x14ac:dyDescent="0.2"/>
    <row r="45699" ht="10.199999999999999" hidden="1" x14ac:dyDescent="0.2"/>
    <row r="45700" ht="10.199999999999999" hidden="1" x14ac:dyDescent="0.2"/>
    <row r="45701" ht="10.199999999999999" hidden="1" x14ac:dyDescent="0.2"/>
    <row r="45702" ht="10.199999999999999" hidden="1" x14ac:dyDescent="0.2"/>
    <row r="45703" ht="10.199999999999999" hidden="1" x14ac:dyDescent="0.2"/>
    <row r="45704" ht="10.199999999999999" hidden="1" x14ac:dyDescent="0.2"/>
    <row r="45705" ht="10.199999999999999" hidden="1" x14ac:dyDescent="0.2"/>
    <row r="45706" ht="10.199999999999999" hidden="1" x14ac:dyDescent="0.2"/>
    <row r="45707" ht="10.199999999999999" hidden="1" x14ac:dyDescent="0.2"/>
    <row r="45708" ht="10.199999999999999" hidden="1" x14ac:dyDescent="0.2"/>
    <row r="45709" ht="10.199999999999999" hidden="1" x14ac:dyDescent="0.2"/>
    <row r="45710" ht="10.199999999999999" hidden="1" x14ac:dyDescent="0.2"/>
    <row r="45711" ht="10.199999999999999" hidden="1" x14ac:dyDescent="0.2"/>
    <row r="45712" ht="10.199999999999999" hidden="1" x14ac:dyDescent="0.2"/>
    <row r="45713" ht="10.199999999999999" hidden="1" x14ac:dyDescent="0.2"/>
    <row r="45714" ht="10.199999999999999" hidden="1" x14ac:dyDescent="0.2"/>
    <row r="45715" ht="10.199999999999999" hidden="1" x14ac:dyDescent="0.2"/>
    <row r="45716" ht="10.199999999999999" hidden="1" x14ac:dyDescent="0.2"/>
    <row r="45717" ht="10.199999999999999" hidden="1" x14ac:dyDescent="0.2"/>
    <row r="45718" ht="10.199999999999999" hidden="1" x14ac:dyDescent="0.2"/>
    <row r="45719" ht="10.199999999999999" hidden="1" x14ac:dyDescent="0.2"/>
    <row r="45720" ht="10.199999999999999" hidden="1" x14ac:dyDescent="0.2"/>
    <row r="45721" ht="10.199999999999999" hidden="1" x14ac:dyDescent="0.2"/>
    <row r="45722" ht="10.199999999999999" hidden="1" x14ac:dyDescent="0.2"/>
    <row r="45723" ht="10.199999999999999" hidden="1" x14ac:dyDescent="0.2"/>
    <row r="45724" ht="10.199999999999999" hidden="1" x14ac:dyDescent="0.2"/>
    <row r="45725" ht="10.199999999999999" hidden="1" x14ac:dyDescent="0.2"/>
    <row r="45726" ht="10.199999999999999" hidden="1" x14ac:dyDescent="0.2"/>
    <row r="45727" ht="10.199999999999999" hidden="1" x14ac:dyDescent="0.2"/>
    <row r="45728" ht="10.199999999999999" hidden="1" x14ac:dyDescent="0.2"/>
    <row r="45729" ht="10.199999999999999" hidden="1" x14ac:dyDescent="0.2"/>
    <row r="45730" ht="10.199999999999999" hidden="1" x14ac:dyDescent="0.2"/>
    <row r="45731" ht="10.199999999999999" hidden="1" x14ac:dyDescent="0.2"/>
    <row r="45732" ht="10.199999999999999" hidden="1" x14ac:dyDescent="0.2"/>
    <row r="45733" ht="10.199999999999999" hidden="1" x14ac:dyDescent="0.2"/>
    <row r="45734" ht="10.199999999999999" hidden="1" x14ac:dyDescent="0.2"/>
    <row r="45735" ht="10.199999999999999" hidden="1" x14ac:dyDescent="0.2"/>
    <row r="45736" ht="10.199999999999999" hidden="1" x14ac:dyDescent="0.2"/>
    <row r="45737" ht="10.199999999999999" hidden="1" x14ac:dyDescent="0.2"/>
    <row r="45738" ht="10.199999999999999" hidden="1" x14ac:dyDescent="0.2"/>
    <row r="45739" ht="10.199999999999999" hidden="1" x14ac:dyDescent="0.2"/>
    <row r="45740" ht="10.199999999999999" hidden="1" x14ac:dyDescent="0.2"/>
    <row r="45741" ht="10.199999999999999" hidden="1" x14ac:dyDescent="0.2"/>
    <row r="45742" ht="10.199999999999999" hidden="1" x14ac:dyDescent="0.2"/>
    <row r="45743" ht="10.199999999999999" hidden="1" x14ac:dyDescent="0.2"/>
    <row r="45744" ht="10.199999999999999" hidden="1" x14ac:dyDescent="0.2"/>
    <row r="45745" ht="10.199999999999999" hidden="1" x14ac:dyDescent="0.2"/>
    <row r="45746" ht="10.199999999999999" hidden="1" x14ac:dyDescent="0.2"/>
    <row r="45747" ht="10.199999999999999" hidden="1" x14ac:dyDescent="0.2"/>
    <row r="45748" ht="10.199999999999999" hidden="1" x14ac:dyDescent="0.2"/>
    <row r="45749" ht="10.199999999999999" hidden="1" x14ac:dyDescent="0.2"/>
    <row r="45750" ht="10.199999999999999" hidden="1" x14ac:dyDescent="0.2"/>
    <row r="45751" ht="10.199999999999999" hidden="1" x14ac:dyDescent="0.2"/>
    <row r="45752" ht="10.199999999999999" hidden="1" x14ac:dyDescent="0.2"/>
    <row r="45753" ht="10.199999999999999" hidden="1" x14ac:dyDescent="0.2"/>
    <row r="45754" ht="10.199999999999999" hidden="1" x14ac:dyDescent="0.2"/>
    <row r="45755" ht="10.199999999999999" hidden="1" x14ac:dyDescent="0.2"/>
    <row r="45756" ht="10.199999999999999" hidden="1" x14ac:dyDescent="0.2"/>
    <row r="45757" ht="10.199999999999999" hidden="1" x14ac:dyDescent="0.2"/>
    <row r="45758" ht="10.199999999999999" hidden="1" x14ac:dyDescent="0.2"/>
    <row r="45759" ht="10.199999999999999" hidden="1" x14ac:dyDescent="0.2"/>
    <row r="45760" ht="10.199999999999999" hidden="1" x14ac:dyDescent="0.2"/>
    <row r="45761" ht="10.199999999999999" hidden="1" x14ac:dyDescent="0.2"/>
    <row r="45762" ht="10.199999999999999" hidden="1" x14ac:dyDescent="0.2"/>
    <row r="45763" ht="10.199999999999999" hidden="1" x14ac:dyDescent="0.2"/>
    <row r="45764" ht="10.199999999999999" hidden="1" x14ac:dyDescent="0.2"/>
    <row r="45765" ht="10.199999999999999" hidden="1" x14ac:dyDescent="0.2"/>
    <row r="45766" ht="10.199999999999999" hidden="1" x14ac:dyDescent="0.2"/>
    <row r="45767" ht="10.199999999999999" hidden="1" x14ac:dyDescent="0.2"/>
    <row r="45768" ht="10.199999999999999" hidden="1" x14ac:dyDescent="0.2"/>
    <row r="45769" ht="10.199999999999999" hidden="1" x14ac:dyDescent="0.2"/>
    <row r="45770" ht="10.199999999999999" hidden="1" x14ac:dyDescent="0.2"/>
    <row r="45771" ht="10.199999999999999" hidden="1" x14ac:dyDescent="0.2"/>
    <row r="45772" ht="10.199999999999999" hidden="1" x14ac:dyDescent="0.2"/>
    <row r="45773" ht="10.199999999999999" hidden="1" x14ac:dyDescent="0.2"/>
    <row r="45774" ht="10.199999999999999" hidden="1" x14ac:dyDescent="0.2"/>
    <row r="45775" ht="10.199999999999999" hidden="1" x14ac:dyDescent="0.2"/>
    <row r="45776" ht="10.199999999999999" hidden="1" x14ac:dyDescent="0.2"/>
    <row r="45777" ht="10.199999999999999" hidden="1" x14ac:dyDescent="0.2"/>
    <row r="45778" ht="10.199999999999999" hidden="1" x14ac:dyDescent="0.2"/>
    <row r="45779" ht="10.199999999999999" hidden="1" x14ac:dyDescent="0.2"/>
    <row r="45780" ht="10.199999999999999" hidden="1" x14ac:dyDescent="0.2"/>
    <row r="45781" ht="10.199999999999999" hidden="1" x14ac:dyDescent="0.2"/>
    <row r="45782" ht="10.199999999999999" hidden="1" x14ac:dyDescent="0.2"/>
    <row r="45783" ht="10.199999999999999" hidden="1" x14ac:dyDescent="0.2"/>
    <row r="45784" ht="10.199999999999999" hidden="1" x14ac:dyDescent="0.2"/>
    <row r="45785" ht="10.199999999999999" hidden="1" x14ac:dyDescent="0.2"/>
    <row r="45786" ht="10.199999999999999" hidden="1" x14ac:dyDescent="0.2"/>
    <row r="45787" ht="10.199999999999999" hidden="1" x14ac:dyDescent="0.2"/>
    <row r="45788" ht="10.199999999999999" hidden="1" x14ac:dyDescent="0.2"/>
    <row r="45789" ht="10.199999999999999" hidden="1" x14ac:dyDescent="0.2"/>
    <row r="45790" ht="10.199999999999999" hidden="1" x14ac:dyDescent="0.2"/>
    <row r="45791" ht="10.199999999999999" hidden="1" x14ac:dyDescent="0.2"/>
    <row r="45792" ht="10.199999999999999" hidden="1" x14ac:dyDescent="0.2"/>
    <row r="45793" ht="10.199999999999999" hidden="1" x14ac:dyDescent="0.2"/>
    <row r="45794" ht="10.199999999999999" hidden="1" x14ac:dyDescent="0.2"/>
    <row r="45795" ht="10.199999999999999" hidden="1" x14ac:dyDescent="0.2"/>
    <row r="45796" ht="10.199999999999999" hidden="1" x14ac:dyDescent="0.2"/>
    <row r="45797" ht="10.199999999999999" hidden="1" x14ac:dyDescent="0.2"/>
    <row r="45798" ht="10.199999999999999" hidden="1" x14ac:dyDescent="0.2"/>
    <row r="45799" ht="10.199999999999999" hidden="1" x14ac:dyDescent="0.2"/>
    <row r="45800" ht="10.199999999999999" hidden="1" x14ac:dyDescent="0.2"/>
    <row r="45801" ht="10.199999999999999" hidden="1" x14ac:dyDescent="0.2"/>
    <row r="45802" ht="10.199999999999999" hidden="1" x14ac:dyDescent="0.2"/>
    <row r="45803" ht="10.199999999999999" hidden="1" x14ac:dyDescent="0.2"/>
    <row r="45804" ht="10.199999999999999" hidden="1" x14ac:dyDescent="0.2"/>
    <row r="45805" ht="10.199999999999999" hidden="1" x14ac:dyDescent="0.2"/>
    <row r="45806" ht="10.199999999999999" hidden="1" x14ac:dyDescent="0.2"/>
    <row r="45807" ht="10.199999999999999" hidden="1" x14ac:dyDescent="0.2"/>
    <row r="45808" ht="10.199999999999999" hidden="1" x14ac:dyDescent="0.2"/>
    <row r="45809" ht="10.199999999999999" hidden="1" x14ac:dyDescent="0.2"/>
    <row r="45810" ht="10.199999999999999" hidden="1" x14ac:dyDescent="0.2"/>
    <row r="45811" ht="10.199999999999999" hidden="1" x14ac:dyDescent="0.2"/>
    <row r="45812" ht="10.199999999999999" hidden="1" x14ac:dyDescent="0.2"/>
    <row r="45813" ht="10.199999999999999" hidden="1" x14ac:dyDescent="0.2"/>
    <row r="45814" ht="10.199999999999999" hidden="1" x14ac:dyDescent="0.2"/>
    <row r="45815" ht="10.199999999999999" hidden="1" x14ac:dyDescent="0.2"/>
    <row r="45816" ht="10.199999999999999" hidden="1" x14ac:dyDescent="0.2"/>
    <row r="45817" ht="10.199999999999999" hidden="1" x14ac:dyDescent="0.2"/>
    <row r="45818" ht="10.199999999999999" hidden="1" x14ac:dyDescent="0.2"/>
    <row r="45819" ht="10.199999999999999" hidden="1" x14ac:dyDescent="0.2"/>
    <row r="45820" ht="10.199999999999999" hidden="1" x14ac:dyDescent="0.2"/>
    <row r="45821" ht="10.199999999999999" hidden="1" x14ac:dyDescent="0.2"/>
    <row r="45822" ht="10.199999999999999" hidden="1" x14ac:dyDescent="0.2"/>
    <row r="45823" ht="10.199999999999999" hidden="1" x14ac:dyDescent="0.2"/>
    <row r="45824" ht="10.199999999999999" hidden="1" x14ac:dyDescent="0.2"/>
    <row r="45825" ht="10.199999999999999" hidden="1" x14ac:dyDescent="0.2"/>
    <row r="45826" ht="10.199999999999999" hidden="1" x14ac:dyDescent="0.2"/>
    <row r="45827" ht="10.199999999999999" hidden="1" x14ac:dyDescent="0.2"/>
    <row r="45828" ht="10.199999999999999" hidden="1" x14ac:dyDescent="0.2"/>
    <row r="45829" ht="10.199999999999999" hidden="1" x14ac:dyDescent="0.2"/>
    <row r="45830" ht="10.199999999999999" hidden="1" x14ac:dyDescent="0.2"/>
    <row r="45831" ht="10.199999999999999" hidden="1" x14ac:dyDescent="0.2"/>
    <row r="45832" ht="10.199999999999999" hidden="1" x14ac:dyDescent="0.2"/>
    <row r="45833" ht="10.199999999999999" hidden="1" x14ac:dyDescent="0.2"/>
    <row r="45834" ht="10.199999999999999" hidden="1" x14ac:dyDescent="0.2"/>
    <row r="45835" ht="10.199999999999999" hidden="1" x14ac:dyDescent="0.2"/>
    <row r="45836" ht="10.199999999999999" hidden="1" x14ac:dyDescent="0.2"/>
    <row r="45837" ht="10.199999999999999" hidden="1" x14ac:dyDescent="0.2"/>
    <row r="45838" ht="10.199999999999999" hidden="1" x14ac:dyDescent="0.2"/>
    <row r="45839" ht="10.199999999999999" hidden="1" x14ac:dyDescent="0.2"/>
    <row r="45840" ht="10.199999999999999" hidden="1" x14ac:dyDescent="0.2"/>
    <row r="45841" ht="10.199999999999999" hidden="1" x14ac:dyDescent="0.2"/>
    <row r="45842" ht="10.199999999999999" hidden="1" x14ac:dyDescent="0.2"/>
    <row r="45843" ht="10.199999999999999" hidden="1" x14ac:dyDescent="0.2"/>
    <row r="45844" ht="10.199999999999999" hidden="1" x14ac:dyDescent="0.2"/>
    <row r="45845" ht="10.199999999999999" hidden="1" x14ac:dyDescent="0.2"/>
    <row r="45846" ht="10.199999999999999" hidden="1" x14ac:dyDescent="0.2"/>
    <row r="45847" ht="10.199999999999999" hidden="1" x14ac:dyDescent="0.2"/>
    <row r="45848" ht="10.199999999999999" hidden="1" x14ac:dyDescent="0.2"/>
    <row r="45849" ht="10.199999999999999" hidden="1" x14ac:dyDescent="0.2"/>
    <row r="45850" ht="10.199999999999999" hidden="1" x14ac:dyDescent="0.2"/>
    <row r="45851" ht="10.199999999999999" hidden="1" x14ac:dyDescent="0.2"/>
    <row r="45852" ht="10.199999999999999" hidden="1" x14ac:dyDescent="0.2"/>
    <row r="45853" ht="10.199999999999999" hidden="1" x14ac:dyDescent="0.2"/>
    <row r="45854" ht="10.199999999999999" hidden="1" x14ac:dyDescent="0.2"/>
    <row r="45855" ht="10.199999999999999" hidden="1" x14ac:dyDescent="0.2"/>
    <row r="45856" ht="10.199999999999999" hidden="1" x14ac:dyDescent="0.2"/>
    <row r="45857" ht="10.199999999999999" hidden="1" x14ac:dyDescent="0.2"/>
    <row r="45858" ht="10.199999999999999" hidden="1" x14ac:dyDescent="0.2"/>
    <row r="45859" ht="10.199999999999999" hidden="1" x14ac:dyDescent="0.2"/>
    <row r="45860" ht="10.199999999999999" hidden="1" x14ac:dyDescent="0.2"/>
    <row r="45861" ht="10.199999999999999" hidden="1" x14ac:dyDescent="0.2"/>
    <row r="45862" ht="10.199999999999999" hidden="1" x14ac:dyDescent="0.2"/>
    <row r="45863" ht="10.199999999999999" hidden="1" x14ac:dyDescent="0.2"/>
    <row r="45864" ht="10.199999999999999" hidden="1" x14ac:dyDescent="0.2"/>
    <row r="45865" ht="10.199999999999999" hidden="1" x14ac:dyDescent="0.2"/>
    <row r="45866" ht="10.199999999999999" hidden="1" x14ac:dyDescent="0.2"/>
    <row r="45867" ht="10.199999999999999" hidden="1" x14ac:dyDescent="0.2"/>
    <row r="45868" ht="10.199999999999999" hidden="1" x14ac:dyDescent="0.2"/>
    <row r="45869" ht="10.199999999999999" hidden="1" x14ac:dyDescent="0.2"/>
    <row r="45870" ht="10.199999999999999" hidden="1" x14ac:dyDescent="0.2"/>
    <row r="45871" ht="10.199999999999999" hidden="1" x14ac:dyDescent="0.2"/>
    <row r="45872" ht="10.199999999999999" hidden="1" x14ac:dyDescent="0.2"/>
    <row r="45873" ht="10.199999999999999" hidden="1" x14ac:dyDescent="0.2"/>
    <row r="45874" ht="10.199999999999999" hidden="1" x14ac:dyDescent="0.2"/>
    <row r="45875" ht="10.199999999999999" hidden="1" x14ac:dyDescent="0.2"/>
    <row r="45876" ht="10.199999999999999" hidden="1" x14ac:dyDescent="0.2"/>
    <row r="45877" ht="10.199999999999999" hidden="1" x14ac:dyDescent="0.2"/>
    <row r="45878" ht="10.199999999999999" hidden="1" x14ac:dyDescent="0.2"/>
    <row r="45879" ht="10.199999999999999" hidden="1" x14ac:dyDescent="0.2"/>
    <row r="45880" ht="10.199999999999999" hidden="1" x14ac:dyDescent="0.2"/>
    <row r="45881" ht="10.199999999999999" hidden="1" x14ac:dyDescent="0.2"/>
    <row r="45882" ht="10.199999999999999" hidden="1" x14ac:dyDescent="0.2"/>
    <row r="45883" ht="10.199999999999999" hidden="1" x14ac:dyDescent="0.2"/>
    <row r="45884" ht="10.199999999999999" hidden="1" x14ac:dyDescent="0.2"/>
    <row r="45885" ht="10.199999999999999" hidden="1" x14ac:dyDescent="0.2"/>
    <row r="45886" ht="10.199999999999999" hidden="1" x14ac:dyDescent="0.2"/>
    <row r="45887" ht="10.199999999999999" hidden="1" x14ac:dyDescent="0.2"/>
    <row r="45888" ht="10.199999999999999" hidden="1" x14ac:dyDescent="0.2"/>
    <row r="45889" ht="10.199999999999999" hidden="1" x14ac:dyDescent="0.2"/>
    <row r="45890" ht="10.199999999999999" hidden="1" x14ac:dyDescent="0.2"/>
    <row r="45891" ht="10.199999999999999" hidden="1" x14ac:dyDescent="0.2"/>
    <row r="45892" ht="10.199999999999999" hidden="1" x14ac:dyDescent="0.2"/>
    <row r="45893" ht="10.199999999999999" hidden="1" x14ac:dyDescent="0.2"/>
    <row r="45894" ht="10.199999999999999" hidden="1" x14ac:dyDescent="0.2"/>
    <row r="45895" ht="10.199999999999999" hidden="1" x14ac:dyDescent="0.2"/>
    <row r="45896" ht="10.199999999999999" hidden="1" x14ac:dyDescent="0.2"/>
    <row r="45897" ht="10.199999999999999" hidden="1" x14ac:dyDescent="0.2"/>
    <row r="45898" ht="10.199999999999999" hidden="1" x14ac:dyDescent="0.2"/>
    <row r="45899" ht="10.199999999999999" hidden="1" x14ac:dyDescent="0.2"/>
    <row r="45900" ht="10.199999999999999" hidden="1" x14ac:dyDescent="0.2"/>
    <row r="45901" ht="10.199999999999999" hidden="1" x14ac:dyDescent="0.2"/>
    <row r="45902" ht="10.199999999999999" hidden="1" x14ac:dyDescent="0.2"/>
    <row r="45903" ht="10.199999999999999" hidden="1" x14ac:dyDescent="0.2"/>
    <row r="45904" ht="10.199999999999999" hidden="1" x14ac:dyDescent="0.2"/>
    <row r="45905" ht="10.199999999999999" hidden="1" x14ac:dyDescent="0.2"/>
    <row r="45906" ht="10.199999999999999" hidden="1" x14ac:dyDescent="0.2"/>
    <row r="45907" ht="10.199999999999999" hidden="1" x14ac:dyDescent="0.2"/>
    <row r="45908" ht="10.199999999999999" hidden="1" x14ac:dyDescent="0.2"/>
    <row r="45909" ht="10.199999999999999" hidden="1" x14ac:dyDescent="0.2"/>
    <row r="45910" ht="10.199999999999999" hidden="1" x14ac:dyDescent="0.2"/>
    <row r="45911" ht="10.199999999999999" hidden="1" x14ac:dyDescent="0.2"/>
    <row r="45912" ht="10.199999999999999" hidden="1" x14ac:dyDescent="0.2"/>
    <row r="45913" ht="10.199999999999999" hidden="1" x14ac:dyDescent="0.2"/>
    <row r="45914" ht="10.199999999999999" hidden="1" x14ac:dyDescent="0.2"/>
    <row r="45915" ht="10.199999999999999" hidden="1" x14ac:dyDescent="0.2"/>
    <row r="45916" ht="10.199999999999999" hidden="1" x14ac:dyDescent="0.2"/>
    <row r="45917" ht="10.199999999999999" hidden="1" x14ac:dyDescent="0.2"/>
    <row r="45918" ht="10.199999999999999" hidden="1" x14ac:dyDescent="0.2"/>
    <row r="45919" ht="10.199999999999999" hidden="1" x14ac:dyDescent="0.2"/>
    <row r="45920" ht="10.199999999999999" hidden="1" x14ac:dyDescent="0.2"/>
    <row r="45921" ht="10.199999999999999" hidden="1" x14ac:dyDescent="0.2"/>
    <row r="45922" ht="10.199999999999999" hidden="1" x14ac:dyDescent="0.2"/>
    <row r="45923" ht="10.199999999999999" hidden="1" x14ac:dyDescent="0.2"/>
    <row r="45924" ht="10.199999999999999" hidden="1" x14ac:dyDescent="0.2"/>
    <row r="45925" ht="10.199999999999999" hidden="1" x14ac:dyDescent="0.2"/>
    <row r="45926" ht="10.199999999999999" hidden="1" x14ac:dyDescent="0.2"/>
    <row r="45927" ht="10.199999999999999" hidden="1" x14ac:dyDescent="0.2"/>
    <row r="45928" ht="10.199999999999999" hidden="1" x14ac:dyDescent="0.2"/>
    <row r="45929" ht="10.199999999999999" hidden="1" x14ac:dyDescent="0.2"/>
    <row r="45930" ht="10.199999999999999" hidden="1" x14ac:dyDescent="0.2"/>
    <row r="45931" ht="10.199999999999999" hidden="1" x14ac:dyDescent="0.2"/>
    <row r="45932" ht="10.199999999999999" hidden="1" x14ac:dyDescent="0.2"/>
    <row r="45933" ht="10.199999999999999" hidden="1" x14ac:dyDescent="0.2"/>
    <row r="45934" ht="10.199999999999999" hidden="1" x14ac:dyDescent="0.2"/>
    <row r="45935" ht="10.199999999999999" hidden="1" x14ac:dyDescent="0.2"/>
    <row r="45936" ht="10.199999999999999" hidden="1" x14ac:dyDescent="0.2"/>
    <row r="45937" ht="10.199999999999999" hidden="1" x14ac:dyDescent="0.2"/>
    <row r="45938" ht="10.199999999999999" hidden="1" x14ac:dyDescent="0.2"/>
    <row r="45939" ht="10.199999999999999" hidden="1" x14ac:dyDescent="0.2"/>
    <row r="45940" ht="10.199999999999999" hidden="1" x14ac:dyDescent="0.2"/>
    <row r="45941" ht="10.199999999999999" hidden="1" x14ac:dyDescent="0.2"/>
    <row r="45942" ht="10.199999999999999" hidden="1" x14ac:dyDescent="0.2"/>
    <row r="45943" ht="10.199999999999999" hidden="1" x14ac:dyDescent="0.2"/>
    <row r="45944" ht="10.199999999999999" hidden="1" x14ac:dyDescent="0.2"/>
    <row r="45945" ht="10.199999999999999" hidden="1" x14ac:dyDescent="0.2"/>
    <row r="45946" ht="10.199999999999999" hidden="1" x14ac:dyDescent="0.2"/>
    <row r="45947" ht="10.199999999999999" hidden="1" x14ac:dyDescent="0.2"/>
    <row r="45948" ht="10.199999999999999" hidden="1" x14ac:dyDescent="0.2"/>
    <row r="45949" ht="10.199999999999999" hidden="1" x14ac:dyDescent="0.2"/>
    <row r="45950" ht="10.199999999999999" hidden="1" x14ac:dyDescent="0.2"/>
    <row r="45951" ht="10.199999999999999" hidden="1" x14ac:dyDescent="0.2"/>
    <row r="45952" ht="10.199999999999999" hidden="1" x14ac:dyDescent="0.2"/>
    <row r="45953" ht="10.199999999999999" hidden="1" x14ac:dyDescent="0.2"/>
    <row r="45954" ht="10.199999999999999" hidden="1" x14ac:dyDescent="0.2"/>
    <row r="45955" ht="10.199999999999999" hidden="1" x14ac:dyDescent="0.2"/>
    <row r="45956" ht="10.199999999999999" hidden="1" x14ac:dyDescent="0.2"/>
    <row r="45957" ht="10.199999999999999" hidden="1" x14ac:dyDescent="0.2"/>
    <row r="45958" ht="10.199999999999999" hidden="1" x14ac:dyDescent="0.2"/>
    <row r="45959" ht="10.199999999999999" hidden="1" x14ac:dyDescent="0.2"/>
    <row r="45960" ht="10.199999999999999" hidden="1" x14ac:dyDescent="0.2"/>
    <row r="45961" ht="10.199999999999999" hidden="1" x14ac:dyDescent="0.2"/>
    <row r="45962" ht="10.199999999999999" hidden="1" x14ac:dyDescent="0.2"/>
    <row r="45963" ht="10.199999999999999" hidden="1" x14ac:dyDescent="0.2"/>
    <row r="45964" ht="10.199999999999999" hidden="1" x14ac:dyDescent="0.2"/>
    <row r="45965" ht="10.199999999999999" hidden="1" x14ac:dyDescent="0.2"/>
    <row r="45966" ht="10.199999999999999" hidden="1" x14ac:dyDescent="0.2"/>
    <row r="45967" ht="10.199999999999999" hidden="1" x14ac:dyDescent="0.2"/>
    <row r="45968" ht="10.199999999999999" hidden="1" x14ac:dyDescent="0.2"/>
    <row r="45969" ht="10.199999999999999" hidden="1" x14ac:dyDescent="0.2"/>
    <row r="45970" ht="10.199999999999999" hidden="1" x14ac:dyDescent="0.2"/>
    <row r="45971" ht="10.199999999999999" hidden="1" x14ac:dyDescent="0.2"/>
    <row r="45972" ht="10.199999999999999" hidden="1" x14ac:dyDescent="0.2"/>
    <row r="45973" ht="10.199999999999999" hidden="1" x14ac:dyDescent="0.2"/>
    <row r="45974" ht="10.199999999999999" hidden="1" x14ac:dyDescent="0.2"/>
    <row r="45975" ht="10.199999999999999" hidden="1" x14ac:dyDescent="0.2"/>
    <row r="45976" ht="10.199999999999999" hidden="1" x14ac:dyDescent="0.2"/>
    <row r="45977" ht="10.199999999999999" hidden="1" x14ac:dyDescent="0.2"/>
    <row r="45978" ht="10.199999999999999" hidden="1" x14ac:dyDescent="0.2"/>
    <row r="45979" ht="10.199999999999999" hidden="1" x14ac:dyDescent="0.2"/>
    <row r="45980" ht="10.199999999999999" hidden="1" x14ac:dyDescent="0.2"/>
    <row r="45981" ht="10.199999999999999" hidden="1" x14ac:dyDescent="0.2"/>
    <row r="45982" ht="10.199999999999999" hidden="1" x14ac:dyDescent="0.2"/>
    <row r="45983" ht="10.199999999999999" hidden="1" x14ac:dyDescent="0.2"/>
    <row r="45984" ht="10.199999999999999" hidden="1" x14ac:dyDescent="0.2"/>
    <row r="45985" ht="10.199999999999999" hidden="1" x14ac:dyDescent="0.2"/>
    <row r="45986" ht="10.199999999999999" hidden="1" x14ac:dyDescent="0.2"/>
    <row r="45987" ht="10.199999999999999" hidden="1" x14ac:dyDescent="0.2"/>
    <row r="45988" ht="10.199999999999999" hidden="1" x14ac:dyDescent="0.2"/>
    <row r="45989" ht="10.199999999999999" hidden="1" x14ac:dyDescent="0.2"/>
    <row r="45990" ht="10.199999999999999" hidden="1" x14ac:dyDescent="0.2"/>
    <row r="45991" ht="10.199999999999999" hidden="1" x14ac:dyDescent="0.2"/>
    <row r="45992" ht="10.199999999999999" hidden="1" x14ac:dyDescent="0.2"/>
    <row r="45993" ht="10.199999999999999" hidden="1" x14ac:dyDescent="0.2"/>
    <row r="45994" ht="10.199999999999999" hidden="1" x14ac:dyDescent="0.2"/>
    <row r="45995" ht="10.199999999999999" hidden="1" x14ac:dyDescent="0.2"/>
    <row r="45996" ht="10.199999999999999" hidden="1" x14ac:dyDescent="0.2"/>
    <row r="45997" ht="10.199999999999999" hidden="1" x14ac:dyDescent="0.2"/>
    <row r="45998" ht="10.199999999999999" hidden="1" x14ac:dyDescent="0.2"/>
    <row r="45999" ht="10.199999999999999" hidden="1" x14ac:dyDescent="0.2"/>
    <row r="46000" ht="10.199999999999999" hidden="1" x14ac:dyDescent="0.2"/>
    <row r="46001" ht="10.199999999999999" hidden="1" x14ac:dyDescent="0.2"/>
    <row r="46002" ht="10.199999999999999" hidden="1" x14ac:dyDescent="0.2"/>
    <row r="46003" ht="10.199999999999999" hidden="1" x14ac:dyDescent="0.2"/>
    <row r="46004" ht="10.199999999999999" hidden="1" x14ac:dyDescent="0.2"/>
    <row r="46005" ht="10.199999999999999" hidden="1" x14ac:dyDescent="0.2"/>
    <row r="46006" ht="10.199999999999999" hidden="1" x14ac:dyDescent="0.2"/>
    <row r="46007" ht="10.199999999999999" hidden="1" x14ac:dyDescent="0.2"/>
    <row r="46008" ht="10.199999999999999" hidden="1" x14ac:dyDescent="0.2"/>
    <row r="46009" ht="10.199999999999999" hidden="1" x14ac:dyDescent="0.2"/>
    <row r="46010" ht="10.199999999999999" hidden="1" x14ac:dyDescent="0.2"/>
    <row r="46011" ht="10.199999999999999" hidden="1" x14ac:dyDescent="0.2"/>
    <row r="46012" ht="10.199999999999999" hidden="1" x14ac:dyDescent="0.2"/>
    <row r="46013" ht="10.199999999999999" hidden="1" x14ac:dyDescent="0.2"/>
    <row r="46014" ht="10.199999999999999" hidden="1" x14ac:dyDescent="0.2"/>
    <row r="46015" ht="10.199999999999999" hidden="1" x14ac:dyDescent="0.2"/>
    <row r="46016" ht="10.199999999999999" hidden="1" x14ac:dyDescent="0.2"/>
    <row r="46017" ht="10.199999999999999" hidden="1" x14ac:dyDescent="0.2"/>
    <row r="46018" ht="10.199999999999999" hidden="1" x14ac:dyDescent="0.2"/>
    <row r="46019" ht="10.199999999999999" hidden="1" x14ac:dyDescent="0.2"/>
    <row r="46020" ht="10.199999999999999" hidden="1" x14ac:dyDescent="0.2"/>
    <row r="46021" ht="10.199999999999999" hidden="1" x14ac:dyDescent="0.2"/>
    <row r="46022" ht="10.199999999999999" hidden="1" x14ac:dyDescent="0.2"/>
    <row r="46023" ht="10.199999999999999" hidden="1" x14ac:dyDescent="0.2"/>
    <row r="46024" ht="10.199999999999999" hidden="1" x14ac:dyDescent="0.2"/>
    <row r="46025" ht="10.199999999999999" hidden="1" x14ac:dyDescent="0.2"/>
    <row r="46026" ht="10.199999999999999" hidden="1" x14ac:dyDescent="0.2"/>
    <row r="46027" ht="10.199999999999999" hidden="1" x14ac:dyDescent="0.2"/>
    <row r="46028" ht="10.199999999999999" hidden="1" x14ac:dyDescent="0.2"/>
    <row r="46029" ht="10.199999999999999" hidden="1" x14ac:dyDescent="0.2"/>
    <row r="46030" ht="10.199999999999999" hidden="1" x14ac:dyDescent="0.2"/>
    <row r="46031" ht="10.199999999999999" hidden="1" x14ac:dyDescent="0.2"/>
    <row r="46032" ht="10.199999999999999" hidden="1" x14ac:dyDescent="0.2"/>
    <row r="46033" ht="10.199999999999999" hidden="1" x14ac:dyDescent="0.2"/>
    <row r="46034" ht="10.199999999999999" hidden="1" x14ac:dyDescent="0.2"/>
    <row r="46035" ht="10.199999999999999" hidden="1" x14ac:dyDescent="0.2"/>
    <row r="46036" ht="10.199999999999999" hidden="1" x14ac:dyDescent="0.2"/>
    <row r="46037" ht="10.199999999999999" hidden="1" x14ac:dyDescent="0.2"/>
    <row r="46038" ht="10.199999999999999" hidden="1" x14ac:dyDescent="0.2"/>
    <row r="46039" ht="10.199999999999999" hidden="1" x14ac:dyDescent="0.2"/>
    <row r="46040" ht="10.199999999999999" hidden="1" x14ac:dyDescent="0.2"/>
    <row r="46041" ht="10.199999999999999" hidden="1" x14ac:dyDescent="0.2"/>
    <row r="46042" ht="10.199999999999999" hidden="1" x14ac:dyDescent="0.2"/>
    <row r="46043" ht="10.199999999999999" hidden="1" x14ac:dyDescent="0.2"/>
    <row r="46044" ht="10.199999999999999" hidden="1" x14ac:dyDescent="0.2"/>
    <row r="46045" ht="10.199999999999999" hidden="1" x14ac:dyDescent="0.2"/>
    <row r="46046" ht="10.199999999999999" hidden="1" x14ac:dyDescent="0.2"/>
    <row r="46047" ht="10.199999999999999" hidden="1" x14ac:dyDescent="0.2"/>
    <row r="46048" ht="10.199999999999999" hidden="1" x14ac:dyDescent="0.2"/>
    <row r="46049" ht="10.199999999999999" hidden="1" x14ac:dyDescent="0.2"/>
    <row r="46050" ht="10.199999999999999" hidden="1" x14ac:dyDescent="0.2"/>
    <row r="46051" ht="10.199999999999999" hidden="1" x14ac:dyDescent="0.2"/>
    <row r="46052" ht="10.199999999999999" hidden="1" x14ac:dyDescent="0.2"/>
    <row r="46053" ht="10.199999999999999" hidden="1" x14ac:dyDescent="0.2"/>
    <row r="46054" ht="10.199999999999999" hidden="1" x14ac:dyDescent="0.2"/>
    <row r="46055" ht="10.199999999999999" hidden="1" x14ac:dyDescent="0.2"/>
    <row r="46056" ht="10.199999999999999" hidden="1" x14ac:dyDescent="0.2"/>
    <row r="46057" ht="10.199999999999999" hidden="1" x14ac:dyDescent="0.2"/>
    <row r="46058" ht="10.199999999999999" hidden="1" x14ac:dyDescent="0.2"/>
    <row r="46059" ht="10.199999999999999" hidden="1" x14ac:dyDescent="0.2"/>
    <row r="46060" ht="10.199999999999999" hidden="1" x14ac:dyDescent="0.2"/>
    <row r="46061" ht="10.199999999999999" hidden="1" x14ac:dyDescent="0.2"/>
    <row r="46062" ht="10.199999999999999" hidden="1" x14ac:dyDescent="0.2"/>
    <row r="46063" ht="10.199999999999999" hidden="1" x14ac:dyDescent="0.2"/>
    <row r="46064" ht="10.199999999999999" hidden="1" x14ac:dyDescent="0.2"/>
    <row r="46065" ht="10.199999999999999" hidden="1" x14ac:dyDescent="0.2"/>
    <row r="46066" ht="10.199999999999999" hidden="1" x14ac:dyDescent="0.2"/>
    <row r="46067" ht="10.199999999999999" hidden="1" x14ac:dyDescent="0.2"/>
    <row r="46068" ht="10.199999999999999" hidden="1" x14ac:dyDescent="0.2"/>
    <row r="46069" ht="10.199999999999999" hidden="1" x14ac:dyDescent="0.2"/>
    <row r="46070" ht="10.199999999999999" hidden="1" x14ac:dyDescent="0.2"/>
    <row r="46071" ht="10.199999999999999" hidden="1" x14ac:dyDescent="0.2"/>
    <row r="46072" ht="10.199999999999999" hidden="1" x14ac:dyDescent="0.2"/>
    <row r="46073" ht="10.199999999999999" hidden="1" x14ac:dyDescent="0.2"/>
    <row r="46074" ht="10.199999999999999" hidden="1" x14ac:dyDescent="0.2"/>
    <row r="46075" ht="10.199999999999999" hidden="1" x14ac:dyDescent="0.2"/>
    <row r="46076" ht="10.199999999999999" hidden="1" x14ac:dyDescent="0.2"/>
    <row r="46077" ht="10.199999999999999" hidden="1" x14ac:dyDescent="0.2"/>
    <row r="46078" ht="10.199999999999999" hidden="1" x14ac:dyDescent="0.2"/>
    <row r="46079" ht="10.199999999999999" hidden="1" x14ac:dyDescent="0.2"/>
    <row r="46080" ht="10.199999999999999" hidden="1" x14ac:dyDescent="0.2"/>
    <row r="46081" ht="10.199999999999999" hidden="1" x14ac:dyDescent="0.2"/>
    <row r="46082" ht="10.199999999999999" hidden="1" x14ac:dyDescent="0.2"/>
    <row r="46083" ht="10.199999999999999" hidden="1" x14ac:dyDescent="0.2"/>
    <row r="46084" ht="10.199999999999999" hidden="1" x14ac:dyDescent="0.2"/>
    <row r="46085" ht="10.199999999999999" hidden="1" x14ac:dyDescent="0.2"/>
    <row r="46086" ht="10.199999999999999" hidden="1" x14ac:dyDescent="0.2"/>
    <row r="46087" ht="10.199999999999999" hidden="1" x14ac:dyDescent="0.2"/>
    <row r="46088" ht="10.199999999999999" hidden="1" x14ac:dyDescent="0.2"/>
    <row r="46089" ht="10.199999999999999" hidden="1" x14ac:dyDescent="0.2"/>
    <row r="46090" ht="10.199999999999999" hidden="1" x14ac:dyDescent="0.2"/>
    <row r="46091" ht="10.199999999999999" hidden="1" x14ac:dyDescent="0.2"/>
    <row r="46092" ht="10.199999999999999" hidden="1" x14ac:dyDescent="0.2"/>
    <row r="46093" ht="10.199999999999999" hidden="1" x14ac:dyDescent="0.2"/>
    <row r="46094" ht="10.199999999999999" hidden="1" x14ac:dyDescent="0.2"/>
    <row r="46095" ht="10.199999999999999" hidden="1" x14ac:dyDescent="0.2"/>
    <row r="46096" ht="10.199999999999999" hidden="1" x14ac:dyDescent="0.2"/>
    <row r="46097" ht="10.199999999999999" hidden="1" x14ac:dyDescent="0.2"/>
    <row r="46098" ht="10.199999999999999" hidden="1" x14ac:dyDescent="0.2"/>
    <row r="46099" ht="10.199999999999999" hidden="1" x14ac:dyDescent="0.2"/>
    <row r="46100" ht="10.199999999999999" hidden="1" x14ac:dyDescent="0.2"/>
    <row r="46101" ht="10.199999999999999" hidden="1" x14ac:dyDescent="0.2"/>
    <row r="46102" ht="10.199999999999999" hidden="1" x14ac:dyDescent="0.2"/>
    <row r="46103" ht="10.199999999999999" hidden="1" x14ac:dyDescent="0.2"/>
    <row r="46104" ht="10.199999999999999" hidden="1" x14ac:dyDescent="0.2"/>
    <row r="46105" ht="10.199999999999999" hidden="1" x14ac:dyDescent="0.2"/>
    <row r="46106" ht="10.199999999999999" hidden="1" x14ac:dyDescent="0.2"/>
    <row r="46107" ht="10.199999999999999" hidden="1" x14ac:dyDescent="0.2"/>
    <row r="46108" ht="10.199999999999999" hidden="1" x14ac:dyDescent="0.2"/>
    <row r="46109" ht="10.199999999999999" hidden="1" x14ac:dyDescent="0.2"/>
    <row r="46110" ht="10.199999999999999" hidden="1" x14ac:dyDescent="0.2"/>
    <row r="46111" ht="10.199999999999999" hidden="1" x14ac:dyDescent="0.2"/>
    <row r="46112" ht="10.199999999999999" hidden="1" x14ac:dyDescent="0.2"/>
    <row r="46113" ht="10.199999999999999" hidden="1" x14ac:dyDescent="0.2"/>
    <row r="46114" ht="10.199999999999999" hidden="1" x14ac:dyDescent="0.2"/>
    <row r="46115" ht="10.199999999999999" hidden="1" x14ac:dyDescent="0.2"/>
    <row r="46116" ht="10.199999999999999" hidden="1" x14ac:dyDescent="0.2"/>
    <row r="46117" ht="10.199999999999999" hidden="1" x14ac:dyDescent="0.2"/>
    <row r="46118" ht="10.199999999999999" hidden="1" x14ac:dyDescent="0.2"/>
    <row r="46119" ht="10.199999999999999" hidden="1" x14ac:dyDescent="0.2"/>
    <row r="46120" ht="10.199999999999999" hidden="1" x14ac:dyDescent="0.2"/>
    <row r="46121" ht="10.199999999999999" hidden="1" x14ac:dyDescent="0.2"/>
    <row r="46122" ht="10.199999999999999" hidden="1" x14ac:dyDescent="0.2"/>
    <row r="46123" ht="10.199999999999999" hidden="1" x14ac:dyDescent="0.2"/>
    <row r="46124" ht="10.199999999999999" hidden="1" x14ac:dyDescent="0.2"/>
    <row r="46125" ht="10.199999999999999" hidden="1" x14ac:dyDescent="0.2"/>
    <row r="46126" ht="10.199999999999999" hidden="1" x14ac:dyDescent="0.2"/>
    <row r="46127" ht="10.199999999999999" hidden="1" x14ac:dyDescent="0.2"/>
    <row r="46128" ht="10.199999999999999" hidden="1" x14ac:dyDescent="0.2"/>
    <row r="46129" ht="10.199999999999999" hidden="1" x14ac:dyDescent="0.2"/>
    <row r="46130" ht="10.199999999999999" hidden="1" x14ac:dyDescent="0.2"/>
    <row r="46131" ht="10.199999999999999" hidden="1" x14ac:dyDescent="0.2"/>
    <row r="46132" ht="10.199999999999999" hidden="1" x14ac:dyDescent="0.2"/>
    <row r="46133" ht="10.199999999999999" hidden="1" x14ac:dyDescent="0.2"/>
    <row r="46134" ht="10.199999999999999" hidden="1" x14ac:dyDescent="0.2"/>
    <row r="46135" ht="10.199999999999999" hidden="1" x14ac:dyDescent="0.2"/>
    <row r="46136" ht="10.199999999999999" hidden="1" x14ac:dyDescent="0.2"/>
    <row r="46137" ht="10.199999999999999" hidden="1" x14ac:dyDescent="0.2"/>
    <row r="46138" ht="10.199999999999999" hidden="1" x14ac:dyDescent="0.2"/>
    <row r="46139" ht="10.199999999999999" hidden="1" x14ac:dyDescent="0.2"/>
    <row r="46140" ht="10.199999999999999" hidden="1" x14ac:dyDescent="0.2"/>
    <row r="46141" ht="10.199999999999999" hidden="1" x14ac:dyDescent="0.2"/>
    <row r="46142" ht="10.199999999999999" hidden="1" x14ac:dyDescent="0.2"/>
    <row r="46143" ht="10.199999999999999" hidden="1" x14ac:dyDescent="0.2"/>
    <row r="46144" ht="10.199999999999999" hidden="1" x14ac:dyDescent="0.2"/>
    <row r="46145" ht="10.199999999999999" hidden="1" x14ac:dyDescent="0.2"/>
    <row r="46146" ht="10.199999999999999" hidden="1" x14ac:dyDescent="0.2"/>
    <row r="46147" ht="10.199999999999999" hidden="1" x14ac:dyDescent="0.2"/>
    <row r="46148" ht="10.199999999999999" hidden="1" x14ac:dyDescent="0.2"/>
    <row r="46149" ht="10.199999999999999" hidden="1" x14ac:dyDescent="0.2"/>
    <row r="46150" ht="10.199999999999999" hidden="1" x14ac:dyDescent="0.2"/>
    <row r="46151" ht="10.199999999999999" hidden="1" x14ac:dyDescent="0.2"/>
    <row r="46152" ht="10.199999999999999" hidden="1" x14ac:dyDescent="0.2"/>
    <row r="46153" ht="10.199999999999999" hidden="1" x14ac:dyDescent="0.2"/>
    <row r="46154" ht="10.199999999999999" hidden="1" x14ac:dyDescent="0.2"/>
    <row r="46155" ht="10.199999999999999" hidden="1" x14ac:dyDescent="0.2"/>
    <row r="46156" ht="10.199999999999999" hidden="1" x14ac:dyDescent="0.2"/>
    <row r="46157" ht="10.199999999999999" hidden="1" x14ac:dyDescent="0.2"/>
    <row r="46158" ht="10.199999999999999" hidden="1" x14ac:dyDescent="0.2"/>
    <row r="46159" ht="10.199999999999999" hidden="1" x14ac:dyDescent="0.2"/>
    <row r="46160" ht="10.199999999999999" hidden="1" x14ac:dyDescent="0.2"/>
    <row r="46161" ht="10.199999999999999" hidden="1" x14ac:dyDescent="0.2"/>
    <row r="46162" ht="10.199999999999999" hidden="1" x14ac:dyDescent="0.2"/>
    <row r="46163" ht="10.199999999999999" hidden="1" x14ac:dyDescent="0.2"/>
    <row r="46164" ht="10.199999999999999" hidden="1" x14ac:dyDescent="0.2"/>
    <row r="46165" ht="10.199999999999999" hidden="1" x14ac:dyDescent="0.2"/>
    <row r="46166" ht="10.199999999999999" hidden="1" x14ac:dyDescent="0.2"/>
    <row r="46167" ht="10.199999999999999" hidden="1" x14ac:dyDescent="0.2"/>
    <row r="46168" ht="10.199999999999999" hidden="1" x14ac:dyDescent="0.2"/>
    <row r="46169" ht="10.199999999999999" hidden="1" x14ac:dyDescent="0.2"/>
    <row r="46170" ht="10.199999999999999" hidden="1" x14ac:dyDescent="0.2"/>
    <row r="46171" ht="10.199999999999999" hidden="1" x14ac:dyDescent="0.2"/>
    <row r="46172" ht="10.199999999999999" hidden="1" x14ac:dyDescent="0.2"/>
    <row r="46173" ht="10.199999999999999" hidden="1" x14ac:dyDescent="0.2"/>
    <row r="46174" ht="10.199999999999999" hidden="1" x14ac:dyDescent="0.2"/>
    <row r="46175" ht="10.199999999999999" hidden="1" x14ac:dyDescent="0.2"/>
    <row r="46176" ht="10.199999999999999" hidden="1" x14ac:dyDescent="0.2"/>
    <row r="46177" ht="10.199999999999999" hidden="1" x14ac:dyDescent="0.2"/>
    <row r="46178" ht="10.199999999999999" hidden="1" x14ac:dyDescent="0.2"/>
    <row r="46179" ht="10.199999999999999" hidden="1" x14ac:dyDescent="0.2"/>
    <row r="46180" ht="10.199999999999999" hidden="1" x14ac:dyDescent="0.2"/>
    <row r="46181" ht="10.199999999999999" hidden="1" x14ac:dyDescent="0.2"/>
    <row r="46182" ht="10.199999999999999" hidden="1" x14ac:dyDescent="0.2"/>
    <row r="46183" ht="10.199999999999999" hidden="1" x14ac:dyDescent="0.2"/>
    <row r="46184" ht="10.199999999999999" hidden="1" x14ac:dyDescent="0.2"/>
    <row r="46185" ht="10.199999999999999" hidden="1" x14ac:dyDescent="0.2"/>
    <row r="46186" ht="10.199999999999999" hidden="1" x14ac:dyDescent="0.2"/>
    <row r="46187" ht="10.199999999999999" hidden="1" x14ac:dyDescent="0.2"/>
    <row r="46188" ht="10.199999999999999" hidden="1" x14ac:dyDescent="0.2"/>
    <row r="46189" ht="10.199999999999999" hidden="1" x14ac:dyDescent="0.2"/>
    <row r="46190" ht="10.199999999999999" hidden="1" x14ac:dyDescent="0.2"/>
    <row r="46191" ht="10.199999999999999" hidden="1" x14ac:dyDescent="0.2"/>
    <row r="46192" ht="10.199999999999999" hidden="1" x14ac:dyDescent="0.2"/>
    <row r="46193" ht="10.199999999999999" hidden="1" x14ac:dyDescent="0.2"/>
    <row r="46194" ht="10.199999999999999" hidden="1" x14ac:dyDescent="0.2"/>
    <row r="46195" ht="10.199999999999999" hidden="1" x14ac:dyDescent="0.2"/>
    <row r="46196" ht="10.199999999999999" hidden="1" x14ac:dyDescent="0.2"/>
    <row r="46197" ht="10.199999999999999" hidden="1" x14ac:dyDescent="0.2"/>
    <row r="46198" ht="10.199999999999999" hidden="1" x14ac:dyDescent="0.2"/>
    <row r="46199" ht="10.199999999999999" hidden="1" x14ac:dyDescent="0.2"/>
    <row r="46200" ht="10.199999999999999" hidden="1" x14ac:dyDescent="0.2"/>
    <row r="46201" ht="10.199999999999999" hidden="1" x14ac:dyDescent="0.2"/>
    <row r="46202" ht="10.199999999999999" hidden="1" x14ac:dyDescent="0.2"/>
    <row r="46203" ht="10.199999999999999" hidden="1" x14ac:dyDescent="0.2"/>
    <row r="46204" ht="10.199999999999999" hidden="1" x14ac:dyDescent="0.2"/>
    <row r="46205" ht="10.199999999999999" hidden="1" x14ac:dyDescent="0.2"/>
    <row r="46206" ht="10.199999999999999" hidden="1" x14ac:dyDescent="0.2"/>
    <row r="46207" ht="10.199999999999999" hidden="1" x14ac:dyDescent="0.2"/>
    <row r="46208" ht="10.199999999999999" hidden="1" x14ac:dyDescent="0.2"/>
    <row r="46209" ht="10.199999999999999" hidden="1" x14ac:dyDescent="0.2"/>
    <row r="46210" ht="10.199999999999999" hidden="1" x14ac:dyDescent="0.2"/>
    <row r="46211" ht="10.199999999999999" hidden="1" x14ac:dyDescent="0.2"/>
    <row r="46212" ht="10.199999999999999" hidden="1" x14ac:dyDescent="0.2"/>
    <row r="46213" ht="10.199999999999999" hidden="1" x14ac:dyDescent="0.2"/>
    <row r="46214" ht="10.199999999999999" hidden="1" x14ac:dyDescent="0.2"/>
    <row r="46215" ht="10.199999999999999" hidden="1" x14ac:dyDescent="0.2"/>
    <row r="46216" ht="10.199999999999999" hidden="1" x14ac:dyDescent="0.2"/>
    <row r="46217" ht="10.199999999999999" hidden="1" x14ac:dyDescent="0.2"/>
    <row r="46218" ht="10.199999999999999" hidden="1" x14ac:dyDescent="0.2"/>
    <row r="46219" ht="10.199999999999999" hidden="1" x14ac:dyDescent="0.2"/>
    <row r="46220" ht="10.199999999999999" hidden="1" x14ac:dyDescent="0.2"/>
    <row r="46221" ht="10.199999999999999" hidden="1" x14ac:dyDescent="0.2"/>
    <row r="46222" ht="10.199999999999999" hidden="1" x14ac:dyDescent="0.2"/>
    <row r="46223" ht="10.199999999999999" hidden="1" x14ac:dyDescent="0.2"/>
    <row r="46224" ht="10.199999999999999" hidden="1" x14ac:dyDescent="0.2"/>
    <row r="46225" ht="10.199999999999999" hidden="1" x14ac:dyDescent="0.2"/>
    <row r="46226" ht="10.199999999999999" hidden="1" x14ac:dyDescent="0.2"/>
    <row r="46227" ht="10.199999999999999" hidden="1" x14ac:dyDescent="0.2"/>
    <row r="46228" ht="10.199999999999999" hidden="1" x14ac:dyDescent="0.2"/>
    <row r="46229" ht="10.199999999999999" hidden="1" x14ac:dyDescent="0.2"/>
    <row r="46230" ht="10.199999999999999" hidden="1" x14ac:dyDescent="0.2"/>
    <row r="46231" ht="10.199999999999999" hidden="1" x14ac:dyDescent="0.2"/>
    <row r="46232" ht="10.199999999999999" hidden="1" x14ac:dyDescent="0.2"/>
    <row r="46233" ht="10.199999999999999" hidden="1" x14ac:dyDescent="0.2"/>
    <row r="46234" ht="10.199999999999999" hidden="1" x14ac:dyDescent="0.2"/>
    <row r="46235" ht="10.199999999999999" hidden="1" x14ac:dyDescent="0.2"/>
    <row r="46236" ht="10.199999999999999" hidden="1" x14ac:dyDescent="0.2"/>
    <row r="46237" ht="10.199999999999999" hidden="1" x14ac:dyDescent="0.2"/>
    <row r="46238" ht="10.199999999999999" hidden="1" x14ac:dyDescent="0.2"/>
    <row r="46239" ht="10.199999999999999" hidden="1" x14ac:dyDescent="0.2"/>
    <row r="46240" ht="10.199999999999999" hidden="1" x14ac:dyDescent="0.2"/>
    <row r="46241" ht="10.199999999999999" hidden="1" x14ac:dyDescent="0.2"/>
    <row r="46242" ht="10.199999999999999" hidden="1" x14ac:dyDescent="0.2"/>
    <row r="46243" ht="10.199999999999999" hidden="1" x14ac:dyDescent="0.2"/>
    <row r="46244" ht="10.199999999999999" hidden="1" x14ac:dyDescent="0.2"/>
    <row r="46245" ht="10.199999999999999" hidden="1" x14ac:dyDescent="0.2"/>
    <row r="46246" ht="10.199999999999999" hidden="1" x14ac:dyDescent="0.2"/>
    <row r="46247" ht="10.199999999999999" hidden="1" x14ac:dyDescent="0.2"/>
    <row r="46248" ht="10.199999999999999" hidden="1" x14ac:dyDescent="0.2"/>
    <row r="46249" ht="10.199999999999999" hidden="1" x14ac:dyDescent="0.2"/>
    <row r="46250" ht="10.199999999999999" hidden="1" x14ac:dyDescent="0.2"/>
    <row r="46251" ht="10.199999999999999" hidden="1" x14ac:dyDescent="0.2"/>
    <row r="46252" ht="10.199999999999999" hidden="1" x14ac:dyDescent="0.2"/>
    <row r="46253" ht="10.199999999999999" hidden="1" x14ac:dyDescent="0.2"/>
    <row r="46254" ht="10.199999999999999" hidden="1" x14ac:dyDescent="0.2"/>
    <row r="46255" ht="10.199999999999999" hidden="1" x14ac:dyDescent="0.2"/>
    <row r="46256" ht="10.199999999999999" hidden="1" x14ac:dyDescent="0.2"/>
    <row r="46257" ht="10.199999999999999" hidden="1" x14ac:dyDescent="0.2"/>
    <row r="46258" ht="10.199999999999999" hidden="1" x14ac:dyDescent="0.2"/>
    <row r="46259" ht="10.199999999999999" hidden="1" x14ac:dyDescent="0.2"/>
    <row r="46260" ht="10.199999999999999" hidden="1" x14ac:dyDescent="0.2"/>
    <row r="46261" ht="10.199999999999999" hidden="1" x14ac:dyDescent="0.2"/>
    <row r="46262" ht="10.199999999999999" hidden="1" x14ac:dyDescent="0.2"/>
    <row r="46263" ht="10.199999999999999" hidden="1" x14ac:dyDescent="0.2"/>
    <row r="46264" ht="10.199999999999999" hidden="1" x14ac:dyDescent="0.2"/>
    <row r="46265" ht="10.199999999999999" hidden="1" x14ac:dyDescent="0.2"/>
    <row r="46266" ht="10.199999999999999" hidden="1" x14ac:dyDescent="0.2"/>
    <row r="46267" ht="10.199999999999999" hidden="1" x14ac:dyDescent="0.2"/>
    <row r="46268" ht="10.199999999999999" hidden="1" x14ac:dyDescent="0.2"/>
    <row r="46269" ht="10.199999999999999" hidden="1" x14ac:dyDescent="0.2"/>
    <row r="46270" ht="10.199999999999999" hidden="1" x14ac:dyDescent="0.2"/>
    <row r="46271" ht="10.199999999999999" hidden="1" x14ac:dyDescent="0.2"/>
    <row r="46272" ht="10.199999999999999" hidden="1" x14ac:dyDescent="0.2"/>
    <row r="46273" ht="10.199999999999999" hidden="1" x14ac:dyDescent="0.2"/>
    <row r="46274" ht="10.199999999999999" hidden="1" x14ac:dyDescent="0.2"/>
    <row r="46275" ht="10.199999999999999" hidden="1" x14ac:dyDescent="0.2"/>
    <row r="46276" ht="10.199999999999999" hidden="1" x14ac:dyDescent="0.2"/>
    <row r="46277" ht="10.199999999999999" hidden="1" x14ac:dyDescent="0.2"/>
    <row r="46278" ht="10.199999999999999" hidden="1" x14ac:dyDescent="0.2"/>
    <row r="46279" ht="10.199999999999999" hidden="1" x14ac:dyDescent="0.2"/>
    <row r="46280" ht="10.199999999999999" hidden="1" x14ac:dyDescent="0.2"/>
    <row r="46281" ht="10.199999999999999" hidden="1" x14ac:dyDescent="0.2"/>
    <row r="46282" ht="10.199999999999999" hidden="1" x14ac:dyDescent="0.2"/>
    <row r="46283" ht="10.199999999999999" hidden="1" x14ac:dyDescent="0.2"/>
    <row r="46284" ht="10.199999999999999" hidden="1" x14ac:dyDescent="0.2"/>
    <row r="46285" ht="10.199999999999999" hidden="1" x14ac:dyDescent="0.2"/>
    <row r="46286" ht="10.199999999999999" hidden="1" x14ac:dyDescent="0.2"/>
    <row r="46287" ht="10.199999999999999" hidden="1" x14ac:dyDescent="0.2"/>
    <row r="46288" ht="10.199999999999999" hidden="1" x14ac:dyDescent="0.2"/>
    <row r="46289" ht="10.199999999999999" hidden="1" x14ac:dyDescent="0.2"/>
    <row r="46290" ht="10.199999999999999" hidden="1" x14ac:dyDescent="0.2"/>
    <row r="46291" ht="10.199999999999999" hidden="1" x14ac:dyDescent="0.2"/>
    <row r="46292" ht="10.199999999999999" hidden="1" x14ac:dyDescent="0.2"/>
    <row r="46293" ht="10.199999999999999" hidden="1" x14ac:dyDescent="0.2"/>
    <row r="46294" ht="10.199999999999999" hidden="1" x14ac:dyDescent="0.2"/>
    <row r="46295" ht="10.199999999999999" hidden="1" x14ac:dyDescent="0.2"/>
    <row r="46296" ht="10.199999999999999" hidden="1" x14ac:dyDescent="0.2"/>
    <row r="46297" ht="10.199999999999999" hidden="1" x14ac:dyDescent="0.2"/>
    <row r="46298" ht="10.199999999999999" hidden="1" x14ac:dyDescent="0.2"/>
    <row r="46299" ht="10.199999999999999" hidden="1" x14ac:dyDescent="0.2"/>
    <row r="46300" ht="10.199999999999999" hidden="1" x14ac:dyDescent="0.2"/>
    <row r="46301" ht="10.199999999999999" hidden="1" x14ac:dyDescent="0.2"/>
    <row r="46302" ht="10.199999999999999" hidden="1" x14ac:dyDescent="0.2"/>
    <row r="46303" ht="10.199999999999999" hidden="1" x14ac:dyDescent="0.2"/>
    <row r="46304" ht="10.199999999999999" hidden="1" x14ac:dyDescent="0.2"/>
    <row r="46305" ht="10.199999999999999" hidden="1" x14ac:dyDescent="0.2"/>
    <row r="46306" ht="10.199999999999999" hidden="1" x14ac:dyDescent="0.2"/>
    <row r="46307" ht="10.199999999999999" hidden="1" x14ac:dyDescent="0.2"/>
    <row r="46308" ht="10.199999999999999" hidden="1" x14ac:dyDescent="0.2"/>
    <row r="46309" ht="10.199999999999999" hidden="1" x14ac:dyDescent="0.2"/>
    <row r="46310" ht="10.199999999999999" hidden="1" x14ac:dyDescent="0.2"/>
    <row r="46311" ht="10.199999999999999" hidden="1" x14ac:dyDescent="0.2"/>
    <row r="46312" ht="10.199999999999999" hidden="1" x14ac:dyDescent="0.2"/>
    <row r="46313" ht="10.199999999999999" hidden="1" x14ac:dyDescent="0.2"/>
    <row r="46314" ht="10.199999999999999" hidden="1" x14ac:dyDescent="0.2"/>
    <row r="46315" ht="10.199999999999999" hidden="1" x14ac:dyDescent="0.2"/>
    <row r="46316" ht="10.199999999999999" hidden="1" x14ac:dyDescent="0.2"/>
    <row r="46317" ht="10.199999999999999" hidden="1" x14ac:dyDescent="0.2"/>
    <row r="46318" ht="10.199999999999999" hidden="1" x14ac:dyDescent="0.2"/>
    <row r="46319" ht="10.199999999999999" hidden="1" x14ac:dyDescent="0.2"/>
    <row r="46320" ht="10.199999999999999" hidden="1" x14ac:dyDescent="0.2"/>
    <row r="46321" ht="10.199999999999999" hidden="1" x14ac:dyDescent="0.2"/>
    <row r="46322" ht="10.199999999999999" hidden="1" x14ac:dyDescent="0.2"/>
    <row r="46323" ht="10.199999999999999" hidden="1" x14ac:dyDescent="0.2"/>
    <row r="46324" ht="10.199999999999999" hidden="1" x14ac:dyDescent="0.2"/>
    <row r="46325" ht="10.199999999999999" hidden="1" x14ac:dyDescent="0.2"/>
    <row r="46326" ht="10.199999999999999" hidden="1" x14ac:dyDescent="0.2"/>
    <row r="46327" ht="10.199999999999999" hidden="1" x14ac:dyDescent="0.2"/>
    <row r="46328" ht="10.199999999999999" hidden="1" x14ac:dyDescent="0.2"/>
    <row r="46329" ht="10.199999999999999" hidden="1" x14ac:dyDescent="0.2"/>
    <row r="46330" ht="10.199999999999999" hidden="1" x14ac:dyDescent="0.2"/>
    <row r="46331" ht="10.199999999999999" hidden="1" x14ac:dyDescent="0.2"/>
    <row r="46332" ht="10.199999999999999" hidden="1" x14ac:dyDescent="0.2"/>
    <row r="46333" ht="10.199999999999999" hidden="1" x14ac:dyDescent="0.2"/>
    <row r="46334" ht="10.199999999999999" hidden="1" x14ac:dyDescent="0.2"/>
    <row r="46335" ht="10.199999999999999" hidden="1" x14ac:dyDescent="0.2"/>
    <row r="46336" ht="10.199999999999999" hidden="1" x14ac:dyDescent="0.2"/>
    <row r="46337" ht="10.199999999999999" hidden="1" x14ac:dyDescent="0.2"/>
    <row r="46338" ht="10.199999999999999" hidden="1" x14ac:dyDescent="0.2"/>
    <row r="46339" ht="10.199999999999999" hidden="1" x14ac:dyDescent="0.2"/>
    <row r="46340" ht="10.199999999999999" hidden="1" x14ac:dyDescent="0.2"/>
    <row r="46341" ht="10.199999999999999" hidden="1" x14ac:dyDescent="0.2"/>
    <row r="46342" ht="10.199999999999999" hidden="1" x14ac:dyDescent="0.2"/>
    <row r="46343" ht="10.199999999999999" hidden="1" x14ac:dyDescent="0.2"/>
    <row r="46344" ht="10.199999999999999" hidden="1" x14ac:dyDescent="0.2"/>
    <row r="46345" ht="10.199999999999999" hidden="1" x14ac:dyDescent="0.2"/>
    <row r="46346" ht="10.199999999999999" hidden="1" x14ac:dyDescent="0.2"/>
    <row r="46347" ht="10.199999999999999" hidden="1" x14ac:dyDescent="0.2"/>
    <row r="46348" ht="10.199999999999999" hidden="1" x14ac:dyDescent="0.2"/>
    <row r="46349" ht="10.199999999999999" hidden="1" x14ac:dyDescent="0.2"/>
    <row r="46350" ht="10.199999999999999" hidden="1" x14ac:dyDescent="0.2"/>
    <row r="46351" ht="10.199999999999999" hidden="1" x14ac:dyDescent="0.2"/>
    <row r="46352" ht="10.199999999999999" hidden="1" x14ac:dyDescent="0.2"/>
    <row r="46353" ht="10.199999999999999" hidden="1" x14ac:dyDescent="0.2"/>
    <row r="46354" ht="10.199999999999999" hidden="1" x14ac:dyDescent="0.2"/>
    <row r="46355" ht="10.199999999999999" hidden="1" x14ac:dyDescent="0.2"/>
    <row r="46356" ht="10.199999999999999" hidden="1" x14ac:dyDescent="0.2"/>
    <row r="46357" ht="10.199999999999999" hidden="1" x14ac:dyDescent="0.2"/>
    <row r="46358" ht="10.199999999999999" hidden="1" x14ac:dyDescent="0.2"/>
    <row r="46359" ht="10.199999999999999" hidden="1" x14ac:dyDescent="0.2"/>
    <row r="46360" ht="10.199999999999999" hidden="1" x14ac:dyDescent="0.2"/>
    <row r="46361" ht="10.199999999999999" hidden="1" x14ac:dyDescent="0.2"/>
    <row r="46362" ht="10.199999999999999" hidden="1" x14ac:dyDescent="0.2"/>
    <row r="46363" ht="10.199999999999999" hidden="1" x14ac:dyDescent="0.2"/>
    <row r="46364" ht="10.199999999999999" hidden="1" x14ac:dyDescent="0.2"/>
    <row r="46365" ht="10.199999999999999" hidden="1" x14ac:dyDescent="0.2"/>
    <row r="46366" ht="10.199999999999999" hidden="1" x14ac:dyDescent="0.2"/>
    <row r="46367" ht="10.199999999999999" hidden="1" x14ac:dyDescent="0.2"/>
    <row r="46368" ht="10.199999999999999" hidden="1" x14ac:dyDescent="0.2"/>
    <row r="46369" ht="10.199999999999999" hidden="1" x14ac:dyDescent="0.2"/>
    <row r="46370" ht="10.199999999999999" hidden="1" x14ac:dyDescent="0.2"/>
    <row r="46371" ht="10.199999999999999" hidden="1" x14ac:dyDescent="0.2"/>
    <row r="46372" ht="10.199999999999999" hidden="1" x14ac:dyDescent="0.2"/>
    <row r="46373" ht="10.199999999999999" hidden="1" x14ac:dyDescent="0.2"/>
    <row r="46374" ht="10.199999999999999" hidden="1" x14ac:dyDescent="0.2"/>
    <row r="46375" ht="10.199999999999999" hidden="1" x14ac:dyDescent="0.2"/>
    <row r="46376" ht="10.199999999999999" hidden="1" x14ac:dyDescent="0.2"/>
    <row r="46377" ht="10.199999999999999" hidden="1" x14ac:dyDescent="0.2"/>
    <row r="46378" ht="10.199999999999999" hidden="1" x14ac:dyDescent="0.2"/>
    <row r="46379" ht="10.199999999999999" hidden="1" x14ac:dyDescent="0.2"/>
    <row r="46380" ht="10.199999999999999" hidden="1" x14ac:dyDescent="0.2"/>
    <row r="46381" ht="10.199999999999999" hidden="1" x14ac:dyDescent="0.2"/>
    <row r="46382" ht="10.199999999999999" hidden="1" x14ac:dyDescent="0.2"/>
    <row r="46383" ht="10.199999999999999" hidden="1" x14ac:dyDescent="0.2"/>
    <row r="46384" ht="10.199999999999999" hidden="1" x14ac:dyDescent="0.2"/>
    <row r="46385" ht="10.199999999999999" hidden="1" x14ac:dyDescent="0.2"/>
    <row r="46386" ht="10.199999999999999" hidden="1" x14ac:dyDescent="0.2"/>
    <row r="46387" ht="10.199999999999999" hidden="1" x14ac:dyDescent="0.2"/>
    <row r="46388" ht="10.199999999999999" hidden="1" x14ac:dyDescent="0.2"/>
    <row r="46389" ht="10.199999999999999" hidden="1" x14ac:dyDescent="0.2"/>
    <row r="46390" ht="10.199999999999999" hidden="1" x14ac:dyDescent="0.2"/>
    <row r="46391" ht="10.199999999999999" hidden="1" x14ac:dyDescent="0.2"/>
    <row r="46392" ht="10.199999999999999" hidden="1" x14ac:dyDescent="0.2"/>
    <row r="46393" ht="10.199999999999999" hidden="1" x14ac:dyDescent="0.2"/>
    <row r="46394" ht="10.199999999999999" hidden="1" x14ac:dyDescent="0.2"/>
    <row r="46395" ht="10.199999999999999" hidden="1" x14ac:dyDescent="0.2"/>
    <row r="46396" ht="10.199999999999999" hidden="1" x14ac:dyDescent="0.2"/>
    <row r="46397" ht="10.199999999999999" hidden="1" x14ac:dyDescent="0.2"/>
    <row r="46398" ht="10.199999999999999" hidden="1" x14ac:dyDescent="0.2"/>
    <row r="46399" ht="10.199999999999999" hidden="1" x14ac:dyDescent="0.2"/>
    <row r="46400" ht="10.199999999999999" hidden="1" x14ac:dyDescent="0.2"/>
    <row r="46401" ht="10.199999999999999" hidden="1" x14ac:dyDescent="0.2"/>
    <row r="46402" ht="10.199999999999999" hidden="1" x14ac:dyDescent="0.2"/>
    <row r="46403" ht="10.199999999999999" hidden="1" x14ac:dyDescent="0.2"/>
    <row r="46404" ht="10.199999999999999" hidden="1" x14ac:dyDescent="0.2"/>
    <row r="46405" ht="10.199999999999999" hidden="1" x14ac:dyDescent="0.2"/>
    <row r="46406" ht="10.199999999999999" hidden="1" x14ac:dyDescent="0.2"/>
    <row r="46407" ht="10.199999999999999" hidden="1" x14ac:dyDescent="0.2"/>
    <row r="46408" ht="10.199999999999999" hidden="1" x14ac:dyDescent="0.2"/>
    <row r="46409" ht="10.199999999999999" hidden="1" x14ac:dyDescent="0.2"/>
    <row r="46410" ht="10.199999999999999" hidden="1" x14ac:dyDescent="0.2"/>
    <row r="46411" ht="10.199999999999999" hidden="1" x14ac:dyDescent="0.2"/>
    <row r="46412" ht="10.199999999999999" hidden="1" x14ac:dyDescent="0.2"/>
    <row r="46413" ht="10.199999999999999" hidden="1" x14ac:dyDescent="0.2"/>
    <row r="46414" ht="10.199999999999999" hidden="1" x14ac:dyDescent="0.2"/>
    <row r="46415" ht="10.199999999999999" hidden="1" x14ac:dyDescent="0.2"/>
    <row r="46416" ht="10.199999999999999" hidden="1" x14ac:dyDescent="0.2"/>
    <row r="46417" ht="10.199999999999999" hidden="1" x14ac:dyDescent="0.2"/>
    <row r="46418" ht="10.199999999999999" hidden="1" x14ac:dyDescent="0.2"/>
    <row r="46419" ht="10.199999999999999" hidden="1" x14ac:dyDescent="0.2"/>
    <row r="46420" ht="10.199999999999999" hidden="1" x14ac:dyDescent="0.2"/>
    <row r="46421" ht="10.199999999999999" hidden="1" x14ac:dyDescent="0.2"/>
    <row r="46422" ht="10.199999999999999" hidden="1" x14ac:dyDescent="0.2"/>
    <row r="46423" ht="10.199999999999999" hidden="1" x14ac:dyDescent="0.2"/>
    <row r="46424" ht="10.199999999999999" hidden="1" x14ac:dyDescent="0.2"/>
    <row r="46425" ht="10.199999999999999" hidden="1" x14ac:dyDescent="0.2"/>
    <row r="46426" ht="10.199999999999999" hidden="1" x14ac:dyDescent="0.2"/>
    <row r="46427" ht="10.199999999999999" hidden="1" x14ac:dyDescent="0.2"/>
    <row r="46428" ht="10.199999999999999" hidden="1" x14ac:dyDescent="0.2"/>
    <row r="46429" ht="10.199999999999999" hidden="1" x14ac:dyDescent="0.2"/>
    <row r="46430" ht="10.199999999999999" hidden="1" x14ac:dyDescent="0.2"/>
    <row r="46431" ht="10.199999999999999" hidden="1" x14ac:dyDescent="0.2"/>
    <row r="46432" ht="10.199999999999999" hidden="1" x14ac:dyDescent="0.2"/>
    <row r="46433" ht="10.199999999999999" hidden="1" x14ac:dyDescent="0.2"/>
    <row r="46434" ht="10.199999999999999" hidden="1" x14ac:dyDescent="0.2"/>
    <row r="46435" ht="10.199999999999999" hidden="1" x14ac:dyDescent="0.2"/>
    <row r="46436" ht="10.199999999999999" hidden="1" x14ac:dyDescent="0.2"/>
    <row r="46437" ht="10.199999999999999" hidden="1" x14ac:dyDescent="0.2"/>
    <row r="46438" ht="10.199999999999999" hidden="1" x14ac:dyDescent="0.2"/>
    <row r="46439" ht="10.199999999999999" hidden="1" x14ac:dyDescent="0.2"/>
    <row r="46440" ht="10.199999999999999" hidden="1" x14ac:dyDescent="0.2"/>
    <row r="46441" ht="10.199999999999999" hidden="1" x14ac:dyDescent="0.2"/>
    <row r="46442" ht="10.199999999999999" hidden="1" x14ac:dyDescent="0.2"/>
    <row r="46443" ht="10.199999999999999" hidden="1" x14ac:dyDescent="0.2"/>
    <row r="46444" ht="10.199999999999999" hidden="1" x14ac:dyDescent="0.2"/>
    <row r="46445" ht="10.199999999999999" hidden="1" x14ac:dyDescent="0.2"/>
    <row r="46446" ht="10.199999999999999" hidden="1" x14ac:dyDescent="0.2"/>
    <row r="46447" ht="10.199999999999999" hidden="1" x14ac:dyDescent="0.2"/>
    <row r="46448" ht="10.199999999999999" hidden="1" x14ac:dyDescent="0.2"/>
    <row r="46449" ht="10.199999999999999" hidden="1" x14ac:dyDescent="0.2"/>
    <row r="46450" ht="10.199999999999999" hidden="1" x14ac:dyDescent="0.2"/>
    <row r="46451" ht="10.199999999999999" hidden="1" x14ac:dyDescent="0.2"/>
    <row r="46452" ht="10.199999999999999" hidden="1" x14ac:dyDescent="0.2"/>
    <row r="46453" ht="10.199999999999999" hidden="1" x14ac:dyDescent="0.2"/>
    <row r="46454" ht="10.199999999999999" hidden="1" x14ac:dyDescent="0.2"/>
    <row r="46455" ht="10.199999999999999" hidden="1" x14ac:dyDescent="0.2"/>
    <row r="46456" ht="10.199999999999999" hidden="1" x14ac:dyDescent="0.2"/>
    <row r="46457" ht="10.199999999999999" hidden="1" x14ac:dyDescent="0.2"/>
    <row r="46458" ht="10.199999999999999" hidden="1" x14ac:dyDescent="0.2"/>
    <row r="46459" ht="10.199999999999999" hidden="1" x14ac:dyDescent="0.2"/>
    <row r="46460" ht="10.199999999999999" hidden="1" x14ac:dyDescent="0.2"/>
    <row r="46461" ht="10.199999999999999" hidden="1" x14ac:dyDescent="0.2"/>
    <row r="46462" ht="10.199999999999999" hidden="1" x14ac:dyDescent="0.2"/>
    <row r="46463" ht="10.199999999999999" hidden="1" x14ac:dyDescent="0.2"/>
    <row r="46464" ht="10.199999999999999" hidden="1" x14ac:dyDescent="0.2"/>
    <row r="46465" ht="10.199999999999999" hidden="1" x14ac:dyDescent="0.2"/>
    <row r="46466" ht="10.199999999999999" hidden="1" x14ac:dyDescent="0.2"/>
    <row r="46467" ht="10.199999999999999" hidden="1" x14ac:dyDescent="0.2"/>
    <row r="46468" ht="10.199999999999999" hidden="1" x14ac:dyDescent="0.2"/>
    <row r="46469" ht="10.199999999999999" hidden="1" x14ac:dyDescent="0.2"/>
    <row r="46470" ht="10.199999999999999" hidden="1" x14ac:dyDescent="0.2"/>
    <row r="46471" ht="10.199999999999999" hidden="1" x14ac:dyDescent="0.2"/>
    <row r="46472" ht="10.199999999999999" hidden="1" x14ac:dyDescent="0.2"/>
    <row r="46473" ht="10.199999999999999" hidden="1" x14ac:dyDescent="0.2"/>
    <row r="46474" ht="10.199999999999999" hidden="1" x14ac:dyDescent="0.2"/>
    <row r="46475" ht="10.199999999999999" hidden="1" x14ac:dyDescent="0.2"/>
    <row r="46476" ht="10.199999999999999" hidden="1" x14ac:dyDescent="0.2"/>
    <row r="46477" ht="10.199999999999999" hidden="1" x14ac:dyDescent="0.2"/>
    <row r="46478" ht="10.199999999999999" hidden="1" x14ac:dyDescent="0.2"/>
    <row r="46479" ht="10.199999999999999" hidden="1" x14ac:dyDescent="0.2"/>
    <row r="46480" ht="10.199999999999999" hidden="1" x14ac:dyDescent="0.2"/>
    <row r="46481" ht="10.199999999999999" hidden="1" x14ac:dyDescent="0.2"/>
    <row r="46482" ht="10.199999999999999" hidden="1" x14ac:dyDescent="0.2"/>
    <row r="46483" ht="10.199999999999999" hidden="1" x14ac:dyDescent="0.2"/>
    <row r="46484" ht="10.199999999999999" hidden="1" x14ac:dyDescent="0.2"/>
    <row r="46485" ht="10.199999999999999" hidden="1" x14ac:dyDescent="0.2"/>
    <row r="46486" ht="10.199999999999999" hidden="1" x14ac:dyDescent="0.2"/>
    <row r="46487" ht="10.199999999999999" hidden="1" x14ac:dyDescent="0.2"/>
    <row r="46488" ht="10.199999999999999" hidden="1" x14ac:dyDescent="0.2"/>
    <row r="46489" ht="10.199999999999999" hidden="1" x14ac:dyDescent="0.2"/>
    <row r="46490" ht="10.199999999999999" hidden="1" x14ac:dyDescent="0.2"/>
    <row r="46491" ht="10.199999999999999" hidden="1" x14ac:dyDescent="0.2"/>
    <row r="46492" ht="10.199999999999999" hidden="1" x14ac:dyDescent="0.2"/>
    <row r="46493" ht="10.199999999999999" hidden="1" x14ac:dyDescent="0.2"/>
    <row r="46494" ht="10.199999999999999" hidden="1" x14ac:dyDescent="0.2"/>
    <row r="46495" ht="10.199999999999999" hidden="1" x14ac:dyDescent="0.2"/>
    <row r="46496" ht="10.199999999999999" hidden="1" x14ac:dyDescent="0.2"/>
    <row r="46497" ht="10.199999999999999" hidden="1" x14ac:dyDescent="0.2"/>
    <row r="46498" ht="10.199999999999999" hidden="1" x14ac:dyDescent="0.2"/>
    <row r="46499" ht="10.199999999999999" hidden="1" x14ac:dyDescent="0.2"/>
    <row r="46500" ht="10.199999999999999" hidden="1" x14ac:dyDescent="0.2"/>
    <row r="46501" ht="10.199999999999999" hidden="1" x14ac:dyDescent="0.2"/>
    <row r="46502" ht="10.199999999999999" hidden="1" x14ac:dyDescent="0.2"/>
    <row r="46503" ht="10.199999999999999" hidden="1" x14ac:dyDescent="0.2"/>
    <row r="46504" ht="10.199999999999999" hidden="1" x14ac:dyDescent="0.2"/>
    <row r="46505" ht="10.199999999999999" hidden="1" x14ac:dyDescent="0.2"/>
    <row r="46506" ht="10.199999999999999" hidden="1" x14ac:dyDescent="0.2"/>
    <row r="46507" ht="10.199999999999999" hidden="1" x14ac:dyDescent="0.2"/>
    <row r="46508" ht="10.199999999999999" hidden="1" x14ac:dyDescent="0.2"/>
    <row r="46509" ht="10.199999999999999" hidden="1" x14ac:dyDescent="0.2"/>
    <row r="46510" ht="10.199999999999999" hidden="1" x14ac:dyDescent="0.2"/>
    <row r="46511" ht="10.199999999999999" hidden="1" x14ac:dyDescent="0.2"/>
    <row r="46512" ht="10.199999999999999" hidden="1" x14ac:dyDescent="0.2"/>
    <row r="46513" ht="10.199999999999999" hidden="1" x14ac:dyDescent="0.2"/>
    <row r="46514" ht="10.199999999999999" hidden="1" x14ac:dyDescent="0.2"/>
    <row r="46515" ht="10.199999999999999" hidden="1" x14ac:dyDescent="0.2"/>
    <row r="46516" ht="10.199999999999999" hidden="1" x14ac:dyDescent="0.2"/>
    <row r="46517" ht="10.199999999999999" hidden="1" x14ac:dyDescent="0.2"/>
    <row r="46518" ht="10.199999999999999" hidden="1" x14ac:dyDescent="0.2"/>
    <row r="46519" ht="10.199999999999999" hidden="1" x14ac:dyDescent="0.2"/>
    <row r="46520" ht="10.199999999999999" hidden="1" x14ac:dyDescent="0.2"/>
    <row r="46521" ht="10.199999999999999" hidden="1" x14ac:dyDescent="0.2"/>
    <row r="46522" ht="10.199999999999999" hidden="1" x14ac:dyDescent="0.2"/>
    <row r="46523" ht="10.199999999999999" hidden="1" x14ac:dyDescent="0.2"/>
    <row r="46524" ht="10.199999999999999" hidden="1" x14ac:dyDescent="0.2"/>
    <row r="46525" ht="10.199999999999999" hidden="1" x14ac:dyDescent="0.2"/>
    <row r="46526" ht="10.199999999999999" hidden="1" x14ac:dyDescent="0.2"/>
    <row r="46527" ht="10.199999999999999" hidden="1" x14ac:dyDescent="0.2"/>
    <row r="46528" ht="10.199999999999999" hidden="1" x14ac:dyDescent="0.2"/>
    <row r="46529" ht="10.199999999999999" hidden="1" x14ac:dyDescent="0.2"/>
    <row r="46530" ht="10.199999999999999" hidden="1" x14ac:dyDescent="0.2"/>
    <row r="46531" ht="10.199999999999999" hidden="1" x14ac:dyDescent="0.2"/>
    <row r="46532" ht="10.199999999999999" hidden="1" x14ac:dyDescent="0.2"/>
    <row r="46533" ht="10.199999999999999" hidden="1" x14ac:dyDescent="0.2"/>
    <row r="46534" ht="10.199999999999999" hidden="1" x14ac:dyDescent="0.2"/>
    <row r="46535" ht="10.199999999999999" hidden="1" x14ac:dyDescent="0.2"/>
    <row r="46536" ht="10.199999999999999" hidden="1" x14ac:dyDescent="0.2"/>
    <row r="46537" ht="10.199999999999999" hidden="1" x14ac:dyDescent="0.2"/>
    <row r="46538" ht="10.199999999999999" hidden="1" x14ac:dyDescent="0.2"/>
    <row r="46539" ht="10.199999999999999" hidden="1" x14ac:dyDescent="0.2"/>
    <row r="46540" ht="10.199999999999999" hidden="1" x14ac:dyDescent="0.2"/>
    <row r="46541" ht="10.199999999999999" hidden="1" x14ac:dyDescent="0.2"/>
    <row r="46542" ht="10.199999999999999" hidden="1" x14ac:dyDescent="0.2"/>
    <row r="46543" ht="10.199999999999999" hidden="1" x14ac:dyDescent="0.2"/>
    <row r="46544" ht="10.199999999999999" hidden="1" x14ac:dyDescent="0.2"/>
    <row r="46545" ht="10.199999999999999" hidden="1" x14ac:dyDescent="0.2"/>
    <row r="46546" ht="10.199999999999999" hidden="1" x14ac:dyDescent="0.2"/>
    <row r="46547" ht="10.199999999999999" hidden="1" x14ac:dyDescent="0.2"/>
    <row r="46548" ht="10.199999999999999" hidden="1" x14ac:dyDescent="0.2"/>
    <row r="46549" ht="10.199999999999999" hidden="1" x14ac:dyDescent="0.2"/>
    <row r="46550" ht="10.199999999999999" hidden="1" x14ac:dyDescent="0.2"/>
    <row r="46551" ht="10.199999999999999" hidden="1" x14ac:dyDescent="0.2"/>
    <row r="46552" ht="10.199999999999999" hidden="1" x14ac:dyDescent="0.2"/>
    <row r="46553" ht="10.199999999999999" hidden="1" x14ac:dyDescent="0.2"/>
    <row r="46554" ht="10.199999999999999" hidden="1" x14ac:dyDescent="0.2"/>
    <row r="46555" ht="10.199999999999999" hidden="1" x14ac:dyDescent="0.2"/>
    <row r="46556" ht="10.199999999999999" hidden="1" x14ac:dyDescent="0.2"/>
    <row r="46557" ht="10.199999999999999" hidden="1" x14ac:dyDescent="0.2"/>
    <row r="46558" ht="10.199999999999999" hidden="1" x14ac:dyDescent="0.2"/>
    <row r="46559" ht="10.199999999999999" hidden="1" x14ac:dyDescent="0.2"/>
    <row r="46560" ht="10.199999999999999" hidden="1" x14ac:dyDescent="0.2"/>
    <row r="46561" ht="10.199999999999999" hidden="1" x14ac:dyDescent="0.2"/>
    <row r="46562" ht="10.199999999999999" hidden="1" x14ac:dyDescent="0.2"/>
    <row r="46563" ht="10.199999999999999" hidden="1" x14ac:dyDescent="0.2"/>
    <row r="46564" ht="10.199999999999999" hidden="1" x14ac:dyDescent="0.2"/>
    <row r="46565" ht="10.199999999999999" hidden="1" x14ac:dyDescent="0.2"/>
    <row r="46566" ht="10.199999999999999" hidden="1" x14ac:dyDescent="0.2"/>
    <row r="46567" ht="10.199999999999999" hidden="1" x14ac:dyDescent="0.2"/>
    <row r="46568" ht="10.199999999999999" hidden="1" x14ac:dyDescent="0.2"/>
    <row r="46569" ht="10.199999999999999" hidden="1" x14ac:dyDescent="0.2"/>
    <row r="46570" ht="10.199999999999999" hidden="1" x14ac:dyDescent="0.2"/>
    <row r="46571" ht="10.199999999999999" hidden="1" x14ac:dyDescent="0.2"/>
    <row r="46572" ht="10.199999999999999" hidden="1" x14ac:dyDescent="0.2"/>
    <row r="46573" ht="10.199999999999999" hidden="1" x14ac:dyDescent="0.2"/>
    <row r="46574" ht="10.199999999999999" hidden="1" x14ac:dyDescent="0.2"/>
    <row r="46575" ht="10.199999999999999" hidden="1" x14ac:dyDescent="0.2"/>
    <row r="46576" ht="10.199999999999999" hidden="1" x14ac:dyDescent="0.2"/>
    <row r="46577" ht="10.199999999999999" hidden="1" x14ac:dyDescent="0.2"/>
    <row r="46578" ht="10.199999999999999" hidden="1" x14ac:dyDescent="0.2"/>
    <row r="46579" ht="10.199999999999999" hidden="1" x14ac:dyDescent="0.2"/>
    <row r="46580" ht="10.199999999999999" hidden="1" x14ac:dyDescent="0.2"/>
    <row r="46581" ht="10.199999999999999" hidden="1" x14ac:dyDescent="0.2"/>
    <row r="46582" ht="10.199999999999999" hidden="1" x14ac:dyDescent="0.2"/>
    <row r="46583" ht="10.199999999999999" hidden="1" x14ac:dyDescent="0.2"/>
    <row r="46584" ht="10.199999999999999" hidden="1" x14ac:dyDescent="0.2"/>
    <row r="46585" ht="10.199999999999999" hidden="1" x14ac:dyDescent="0.2"/>
    <row r="46586" ht="10.199999999999999" hidden="1" x14ac:dyDescent="0.2"/>
    <row r="46587" ht="10.199999999999999" hidden="1" x14ac:dyDescent="0.2"/>
    <row r="46588" ht="10.199999999999999" hidden="1" x14ac:dyDescent="0.2"/>
    <row r="46589" ht="10.199999999999999" hidden="1" x14ac:dyDescent="0.2"/>
    <row r="46590" ht="10.199999999999999" hidden="1" x14ac:dyDescent="0.2"/>
    <row r="46591" ht="10.199999999999999" hidden="1" x14ac:dyDescent="0.2"/>
    <row r="46592" ht="10.199999999999999" hidden="1" x14ac:dyDescent="0.2"/>
    <row r="46593" ht="10.199999999999999" hidden="1" x14ac:dyDescent="0.2"/>
    <row r="46594" ht="10.199999999999999" hidden="1" x14ac:dyDescent="0.2"/>
    <row r="46595" ht="10.199999999999999" hidden="1" x14ac:dyDescent="0.2"/>
    <row r="46596" ht="10.199999999999999" hidden="1" x14ac:dyDescent="0.2"/>
    <row r="46597" ht="10.199999999999999" hidden="1" x14ac:dyDescent="0.2"/>
    <row r="46598" ht="10.199999999999999" hidden="1" x14ac:dyDescent="0.2"/>
    <row r="46599" ht="10.199999999999999" hidden="1" x14ac:dyDescent="0.2"/>
    <row r="46600" ht="10.199999999999999" hidden="1" x14ac:dyDescent="0.2"/>
    <row r="46601" ht="10.199999999999999" hidden="1" x14ac:dyDescent="0.2"/>
    <row r="46602" ht="10.199999999999999" hidden="1" x14ac:dyDescent="0.2"/>
    <row r="46603" ht="10.199999999999999" hidden="1" x14ac:dyDescent="0.2"/>
    <row r="46604" ht="10.199999999999999" hidden="1" x14ac:dyDescent="0.2"/>
    <row r="46605" ht="10.199999999999999" hidden="1" x14ac:dyDescent="0.2"/>
    <row r="46606" ht="10.199999999999999" hidden="1" x14ac:dyDescent="0.2"/>
    <row r="46607" ht="10.199999999999999" hidden="1" x14ac:dyDescent="0.2"/>
    <row r="46608" ht="10.199999999999999" hidden="1" x14ac:dyDescent="0.2"/>
    <row r="46609" ht="10.199999999999999" hidden="1" x14ac:dyDescent="0.2"/>
    <row r="46610" ht="10.199999999999999" hidden="1" x14ac:dyDescent="0.2"/>
    <row r="46611" ht="10.199999999999999" hidden="1" x14ac:dyDescent="0.2"/>
    <row r="46612" ht="10.199999999999999" hidden="1" x14ac:dyDescent="0.2"/>
    <row r="46613" ht="10.199999999999999" hidden="1" x14ac:dyDescent="0.2"/>
    <row r="46614" ht="10.199999999999999" hidden="1" x14ac:dyDescent="0.2"/>
    <row r="46615" ht="10.199999999999999" hidden="1" x14ac:dyDescent="0.2"/>
    <row r="46616" ht="10.199999999999999" hidden="1" x14ac:dyDescent="0.2"/>
    <row r="46617" ht="10.199999999999999" hidden="1" x14ac:dyDescent="0.2"/>
    <row r="46618" ht="10.199999999999999" hidden="1" x14ac:dyDescent="0.2"/>
    <row r="46619" ht="10.199999999999999" hidden="1" x14ac:dyDescent="0.2"/>
    <row r="46620" ht="10.199999999999999" hidden="1" x14ac:dyDescent="0.2"/>
    <row r="46621" ht="10.199999999999999" hidden="1" x14ac:dyDescent="0.2"/>
    <row r="46622" ht="10.199999999999999" hidden="1" x14ac:dyDescent="0.2"/>
    <row r="46623" ht="10.199999999999999" hidden="1" x14ac:dyDescent="0.2"/>
    <row r="46624" ht="10.199999999999999" hidden="1" x14ac:dyDescent="0.2"/>
    <row r="46625" ht="10.199999999999999" hidden="1" x14ac:dyDescent="0.2"/>
    <row r="46626" ht="10.199999999999999" hidden="1" x14ac:dyDescent="0.2"/>
    <row r="46627" ht="10.199999999999999" hidden="1" x14ac:dyDescent="0.2"/>
    <row r="46628" ht="10.199999999999999" hidden="1" x14ac:dyDescent="0.2"/>
    <row r="46629" ht="10.199999999999999" hidden="1" x14ac:dyDescent="0.2"/>
    <row r="46630" ht="10.199999999999999" hidden="1" x14ac:dyDescent="0.2"/>
    <row r="46631" ht="10.199999999999999" hidden="1" x14ac:dyDescent="0.2"/>
    <row r="46632" ht="10.199999999999999" hidden="1" x14ac:dyDescent="0.2"/>
    <row r="46633" ht="10.199999999999999" hidden="1" x14ac:dyDescent="0.2"/>
    <row r="46634" ht="10.199999999999999" hidden="1" x14ac:dyDescent="0.2"/>
    <row r="46635" ht="10.199999999999999" hidden="1" x14ac:dyDescent="0.2"/>
    <row r="46636" ht="10.199999999999999" hidden="1" x14ac:dyDescent="0.2"/>
    <row r="46637" ht="10.199999999999999" hidden="1" x14ac:dyDescent="0.2"/>
    <row r="46638" ht="10.199999999999999" hidden="1" x14ac:dyDescent="0.2"/>
    <row r="46639" ht="10.199999999999999" hidden="1" x14ac:dyDescent="0.2"/>
    <row r="46640" ht="10.199999999999999" hidden="1" x14ac:dyDescent="0.2"/>
    <row r="46641" ht="10.199999999999999" hidden="1" x14ac:dyDescent="0.2"/>
    <row r="46642" ht="10.199999999999999" hidden="1" x14ac:dyDescent="0.2"/>
    <row r="46643" ht="10.199999999999999" hidden="1" x14ac:dyDescent="0.2"/>
    <row r="46644" ht="10.199999999999999" hidden="1" x14ac:dyDescent="0.2"/>
    <row r="46645" ht="10.199999999999999" hidden="1" x14ac:dyDescent="0.2"/>
    <row r="46646" ht="10.199999999999999" hidden="1" x14ac:dyDescent="0.2"/>
    <row r="46647" ht="10.199999999999999" hidden="1" x14ac:dyDescent="0.2"/>
    <row r="46648" ht="10.199999999999999" hidden="1" x14ac:dyDescent="0.2"/>
    <row r="46649" ht="10.199999999999999" hidden="1" x14ac:dyDescent="0.2"/>
    <row r="46650" ht="10.199999999999999" hidden="1" x14ac:dyDescent="0.2"/>
    <row r="46651" ht="10.199999999999999" hidden="1" x14ac:dyDescent="0.2"/>
    <row r="46652" ht="10.199999999999999" hidden="1" x14ac:dyDescent="0.2"/>
    <row r="46653" ht="10.199999999999999" hidden="1" x14ac:dyDescent="0.2"/>
    <row r="46654" ht="10.199999999999999" hidden="1" x14ac:dyDescent="0.2"/>
    <row r="46655" ht="10.199999999999999" hidden="1" x14ac:dyDescent="0.2"/>
    <row r="46656" ht="10.199999999999999" hidden="1" x14ac:dyDescent="0.2"/>
    <row r="46657" ht="10.199999999999999" hidden="1" x14ac:dyDescent="0.2"/>
    <row r="46658" ht="10.199999999999999" hidden="1" x14ac:dyDescent="0.2"/>
    <row r="46659" ht="10.199999999999999" hidden="1" x14ac:dyDescent="0.2"/>
    <row r="46660" ht="10.199999999999999" hidden="1" x14ac:dyDescent="0.2"/>
    <row r="46661" ht="10.199999999999999" hidden="1" x14ac:dyDescent="0.2"/>
    <row r="46662" ht="10.199999999999999" hidden="1" x14ac:dyDescent="0.2"/>
    <row r="46663" ht="10.199999999999999" hidden="1" x14ac:dyDescent="0.2"/>
    <row r="46664" ht="10.199999999999999" hidden="1" x14ac:dyDescent="0.2"/>
    <row r="46665" ht="10.199999999999999" hidden="1" x14ac:dyDescent="0.2"/>
    <row r="46666" ht="10.199999999999999" hidden="1" x14ac:dyDescent="0.2"/>
    <row r="46667" ht="10.199999999999999" hidden="1" x14ac:dyDescent="0.2"/>
    <row r="46668" ht="10.199999999999999" hidden="1" x14ac:dyDescent="0.2"/>
    <row r="46669" ht="10.199999999999999" hidden="1" x14ac:dyDescent="0.2"/>
    <row r="46670" ht="10.199999999999999" hidden="1" x14ac:dyDescent="0.2"/>
    <row r="46671" ht="10.199999999999999" hidden="1" x14ac:dyDescent="0.2"/>
    <row r="46672" ht="10.199999999999999" hidden="1" x14ac:dyDescent="0.2"/>
    <row r="46673" ht="10.199999999999999" hidden="1" x14ac:dyDescent="0.2"/>
    <row r="46674" ht="10.199999999999999" hidden="1" x14ac:dyDescent="0.2"/>
    <row r="46675" ht="10.199999999999999" hidden="1" x14ac:dyDescent="0.2"/>
    <row r="46676" ht="10.199999999999999" hidden="1" x14ac:dyDescent="0.2"/>
    <row r="46677" ht="10.199999999999999" hidden="1" x14ac:dyDescent="0.2"/>
    <row r="46678" ht="10.199999999999999" hidden="1" x14ac:dyDescent="0.2"/>
    <row r="46679" ht="10.199999999999999" hidden="1" x14ac:dyDescent="0.2"/>
    <row r="46680" ht="10.199999999999999" hidden="1" x14ac:dyDescent="0.2"/>
    <row r="46681" ht="10.199999999999999" hidden="1" x14ac:dyDescent="0.2"/>
    <row r="46682" ht="10.199999999999999" hidden="1" x14ac:dyDescent="0.2"/>
    <row r="46683" ht="10.199999999999999" hidden="1" x14ac:dyDescent="0.2"/>
    <row r="46684" ht="10.199999999999999" hidden="1" x14ac:dyDescent="0.2"/>
    <row r="46685" ht="10.199999999999999" hidden="1" x14ac:dyDescent="0.2"/>
    <row r="46686" ht="10.199999999999999" hidden="1" x14ac:dyDescent="0.2"/>
    <row r="46687" ht="10.199999999999999" hidden="1" x14ac:dyDescent="0.2"/>
    <row r="46688" ht="10.199999999999999" hidden="1" x14ac:dyDescent="0.2"/>
    <row r="46689" ht="10.199999999999999" hidden="1" x14ac:dyDescent="0.2"/>
    <row r="46690" ht="10.199999999999999" hidden="1" x14ac:dyDescent="0.2"/>
    <row r="46691" ht="10.199999999999999" hidden="1" x14ac:dyDescent="0.2"/>
    <row r="46692" ht="10.199999999999999" hidden="1" x14ac:dyDescent="0.2"/>
    <row r="46693" ht="10.199999999999999" hidden="1" x14ac:dyDescent="0.2"/>
    <row r="46694" ht="10.199999999999999" hidden="1" x14ac:dyDescent="0.2"/>
    <row r="46695" ht="10.199999999999999" hidden="1" x14ac:dyDescent="0.2"/>
    <row r="46696" ht="10.199999999999999" hidden="1" x14ac:dyDescent="0.2"/>
    <row r="46697" ht="10.199999999999999" hidden="1" x14ac:dyDescent="0.2"/>
    <row r="46698" ht="10.199999999999999" hidden="1" x14ac:dyDescent="0.2"/>
    <row r="46699" ht="10.199999999999999" hidden="1" x14ac:dyDescent="0.2"/>
    <row r="46700" ht="10.199999999999999" hidden="1" x14ac:dyDescent="0.2"/>
    <row r="46701" ht="10.199999999999999" hidden="1" x14ac:dyDescent="0.2"/>
    <row r="46702" ht="10.199999999999999" hidden="1" x14ac:dyDescent="0.2"/>
    <row r="46703" ht="10.199999999999999" hidden="1" x14ac:dyDescent="0.2"/>
    <row r="46704" ht="10.199999999999999" hidden="1" x14ac:dyDescent="0.2"/>
    <row r="46705" ht="10.199999999999999" hidden="1" x14ac:dyDescent="0.2"/>
    <row r="46706" ht="10.199999999999999" hidden="1" x14ac:dyDescent="0.2"/>
    <row r="46707" ht="10.199999999999999" hidden="1" x14ac:dyDescent="0.2"/>
    <row r="46708" ht="10.199999999999999" hidden="1" x14ac:dyDescent="0.2"/>
    <row r="46709" ht="10.199999999999999" hidden="1" x14ac:dyDescent="0.2"/>
    <row r="46710" ht="10.199999999999999" hidden="1" x14ac:dyDescent="0.2"/>
    <row r="46711" ht="10.199999999999999" hidden="1" x14ac:dyDescent="0.2"/>
    <row r="46712" ht="10.199999999999999" hidden="1" x14ac:dyDescent="0.2"/>
    <row r="46713" ht="10.199999999999999" hidden="1" x14ac:dyDescent="0.2"/>
    <row r="46714" ht="10.199999999999999" hidden="1" x14ac:dyDescent="0.2"/>
    <row r="46715" ht="10.199999999999999" hidden="1" x14ac:dyDescent="0.2"/>
    <row r="46716" ht="10.199999999999999" hidden="1" x14ac:dyDescent="0.2"/>
    <row r="46717" ht="10.199999999999999" hidden="1" x14ac:dyDescent="0.2"/>
    <row r="46718" ht="10.199999999999999" hidden="1" x14ac:dyDescent="0.2"/>
    <row r="46719" ht="10.199999999999999" hidden="1" x14ac:dyDescent="0.2"/>
    <row r="46720" ht="10.199999999999999" hidden="1" x14ac:dyDescent="0.2"/>
    <row r="46721" ht="10.199999999999999" hidden="1" x14ac:dyDescent="0.2"/>
    <row r="46722" ht="10.199999999999999" hidden="1" x14ac:dyDescent="0.2"/>
    <row r="46723" ht="10.199999999999999" hidden="1" x14ac:dyDescent="0.2"/>
    <row r="46724" ht="10.199999999999999" hidden="1" x14ac:dyDescent="0.2"/>
    <row r="46725" ht="10.199999999999999" hidden="1" x14ac:dyDescent="0.2"/>
    <row r="46726" ht="10.199999999999999" hidden="1" x14ac:dyDescent="0.2"/>
    <row r="46727" ht="10.199999999999999" hidden="1" x14ac:dyDescent="0.2"/>
    <row r="46728" ht="10.199999999999999" hidden="1" x14ac:dyDescent="0.2"/>
    <row r="46729" ht="10.199999999999999" hidden="1" x14ac:dyDescent="0.2"/>
    <row r="46730" ht="10.199999999999999" hidden="1" x14ac:dyDescent="0.2"/>
    <row r="46731" ht="10.199999999999999" hidden="1" x14ac:dyDescent="0.2"/>
    <row r="46732" ht="10.199999999999999" hidden="1" x14ac:dyDescent="0.2"/>
    <row r="46733" ht="10.199999999999999" hidden="1" x14ac:dyDescent="0.2"/>
    <row r="46734" ht="10.199999999999999" hidden="1" x14ac:dyDescent="0.2"/>
    <row r="46735" ht="10.199999999999999" hidden="1" x14ac:dyDescent="0.2"/>
    <row r="46736" ht="10.199999999999999" hidden="1" x14ac:dyDescent="0.2"/>
    <row r="46737" ht="10.199999999999999" hidden="1" x14ac:dyDescent="0.2"/>
    <row r="46738" ht="10.199999999999999" hidden="1" x14ac:dyDescent="0.2"/>
    <row r="46739" ht="10.199999999999999" hidden="1" x14ac:dyDescent="0.2"/>
    <row r="46740" ht="10.199999999999999" hidden="1" x14ac:dyDescent="0.2"/>
    <row r="46741" ht="10.199999999999999" hidden="1" x14ac:dyDescent="0.2"/>
    <row r="46742" ht="10.199999999999999" hidden="1" x14ac:dyDescent="0.2"/>
    <row r="46743" ht="10.199999999999999" hidden="1" x14ac:dyDescent="0.2"/>
    <row r="46744" ht="10.199999999999999" hidden="1" x14ac:dyDescent="0.2"/>
    <row r="46745" ht="10.199999999999999" hidden="1" x14ac:dyDescent="0.2"/>
    <row r="46746" ht="10.199999999999999" hidden="1" x14ac:dyDescent="0.2"/>
    <row r="46747" ht="10.199999999999999" hidden="1" x14ac:dyDescent="0.2"/>
    <row r="46748" ht="10.199999999999999" hidden="1" x14ac:dyDescent="0.2"/>
    <row r="46749" ht="10.199999999999999" hidden="1" x14ac:dyDescent="0.2"/>
    <row r="46750" ht="10.199999999999999" hidden="1" x14ac:dyDescent="0.2"/>
    <row r="46751" ht="10.199999999999999" hidden="1" x14ac:dyDescent="0.2"/>
    <row r="46752" ht="10.199999999999999" hidden="1" x14ac:dyDescent="0.2"/>
    <row r="46753" ht="10.199999999999999" hidden="1" x14ac:dyDescent="0.2"/>
    <row r="46754" ht="10.199999999999999" hidden="1" x14ac:dyDescent="0.2"/>
    <row r="46755" ht="10.199999999999999" hidden="1" x14ac:dyDescent="0.2"/>
    <row r="46756" ht="10.199999999999999" hidden="1" x14ac:dyDescent="0.2"/>
    <row r="46757" ht="10.199999999999999" hidden="1" x14ac:dyDescent="0.2"/>
    <row r="46758" ht="10.199999999999999" hidden="1" x14ac:dyDescent="0.2"/>
    <row r="46759" ht="10.199999999999999" hidden="1" x14ac:dyDescent="0.2"/>
    <row r="46760" ht="10.199999999999999" hidden="1" x14ac:dyDescent="0.2"/>
    <row r="46761" ht="10.199999999999999" hidden="1" x14ac:dyDescent="0.2"/>
    <row r="46762" ht="10.199999999999999" hidden="1" x14ac:dyDescent="0.2"/>
    <row r="46763" ht="10.199999999999999" hidden="1" x14ac:dyDescent="0.2"/>
    <row r="46764" ht="10.199999999999999" hidden="1" x14ac:dyDescent="0.2"/>
    <row r="46765" ht="10.199999999999999" hidden="1" x14ac:dyDescent="0.2"/>
    <row r="46766" ht="10.199999999999999" hidden="1" x14ac:dyDescent="0.2"/>
    <row r="46767" ht="10.199999999999999" hidden="1" x14ac:dyDescent="0.2"/>
    <row r="46768" ht="10.199999999999999" hidden="1" x14ac:dyDescent="0.2"/>
    <row r="46769" ht="10.199999999999999" hidden="1" x14ac:dyDescent="0.2"/>
    <row r="46770" ht="10.199999999999999" hidden="1" x14ac:dyDescent="0.2"/>
    <row r="46771" ht="10.199999999999999" hidden="1" x14ac:dyDescent="0.2"/>
    <row r="46772" ht="10.199999999999999" hidden="1" x14ac:dyDescent="0.2"/>
    <row r="46773" ht="10.199999999999999" hidden="1" x14ac:dyDescent="0.2"/>
    <row r="46774" ht="10.199999999999999" hidden="1" x14ac:dyDescent="0.2"/>
    <row r="46775" ht="10.199999999999999" hidden="1" x14ac:dyDescent="0.2"/>
    <row r="46776" ht="10.199999999999999" hidden="1" x14ac:dyDescent="0.2"/>
    <row r="46777" ht="10.199999999999999" hidden="1" x14ac:dyDescent="0.2"/>
    <row r="46778" ht="10.199999999999999" hidden="1" x14ac:dyDescent="0.2"/>
    <row r="46779" ht="10.199999999999999" hidden="1" x14ac:dyDescent="0.2"/>
    <row r="46780" ht="10.199999999999999" hidden="1" x14ac:dyDescent="0.2"/>
    <row r="46781" ht="10.199999999999999" hidden="1" x14ac:dyDescent="0.2"/>
    <row r="46782" ht="10.199999999999999" hidden="1" x14ac:dyDescent="0.2"/>
    <row r="46783" ht="10.199999999999999" hidden="1" x14ac:dyDescent="0.2"/>
    <row r="46784" ht="10.199999999999999" hidden="1" x14ac:dyDescent="0.2"/>
    <row r="46785" ht="10.199999999999999" hidden="1" x14ac:dyDescent="0.2"/>
    <row r="46786" ht="10.199999999999999" hidden="1" x14ac:dyDescent="0.2"/>
    <row r="46787" ht="10.199999999999999" hidden="1" x14ac:dyDescent="0.2"/>
    <row r="46788" ht="10.199999999999999" hidden="1" x14ac:dyDescent="0.2"/>
    <row r="46789" ht="10.199999999999999" hidden="1" x14ac:dyDescent="0.2"/>
    <row r="46790" ht="10.199999999999999" hidden="1" x14ac:dyDescent="0.2"/>
    <row r="46791" ht="10.199999999999999" hidden="1" x14ac:dyDescent="0.2"/>
    <row r="46792" ht="10.199999999999999" hidden="1" x14ac:dyDescent="0.2"/>
    <row r="46793" ht="10.199999999999999" hidden="1" x14ac:dyDescent="0.2"/>
    <row r="46794" ht="10.199999999999999" hidden="1" x14ac:dyDescent="0.2"/>
    <row r="46795" ht="10.199999999999999" hidden="1" x14ac:dyDescent="0.2"/>
    <row r="46796" ht="10.199999999999999" hidden="1" x14ac:dyDescent="0.2"/>
    <row r="46797" ht="10.199999999999999" hidden="1" x14ac:dyDescent="0.2"/>
    <row r="46798" ht="10.199999999999999" hidden="1" x14ac:dyDescent="0.2"/>
    <row r="46799" ht="10.199999999999999" hidden="1" x14ac:dyDescent="0.2"/>
    <row r="46800" ht="10.199999999999999" hidden="1" x14ac:dyDescent="0.2"/>
    <row r="46801" ht="10.199999999999999" hidden="1" x14ac:dyDescent="0.2"/>
    <row r="46802" ht="10.199999999999999" hidden="1" x14ac:dyDescent="0.2"/>
    <row r="46803" ht="10.199999999999999" hidden="1" x14ac:dyDescent="0.2"/>
    <row r="46804" ht="10.199999999999999" hidden="1" x14ac:dyDescent="0.2"/>
    <row r="46805" ht="10.199999999999999" hidden="1" x14ac:dyDescent="0.2"/>
    <row r="46806" ht="10.199999999999999" hidden="1" x14ac:dyDescent="0.2"/>
    <row r="46807" ht="10.199999999999999" hidden="1" x14ac:dyDescent="0.2"/>
    <row r="46808" ht="10.199999999999999" hidden="1" x14ac:dyDescent="0.2"/>
    <row r="46809" ht="10.199999999999999" hidden="1" x14ac:dyDescent="0.2"/>
    <row r="46810" ht="10.199999999999999" hidden="1" x14ac:dyDescent="0.2"/>
    <row r="46811" ht="10.199999999999999" hidden="1" x14ac:dyDescent="0.2"/>
    <row r="46812" ht="10.199999999999999" hidden="1" x14ac:dyDescent="0.2"/>
    <row r="46813" ht="10.199999999999999" hidden="1" x14ac:dyDescent="0.2"/>
    <row r="46814" ht="10.199999999999999" hidden="1" x14ac:dyDescent="0.2"/>
    <row r="46815" ht="10.199999999999999" hidden="1" x14ac:dyDescent="0.2"/>
    <row r="46816" ht="10.199999999999999" hidden="1" x14ac:dyDescent="0.2"/>
    <row r="46817" ht="10.199999999999999" hidden="1" x14ac:dyDescent="0.2"/>
    <row r="46818" ht="10.199999999999999" hidden="1" x14ac:dyDescent="0.2"/>
    <row r="46819" ht="10.199999999999999" hidden="1" x14ac:dyDescent="0.2"/>
    <row r="46820" ht="10.199999999999999" hidden="1" x14ac:dyDescent="0.2"/>
    <row r="46821" ht="10.199999999999999" hidden="1" x14ac:dyDescent="0.2"/>
    <row r="46822" ht="10.199999999999999" hidden="1" x14ac:dyDescent="0.2"/>
    <row r="46823" ht="10.199999999999999" hidden="1" x14ac:dyDescent="0.2"/>
    <row r="46824" ht="10.199999999999999" hidden="1" x14ac:dyDescent="0.2"/>
    <row r="46825" ht="10.199999999999999" hidden="1" x14ac:dyDescent="0.2"/>
    <row r="46826" ht="10.199999999999999" hidden="1" x14ac:dyDescent="0.2"/>
    <row r="46827" ht="10.199999999999999" hidden="1" x14ac:dyDescent="0.2"/>
    <row r="46828" ht="10.199999999999999" hidden="1" x14ac:dyDescent="0.2"/>
    <row r="46829" ht="10.199999999999999" hidden="1" x14ac:dyDescent="0.2"/>
    <row r="46830" ht="10.199999999999999" hidden="1" x14ac:dyDescent="0.2"/>
    <row r="46831" ht="10.199999999999999" hidden="1" x14ac:dyDescent="0.2"/>
    <row r="46832" ht="10.199999999999999" hidden="1" x14ac:dyDescent="0.2"/>
    <row r="46833" ht="10.199999999999999" hidden="1" x14ac:dyDescent="0.2"/>
    <row r="46834" ht="10.199999999999999" hidden="1" x14ac:dyDescent="0.2"/>
    <row r="46835" ht="10.199999999999999" hidden="1" x14ac:dyDescent="0.2"/>
    <row r="46836" ht="10.199999999999999" hidden="1" x14ac:dyDescent="0.2"/>
    <row r="46837" ht="10.199999999999999" hidden="1" x14ac:dyDescent="0.2"/>
    <row r="46838" ht="10.199999999999999" hidden="1" x14ac:dyDescent="0.2"/>
    <row r="46839" ht="10.199999999999999" hidden="1" x14ac:dyDescent="0.2"/>
    <row r="46840" ht="10.199999999999999" hidden="1" x14ac:dyDescent="0.2"/>
    <row r="46841" ht="10.199999999999999" hidden="1" x14ac:dyDescent="0.2"/>
    <row r="46842" ht="10.199999999999999" hidden="1" x14ac:dyDescent="0.2"/>
    <row r="46843" ht="10.199999999999999" hidden="1" x14ac:dyDescent="0.2"/>
    <row r="46844" ht="10.199999999999999" hidden="1" x14ac:dyDescent="0.2"/>
    <row r="46845" ht="10.199999999999999" hidden="1" x14ac:dyDescent="0.2"/>
    <row r="46846" ht="10.199999999999999" hidden="1" x14ac:dyDescent="0.2"/>
    <row r="46847" ht="10.199999999999999" hidden="1" x14ac:dyDescent="0.2"/>
    <row r="46848" ht="10.199999999999999" hidden="1" x14ac:dyDescent="0.2"/>
    <row r="46849" ht="10.199999999999999" hidden="1" x14ac:dyDescent="0.2"/>
    <row r="46850" ht="10.199999999999999" hidden="1" x14ac:dyDescent="0.2"/>
    <row r="46851" ht="10.199999999999999" hidden="1" x14ac:dyDescent="0.2"/>
    <row r="46852" ht="10.199999999999999" hidden="1" x14ac:dyDescent="0.2"/>
    <row r="46853" ht="10.199999999999999" hidden="1" x14ac:dyDescent="0.2"/>
    <row r="46854" ht="10.199999999999999" hidden="1" x14ac:dyDescent="0.2"/>
    <row r="46855" ht="10.199999999999999" hidden="1" x14ac:dyDescent="0.2"/>
    <row r="46856" ht="10.199999999999999" hidden="1" x14ac:dyDescent="0.2"/>
    <row r="46857" ht="10.199999999999999" hidden="1" x14ac:dyDescent="0.2"/>
    <row r="46858" ht="10.199999999999999" hidden="1" x14ac:dyDescent="0.2"/>
    <row r="46859" ht="10.199999999999999" hidden="1" x14ac:dyDescent="0.2"/>
    <row r="46860" ht="10.199999999999999" hidden="1" x14ac:dyDescent="0.2"/>
    <row r="46861" ht="10.199999999999999" hidden="1" x14ac:dyDescent="0.2"/>
    <row r="46862" ht="10.199999999999999" hidden="1" x14ac:dyDescent="0.2"/>
    <row r="46863" ht="10.199999999999999" hidden="1" x14ac:dyDescent="0.2"/>
    <row r="46864" ht="10.199999999999999" hidden="1" x14ac:dyDescent="0.2"/>
    <row r="46865" ht="10.199999999999999" hidden="1" x14ac:dyDescent="0.2"/>
    <row r="46866" ht="10.199999999999999" hidden="1" x14ac:dyDescent="0.2"/>
    <row r="46867" ht="10.199999999999999" hidden="1" x14ac:dyDescent="0.2"/>
    <row r="46868" ht="10.199999999999999" hidden="1" x14ac:dyDescent="0.2"/>
    <row r="46869" ht="10.199999999999999" hidden="1" x14ac:dyDescent="0.2"/>
    <row r="46870" ht="10.199999999999999" hidden="1" x14ac:dyDescent="0.2"/>
    <row r="46871" ht="10.199999999999999" hidden="1" x14ac:dyDescent="0.2"/>
    <row r="46872" ht="10.199999999999999" hidden="1" x14ac:dyDescent="0.2"/>
    <row r="46873" ht="10.199999999999999" hidden="1" x14ac:dyDescent="0.2"/>
    <row r="46874" ht="10.199999999999999" hidden="1" x14ac:dyDescent="0.2"/>
    <row r="46875" ht="10.199999999999999" hidden="1" x14ac:dyDescent="0.2"/>
    <row r="46876" ht="10.199999999999999" hidden="1" x14ac:dyDescent="0.2"/>
    <row r="46877" ht="10.199999999999999" hidden="1" x14ac:dyDescent="0.2"/>
    <row r="46878" ht="10.199999999999999" hidden="1" x14ac:dyDescent="0.2"/>
    <row r="46879" ht="10.199999999999999" hidden="1" x14ac:dyDescent="0.2"/>
    <row r="46880" ht="10.199999999999999" hidden="1" x14ac:dyDescent="0.2"/>
    <row r="46881" ht="10.199999999999999" hidden="1" x14ac:dyDescent="0.2"/>
    <row r="46882" ht="10.199999999999999" hidden="1" x14ac:dyDescent="0.2"/>
    <row r="46883" ht="10.199999999999999" hidden="1" x14ac:dyDescent="0.2"/>
    <row r="46884" ht="10.199999999999999" hidden="1" x14ac:dyDescent="0.2"/>
    <row r="46885" ht="10.199999999999999" hidden="1" x14ac:dyDescent="0.2"/>
    <row r="46886" ht="10.199999999999999" hidden="1" x14ac:dyDescent="0.2"/>
    <row r="46887" ht="10.199999999999999" hidden="1" x14ac:dyDescent="0.2"/>
    <row r="46888" ht="10.199999999999999" hidden="1" x14ac:dyDescent="0.2"/>
    <row r="46889" ht="10.199999999999999" hidden="1" x14ac:dyDescent="0.2"/>
    <row r="46890" ht="10.199999999999999" hidden="1" x14ac:dyDescent="0.2"/>
    <row r="46891" ht="10.199999999999999" hidden="1" x14ac:dyDescent="0.2"/>
    <row r="46892" ht="10.199999999999999" hidden="1" x14ac:dyDescent="0.2"/>
    <row r="46893" ht="10.199999999999999" hidden="1" x14ac:dyDescent="0.2"/>
    <row r="46894" ht="10.199999999999999" hidden="1" x14ac:dyDescent="0.2"/>
    <row r="46895" ht="10.199999999999999" hidden="1" x14ac:dyDescent="0.2"/>
    <row r="46896" ht="10.199999999999999" hidden="1" x14ac:dyDescent="0.2"/>
    <row r="46897" ht="10.199999999999999" hidden="1" x14ac:dyDescent="0.2"/>
    <row r="46898" ht="10.199999999999999" hidden="1" x14ac:dyDescent="0.2"/>
    <row r="46899" ht="10.199999999999999" hidden="1" x14ac:dyDescent="0.2"/>
    <row r="46900" ht="10.199999999999999" hidden="1" x14ac:dyDescent="0.2"/>
    <row r="46901" ht="10.199999999999999" hidden="1" x14ac:dyDescent="0.2"/>
    <row r="46902" ht="10.199999999999999" hidden="1" x14ac:dyDescent="0.2"/>
    <row r="46903" ht="10.199999999999999" hidden="1" x14ac:dyDescent="0.2"/>
    <row r="46904" ht="10.199999999999999" hidden="1" x14ac:dyDescent="0.2"/>
    <row r="46905" ht="10.199999999999999" hidden="1" x14ac:dyDescent="0.2"/>
    <row r="46906" ht="10.199999999999999" hidden="1" x14ac:dyDescent="0.2"/>
    <row r="46907" ht="10.199999999999999" hidden="1" x14ac:dyDescent="0.2"/>
    <row r="46908" ht="10.199999999999999" hidden="1" x14ac:dyDescent="0.2"/>
    <row r="46909" ht="10.199999999999999" hidden="1" x14ac:dyDescent="0.2"/>
    <row r="46910" ht="10.199999999999999" hidden="1" x14ac:dyDescent="0.2"/>
    <row r="46911" ht="10.199999999999999" hidden="1" x14ac:dyDescent="0.2"/>
    <row r="46912" ht="10.199999999999999" hidden="1" x14ac:dyDescent="0.2"/>
    <row r="46913" ht="10.199999999999999" hidden="1" x14ac:dyDescent="0.2"/>
    <row r="46914" ht="10.199999999999999" hidden="1" x14ac:dyDescent="0.2"/>
    <row r="46915" ht="10.199999999999999" hidden="1" x14ac:dyDescent="0.2"/>
    <row r="46916" ht="10.199999999999999" hidden="1" x14ac:dyDescent="0.2"/>
    <row r="46917" ht="10.199999999999999" hidden="1" x14ac:dyDescent="0.2"/>
    <row r="46918" ht="10.199999999999999" hidden="1" x14ac:dyDescent="0.2"/>
    <row r="46919" ht="10.199999999999999" hidden="1" x14ac:dyDescent="0.2"/>
    <row r="46920" ht="10.199999999999999" hidden="1" x14ac:dyDescent="0.2"/>
    <row r="46921" ht="10.199999999999999" hidden="1" x14ac:dyDescent="0.2"/>
    <row r="46922" ht="10.199999999999999" hidden="1" x14ac:dyDescent="0.2"/>
    <row r="46923" ht="10.199999999999999" hidden="1" x14ac:dyDescent="0.2"/>
    <row r="46924" ht="10.199999999999999" hidden="1" x14ac:dyDescent="0.2"/>
    <row r="46925" ht="10.199999999999999" hidden="1" x14ac:dyDescent="0.2"/>
    <row r="46926" ht="10.199999999999999" hidden="1" x14ac:dyDescent="0.2"/>
    <row r="46927" ht="10.199999999999999" hidden="1" x14ac:dyDescent="0.2"/>
    <row r="46928" ht="10.199999999999999" hidden="1" x14ac:dyDescent="0.2"/>
    <row r="46929" ht="10.199999999999999" hidden="1" x14ac:dyDescent="0.2"/>
    <row r="46930" ht="10.199999999999999" hidden="1" x14ac:dyDescent="0.2"/>
    <row r="46931" ht="10.199999999999999" hidden="1" x14ac:dyDescent="0.2"/>
    <row r="46932" ht="10.199999999999999" hidden="1" x14ac:dyDescent="0.2"/>
    <row r="46933" ht="10.199999999999999" hidden="1" x14ac:dyDescent="0.2"/>
    <row r="46934" ht="10.199999999999999" hidden="1" x14ac:dyDescent="0.2"/>
    <row r="46935" ht="10.199999999999999" hidden="1" x14ac:dyDescent="0.2"/>
    <row r="46936" ht="10.199999999999999" hidden="1" x14ac:dyDescent="0.2"/>
    <row r="46937" ht="10.199999999999999" hidden="1" x14ac:dyDescent="0.2"/>
    <row r="46938" ht="10.199999999999999" hidden="1" x14ac:dyDescent="0.2"/>
    <row r="46939" ht="10.199999999999999" hidden="1" x14ac:dyDescent="0.2"/>
    <row r="46940" ht="10.199999999999999" hidden="1" x14ac:dyDescent="0.2"/>
    <row r="46941" ht="10.199999999999999" hidden="1" x14ac:dyDescent="0.2"/>
    <row r="46942" ht="10.199999999999999" hidden="1" x14ac:dyDescent="0.2"/>
    <row r="46943" ht="10.199999999999999" hidden="1" x14ac:dyDescent="0.2"/>
    <row r="46944" ht="10.199999999999999" hidden="1" x14ac:dyDescent="0.2"/>
    <row r="46945" ht="10.199999999999999" hidden="1" x14ac:dyDescent="0.2"/>
    <row r="46946" ht="10.199999999999999" hidden="1" x14ac:dyDescent="0.2"/>
    <row r="46947" ht="10.199999999999999" hidden="1" x14ac:dyDescent="0.2"/>
    <row r="46948" ht="10.199999999999999" hidden="1" x14ac:dyDescent="0.2"/>
    <row r="46949" ht="10.199999999999999" hidden="1" x14ac:dyDescent="0.2"/>
    <row r="46950" ht="10.199999999999999" hidden="1" x14ac:dyDescent="0.2"/>
    <row r="46951" ht="10.199999999999999" hidden="1" x14ac:dyDescent="0.2"/>
    <row r="46952" ht="10.199999999999999" hidden="1" x14ac:dyDescent="0.2"/>
    <row r="46953" ht="10.199999999999999" hidden="1" x14ac:dyDescent="0.2"/>
    <row r="46954" ht="10.199999999999999" hidden="1" x14ac:dyDescent="0.2"/>
    <row r="46955" ht="10.199999999999999" hidden="1" x14ac:dyDescent="0.2"/>
    <row r="46956" ht="10.199999999999999" hidden="1" x14ac:dyDescent="0.2"/>
    <row r="46957" ht="10.199999999999999" hidden="1" x14ac:dyDescent="0.2"/>
    <row r="46958" ht="10.199999999999999" hidden="1" x14ac:dyDescent="0.2"/>
    <row r="46959" ht="10.199999999999999" hidden="1" x14ac:dyDescent="0.2"/>
    <row r="46960" ht="10.199999999999999" hidden="1" x14ac:dyDescent="0.2"/>
    <row r="46961" ht="10.199999999999999" hidden="1" x14ac:dyDescent="0.2"/>
    <row r="46962" ht="10.199999999999999" hidden="1" x14ac:dyDescent="0.2"/>
    <row r="46963" ht="10.199999999999999" hidden="1" x14ac:dyDescent="0.2"/>
    <row r="46964" ht="10.199999999999999" hidden="1" x14ac:dyDescent="0.2"/>
    <row r="46965" ht="10.199999999999999" hidden="1" x14ac:dyDescent="0.2"/>
    <row r="46966" ht="10.199999999999999" hidden="1" x14ac:dyDescent="0.2"/>
    <row r="46967" ht="10.199999999999999" hidden="1" x14ac:dyDescent="0.2"/>
    <row r="46968" ht="10.199999999999999" hidden="1" x14ac:dyDescent="0.2"/>
    <row r="46969" ht="10.199999999999999" hidden="1" x14ac:dyDescent="0.2"/>
    <row r="46970" ht="10.199999999999999" hidden="1" x14ac:dyDescent="0.2"/>
    <row r="46971" ht="10.199999999999999" hidden="1" x14ac:dyDescent="0.2"/>
    <row r="46972" ht="10.199999999999999" hidden="1" x14ac:dyDescent="0.2"/>
    <row r="46973" ht="10.199999999999999" hidden="1" x14ac:dyDescent="0.2"/>
    <row r="46974" ht="10.199999999999999" hidden="1" x14ac:dyDescent="0.2"/>
    <row r="46975" ht="10.199999999999999" hidden="1" x14ac:dyDescent="0.2"/>
    <row r="46976" ht="10.199999999999999" hidden="1" x14ac:dyDescent="0.2"/>
    <row r="46977" ht="10.199999999999999" hidden="1" x14ac:dyDescent="0.2"/>
    <row r="46978" ht="10.199999999999999" hidden="1" x14ac:dyDescent="0.2"/>
    <row r="46979" ht="10.199999999999999" hidden="1" x14ac:dyDescent="0.2"/>
    <row r="46980" ht="10.199999999999999" hidden="1" x14ac:dyDescent="0.2"/>
    <row r="46981" ht="10.199999999999999" hidden="1" x14ac:dyDescent="0.2"/>
    <row r="46982" ht="10.199999999999999" hidden="1" x14ac:dyDescent="0.2"/>
    <row r="46983" ht="10.199999999999999" hidden="1" x14ac:dyDescent="0.2"/>
    <row r="46984" ht="10.199999999999999" hidden="1" x14ac:dyDescent="0.2"/>
    <row r="46985" ht="10.199999999999999" hidden="1" x14ac:dyDescent="0.2"/>
    <row r="46986" ht="10.199999999999999" hidden="1" x14ac:dyDescent="0.2"/>
    <row r="46987" ht="10.199999999999999" hidden="1" x14ac:dyDescent="0.2"/>
    <row r="46988" ht="10.199999999999999" hidden="1" x14ac:dyDescent="0.2"/>
    <row r="46989" ht="10.199999999999999" hidden="1" x14ac:dyDescent="0.2"/>
    <row r="46990" ht="10.199999999999999" hidden="1" x14ac:dyDescent="0.2"/>
    <row r="46991" ht="10.199999999999999" hidden="1" x14ac:dyDescent="0.2"/>
    <row r="46992" ht="10.199999999999999" hidden="1" x14ac:dyDescent="0.2"/>
    <row r="46993" ht="10.199999999999999" hidden="1" x14ac:dyDescent="0.2"/>
    <row r="46994" ht="10.199999999999999" hidden="1" x14ac:dyDescent="0.2"/>
    <row r="46995" ht="10.199999999999999" hidden="1" x14ac:dyDescent="0.2"/>
    <row r="46996" ht="10.199999999999999" hidden="1" x14ac:dyDescent="0.2"/>
    <row r="46997" ht="10.199999999999999" hidden="1" x14ac:dyDescent="0.2"/>
    <row r="46998" ht="10.199999999999999" hidden="1" x14ac:dyDescent="0.2"/>
    <row r="46999" ht="10.199999999999999" hidden="1" x14ac:dyDescent="0.2"/>
    <row r="47000" ht="10.199999999999999" hidden="1" x14ac:dyDescent="0.2"/>
    <row r="47001" ht="10.199999999999999" hidden="1" x14ac:dyDescent="0.2"/>
    <row r="47002" ht="10.199999999999999" hidden="1" x14ac:dyDescent="0.2"/>
    <row r="47003" ht="10.199999999999999" hidden="1" x14ac:dyDescent="0.2"/>
    <row r="47004" ht="10.199999999999999" hidden="1" x14ac:dyDescent="0.2"/>
    <row r="47005" ht="10.199999999999999" hidden="1" x14ac:dyDescent="0.2"/>
    <row r="47006" ht="10.199999999999999" hidden="1" x14ac:dyDescent="0.2"/>
    <row r="47007" ht="10.199999999999999" hidden="1" x14ac:dyDescent="0.2"/>
    <row r="47008" ht="10.199999999999999" hidden="1" x14ac:dyDescent="0.2"/>
    <row r="47009" ht="10.199999999999999" hidden="1" x14ac:dyDescent="0.2"/>
    <row r="47010" ht="10.199999999999999" hidden="1" x14ac:dyDescent="0.2"/>
    <row r="47011" ht="10.199999999999999" hidden="1" x14ac:dyDescent="0.2"/>
    <row r="47012" ht="10.199999999999999" hidden="1" x14ac:dyDescent="0.2"/>
    <row r="47013" ht="10.199999999999999" hidden="1" x14ac:dyDescent="0.2"/>
    <row r="47014" ht="10.199999999999999" hidden="1" x14ac:dyDescent="0.2"/>
    <row r="47015" ht="10.199999999999999" hidden="1" x14ac:dyDescent="0.2"/>
    <row r="47016" ht="10.199999999999999" hidden="1" x14ac:dyDescent="0.2"/>
    <row r="47017" ht="10.199999999999999" hidden="1" x14ac:dyDescent="0.2"/>
    <row r="47018" ht="10.199999999999999" hidden="1" x14ac:dyDescent="0.2"/>
    <row r="47019" ht="10.199999999999999" hidden="1" x14ac:dyDescent="0.2"/>
    <row r="47020" ht="10.199999999999999" hidden="1" x14ac:dyDescent="0.2"/>
    <row r="47021" ht="10.199999999999999" hidden="1" x14ac:dyDescent="0.2"/>
    <row r="47022" ht="10.199999999999999" hidden="1" x14ac:dyDescent="0.2"/>
    <row r="47023" ht="10.199999999999999" hidden="1" x14ac:dyDescent="0.2"/>
    <row r="47024" ht="10.199999999999999" hidden="1" x14ac:dyDescent="0.2"/>
    <row r="47025" ht="10.199999999999999" hidden="1" x14ac:dyDescent="0.2"/>
    <row r="47026" ht="10.199999999999999" hidden="1" x14ac:dyDescent="0.2"/>
    <row r="47027" ht="10.199999999999999" hidden="1" x14ac:dyDescent="0.2"/>
    <row r="47028" ht="10.199999999999999" hidden="1" x14ac:dyDescent="0.2"/>
    <row r="47029" ht="10.199999999999999" hidden="1" x14ac:dyDescent="0.2"/>
    <row r="47030" ht="10.199999999999999" hidden="1" x14ac:dyDescent="0.2"/>
    <row r="47031" ht="10.199999999999999" hidden="1" x14ac:dyDescent="0.2"/>
    <row r="47032" ht="10.199999999999999" hidden="1" x14ac:dyDescent="0.2"/>
    <row r="47033" ht="10.199999999999999" hidden="1" x14ac:dyDescent="0.2"/>
    <row r="47034" ht="10.199999999999999" hidden="1" x14ac:dyDescent="0.2"/>
    <row r="47035" ht="10.199999999999999" hidden="1" x14ac:dyDescent="0.2"/>
    <row r="47036" ht="10.199999999999999" hidden="1" x14ac:dyDescent="0.2"/>
    <row r="47037" ht="10.199999999999999" hidden="1" x14ac:dyDescent="0.2"/>
    <row r="47038" ht="10.199999999999999" hidden="1" x14ac:dyDescent="0.2"/>
    <row r="47039" ht="10.199999999999999" hidden="1" x14ac:dyDescent="0.2"/>
    <row r="47040" ht="10.199999999999999" hidden="1" x14ac:dyDescent="0.2"/>
    <row r="47041" ht="10.199999999999999" hidden="1" x14ac:dyDescent="0.2"/>
    <row r="47042" ht="10.199999999999999" hidden="1" x14ac:dyDescent="0.2"/>
    <row r="47043" ht="10.199999999999999" hidden="1" x14ac:dyDescent="0.2"/>
    <row r="47044" ht="10.199999999999999" hidden="1" x14ac:dyDescent="0.2"/>
    <row r="47045" ht="10.199999999999999" hidden="1" x14ac:dyDescent="0.2"/>
    <row r="47046" ht="10.199999999999999" hidden="1" x14ac:dyDescent="0.2"/>
    <row r="47047" ht="10.199999999999999" hidden="1" x14ac:dyDescent="0.2"/>
    <row r="47048" ht="10.199999999999999" hidden="1" x14ac:dyDescent="0.2"/>
    <row r="47049" ht="10.199999999999999" hidden="1" x14ac:dyDescent="0.2"/>
    <row r="47050" ht="10.199999999999999" hidden="1" x14ac:dyDescent="0.2"/>
    <row r="47051" ht="10.199999999999999" hidden="1" x14ac:dyDescent="0.2"/>
    <row r="47052" ht="10.199999999999999" hidden="1" x14ac:dyDescent="0.2"/>
    <row r="47053" ht="10.199999999999999" hidden="1" x14ac:dyDescent="0.2"/>
    <row r="47054" ht="10.199999999999999" hidden="1" x14ac:dyDescent="0.2"/>
    <row r="47055" ht="10.199999999999999" hidden="1" x14ac:dyDescent="0.2"/>
    <row r="47056" ht="10.199999999999999" hidden="1" x14ac:dyDescent="0.2"/>
    <row r="47057" ht="10.199999999999999" hidden="1" x14ac:dyDescent="0.2"/>
    <row r="47058" ht="10.199999999999999" hidden="1" x14ac:dyDescent="0.2"/>
    <row r="47059" ht="10.199999999999999" hidden="1" x14ac:dyDescent="0.2"/>
    <row r="47060" ht="10.199999999999999" hidden="1" x14ac:dyDescent="0.2"/>
    <row r="47061" ht="10.199999999999999" hidden="1" x14ac:dyDescent="0.2"/>
    <row r="47062" ht="10.199999999999999" hidden="1" x14ac:dyDescent="0.2"/>
    <row r="47063" ht="10.199999999999999" hidden="1" x14ac:dyDescent="0.2"/>
    <row r="47064" ht="10.199999999999999" hidden="1" x14ac:dyDescent="0.2"/>
    <row r="47065" ht="10.199999999999999" hidden="1" x14ac:dyDescent="0.2"/>
    <row r="47066" ht="10.199999999999999" hidden="1" x14ac:dyDescent="0.2"/>
    <row r="47067" ht="10.199999999999999" hidden="1" x14ac:dyDescent="0.2"/>
    <row r="47068" ht="10.199999999999999" hidden="1" x14ac:dyDescent="0.2"/>
    <row r="47069" ht="10.199999999999999" hidden="1" x14ac:dyDescent="0.2"/>
    <row r="47070" ht="10.199999999999999" hidden="1" x14ac:dyDescent="0.2"/>
    <row r="47071" ht="10.199999999999999" hidden="1" x14ac:dyDescent="0.2"/>
    <row r="47072" ht="10.199999999999999" hidden="1" x14ac:dyDescent="0.2"/>
    <row r="47073" ht="10.199999999999999" hidden="1" x14ac:dyDescent="0.2"/>
    <row r="47074" ht="10.199999999999999" hidden="1" x14ac:dyDescent="0.2"/>
    <row r="47075" ht="10.199999999999999" hidden="1" x14ac:dyDescent="0.2"/>
    <row r="47076" ht="10.199999999999999" hidden="1" x14ac:dyDescent="0.2"/>
    <row r="47077" ht="10.199999999999999" hidden="1" x14ac:dyDescent="0.2"/>
    <row r="47078" ht="10.199999999999999" hidden="1" x14ac:dyDescent="0.2"/>
    <row r="47079" ht="10.199999999999999" hidden="1" x14ac:dyDescent="0.2"/>
    <row r="47080" ht="10.199999999999999" hidden="1" x14ac:dyDescent="0.2"/>
    <row r="47081" ht="10.199999999999999" hidden="1" x14ac:dyDescent="0.2"/>
    <row r="47082" ht="10.199999999999999" hidden="1" x14ac:dyDescent="0.2"/>
    <row r="47083" ht="10.199999999999999" hidden="1" x14ac:dyDescent="0.2"/>
    <row r="47084" ht="10.199999999999999" hidden="1" x14ac:dyDescent="0.2"/>
    <row r="47085" ht="10.199999999999999" hidden="1" x14ac:dyDescent="0.2"/>
    <row r="47086" ht="10.199999999999999" hidden="1" x14ac:dyDescent="0.2"/>
    <row r="47087" ht="10.199999999999999" hidden="1" x14ac:dyDescent="0.2"/>
    <row r="47088" ht="10.199999999999999" hidden="1" x14ac:dyDescent="0.2"/>
    <row r="47089" ht="10.199999999999999" hidden="1" x14ac:dyDescent="0.2"/>
    <row r="47090" ht="10.199999999999999" hidden="1" x14ac:dyDescent="0.2"/>
    <row r="47091" ht="10.199999999999999" hidden="1" x14ac:dyDescent="0.2"/>
    <row r="47092" ht="10.199999999999999" hidden="1" x14ac:dyDescent="0.2"/>
    <row r="47093" ht="10.199999999999999" hidden="1" x14ac:dyDescent="0.2"/>
    <row r="47094" ht="10.199999999999999" hidden="1" x14ac:dyDescent="0.2"/>
    <row r="47095" ht="10.199999999999999" hidden="1" x14ac:dyDescent="0.2"/>
    <row r="47096" ht="10.199999999999999" hidden="1" x14ac:dyDescent="0.2"/>
    <row r="47097" ht="10.199999999999999" hidden="1" x14ac:dyDescent="0.2"/>
    <row r="47098" ht="10.199999999999999" hidden="1" x14ac:dyDescent="0.2"/>
    <row r="47099" ht="10.199999999999999" hidden="1" x14ac:dyDescent="0.2"/>
    <row r="47100" ht="10.199999999999999" hidden="1" x14ac:dyDescent="0.2"/>
    <row r="47101" ht="10.199999999999999" hidden="1" x14ac:dyDescent="0.2"/>
    <row r="47102" ht="10.199999999999999" hidden="1" x14ac:dyDescent="0.2"/>
    <row r="47103" ht="10.199999999999999" hidden="1" x14ac:dyDescent="0.2"/>
    <row r="47104" ht="10.199999999999999" hidden="1" x14ac:dyDescent="0.2"/>
    <row r="47105" ht="10.199999999999999" hidden="1" x14ac:dyDescent="0.2"/>
    <row r="47106" ht="10.199999999999999" hidden="1" x14ac:dyDescent="0.2"/>
    <row r="47107" ht="10.199999999999999" hidden="1" x14ac:dyDescent="0.2"/>
    <row r="47108" ht="10.199999999999999" hidden="1" x14ac:dyDescent="0.2"/>
    <row r="47109" ht="10.199999999999999" hidden="1" x14ac:dyDescent="0.2"/>
    <row r="47110" ht="10.199999999999999" hidden="1" x14ac:dyDescent="0.2"/>
    <row r="47111" ht="10.199999999999999" hidden="1" x14ac:dyDescent="0.2"/>
    <row r="47112" ht="10.199999999999999" hidden="1" x14ac:dyDescent="0.2"/>
    <row r="47113" ht="10.199999999999999" hidden="1" x14ac:dyDescent="0.2"/>
    <row r="47114" ht="10.199999999999999" hidden="1" x14ac:dyDescent="0.2"/>
    <row r="47115" ht="10.199999999999999" hidden="1" x14ac:dyDescent="0.2"/>
    <row r="47116" ht="10.199999999999999" hidden="1" x14ac:dyDescent="0.2"/>
    <row r="47117" ht="10.199999999999999" hidden="1" x14ac:dyDescent="0.2"/>
    <row r="47118" ht="10.199999999999999" hidden="1" x14ac:dyDescent="0.2"/>
    <row r="47119" ht="10.199999999999999" hidden="1" x14ac:dyDescent="0.2"/>
    <row r="47120" ht="10.199999999999999" hidden="1" x14ac:dyDescent="0.2"/>
    <row r="47121" ht="10.199999999999999" hidden="1" x14ac:dyDescent="0.2"/>
    <row r="47122" ht="10.199999999999999" hidden="1" x14ac:dyDescent="0.2"/>
    <row r="47123" ht="10.199999999999999" hidden="1" x14ac:dyDescent="0.2"/>
    <row r="47124" ht="10.199999999999999" hidden="1" x14ac:dyDescent="0.2"/>
    <row r="47125" ht="10.199999999999999" hidden="1" x14ac:dyDescent="0.2"/>
    <row r="47126" ht="10.199999999999999" hidden="1" x14ac:dyDescent="0.2"/>
    <row r="47127" ht="10.199999999999999" hidden="1" x14ac:dyDescent="0.2"/>
    <row r="47128" ht="10.199999999999999" hidden="1" x14ac:dyDescent="0.2"/>
    <row r="47129" ht="10.199999999999999" hidden="1" x14ac:dyDescent="0.2"/>
    <row r="47130" ht="10.199999999999999" hidden="1" x14ac:dyDescent="0.2"/>
    <row r="47131" ht="10.199999999999999" hidden="1" x14ac:dyDescent="0.2"/>
    <row r="47132" ht="10.199999999999999" hidden="1" x14ac:dyDescent="0.2"/>
    <row r="47133" ht="10.199999999999999" hidden="1" x14ac:dyDescent="0.2"/>
    <row r="47134" ht="10.199999999999999" hidden="1" x14ac:dyDescent="0.2"/>
    <row r="47135" ht="10.199999999999999" hidden="1" x14ac:dyDescent="0.2"/>
    <row r="47136" ht="10.199999999999999" hidden="1" x14ac:dyDescent="0.2"/>
    <row r="47137" ht="10.199999999999999" hidden="1" x14ac:dyDescent="0.2"/>
    <row r="47138" ht="10.199999999999999" hidden="1" x14ac:dyDescent="0.2"/>
    <row r="47139" ht="10.199999999999999" hidden="1" x14ac:dyDescent="0.2"/>
    <row r="47140" ht="10.199999999999999" hidden="1" x14ac:dyDescent="0.2"/>
    <row r="47141" ht="10.199999999999999" hidden="1" x14ac:dyDescent="0.2"/>
    <row r="47142" ht="10.199999999999999" hidden="1" x14ac:dyDescent="0.2"/>
    <row r="47143" ht="10.199999999999999" hidden="1" x14ac:dyDescent="0.2"/>
    <row r="47144" ht="10.199999999999999" hidden="1" x14ac:dyDescent="0.2"/>
    <row r="47145" ht="10.199999999999999" hidden="1" x14ac:dyDescent="0.2"/>
    <row r="47146" ht="10.199999999999999" hidden="1" x14ac:dyDescent="0.2"/>
    <row r="47147" ht="10.199999999999999" hidden="1" x14ac:dyDescent="0.2"/>
    <row r="47148" ht="10.199999999999999" hidden="1" x14ac:dyDescent="0.2"/>
    <row r="47149" ht="10.199999999999999" hidden="1" x14ac:dyDescent="0.2"/>
    <row r="47150" ht="10.199999999999999" hidden="1" x14ac:dyDescent="0.2"/>
    <row r="47151" ht="10.199999999999999" hidden="1" x14ac:dyDescent="0.2"/>
    <row r="47152" ht="10.199999999999999" hidden="1" x14ac:dyDescent="0.2"/>
    <row r="47153" ht="10.199999999999999" hidden="1" x14ac:dyDescent="0.2"/>
    <row r="47154" ht="10.199999999999999" hidden="1" x14ac:dyDescent="0.2"/>
    <row r="47155" ht="10.199999999999999" hidden="1" x14ac:dyDescent="0.2"/>
    <row r="47156" ht="10.199999999999999" hidden="1" x14ac:dyDescent="0.2"/>
    <row r="47157" ht="10.199999999999999" hidden="1" x14ac:dyDescent="0.2"/>
    <row r="47158" ht="10.199999999999999" hidden="1" x14ac:dyDescent="0.2"/>
    <row r="47159" ht="10.199999999999999" hidden="1" x14ac:dyDescent="0.2"/>
    <row r="47160" ht="10.199999999999999" hidden="1" x14ac:dyDescent="0.2"/>
    <row r="47161" ht="10.199999999999999" hidden="1" x14ac:dyDescent="0.2"/>
    <row r="47162" ht="10.199999999999999" hidden="1" x14ac:dyDescent="0.2"/>
    <row r="47163" ht="10.199999999999999" hidden="1" x14ac:dyDescent="0.2"/>
    <row r="47164" ht="10.199999999999999" hidden="1" x14ac:dyDescent="0.2"/>
    <row r="47165" ht="10.199999999999999" hidden="1" x14ac:dyDescent="0.2"/>
    <row r="47166" ht="10.199999999999999" hidden="1" x14ac:dyDescent="0.2"/>
    <row r="47167" ht="10.199999999999999" hidden="1" x14ac:dyDescent="0.2"/>
    <row r="47168" ht="10.199999999999999" hidden="1" x14ac:dyDescent="0.2"/>
    <row r="47169" ht="10.199999999999999" hidden="1" x14ac:dyDescent="0.2"/>
    <row r="47170" ht="10.199999999999999" hidden="1" x14ac:dyDescent="0.2"/>
    <row r="47171" ht="10.199999999999999" hidden="1" x14ac:dyDescent="0.2"/>
    <row r="47172" ht="10.199999999999999" hidden="1" x14ac:dyDescent="0.2"/>
    <row r="47173" ht="10.199999999999999" hidden="1" x14ac:dyDescent="0.2"/>
    <row r="47174" ht="10.199999999999999" hidden="1" x14ac:dyDescent="0.2"/>
    <row r="47175" ht="10.199999999999999" hidden="1" x14ac:dyDescent="0.2"/>
    <row r="47176" ht="10.199999999999999" hidden="1" x14ac:dyDescent="0.2"/>
    <row r="47177" ht="10.199999999999999" hidden="1" x14ac:dyDescent="0.2"/>
    <row r="47178" ht="10.199999999999999" hidden="1" x14ac:dyDescent="0.2"/>
    <row r="47179" ht="10.199999999999999" hidden="1" x14ac:dyDescent="0.2"/>
    <row r="47180" ht="10.199999999999999" hidden="1" x14ac:dyDescent="0.2"/>
    <row r="47181" ht="10.199999999999999" hidden="1" x14ac:dyDescent="0.2"/>
    <row r="47182" ht="10.199999999999999" hidden="1" x14ac:dyDescent="0.2"/>
    <row r="47183" ht="10.199999999999999" hidden="1" x14ac:dyDescent="0.2"/>
    <row r="47184" ht="10.199999999999999" hidden="1" x14ac:dyDescent="0.2"/>
    <row r="47185" ht="10.199999999999999" hidden="1" x14ac:dyDescent="0.2"/>
    <row r="47186" ht="10.199999999999999" hidden="1" x14ac:dyDescent="0.2"/>
    <row r="47187" ht="10.199999999999999" hidden="1" x14ac:dyDescent="0.2"/>
    <row r="47188" ht="10.199999999999999" hidden="1" x14ac:dyDescent="0.2"/>
    <row r="47189" ht="10.199999999999999" hidden="1" x14ac:dyDescent="0.2"/>
    <row r="47190" ht="10.199999999999999" hidden="1" x14ac:dyDescent="0.2"/>
    <row r="47191" ht="10.199999999999999" hidden="1" x14ac:dyDescent="0.2"/>
    <row r="47192" ht="10.199999999999999" hidden="1" x14ac:dyDescent="0.2"/>
    <row r="47193" ht="10.199999999999999" hidden="1" x14ac:dyDescent="0.2"/>
    <row r="47194" ht="10.199999999999999" hidden="1" x14ac:dyDescent="0.2"/>
    <row r="47195" ht="10.199999999999999" hidden="1" x14ac:dyDescent="0.2"/>
    <row r="47196" ht="10.199999999999999" hidden="1" x14ac:dyDescent="0.2"/>
    <row r="47197" ht="10.199999999999999" hidden="1" x14ac:dyDescent="0.2"/>
    <row r="47198" ht="10.199999999999999" hidden="1" x14ac:dyDescent="0.2"/>
    <row r="47199" ht="10.199999999999999" hidden="1" x14ac:dyDescent="0.2"/>
    <row r="47200" ht="10.199999999999999" hidden="1" x14ac:dyDescent="0.2"/>
    <row r="47201" ht="10.199999999999999" hidden="1" x14ac:dyDescent="0.2"/>
    <row r="47202" ht="10.199999999999999" hidden="1" x14ac:dyDescent="0.2"/>
    <row r="47203" ht="10.199999999999999" hidden="1" x14ac:dyDescent="0.2"/>
    <row r="47204" ht="10.199999999999999" hidden="1" x14ac:dyDescent="0.2"/>
    <row r="47205" ht="10.199999999999999" hidden="1" x14ac:dyDescent="0.2"/>
    <row r="47206" ht="10.199999999999999" hidden="1" x14ac:dyDescent="0.2"/>
    <row r="47207" ht="10.199999999999999" hidden="1" x14ac:dyDescent="0.2"/>
    <row r="47208" ht="10.199999999999999" hidden="1" x14ac:dyDescent="0.2"/>
    <row r="47209" ht="10.199999999999999" hidden="1" x14ac:dyDescent="0.2"/>
    <row r="47210" ht="10.199999999999999" hidden="1" x14ac:dyDescent="0.2"/>
    <row r="47211" ht="10.199999999999999" hidden="1" x14ac:dyDescent="0.2"/>
    <row r="47212" ht="10.199999999999999" hidden="1" x14ac:dyDescent="0.2"/>
    <row r="47213" ht="10.199999999999999" hidden="1" x14ac:dyDescent="0.2"/>
    <row r="47214" ht="10.199999999999999" hidden="1" x14ac:dyDescent="0.2"/>
    <row r="47215" ht="10.199999999999999" hidden="1" x14ac:dyDescent="0.2"/>
    <row r="47216" ht="10.199999999999999" hidden="1" x14ac:dyDescent="0.2"/>
    <row r="47217" ht="10.199999999999999" hidden="1" x14ac:dyDescent="0.2"/>
    <row r="47218" ht="10.199999999999999" hidden="1" x14ac:dyDescent="0.2"/>
    <row r="47219" ht="10.199999999999999" hidden="1" x14ac:dyDescent="0.2"/>
    <row r="47220" ht="10.199999999999999" hidden="1" x14ac:dyDescent="0.2"/>
    <row r="47221" ht="10.199999999999999" hidden="1" x14ac:dyDescent="0.2"/>
    <row r="47222" ht="10.199999999999999" hidden="1" x14ac:dyDescent="0.2"/>
    <row r="47223" ht="10.199999999999999" hidden="1" x14ac:dyDescent="0.2"/>
    <row r="47224" ht="10.199999999999999" hidden="1" x14ac:dyDescent="0.2"/>
    <row r="47225" ht="10.199999999999999" hidden="1" x14ac:dyDescent="0.2"/>
    <row r="47226" ht="10.199999999999999" hidden="1" x14ac:dyDescent="0.2"/>
    <row r="47227" ht="10.199999999999999" hidden="1" x14ac:dyDescent="0.2"/>
    <row r="47228" ht="10.199999999999999" hidden="1" x14ac:dyDescent="0.2"/>
    <row r="47229" ht="10.199999999999999" hidden="1" x14ac:dyDescent="0.2"/>
    <row r="47230" ht="10.199999999999999" hidden="1" x14ac:dyDescent="0.2"/>
    <row r="47231" ht="10.199999999999999" hidden="1" x14ac:dyDescent="0.2"/>
    <row r="47232" ht="10.199999999999999" hidden="1" x14ac:dyDescent="0.2"/>
    <row r="47233" ht="10.199999999999999" hidden="1" x14ac:dyDescent="0.2"/>
    <row r="47234" ht="10.199999999999999" hidden="1" x14ac:dyDescent="0.2"/>
    <row r="47235" ht="10.199999999999999" hidden="1" x14ac:dyDescent="0.2"/>
    <row r="47236" ht="10.199999999999999" hidden="1" x14ac:dyDescent="0.2"/>
    <row r="47237" ht="10.199999999999999" hidden="1" x14ac:dyDescent="0.2"/>
    <row r="47238" ht="10.199999999999999" hidden="1" x14ac:dyDescent="0.2"/>
    <row r="47239" ht="10.199999999999999" hidden="1" x14ac:dyDescent="0.2"/>
    <row r="47240" ht="10.199999999999999" hidden="1" x14ac:dyDescent="0.2"/>
    <row r="47241" ht="10.199999999999999" hidden="1" x14ac:dyDescent="0.2"/>
    <row r="47242" ht="10.199999999999999" hidden="1" x14ac:dyDescent="0.2"/>
    <row r="47243" ht="10.199999999999999" hidden="1" x14ac:dyDescent="0.2"/>
    <row r="47244" ht="10.199999999999999" hidden="1" x14ac:dyDescent="0.2"/>
    <row r="47245" ht="10.199999999999999" hidden="1" x14ac:dyDescent="0.2"/>
    <row r="47246" ht="10.199999999999999" hidden="1" x14ac:dyDescent="0.2"/>
    <row r="47247" ht="10.199999999999999" hidden="1" x14ac:dyDescent="0.2"/>
    <row r="47248" ht="10.199999999999999" hidden="1" x14ac:dyDescent="0.2"/>
    <row r="47249" ht="10.199999999999999" hidden="1" x14ac:dyDescent="0.2"/>
    <row r="47250" ht="10.199999999999999" hidden="1" x14ac:dyDescent="0.2"/>
    <row r="47251" ht="10.199999999999999" hidden="1" x14ac:dyDescent="0.2"/>
    <row r="47252" ht="10.199999999999999" hidden="1" x14ac:dyDescent="0.2"/>
    <row r="47253" ht="10.199999999999999" hidden="1" x14ac:dyDescent="0.2"/>
    <row r="47254" ht="10.199999999999999" hidden="1" x14ac:dyDescent="0.2"/>
    <row r="47255" ht="10.199999999999999" hidden="1" x14ac:dyDescent="0.2"/>
    <row r="47256" ht="10.199999999999999" hidden="1" x14ac:dyDescent="0.2"/>
    <row r="47257" ht="10.199999999999999" hidden="1" x14ac:dyDescent="0.2"/>
    <row r="47258" ht="10.199999999999999" hidden="1" x14ac:dyDescent="0.2"/>
    <row r="47259" ht="10.199999999999999" hidden="1" x14ac:dyDescent="0.2"/>
    <row r="47260" ht="10.199999999999999" hidden="1" x14ac:dyDescent="0.2"/>
    <row r="47261" ht="10.199999999999999" hidden="1" x14ac:dyDescent="0.2"/>
    <row r="47262" ht="10.199999999999999" hidden="1" x14ac:dyDescent="0.2"/>
    <row r="47263" ht="10.199999999999999" hidden="1" x14ac:dyDescent="0.2"/>
    <row r="47264" ht="10.199999999999999" hidden="1" x14ac:dyDescent="0.2"/>
    <row r="47265" ht="10.199999999999999" hidden="1" x14ac:dyDescent="0.2"/>
    <row r="47266" ht="10.199999999999999" hidden="1" x14ac:dyDescent="0.2"/>
    <row r="47267" ht="10.199999999999999" hidden="1" x14ac:dyDescent="0.2"/>
    <row r="47268" ht="10.199999999999999" hidden="1" x14ac:dyDescent="0.2"/>
    <row r="47269" ht="10.199999999999999" hidden="1" x14ac:dyDescent="0.2"/>
    <row r="47270" ht="10.199999999999999" hidden="1" x14ac:dyDescent="0.2"/>
    <row r="47271" ht="10.199999999999999" hidden="1" x14ac:dyDescent="0.2"/>
    <row r="47272" ht="10.199999999999999" hidden="1" x14ac:dyDescent="0.2"/>
    <row r="47273" ht="10.199999999999999" hidden="1" x14ac:dyDescent="0.2"/>
    <row r="47274" ht="10.199999999999999" hidden="1" x14ac:dyDescent="0.2"/>
    <row r="47275" ht="10.199999999999999" hidden="1" x14ac:dyDescent="0.2"/>
    <row r="47276" ht="10.199999999999999" hidden="1" x14ac:dyDescent="0.2"/>
    <row r="47277" ht="10.199999999999999" hidden="1" x14ac:dyDescent="0.2"/>
    <row r="47278" ht="10.199999999999999" hidden="1" x14ac:dyDescent="0.2"/>
    <row r="47279" ht="10.199999999999999" hidden="1" x14ac:dyDescent="0.2"/>
    <row r="47280" ht="10.199999999999999" hidden="1" x14ac:dyDescent="0.2"/>
    <row r="47281" ht="10.199999999999999" hidden="1" x14ac:dyDescent="0.2"/>
    <row r="47282" ht="10.199999999999999" hidden="1" x14ac:dyDescent="0.2"/>
    <row r="47283" ht="10.199999999999999" hidden="1" x14ac:dyDescent="0.2"/>
    <row r="47284" ht="10.199999999999999" hidden="1" x14ac:dyDescent="0.2"/>
    <row r="47285" ht="10.199999999999999" hidden="1" x14ac:dyDescent="0.2"/>
    <row r="47286" ht="10.199999999999999" hidden="1" x14ac:dyDescent="0.2"/>
    <row r="47287" ht="10.199999999999999" hidden="1" x14ac:dyDescent="0.2"/>
    <row r="47288" ht="10.199999999999999" hidden="1" x14ac:dyDescent="0.2"/>
    <row r="47289" ht="10.199999999999999" hidden="1" x14ac:dyDescent="0.2"/>
    <row r="47290" ht="10.199999999999999" hidden="1" x14ac:dyDescent="0.2"/>
    <row r="47291" ht="10.199999999999999" hidden="1" x14ac:dyDescent="0.2"/>
    <row r="47292" ht="10.199999999999999" hidden="1" x14ac:dyDescent="0.2"/>
    <row r="47293" ht="10.199999999999999" hidden="1" x14ac:dyDescent="0.2"/>
    <row r="47294" ht="10.199999999999999" hidden="1" x14ac:dyDescent="0.2"/>
    <row r="47295" ht="10.199999999999999" hidden="1" x14ac:dyDescent="0.2"/>
    <row r="47296" ht="10.199999999999999" hidden="1" x14ac:dyDescent="0.2"/>
    <row r="47297" ht="10.199999999999999" hidden="1" x14ac:dyDescent="0.2"/>
    <row r="47298" ht="10.199999999999999" hidden="1" x14ac:dyDescent="0.2"/>
    <row r="47299" ht="10.199999999999999" hidden="1" x14ac:dyDescent="0.2"/>
    <row r="47300" ht="10.199999999999999" hidden="1" x14ac:dyDescent="0.2"/>
    <row r="47301" ht="10.199999999999999" hidden="1" x14ac:dyDescent="0.2"/>
    <row r="47302" ht="10.199999999999999" hidden="1" x14ac:dyDescent="0.2"/>
    <row r="47303" ht="10.199999999999999" hidden="1" x14ac:dyDescent="0.2"/>
    <row r="47304" ht="10.199999999999999" hidden="1" x14ac:dyDescent="0.2"/>
    <row r="47305" ht="10.199999999999999" hidden="1" x14ac:dyDescent="0.2"/>
    <row r="47306" ht="10.199999999999999" hidden="1" x14ac:dyDescent="0.2"/>
    <row r="47307" ht="10.199999999999999" hidden="1" x14ac:dyDescent="0.2"/>
    <row r="47308" ht="10.199999999999999" hidden="1" x14ac:dyDescent="0.2"/>
    <row r="47309" ht="10.199999999999999" hidden="1" x14ac:dyDescent="0.2"/>
    <row r="47310" ht="10.199999999999999" hidden="1" x14ac:dyDescent="0.2"/>
    <row r="47311" ht="10.199999999999999" hidden="1" x14ac:dyDescent="0.2"/>
    <row r="47312" ht="10.199999999999999" hidden="1" x14ac:dyDescent="0.2"/>
    <row r="47313" ht="10.199999999999999" hidden="1" x14ac:dyDescent="0.2"/>
    <row r="47314" ht="10.199999999999999" hidden="1" x14ac:dyDescent="0.2"/>
    <row r="47315" ht="10.199999999999999" hidden="1" x14ac:dyDescent="0.2"/>
    <row r="47316" ht="10.199999999999999" hidden="1" x14ac:dyDescent="0.2"/>
    <row r="47317" ht="10.199999999999999" hidden="1" x14ac:dyDescent="0.2"/>
    <row r="47318" ht="10.199999999999999" hidden="1" x14ac:dyDescent="0.2"/>
    <row r="47319" ht="10.199999999999999" hidden="1" x14ac:dyDescent="0.2"/>
    <row r="47320" ht="10.199999999999999" hidden="1" x14ac:dyDescent="0.2"/>
    <row r="47321" ht="10.199999999999999" hidden="1" x14ac:dyDescent="0.2"/>
    <row r="47322" ht="10.199999999999999" hidden="1" x14ac:dyDescent="0.2"/>
    <row r="47323" ht="10.199999999999999" hidden="1" x14ac:dyDescent="0.2"/>
    <row r="47324" ht="10.199999999999999" hidden="1" x14ac:dyDescent="0.2"/>
    <row r="47325" ht="10.199999999999999" hidden="1" x14ac:dyDescent="0.2"/>
    <row r="47326" ht="10.199999999999999" hidden="1" x14ac:dyDescent="0.2"/>
    <row r="47327" ht="10.199999999999999" hidden="1" x14ac:dyDescent="0.2"/>
    <row r="47328" ht="10.199999999999999" hidden="1" x14ac:dyDescent="0.2"/>
    <row r="47329" ht="10.199999999999999" hidden="1" x14ac:dyDescent="0.2"/>
    <row r="47330" ht="10.199999999999999" hidden="1" x14ac:dyDescent="0.2"/>
    <row r="47331" ht="10.199999999999999" hidden="1" x14ac:dyDescent="0.2"/>
    <row r="47332" ht="10.199999999999999" hidden="1" x14ac:dyDescent="0.2"/>
    <row r="47333" ht="10.199999999999999" hidden="1" x14ac:dyDescent="0.2"/>
    <row r="47334" ht="10.199999999999999" hidden="1" x14ac:dyDescent="0.2"/>
    <row r="47335" ht="10.199999999999999" hidden="1" x14ac:dyDescent="0.2"/>
    <row r="47336" ht="10.199999999999999" hidden="1" x14ac:dyDescent="0.2"/>
    <row r="47337" ht="10.199999999999999" hidden="1" x14ac:dyDescent="0.2"/>
    <row r="47338" ht="10.199999999999999" hidden="1" x14ac:dyDescent="0.2"/>
    <row r="47339" ht="10.199999999999999" hidden="1" x14ac:dyDescent="0.2"/>
    <row r="47340" ht="10.199999999999999" hidden="1" x14ac:dyDescent="0.2"/>
    <row r="47341" ht="10.199999999999999" hidden="1" x14ac:dyDescent="0.2"/>
    <row r="47342" ht="10.199999999999999" hidden="1" x14ac:dyDescent="0.2"/>
    <row r="47343" ht="10.199999999999999" hidden="1" x14ac:dyDescent="0.2"/>
    <row r="47344" ht="10.199999999999999" hidden="1" x14ac:dyDescent="0.2"/>
    <row r="47345" ht="10.199999999999999" hidden="1" x14ac:dyDescent="0.2"/>
    <row r="47346" ht="10.199999999999999" hidden="1" x14ac:dyDescent="0.2"/>
    <row r="47347" ht="10.199999999999999" hidden="1" x14ac:dyDescent="0.2"/>
    <row r="47348" ht="10.199999999999999" hidden="1" x14ac:dyDescent="0.2"/>
    <row r="47349" ht="10.199999999999999" hidden="1" x14ac:dyDescent="0.2"/>
    <row r="47350" ht="10.199999999999999" hidden="1" x14ac:dyDescent="0.2"/>
    <row r="47351" ht="10.199999999999999" hidden="1" x14ac:dyDescent="0.2"/>
    <row r="47352" ht="10.199999999999999" hidden="1" x14ac:dyDescent="0.2"/>
    <row r="47353" ht="10.199999999999999" hidden="1" x14ac:dyDescent="0.2"/>
    <row r="47354" ht="10.199999999999999" hidden="1" x14ac:dyDescent="0.2"/>
    <row r="47355" ht="10.199999999999999" hidden="1" x14ac:dyDescent="0.2"/>
    <row r="47356" ht="10.199999999999999" hidden="1" x14ac:dyDescent="0.2"/>
    <row r="47357" ht="10.199999999999999" hidden="1" x14ac:dyDescent="0.2"/>
    <row r="47358" ht="10.199999999999999" hidden="1" x14ac:dyDescent="0.2"/>
    <row r="47359" ht="10.199999999999999" hidden="1" x14ac:dyDescent="0.2"/>
    <row r="47360" ht="10.199999999999999" hidden="1" x14ac:dyDescent="0.2"/>
    <row r="47361" ht="10.199999999999999" hidden="1" x14ac:dyDescent="0.2"/>
    <row r="47362" ht="10.199999999999999" hidden="1" x14ac:dyDescent="0.2"/>
    <row r="47363" ht="10.199999999999999" hidden="1" x14ac:dyDescent="0.2"/>
    <row r="47364" ht="10.199999999999999" hidden="1" x14ac:dyDescent="0.2"/>
    <row r="47365" ht="10.199999999999999" hidden="1" x14ac:dyDescent="0.2"/>
    <row r="47366" ht="10.199999999999999" hidden="1" x14ac:dyDescent="0.2"/>
    <row r="47367" ht="10.199999999999999" hidden="1" x14ac:dyDescent="0.2"/>
    <row r="47368" ht="10.199999999999999" hidden="1" x14ac:dyDescent="0.2"/>
    <row r="47369" ht="10.199999999999999" hidden="1" x14ac:dyDescent="0.2"/>
    <row r="47370" ht="10.199999999999999" hidden="1" x14ac:dyDescent="0.2"/>
    <row r="47371" ht="10.199999999999999" hidden="1" x14ac:dyDescent="0.2"/>
    <row r="47372" ht="10.199999999999999" hidden="1" x14ac:dyDescent="0.2"/>
    <row r="47373" ht="10.199999999999999" hidden="1" x14ac:dyDescent="0.2"/>
    <row r="47374" ht="10.199999999999999" hidden="1" x14ac:dyDescent="0.2"/>
    <row r="47375" ht="10.199999999999999" hidden="1" x14ac:dyDescent="0.2"/>
    <row r="47376" ht="10.199999999999999" hidden="1" x14ac:dyDescent="0.2"/>
    <row r="47377" ht="10.199999999999999" hidden="1" x14ac:dyDescent="0.2"/>
    <row r="47378" ht="10.199999999999999" hidden="1" x14ac:dyDescent="0.2"/>
    <row r="47379" ht="10.199999999999999" hidden="1" x14ac:dyDescent="0.2"/>
    <row r="47380" ht="10.199999999999999" hidden="1" x14ac:dyDescent="0.2"/>
    <row r="47381" ht="10.199999999999999" hidden="1" x14ac:dyDescent="0.2"/>
    <row r="47382" ht="10.199999999999999" hidden="1" x14ac:dyDescent="0.2"/>
    <row r="47383" ht="10.199999999999999" hidden="1" x14ac:dyDescent="0.2"/>
    <row r="47384" ht="10.199999999999999" hidden="1" x14ac:dyDescent="0.2"/>
    <row r="47385" ht="10.199999999999999" hidden="1" x14ac:dyDescent="0.2"/>
    <row r="47386" ht="10.199999999999999" hidden="1" x14ac:dyDescent="0.2"/>
    <row r="47387" ht="10.199999999999999" hidden="1" x14ac:dyDescent="0.2"/>
    <row r="47388" ht="10.199999999999999" hidden="1" x14ac:dyDescent="0.2"/>
    <row r="47389" ht="10.199999999999999" hidden="1" x14ac:dyDescent="0.2"/>
    <row r="47390" ht="10.199999999999999" hidden="1" x14ac:dyDescent="0.2"/>
    <row r="47391" ht="10.199999999999999" hidden="1" x14ac:dyDescent="0.2"/>
    <row r="47392" ht="10.199999999999999" hidden="1" x14ac:dyDescent="0.2"/>
    <row r="47393" ht="10.199999999999999" hidden="1" x14ac:dyDescent="0.2"/>
    <row r="47394" ht="10.199999999999999" hidden="1" x14ac:dyDescent="0.2"/>
    <row r="47395" ht="10.199999999999999" hidden="1" x14ac:dyDescent="0.2"/>
    <row r="47396" ht="10.199999999999999" hidden="1" x14ac:dyDescent="0.2"/>
    <row r="47397" ht="10.199999999999999" hidden="1" x14ac:dyDescent="0.2"/>
    <row r="47398" ht="10.199999999999999" hidden="1" x14ac:dyDescent="0.2"/>
    <row r="47399" ht="10.199999999999999" hidden="1" x14ac:dyDescent="0.2"/>
    <row r="47400" ht="10.199999999999999" hidden="1" x14ac:dyDescent="0.2"/>
    <row r="47401" ht="10.199999999999999" hidden="1" x14ac:dyDescent="0.2"/>
    <row r="47402" ht="10.199999999999999" hidden="1" x14ac:dyDescent="0.2"/>
    <row r="47403" ht="10.199999999999999" hidden="1" x14ac:dyDescent="0.2"/>
    <row r="47404" ht="10.199999999999999" hidden="1" x14ac:dyDescent="0.2"/>
    <row r="47405" ht="10.199999999999999" hidden="1" x14ac:dyDescent="0.2"/>
    <row r="47406" ht="10.199999999999999" hidden="1" x14ac:dyDescent="0.2"/>
    <row r="47407" ht="10.199999999999999" hidden="1" x14ac:dyDescent="0.2"/>
    <row r="47408" ht="10.199999999999999" hidden="1" x14ac:dyDescent="0.2"/>
    <row r="47409" ht="10.199999999999999" hidden="1" x14ac:dyDescent="0.2"/>
    <row r="47410" ht="10.199999999999999" hidden="1" x14ac:dyDescent="0.2"/>
    <row r="47411" ht="10.199999999999999" hidden="1" x14ac:dyDescent="0.2"/>
    <row r="47412" ht="10.199999999999999" hidden="1" x14ac:dyDescent="0.2"/>
    <row r="47413" ht="10.199999999999999" hidden="1" x14ac:dyDescent="0.2"/>
    <row r="47414" ht="10.199999999999999" hidden="1" x14ac:dyDescent="0.2"/>
    <row r="47415" ht="10.199999999999999" hidden="1" x14ac:dyDescent="0.2"/>
    <row r="47416" ht="10.199999999999999" hidden="1" x14ac:dyDescent="0.2"/>
    <row r="47417" ht="10.199999999999999" hidden="1" x14ac:dyDescent="0.2"/>
    <row r="47418" ht="10.199999999999999" hidden="1" x14ac:dyDescent="0.2"/>
    <row r="47419" ht="10.199999999999999" hidden="1" x14ac:dyDescent="0.2"/>
    <row r="47420" ht="10.199999999999999" hidden="1" x14ac:dyDescent="0.2"/>
    <row r="47421" ht="10.199999999999999" hidden="1" x14ac:dyDescent="0.2"/>
    <row r="47422" ht="10.199999999999999" hidden="1" x14ac:dyDescent="0.2"/>
    <row r="47423" ht="10.199999999999999" hidden="1" x14ac:dyDescent="0.2"/>
    <row r="47424" ht="10.199999999999999" hidden="1" x14ac:dyDescent="0.2"/>
    <row r="47425" ht="10.199999999999999" hidden="1" x14ac:dyDescent="0.2"/>
    <row r="47426" ht="10.199999999999999" hidden="1" x14ac:dyDescent="0.2"/>
    <row r="47427" ht="10.199999999999999" hidden="1" x14ac:dyDescent="0.2"/>
    <row r="47428" ht="10.199999999999999" hidden="1" x14ac:dyDescent="0.2"/>
    <row r="47429" ht="10.199999999999999" hidden="1" x14ac:dyDescent="0.2"/>
    <row r="47430" ht="10.199999999999999" hidden="1" x14ac:dyDescent="0.2"/>
    <row r="47431" ht="10.199999999999999" hidden="1" x14ac:dyDescent="0.2"/>
    <row r="47432" ht="10.199999999999999" hidden="1" x14ac:dyDescent="0.2"/>
    <row r="47433" ht="10.199999999999999" hidden="1" x14ac:dyDescent="0.2"/>
    <row r="47434" ht="10.199999999999999" hidden="1" x14ac:dyDescent="0.2"/>
    <row r="47435" ht="10.199999999999999" hidden="1" x14ac:dyDescent="0.2"/>
    <row r="47436" ht="10.199999999999999" hidden="1" x14ac:dyDescent="0.2"/>
    <row r="47437" ht="10.199999999999999" hidden="1" x14ac:dyDescent="0.2"/>
    <row r="47438" ht="10.199999999999999" hidden="1" x14ac:dyDescent="0.2"/>
    <row r="47439" ht="10.199999999999999" hidden="1" x14ac:dyDescent="0.2"/>
    <row r="47440" ht="10.199999999999999" hidden="1" x14ac:dyDescent="0.2"/>
    <row r="47441" ht="10.199999999999999" hidden="1" x14ac:dyDescent="0.2"/>
    <row r="47442" ht="10.199999999999999" hidden="1" x14ac:dyDescent="0.2"/>
    <row r="47443" ht="10.199999999999999" hidden="1" x14ac:dyDescent="0.2"/>
    <row r="47444" ht="10.199999999999999" hidden="1" x14ac:dyDescent="0.2"/>
    <row r="47445" ht="10.199999999999999" hidden="1" x14ac:dyDescent="0.2"/>
    <row r="47446" ht="10.199999999999999" hidden="1" x14ac:dyDescent="0.2"/>
    <row r="47447" ht="10.199999999999999" hidden="1" x14ac:dyDescent="0.2"/>
    <row r="47448" ht="10.199999999999999" hidden="1" x14ac:dyDescent="0.2"/>
    <row r="47449" ht="10.199999999999999" hidden="1" x14ac:dyDescent="0.2"/>
    <row r="47450" ht="10.199999999999999" hidden="1" x14ac:dyDescent="0.2"/>
    <row r="47451" ht="10.199999999999999" hidden="1" x14ac:dyDescent="0.2"/>
    <row r="47452" ht="10.199999999999999" hidden="1" x14ac:dyDescent="0.2"/>
    <row r="47453" ht="10.199999999999999" hidden="1" x14ac:dyDescent="0.2"/>
    <row r="47454" ht="10.199999999999999" hidden="1" x14ac:dyDescent="0.2"/>
    <row r="47455" ht="10.199999999999999" hidden="1" x14ac:dyDescent="0.2"/>
    <row r="47456" ht="10.199999999999999" hidden="1" x14ac:dyDescent="0.2"/>
    <row r="47457" ht="10.199999999999999" hidden="1" x14ac:dyDescent="0.2"/>
    <row r="47458" ht="10.199999999999999" hidden="1" x14ac:dyDescent="0.2"/>
    <row r="47459" ht="10.199999999999999" hidden="1" x14ac:dyDescent="0.2"/>
    <row r="47460" ht="10.199999999999999" hidden="1" x14ac:dyDescent="0.2"/>
    <row r="47461" ht="10.199999999999999" hidden="1" x14ac:dyDescent="0.2"/>
    <row r="47462" ht="10.199999999999999" hidden="1" x14ac:dyDescent="0.2"/>
    <row r="47463" ht="10.199999999999999" hidden="1" x14ac:dyDescent="0.2"/>
    <row r="47464" ht="10.199999999999999" hidden="1" x14ac:dyDescent="0.2"/>
    <row r="47465" ht="10.199999999999999" hidden="1" x14ac:dyDescent="0.2"/>
    <row r="47466" ht="10.199999999999999" hidden="1" x14ac:dyDescent="0.2"/>
    <row r="47467" ht="10.199999999999999" hidden="1" x14ac:dyDescent="0.2"/>
    <row r="47468" ht="10.199999999999999" hidden="1" x14ac:dyDescent="0.2"/>
    <row r="47469" ht="10.199999999999999" hidden="1" x14ac:dyDescent="0.2"/>
    <row r="47470" ht="10.199999999999999" hidden="1" x14ac:dyDescent="0.2"/>
    <row r="47471" ht="10.199999999999999" hidden="1" x14ac:dyDescent="0.2"/>
    <row r="47472" ht="10.199999999999999" hidden="1" x14ac:dyDescent="0.2"/>
    <row r="47473" ht="10.199999999999999" hidden="1" x14ac:dyDescent="0.2"/>
    <row r="47474" ht="10.199999999999999" hidden="1" x14ac:dyDescent="0.2"/>
    <row r="47475" ht="10.199999999999999" hidden="1" x14ac:dyDescent="0.2"/>
    <row r="47476" ht="10.199999999999999" hidden="1" x14ac:dyDescent="0.2"/>
    <row r="47477" ht="10.199999999999999" hidden="1" x14ac:dyDescent="0.2"/>
    <row r="47478" ht="10.199999999999999" hidden="1" x14ac:dyDescent="0.2"/>
    <row r="47479" ht="10.199999999999999" hidden="1" x14ac:dyDescent="0.2"/>
    <row r="47480" ht="10.199999999999999" hidden="1" x14ac:dyDescent="0.2"/>
    <row r="47481" ht="10.199999999999999" hidden="1" x14ac:dyDescent="0.2"/>
    <row r="47482" ht="10.199999999999999" hidden="1" x14ac:dyDescent="0.2"/>
    <row r="47483" ht="10.199999999999999" hidden="1" x14ac:dyDescent="0.2"/>
    <row r="47484" ht="10.199999999999999" hidden="1" x14ac:dyDescent="0.2"/>
    <row r="47485" ht="10.199999999999999" hidden="1" x14ac:dyDescent="0.2"/>
    <row r="47486" ht="10.199999999999999" hidden="1" x14ac:dyDescent="0.2"/>
    <row r="47487" ht="10.199999999999999" hidden="1" x14ac:dyDescent="0.2"/>
    <row r="47488" ht="10.199999999999999" hidden="1" x14ac:dyDescent="0.2"/>
    <row r="47489" ht="10.199999999999999" hidden="1" x14ac:dyDescent="0.2"/>
    <row r="47490" ht="10.199999999999999" hidden="1" x14ac:dyDescent="0.2"/>
    <row r="47491" ht="10.199999999999999" hidden="1" x14ac:dyDescent="0.2"/>
    <row r="47492" ht="10.199999999999999" hidden="1" x14ac:dyDescent="0.2"/>
    <row r="47493" ht="10.199999999999999" hidden="1" x14ac:dyDescent="0.2"/>
    <row r="47494" ht="10.199999999999999" hidden="1" x14ac:dyDescent="0.2"/>
    <row r="47495" ht="10.199999999999999" hidden="1" x14ac:dyDescent="0.2"/>
    <row r="47496" ht="10.199999999999999" hidden="1" x14ac:dyDescent="0.2"/>
    <row r="47497" ht="10.199999999999999" hidden="1" x14ac:dyDescent="0.2"/>
    <row r="47498" ht="10.199999999999999" hidden="1" x14ac:dyDescent="0.2"/>
    <row r="47499" ht="10.199999999999999" hidden="1" x14ac:dyDescent="0.2"/>
    <row r="47500" ht="10.199999999999999" hidden="1" x14ac:dyDescent="0.2"/>
    <row r="47501" ht="10.199999999999999" hidden="1" x14ac:dyDescent="0.2"/>
    <row r="47502" ht="10.199999999999999" hidden="1" x14ac:dyDescent="0.2"/>
    <row r="47503" ht="10.199999999999999" hidden="1" x14ac:dyDescent="0.2"/>
    <row r="47504" ht="10.199999999999999" hidden="1" x14ac:dyDescent="0.2"/>
    <row r="47505" ht="10.199999999999999" hidden="1" x14ac:dyDescent="0.2"/>
    <row r="47506" ht="10.199999999999999" hidden="1" x14ac:dyDescent="0.2"/>
    <row r="47507" ht="10.199999999999999" hidden="1" x14ac:dyDescent="0.2"/>
    <row r="47508" ht="10.199999999999999" hidden="1" x14ac:dyDescent="0.2"/>
    <row r="47509" ht="10.199999999999999" hidden="1" x14ac:dyDescent="0.2"/>
    <row r="47510" ht="10.199999999999999" hidden="1" x14ac:dyDescent="0.2"/>
    <row r="47511" ht="10.199999999999999" hidden="1" x14ac:dyDescent="0.2"/>
    <row r="47512" ht="10.199999999999999" hidden="1" x14ac:dyDescent="0.2"/>
    <row r="47513" ht="10.199999999999999" hidden="1" x14ac:dyDescent="0.2"/>
    <row r="47514" ht="10.199999999999999" hidden="1" x14ac:dyDescent="0.2"/>
    <row r="47515" ht="10.199999999999999" hidden="1" x14ac:dyDescent="0.2"/>
    <row r="47516" ht="10.199999999999999" hidden="1" x14ac:dyDescent="0.2"/>
    <row r="47517" ht="10.199999999999999" hidden="1" x14ac:dyDescent="0.2"/>
    <row r="47518" ht="10.199999999999999" hidden="1" x14ac:dyDescent="0.2"/>
    <row r="47519" ht="10.199999999999999" hidden="1" x14ac:dyDescent="0.2"/>
    <row r="47520" ht="10.199999999999999" hidden="1" x14ac:dyDescent="0.2"/>
    <row r="47521" ht="10.199999999999999" hidden="1" x14ac:dyDescent="0.2"/>
    <row r="47522" ht="10.199999999999999" hidden="1" x14ac:dyDescent="0.2"/>
    <row r="47523" ht="10.199999999999999" hidden="1" x14ac:dyDescent="0.2"/>
    <row r="47524" ht="10.199999999999999" hidden="1" x14ac:dyDescent="0.2"/>
    <row r="47525" ht="10.199999999999999" hidden="1" x14ac:dyDescent="0.2"/>
    <row r="47526" ht="10.199999999999999" hidden="1" x14ac:dyDescent="0.2"/>
    <row r="47527" ht="10.199999999999999" hidden="1" x14ac:dyDescent="0.2"/>
    <row r="47528" ht="10.199999999999999" hidden="1" x14ac:dyDescent="0.2"/>
    <row r="47529" ht="10.199999999999999" hidden="1" x14ac:dyDescent="0.2"/>
    <row r="47530" ht="10.199999999999999" hidden="1" x14ac:dyDescent="0.2"/>
    <row r="47531" ht="10.199999999999999" hidden="1" x14ac:dyDescent="0.2"/>
    <row r="47532" ht="10.199999999999999" hidden="1" x14ac:dyDescent="0.2"/>
    <row r="47533" ht="10.199999999999999" hidden="1" x14ac:dyDescent="0.2"/>
    <row r="47534" ht="10.199999999999999" hidden="1" x14ac:dyDescent="0.2"/>
    <row r="47535" ht="10.199999999999999" hidden="1" x14ac:dyDescent="0.2"/>
    <row r="47536" ht="10.199999999999999" hidden="1" x14ac:dyDescent="0.2"/>
    <row r="47537" ht="10.199999999999999" hidden="1" x14ac:dyDescent="0.2"/>
    <row r="47538" ht="10.199999999999999" hidden="1" x14ac:dyDescent="0.2"/>
    <row r="47539" ht="10.199999999999999" hidden="1" x14ac:dyDescent="0.2"/>
    <row r="47540" ht="10.199999999999999" hidden="1" x14ac:dyDescent="0.2"/>
    <row r="47541" ht="10.199999999999999" hidden="1" x14ac:dyDescent="0.2"/>
    <row r="47542" ht="10.199999999999999" hidden="1" x14ac:dyDescent="0.2"/>
    <row r="47543" ht="10.199999999999999" hidden="1" x14ac:dyDescent="0.2"/>
    <row r="47544" ht="10.199999999999999" hidden="1" x14ac:dyDescent="0.2"/>
    <row r="47545" ht="10.199999999999999" hidden="1" x14ac:dyDescent="0.2"/>
    <row r="47546" ht="10.199999999999999" hidden="1" x14ac:dyDescent="0.2"/>
    <row r="47547" ht="10.199999999999999" hidden="1" x14ac:dyDescent="0.2"/>
    <row r="47548" ht="10.199999999999999" hidden="1" x14ac:dyDescent="0.2"/>
    <row r="47549" ht="10.199999999999999" hidden="1" x14ac:dyDescent="0.2"/>
    <row r="47550" ht="10.199999999999999" hidden="1" x14ac:dyDescent="0.2"/>
    <row r="47551" ht="10.199999999999999" hidden="1" x14ac:dyDescent="0.2"/>
    <row r="47552" ht="10.199999999999999" hidden="1" x14ac:dyDescent="0.2"/>
    <row r="47553" ht="10.199999999999999" hidden="1" x14ac:dyDescent="0.2"/>
    <row r="47554" ht="10.199999999999999" hidden="1" x14ac:dyDescent="0.2"/>
    <row r="47555" ht="10.199999999999999" hidden="1" x14ac:dyDescent="0.2"/>
    <row r="47556" ht="10.199999999999999" hidden="1" x14ac:dyDescent="0.2"/>
    <row r="47557" ht="10.199999999999999" hidden="1" x14ac:dyDescent="0.2"/>
    <row r="47558" ht="10.199999999999999" hidden="1" x14ac:dyDescent="0.2"/>
    <row r="47559" ht="10.199999999999999" hidden="1" x14ac:dyDescent="0.2"/>
    <row r="47560" ht="10.199999999999999" hidden="1" x14ac:dyDescent="0.2"/>
    <row r="47561" ht="10.199999999999999" hidden="1" x14ac:dyDescent="0.2"/>
    <row r="47562" ht="10.199999999999999" hidden="1" x14ac:dyDescent="0.2"/>
    <row r="47563" ht="10.199999999999999" hidden="1" x14ac:dyDescent="0.2"/>
    <row r="47564" ht="10.199999999999999" hidden="1" x14ac:dyDescent="0.2"/>
    <row r="47565" ht="10.199999999999999" hidden="1" x14ac:dyDescent="0.2"/>
    <row r="47566" ht="10.199999999999999" hidden="1" x14ac:dyDescent="0.2"/>
    <row r="47567" ht="10.199999999999999" hidden="1" x14ac:dyDescent="0.2"/>
    <row r="47568" ht="10.199999999999999" hidden="1" x14ac:dyDescent="0.2"/>
    <row r="47569" ht="10.199999999999999" hidden="1" x14ac:dyDescent="0.2"/>
    <row r="47570" ht="10.199999999999999" hidden="1" x14ac:dyDescent="0.2"/>
    <row r="47571" ht="10.199999999999999" hidden="1" x14ac:dyDescent="0.2"/>
    <row r="47572" ht="10.199999999999999" hidden="1" x14ac:dyDescent="0.2"/>
    <row r="47573" ht="10.199999999999999" hidden="1" x14ac:dyDescent="0.2"/>
    <row r="47574" ht="10.199999999999999" hidden="1" x14ac:dyDescent="0.2"/>
    <row r="47575" ht="10.199999999999999" hidden="1" x14ac:dyDescent="0.2"/>
    <row r="47576" ht="10.199999999999999" hidden="1" x14ac:dyDescent="0.2"/>
    <row r="47577" ht="10.199999999999999" hidden="1" x14ac:dyDescent="0.2"/>
    <row r="47578" ht="10.199999999999999" hidden="1" x14ac:dyDescent="0.2"/>
    <row r="47579" ht="10.199999999999999" hidden="1" x14ac:dyDescent="0.2"/>
    <row r="47580" ht="10.199999999999999" hidden="1" x14ac:dyDescent="0.2"/>
    <row r="47581" ht="10.199999999999999" hidden="1" x14ac:dyDescent="0.2"/>
    <row r="47582" ht="10.199999999999999" hidden="1" x14ac:dyDescent="0.2"/>
    <row r="47583" ht="10.199999999999999" hidden="1" x14ac:dyDescent="0.2"/>
    <row r="47584" ht="10.199999999999999" hidden="1" x14ac:dyDescent="0.2"/>
    <row r="47585" ht="10.199999999999999" hidden="1" x14ac:dyDescent="0.2"/>
    <row r="47586" ht="10.199999999999999" hidden="1" x14ac:dyDescent="0.2"/>
    <row r="47587" ht="10.199999999999999" hidden="1" x14ac:dyDescent="0.2"/>
    <row r="47588" ht="10.199999999999999" hidden="1" x14ac:dyDescent="0.2"/>
    <row r="47589" ht="10.199999999999999" hidden="1" x14ac:dyDescent="0.2"/>
    <row r="47590" ht="10.199999999999999" hidden="1" x14ac:dyDescent="0.2"/>
    <row r="47591" ht="10.199999999999999" hidden="1" x14ac:dyDescent="0.2"/>
    <row r="47592" ht="10.199999999999999" hidden="1" x14ac:dyDescent="0.2"/>
    <row r="47593" ht="10.199999999999999" hidden="1" x14ac:dyDescent="0.2"/>
    <row r="47594" ht="10.199999999999999" hidden="1" x14ac:dyDescent="0.2"/>
    <row r="47595" ht="10.199999999999999" hidden="1" x14ac:dyDescent="0.2"/>
    <row r="47596" ht="10.199999999999999" hidden="1" x14ac:dyDescent="0.2"/>
    <row r="47597" ht="10.199999999999999" hidden="1" x14ac:dyDescent="0.2"/>
    <row r="47598" ht="10.199999999999999" hidden="1" x14ac:dyDescent="0.2"/>
    <row r="47599" ht="10.199999999999999" hidden="1" x14ac:dyDescent="0.2"/>
    <row r="47600" ht="10.199999999999999" hidden="1" x14ac:dyDescent="0.2"/>
    <row r="47601" ht="10.199999999999999" hidden="1" x14ac:dyDescent="0.2"/>
    <row r="47602" ht="10.199999999999999" hidden="1" x14ac:dyDescent="0.2"/>
    <row r="47603" ht="10.199999999999999" hidden="1" x14ac:dyDescent="0.2"/>
    <row r="47604" ht="10.199999999999999" hidden="1" x14ac:dyDescent="0.2"/>
    <row r="47605" ht="10.199999999999999" hidden="1" x14ac:dyDescent="0.2"/>
    <row r="47606" ht="10.199999999999999" hidden="1" x14ac:dyDescent="0.2"/>
    <row r="47607" ht="10.199999999999999" hidden="1" x14ac:dyDescent="0.2"/>
    <row r="47608" ht="10.199999999999999" hidden="1" x14ac:dyDescent="0.2"/>
    <row r="47609" ht="10.199999999999999" hidden="1" x14ac:dyDescent="0.2"/>
    <row r="47610" ht="10.199999999999999" hidden="1" x14ac:dyDescent="0.2"/>
    <row r="47611" ht="10.199999999999999" hidden="1" x14ac:dyDescent="0.2"/>
    <row r="47612" ht="10.199999999999999" hidden="1" x14ac:dyDescent="0.2"/>
    <row r="47613" ht="10.199999999999999" hidden="1" x14ac:dyDescent="0.2"/>
    <row r="47614" ht="10.199999999999999" hidden="1" x14ac:dyDescent="0.2"/>
    <row r="47615" ht="10.199999999999999" hidden="1" x14ac:dyDescent="0.2"/>
    <row r="47616" ht="10.199999999999999" hidden="1" x14ac:dyDescent="0.2"/>
    <row r="47617" ht="10.199999999999999" hidden="1" x14ac:dyDescent="0.2"/>
    <row r="47618" ht="10.199999999999999" hidden="1" x14ac:dyDescent="0.2"/>
    <row r="47619" ht="10.199999999999999" hidden="1" x14ac:dyDescent="0.2"/>
    <row r="47620" ht="10.199999999999999" hidden="1" x14ac:dyDescent="0.2"/>
    <row r="47621" ht="10.199999999999999" hidden="1" x14ac:dyDescent="0.2"/>
    <row r="47622" ht="10.199999999999999" hidden="1" x14ac:dyDescent="0.2"/>
    <row r="47623" ht="10.199999999999999" hidden="1" x14ac:dyDescent="0.2"/>
    <row r="47624" ht="10.199999999999999" hidden="1" x14ac:dyDescent="0.2"/>
    <row r="47625" ht="10.199999999999999" hidden="1" x14ac:dyDescent="0.2"/>
    <row r="47626" ht="10.199999999999999" hidden="1" x14ac:dyDescent="0.2"/>
    <row r="47627" ht="10.199999999999999" hidden="1" x14ac:dyDescent="0.2"/>
    <row r="47628" ht="10.199999999999999" hidden="1" x14ac:dyDescent="0.2"/>
    <row r="47629" ht="10.199999999999999" hidden="1" x14ac:dyDescent="0.2"/>
    <row r="47630" ht="10.199999999999999" hidden="1" x14ac:dyDescent="0.2"/>
    <row r="47631" ht="10.199999999999999" hidden="1" x14ac:dyDescent="0.2"/>
    <row r="47632" ht="10.199999999999999" hidden="1" x14ac:dyDescent="0.2"/>
    <row r="47633" ht="10.199999999999999" hidden="1" x14ac:dyDescent="0.2"/>
    <row r="47634" ht="10.199999999999999" hidden="1" x14ac:dyDescent="0.2"/>
    <row r="47635" ht="10.199999999999999" hidden="1" x14ac:dyDescent="0.2"/>
    <row r="47636" ht="10.199999999999999" hidden="1" x14ac:dyDescent="0.2"/>
    <row r="47637" ht="10.199999999999999" hidden="1" x14ac:dyDescent="0.2"/>
    <row r="47638" ht="10.199999999999999" hidden="1" x14ac:dyDescent="0.2"/>
    <row r="47639" ht="10.199999999999999" hidden="1" x14ac:dyDescent="0.2"/>
    <row r="47640" ht="10.199999999999999" hidden="1" x14ac:dyDescent="0.2"/>
    <row r="47641" ht="10.199999999999999" hidden="1" x14ac:dyDescent="0.2"/>
    <row r="47642" ht="10.199999999999999" hidden="1" x14ac:dyDescent="0.2"/>
    <row r="47643" ht="10.199999999999999" hidden="1" x14ac:dyDescent="0.2"/>
    <row r="47644" ht="10.199999999999999" hidden="1" x14ac:dyDescent="0.2"/>
    <row r="47645" ht="10.199999999999999" hidden="1" x14ac:dyDescent="0.2"/>
    <row r="47646" ht="10.199999999999999" hidden="1" x14ac:dyDescent="0.2"/>
    <row r="47647" ht="10.199999999999999" hidden="1" x14ac:dyDescent="0.2"/>
    <row r="47648" ht="10.199999999999999" hidden="1" x14ac:dyDescent="0.2"/>
    <row r="47649" ht="10.199999999999999" hidden="1" x14ac:dyDescent="0.2"/>
    <row r="47650" ht="10.199999999999999" hidden="1" x14ac:dyDescent="0.2"/>
    <row r="47651" ht="10.199999999999999" hidden="1" x14ac:dyDescent="0.2"/>
    <row r="47652" ht="10.199999999999999" hidden="1" x14ac:dyDescent="0.2"/>
    <row r="47653" ht="10.199999999999999" hidden="1" x14ac:dyDescent="0.2"/>
    <row r="47654" ht="10.199999999999999" hidden="1" x14ac:dyDescent="0.2"/>
    <row r="47655" ht="10.199999999999999" hidden="1" x14ac:dyDescent="0.2"/>
    <row r="47656" ht="10.199999999999999" hidden="1" x14ac:dyDescent="0.2"/>
    <row r="47657" ht="10.199999999999999" hidden="1" x14ac:dyDescent="0.2"/>
    <row r="47658" ht="10.199999999999999" hidden="1" x14ac:dyDescent="0.2"/>
    <row r="47659" ht="10.199999999999999" hidden="1" x14ac:dyDescent="0.2"/>
    <row r="47660" ht="10.199999999999999" hidden="1" x14ac:dyDescent="0.2"/>
    <row r="47661" ht="10.199999999999999" hidden="1" x14ac:dyDescent="0.2"/>
    <row r="47662" ht="10.199999999999999" hidden="1" x14ac:dyDescent="0.2"/>
    <row r="47663" ht="10.199999999999999" hidden="1" x14ac:dyDescent="0.2"/>
    <row r="47664" ht="10.199999999999999" hidden="1" x14ac:dyDescent="0.2"/>
    <row r="47665" ht="10.199999999999999" hidden="1" x14ac:dyDescent="0.2"/>
    <row r="47666" ht="10.199999999999999" hidden="1" x14ac:dyDescent="0.2"/>
    <row r="47667" ht="10.199999999999999" hidden="1" x14ac:dyDescent="0.2"/>
    <row r="47668" ht="10.199999999999999" hidden="1" x14ac:dyDescent="0.2"/>
    <row r="47669" ht="10.199999999999999" hidden="1" x14ac:dyDescent="0.2"/>
    <row r="47670" ht="10.199999999999999" hidden="1" x14ac:dyDescent="0.2"/>
    <row r="47671" ht="10.199999999999999" hidden="1" x14ac:dyDescent="0.2"/>
    <row r="47672" ht="10.199999999999999" hidden="1" x14ac:dyDescent="0.2"/>
    <row r="47673" ht="10.199999999999999" hidden="1" x14ac:dyDescent="0.2"/>
    <row r="47674" ht="10.199999999999999" hidden="1" x14ac:dyDescent="0.2"/>
    <row r="47675" ht="10.199999999999999" hidden="1" x14ac:dyDescent="0.2"/>
    <row r="47676" ht="10.199999999999999" hidden="1" x14ac:dyDescent="0.2"/>
    <row r="47677" ht="10.199999999999999" hidden="1" x14ac:dyDescent="0.2"/>
    <row r="47678" ht="10.199999999999999" hidden="1" x14ac:dyDescent="0.2"/>
    <row r="47679" ht="10.199999999999999" hidden="1" x14ac:dyDescent="0.2"/>
    <row r="47680" ht="10.199999999999999" hidden="1" x14ac:dyDescent="0.2"/>
    <row r="47681" ht="10.199999999999999" hidden="1" x14ac:dyDescent="0.2"/>
    <row r="47682" ht="10.199999999999999" hidden="1" x14ac:dyDescent="0.2"/>
    <row r="47683" ht="10.199999999999999" hidden="1" x14ac:dyDescent="0.2"/>
    <row r="47684" ht="10.199999999999999" hidden="1" x14ac:dyDescent="0.2"/>
    <row r="47685" ht="10.199999999999999" hidden="1" x14ac:dyDescent="0.2"/>
    <row r="47686" ht="10.199999999999999" hidden="1" x14ac:dyDescent="0.2"/>
    <row r="47687" ht="10.199999999999999" hidden="1" x14ac:dyDescent="0.2"/>
    <row r="47688" ht="10.199999999999999" hidden="1" x14ac:dyDescent="0.2"/>
    <row r="47689" ht="10.199999999999999" hidden="1" x14ac:dyDescent="0.2"/>
    <row r="47690" ht="10.199999999999999" hidden="1" x14ac:dyDescent="0.2"/>
    <row r="47691" ht="10.199999999999999" hidden="1" x14ac:dyDescent="0.2"/>
    <row r="47692" ht="10.199999999999999" hidden="1" x14ac:dyDescent="0.2"/>
    <row r="47693" ht="10.199999999999999" hidden="1" x14ac:dyDescent="0.2"/>
    <row r="47694" ht="10.199999999999999" hidden="1" x14ac:dyDescent="0.2"/>
    <row r="47695" ht="10.199999999999999" hidden="1" x14ac:dyDescent="0.2"/>
    <row r="47696" ht="10.199999999999999" hidden="1" x14ac:dyDescent="0.2"/>
    <row r="47697" ht="10.199999999999999" hidden="1" x14ac:dyDescent="0.2"/>
    <row r="47698" ht="10.199999999999999" hidden="1" x14ac:dyDescent="0.2"/>
    <row r="47699" ht="10.199999999999999" hidden="1" x14ac:dyDescent="0.2"/>
    <row r="47700" ht="10.199999999999999" hidden="1" x14ac:dyDescent="0.2"/>
    <row r="47701" ht="10.199999999999999" hidden="1" x14ac:dyDescent="0.2"/>
    <row r="47702" ht="10.199999999999999" hidden="1" x14ac:dyDescent="0.2"/>
    <row r="47703" ht="10.199999999999999" hidden="1" x14ac:dyDescent="0.2"/>
    <row r="47704" ht="10.199999999999999" hidden="1" x14ac:dyDescent="0.2"/>
    <row r="47705" ht="10.199999999999999" hidden="1" x14ac:dyDescent="0.2"/>
    <row r="47706" ht="10.199999999999999" hidden="1" x14ac:dyDescent="0.2"/>
    <row r="47707" ht="10.199999999999999" hidden="1" x14ac:dyDescent="0.2"/>
    <row r="47708" ht="10.199999999999999" hidden="1" x14ac:dyDescent="0.2"/>
    <row r="47709" ht="10.199999999999999" hidden="1" x14ac:dyDescent="0.2"/>
    <row r="47710" ht="10.199999999999999" hidden="1" x14ac:dyDescent="0.2"/>
    <row r="47711" ht="10.199999999999999" hidden="1" x14ac:dyDescent="0.2"/>
    <row r="47712" ht="10.199999999999999" hidden="1" x14ac:dyDescent="0.2"/>
    <row r="47713" ht="10.199999999999999" hidden="1" x14ac:dyDescent="0.2"/>
    <row r="47714" ht="10.199999999999999" hidden="1" x14ac:dyDescent="0.2"/>
    <row r="47715" ht="10.199999999999999" hidden="1" x14ac:dyDescent="0.2"/>
    <row r="47716" ht="10.199999999999999" hidden="1" x14ac:dyDescent="0.2"/>
    <row r="47717" ht="10.199999999999999" hidden="1" x14ac:dyDescent="0.2"/>
    <row r="47718" ht="10.199999999999999" hidden="1" x14ac:dyDescent="0.2"/>
    <row r="47719" ht="10.199999999999999" hidden="1" x14ac:dyDescent="0.2"/>
    <row r="47720" ht="10.199999999999999" hidden="1" x14ac:dyDescent="0.2"/>
    <row r="47721" ht="10.199999999999999" hidden="1" x14ac:dyDescent="0.2"/>
    <row r="47722" ht="10.199999999999999" hidden="1" x14ac:dyDescent="0.2"/>
    <row r="47723" ht="10.199999999999999" hidden="1" x14ac:dyDescent="0.2"/>
    <row r="47724" ht="10.199999999999999" hidden="1" x14ac:dyDescent="0.2"/>
    <row r="47725" ht="10.199999999999999" hidden="1" x14ac:dyDescent="0.2"/>
    <row r="47726" ht="10.199999999999999" hidden="1" x14ac:dyDescent="0.2"/>
    <row r="47727" ht="10.199999999999999" hidden="1" x14ac:dyDescent="0.2"/>
    <row r="47728" ht="10.199999999999999" hidden="1" x14ac:dyDescent="0.2"/>
    <row r="47729" ht="10.199999999999999" hidden="1" x14ac:dyDescent="0.2"/>
    <row r="47730" ht="10.199999999999999" hidden="1" x14ac:dyDescent="0.2"/>
    <row r="47731" ht="10.199999999999999" hidden="1" x14ac:dyDescent="0.2"/>
    <row r="47732" ht="10.199999999999999" hidden="1" x14ac:dyDescent="0.2"/>
    <row r="47733" ht="10.199999999999999" hidden="1" x14ac:dyDescent="0.2"/>
    <row r="47734" ht="10.199999999999999" hidden="1" x14ac:dyDescent="0.2"/>
    <row r="47735" ht="10.199999999999999" hidden="1" x14ac:dyDescent="0.2"/>
    <row r="47736" ht="10.199999999999999" hidden="1" x14ac:dyDescent="0.2"/>
    <row r="47737" ht="10.199999999999999" hidden="1" x14ac:dyDescent="0.2"/>
    <row r="47738" ht="10.199999999999999" hidden="1" x14ac:dyDescent="0.2"/>
    <row r="47739" ht="10.199999999999999" hidden="1" x14ac:dyDescent="0.2"/>
    <row r="47740" ht="10.199999999999999" hidden="1" x14ac:dyDescent="0.2"/>
    <row r="47741" ht="10.199999999999999" hidden="1" x14ac:dyDescent="0.2"/>
    <row r="47742" ht="10.199999999999999" hidden="1" x14ac:dyDescent="0.2"/>
    <row r="47743" ht="10.199999999999999" hidden="1" x14ac:dyDescent="0.2"/>
    <row r="47744" ht="10.199999999999999" hidden="1" x14ac:dyDescent="0.2"/>
    <row r="47745" ht="10.199999999999999" hidden="1" x14ac:dyDescent="0.2"/>
    <row r="47746" ht="10.199999999999999" hidden="1" x14ac:dyDescent="0.2"/>
    <row r="47747" ht="10.199999999999999" hidden="1" x14ac:dyDescent="0.2"/>
    <row r="47748" ht="10.199999999999999" hidden="1" x14ac:dyDescent="0.2"/>
    <row r="47749" ht="10.199999999999999" hidden="1" x14ac:dyDescent="0.2"/>
    <row r="47750" ht="10.199999999999999" hidden="1" x14ac:dyDescent="0.2"/>
    <row r="47751" ht="10.199999999999999" hidden="1" x14ac:dyDescent="0.2"/>
    <row r="47752" ht="10.199999999999999" hidden="1" x14ac:dyDescent="0.2"/>
    <row r="47753" ht="10.199999999999999" hidden="1" x14ac:dyDescent="0.2"/>
    <row r="47754" ht="10.199999999999999" hidden="1" x14ac:dyDescent="0.2"/>
    <row r="47755" ht="10.199999999999999" hidden="1" x14ac:dyDescent="0.2"/>
    <row r="47756" ht="10.199999999999999" hidden="1" x14ac:dyDescent="0.2"/>
    <row r="47757" ht="10.199999999999999" hidden="1" x14ac:dyDescent="0.2"/>
    <row r="47758" ht="10.199999999999999" hidden="1" x14ac:dyDescent="0.2"/>
    <row r="47759" ht="10.199999999999999" hidden="1" x14ac:dyDescent="0.2"/>
    <row r="47760" ht="10.199999999999999" hidden="1" x14ac:dyDescent="0.2"/>
    <row r="47761" ht="10.199999999999999" hidden="1" x14ac:dyDescent="0.2"/>
    <row r="47762" ht="10.199999999999999" hidden="1" x14ac:dyDescent="0.2"/>
    <row r="47763" ht="10.199999999999999" hidden="1" x14ac:dyDescent="0.2"/>
    <row r="47764" ht="10.199999999999999" hidden="1" x14ac:dyDescent="0.2"/>
    <row r="47765" ht="10.199999999999999" hidden="1" x14ac:dyDescent="0.2"/>
    <row r="47766" ht="10.199999999999999" hidden="1" x14ac:dyDescent="0.2"/>
    <row r="47767" ht="10.199999999999999" hidden="1" x14ac:dyDescent="0.2"/>
    <row r="47768" ht="10.199999999999999" hidden="1" x14ac:dyDescent="0.2"/>
    <row r="47769" ht="10.199999999999999" hidden="1" x14ac:dyDescent="0.2"/>
    <row r="47770" ht="10.199999999999999" hidden="1" x14ac:dyDescent="0.2"/>
    <row r="47771" ht="10.199999999999999" hidden="1" x14ac:dyDescent="0.2"/>
    <row r="47772" ht="10.199999999999999" hidden="1" x14ac:dyDescent="0.2"/>
    <row r="47773" ht="10.199999999999999" hidden="1" x14ac:dyDescent="0.2"/>
    <row r="47774" ht="10.199999999999999" hidden="1" x14ac:dyDescent="0.2"/>
    <row r="47775" ht="10.199999999999999" hidden="1" x14ac:dyDescent="0.2"/>
    <row r="47776" ht="10.199999999999999" hidden="1" x14ac:dyDescent="0.2"/>
    <row r="47777" ht="10.199999999999999" hidden="1" x14ac:dyDescent="0.2"/>
    <row r="47778" ht="10.199999999999999" hidden="1" x14ac:dyDescent="0.2"/>
    <row r="47779" ht="10.199999999999999" hidden="1" x14ac:dyDescent="0.2"/>
    <row r="47780" ht="10.199999999999999" hidden="1" x14ac:dyDescent="0.2"/>
    <row r="47781" ht="10.199999999999999" hidden="1" x14ac:dyDescent="0.2"/>
    <row r="47782" ht="10.199999999999999" hidden="1" x14ac:dyDescent="0.2"/>
    <row r="47783" ht="10.199999999999999" hidden="1" x14ac:dyDescent="0.2"/>
    <row r="47784" ht="10.199999999999999" hidden="1" x14ac:dyDescent="0.2"/>
    <row r="47785" ht="10.199999999999999" hidden="1" x14ac:dyDescent="0.2"/>
    <row r="47786" ht="10.199999999999999" hidden="1" x14ac:dyDescent="0.2"/>
    <row r="47787" ht="10.199999999999999" hidden="1" x14ac:dyDescent="0.2"/>
    <row r="47788" ht="10.199999999999999" hidden="1" x14ac:dyDescent="0.2"/>
    <row r="47789" ht="10.199999999999999" hidden="1" x14ac:dyDescent="0.2"/>
    <row r="47790" ht="10.199999999999999" hidden="1" x14ac:dyDescent="0.2"/>
    <row r="47791" ht="10.199999999999999" hidden="1" x14ac:dyDescent="0.2"/>
    <row r="47792" ht="10.199999999999999" hidden="1" x14ac:dyDescent="0.2"/>
    <row r="47793" ht="10.199999999999999" hidden="1" x14ac:dyDescent="0.2"/>
    <row r="47794" ht="10.199999999999999" hidden="1" x14ac:dyDescent="0.2"/>
    <row r="47795" ht="10.199999999999999" hidden="1" x14ac:dyDescent="0.2"/>
    <row r="47796" ht="10.199999999999999" hidden="1" x14ac:dyDescent="0.2"/>
    <row r="47797" ht="10.199999999999999" hidden="1" x14ac:dyDescent="0.2"/>
    <row r="47798" ht="10.199999999999999" hidden="1" x14ac:dyDescent="0.2"/>
    <row r="47799" ht="10.199999999999999" hidden="1" x14ac:dyDescent="0.2"/>
    <row r="47800" ht="10.199999999999999" hidden="1" x14ac:dyDescent="0.2"/>
    <row r="47801" ht="10.199999999999999" hidden="1" x14ac:dyDescent="0.2"/>
    <row r="47802" ht="10.199999999999999" hidden="1" x14ac:dyDescent="0.2"/>
    <row r="47803" ht="10.199999999999999" hidden="1" x14ac:dyDescent="0.2"/>
    <row r="47804" ht="10.199999999999999" hidden="1" x14ac:dyDescent="0.2"/>
    <row r="47805" ht="10.199999999999999" hidden="1" x14ac:dyDescent="0.2"/>
    <row r="47806" ht="10.199999999999999" hidden="1" x14ac:dyDescent="0.2"/>
    <row r="47807" ht="10.199999999999999" hidden="1" x14ac:dyDescent="0.2"/>
    <row r="47808" ht="10.199999999999999" hidden="1" x14ac:dyDescent="0.2"/>
    <row r="47809" ht="10.199999999999999" hidden="1" x14ac:dyDescent="0.2"/>
    <row r="47810" ht="10.199999999999999" hidden="1" x14ac:dyDescent="0.2"/>
    <row r="47811" ht="10.199999999999999" hidden="1" x14ac:dyDescent="0.2"/>
    <row r="47812" ht="10.199999999999999" hidden="1" x14ac:dyDescent="0.2"/>
    <row r="47813" ht="10.199999999999999" hidden="1" x14ac:dyDescent="0.2"/>
    <row r="47814" ht="10.199999999999999" hidden="1" x14ac:dyDescent="0.2"/>
    <row r="47815" ht="10.199999999999999" hidden="1" x14ac:dyDescent="0.2"/>
    <row r="47816" ht="10.199999999999999" hidden="1" x14ac:dyDescent="0.2"/>
    <row r="47817" ht="10.199999999999999" hidden="1" x14ac:dyDescent="0.2"/>
    <row r="47818" ht="10.199999999999999" hidden="1" x14ac:dyDescent="0.2"/>
    <row r="47819" ht="10.199999999999999" hidden="1" x14ac:dyDescent="0.2"/>
    <row r="47820" ht="10.199999999999999" hidden="1" x14ac:dyDescent="0.2"/>
    <row r="47821" ht="10.199999999999999" hidden="1" x14ac:dyDescent="0.2"/>
    <row r="47822" ht="10.199999999999999" hidden="1" x14ac:dyDescent="0.2"/>
    <row r="47823" ht="10.199999999999999" hidden="1" x14ac:dyDescent="0.2"/>
    <row r="47824" ht="10.199999999999999" hidden="1" x14ac:dyDescent="0.2"/>
    <row r="47825" ht="10.199999999999999" hidden="1" x14ac:dyDescent="0.2"/>
    <row r="47826" ht="10.199999999999999" hidden="1" x14ac:dyDescent="0.2"/>
    <row r="47827" ht="10.199999999999999" hidden="1" x14ac:dyDescent="0.2"/>
    <row r="47828" ht="10.199999999999999" hidden="1" x14ac:dyDescent="0.2"/>
    <row r="47829" ht="10.199999999999999" hidden="1" x14ac:dyDescent="0.2"/>
    <row r="47830" ht="10.199999999999999" hidden="1" x14ac:dyDescent="0.2"/>
    <row r="47831" ht="10.199999999999999" hidden="1" x14ac:dyDescent="0.2"/>
    <row r="47832" ht="10.199999999999999" hidden="1" x14ac:dyDescent="0.2"/>
    <row r="47833" ht="10.199999999999999" hidden="1" x14ac:dyDescent="0.2"/>
    <row r="47834" ht="10.199999999999999" hidden="1" x14ac:dyDescent="0.2"/>
    <row r="47835" ht="10.199999999999999" hidden="1" x14ac:dyDescent="0.2"/>
    <row r="47836" ht="10.199999999999999" hidden="1" x14ac:dyDescent="0.2"/>
    <row r="47837" ht="10.199999999999999" hidden="1" x14ac:dyDescent="0.2"/>
    <row r="47838" ht="10.199999999999999" hidden="1" x14ac:dyDescent="0.2"/>
    <row r="47839" ht="10.199999999999999" hidden="1" x14ac:dyDescent="0.2"/>
    <row r="47840" ht="10.199999999999999" hidden="1" x14ac:dyDescent="0.2"/>
    <row r="47841" ht="10.199999999999999" hidden="1" x14ac:dyDescent="0.2"/>
    <row r="47842" ht="10.199999999999999" hidden="1" x14ac:dyDescent="0.2"/>
    <row r="47843" ht="10.199999999999999" hidden="1" x14ac:dyDescent="0.2"/>
    <row r="47844" ht="10.199999999999999" hidden="1" x14ac:dyDescent="0.2"/>
    <row r="47845" ht="10.199999999999999" hidden="1" x14ac:dyDescent="0.2"/>
    <row r="47846" ht="10.199999999999999" hidden="1" x14ac:dyDescent="0.2"/>
    <row r="47847" ht="10.199999999999999" hidden="1" x14ac:dyDescent="0.2"/>
    <row r="47848" ht="10.199999999999999" hidden="1" x14ac:dyDescent="0.2"/>
    <row r="47849" ht="10.199999999999999" hidden="1" x14ac:dyDescent="0.2"/>
    <row r="47850" ht="10.199999999999999" hidden="1" x14ac:dyDescent="0.2"/>
    <row r="47851" ht="10.199999999999999" hidden="1" x14ac:dyDescent="0.2"/>
    <row r="47852" ht="10.199999999999999" hidden="1" x14ac:dyDescent="0.2"/>
    <row r="47853" ht="10.199999999999999" hidden="1" x14ac:dyDescent="0.2"/>
    <row r="47854" ht="10.199999999999999" hidden="1" x14ac:dyDescent="0.2"/>
    <row r="47855" ht="10.199999999999999" hidden="1" x14ac:dyDescent="0.2"/>
    <row r="47856" ht="10.199999999999999" hidden="1" x14ac:dyDescent="0.2"/>
    <row r="47857" ht="10.199999999999999" hidden="1" x14ac:dyDescent="0.2"/>
    <row r="47858" ht="10.199999999999999" hidden="1" x14ac:dyDescent="0.2"/>
    <row r="47859" ht="10.199999999999999" hidden="1" x14ac:dyDescent="0.2"/>
    <row r="47860" ht="10.199999999999999" hidden="1" x14ac:dyDescent="0.2"/>
    <row r="47861" ht="10.199999999999999" hidden="1" x14ac:dyDescent="0.2"/>
    <row r="47862" ht="10.199999999999999" hidden="1" x14ac:dyDescent="0.2"/>
    <row r="47863" ht="10.199999999999999" hidden="1" x14ac:dyDescent="0.2"/>
    <row r="47864" ht="10.199999999999999" hidden="1" x14ac:dyDescent="0.2"/>
    <row r="47865" ht="10.199999999999999" hidden="1" x14ac:dyDescent="0.2"/>
    <row r="47866" ht="10.199999999999999" hidden="1" x14ac:dyDescent="0.2"/>
    <row r="47867" ht="10.199999999999999" hidden="1" x14ac:dyDescent="0.2"/>
    <row r="47868" ht="10.199999999999999" hidden="1" x14ac:dyDescent="0.2"/>
    <row r="47869" ht="10.199999999999999" hidden="1" x14ac:dyDescent="0.2"/>
    <row r="47870" ht="10.199999999999999" hidden="1" x14ac:dyDescent="0.2"/>
    <row r="47871" ht="10.199999999999999" hidden="1" x14ac:dyDescent="0.2"/>
    <row r="47872" ht="10.199999999999999" hidden="1" x14ac:dyDescent="0.2"/>
    <row r="47873" ht="10.199999999999999" hidden="1" x14ac:dyDescent="0.2"/>
    <row r="47874" ht="10.199999999999999" hidden="1" x14ac:dyDescent="0.2"/>
    <row r="47875" ht="10.199999999999999" hidden="1" x14ac:dyDescent="0.2"/>
    <row r="47876" ht="10.199999999999999" hidden="1" x14ac:dyDescent="0.2"/>
    <row r="47877" ht="10.199999999999999" hidden="1" x14ac:dyDescent="0.2"/>
    <row r="47878" ht="10.199999999999999" hidden="1" x14ac:dyDescent="0.2"/>
    <row r="47879" ht="10.199999999999999" hidden="1" x14ac:dyDescent="0.2"/>
    <row r="47880" ht="10.199999999999999" hidden="1" x14ac:dyDescent="0.2"/>
    <row r="47881" ht="10.199999999999999" hidden="1" x14ac:dyDescent="0.2"/>
    <row r="47882" ht="10.199999999999999" hidden="1" x14ac:dyDescent="0.2"/>
    <row r="47883" ht="10.199999999999999" hidden="1" x14ac:dyDescent="0.2"/>
    <row r="47884" ht="10.199999999999999" hidden="1" x14ac:dyDescent="0.2"/>
    <row r="47885" ht="10.199999999999999" hidden="1" x14ac:dyDescent="0.2"/>
    <row r="47886" ht="10.199999999999999" hidden="1" x14ac:dyDescent="0.2"/>
    <row r="47887" ht="10.199999999999999" hidden="1" x14ac:dyDescent="0.2"/>
    <row r="47888" ht="10.199999999999999" hidden="1" x14ac:dyDescent="0.2"/>
    <row r="47889" ht="10.199999999999999" hidden="1" x14ac:dyDescent="0.2"/>
    <row r="47890" ht="10.199999999999999" hidden="1" x14ac:dyDescent="0.2"/>
    <row r="47891" ht="10.199999999999999" hidden="1" x14ac:dyDescent="0.2"/>
    <row r="47892" ht="10.199999999999999" hidden="1" x14ac:dyDescent="0.2"/>
    <row r="47893" ht="10.199999999999999" hidden="1" x14ac:dyDescent="0.2"/>
    <row r="47894" ht="10.199999999999999" hidden="1" x14ac:dyDescent="0.2"/>
    <row r="47895" ht="10.199999999999999" hidden="1" x14ac:dyDescent="0.2"/>
    <row r="47896" ht="10.199999999999999" hidden="1" x14ac:dyDescent="0.2"/>
    <row r="47897" ht="10.199999999999999" hidden="1" x14ac:dyDescent="0.2"/>
    <row r="47898" ht="10.199999999999999" hidden="1" x14ac:dyDescent="0.2"/>
    <row r="47899" ht="10.199999999999999" hidden="1" x14ac:dyDescent="0.2"/>
    <row r="47900" ht="10.199999999999999" hidden="1" x14ac:dyDescent="0.2"/>
    <row r="47901" ht="10.199999999999999" hidden="1" x14ac:dyDescent="0.2"/>
    <row r="47902" ht="10.199999999999999" hidden="1" x14ac:dyDescent="0.2"/>
    <row r="47903" ht="10.199999999999999" hidden="1" x14ac:dyDescent="0.2"/>
    <row r="47904" ht="10.199999999999999" hidden="1" x14ac:dyDescent="0.2"/>
    <row r="47905" ht="10.199999999999999" hidden="1" x14ac:dyDescent="0.2"/>
    <row r="47906" ht="10.199999999999999" hidden="1" x14ac:dyDescent="0.2"/>
    <row r="47907" ht="10.199999999999999" hidden="1" x14ac:dyDescent="0.2"/>
    <row r="47908" ht="10.199999999999999" hidden="1" x14ac:dyDescent="0.2"/>
    <row r="47909" ht="10.199999999999999" hidden="1" x14ac:dyDescent="0.2"/>
    <row r="47910" ht="10.199999999999999" hidden="1" x14ac:dyDescent="0.2"/>
    <row r="47911" ht="10.199999999999999" hidden="1" x14ac:dyDescent="0.2"/>
    <row r="47912" ht="10.199999999999999" hidden="1" x14ac:dyDescent="0.2"/>
    <row r="47913" ht="10.199999999999999" hidden="1" x14ac:dyDescent="0.2"/>
    <row r="47914" ht="10.199999999999999" hidden="1" x14ac:dyDescent="0.2"/>
    <row r="47915" ht="10.199999999999999" hidden="1" x14ac:dyDescent="0.2"/>
    <row r="47916" ht="10.199999999999999" hidden="1" x14ac:dyDescent="0.2"/>
    <row r="47917" ht="10.199999999999999" hidden="1" x14ac:dyDescent="0.2"/>
    <row r="47918" ht="10.199999999999999" hidden="1" x14ac:dyDescent="0.2"/>
    <row r="47919" ht="10.199999999999999" hidden="1" x14ac:dyDescent="0.2"/>
    <row r="47920" ht="10.199999999999999" hidden="1" x14ac:dyDescent="0.2"/>
    <row r="47921" ht="10.199999999999999" hidden="1" x14ac:dyDescent="0.2"/>
    <row r="47922" ht="10.199999999999999" hidden="1" x14ac:dyDescent="0.2"/>
    <row r="47923" ht="10.199999999999999" hidden="1" x14ac:dyDescent="0.2"/>
    <row r="47924" ht="10.199999999999999" hidden="1" x14ac:dyDescent="0.2"/>
    <row r="47925" ht="10.199999999999999" hidden="1" x14ac:dyDescent="0.2"/>
    <row r="47926" ht="10.199999999999999" hidden="1" x14ac:dyDescent="0.2"/>
    <row r="47927" ht="10.199999999999999" hidden="1" x14ac:dyDescent="0.2"/>
    <row r="47928" ht="10.199999999999999" hidden="1" x14ac:dyDescent="0.2"/>
    <row r="47929" ht="10.199999999999999" hidden="1" x14ac:dyDescent="0.2"/>
    <row r="47930" ht="10.199999999999999" hidden="1" x14ac:dyDescent="0.2"/>
    <row r="47931" ht="10.199999999999999" hidden="1" x14ac:dyDescent="0.2"/>
    <row r="47932" ht="10.199999999999999" hidden="1" x14ac:dyDescent="0.2"/>
    <row r="47933" ht="10.199999999999999" hidden="1" x14ac:dyDescent="0.2"/>
    <row r="47934" ht="10.199999999999999" hidden="1" x14ac:dyDescent="0.2"/>
    <row r="47935" ht="10.199999999999999" hidden="1" x14ac:dyDescent="0.2"/>
    <row r="47936" ht="10.199999999999999" hidden="1" x14ac:dyDescent="0.2"/>
    <row r="47937" ht="10.199999999999999" hidden="1" x14ac:dyDescent="0.2"/>
    <row r="47938" ht="10.199999999999999" hidden="1" x14ac:dyDescent="0.2"/>
    <row r="47939" ht="10.199999999999999" hidden="1" x14ac:dyDescent="0.2"/>
    <row r="47940" ht="10.199999999999999" hidden="1" x14ac:dyDescent="0.2"/>
    <row r="47941" ht="10.199999999999999" hidden="1" x14ac:dyDescent="0.2"/>
    <row r="47942" ht="10.199999999999999" hidden="1" x14ac:dyDescent="0.2"/>
    <row r="47943" ht="10.199999999999999" hidden="1" x14ac:dyDescent="0.2"/>
    <row r="47944" ht="10.199999999999999" hidden="1" x14ac:dyDescent="0.2"/>
    <row r="47945" ht="10.199999999999999" hidden="1" x14ac:dyDescent="0.2"/>
    <row r="47946" ht="10.199999999999999" hidden="1" x14ac:dyDescent="0.2"/>
    <row r="47947" ht="10.199999999999999" hidden="1" x14ac:dyDescent="0.2"/>
    <row r="47948" ht="10.199999999999999" hidden="1" x14ac:dyDescent="0.2"/>
    <row r="47949" ht="10.199999999999999" hidden="1" x14ac:dyDescent="0.2"/>
    <row r="47950" ht="10.199999999999999" hidden="1" x14ac:dyDescent="0.2"/>
    <row r="47951" ht="10.199999999999999" hidden="1" x14ac:dyDescent="0.2"/>
    <row r="47952" ht="10.199999999999999" hidden="1" x14ac:dyDescent="0.2"/>
    <row r="47953" ht="10.199999999999999" hidden="1" x14ac:dyDescent="0.2"/>
    <row r="47954" ht="10.199999999999999" hidden="1" x14ac:dyDescent="0.2"/>
    <row r="47955" ht="10.199999999999999" hidden="1" x14ac:dyDescent="0.2"/>
    <row r="47956" ht="10.199999999999999" hidden="1" x14ac:dyDescent="0.2"/>
    <row r="47957" ht="10.199999999999999" hidden="1" x14ac:dyDescent="0.2"/>
    <row r="47958" ht="10.199999999999999" hidden="1" x14ac:dyDescent="0.2"/>
    <row r="47959" ht="10.199999999999999" hidden="1" x14ac:dyDescent="0.2"/>
    <row r="47960" ht="10.199999999999999" hidden="1" x14ac:dyDescent="0.2"/>
    <row r="47961" ht="10.199999999999999" hidden="1" x14ac:dyDescent="0.2"/>
    <row r="47962" ht="10.199999999999999" hidden="1" x14ac:dyDescent="0.2"/>
    <row r="47963" ht="10.199999999999999" hidden="1" x14ac:dyDescent="0.2"/>
    <row r="47964" ht="10.199999999999999" hidden="1" x14ac:dyDescent="0.2"/>
    <row r="47965" ht="10.199999999999999" hidden="1" x14ac:dyDescent="0.2"/>
    <row r="47966" ht="10.199999999999999" hidden="1" x14ac:dyDescent="0.2"/>
    <row r="47967" ht="10.199999999999999" hidden="1" x14ac:dyDescent="0.2"/>
    <row r="47968" ht="10.199999999999999" hidden="1" x14ac:dyDescent="0.2"/>
    <row r="47969" ht="10.199999999999999" hidden="1" x14ac:dyDescent="0.2"/>
    <row r="47970" ht="10.199999999999999" hidden="1" x14ac:dyDescent="0.2"/>
    <row r="47971" ht="10.199999999999999" hidden="1" x14ac:dyDescent="0.2"/>
    <row r="47972" ht="10.199999999999999" hidden="1" x14ac:dyDescent="0.2"/>
    <row r="47973" ht="10.199999999999999" hidden="1" x14ac:dyDescent="0.2"/>
    <row r="47974" ht="10.199999999999999" hidden="1" x14ac:dyDescent="0.2"/>
    <row r="47975" ht="10.199999999999999" hidden="1" x14ac:dyDescent="0.2"/>
    <row r="47976" ht="10.199999999999999" hidden="1" x14ac:dyDescent="0.2"/>
    <row r="47977" ht="10.199999999999999" hidden="1" x14ac:dyDescent="0.2"/>
    <row r="47978" ht="10.199999999999999" hidden="1" x14ac:dyDescent="0.2"/>
    <row r="47979" ht="10.199999999999999" hidden="1" x14ac:dyDescent="0.2"/>
    <row r="47980" ht="10.199999999999999" hidden="1" x14ac:dyDescent="0.2"/>
    <row r="47981" ht="10.199999999999999" hidden="1" x14ac:dyDescent="0.2"/>
    <row r="47982" ht="10.199999999999999" hidden="1" x14ac:dyDescent="0.2"/>
    <row r="47983" ht="10.199999999999999" hidden="1" x14ac:dyDescent="0.2"/>
    <row r="47984" ht="10.199999999999999" hidden="1" x14ac:dyDescent="0.2"/>
    <row r="47985" ht="10.199999999999999" hidden="1" x14ac:dyDescent="0.2"/>
    <row r="47986" ht="10.199999999999999" hidden="1" x14ac:dyDescent="0.2"/>
    <row r="47987" ht="10.199999999999999" hidden="1" x14ac:dyDescent="0.2"/>
    <row r="47988" ht="10.199999999999999" hidden="1" x14ac:dyDescent="0.2"/>
    <row r="47989" ht="10.199999999999999" hidden="1" x14ac:dyDescent="0.2"/>
    <row r="47990" ht="10.199999999999999" hidden="1" x14ac:dyDescent="0.2"/>
    <row r="47991" ht="10.199999999999999" hidden="1" x14ac:dyDescent="0.2"/>
    <row r="47992" ht="10.199999999999999" hidden="1" x14ac:dyDescent="0.2"/>
    <row r="47993" ht="10.199999999999999" hidden="1" x14ac:dyDescent="0.2"/>
    <row r="47994" ht="10.199999999999999" hidden="1" x14ac:dyDescent="0.2"/>
    <row r="47995" ht="10.199999999999999" hidden="1" x14ac:dyDescent="0.2"/>
    <row r="47996" ht="10.199999999999999" hidden="1" x14ac:dyDescent="0.2"/>
    <row r="47997" ht="10.199999999999999" hidden="1" x14ac:dyDescent="0.2"/>
    <row r="47998" ht="10.199999999999999" hidden="1" x14ac:dyDescent="0.2"/>
    <row r="47999" ht="10.199999999999999" hidden="1" x14ac:dyDescent="0.2"/>
    <row r="48000" ht="10.199999999999999" hidden="1" x14ac:dyDescent="0.2"/>
    <row r="48001" ht="10.199999999999999" hidden="1" x14ac:dyDescent="0.2"/>
    <row r="48002" ht="10.199999999999999" hidden="1" x14ac:dyDescent="0.2"/>
    <row r="48003" ht="10.199999999999999" hidden="1" x14ac:dyDescent="0.2"/>
    <row r="48004" ht="10.199999999999999" hidden="1" x14ac:dyDescent="0.2"/>
    <row r="48005" ht="10.199999999999999" hidden="1" x14ac:dyDescent="0.2"/>
    <row r="48006" ht="10.199999999999999" hidden="1" x14ac:dyDescent="0.2"/>
    <row r="48007" ht="10.199999999999999" hidden="1" x14ac:dyDescent="0.2"/>
    <row r="48008" ht="10.199999999999999" hidden="1" x14ac:dyDescent="0.2"/>
    <row r="48009" ht="10.199999999999999" hidden="1" x14ac:dyDescent="0.2"/>
    <row r="48010" ht="10.199999999999999" hidden="1" x14ac:dyDescent="0.2"/>
    <row r="48011" ht="10.199999999999999" hidden="1" x14ac:dyDescent="0.2"/>
    <row r="48012" ht="10.199999999999999" hidden="1" x14ac:dyDescent="0.2"/>
    <row r="48013" ht="10.199999999999999" hidden="1" x14ac:dyDescent="0.2"/>
    <row r="48014" ht="10.199999999999999" hidden="1" x14ac:dyDescent="0.2"/>
    <row r="48015" ht="10.199999999999999" hidden="1" x14ac:dyDescent="0.2"/>
    <row r="48016" ht="10.199999999999999" hidden="1" x14ac:dyDescent="0.2"/>
    <row r="48017" ht="10.199999999999999" hidden="1" x14ac:dyDescent="0.2"/>
    <row r="48018" ht="10.199999999999999" hidden="1" x14ac:dyDescent="0.2"/>
    <row r="48019" ht="10.199999999999999" hidden="1" x14ac:dyDescent="0.2"/>
    <row r="48020" ht="10.199999999999999" hidden="1" x14ac:dyDescent="0.2"/>
    <row r="48021" ht="10.199999999999999" hidden="1" x14ac:dyDescent="0.2"/>
    <row r="48022" ht="10.199999999999999" hidden="1" x14ac:dyDescent="0.2"/>
    <row r="48023" ht="10.199999999999999" hidden="1" x14ac:dyDescent="0.2"/>
    <row r="48024" ht="10.199999999999999" hidden="1" x14ac:dyDescent="0.2"/>
    <row r="48025" ht="10.199999999999999" hidden="1" x14ac:dyDescent="0.2"/>
    <row r="48026" ht="10.199999999999999" hidden="1" x14ac:dyDescent="0.2"/>
    <row r="48027" ht="10.199999999999999" hidden="1" x14ac:dyDescent="0.2"/>
    <row r="48028" ht="10.199999999999999" hidden="1" x14ac:dyDescent="0.2"/>
    <row r="48029" ht="10.199999999999999" hidden="1" x14ac:dyDescent="0.2"/>
    <row r="48030" ht="10.199999999999999" hidden="1" x14ac:dyDescent="0.2"/>
    <row r="48031" ht="10.199999999999999" hidden="1" x14ac:dyDescent="0.2"/>
    <row r="48032" ht="10.199999999999999" hidden="1" x14ac:dyDescent="0.2"/>
    <row r="48033" ht="10.199999999999999" hidden="1" x14ac:dyDescent="0.2"/>
    <row r="48034" ht="10.199999999999999" hidden="1" x14ac:dyDescent="0.2"/>
    <row r="48035" ht="10.199999999999999" hidden="1" x14ac:dyDescent="0.2"/>
    <row r="48036" ht="10.199999999999999" hidden="1" x14ac:dyDescent="0.2"/>
    <row r="48037" ht="10.199999999999999" hidden="1" x14ac:dyDescent="0.2"/>
    <row r="48038" ht="10.199999999999999" hidden="1" x14ac:dyDescent="0.2"/>
    <row r="48039" ht="10.199999999999999" hidden="1" x14ac:dyDescent="0.2"/>
    <row r="48040" ht="10.199999999999999" hidden="1" x14ac:dyDescent="0.2"/>
    <row r="48041" ht="10.199999999999999" hidden="1" x14ac:dyDescent="0.2"/>
    <row r="48042" ht="10.199999999999999" hidden="1" x14ac:dyDescent="0.2"/>
    <row r="48043" ht="10.199999999999999" hidden="1" x14ac:dyDescent="0.2"/>
    <row r="48044" ht="10.199999999999999" hidden="1" x14ac:dyDescent="0.2"/>
    <row r="48045" ht="10.199999999999999" hidden="1" x14ac:dyDescent="0.2"/>
    <row r="48046" ht="10.199999999999999" hidden="1" x14ac:dyDescent="0.2"/>
    <row r="48047" ht="10.199999999999999" hidden="1" x14ac:dyDescent="0.2"/>
    <row r="48048" ht="10.199999999999999" hidden="1" x14ac:dyDescent="0.2"/>
    <row r="48049" ht="10.199999999999999" hidden="1" x14ac:dyDescent="0.2"/>
    <row r="48050" ht="10.199999999999999" hidden="1" x14ac:dyDescent="0.2"/>
    <row r="48051" ht="10.199999999999999" hidden="1" x14ac:dyDescent="0.2"/>
    <row r="48052" ht="10.199999999999999" hidden="1" x14ac:dyDescent="0.2"/>
    <row r="48053" ht="10.199999999999999" hidden="1" x14ac:dyDescent="0.2"/>
    <row r="48054" ht="10.199999999999999" hidden="1" x14ac:dyDescent="0.2"/>
    <row r="48055" ht="10.199999999999999" hidden="1" x14ac:dyDescent="0.2"/>
    <row r="48056" ht="10.199999999999999" hidden="1" x14ac:dyDescent="0.2"/>
    <row r="48057" ht="10.199999999999999" hidden="1" x14ac:dyDescent="0.2"/>
    <row r="48058" ht="10.199999999999999" hidden="1" x14ac:dyDescent="0.2"/>
    <row r="48059" ht="10.199999999999999" hidden="1" x14ac:dyDescent="0.2"/>
    <row r="48060" ht="10.199999999999999" hidden="1" x14ac:dyDescent="0.2"/>
    <row r="48061" ht="10.199999999999999" hidden="1" x14ac:dyDescent="0.2"/>
    <row r="48062" ht="10.199999999999999" hidden="1" x14ac:dyDescent="0.2"/>
    <row r="48063" ht="10.199999999999999" hidden="1" x14ac:dyDescent="0.2"/>
    <row r="48064" ht="10.199999999999999" hidden="1" x14ac:dyDescent="0.2"/>
    <row r="48065" ht="10.199999999999999" hidden="1" x14ac:dyDescent="0.2"/>
    <row r="48066" ht="10.199999999999999" hidden="1" x14ac:dyDescent="0.2"/>
    <row r="48067" ht="10.199999999999999" hidden="1" x14ac:dyDescent="0.2"/>
    <row r="48068" ht="10.199999999999999" hidden="1" x14ac:dyDescent="0.2"/>
    <row r="48069" ht="10.199999999999999" hidden="1" x14ac:dyDescent="0.2"/>
    <row r="48070" ht="10.199999999999999" hidden="1" x14ac:dyDescent="0.2"/>
    <row r="48071" ht="10.199999999999999" hidden="1" x14ac:dyDescent="0.2"/>
    <row r="48072" ht="10.199999999999999" hidden="1" x14ac:dyDescent="0.2"/>
    <row r="48073" ht="10.199999999999999" hidden="1" x14ac:dyDescent="0.2"/>
    <row r="48074" ht="10.199999999999999" hidden="1" x14ac:dyDescent="0.2"/>
    <row r="48075" ht="10.199999999999999" hidden="1" x14ac:dyDescent="0.2"/>
    <row r="48076" ht="10.199999999999999" hidden="1" x14ac:dyDescent="0.2"/>
    <row r="48077" ht="10.199999999999999" hidden="1" x14ac:dyDescent="0.2"/>
    <row r="48078" ht="10.199999999999999" hidden="1" x14ac:dyDescent="0.2"/>
    <row r="48079" ht="10.199999999999999" hidden="1" x14ac:dyDescent="0.2"/>
    <row r="48080" ht="10.199999999999999" hidden="1" x14ac:dyDescent="0.2"/>
    <row r="48081" ht="10.199999999999999" hidden="1" x14ac:dyDescent="0.2"/>
    <row r="48082" ht="10.199999999999999" hidden="1" x14ac:dyDescent="0.2"/>
    <row r="48083" ht="10.199999999999999" hidden="1" x14ac:dyDescent="0.2"/>
    <row r="48084" ht="10.199999999999999" hidden="1" x14ac:dyDescent="0.2"/>
    <row r="48085" ht="10.199999999999999" hidden="1" x14ac:dyDescent="0.2"/>
    <row r="48086" ht="10.199999999999999" hidden="1" x14ac:dyDescent="0.2"/>
    <row r="48087" ht="10.199999999999999" hidden="1" x14ac:dyDescent="0.2"/>
    <row r="48088" ht="10.199999999999999" hidden="1" x14ac:dyDescent="0.2"/>
    <row r="48089" ht="10.199999999999999" hidden="1" x14ac:dyDescent="0.2"/>
    <row r="48090" ht="10.199999999999999" hidden="1" x14ac:dyDescent="0.2"/>
    <row r="48091" ht="10.199999999999999" hidden="1" x14ac:dyDescent="0.2"/>
    <row r="48092" ht="10.199999999999999" hidden="1" x14ac:dyDescent="0.2"/>
    <row r="48093" ht="10.199999999999999" hidden="1" x14ac:dyDescent="0.2"/>
    <row r="48094" ht="10.199999999999999" hidden="1" x14ac:dyDescent="0.2"/>
    <row r="48095" ht="10.199999999999999" hidden="1" x14ac:dyDescent="0.2"/>
    <row r="48096" ht="10.199999999999999" hidden="1" x14ac:dyDescent="0.2"/>
    <row r="48097" ht="10.199999999999999" hidden="1" x14ac:dyDescent="0.2"/>
    <row r="48098" ht="10.199999999999999" hidden="1" x14ac:dyDescent="0.2"/>
    <row r="48099" ht="10.199999999999999" hidden="1" x14ac:dyDescent="0.2"/>
    <row r="48100" ht="10.199999999999999" hidden="1" x14ac:dyDescent="0.2"/>
    <row r="48101" ht="10.199999999999999" hidden="1" x14ac:dyDescent="0.2"/>
    <row r="48102" ht="10.199999999999999" hidden="1" x14ac:dyDescent="0.2"/>
    <row r="48103" ht="10.199999999999999" hidden="1" x14ac:dyDescent="0.2"/>
    <row r="48104" ht="10.199999999999999" hidden="1" x14ac:dyDescent="0.2"/>
    <row r="48105" ht="10.199999999999999" hidden="1" x14ac:dyDescent="0.2"/>
    <row r="48106" ht="10.199999999999999" hidden="1" x14ac:dyDescent="0.2"/>
    <row r="48107" ht="10.199999999999999" hidden="1" x14ac:dyDescent="0.2"/>
    <row r="48108" ht="10.199999999999999" hidden="1" x14ac:dyDescent="0.2"/>
    <row r="48109" ht="10.199999999999999" hidden="1" x14ac:dyDescent="0.2"/>
    <row r="48110" ht="10.199999999999999" hidden="1" x14ac:dyDescent="0.2"/>
    <row r="48111" ht="10.199999999999999" hidden="1" x14ac:dyDescent="0.2"/>
    <row r="48112" ht="10.199999999999999" hidden="1" x14ac:dyDescent="0.2"/>
    <row r="48113" ht="10.199999999999999" hidden="1" x14ac:dyDescent="0.2"/>
    <row r="48114" ht="10.199999999999999" hidden="1" x14ac:dyDescent="0.2"/>
    <row r="48115" ht="10.199999999999999" hidden="1" x14ac:dyDescent="0.2"/>
    <row r="48116" ht="10.199999999999999" hidden="1" x14ac:dyDescent="0.2"/>
    <row r="48117" ht="10.199999999999999" hidden="1" x14ac:dyDescent="0.2"/>
    <row r="48118" ht="10.199999999999999" hidden="1" x14ac:dyDescent="0.2"/>
    <row r="48119" ht="10.199999999999999" hidden="1" x14ac:dyDescent="0.2"/>
    <row r="48120" ht="10.199999999999999" hidden="1" x14ac:dyDescent="0.2"/>
    <row r="48121" ht="10.199999999999999" hidden="1" x14ac:dyDescent="0.2"/>
    <row r="48122" ht="10.199999999999999" hidden="1" x14ac:dyDescent="0.2"/>
    <row r="48123" ht="10.199999999999999" hidden="1" x14ac:dyDescent="0.2"/>
    <row r="48124" ht="10.199999999999999" hidden="1" x14ac:dyDescent="0.2"/>
    <row r="48125" ht="10.199999999999999" hidden="1" x14ac:dyDescent="0.2"/>
    <row r="48126" ht="10.199999999999999" hidden="1" x14ac:dyDescent="0.2"/>
    <row r="48127" ht="10.199999999999999" hidden="1" x14ac:dyDescent="0.2"/>
    <row r="48128" ht="10.199999999999999" hidden="1" x14ac:dyDescent="0.2"/>
    <row r="48129" ht="10.199999999999999" hidden="1" x14ac:dyDescent="0.2"/>
    <row r="48130" ht="10.199999999999999" hidden="1" x14ac:dyDescent="0.2"/>
    <row r="48131" ht="10.199999999999999" hidden="1" x14ac:dyDescent="0.2"/>
    <row r="48132" ht="10.199999999999999" hidden="1" x14ac:dyDescent="0.2"/>
    <row r="48133" ht="10.199999999999999" hidden="1" x14ac:dyDescent="0.2"/>
    <row r="48134" ht="10.199999999999999" hidden="1" x14ac:dyDescent="0.2"/>
    <row r="48135" ht="10.199999999999999" hidden="1" x14ac:dyDescent="0.2"/>
    <row r="48136" ht="10.199999999999999" hidden="1" x14ac:dyDescent="0.2"/>
    <row r="48137" ht="10.199999999999999" hidden="1" x14ac:dyDescent="0.2"/>
    <row r="48138" ht="10.199999999999999" hidden="1" x14ac:dyDescent="0.2"/>
    <row r="48139" ht="10.199999999999999" hidden="1" x14ac:dyDescent="0.2"/>
    <row r="48140" ht="10.199999999999999" hidden="1" x14ac:dyDescent="0.2"/>
    <row r="48141" ht="10.199999999999999" hidden="1" x14ac:dyDescent="0.2"/>
    <row r="48142" ht="10.199999999999999" hidden="1" x14ac:dyDescent="0.2"/>
    <row r="48143" ht="10.199999999999999" hidden="1" x14ac:dyDescent="0.2"/>
    <row r="48144" ht="10.199999999999999" hidden="1" x14ac:dyDescent="0.2"/>
    <row r="48145" ht="10.199999999999999" hidden="1" x14ac:dyDescent="0.2"/>
    <row r="48146" ht="10.199999999999999" hidden="1" x14ac:dyDescent="0.2"/>
    <row r="48147" ht="10.199999999999999" hidden="1" x14ac:dyDescent="0.2"/>
    <row r="48148" ht="10.199999999999999" hidden="1" x14ac:dyDescent="0.2"/>
    <row r="48149" ht="10.199999999999999" hidden="1" x14ac:dyDescent="0.2"/>
    <row r="48150" ht="10.199999999999999" hidden="1" x14ac:dyDescent="0.2"/>
    <row r="48151" ht="10.199999999999999" hidden="1" x14ac:dyDescent="0.2"/>
    <row r="48152" ht="10.199999999999999" hidden="1" x14ac:dyDescent="0.2"/>
    <row r="48153" ht="10.199999999999999" hidden="1" x14ac:dyDescent="0.2"/>
    <row r="48154" ht="10.199999999999999" hidden="1" x14ac:dyDescent="0.2"/>
    <row r="48155" ht="10.199999999999999" hidden="1" x14ac:dyDescent="0.2"/>
    <row r="48156" ht="10.199999999999999" hidden="1" x14ac:dyDescent="0.2"/>
    <row r="48157" ht="10.199999999999999" hidden="1" x14ac:dyDescent="0.2"/>
    <row r="48158" ht="10.199999999999999" hidden="1" x14ac:dyDescent="0.2"/>
    <row r="48159" ht="10.199999999999999" hidden="1" x14ac:dyDescent="0.2"/>
    <row r="48160" ht="10.199999999999999" hidden="1" x14ac:dyDescent="0.2"/>
    <row r="48161" ht="10.199999999999999" hidden="1" x14ac:dyDescent="0.2"/>
    <row r="48162" ht="10.199999999999999" hidden="1" x14ac:dyDescent="0.2"/>
    <row r="48163" ht="10.199999999999999" hidden="1" x14ac:dyDescent="0.2"/>
    <row r="48164" ht="10.199999999999999" hidden="1" x14ac:dyDescent="0.2"/>
    <row r="48165" ht="10.199999999999999" hidden="1" x14ac:dyDescent="0.2"/>
    <row r="48166" ht="10.199999999999999" hidden="1" x14ac:dyDescent="0.2"/>
    <row r="48167" ht="10.199999999999999" hidden="1" x14ac:dyDescent="0.2"/>
    <row r="48168" ht="10.199999999999999" hidden="1" x14ac:dyDescent="0.2"/>
    <row r="48169" ht="10.199999999999999" hidden="1" x14ac:dyDescent="0.2"/>
    <row r="48170" ht="10.199999999999999" hidden="1" x14ac:dyDescent="0.2"/>
    <row r="48171" ht="10.199999999999999" hidden="1" x14ac:dyDescent="0.2"/>
    <row r="48172" ht="10.199999999999999" hidden="1" x14ac:dyDescent="0.2"/>
    <row r="48173" ht="10.199999999999999" hidden="1" x14ac:dyDescent="0.2"/>
    <row r="48174" ht="10.199999999999999" hidden="1" x14ac:dyDescent="0.2"/>
    <row r="48175" ht="10.199999999999999" hidden="1" x14ac:dyDescent="0.2"/>
    <row r="48176" ht="10.199999999999999" hidden="1" x14ac:dyDescent="0.2"/>
    <row r="48177" ht="10.199999999999999" hidden="1" x14ac:dyDescent="0.2"/>
    <row r="48178" ht="10.199999999999999" hidden="1" x14ac:dyDescent="0.2"/>
    <row r="48179" ht="10.199999999999999" hidden="1" x14ac:dyDescent="0.2"/>
    <row r="48180" ht="10.199999999999999" hidden="1" x14ac:dyDescent="0.2"/>
    <row r="48181" ht="10.199999999999999" hidden="1" x14ac:dyDescent="0.2"/>
    <row r="48182" ht="10.199999999999999" hidden="1" x14ac:dyDescent="0.2"/>
    <row r="48183" ht="10.199999999999999" hidden="1" x14ac:dyDescent="0.2"/>
    <row r="48184" ht="10.199999999999999" hidden="1" x14ac:dyDescent="0.2"/>
    <row r="48185" ht="10.199999999999999" hidden="1" x14ac:dyDescent="0.2"/>
    <row r="48186" ht="10.199999999999999" hidden="1" x14ac:dyDescent="0.2"/>
    <row r="48187" ht="10.199999999999999" hidden="1" x14ac:dyDescent="0.2"/>
    <row r="48188" ht="10.199999999999999" hidden="1" x14ac:dyDescent="0.2"/>
    <row r="48189" ht="10.199999999999999" hidden="1" x14ac:dyDescent="0.2"/>
    <row r="48190" ht="10.199999999999999" hidden="1" x14ac:dyDescent="0.2"/>
    <row r="48191" ht="10.199999999999999" hidden="1" x14ac:dyDescent="0.2"/>
    <row r="48192" ht="10.199999999999999" hidden="1" x14ac:dyDescent="0.2"/>
    <row r="48193" ht="10.199999999999999" hidden="1" x14ac:dyDescent="0.2"/>
    <row r="48194" ht="10.199999999999999" hidden="1" x14ac:dyDescent="0.2"/>
    <row r="48195" ht="10.199999999999999" hidden="1" x14ac:dyDescent="0.2"/>
    <row r="48196" ht="10.199999999999999" hidden="1" x14ac:dyDescent="0.2"/>
    <row r="48197" ht="10.199999999999999" hidden="1" x14ac:dyDescent="0.2"/>
    <row r="48198" ht="10.199999999999999" hidden="1" x14ac:dyDescent="0.2"/>
    <row r="48199" ht="10.199999999999999" hidden="1" x14ac:dyDescent="0.2"/>
    <row r="48200" ht="10.199999999999999" hidden="1" x14ac:dyDescent="0.2"/>
    <row r="48201" ht="10.199999999999999" hidden="1" x14ac:dyDescent="0.2"/>
    <row r="48202" ht="10.199999999999999" hidden="1" x14ac:dyDescent="0.2"/>
    <row r="48203" ht="10.199999999999999" hidden="1" x14ac:dyDescent="0.2"/>
    <row r="48204" ht="10.199999999999999" hidden="1" x14ac:dyDescent="0.2"/>
    <row r="48205" ht="10.199999999999999" hidden="1" x14ac:dyDescent="0.2"/>
    <row r="48206" ht="10.199999999999999" hidden="1" x14ac:dyDescent="0.2"/>
    <row r="48207" ht="10.199999999999999" hidden="1" x14ac:dyDescent="0.2"/>
    <row r="48208" ht="10.199999999999999" hidden="1" x14ac:dyDescent="0.2"/>
    <row r="48209" ht="10.199999999999999" hidden="1" x14ac:dyDescent="0.2"/>
    <row r="48210" ht="10.199999999999999" hidden="1" x14ac:dyDescent="0.2"/>
    <row r="48211" ht="10.199999999999999" hidden="1" x14ac:dyDescent="0.2"/>
    <row r="48212" ht="10.199999999999999" hidden="1" x14ac:dyDescent="0.2"/>
    <row r="48213" ht="10.199999999999999" hidden="1" x14ac:dyDescent="0.2"/>
    <row r="48214" ht="10.199999999999999" hidden="1" x14ac:dyDescent="0.2"/>
    <row r="48215" ht="10.199999999999999" hidden="1" x14ac:dyDescent="0.2"/>
    <row r="48216" ht="10.199999999999999" hidden="1" x14ac:dyDescent="0.2"/>
    <row r="48217" ht="10.199999999999999" hidden="1" x14ac:dyDescent="0.2"/>
    <row r="48218" ht="10.199999999999999" hidden="1" x14ac:dyDescent="0.2"/>
    <row r="48219" ht="10.199999999999999" hidden="1" x14ac:dyDescent="0.2"/>
    <row r="48220" ht="10.199999999999999" hidden="1" x14ac:dyDescent="0.2"/>
    <row r="48221" ht="10.199999999999999" hidden="1" x14ac:dyDescent="0.2"/>
    <row r="48222" ht="10.199999999999999" hidden="1" x14ac:dyDescent="0.2"/>
    <row r="48223" ht="10.199999999999999" hidden="1" x14ac:dyDescent="0.2"/>
    <row r="48224" ht="10.199999999999999" hidden="1" x14ac:dyDescent="0.2"/>
    <row r="48225" ht="10.199999999999999" hidden="1" x14ac:dyDescent="0.2"/>
    <row r="48226" ht="10.199999999999999" hidden="1" x14ac:dyDescent="0.2"/>
    <row r="48227" ht="10.199999999999999" hidden="1" x14ac:dyDescent="0.2"/>
    <row r="48228" ht="10.199999999999999" hidden="1" x14ac:dyDescent="0.2"/>
    <row r="48229" ht="10.199999999999999" hidden="1" x14ac:dyDescent="0.2"/>
    <row r="48230" ht="10.199999999999999" hidden="1" x14ac:dyDescent="0.2"/>
    <row r="48231" ht="10.199999999999999" hidden="1" x14ac:dyDescent="0.2"/>
    <row r="48232" ht="10.199999999999999" hidden="1" x14ac:dyDescent="0.2"/>
    <row r="48233" ht="10.199999999999999" hidden="1" x14ac:dyDescent="0.2"/>
    <row r="48234" ht="10.199999999999999" hidden="1" x14ac:dyDescent="0.2"/>
    <row r="48235" ht="10.199999999999999" hidden="1" x14ac:dyDescent="0.2"/>
    <row r="48236" ht="10.199999999999999" hidden="1" x14ac:dyDescent="0.2"/>
    <row r="48237" ht="10.199999999999999" hidden="1" x14ac:dyDescent="0.2"/>
    <row r="48238" ht="10.199999999999999" hidden="1" x14ac:dyDescent="0.2"/>
    <row r="48239" ht="10.199999999999999" hidden="1" x14ac:dyDescent="0.2"/>
    <row r="48240" ht="10.199999999999999" hidden="1" x14ac:dyDescent="0.2"/>
    <row r="48241" ht="10.199999999999999" hidden="1" x14ac:dyDescent="0.2"/>
    <row r="48242" ht="10.199999999999999" hidden="1" x14ac:dyDescent="0.2"/>
    <row r="48243" ht="10.199999999999999" hidden="1" x14ac:dyDescent="0.2"/>
    <row r="48244" ht="10.199999999999999" hidden="1" x14ac:dyDescent="0.2"/>
    <row r="48245" ht="10.199999999999999" hidden="1" x14ac:dyDescent="0.2"/>
    <row r="48246" ht="10.199999999999999" hidden="1" x14ac:dyDescent="0.2"/>
    <row r="48247" ht="10.199999999999999" hidden="1" x14ac:dyDescent="0.2"/>
    <row r="48248" ht="10.199999999999999" hidden="1" x14ac:dyDescent="0.2"/>
    <row r="48249" ht="10.199999999999999" hidden="1" x14ac:dyDescent="0.2"/>
    <row r="48250" ht="10.199999999999999" hidden="1" x14ac:dyDescent="0.2"/>
    <row r="48251" ht="10.199999999999999" hidden="1" x14ac:dyDescent="0.2"/>
    <row r="48252" ht="10.199999999999999" hidden="1" x14ac:dyDescent="0.2"/>
    <row r="48253" ht="10.199999999999999" hidden="1" x14ac:dyDescent="0.2"/>
    <row r="48254" ht="10.199999999999999" hidden="1" x14ac:dyDescent="0.2"/>
    <row r="48255" ht="10.199999999999999" hidden="1" x14ac:dyDescent="0.2"/>
    <row r="48256" ht="10.199999999999999" hidden="1" x14ac:dyDescent="0.2"/>
    <row r="48257" ht="10.199999999999999" hidden="1" x14ac:dyDescent="0.2"/>
    <row r="48258" ht="10.199999999999999" hidden="1" x14ac:dyDescent="0.2"/>
    <row r="48259" ht="10.199999999999999" hidden="1" x14ac:dyDescent="0.2"/>
    <row r="48260" ht="10.199999999999999" hidden="1" x14ac:dyDescent="0.2"/>
    <row r="48261" ht="10.199999999999999" hidden="1" x14ac:dyDescent="0.2"/>
    <row r="48262" ht="10.199999999999999" hidden="1" x14ac:dyDescent="0.2"/>
    <row r="48263" ht="10.199999999999999" hidden="1" x14ac:dyDescent="0.2"/>
    <row r="48264" ht="10.199999999999999" hidden="1" x14ac:dyDescent="0.2"/>
    <row r="48265" ht="10.199999999999999" hidden="1" x14ac:dyDescent="0.2"/>
    <row r="48266" ht="10.199999999999999" hidden="1" x14ac:dyDescent="0.2"/>
    <row r="48267" ht="10.199999999999999" hidden="1" x14ac:dyDescent="0.2"/>
    <row r="48268" ht="10.199999999999999" hidden="1" x14ac:dyDescent="0.2"/>
    <row r="48269" ht="10.199999999999999" hidden="1" x14ac:dyDescent="0.2"/>
    <row r="48270" ht="10.199999999999999" hidden="1" x14ac:dyDescent="0.2"/>
    <row r="48271" ht="10.199999999999999" hidden="1" x14ac:dyDescent="0.2"/>
    <row r="48272" ht="10.199999999999999" hidden="1" x14ac:dyDescent="0.2"/>
    <row r="48273" ht="10.199999999999999" hidden="1" x14ac:dyDescent="0.2"/>
    <row r="48274" ht="10.199999999999999" hidden="1" x14ac:dyDescent="0.2"/>
    <row r="48275" ht="10.199999999999999" hidden="1" x14ac:dyDescent="0.2"/>
    <row r="48276" ht="10.199999999999999" hidden="1" x14ac:dyDescent="0.2"/>
    <row r="48277" ht="10.199999999999999" hidden="1" x14ac:dyDescent="0.2"/>
    <row r="48278" ht="10.199999999999999" hidden="1" x14ac:dyDescent="0.2"/>
    <row r="48279" ht="10.199999999999999" hidden="1" x14ac:dyDescent="0.2"/>
    <row r="48280" ht="10.199999999999999" hidden="1" x14ac:dyDescent="0.2"/>
    <row r="48281" ht="10.199999999999999" hidden="1" x14ac:dyDescent="0.2"/>
    <row r="48282" ht="10.199999999999999" hidden="1" x14ac:dyDescent="0.2"/>
    <row r="48283" ht="10.199999999999999" hidden="1" x14ac:dyDescent="0.2"/>
    <row r="48284" ht="10.199999999999999" hidden="1" x14ac:dyDescent="0.2"/>
    <row r="48285" ht="10.199999999999999" hidden="1" x14ac:dyDescent="0.2"/>
    <row r="48286" ht="10.199999999999999" hidden="1" x14ac:dyDescent="0.2"/>
    <row r="48287" ht="10.199999999999999" hidden="1" x14ac:dyDescent="0.2"/>
    <row r="48288" ht="10.199999999999999" hidden="1" x14ac:dyDescent="0.2"/>
    <row r="48289" ht="10.199999999999999" hidden="1" x14ac:dyDescent="0.2"/>
    <row r="48290" ht="10.199999999999999" hidden="1" x14ac:dyDescent="0.2"/>
    <row r="48291" ht="10.199999999999999" hidden="1" x14ac:dyDescent="0.2"/>
    <row r="48292" ht="10.199999999999999" hidden="1" x14ac:dyDescent="0.2"/>
    <row r="48293" ht="10.199999999999999" hidden="1" x14ac:dyDescent="0.2"/>
    <row r="48294" ht="10.199999999999999" hidden="1" x14ac:dyDescent="0.2"/>
    <row r="48295" ht="10.199999999999999" hidden="1" x14ac:dyDescent="0.2"/>
    <row r="48296" ht="10.199999999999999" hidden="1" x14ac:dyDescent="0.2"/>
    <row r="48297" ht="10.199999999999999" hidden="1" x14ac:dyDescent="0.2"/>
    <row r="48298" ht="10.199999999999999" hidden="1" x14ac:dyDescent="0.2"/>
    <row r="48299" ht="10.199999999999999" hidden="1" x14ac:dyDescent="0.2"/>
    <row r="48300" ht="10.199999999999999" hidden="1" x14ac:dyDescent="0.2"/>
    <row r="48301" ht="10.199999999999999" hidden="1" x14ac:dyDescent="0.2"/>
    <row r="48302" ht="10.199999999999999" hidden="1" x14ac:dyDescent="0.2"/>
    <row r="48303" ht="10.199999999999999" hidden="1" x14ac:dyDescent="0.2"/>
    <row r="48304" ht="10.199999999999999" hidden="1" x14ac:dyDescent="0.2"/>
    <row r="48305" ht="10.199999999999999" hidden="1" x14ac:dyDescent="0.2"/>
    <row r="48306" ht="10.199999999999999" hidden="1" x14ac:dyDescent="0.2"/>
    <row r="48307" ht="10.199999999999999" hidden="1" x14ac:dyDescent="0.2"/>
    <row r="48308" ht="10.199999999999999" hidden="1" x14ac:dyDescent="0.2"/>
    <row r="48309" ht="10.199999999999999" hidden="1" x14ac:dyDescent="0.2"/>
    <row r="48310" ht="10.199999999999999" hidden="1" x14ac:dyDescent="0.2"/>
    <row r="48311" ht="10.199999999999999" hidden="1" x14ac:dyDescent="0.2"/>
    <row r="48312" ht="10.199999999999999" hidden="1" x14ac:dyDescent="0.2"/>
    <row r="48313" ht="10.199999999999999" hidden="1" x14ac:dyDescent="0.2"/>
    <row r="48314" ht="10.199999999999999" hidden="1" x14ac:dyDescent="0.2"/>
    <row r="48315" ht="10.199999999999999" hidden="1" x14ac:dyDescent="0.2"/>
    <row r="48316" ht="10.199999999999999" hidden="1" x14ac:dyDescent="0.2"/>
    <row r="48317" ht="10.199999999999999" hidden="1" x14ac:dyDescent="0.2"/>
    <row r="48318" ht="10.199999999999999" hidden="1" x14ac:dyDescent="0.2"/>
    <row r="48319" ht="10.199999999999999" hidden="1" x14ac:dyDescent="0.2"/>
    <row r="48320" ht="10.199999999999999" hidden="1" x14ac:dyDescent="0.2"/>
    <row r="48321" ht="10.199999999999999" hidden="1" x14ac:dyDescent="0.2"/>
    <row r="48322" ht="10.199999999999999" hidden="1" x14ac:dyDescent="0.2"/>
    <row r="48323" ht="10.199999999999999" hidden="1" x14ac:dyDescent="0.2"/>
    <row r="48324" ht="10.199999999999999" hidden="1" x14ac:dyDescent="0.2"/>
    <row r="48325" ht="10.199999999999999" hidden="1" x14ac:dyDescent="0.2"/>
    <row r="48326" ht="10.199999999999999" hidden="1" x14ac:dyDescent="0.2"/>
    <row r="48327" ht="10.199999999999999" hidden="1" x14ac:dyDescent="0.2"/>
    <row r="48328" ht="10.199999999999999" hidden="1" x14ac:dyDescent="0.2"/>
    <row r="48329" ht="10.199999999999999" hidden="1" x14ac:dyDescent="0.2"/>
    <row r="48330" ht="10.199999999999999" hidden="1" x14ac:dyDescent="0.2"/>
    <row r="48331" ht="10.199999999999999" hidden="1" x14ac:dyDescent="0.2"/>
    <row r="48332" ht="10.199999999999999" hidden="1" x14ac:dyDescent="0.2"/>
    <row r="48333" ht="10.199999999999999" hidden="1" x14ac:dyDescent="0.2"/>
    <row r="48334" ht="10.199999999999999" hidden="1" x14ac:dyDescent="0.2"/>
    <row r="48335" ht="10.199999999999999" hidden="1" x14ac:dyDescent="0.2"/>
    <row r="48336" ht="10.199999999999999" hidden="1" x14ac:dyDescent="0.2"/>
    <row r="48337" ht="10.199999999999999" hidden="1" x14ac:dyDescent="0.2"/>
    <row r="48338" ht="10.199999999999999" hidden="1" x14ac:dyDescent="0.2"/>
    <row r="48339" ht="10.199999999999999" hidden="1" x14ac:dyDescent="0.2"/>
    <row r="48340" ht="10.199999999999999" hidden="1" x14ac:dyDescent="0.2"/>
    <row r="48341" ht="10.199999999999999" hidden="1" x14ac:dyDescent="0.2"/>
    <row r="48342" ht="10.199999999999999" hidden="1" x14ac:dyDescent="0.2"/>
    <row r="48343" ht="10.199999999999999" hidden="1" x14ac:dyDescent="0.2"/>
    <row r="48344" ht="10.199999999999999" hidden="1" x14ac:dyDescent="0.2"/>
    <row r="48345" ht="10.199999999999999" hidden="1" x14ac:dyDescent="0.2"/>
    <row r="48346" ht="10.199999999999999" hidden="1" x14ac:dyDescent="0.2"/>
    <row r="48347" ht="10.199999999999999" hidden="1" x14ac:dyDescent="0.2"/>
    <row r="48348" ht="10.199999999999999" hidden="1" x14ac:dyDescent="0.2"/>
    <row r="48349" ht="10.199999999999999" hidden="1" x14ac:dyDescent="0.2"/>
    <row r="48350" ht="10.199999999999999" hidden="1" x14ac:dyDescent="0.2"/>
    <row r="48351" ht="10.199999999999999" hidden="1" x14ac:dyDescent="0.2"/>
    <row r="48352" ht="10.199999999999999" hidden="1" x14ac:dyDescent="0.2"/>
    <row r="48353" ht="10.199999999999999" hidden="1" x14ac:dyDescent="0.2"/>
    <row r="48354" ht="10.199999999999999" hidden="1" x14ac:dyDescent="0.2"/>
    <row r="48355" ht="10.199999999999999" hidden="1" x14ac:dyDescent="0.2"/>
    <row r="48356" ht="10.199999999999999" hidden="1" x14ac:dyDescent="0.2"/>
    <row r="48357" ht="10.199999999999999" hidden="1" x14ac:dyDescent="0.2"/>
    <row r="48358" ht="10.199999999999999" hidden="1" x14ac:dyDescent="0.2"/>
    <row r="48359" ht="10.199999999999999" hidden="1" x14ac:dyDescent="0.2"/>
    <row r="48360" ht="10.199999999999999" hidden="1" x14ac:dyDescent="0.2"/>
    <row r="48361" ht="10.199999999999999" hidden="1" x14ac:dyDescent="0.2"/>
    <row r="48362" ht="10.199999999999999" hidden="1" x14ac:dyDescent="0.2"/>
    <row r="48363" ht="10.199999999999999" hidden="1" x14ac:dyDescent="0.2"/>
    <row r="48364" ht="10.199999999999999" hidden="1" x14ac:dyDescent="0.2"/>
    <row r="48365" ht="10.199999999999999" hidden="1" x14ac:dyDescent="0.2"/>
    <row r="48366" ht="10.199999999999999" hidden="1" x14ac:dyDescent="0.2"/>
    <row r="48367" ht="10.199999999999999" hidden="1" x14ac:dyDescent="0.2"/>
    <row r="48368" ht="10.199999999999999" hidden="1" x14ac:dyDescent="0.2"/>
    <row r="48369" ht="10.199999999999999" hidden="1" x14ac:dyDescent="0.2"/>
    <row r="48370" ht="10.199999999999999" hidden="1" x14ac:dyDescent="0.2"/>
    <row r="48371" ht="10.199999999999999" hidden="1" x14ac:dyDescent="0.2"/>
    <row r="48372" ht="10.199999999999999" hidden="1" x14ac:dyDescent="0.2"/>
    <row r="48373" ht="10.199999999999999" hidden="1" x14ac:dyDescent="0.2"/>
    <row r="48374" ht="10.199999999999999" hidden="1" x14ac:dyDescent="0.2"/>
    <row r="48375" ht="10.199999999999999" hidden="1" x14ac:dyDescent="0.2"/>
    <row r="48376" ht="10.199999999999999" hidden="1" x14ac:dyDescent="0.2"/>
    <row r="48377" ht="10.199999999999999" hidden="1" x14ac:dyDescent="0.2"/>
    <row r="48378" ht="10.199999999999999" hidden="1" x14ac:dyDescent="0.2"/>
    <row r="48379" ht="10.199999999999999" hidden="1" x14ac:dyDescent="0.2"/>
    <row r="48380" ht="10.199999999999999" hidden="1" x14ac:dyDescent="0.2"/>
    <row r="48381" ht="10.199999999999999" hidden="1" x14ac:dyDescent="0.2"/>
    <row r="48382" ht="10.199999999999999" hidden="1" x14ac:dyDescent="0.2"/>
    <row r="48383" ht="10.199999999999999" hidden="1" x14ac:dyDescent="0.2"/>
    <row r="48384" ht="10.199999999999999" hidden="1" x14ac:dyDescent="0.2"/>
    <row r="48385" ht="10.199999999999999" hidden="1" x14ac:dyDescent="0.2"/>
    <row r="48386" ht="10.199999999999999" hidden="1" x14ac:dyDescent="0.2"/>
    <row r="48387" ht="10.199999999999999" hidden="1" x14ac:dyDescent="0.2"/>
    <row r="48388" ht="10.199999999999999" hidden="1" x14ac:dyDescent="0.2"/>
    <row r="48389" ht="10.199999999999999" hidden="1" x14ac:dyDescent="0.2"/>
    <row r="48390" ht="10.199999999999999" hidden="1" x14ac:dyDescent="0.2"/>
    <row r="48391" ht="10.199999999999999" hidden="1" x14ac:dyDescent="0.2"/>
    <row r="48392" ht="10.199999999999999" hidden="1" x14ac:dyDescent="0.2"/>
    <row r="48393" ht="10.199999999999999" hidden="1" x14ac:dyDescent="0.2"/>
    <row r="48394" ht="10.199999999999999" hidden="1" x14ac:dyDescent="0.2"/>
    <row r="48395" ht="10.199999999999999" hidden="1" x14ac:dyDescent="0.2"/>
    <row r="48396" ht="10.199999999999999" hidden="1" x14ac:dyDescent="0.2"/>
    <row r="48397" ht="10.199999999999999" hidden="1" x14ac:dyDescent="0.2"/>
    <row r="48398" ht="10.199999999999999" hidden="1" x14ac:dyDescent="0.2"/>
    <row r="48399" ht="10.199999999999999" hidden="1" x14ac:dyDescent="0.2"/>
    <row r="48400" ht="10.199999999999999" hidden="1" x14ac:dyDescent="0.2"/>
    <row r="48401" ht="10.199999999999999" hidden="1" x14ac:dyDescent="0.2"/>
    <row r="48402" ht="10.199999999999999" hidden="1" x14ac:dyDescent="0.2"/>
    <row r="48403" ht="10.199999999999999" hidden="1" x14ac:dyDescent="0.2"/>
    <row r="48404" ht="10.199999999999999" hidden="1" x14ac:dyDescent="0.2"/>
    <row r="48405" ht="10.199999999999999" hidden="1" x14ac:dyDescent="0.2"/>
    <row r="48406" ht="10.199999999999999" hidden="1" x14ac:dyDescent="0.2"/>
    <row r="48407" ht="10.199999999999999" hidden="1" x14ac:dyDescent="0.2"/>
    <row r="48408" ht="10.199999999999999" hidden="1" x14ac:dyDescent="0.2"/>
    <row r="48409" ht="10.199999999999999" hidden="1" x14ac:dyDescent="0.2"/>
    <row r="48410" ht="10.199999999999999" hidden="1" x14ac:dyDescent="0.2"/>
    <row r="48411" ht="10.199999999999999" hidden="1" x14ac:dyDescent="0.2"/>
    <row r="48412" ht="10.199999999999999" hidden="1" x14ac:dyDescent="0.2"/>
    <row r="48413" ht="10.199999999999999" hidden="1" x14ac:dyDescent="0.2"/>
    <row r="48414" ht="10.199999999999999" hidden="1" x14ac:dyDescent="0.2"/>
    <row r="48415" ht="10.199999999999999" hidden="1" x14ac:dyDescent="0.2"/>
    <row r="48416" ht="10.199999999999999" hidden="1" x14ac:dyDescent="0.2"/>
    <row r="48417" ht="10.199999999999999" hidden="1" x14ac:dyDescent="0.2"/>
    <row r="48418" ht="10.199999999999999" hidden="1" x14ac:dyDescent="0.2"/>
    <row r="48419" ht="10.199999999999999" hidden="1" x14ac:dyDescent="0.2"/>
    <row r="48420" ht="10.199999999999999" hidden="1" x14ac:dyDescent="0.2"/>
    <row r="48421" ht="10.199999999999999" hidden="1" x14ac:dyDescent="0.2"/>
    <row r="48422" ht="10.199999999999999" hidden="1" x14ac:dyDescent="0.2"/>
    <row r="48423" ht="10.199999999999999" hidden="1" x14ac:dyDescent="0.2"/>
    <row r="48424" ht="10.199999999999999" hidden="1" x14ac:dyDescent="0.2"/>
    <row r="48425" ht="10.199999999999999" hidden="1" x14ac:dyDescent="0.2"/>
    <row r="48426" ht="10.199999999999999" hidden="1" x14ac:dyDescent="0.2"/>
    <row r="48427" ht="10.199999999999999" hidden="1" x14ac:dyDescent="0.2"/>
    <row r="48428" ht="10.199999999999999" hidden="1" x14ac:dyDescent="0.2"/>
    <row r="48429" ht="10.199999999999999" hidden="1" x14ac:dyDescent="0.2"/>
    <row r="48430" ht="10.199999999999999" hidden="1" x14ac:dyDescent="0.2"/>
    <row r="48431" ht="10.199999999999999" hidden="1" x14ac:dyDescent="0.2"/>
    <row r="48432" ht="10.199999999999999" hidden="1" x14ac:dyDescent="0.2"/>
    <row r="48433" ht="10.199999999999999" hidden="1" x14ac:dyDescent="0.2"/>
    <row r="48434" ht="10.199999999999999" hidden="1" x14ac:dyDescent="0.2"/>
    <row r="48435" ht="10.199999999999999" hidden="1" x14ac:dyDescent="0.2"/>
    <row r="48436" ht="10.199999999999999" hidden="1" x14ac:dyDescent="0.2"/>
    <row r="48437" ht="10.199999999999999" hidden="1" x14ac:dyDescent="0.2"/>
    <row r="48438" ht="10.199999999999999" hidden="1" x14ac:dyDescent="0.2"/>
    <row r="48439" ht="10.199999999999999" hidden="1" x14ac:dyDescent="0.2"/>
    <row r="48440" ht="10.199999999999999" hidden="1" x14ac:dyDescent="0.2"/>
    <row r="48441" ht="10.199999999999999" hidden="1" x14ac:dyDescent="0.2"/>
    <row r="48442" ht="10.199999999999999" hidden="1" x14ac:dyDescent="0.2"/>
    <row r="48443" ht="10.199999999999999" hidden="1" x14ac:dyDescent="0.2"/>
    <row r="48444" ht="10.199999999999999" hidden="1" x14ac:dyDescent="0.2"/>
    <row r="48445" ht="10.199999999999999" hidden="1" x14ac:dyDescent="0.2"/>
    <row r="48446" ht="10.199999999999999" hidden="1" x14ac:dyDescent="0.2"/>
    <row r="48447" ht="10.199999999999999" hidden="1" x14ac:dyDescent="0.2"/>
    <row r="48448" ht="10.199999999999999" hidden="1" x14ac:dyDescent="0.2"/>
    <row r="48449" ht="10.199999999999999" hidden="1" x14ac:dyDescent="0.2"/>
    <row r="48450" ht="10.199999999999999" hidden="1" x14ac:dyDescent="0.2"/>
    <row r="48451" ht="10.199999999999999" hidden="1" x14ac:dyDescent="0.2"/>
    <row r="48452" ht="10.199999999999999" hidden="1" x14ac:dyDescent="0.2"/>
    <row r="48453" ht="10.199999999999999" hidden="1" x14ac:dyDescent="0.2"/>
    <row r="48454" ht="10.199999999999999" hidden="1" x14ac:dyDescent="0.2"/>
    <row r="48455" ht="10.199999999999999" hidden="1" x14ac:dyDescent="0.2"/>
    <row r="48456" ht="10.199999999999999" hidden="1" x14ac:dyDescent="0.2"/>
    <row r="48457" ht="10.199999999999999" hidden="1" x14ac:dyDescent="0.2"/>
    <row r="48458" ht="10.199999999999999" hidden="1" x14ac:dyDescent="0.2"/>
    <row r="48459" ht="10.199999999999999" hidden="1" x14ac:dyDescent="0.2"/>
    <row r="48460" ht="10.199999999999999" hidden="1" x14ac:dyDescent="0.2"/>
    <row r="48461" ht="10.199999999999999" hidden="1" x14ac:dyDescent="0.2"/>
    <row r="48462" ht="10.199999999999999" hidden="1" x14ac:dyDescent="0.2"/>
    <row r="48463" ht="10.199999999999999" hidden="1" x14ac:dyDescent="0.2"/>
    <row r="48464" ht="10.199999999999999" hidden="1" x14ac:dyDescent="0.2"/>
    <row r="48465" ht="10.199999999999999" hidden="1" x14ac:dyDescent="0.2"/>
    <row r="48466" ht="10.199999999999999" hidden="1" x14ac:dyDescent="0.2"/>
    <row r="48467" ht="10.199999999999999" hidden="1" x14ac:dyDescent="0.2"/>
    <row r="48468" ht="10.199999999999999" hidden="1" x14ac:dyDescent="0.2"/>
    <row r="48469" ht="10.199999999999999" hidden="1" x14ac:dyDescent="0.2"/>
    <row r="48470" ht="10.199999999999999" hidden="1" x14ac:dyDescent="0.2"/>
    <row r="48471" ht="10.199999999999999" hidden="1" x14ac:dyDescent="0.2"/>
    <row r="48472" ht="10.199999999999999" hidden="1" x14ac:dyDescent="0.2"/>
    <row r="48473" ht="10.199999999999999" hidden="1" x14ac:dyDescent="0.2"/>
    <row r="48474" ht="10.199999999999999" hidden="1" x14ac:dyDescent="0.2"/>
    <row r="48475" ht="10.199999999999999" hidden="1" x14ac:dyDescent="0.2"/>
    <row r="48476" ht="10.199999999999999" hidden="1" x14ac:dyDescent="0.2"/>
    <row r="48477" ht="10.199999999999999" hidden="1" x14ac:dyDescent="0.2"/>
    <row r="48478" ht="10.199999999999999" hidden="1" x14ac:dyDescent="0.2"/>
    <row r="48479" ht="10.199999999999999" hidden="1" x14ac:dyDescent="0.2"/>
    <row r="48480" ht="10.199999999999999" hidden="1" x14ac:dyDescent="0.2"/>
    <row r="48481" ht="10.199999999999999" hidden="1" x14ac:dyDescent="0.2"/>
    <row r="48482" ht="10.199999999999999" hidden="1" x14ac:dyDescent="0.2"/>
    <row r="48483" ht="10.199999999999999" hidden="1" x14ac:dyDescent="0.2"/>
    <row r="48484" ht="10.199999999999999" hidden="1" x14ac:dyDescent="0.2"/>
    <row r="48485" ht="10.199999999999999" hidden="1" x14ac:dyDescent="0.2"/>
    <row r="48486" ht="10.199999999999999" hidden="1" x14ac:dyDescent="0.2"/>
    <row r="48487" ht="10.199999999999999" hidden="1" x14ac:dyDescent="0.2"/>
    <row r="48488" ht="10.199999999999999" hidden="1" x14ac:dyDescent="0.2"/>
    <row r="48489" ht="10.199999999999999" hidden="1" x14ac:dyDescent="0.2"/>
    <row r="48490" ht="10.199999999999999" hidden="1" x14ac:dyDescent="0.2"/>
    <row r="48491" ht="10.199999999999999" hidden="1" x14ac:dyDescent="0.2"/>
    <row r="48492" ht="10.199999999999999" hidden="1" x14ac:dyDescent="0.2"/>
    <row r="48493" ht="10.199999999999999" hidden="1" x14ac:dyDescent="0.2"/>
    <row r="48494" ht="10.199999999999999" hidden="1" x14ac:dyDescent="0.2"/>
    <row r="48495" ht="10.199999999999999" hidden="1" x14ac:dyDescent="0.2"/>
    <row r="48496" ht="10.199999999999999" hidden="1" x14ac:dyDescent="0.2"/>
    <row r="48497" ht="10.199999999999999" hidden="1" x14ac:dyDescent="0.2"/>
    <row r="48498" ht="10.199999999999999" hidden="1" x14ac:dyDescent="0.2"/>
    <row r="48499" ht="10.199999999999999" hidden="1" x14ac:dyDescent="0.2"/>
    <row r="48500" ht="10.199999999999999" hidden="1" x14ac:dyDescent="0.2"/>
    <row r="48501" ht="10.199999999999999" hidden="1" x14ac:dyDescent="0.2"/>
    <row r="48502" ht="10.199999999999999" hidden="1" x14ac:dyDescent="0.2"/>
    <row r="48503" ht="10.199999999999999" hidden="1" x14ac:dyDescent="0.2"/>
    <row r="48504" ht="10.199999999999999" hidden="1" x14ac:dyDescent="0.2"/>
    <row r="48505" ht="10.199999999999999" hidden="1" x14ac:dyDescent="0.2"/>
    <row r="48506" ht="10.199999999999999" hidden="1" x14ac:dyDescent="0.2"/>
    <row r="48507" ht="10.199999999999999" hidden="1" x14ac:dyDescent="0.2"/>
    <row r="48508" ht="10.199999999999999" hidden="1" x14ac:dyDescent="0.2"/>
    <row r="48509" ht="10.199999999999999" hidden="1" x14ac:dyDescent="0.2"/>
    <row r="48510" ht="10.199999999999999" hidden="1" x14ac:dyDescent="0.2"/>
    <row r="48511" ht="10.199999999999999" hidden="1" x14ac:dyDescent="0.2"/>
    <row r="48512" ht="10.199999999999999" hidden="1" x14ac:dyDescent="0.2"/>
    <row r="48513" ht="10.199999999999999" hidden="1" x14ac:dyDescent="0.2"/>
    <row r="48514" ht="10.199999999999999" hidden="1" x14ac:dyDescent="0.2"/>
    <row r="48515" ht="10.199999999999999" hidden="1" x14ac:dyDescent="0.2"/>
    <row r="48516" ht="10.199999999999999" hidden="1" x14ac:dyDescent="0.2"/>
    <row r="48517" ht="10.199999999999999" hidden="1" x14ac:dyDescent="0.2"/>
    <row r="48518" ht="10.199999999999999" hidden="1" x14ac:dyDescent="0.2"/>
    <row r="48519" ht="10.199999999999999" hidden="1" x14ac:dyDescent="0.2"/>
    <row r="48520" ht="10.199999999999999" hidden="1" x14ac:dyDescent="0.2"/>
    <row r="48521" ht="10.199999999999999" hidden="1" x14ac:dyDescent="0.2"/>
    <row r="48522" ht="10.199999999999999" hidden="1" x14ac:dyDescent="0.2"/>
    <row r="48523" ht="10.199999999999999" hidden="1" x14ac:dyDescent="0.2"/>
    <row r="48524" ht="10.199999999999999" hidden="1" x14ac:dyDescent="0.2"/>
    <row r="48525" ht="10.199999999999999" hidden="1" x14ac:dyDescent="0.2"/>
    <row r="48526" ht="10.199999999999999" hidden="1" x14ac:dyDescent="0.2"/>
    <row r="48527" ht="10.199999999999999" hidden="1" x14ac:dyDescent="0.2"/>
    <row r="48528" ht="10.199999999999999" hidden="1" x14ac:dyDescent="0.2"/>
    <row r="48529" ht="10.199999999999999" hidden="1" x14ac:dyDescent="0.2"/>
    <row r="48530" ht="10.199999999999999" hidden="1" x14ac:dyDescent="0.2"/>
    <row r="48531" ht="10.199999999999999" hidden="1" x14ac:dyDescent="0.2"/>
    <row r="48532" ht="10.199999999999999" hidden="1" x14ac:dyDescent="0.2"/>
    <row r="48533" ht="10.199999999999999" hidden="1" x14ac:dyDescent="0.2"/>
    <row r="48534" ht="10.199999999999999" hidden="1" x14ac:dyDescent="0.2"/>
    <row r="48535" ht="10.199999999999999" hidden="1" x14ac:dyDescent="0.2"/>
    <row r="48536" ht="10.199999999999999" hidden="1" x14ac:dyDescent="0.2"/>
    <row r="48537" ht="10.199999999999999" hidden="1" x14ac:dyDescent="0.2"/>
    <row r="48538" ht="10.199999999999999" hidden="1" x14ac:dyDescent="0.2"/>
    <row r="48539" ht="10.199999999999999" hidden="1" x14ac:dyDescent="0.2"/>
    <row r="48540" ht="10.199999999999999" hidden="1" x14ac:dyDescent="0.2"/>
    <row r="48541" ht="10.199999999999999" hidden="1" x14ac:dyDescent="0.2"/>
    <row r="48542" ht="10.199999999999999" hidden="1" x14ac:dyDescent="0.2"/>
    <row r="48543" ht="10.199999999999999" hidden="1" x14ac:dyDescent="0.2"/>
    <row r="48544" ht="10.199999999999999" hidden="1" x14ac:dyDescent="0.2"/>
    <row r="48545" ht="10.199999999999999" hidden="1" x14ac:dyDescent="0.2"/>
    <row r="48546" ht="10.199999999999999" hidden="1" x14ac:dyDescent="0.2"/>
    <row r="48547" ht="10.199999999999999" hidden="1" x14ac:dyDescent="0.2"/>
    <row r="48548" ht="10.199999999999999" hidden="1" x14ac:dyDescent="0.2"/>
    <row r="48549" ht="10.199999999999999" hidden="1" x14ac:dyDescent="0.2"/>
    <row r="48550" ht="10.199999999999999" hidden="1" x14ac:dyDescent="0.2"/>
    <row r="48551" ht="10.199999999999999" hidden="1" x14ac:dyDescent="0.2"/>
    <row r="48552" ht="10.199999999999999" hidden="1" x14ac:dyDescent="0.2"/>
    <row r="48553" ht="10.199999999999999" hidden="1" x14ac:dyDescent="0.2"/>
    <row r="48554" ht="10.199999999999999" hidden="1" x14ac:dyDescent="0.2"/>
    <row r="48555" ht="10.199999999999999" hidden="1" x14ac:dyDescent="0.2"/>
    <row r="48556" ht="10.199999999999999" hidden="1" x14ac:dyDescent="0.2"/>
    <row r="48557" ht="10.199999999999999" hidden="1" x14ac:dyDescent="0.2"/>
    <row r="48558" ht="10.199999999999999" hidden="1" x14ac:dyDescent="0.2"/>
    <row r="48559" ht="10.199999999999999" hidden="1" x14ac:dyDescent="0.2"/>
    <row r="48560" ht="10.199999999999999" hidden="1" x14ac:dyDescent="0.2"/>
    <row r="48561" ht="10.199999999999999" hidden="1" x14ac:dyDescent="0.2"/>
    <row r="48562" ht="10.199999999999999" hidden="1" x14ac:dyDescent="0.2"/>
    <row r="48563" ht="10.199999999999999" hidden="1" x14ac:dyDescent="0.2"/>
    <row r="48564" ht="10.199999999999999" hidden="1" x14ac:dyDescent="0.2"/>
    <row r="48565" ht="10.199999999999999" hidden="1" x14ac:dyDescent="0.2"/>
    <row r="48566" ht="10.199999999999999" hidden="1" x14ac:dyDescent="0.2"/>
    <row r="48567" ht="10.199999999999999" hidden="1" x14ac:dyDescent="0.2"/>
    <row r="48568" ht="10.199999999999999" hidden="1" x14ac:dyDescent="0.2"/>
    <row r="48569" ht="10.199999999999999" hidden="1" x14ac:dyDescent="0.2"/>
    <row r="48570" ht="10.199999999999999" hidden="1" x14ac:dyDescent="0.2"/>
    <row r="48571" ht="10.199999999999999" hidden="1" x14ac:dyDescent="0.2"/>
    <row r="48572" ht="10.199999999999999" hidden="1" x14ac:dyDescent="0.2"/>
    <row r="48573" ht="10.199999999999999" hidden="1" x14ac:dyDescent="0.2"/>
    <row r="48574" ht="10.199999999999999" hidden="1" x14ac:dyDescent="0.2"/>
    <row r="48575" ht="10.199999999999999" hidden="1" x14ac:dyDescent="0.2"/>
    <row r="48576" ht="10.199999999999999" hidden="1" x14ac:dyDescent="0.2"/>
    <row r="48577" ht="10.199999999999999" hidden="1" x14ac:dyDescent="0.2"/>
    <row r="48578" ht="10.199999999999999" hidden="1" x14ac:dyDescent="0.2"/>
    <row r="48579" ht="10.199999999999999" hidden="1" x14ac:dyDescent="0.2"/>
    <row r="48580" ht="10.199999999999999" hidden="1" x14ac:dyDescent="0.2"/>
    <row r="48581" ht="10.199999999999999" hidden="1" x14ac:dyDescent="0.2"/>
    <row r="48582" ht="10.199999999999999" hidden="1" x14ac:dyDescent="0.2"/>
    <row r="48583" ht="10.199999999999999" hidden="1" x14ac:dyDescent="0.2"/>
    <row r="48584" ht="10.199999999999999" hidden="1" x14ac:dyDescent="0.2"/>
    <row r="48585" ht="10.199999999999999" hidden="1" x14ac:dyDescent="0.2"/>
    <row r="48586" ht="10.199999999999999" hidden="1" x14ac:dyDescent="0.2"/>
    <row r="48587" ht="10.199999999999999" hidden="1" x14ac:dyDescent="0.2"/>
    <row r="48588" ht="10.199999999999999" hidden="1" x14ac:dyDescent="0.2"/>
    <row r="48589" ht="10.199999999999999" hidden="1" x14ac:dyDescent="0.2"/>
    <row r="48590" ht="10.199999999999999" hidden="1" x14ac:dyDescent="0.2"/>
    <row r="48591" ht="10.199999999999999" hidden="1" x14ac:dyDescent="0.2"/>
    <row r="48592" ht="10.199999999999999" hidden="1" x14ac:dyDescent="0.2"/>
    <row r="48593" ht="10.199999999999999" hidden="1" x14ac:dyDescent="0.2"/>
    <row r="48594" ht="10.199999999999999" hidden="1" x14ac:dyDescent="0.2"/>
    <row r="48595" ht="10.199999999999999" hidden="1" x14ac:dyDescent="0.2"/>
    <row r="48596" ht="10.199999999999999" hidden="1" x14ac:dyDescent="0.2"/>
    <row r="48597" ht="10.199999999999999" hidden="1" x14ac:dyDescent="0.2"/>
    <row r="48598" ht="10.199999999999999" hidden="1" x14ac:dyDescent="0.2"/>
    <row r="48599" ht="10.199999999999999" hidden="1" x14ac:dyDescent="0.2"/>
    <row r="48600" ht="10.199999999999999" hidden="1" x14ac:dyDescent="0.2"/>
    <row r="48601" ht="10.199999999999999" hidden="1" x14ac:dyDescent="0.2"/>
    <row r="48602" ht="10.199999999999999" hidden="1" x14ac:dyDescent="0.2"/>
    <row r="48603" ht="10.199999999999999" hidden="1" x14ac:dyDescent="0.2"/>
    <row r="48604" ht="10.199999999999999" hidden="1" x14ac:dyDescent="0.2"/>
    <row r="48605" ht="10.199999999999999" hidden="1" x14ac:dyDescent="0.2"/>
    <row r="48606" ht="10.199999999999999" hidden="1" x14ac:dyDescent="0.2"/>
    <row r="48607" ht="10.199999999999999" hidden="1" x14ac:dyDescent="0.2"/>
    <row r="48608" ht="10.199999999999999" hidden="1" x14ac:dyDescent="0.2"/>
    <row r="48609" ht="10.199999999999999" hidden="1" x14ac:dyDescent="0.2"/>
    <row r="48610" ht="10.199999999999999" hidden="1" x14ac:dyDescent="0.2"/>
    <row r="48611" ht="10.199999999999999" hidden="1" x14ac:dyDescent="0.2"/>
    <row r="48612" ht="10.199999999999999" hidden="1" x14ac:dyDescent="0.2"/>
    <row r="48613" ht="10.199999999999999" hidden="1" x14ac:dyDescent="0.2"/>
    <row r="48614" ht="10.199999999999999" hidden="1" x14ac:dyDescent="0.2"/>
    <row r="48615" ht="10.199999999999999" hidden="1" x14ac:dyDescent="0.2"/>
    <row r="48616" ht="10.199999999999999" hidden="1" x14ac:dyDescent="0.2"/>
    <row r="48617" ht="10.199999999999999" hidden="1" x14ac:dyDescent="0.2"/>
    <row r="48618" ht="10.199999999999999" hidden="1" x14ac:dyDescent="0.2"/>
    <row r="48619" ht="10.199999999999999" hidden="1" x14ac:dyDescent="0.2"/>
    <row r="48620" ht="10.199999999999999" hidden="1" x14ac:dyDescent="0.2"/>
    <row r="48621" ht="10.199999999999999" hidden="1" x14ac:dyDescent="0.2"/>
    <row r="48622" ht="10.199999999999999" hidden="1" x14ac:dyDescent="0.2"/>
    <row r="48623" ht="10.199999999999999" hidden="1" x14ac:dyDescent="0.2"/>
    <row r="48624" ht="10.199999999999999" hidden="1" x14ac:dyDescent="0.2"/>
    <row r="48625" ht="10.199999999999999" hidden="1" x14ac:dyDescent="0.2"/>
    <row r="48626" ht="10.199999999999999" hidden="1" x14ac:dyDescent="0.2"/>
    <row r="48627" ht="10.199999999999999" hidden="1" x14ac:dyDescent="0.2"/>
    <row r="48628" ht="10.199999999999999" hidden="1" x14ac:dyDescent="0.2"/>
    <row r="48629" ht="10.199999999999999" hidden="1" x14ac:dyDescent="0.2"/>
    <row r="48630" ht="10.199999999999999" hidden="1" x14ac:dyDescent="0.2"/>
    <row r="48631" ht="10.199999999999999" hidden="1" x14ac:dyDescent="0.2"/>
    <row r="48632" ht="10.199999999999999" hidden="1" x14ac:dyDescent="0.2"/>
    <row r="48633" ht="10.199999999999999" hidden="1" x14ac:dyDescent="0.2"/>
    <row r="48634" ht="10.199999999999999" hidden="1" x14ac:dyDescent="0.2"/>
    <row r="48635" ht="10.199999999999999" hidden="1" x14ac:dyDescent="0.2"/>
    <row r="48636" ht="10.199999999999999" hidden="1" x14ac:dyDescent="0.2"/>
    <row r="48637" ht="10.199999999999999" hidden="1" x14ac:dyDescent="0.2"/>
    <row r="48638" ht="10.199999999999999" hidden="1" x14ac:dyDescent="0.2"/>
    <row r="48639" ht="10.199999999999999" hidden="1" x14ac:dyDescent="0.2"/>
    <row r="48640" ht="10.199999999999999" hidden="1" x14ac:dyDescent="0.2"/>
    <row r="48641" ht="10.199999999999999" hidden="1" x14ac:dyDescent="0.2"/>
    <row r="48642" ht="10.199999999999999" hidden="1" x14ac:dyDescent="0.2"/>
    <row r="48643" ht="10.199999999999999" hidden="1" x14ac:dyDescent="0.2"/>
    <row r="48644" ht="10.199999999999999" hidden="1" x14ac:dyDescent="0.2"/>
    <row r="48645" ht="10.199999999999999" hidden="1" x14ac:dyDescent="0.2"/>
    <row r="48646" ht="10.199999999999999" hidden="1" x14ac:dyDescent="0.2"/>
    <row r="48647" ht="10.199999999999999" hidden="1" x14ac:dyDescent="0.2"/>
    <row r="48648" ht="10.199999999999999" hidden="1" x14ac:dyDescent="0.2"/>
    <row r="48649" ht="10.199999999999999" hidden="1" x14ac:dyDescent="0.2"/>
    <row r="48650" ht="10.199999999999999" hidden="1" x14ac:dyDescent="0.2"/>
    <row r="48651" ht="10.199999999999999" hidden="1" x14ac:dyDescent="0.2"/>
    <row r="48652" ht="10.199999999999999" hidden="1" x14ac:dyDescent="0.2"/>
    <row r="48653" ht="10.199999999999999" hidden="1" x14ac:dyDescent="0.2"/>
    <row r="48654" ht="10.199999999999999" hidden="1" x14ac:dyDescent="0.2"/>
    <row r="48655" ht="10.199999999999999" hidden="1" x14ac:dyDescent="0.2"/>
    <row r="48656" ht="10.199999999999999" hidden="1" x14ac:dyDescent="0.2"/>
    <row r="48657" ht="10.199999999999999" hidden="1" x14ac:dyDescent="0.2"/>
    <row r="48658" ht="10.199999999999999" hidden="1" x14ac:dyDescent="0.2"/>
    <row r="48659" ht="10.199999999999999" hidden="1" x14ac:dyDescent="0.2"/>
    <row r="48660" ht="10.199999999999999" hidden="1" x14ac:dyDescent="0.2"/>
    <row r="48661" ht="10.199999999999999" hidden="1" x14ac:dyDescent="0.2"/>
    <row r="48662" ht="10.199999999999999" hidden="1" x14ac:dyDescent="0.2"/>
    <row r="48663" ht="10.199999999999999" hidden="1" x14ac:dyDescent="0.2"/>
    <row r="48664" ht="10.199999999999999" hidden="1" x14ac:dyDescent="0.2"/>
    <row r="48665" ht="10.199999999999999" hidden="1" x14ac:dyDescent="0.2"/>
    <row r="48666" ht="10.199999999999999" hidden="1" x14ac:dyDescent="0.2"/>
    <row r="48667" ht="10.199999999999999" hidden="1" x14ac:dyDescent="0.2"/>
    <row r="48668" ht="10.199999999999999" hidden="1" x14ac:dyDescent="0.2"/>
    <row r="48669" ht="10.199999999999999" hidden="1" x14ac:dyDescent="0.2"/>
    <row r="48670" ht="10.199999999999999" hidden="1" x14ac:dyDescent="0.2"/>
    <row r="48671" ht="10.199999999999999" hidden="1" x14ac:dyDescent="0.2"/>
    <row r="48672" ht="10.199999999999999" hidden="1" x14ac:dyDescent="0.2"/>
    <row r="48673" ht="10.199999999999999" hidden="1" x14ac:dyDescent="0.2"/>
    <row r="48674" ht="10.199999999999999" hidden="1" x14ac:dyDescent="0.2"/>
    <row r="48675" ht="10.199999999999999" hidden="1" x14ac:dyDescent="0.2"/>
    <row r="48676" ht="10.199999999999999" hidden="1" x14ac:dyDescent="0.2"/>
    <row r="48677" ht="10.199999999999999" hidden="1" x14ac:dyDescent="0.2"/>
    <row r="48678" ht="10.199999999999999" hidden="1" x14ac:dyDescent="0.2"/>
    <row r="48679" ht="10.199999999999999" hidden="1" x14ac:dyDescent="0.2"/>
    <row r="48680" ht="10.199999999999999" hidden="1" x14ac:dyDescent="0.2"/>
    <row r="48681" ht="10.199999999999999" hidden="1" x14ac:dyDescent="0.2"/>
    <row r="48682" ht="10.199999999999999" hidden="1" x14ac:dyDescent="0.2"/>
    <row r="48683" ht="10.199999999999999" hidden="1" x14ac:dyDescent="0.2"/>
    <row r="48684" ht="10.199999999999999" hidden="1" x14ac:dyDescent="0.2"/>
    <row r="48685" ht="10.199999999999999" hidden="1" x14ac:dyDescent="0.2"/>
    <row r="48686" ht="10.199999999999999" hidden="1" x14ac:dyDescent="0.2"/>
    <row r="48687" ht="10.199999999999999" hidden="1" x14ac:dyDescent="0.2"/>
    <row r="48688" ht="10.199999999999999" hidden="1" x14ac:dyDescent="0.2"/>
    <row r="48689" ht="10.199999999999999" hidden="1" x14ac:dyDescent="0.2"/>
    <row r="48690" ht="10.199999999999999" hidden="1" x14ac:dyDescent="0.2"/>
    <row r="48691" ht="10.199999999999999" hidden="1" x14ac:dyDescent="0.2"/>
    <row r="48692" ht="10.199999999999999" hidden="1" x14ac:dyDescent="0.2"/>
    <row r="48693" ht="10.199999999999999" hidden="1" x14ac:dyDescent="0.2"/>
    <row r="48694" ht="10.199999999999999" hidden="1" x14ac:dyDescent="0.2"/>
    <row r="48695" ht="10.199999999999999" hidden="1" x14ac:dyDescent="0.2"/>
    <row r="48696" ht="10.199999999999999" hidden="1" x14ac:dyDescent="0.2"/>
    <row r="48697" ht="10.199999999999999" hidden="1" x14ac:dyDescent="0.2"/>
    <row r="48698" ht="10.199999999999999" hidden="1" x14ac:dyDescent="0.2"/>
    <row r="48699" ht="10.199999999999999" hidden="1" x14ac:dyDescent="0.2"/>
    <row r="48700" ht="10.199999999999999" hidden="1" x14ac:dyDescent="0.2"/>
    <row r="48701" ht="10.199999999999999" hidden="1" x14ac:dyDescent="0.2"/>
    <row r="48702" ht="10.199999999999999" hidden="1" x14ac:dyDescent="0.2"/>
    <row r="48703" ht="10.199999999999999" hidden="1" x14ac:dyDescent="0.2"/>
    <row r="48704" ht="10.199999999999999" hidden="1" x14ac:dyDescent="0.2"/>
    <row r="48705" ht="10.199999999999999" hidden="1" x14ac:dyDescent="0.2"/>
    <row r="48706" ht="10.199999999999999" hidden="1" x14ac:dyDescent="0.2"/>
    <row r="48707" ht="10.199999999999999" hidden="1" x14ac:dyDescent="0.2"/>
    <row r="48708" ht="10.199999999999999" hidden="1" x14ac:dyDescent="0.2"/>
    <row r="48709" ht="10.199999999999999" hidden="1" x14ac:dyDescent="0.2"/>
    <row r="48710" ht="10.199999999999999" hidden="1" x14ac:dyDescent="0.2"/>
    <row r="48711" ht="10.199999999999999" hidden="1" x14ac:dyDescent="0.2"/>
    <row r="48712" ht="10.199999999999999" hidden="1" x14ac:dyDescent="0.2"/>
    <row r="48713" ht="10.199999999999999" hidden="1" x14ac:dyDescent="0.2"/>
    <row r="48714" ht="10.199999999999999" hidden="1" x14ac:dyDescent="0.2"/>
    <row r="48715" ht="10.199999999999999" hidden="1" x14ac:dyDescent="0.2"/>
    <row r="48716" ht="10.199999999999999" hidden="1" x14ac:dyDescent="0.2"/>
    <row r="48717" ht="10.199999999999999" hidden="1" x14ac:dyDescent="0.2"/>
    <row r="48718" ht="10.199999999999999" hidden="1" x14ac:dyDescent="0.2"/>
    <row r="48719" ht="10.199999999999999" hidden="1" x14ac:dyDescent="0.2"/>
    <row r="48720" ht="10.199999999999999" hidden="1" x14ac:dyDescent="0.2"/>
    <row r="48721" ht="10.199999999999999" hidden="1" x14ac:dyDescent="0.2"/>
    <row r="48722" ht="10.199999999999999" hidden="1" x14ac:dyDescent="0.2"/>
    <row r="48723" ht="10.199999999999999" hidden="1" x14ac:dyDescent="0.2"/>
    <row r="48724" ht="10.199999999999999" hidden="1" x14ac:dyDescent="0.2"/>
    <row r="48725" ht="10.199999999999999" hidden="1" x14ac:dyDescent="0.2"/>
    <row r="48726" ht="10.199999999999999" hidden="1" x14ac:dyDescent="0.2"/>
    <row r="48727" ht="10.199999999999999" hidden="1" x14ac:dyDescent="0.2"/>
    <row r="48728" ht="10.199999999999999" hidden="1" x14ac:dyDescent="0.2"/>
    <row r="48729" ht="10.199999999999999" hidden="1" x14ac:dyDescent="0.2"/>
    <row r="48730" ht="10.199999999999999" hidden="1" x14ac:dyDescent="0.2"/>
    <row r="48731" ht="10.199999999999999" hidden="1" x14ac:dyDescent="0.2"/>
    <row r="48732" ht="10.199999999999999" hidden="1" x14ac:dyDescent="0.2"/>
    <row r="48733" ht="10.199999999999999" hidden="1" x14ac:dyDescent="0.2"/>
    <row r="48734" ht="10.199999999999999" hidden="1" x14ac:dyDescent="0.2"/>
    <row r="48735" ht="10.199999999999999" hidden="1" x14ac:dyDescent="0.2"/>
    <row r="48736" ht="10.199999999999999" hidden="1" x14ac:dyDescent="0.2"/>
    <row r="48737" ht="10.199999999999999" hidden="1" x14ac:dyDescent="0.2"/>
    <row r="48738" ht="10.199999999999999" hidden="1" x14ac:dyDescent="0.2"/>
    <row r="48739" ht="10.199999999999999" hidden="1" x14ac:dyDescent="0.2"/>
    <row r="48740" ht="10.199999999999999" hidden="1" x14ac:dyDescent="0.2"/>
    <row r="48741" ht="10.199999999999999" hidden="1" x14ac:dyDescent="0.2"/>
    <row r="48742" ht="10.199999999999999" hidden="1" x14ac:dyDescent="0.2"/>
    <row r="48743" ht="10.199999999999999" hidden="1" x14ac:dyDescent="0.2"/>
    <row r="48744" ht="10.199999999999999" hidden="1" x14ac:dyDescent="0.2"/>
    <row r="48745" ht="10.199999999999999" hidden="1" x14ac:dyDescent="0.2"/>
    <row r="48746" ht="10.199999999999999" hidden="1" x14ac:dyDescent="0.2"/>
    <row r="48747" ht="10.199999999999999" hidden="1" x14ac:dyDescent="0.2"/>
    <row r="48748" ht="10.199999999999999" hidden="1" x14ac:dyDescent="0.2"/>
    <row r="48749" ht="10.199999999999999" hidden="1" x14ac:dyDescent="0.2"/>
    <row r="48750" ht="10.199999999999999" hidden="1" x14ac:dyDescent="0.2"/>
    <row r="48751" ht="10.199999999999999" hidden="1" x14ac:dyDescent="0.2"/>
    <row r="48752" ht="10.199999999999999" hidden="1" x14ac:dyDescent="0.2"/>
    <row r="48753" ht="10.199999999999999" hidden="1" x14ac:dyDescent="0.2"/>
    <row r="48754" ht="10.199999999999999" hidden="1" x14ac:dyDescent="0.2"/>
    <row r="48755" ht="10.199999999999999" hidden="1" x14ac:dyDescent="0.2"/>
    <row r="48756" ht="10.199999999999999" hidden="1" x14ac:dyDescent="0.2"/>
    <row r="48757" ht="10.199999999999999" hidden="1" x14ac:dyDescent="0.2"/>
    <row r="48758" ht="10.199999999999999" hidden="1" x14ac:dyDescent="0.2"/>
    <row r="48759" ht="10.199999999999999" hidden="1" x14ac:dyDescent="0.2"/>
    <row r="48760" ht="10.199999999999999" hidden="1" x14ac:dyDescent="0.2"/>
    <row r="48761" ht="10.199999999999999" hidden="1" x14ac:dyDescent="0.2"/>
    <row r="48762" ht="10.199999999999999" hidden="1" x14ac:dyDescent="0.2"/>
    <row r="48763" ht="10.199999999999999" hidden="1" x14ac:dyDescent="0.2"/>
    <row r="48764" ht="10.199999999999999" hidden="1" x14ac:dyDescent="0.2"/>
    <row r="48765" ht="10.199999999999999" hidden="1" x14ac:dyDescent="0.2"/>
    <row r="48766" ht="10.199999999999999" hidden="1" x14ac:dyDescent="0.2"/>
    <row r="48767" ht="10.199999999999999" hidden="1" x14ac:dyDescent="0.2"/>
    <row r="48768" ht="10.199999999999999" hidden="1" x14ac:dyDescent="0.2"/>
    <row r="48769" ht="10.199999999999999" hidden="1" x14ac:dyDescent="0.2"/>
    <row r="48770" ht="10.199999999999999" hidden="1" x14ac:dyDescent="0.2"/>
    <row r="48771" ht="10.199999999999999" hidden="1" x14ac:dyDescent="0.2"/>
    <row r="48772" ht="10.199999999999999" hidden="1" x14ac:dyDescent="0.2"/>
    <row r="48773" ht="10.199999999999999" hidden="1" x14ac:dyDescent="0.2"/>
    <row r="48774" ht="10.199999999999999" hidden="1" x14ac:dyDescent="0.2"/>
    <row r="48775" ht="10.199999999999999" hidden="1" x14ac:dyDescent="0.2"/>
    <row r="48776" ht="10.199999999999999" hidden="1" x14ac:dyDescent="0.2"/>
    <row r="48777" ht="10.199999999999999" hidden="1" x14ac:dyDescent="0.2"/>
    <row r="48778" ht="10.199999999999999" hidden="1" x14ac:dyDescent="0.2"/>
    <row r="48779" ht="10.199999999999999" hidden="1" x14ac:dyDescent="0.2"/>
    <row r="48780" ht="10.199999999999999" hidden="1" x14ac:dyDescent="0.2"/>
    <row r="48781" ht="10.199999999999999" hidden="1" x14ac:dyDescent="0.2"/>
    <row r="48782" ht="10.199999999999999" hidden="1" x14ac:dyDescent="0.2"/>
    <row r="48783" ht="10.199999999999999" hidden="1" x14ac:dyDescent="0.2"/>
    <row r="48784" ht="10.199999999999999" hidden="1" x14ac:dyDescent="0.2"/>
    <row r="48785" ht="10.199999999999999" hidden="1" x14ac:dyDescent="0.2"/>
    <row r="48786" ht="10.199999999999999" hidden="1" x14ac:dyDescent="0.2"/>
    <row r="48787" ht="10.199999999999999" hidden="1" x14ac:dyDescent="0.2"/>
    <row r="48788" ht="10.199999999999999" hidden="1" x14ac:dyDescent="0.2"/>
    <row r="48789" ht="10.199999999999999" hidden="1" x14ac:dyDescent="0.2"/>
    <row r="48790" ht="10.199999999999999" hidden="1" x14ac:dyDescent="0.2"/>
    <row r="48791" ht="10.199999999999999" hidden="1" x14ac:dyDescent="0.2"/>
    <row r="48792" ht="10.199999999999999" hidden="1" x14ac:dyDescent="0.2"/>
    <row r="48793" ht="10.199999999999999" hidden="1" x14ac:dyDescent="0.2"/>
    <row r="48794" ht="10.199999999999999" hidden="1" x14ac:dyDescent="0.2"/>
    <row r="48795" ht="10.199999999999999" hidden="1" x14ac:dyDescent="0.2"/>
    <row r="48796" ht="10.199999999999999" hidden="1" x14ac:dyDescent="0.2"/>
    <row r="48797" ht="10.199999999999999" hidden="1" x14ac:dyDescent="0.2"/>
    <row r="48798" ht="10.199999999999999" hidden="1" x14ac:dyDescent="0.2"/>
    <row r="48799" ht="10.199999999999999" hidden="1" x14ac:dyDescent="0.2"/>
    <row r="48800" ht="10.199999999999999" hidden="1" x14ac:dyDescent="0.2"/>
    <row r="48801" ht="10.199999999999999" hidden="1" x14ac:dyDescent="0.2"/>
    <row r="48802" ht="10.199999999999999" hidden="1" x14ac:dyDescent="0.2"/>
    <row r="48803" ht="10.199999999999999" hidden="1" x14ac:dyDescent="0.2"/>
    <row r="48804" ht="10.199999999999999" hidden="1" x14ac:dyDescent="0.2"/>
    <row r="48805" ht="10.199999999999999" hidden="1" x14ac:dyDescent="0.2"/>
    <row r="48806" ht="10.199999999999999" hidden="1" x14ac:dyDescent="0.2"/>
    <row r="48807" ht="10.199999999999999" hidden="1" x14ac:dyDescent="0.2"/>
    <row r="48808" ht="10.199999999999999" hidden="1" x14ac:dyDescent="0.2"/>
    <row r="48809" ht="10.199999999999999" hidden="1" x14ac:dyDescent="0.2"/>
    <row r="48810" ht="10.199999999999999" hidden="1" x14ac:dyDescent="0.2"/>
    <row r="48811" ht="10.199999999999999" hidden="1" x14ac:dyDescent="0.2"/>
    <row r="48812" ht="10.199999999999999" hidden="1" x14ac:dyDescent="0.2"/>
    <row r="48813" ht="10.199999999999999" hidden="1" x14ac:dyDescent="0.2"/>
    <row r="48814" ht="10.199999999999999" hidden="1" x14ac:dyDescent="0.2"/>
    <row r="48815" ht="10.199999999999999" hidden="1" x14ac:dyDescent="0.2"/>
    <row r="48816" ht="10.199999999999999" hidden="1" x14ac:dyDescent="0.2"/>
    <row r="48817" ht="10.199999999999999" hidden="1" x14ac:dyDescent="0.2"/>
    <row r="48818" ht="10.199999999999999" hidden="1" x14ac:dyDescent="0.2"/>
    <row r="48819" ht="10.199999999999999" hidden="1" x14ac:dyDescent="0.2"/>
    <row r="48820" ht="10.199999999999999" hidden="1" x14ac:dyDescent="0.2"/>
    <row r="48821" ht="10.199999999999999" hidden="1" x14ac:dyDescent="0.2"/>
    <row r="48822" ht="10.199999999999999" hidden="1" x14ac:dyDescent="0.2"/>
    <row r="48823" ht="10.199999999999999" hidden="1" x14ac:dyDescent="0.2"/>
    <row r="48824" ht="10.199999999999999" hidden="1" x14ac:dyDescent="0.2"/>
    <row r="48825" ht="10.199999999999999" hidden="1" x14ac:dyDescent="0.2"/>
    <row r="48826" ht="10.199999999999999" hidden="1" x14ac:dyDescent="0.2"/>
    <row r="48827" ht="10.199999999999999" hidden="1" x14ac:dyDescent="0.2"/>
    <row r="48828" ht="10.199999999999999" hidden="1" x14ac:dyDescent="0.2"/>
    <row r="48829" ht="10.199999999999999" hidden="1" x14ac:dyDescent="0.2"/>
    <row r="48830" ht="10.199999999999999" hidden="1" x14ac:dyDescent="0.2"/>
    <row r="48831" ht="10.199999999999999" hidden="1" x14ac:dyDescent="0.2"/>
    <row r="48832" ht="10.199999999999999" hidden="1" x14ac:dyDescent="0.2"/>
    <row r="48833" ht="10.199999999999999" hidden="1" x14ac:dyDescent="0.2"/>
    <row r="48834" ht="10.199999999999999" hidden="1" x14ac:dyDescent="0.2"/>
    <row r="48835" ht="10.199999999999999" hidden="1" x14ac:dyDescent="0.2"/>
    <row r="48836" ht="10.199999999999999" hidden="1" x14ac:dyDescent="0.2"/>
    <row r="48837" ht="10.199999999999999" hidden="1" x14ac:dyDescent="0.2"/>
    <row r="48838" ht="10.199999999999999" hidden="1" x14ac:dyDescent="0.2"/>
    <row r="48839" ht="10.199999999999999" hidden="1" x14ac:dyDescent="0.2"/>
    <row r="48840" ht="10.199999999999999" hidden="1" x14ac:dyDescent="0.2"/>
    <row r="48841" ht="10.199999999999999" hidden="1" x14ac:dyDescent="0.2"/>
    <row r="48842" ht="10.199999999999999" hidden="1" x14ac:dyDescent="0.2"/>
    <row r="48843" ht="10.199999999999999" hidden="1" x14ac:dyDescent="0.2"/>
    <row r="48844" ht="10.199999999999999" hidden="1" x14ac:dyDescent="0.2"/>
    <row r="48845" ht="10.199999999999999" hidden="1" x14ac:dyDescent="0.2"/>
    <row r="48846" ht="10.199999999999999" hidden="1" x14ac:dyDescent="0.2"/>
    <row r="48847" ht="10.199999999999999" hidden="1" x14ac:dyDescent="0.2"/>
    <row r="48848" ht="10.199999999999999" hidden="1" x14ac:dyDescent="0.2"/>
    <row r="48849" ht="10.199999999999999" hidden="1" x14ac:dyDescent="0.2"/>
    <row r="48850" ht="10.199999999999999" hidden="1" x14ac:dyDescent="0.2"/>
    <row r="48851" ht="10.199999999999999" hidden="1" x14ac:dyDescent="0.2"/>
    <row r="48852" ht="10.199999999999999" hidden="1" x14ac:dyDescent="0.2"/>
    <row r="48853" ht="10.199999999999999" hidden="1" x14ac:dyDescent="0.2"/>
    <row r="48854" ht="10.199999999999999" hidden="1" x14ac:dyDescent="0.2"/>
    <row r="48855" ht="10.199999999999999" hidden="1" x14ac:dyDescent="0.2"/>
    <row r="48856" ht="10.199999999999999" hidden="1" x14ac:dyDescent="0.2"/>
    <row r="48857" ht="10.199999999999999" hidden="1" x14ac:dyDescent="0.2"/>
    <row r="48858" ht="10.199999999999999" hidden="1" x14ac:dyDescent="0.2"/>
    <row r="48859" ht="10.199999999999999" hidden="1" x14ac:dyDescent="0.2"/>
    <row r="48860" ht="10.199999999999999" hidden="1" x14ac:dyDescent="0.2"/>
    <row r="48861" ht="10.199999999999999" hidden="1" x14ac:dyDescent="0.2"/>
    <row r="48862" ht="10.199999999999999" hidden="1" x14ac:dyDescent="0.2"/>
    <row r="48863" ht="10.199999999999999" hidden="1" x14ac:dyDescent="0.2"/>
    <row r="48864" ht="10.199999999999999" hidden="1" x14ac:dyDescent="0.2"/>
    <row r="48865" ht="10.199999999999999" hidden="1" x14ac:dyDescent="0.2"/>
    <row r="48866" ht="10.199999999999999" hidden="1" x14ac:dyDescent="0.2"/>
    <row r="48867" ht="10.199999999999999" hidden="1" x14ac:dyDescent="0.2"/>
    <row r="48868" ht="10.199999999999999" hidden="1" x14ac:dyDescent="0.2"/>
    <row r="48869" ht="10.199999999999999" hidden="1" x14ac:dyDescent="0.2"/>
    <row r="48870" ht="10.199999999999999" hidden="1" x14ac:dyDescent="0.2"/>
    <row r="48871" ht="10.199999999999999" hidden="1" x14ac:dyDescent="0.2"/>
    <row r="48872" ht="10.199999999999999" hidden="1" x14ac:dyDescent="0.2"/>
    <row r="48873" ht="10.199999999999999" hidden="1" x14ac:dyDescent="0.2"/>
    <row r="48874" ht="10.199999999999999" hidden="1" x14ac:dyDescent="0.2"/>
    <row r="48875" ht="10.199999999999999" hidden="1" x14ac:dyDescent="0.2"/>
    <row r="48876" ht="10.199999999999999" hidden="1" x14ac:dyDescent="0.2"/>
    <row r="48877" ht="10.199999999999999" hidden="1" x14ac:dyDescent="0.2"/>
    <row r="48878" ht="10.199999999999999" hidden="1" x14ac:dyDescent="0.2"/>
    <row r="48879" ht="10.199999999999999" hidden="1" x14ac:dyDescent="0.2"/>
    <row r="48880" ht="10.199999999999999" hidden="1" x14ac:dyDescent="0.2"/>
    <row r="48881" ht="10.199999999999999" hidden="1" x14ac:dyDescent="0.2"/>
    <row r="48882" ht="10.199999999999999" hidden="1" x14ac:dyDescent="0.2"/>
    <row r="48883" ht="10.199999999999999" hidden="1" x14ac:dyDescent="0.2"/>
    <row r="48884" ht="10.199999999999999" hidden="1" x14ac:dyDescent="0.2"/>
    <row r="48885" ht="10.199999999999999" hidden="1" x14ac:dyDescent="0.2"/>
    <row r="48886" ht="10.199999999999999" hidden="1" x14ac:dyDescent="0.2"/>
    <row r="48887" ht="10.199999999999999" hidden="1" x14ac:dyDescent="0.2"/>
    <row r="48888" ht="10.199999999999999" hidden="1" x14ac:dyDescent="0.2"/>
    <row r="48889" ht="10.199999999999999" hidden="1" x14ac:dyDescent="0.2"/>
    <row r="48890" ht="10.199999999999999" hidden="1" x14ac:dyDescent="0.2"/>
    <row r="48891" ht="10.199999999999999" hidden="1" x14ac:dyDescent="0.2"/>
    <row r="48892" ht="10.199999999999999" hidden="1" x14ac:dyDescent="0.2"/>
    <row r="48893" ht="10.199999999999999" hidden="1" x14ac:dyDescent="0.2"/>
    <row r="48894" ht="10.199999999999999" hidden="1" x14ac:dyDescent="0.2"/>
    <row r="48895" ht="10.199999999999999" hidden="1" x14ac:dyDescent="0.2"/>
    <row r="48896" ht="10.199999999999999" hidden="1" x14ac:dyDescent="0.2"/>
    <row r="48897" ht="10.199999999999999" hidden="1" x14ac:dyDescent="0.2"/>
    <row r="48898" ht="10.199999999999999" hidden="1" x14ac:dyDescent="0.2"/>
    <row r="48899" ht="10.199999999999999" hidden="1" x14ac:dyDescent="0.2"/>
    <row r="48900" ht="10.199999999999999" hidden="1" x14ac:dyDescent="0.2"/>
    <row r="48901" ht="10.199999999999999" hidden="1" x14ac:dyDescent="0.2"/>
    <row r="48902" ht="10.199999999999999" hidden="1" x14ac:dyDescent="0.2"/>
    <row r="48903" ht="10.199999999999999" hidden="1" x14ac:dyDescent="0.2"/>
    <row r="48904" ht="10.199999999999999" hidden="1" x14ac:dyDescent="0.2"/>
    <row r="48905" ht="10.199999999999999" hidden="1" x14ac:dyDescent="0.2"/>
    <row r="48906" ht="10.199999999999999" hidden="1" x14ac:dyDescent="0.2"/>
    <row r="48907" ht="10.199999999999999" hidden="1" x14ac:dyDescent="0.2"/>
    <row r="48908" ht="10.199999999999999" hidden="1" x14ac:dyDescent="0.2"/>
    <row r="48909" ht="10.199999999999999" hidden="1" x14ac:dyDescent="0.2"/>
    <row r="48910" ht="10.199999999999999" hidden="1" x14ac:dyDescent="0.2"/>
    <row r="48911" ht="10.199999999999999" hidden="1" x14ac:dyDescent="0.2"/>
    <row r="48912" ht="10.199999999999999" hidden="1" x14ac:dyDescent="0.2"/>
    <row r="48913" ht="10.199999999999999" hidden="1" x14ac:dyDescent="0.2"/>
    <row r="48914" ht="10.199999999999999" hidden="1" x14ac:dyDescent="0.2"/>
    <row r="48915" ht="10.199999999999999" hidden="1" x14ac:dyDescent="0.2"/>
    <row r="48916" ht="10.199999999999999" hidden="1" x14ac:dyDescent="0.2"/>
    <row r="48917" ht="10.199999999999999" hidden="1" x14ac:dyDescent="0.2"/>
    <row r="48918" ht="10.199999999999999" hidden="1" x14ac:dyDescent="0.2"/>
    <row r="48919" ht="10.199999999999999" hidden="1" x14ac:dyDescent="0.2"/>
    <row r="48920" ht="10.199999999999999" hidden="1" x14ac:dyDescent="0.2"/>
    <row r="48921" ht="10.199999999999999" hidden="1" x14ac:dyDescent="0.2"/>
    <row r="48922" ht="10.199999999999999" hidden="1" x14ac:dyDescent="0.2"/>
    <row r="48923" ht="10.199999999999999" hidden="1" x14ac:dyDescent="0.2"/>
    <row r="48924" ht="10.199999999999999" hidden="1" x14ac:dyDescent="0.2"/>
    <row r="48925" ht="10.199999999999999" hidden="1" x14ac:dyDescent="0.2"/>
    <row r="48926" ht="10.199999999999999" hidden="1" x14ac:dyDescent="0.2"/>
    <row r="48927" ht="10.199999999999999" hidden="1" x14ac:dyDescent="0.2"/>
    <row r="48928" ht="10.199999999999999" hidden="1" x14ac:dyDescent="0.2"/>
    <row r="48929" ht="10.199999999999999" hidden="1" x14ac:dyDescent="0.2"/>
    <row r="48930" ht="10.199999999999999" hidden="1" x14ac:dyDescent="0.2"/>
    <row r="48931" ht="10.199999999999999" hidden="1" x14ac:dyDescent="0.2"/>
    <row r="48932" ht="10.199999999999999" hidden="1" x14ac:dyDescent="0.2"/>
    <row r="48933" ht="10.199999999999999" hidden="1" x14ac:dyDescent="0.2"/>
    <row r="48934" ht="10.199999999999999" hidden="1" x14ac:dyDescent="0.2"/>
    <row r="48935" ht="10.199999999999999" hidden="1" x14ac:dyDescent="0.2"/>
    <row r="48936" ht="10.199999999999999" hidden="1" x14ac:dyDescent="0.2"/>
    <row r="48937" ht="10.199999999999999" hidden="1" x14ac:dyDescent="0.2"/>
    <row r="48938" ht="10.199999999999999" hidden="1" x14ac:dyDescent="0.2"/>
    <row r="48939" ht="10.199999999999999" hidden="1" x14ac:dyDescent="0.2"/>
    <row r="48940" ht="10.199999999999999" hidden="1" x14ac:dyDescent="0.2"/>
    <row r="48941" ht="10.199999999999999" hidden="1" x14ac:dyDescent="0.2"/>
    <row r="48942" ht="10.199999999999999" hidden="1" x14ac:dyDescent="0.2"/>
    <row r="48943" ht="10.199999999999999" hidden="1" x14ac:dyDescent="0.2"/>
    <row r="48944" ht="10.199999999999999" hidden="1" x14ac:dyDescent="0.2"/>
    <row r="48945" ht="10.199999999999999" hidden="1" x14ac:dyDescent="0.2"/>
    <row r="48946" ht="10.199999999999999" hidden="1" x14ac:dyDescent="0.2"/>
    <row r="48947" ht="10.199999999999999" hidden="1" x14ac:dyDescent="0.2"/>
    <row r="48948" ht="10.199999999999999" hidden="1" x14ac:dyDescent="0.2"/>
    <row r="48949" ht="10.199999999999999" hidden="1" x14ac:dyDescent="0.2"/>
    <row r="48950" ht="10.199999999999999" hidden="1" x14ac:dyDescent="0.2"/>
    <row r="48951" ht="10.199999999999999" hidden="1" x14ac:dyDescent="0.2"/>
    <row r="48952" ht="10.199999999999999" hidden="1" x14ac:dyDescent="0.2"/>
    <row r="48953" ht="10.199999999999999" hidden="1" x14ac:dyDescent="0.2"/>
    <row r="48954" ht="10.199999999999999" hidden="1" x14ac:dyDescent="0.2"/>
    <row r="48955" ht="10.199999999999999" hidden="1" x14ac:dyDescent="0.2"/>
    <row r="48956" ht="10.199999999999999" hidden="1" x14ac:dyDescent="0.2"/>
    <row r="48957" ht="10.199999999999999" hidden="1" x14ac:dyDescent="0.2"/>
    <row r="48958" ht="10.199999999999999" hidden="1" x14ac:dyDescent="0.2"/>
    <row r="48959" ht="10.199999999999999" hidden="1" x14ac:dyDescent="0.2"/>
    <row r="48960" ht="10.199999999999999" hidden="1" x14ac:dyDescent="0.2"/>
    <row r="48961" ht="10.199999999999999" hidden="1" x14ac:dyDescent="0.2"/>
    <row r="48962" ht="10.199999999999999" hidden="1" x14ac:dyDescent="0.2"/>
    <row r="48963" ht="10.199999999999999" hidden="1" x14ac:dyDescent="0.2"/>
    <row r="48964" ht="10.199999999999999" hidden="1" x14ac:dyDescent="0.2"/>
    <row r="48965" ht="10.199999999999999" hidden="1" x14ac:dyDescent="0.2"/>
    <row r="48966" ht="10.199999999999999" hidden="1" x14ac:dyDescent="0.2"/>
    <row r="48967" ht="10.199999999999999" hidden="1" x14ac:dyDescent="0.2"/>
    <row r="48968" ht="10.199999999999999" hidden="1" x14ac:dyDescent="0.2"/>
    <row r="48969" ht="10.199999999999999" hidden="1" x14ac:dyDescent="0.2"/>
    <row r="48970" ht="10.199999999999999" hidden="1" x14ac:dyDescent="0.2"/>
    <row r="48971" ht="10.199999999999999" hidden="1" x14ac:dyDescent="0.2"/>
    <row r="48972" ht="10.199999999999999" hidden="1" x14ac:dyDescent="0.2"/>
    <row r="48973" ht="10.199999999999999" hidden="1" x14ac:dyDescent="0.2"/>
    <row r="48974" ht="10.199999999999999" hidden="1" x14ac:dyDescent="0.2"/>
    <row r="48975" ht="10.199999999999999" hidden="1" x14ac:dyDescent="0.2"/>
    <row r="48976" ht="10.199999999999999" hidden="1" x14ac:dyDescent="0.2"/>
    <row r="48977" ht="10.199999999999999" hidden="1" x14ac:dyDescent="0.2"/>
    <row r="48978" ht="10.199999999999999" hidden="1" x14ac:dyDescent="0.2"/>
    <row r="48979" ht="10.199999999999999" hidden="1" x14ac:dyDescent="0.2"/>
    <row r="48980" ht="10.199999999999999" hidden="1" x14ac:dyDescent="0.2"/>
    <row r="48981" ht="10.199999999999999" hidden="1" x14ac:dyDescent="0.2"/>
    <row r="48982" ht="10.199999999999999" hidden="1" x14ac:dyDescent="0.2"/>
    <row r="48983" ht="10.199999999999999" hidden="1" x14ac:dyDescent="0.2"/>
    <row r="48984" ht="10.199999999999999" hidden="1" x14ac:dyDescent="0.2"/>
    <row r="48985" ht="10.199999999999999" hidden="1" x14ac:dyDescent="0.2"/>
    <row r="48986" ht="10.199999999999999" hidden="1" x14ac:dyDescent="0.2"/>
    <row r="48987" ht="10.199999999999999" hidden="1" x14ac:dyDescent="0.2"/>
    <row r="48988" ht="10.199999999999999" hidden="1" x14ac:dyDescent="0.2"/>
    <row r="48989" ht="10.199999999999999" hidden="1" x14ac:dyDescent="0.2"/>
    <row r="48990" ht="10.199999999999999" hidden="1" x14ac:dyDescent="0.2"/>
    <row r="48991" ht="10.199999999999999" hidden="1" x14ac:dyDescent="0.2"/>
    <row r="48992" ht="10.199999999999999" hidden="1" x14ac:dyDescent="0.2"/>
    <row r="48993" ht="10.199999999999999" hidden="1" x14ac:dyDescent="0.2"/>
    <row r="48994" ht="10.199999999999999" hidden="1" x14ac:dyDescent="0.2"/>
    <row r="48995" ht="10.199999999999999" hidden="1" x14ac:dyDescent="0.2"/>
    <row r="48996" ht="10.199999999999999" hidden="1" x14ac:dyDescent="0.2"/>
    <row r="48997" ht="10.199999999999999" hidden="1" x14ac:dyDescent="0.2"/>
    <row r="48998" ht="10.199999999999999" hidden="1" x14ac:dyDescent="0.2"/>
    <row r="48999" ht="10.199999999999999" hidden="1" x14ac:dyDescent="0.2"/>
    <row r="49000" ht="10.199999999999999" hidden="1" x14ac:dyDescent="0.2"/>
    <row r="49001" ht="10.199999999999999" hidden="1" x14ac:dyDescent="0.2"/>
    <row r="49002" ht="10.199999999999999" hidden="1" x14ac:dyDescent="0.2"/>
    <row r="49003" ht="10.199999999999999" hidden="1" x14ac:dyDescent="0.2"/>
    <row r="49004" ht="10.199999999999999" hidden="1" x14ac:dyDescent="0.2"/>
    <row r="49005" ht="10.199999999999999" hidden="1" x14ac:dyDescent="0.2"/>
    <row r="49006" ht="10.199999999999999" hidden="1" x14ac:dyDescent="0.2"/>
    <row r="49007" ht="10.199999999999999" hidden="1" x14ac:dyDescent="0.2"/>
    <row r="49008" ht="10.199999999999999" hidden="1" x14ac:dyDescent="0.2"/>
    <row r="49009" ht="10.199999999999999" hidden="1" x14ac:dyDescent="0.2"/>
    <row r="49010" ht="10.199999999999999" hidden="1" x14ac:dyDescent="0.2"/>
    <row r="49011" ht="10.199999999999999" hidden="1" x14ac:dyDescent="0.2"/>
    <row r="49012" ht="10.199999999999999" hidden="1" x14ac:dyDescent="0.2"/>
    <row r="49013" ht="10.199999999999999" hidden="1" x14ac:dyDescent="0.2"/>
    <row r="49014" ht="10.199999999999999" hidden="1" x14ac:dyDescent="0.2"/>
    <row r="49015" ht="10.199999999999999" hidden="1" x14ac:dyDescent="0.2"/>
    <row r="49016" ht="10.199999999999999" hidden="1" x14ac:dyDescent="0.2"/>
    <row r="49017" ht="10.199999999999999" hidden="1" x14ac:dyDescent="0.2"/>
    <row r="49018" ht="10.199999999999999" hidden="1" x14ac:dyDescent="0.2"/>
    <row r="49019" ht="10.199999999999999" hidden="1" x14ac:dyDescent="0.2"/>
    <row r="49020" ht="10.199999999999999" hidden="1" x14ac:dyDescent="0.2"/>
    <row r="49021" ht="10.199999999999999" hidden="1" x14ac:dyDescent="0.2"/>
    <row r="49022" ht="10.199999999999999" hidden="1" x14ac:dyDescent="0.2"/>
    <row r="49023" ht="10.199999999999999" hidden="1" x14ac:dyDescent="0.2"/>
    <row r="49024" ht="10.199999999999999" hidden="1" x14ac:dyDescent="0.2"/>
    <row r="49025" ht="10.199999999999999" hidden="1" x14ac:dyDescent="0.2"/>
    <row r="49026" ht="10.199999999999999" hidden="1" x14ac:dyDescent="0.2"/>
    <row r="49027" ht="10.199999999999999" hidden="1" x14ac:dyDescent="0.2"/>
    <row r="49028" ht="10.199999999999999" hidden="1" x14ac:dyDescent="0.2"/>
    <row r="49029" ht="10.199999999999999" hidden="1" x14ac:dyDescent="0.2"/>
    <row r="49030" ht="10.199999999999999" hidden="1" x14ac:dyDescent="0.2"/>
    <row r="49031" ht="10.199999999999999" hidden="1" x14ac:dyDescent="0.2"/>
    <row r="49032" ht="10.199999999999999" hidden="1" x14ac:dyDescent="0.2"/>
    <row r="49033" ht="10.199999999999999" hidden="1" x14ac:dyDescent="0.2"/>
    <row r="49034" ht="10.199999999999999" hidden="1" x14ac:dyDescent="0.2"/>
    <row r="49035" ht="10.199999999999999" hidden="1" x14ac:dyDescent="0.2"/>
    <row r="49036" ht="10.199999999999999" hidden="1" x14ac:dyDescent="0.2"/>
    <row r="49037" ht="10.199999999999999" hidden="1" x14ac:dyDescent="0.2"/>
    <row r="49038" ht="10.199999999999999" hidden="1" x14ac:dyDescent="0.2"/>
    <row r="49039" ht="10.199999999999999" hidden="1" x14ac:dyDescent="0.2"/>
    <row r="49040" ht="10.199999999999999" hidden="1" x14ac:dyDescent="0.2"/>
    <row r="49041" ht="10.199999999999999" hidden="1" x14ac:dyDescent="0.2"/>
    <row r="49042" ht="10.199999999999999" hidden="1" x14ac:dyDescent="0.2"/>
    <row r="49043" ht="10.199999999999999" hidden="1" x14ac:dyDescent="0.2"/>
    <row r="49044" ht="10.199999999999999" hidden="1" x14ac:dyDescent="0.2"/>
    <row r="49045" ht="10.199999999999999" hidden="1" x14ac:dyDescent="0.2"/>
    <row r="49046" ht="10.199999999999999" hidden="1" x14ac:dyDescent="0.2"/>
    <row r="49047" ht="10.199999999999999" hidden="1" x14ac:dyDescent="0.2"/>
    <row r="49048" ht="10.199999999999999" hidden="1" x14ac:dyDescent="0.2"/>
    <row r="49049" ht="10.199999999999999" hidden="1" x14ac:dyDescent="0.2"/>
    <row r="49050" ht="10.199999999999999" hidden="1" x14ac:dyDescent="0.2"/>
    <row r="49051" ht="10.199999999999999" hidden="1" x14ac:dyDescent="0.2"/>
    <row r="49052" ht="10.199999999999999" hidden="1" x14ac:dyDescent="0.2"/>
    <row r="49053" ht="10.199999999999999" hidden="1" x14ac:dyDescent="0.2"/>
    <row r="49054" ht="10.199999999999999" hidden="1" x14ac:dyDescent="0.2"/>
    <row r="49055" ht="10.199999999999999" hidden="1" x14ac:dyDescent="0.2"/>
    <row r="49056" ht="10.199999999999999" hidden="1" x14ac:dyDescent="0.2"/>
    <row r="49057" ht="10.199999999999999" hidden="1" x14ac:dyDescent="0.2"/>
    <row r="49058" ht="10.199999999999999" hidden="1" x14ac:dyDescent="0.2"/>
    <row r="49059" ht="10.199999999999999" hidden="1" x14ac:dyDescent="0.2"/>
    <row r="49060" ht="10.199999999999999" hidden="1" x14ac:dyDescent="0.2"/>
    <row r="49061" ht="10.199999999999999" hidden="1" x14ac:dyDescent="0.2"/>
    <row r="49062" ht="10.199999999999999" hidden="1" x14ac:dyDescent="0.2"/>
    <row r="49063" ht="10.199999999999999" hidden="1" x14ac:dyDescent="0.2"/>
    <row r="49064" ht="10.199999999999999" hidden="1" x14ac:dyDescent="0.2"/>
    <row r="49065" ht="10.199999999999999" hidden="1" x14ac:dyDescent="0.2"/>
    <row r="49066" ht="10.199999999999999" hidden="1" x14ac:dyDescent="0.2"/>
    <row r="49067" ht="10.199999999999999" hidden="1" x14ac:dyDescent="0.2"/>
    <row r="49068" ht="10.199999999999999" hidden="1" x14ac:dyDescent="0.2"/>
    <row r="49069" ht="10.199999999999999" hidden="1" x14ac:dyDescent="0.2"/>
    <row r="49070" ht="10.199999999999999" hidden="1" x14ac:dyDescent="0.2"/>
    <row r="49071" ht="10.199999999999999" hidden="1" x14ac:dyDescent="0.2"/>
    <row r="49072" ht="10.199999999999999" hidden="1" x14ac:dyDescent="0.2"/>
    <row r="49073" ht="10.199999999999999" hidden="1" x14ac:dyDescent="0.2"/>
    <row r="49074" ht="10.199999999999999" hidden="1" x14ac:dyDescent="0.2"/>
    <row r="49075" ht="10.199999999999999" hidden="1" x14ac:dyDescent="0.2"/>
    <row r="49076" ht="10.199999999999999" hidden="1" x14ac:dyDescent="0.2"/>
    <row r="49077" ht="10.199999999999999" hidden="1" x14ac:dyDescent="0.2"/>
    <row r="49078" ht="10.199999999999999" hidden="1" x14ac:dyDescent="0.2"/>
    <row r="49079" ht="10.199999999999999" hidden="1" x14ac:dyDescent="0.2"/>
    <row r="49080" ht="10.199999999999999" hidden="1" x14ac:dyDescent="0.2"/>
    <row r="49081" ht="10.199999999999999" hidden="1" x14ac:dyDescent="0.2"/>
    <row r="49082" ht="10.199999999999999" hidden="1" x14ac:dyDescent="0.2"/>
    <row r="49083" ht="10.199999999999999" hidden="1" x14ac:dyDescent="0.2"/>
    <row r="49084" ht="10.199999999999999" hidden="1" x14ac:dyDescent="0.2"/>
    <row r="49085" ht="10.199999999999999" hidden="1" x14ac:dyDescent="0.2"/>
    <row r="49086" ht="10.199999999999999" hidden="1" x14ac:dyDescent="0.2"/>
    <row r="49087" ht="10.199999999999999" hidden="1" x14ac:dyDescent="0.2"/>
    <row r="49088" ht="10.199999999999999" hidden="1" x14ac:dyDescent="0.2"/>
    <row r="49089" ht="10.199999999999999" hidden="1" x14ac:dyDescent="0.2"/>
    <row r="49090" ht="10.199999999999999" hidden="1" x14ac:dyDescent="0.2"/>
    <row r="49091" ht="10.199999999999999" hidden="1" x14ac:dyDescent="0.2"/>
    <row r="49092" ht="10.199999999999999" hidden="1" x14ac:dyDescent="0.2"/>
    <row r="49093" ht="10.199999999999999" hidden="1" x14ac:dyDescent="0.2"/>
    <row r="49094" ht="10.199999999999999" hidden="1" x14ac:dyDescent="0.2"/>
    <row r="49095" ht="10.199999999999999" hidden="1" x14ac:dyDescent="0.2"/>
    <row r="49096" ht="10.199999999999999" hidden="1" x14ac:dyDescent="0.2"/>
    <row r="49097" ht="10.199999999999999" hidden="1" x14ac:dyDescent="0.2"/>
    <row r="49098" ht="10.199999999999999" hidden="1" x14ac:dyDescent="0.2"/>
    <row r="49099" ht="10.199999999999999" hidden="1" x14ac:dyDescent="0.2"/>
    <row r="49100" ht="10.199999999999999" hidden="1" x14ac:dyDescent="0.2"/>
    <row r="49101" ht="10.199999999999999" hidden="1" x14ac:dyDescent="0.2"/>
    <row r="49102" ht="10.199999999999999" hidden="1" x14ac:dyDescent="0.2"/>
    <row r="49103" ht="10.199999999999999" hidden="1" x14ac:dyDescent="0.2"/>
    <row r="49104" ht="10.199999999999999" hidden="1" x14ac:dyDescent="0.2"/>
    <row r="49105" ht="10.199999999999999" hidden="1" x14ac:dyDescent="0.2"/>
    <row r="49106" ht="10.199999999999999" hidden="1" x14ac:dyDescent="0.2"/>
    <row r="49107" ht="10.199999999999999" hidden="1" x14ac:dyDescent="0.2"/>
    <row r="49108" ht="10.199999999999999" hidden="1" x14ac:dyDescent="0.2"/>
    <row r="49109" ht="10.199999999999999" hidden="1" x14ac:dyDescent="0.2"/>
    <row r="49110" ht="10.199999999999999" hidden="1" x14ac:dyDescent="0.2"/>
    <row r="49111" ht="10.199999999999999" hidden="1" x14ac:dyDescent="0.2"/>
    <row r="49112" ht="10.199999999999999" hidden="1" x14ac:dyDescent="0.2"/>
    <row r="49113" ht="10.199999999999999" hidden="1" x14ac:dyDescent="0.2"/>
    <row r="49114" ht="10.199999999999999" hidden="1" x14ac:dyDescent="0.2"/>
    <row r="49115" ht="10.199999999999999" hidden="1" x14ac:dyDescent="0.2"/>
    <row r="49116" ht="10.199999999999999" hidden="1" x14ac:dyDescent="0.2"/>
    <row r="49117" ht="10.199999999999999" hidden="1" x14ac:dyDescent="0.2"/>
    <row r="49118" ht="10.199999999999999" hidden="1" x14ac:dyDescent="0.2"/>
    <row r="49119" ht="10.199999999999999" hidden="1" x14ac:dyDescent="0.2"/>
    <row r="49120" ht="10.199999999999999" hidden="1" x14ac:dyDescent="0.2"/>
    <row r="49121" ht="10.199999999999999" hidden="1" x14ac:dyDescent="0.2"/>
    <row r="49122" ht="10.199999999999999" hidden="1" x14ac:dyDescent="0.2"/>
    <row r="49123" ht="10.199999999999999" hidden="1" x14ac:dyDescent="0.2"/>
    <row r="49124" ht="10.199999999999999" hidden="1" x14ac:dyDescent="0.2"/>
    <row r="49125" ht="10.199999999999999" hidden="1" x14ac:dyDescent="0.2"/>
    <row r="49126" ht="10.199999999999999" hidden="1" x14ac:dyDescent="0.2"/>
    <row r="49127" ht="10.199999999999999" hidden="1" x14ac:dyDescent="0.2"/>
    <row r="49128" ht="10.199999999999999" hidden="1" x14ac:dyDescent="0.2"/>
    <row r="49129" ht="10.199999999999999" hidden="1" x14ac:dyDescent="0.2"/>
    <row r="49130" ht="10.199999999999999" hidden="1" x14ac:dyDescent="0.2"/>
    <row r="49131" ht="10.199999999999999" hidden="1" x14ac:dyDescent="0.2"/>
    <row r="49132" ht="10.199999999999999" hidden="1" x14ac:dyDescent="0.2"/>
    <row r="49133" ht="10.199999999999999" hidden="1" x14ac:dyDescent="0.2"/>
    <row r="49134" ht="10.199999999999999" hidden="1" x14ac:dyDescent="0.2"/>
    <row r="49135" ht="10.199999999999999" hidden="1" x14ac:dyDescent="0.2"/>
    <row r="49136" ht="10.199999999999999" hidden="1" x14ac:dyDescent="0.2"/>
    <row r="49137" ht="10.199999999999999" hidden="1" x14ac:dyDescent="0.2"/>
    <row r="49138" ht="10.199999999999999" hidden="1" x14ac:dyDescent="0.2"/>
    <row r="49139" ht="10.199999999999999" hidden="1" x14ac:dyDescent="0.2"/>
    <row r="49140" ht="10.199999999999999" hidden="1" x14ac:dyDescent="0.2"/>
    <row r="49141" ht="10.199999999999999" hidden="1" x14ac:dyDescent="0.2"/>
    <row r="49142" ht="10.199999999999999" hidden="1" x14ac:dyDescent="0.2"/>
    <row r="49143" ht="10.199999999999999" hidden="1" x14ac:dyDescent="0.2"/>
    <row r="49144" ht="10.199999999999999" hidden="1" x14ac:dyDescent="0.2"/>
    <row r="49145" ht="10.199999999999999" hidden="1" x14ac:dyDescent="0.2"/>
    <row r="49146" ht="10.199999999999999" hidden="1" x14ac:dyDescent="0.2"/>
    <row r="49147" ht="10.199999999999999" hidden="1" x14ac:dyDescent="0.2"/>
    <row r="49148" ht="10.199999999999999" hidden="1" x14ac:dyDescent="0.2"/>
    <row r="49149" ht="10.199999999999999" hidden="1" x14ac:dyDescent="0.2"/>
    <row r="49150" ht="10.199999999999999" hidden="1" x14ac:dyDescent="0.2"/>
    <row r="49151" ht="10.199999999999999" hidden="1" x14ac:dyDescent="0.2"/>
    <row r="49152" ht="10.199999999999999" hidden="1" x14ac:dyDescent="0.2"/>
    <row r="49153" ht="10.199999999999999" hidden="1" x14ac:dyDescent="0.2"/>
    <row r="49154" ht="10.199999999999999" hidden="1" x14ac:dyDescent="0.2"/>
    <row r="49155" ht="10.199999999999999" hidden="1" x14ac:dyDescent="0.2"/>
    <row r="49156" ht="10.199999999999999" hidden="1" x14ac:dyDescent="0.2"/>
    <row r="49157" ht="10.199999999999999" hidden="1" x14ac:dyDescent="0.2"/>
    <row r="49158" ht="10.199999999999999" hidden="1" x14ac:dyDescent="0.2"/>
    <row r="49159" ht="10.199999999999999" hidden="1" x14ac:dyDescent="0.2"/>
    <row r="49160" ht="10.199999999999999" hidden="1" x14ac:dyDescent="0.2"/>
    <row r="49161" ht="10.199999999999999" hidden="1" x14ac:dyDescent="0.2"/>
    <row r="49162" ht="10.199999999999999" hidden="1" x14ac:dyDescent="0.2"/>
    <row r="49163" ht="10.199999999999999" hidden="1" x14ac:dyDescent="0.2"/>
    <row r="49164" ht="10.199999999999999" hidden="1" x14ac:dyDescent="0.2"/>
    <row r="49165" ht="10.199999999999999" hidden="1" x14ac:dyDescent="0.2"/>
    <row r="49166" ht="10.199999999999999" hidden="1" x14ac:dyDescent="0.2"/>
    <row r="49167" ht="10.199999999999999" hidden="1" x14ac:dyDescent="0.2"/>
    <row r="49168" ht="10.199999999999999" hidden="1" x14ac:dyDescent="0.2"/>
    <row r="49169" ht="10.199999999999999" hidden="1" x14ac:dyDescent="0.2"/>
    <row r="49170" ht="10.199999999999999" hidden="1" x14ac:dyDescent="0.2"/>
    <row r="49171" ht="10.199999999999999" hidden="1" x14ac:dyDescent="0.2"/>
    <row r="49172" ht="10.199999999999999" hidden="1" x14ac:dyDescent="0.2"/>
    <row r="49173" ht="10.199999999999999" hidden="1" x14ac:dyDescent="0.2"/>
    <row r="49174" ht="10.199999999999999" hidden="1" x14ac:dyDescent="0.2"/>
    <row r="49175" ht="10.199999999999999" hidden="1" x14ac:dyDescent="0.2"/>
    <row r="49176" ht="10.199999999999999" hidden="1" x14ac:dyDescent="0.2"/>
    <row r="49177" ht="10.199999999999999" hidden="1" x14ac:dyDescent="0.2"/>
    <row r="49178" ht="10.199999999999999" hidden="1" x14ac:dyDescent="0.2"/>
    <row r="49179" ht="10.199999999999999" hidden="1" x14ac:dyDescent="0.2"/>
    <row r="49180" ht="10.199999999999999" hidden="1" x14ac:dyDescent="0.2"/>
    <row r="49181" ht="10.199999999999999" hidden="1" x14ac:dyDescent="0.2"/>
    <row r="49182" ht="10.199999999999999" hidden="1" x14ac:dyDescent="0.2"/>
    <row r="49183" ht="10.199999999999999" hidden="1" x14ac:dyDescent="0.2"/>
    <row r="49184" ht="10.199999999999999" hidden="1" x14ac:dyDescent="0.2"/>
    <row r="49185" ht="10.199999999999999" hidden="1" x14ac:dyDescent="0.2"/>
    <row r="49186" ht="10.199999999999999" hidden="1" x14ac:dyDescent="0.2"/>
    <row r="49187" ht="10.199999999999999" hidden="1" x14ac:dyDescent="0.2"/>
    <row r="49188" ht="10.199999999999999" hidden="1" x14ac:dyDescent="0.2"/>
    <row r="49189" ht="10.199999999999999" hidden="1" x14ac:dyDescent="0.2"/>
    <row r="49190" ht="10.199999999999999" hidden="1" x14ac:dyDescent="0.2"/>
    <row r="49191" ht="10.199999999999999" hidden="1" x14ac:dyDescent="0.2"/>
    <row r="49192" ht="10.199999999999999" hidden="1" x14ac:dyDescent="0.2"/>
    <row r="49193" ht="10.199999999999999" hidden="1" x14ac:dyDescent="0.2"/>
    <row r="49194" ht="10.199999999999999" hidden="1" x14ac:dyDescent="0.2"/>
    <row r="49195" ht="10.199999999999999" hidden="1" x14ac:dyDescent="0.2"/>
    <row r="49196" ht="10.199999999999999" hidden="1" x14ac:dyDescent="0.2"/>
    <row r="49197" ht="10.199999999999999" hidden="1" x14ac:dyDescent="0.2"/>
    <row r="49198" ht="10.199999999999999" hidden="1" x14ac:dyDescent="0.2"/>
    <row r="49199" ht="10.199999999999999" hidden="1" x14ac:dyDescent="0.2"/>
    <row r="49200" ht="10.199999999999999" hidden="1" x14ac:dyDescent="0.2"/>
    <row r="49201" ht="10.199999999999999" hidden="1" x14ac:dyDescent="0.2"/>
    <row r="49202" ht="10.199999999999999" hidden="1" x14ac:dyDescent="0.2"/>
    <row r="49203" ht="10.199999999999999" hidden="1" x14ac:dyDescent="0.2"/>
    <row r="49204" ht="10.199999999999999" hidden="1" x14ac:dyDescent="0.2"/>
    <row r="49205" ht="10.199999999999999" hidden="1" x14ac:dyDescent="0.2"/>
    <row r="49206" ht="10.199999999999999" hidden="1" x14ac:dyDescent="0.2"/>
    <row r="49207" ht="10.199999999999999" hidden="1" x14ac:dyDescent="0.2"/>
    <row r="49208" ht="10.199999999999999" hidden="1" x14ac:dyDescent="0.2"/>
    <row r="49209" ht="10.199999999999999" hidden="1" x14ac:dyDescent="0.2"/>
    <row r="49210" ht="10.199999999999999" hidden="1" x14ac:dyDescent="0.2"/>
    <row r="49211" ht="10.199999999999999" hidden="1" x14ac:dyDescent="0.2"/>
    <row r="49212" ht="10.199999999999999" hidden="1" x14ac:dyDescent="0.2"/>
    <row r="49213" ht="10.199999999999999" hidden="1" x14ac:dyDescent="0.2"/>
    <row r="49214" ht="10.199999999999999" hidden="1" x14ac:dyDescent="0.2"/>
    <row r="49215" ht="10.199999999999999" hidden="1" x14ac:dyDescent="0.2"/>
    <row r="49216" ht="10.199999999999999" hidden="1" x14ac:dyDescent="0.2"/>
    <row r="49217" ht="10.199999999999999" hidden="1" x14ac:dyDescent="0.2"/>
    <row r="49218" ht="10.199999999999999" hidden="1" x14ac:dyDescent="0.2"/>
    <row r="49219" ht="10.199999999999999" hidden="1" x14ac:dyDescent="0.2"/>
    <row r="49220" ht="10.199999999999999" hidden="1" x14ac:dyDescent="0.2"/>
    <row r="49221" ht="10.199999999999999" hidden="1" x14ac:dyDescent="0.2"/>
    <row r="49222" ht="10.199999999999999" hidden="1" x14ac:dyDescent="0.2"/>
    <row r="49223" ht="10.199999999999999" hidden="1" x14ac:dyDescent="0.2"/>
    <row r="49224" ht="10.199999999999999" hidden="1" x14ac:dyDescent="0.2"/>
    <row r="49225" ht="10.199999999999999" hidden="1" x14ac:dyDescent="0.2"/>
    <row r="49226" ht="10.199999999999999" hidden="1" x14ac:dyDescent="0.2"/>
    <row r="49227" ht="10.199999999999999" hidden="1" x14ac:dyDescent="0.2"/>
    <row r="49228" ht="10.199999999999999" hidden="1" x14ac:dyDescent="0.2"/>
    <row r="49229" ht="10.199999999999999" hidden="1" x14ac:dyDescent="0.2"/>
    <row r="49230" ht="10.199999999999999" hidden="1" x14ac:dyDescent="0.2"/>
    <row r="49231" ht="10.199999999999999" hidden="1" x14ac:dyDescent="0.2"/>
    <row r="49232" ht="10.199999999999999" hidden="1" x14ac:dyDescent="0.2"/>
    <row r="49233" ht="10.199999999999999" hidden="1" x14ac:dyDescent="0.2"/>
    <row r="49234" ht="10.199999999999999" hidden="1" x14ac:dyDescent="0.2"/>
    <row r="49235" ht="10.199999999999999" hidden="1" x14ac:dyDescent="0.2"/>
    <row r="49236" ht="10.199999999999999" hidden="1" x14ac:dyDescent="0.2"/>
    <row r="49237" ht="10.199999999999999" hidden="1" x14ac:dyDescent="0.2"/>
    <row r="49238" ht="10.199999999999999" hidden="1" x14ac:dyDescent="0.2"/>
    <row r="49239" ht="10.199999999999999" hidden="1" x14ac:dyDescent="0.2"/>
    <row r="49240" ht="10.199999999999999" hidden="1" x14ac:dyDescent="0.2"/>
    <row r="49241" ht="10.199999999999999" hidden="1" x14ac:dyDescent="0.2"/>
    <row r="49242" ht="10.199999999999999" hidden="1" x14ac:dyDescent="0.2"/>
    <row r="49243" ht="10.199999999999999" hidden="1" x14ac:dyDescent="0.2"/>
    <row r="49244" ht="10.199999999999999" hidden="1" x14ac:dyDescent="0.2"/>
    <row r="49245" ht="10.199999999999999" hidden="1" x14ac:dyDescent="0.2"/>
    <row r="49246" ht="10.199999999999999" hidden="1" x14ac:dyDescent="0.2"/>
    <row r="49247" ht="10.199999999999999" hidden="1" x14ac:dyDescent="0.2"/>
    <row r="49248" ht="10.199999999999999" hidden="1" x14ac:dyDescent="0.2"/>
    <row r="49249" ht="10.199999999999999" hidden="1" x14ac:dyDescent="0.2"/>
    <row r="49250" ht="10.199999999999999" hidden="1" x14ac:dyDescent="0.2"/>
    <row r="49251" ht="10.199999999999999" hidden="1" x14ac:dyDescent="0.2"/>
    <row r="49252" ht="10.199999999999999" hidden="1" x14ac:dyDescent="0.2"/>
    <row r="49253" ht="10.199999999999999" hidden="1" x14ac:dyDescent="0.2"/>
    <row r="49254" ht="10.199999999999999" hidden="1" x14ac:dyDescent="0.2"/>
    <row r="49255" ht="10.199999999999999" hidden="1" x14ac:dyDescent="0.2"/>
    <row r="49256" ht="10.199999999999999" hidden="1" x14ac:dyDescent="0.2"/>
    <row r="49257" ht="10.199999999999999" hidden="1" x14ac:dyDescent="0.2"/>
    <row r="49258" ht="10.199999999999999" hidden="1" x14ac:dyDescent="0.2"/>
    <row r="49259" ht="10.199999999999999" hidden="1" x14ac:dyDescent="0.2"/>
    <row r="49260" ht="10.199999999999999" hidden="1" x14ac:dyDescent="0.2"/>
    <row r="49261" ht="10.199999999999999" hidden="1" x14ac:dyDescent="0.2"/>
    <row r="49262" ht="10.199999999999999" hidden="1" x14ac:dyDescent="0.2"/>
    <row r="49263" ht="10.199999999999999" hidden="1" x14ac:dyDescent="0.2"/>
    <row r="49264" ht="10.199999999999999" hidden="1" x14ac:dyDescent="0.2"/>
    <row r="49265" ht="10.199999999999999" hidden="1" x14ac:dyDescent="0.2"/>
    <row r="49266" ht="10.199999999999999" hidden="1" x14ac:dyDescent="0.2"/>
    <row r="49267" ht="10.199999999999999" hidden="1" x14ac:dyDescent="0.2"/>
    <row r="49268" ht="10.199999999999999" hidden="1" x14ac:dyDescent="0.2"/>
    <row r="49269" ht="10.199999999999999" hidden="1" x14ac:dyDescent="0.2"/>
    <row r="49270" ht="10.199999999999999" hidden="1" x14ac:dyDescent="0.2"/>
    <row r="49271" ht="10.199999999999999" hidden="1" x14ac:dyDescent="0.2"/>
    <row r="49272" ht="10.199999999999999" hidden="1" x14ac:dyDescent="0.2"/>
    <row r="49273" ht="10.199999999999999" hidden="1" x14ac:dyDescent="0.2"/>
    <row r="49274" ht="10.199999999999999" hidden="1" x14ac:dyDescent="0.2"/>
    <row r="49275" ht="10.199999999999999" hidden="1" x14ac:dyDescent="0.2"/>
    <row r="49276" ht="10.199999999999999" hidden="1" x14ac:dyDescent="0.2"/>
    <row r="49277" ht="10.199999999999999" hidden="1" x14ac:dyDescent="0.2"/>
    <row r="49278" ht="10.199999999999999" hidden="1" x14ac:dyDescent="0.2"/>
    <row r="49279" ht="10.199999999999999" hidden="1" x14ac:dyDescent="0.2"/>
    <row r="49280" ht="10.199999999999999" hidden="1" x14ac:dyDescent="0.2"/>
    <row r="49281" ht="10.199999999999999" hidden="1" x14ac:dyDescent="0.2"/>
    <row r="49282" ht="10.199999999999999" hidden="1" x14ac:dyDescent="0.2"/>
    <row r="49283" ht="10.199999999999999" hidden="1" x14ac:dyDescent="0.2"/>
    <row r="49284" ht="10.199999999999999" hidden="1" x14ac:dyDescent="0.2"/>
    <row r="49285" ht="10.199999999999999" hidden="1" x14ac:dyDescent="0.2"/>
    <row r="49286" ht="10.199999999999999" hidden="1" x14ac:dyDescent="0.2"/>
    <row r="49287" ht="10.199999999999999" hidden="1" x14ac:dyDescent="0.2"/>
    <row r="49288" ht="10.199999999999999" hidden="1" x14ac:dyDescent="0.2"/>
    <row r="49289" ht="10.199999999999999" hidden="1" x14ac:dyDescent="0.2"/>
    <row r="49290" ht="10.199999999999999" hidden="1" x14ac:dyDescent="0.2"/>
    <row r="49291" ht="10.199999999999999" hidden="1" x14ac:dyDescent="0.2"/>
    <row r="49292" ht="10.199999999999999" hidden="1" x14ac:dyDescent="0.2"/>
    <row r="49293" ht="10.199999999999999" hidden="1" x14ac:dyDescent="0.2"/>
    <row r="49294" ht="10.199999999999999" hidden="1" x14ac:dyDescent="0.2"/>
    <row r="49295" ht="10.199999999999999" hidden="1" x14ac:dyDescent="0.2"/>
    <row r="49296" ht="10.199999999999999" hidden="1" x14ac:dyDescent="0.2"/>
    <row r="49297" ht="10.199999999999999" hidden="1" x14ac:dyDescent="0.2"/>
    <row r="49298" ht="10.199999999999999" hidden="1" x14ac:dyDescent="0.2"/>
    <row r="49299" ht="10.199999999999999" hidden="1" x14ac:dyDescent="0.2"/>
    <row r="49300" ht="10.199999999999999" hidden="1" x14ac:dyDescent="0.2"/>
    <row r="49301" ht="10.199999999999999" hidden="1" x14ac:dyDescent="0.2"/>
    <row r="49302" ht="10.199999999999999" hidden="1" x14ac:dyDescent="0.2"/>
    <row r="49303" ht="10.199999999999999" hidden="1" x14ac:dyDescent="0.2"/>
    <row r="49304" ht="10.199999999999999" hidden="1" x14ac:dyDescent="0.2"/>
    <row r="49305" ht="10.199999999999999" hidden="1" x14ac:dyDescent="0.2"/>
    <row r="49306" ht="10.199999999999999" hidden="1" x14ac:dyDescent="0.2"/>
    <row r="49307" ht="10.199999999999999" hidden="1" x14ac:dyDescent="0.2"/>
    <row r="49308" ht="10.199999999999999" hidden="1" x14ac:dyDescent="0.2"/>
    <row r="49309" ht="10.199999999999999" hidden="1" x14ac:dyDescent="0.2"/>
    <row r="49310" ht="10.199999999999999" hidden="1" x14ac:dyDescent="0.2"/>
    <row r="49311" ht="10.199999999999999" hidden="1" x14ac:dyDescent="0.2"/>
    <row r="49312" ht="10.199999999999999" hidden="1" x14ac:dyDescent="0.2"/>
    <row r="49313" ht="10.199999999999999" hidden="1" x14ac:dyDescent="0.2"/>
    <row r="49314" ht="10.199999999999999" hidden="1" x14ac:dyDescent="0.2"/>
    <row r="49315" ht="10.199999999999999" hidden="1" x14ac:dyDescent="0.2"/>
    <row r="49316" ht="10.199999999999999" hidden="1" x14ac:dyDescent="0.2"/>
    <row r="49317" ht="10.199999999999999" hidden="1" x14ac:dyDescent="0.2"/>
    <row r="49318" ht="10.199999999999999" hidden="1" x14ac:dyDescent="0.2"/>
    <row r="49319" ht="10.199999999999999" hidden="1" x14ac:dyDescent="0.2"/>
    <row r="49320" ht="10.199999999999999" hidden="1" x14ac:dyDescent="0.2"/>
    <row r="49321" ht="10.199999999999999" hidden="1" x14ac:dyDescent="0.2"/>
    <row r="49322" ht="10.199999999999999" hidden="1" x14ac:dyDescent="0.2"/>
    <row r="49323" ht="10.199999999999999" hidden="1" x14ac:dyDescent="0.2"/>
    <row r="49324" ht="10.199999999999999" hidden="1" x14ac:dyDescent="0.2"/>
    <row r="49325" ht="10.199999999999999" hidden="1" x14ac:dyDescent="0.2"/>
    <row r="49326" ht="10.199999999999999" hidden="1" x14ac:dyDescent="0.2"/>
    <row r="49327" ht="10.199999999999999" hidden="1" x14ac:dyDescent="0.2"/>
    <row r="49328" ht="10.199999999999999" hidden="1" x14ac:dyDescent="0.2"/>
    <row r="49329" ht="10.199999999999999" hidden="1" x14ac:dyDescent="0.2"/>
    <row r="49330" ht="10.199999999999999" hidden="1" x14ac:dyDescent="0.2"/>
    <row r="49331" ht="10.199999999999999" hidden="1" x14ac:dyDescent="0.2"/>
    <row r="49332" ht="10.199999999999999" hidden="1" x14ac:dyDescent="0.2"/>
    <row r="49333" ht="10.199999999999999" hidden="1" x14ac:dyDescent="0.2"/>
    <row r="49334" ht="10.199999999999999" hidden="1" x14ac:dyDescent="0.2"/>
    <row r="49335" ht="10.199999999999999" hidden="1" x14ac:dyDescent="0.2"/>
    <row r="49336" ht="10.199999999999999" hidden="1" x14ac:dyDescent="0.2"/>
    <row r="49337" ht="10.199999999999999" hidden="1" x14ac:dyDescent="0.2"/>
    <row r="49338" ht="10.199999999999999" hidden="1" x14ac:dyDescent="0.2"/>
    <row r="49339" ht="10.199999999999999" hidden="1" x14ac:dyDescent="0.2"/>
    <row r="49340" ht="10.199999999999999" hidden="1" x14ac:dyDescent="0.2"/>
    <row r="49341" ht="10.199999999999999" hidden="1" x14ac:dyDescent="0.2"/>
    <row r="49342" ht="10.199999999999999" hidden="1" x14ac:dyDescent="0.2"/>
    <row r="49343" ht="10.199999999999999" hidden="1" x14ac:dyDescent="0.2"/>
    <row r="49344" ht="10.199999999999999" hidden="1" x14ac:dyDescent="0.2"/>
    <row r="49345" ht="10.199999999999999" hidden="1" x14ac:dyDescent="0.2"/>
    <row r="49346" ht="10.199999999999999" hidden="1" x14ac:dyDescent="0.2"/>
    <row r="49347" ht="10.199999999999999" hidden="1" x14ac:dyDescent="0.2"/>
    <row r="49348" ht="10.199999999999999" hidden="1" x14ac:dyDescent="0.2"/>
    <row r="49349" ht="10.199999999999999" hidden="1" x14ac:dyDescent="0.2"/>
    <row r="49350" ht="10.199999999999999" hidden="1" x14ac:dyDescent="0.2"/>
    <row r="49351" ht="10.199999999999999" hidden="1" x14ac:dyDescent="0.2"/>
    <row r="49352" ht="10.199999999999999" hidden="1" x14ac:dyDescent="0.2"/>
    <row r="49353" ht="10.199999999999999" hidden="1" x14ac:dyDescent="0.2"/>
    <row r="49354" ht="10.199999999999999" hidden="1" x14ac:dyDescent="0.2"/>
    <row r="49355" ht="10.199999999999999" hidden="1" x14ac:dyDescent="0.2"/>
    <row r="49356" ht="10.199999999999999" hidden="1" x14ac:dyDescent="0.2"/>
    <row r="49357" ht="10.199999999999999" hidden="1" x14ac:dyDescent="0.2"/>
    <row r="49358" ht="10.199999999999999" hidden="1" x14ac:dyDescent="0.2"/>
    <row r="49359" ht="10.199999999999999" hidden="1" x14ac:dyDescent="0.2"/>
    <row r="49360" ht="10.199999999999999" hidden="1" x14ac:dyDescent="0.2"/>
    <row r="49361" ht="10.199999999999999" hidden="1" x14ac:dyDescent="0.2"/>
    <row r="49362" ht="10.199999999999999" hidden="1" x14ac:dyDescent="0.2"/>
    <row r="49363" ht="10.199999999999999" hidden="1" x14ac:dyDescent="0.2"/>
    <row r="49364" ht="10.199999999999999" hidden="1" x14ac:dyDescent="0.2"/>
    <row r="49365" ht="10.199999999999999" hidden="1" x14ac:dyDescent="0.2"/>
    <row r="49366" ht="10.199999999999999" hidden="1" x14ac:dyDescent="0.2"/>
    <row r="49367" ht="10.199999999999999" hidden="1" x14ac:dyDescent="0.2"/>
    <row r="49368" ht="10.199999999999999" hidden="1" x14ac:dyDescent="0.2"/>
    <row r="49369" ht="10.199999999999999" hidden="1" x14ac:dyDescent="0.2"/>
    <row r="49370" ht="10.199999999999999" hidden="1" x14ac:dyDescent="0.2"/>
    <row r="49371" ht="10.199999999999999" hidden="1" x14ac:dyDescent="0.2"/>
    <row r="49372" ht="10.199999999999999" hidden="1" x14ac:dyDescent="0.2"/>
    <row r="49373" ht="10.199999999999999" hidden="1" x14ac:dyDescent="0.2"/>
    <row r="49374" ht="10.199999999999999" hidden="1" x14ac:dyDescent="0.2"/>
    <row r="49375" ht="10.199999999999999" hidden="1" x14ac:dyDescent="0.2"/>
    <row r="49376" ht="10.199999999999999" hidden="1" x14ac:dyDescent="0.2"/>
    <row r="49377" ht="10.199999999999999" hidden="1" x14ac:dyDescent="0.2"/>
    <row r="49378" ht="10.199999999999999" hidden="1" x14ac:dyDescent="0.2"/>
    <row r="49379" ht="10.199999999999999" hidden="1" x14ac:dyDescent="0.2"/>
    <row r="49380" ht="10.199999999999999" hidden="1" x14ac:dyDescent="0.2"/>
    <row r="49381" ht="10.199999999999999" hidden="1" x14ac:dyDescent="0.2"/>
    <row r="49382" ht="10.199999999999999" hidden="1" x14ac:dyDescent="0.2"/>
    <row r="49383" ht="10.199999999999999" hidden="1" x14ac:dyDescent="0.2"/>
    <row r="49384" ht="10.199999999999999" hidden="1" x14ac:dyDescent="0.2"/>
    <row r="49385" ht="10.199999999999999" hidden="1" x14ac:dyDescent="0.2"/>
    <row r="49386" ht="10.199999999999999" hidden="1" x14ac:dyDescent="0.2"/>
    <row r="49387" ht="10.199999999999999" hidden="1" x14ac:dyDescent="0.2"/>
    <row r="49388" ht="10.199999999999999" hidden="1" x14ac:dyDescent="0.2"/>
    <row r="49389" ht="10.199999999999999" hidden="1" x14ac:dyDescent="0.2"/>
    <row r="49390" ht="10.199999999999999" hidden="1" x14ac:dyDescent="0.2"/>
    <row r="49391" ht="10.199999999999999" hidden="1" x14ac:dyDescent="0.2"/>
    <row r="49392" ht="10.199999999999999" hidden="1" x14ac:dyDescent="0.2"/>
    <row r="49393" ht="10.199999999999999" hidden="1" x14ac:dyDescent="0.2"/>
    <row r="49394" ht="10.199999999999999" hidden="1" x14ac:dyDescent="0.2"/>
    <row r="49395" ht="10.199999999999999" hidden="1" x14ac:dyDescent="0.2"/>
    <row r="49396" ht="10.199999999999999" hidden="1" x14ac:dyDescent="0.2"/>
    <row r="49397" ht="10.199999999999999" hidden="1" x14ac:dyDescent="0.2"/>
    <row r="49398" ht="10.199999999999999" hidden="1" x14ac:dyDescent="0.2"/>
    <row r="49399" ht="10.199999999999999" hidden="1" x14ac:dyDescent="0.2"/>
    <row r="49400" ht="10.199999999999999" hidden="1" x14ac:dyDescent="0.2"/>
    <row r="49401" ht="10.199999999999999" hidden="1" x14ac:dyDescent="0.2"/>
    <row r="49402" ht="10.199999999999999" hidden="1" x14ac:dyDescent="0.2"/>
    <row r="49403" ht="10.199999999999999" hidden="1" x14ac:dyDescent="0.2"/>
    <row r="49404" ht="10.199999999999999" hidden="1" x14ac:dyDescent="0.2"/>
    <row r="49405" ht="10.199999999999999" hidden="1" x14ac:dyDescent="0.2"/>
    <row r="49406" ht="10.199999999999999" hidden="1" x14ac:dyDescent="0.2"/>
    <row r="49407" ht="10.199999999999999" hidden="1" x14ac:dyDescent="0.2"/>
    <row r="49408" ht="10.199999999999999" hidden="1" x14ac:dyDescent="0.2"/>
    <row r="49409" ht="10.199999999999999" hidden="1" x14ac:dyDescent="0.2"/>
    <row r="49410" ht="10.199999999999999" hidden="1" x14ac:dyDescent="0.2"/>
    <row r="49411" ht="10.199999999999999" hidden="1" x14ac:dyDescent="0.2"/>
    <row r="49412" ht="10.199999999999999" hidden="1" x14ac:dyDescent="0.2"/>
    <row r="49413" ht="10.199999999999999" hidden="1" x14ac:dyDescent="0.2"/>
    <row r="49414" ht="10.199999999999999" hidden="1" x14ac:dyDescent="0.2"/>
    <row r="49415" ht="10.199999999999999" hidden="1" x14ac:dyDescent="0.2"/>
    <row r="49416" ht="10.199999999999999" hidden="1" x14ac:dyDescent="0.2"/>
    <row r="49417" ht="10.199999999999999" hidden="1" x14ac:dyDescent="0.2"/>
    <row r="49418" ht="10.199999999999999" hidden="1" x14ac:dyDescent="0.2"/>
    <row r="49419" ht="10.199999999999999" hidden="1" x14ac:dyDescent="0.2"/>
    <row r="49420" ht="10.199999999999999" hidden="1" x14ac:dyDescent="0.2"/>
    <row r="49421" ht="10.199999999999999" hidden="1" x14ac:dyDescent="0.2"/>
    <row r="49422" ht="10.199999999999999" hidden="1" x14ac:dyDescent="0.2"/>
    <row r="49423" ht="10.199999999999999" hidden="1" x14ac:dyDescent="0.2"/>
    <row r="49424" ht="10.199999999999999" hidden="1" x14ac:dyDescent="0.2"/>
    <row r="49425" ht="10.199999999999999" hidden="1" x14ac:dyDescent="0.2"/>
    <row r="49426" ht="10.199999999999999" hidden="1" x14ac:dyDescent="0.2"/>
    <row r="49427" ht="10.199999999999999" hidden="1" x14ac:dyDescent="0.2"/>
    <row r="49428" ht="10.199999999999999" hidden="1" x14ac:dyDescent="0.2"/>
    <row r="49429" ht="10.199999999999999" hidden="1" x14ac:dyDescent="0.2"/>
    <row r="49430" ht="10.199999999999999" hidden="1" x14ac:dyDescent="0.2"/>
    <row r="49431" ht="10.199999999999999" hidden="1" x14ac:dyDescent="0.2"/>
    <row r="49432" ht="10.199999999999999" hidden="1" x14ac:dyDescent="0.2"/>
    <row r="49433" ht="10.199999999999999" hidden="1" x14ac:dyDescent="0.2"/>
    <row r="49434" ht="10.199999999999999" hidden="1" x14ac:dyDescent="0.2"/>
    <row r="49435" ht="10.199999999999999" hidden="1" x14ac:dyDescent="0.2"/>
    <row r="49436" ht="10.199999999999999" hidden="1" x14ac:dyDescent="0.2"/>
    <row r="49437" ht="10.199999999999999" hidden="1" x14ac:dyDescent="0.2"/>
    <row r="49438" ht="10.199999999999999" hidden="1" x14ac:dyDescent="0.2"/>
    <row r="49439" ht="10.199999999999999" hidden="1" x14ac:dyDescent="0.2"/>
    <row r="49440" ht="10.199999999999999" hidden="1" x14ac:dyDescent="0.2"/>
    <row r="49441" ht="10.199999999999999" hidden="1" x14ac:dyDescent="0.2"/>
    <row r="49442" ht="10.199999999999999" hidden="1" x14ac:dyDescent="0.2"/>
    <row r="49443" ht="10.199999999999999" hidden="1" x14ac:dyDescent="0.2"/>
    <row r="49444" ht="10.199999999999999" hidden="1" x14ac:dyDescent="0.2"/>
    <row r="49445" ht="10.199999999999999" hidden="1" x14ac:dyDescent="0.2"/>
    <row r="49446" ht="10.199999999999999" hidden="1" x14ac:dyDescent="0.2"/>
    <row r="49447" ht="10.199999999999999" hidden="1" x14ac:dyDescent="0.2"/>
    <row r="49448" ht="10.199999999999999" hidden="1" x14ac:dyDescent="0.2"/>
    <row r="49449" ht="10.199999999999999" hidden="1" x14ac:dyDescent="0.2"/>
    <row r="49450" ht="10.199999999999999" hidden="1" x14ac:dyDescent="0.2"/>
    <row r="49451" ht="10.199999999999999" hidden="1" x14ac:dyDescent="0.2"/>
    <row r="49452" ht="10.199999999999999" hidden="1" x14ac:dyDescent="0.2"/>
    <row r="49453" ht="10.199999999999999" hidden="1" x14ac:dyDescent="0.2"/>
    <row r="49454" ht="10.199999999999999" hidden="1" x14ac:dyDescent="0.2"/>
    <row r="49455" ht="10.199999999999999" hidden="1" x14ac:dyDescent="0.2"/>
    <row r="49456" ht="10.199999999999999" hidden="1" x14ac:dyDescent="0.2"/>
    <row r="49457" ht="10.199999999999999" hidden="1" x14ac:dyDescent="0.2"/>
    <row r="49458" ht="10.199999999999999" hidden="1" x14ac:dyDescent="0.2"/>
    <row r="49459" ht="10.199999999999999" hidden="1" x14ac:dyDescent="0.2"/>
    <row r="49460" ht="10.199999999999999" hidden="1" x14ac:dyDescent="0.2"/>
    <row r="49461" ht="10.199999999999999" hidden="1" x14ac:dyDescent="0.2"/>
    <row r="49462" ht="10.199999999999999" hidden="1" x14ac:dyDescent="0.2"/>
    <row r="49463" ht="10.199999999999999" hidden="1" x14ac:dyDescent="0.2"/>
    <row r="49464" ht="10.199999999999999" hidden="1" x14ac:dyDescent="0.2"/>
    <row r="49465" ht="10.199999999999999" hidden="1" x14ac:dyDescent="0.2"/>
    <row r="49466" ht="10.199999999999999" hidden="1" x14ac:dyDescent="0.2"/>
    <row r="49467" ht="10.199999999999999" hidden="1" x14ac:dyDescent="0.2"/>
    <row r="49468" ht="10.199999999999999" hidden="1" x14ac:dyDescent="0.2"/>
    <row r="49469" ht="10.199999999999999" hidden="1" x14ac:dyDescent="0.2"/>
    <row r="49470" ht="10.199999999999999" hidden="1" x14ac:dyDescent="0.2"/>
    <row r="49471" ht="10.199999999999999" hidden="1" x14ac:dyDescent="0.2"/>
    <row r="49472" ht="10.199999999999999" hidden="1" x14ac:dyDescent="0.2"/>
    <row r="49473" ht="10.199999999999999" hidden="1" x14ac:dyDescent="0.2"/>
    <row r="49474" ht="10.199999999999999" hidden="1" x14ac:dyDescent="0.2"/>
    <row r="49475" ht="10.199999999999999" hidden="1" x14ac:dyDescent="0.2"/>
    <row r="49476" ht="10.199999999999999" hidden="1" x14ac:dyDescent="0.2"/>
    <row r="49477" ht="10.199999999999999" hidden="1" x14ac:dyDescent="0.2"/>
    <row r="49478" ht="10.199999999999999" hidden="1" x14ac:dyDescent="0.2"/>
    <row r="49479" ht="10.199999999999999" hidden="1" x14ac:dyDescent="0.2"/>
    <row r="49480" ht="10.199999999999999" hidden="1" x14ac:dyDescent="0.2"/>
    <row r="49481" ht="10.199999999999999" hidden="1" x14ac:dyDescent="0.2"/>
    <row r="49482" ht="10.199999999999999" hidden="1" x14ac:dyDescent="0.2"/>
    <row r="49483" ht="10.199999999999999" hidden="1" x14ac:dyDescent="0.2"/>
    <row r="49484" ht="10.199999999999999" hidden="1" x14ac:dyDescent="0.2"/>
    <row r="49485" ht="10.199999999999999" hidden="1" x14ac:dyDescent="0.2"/>
    <row r="49486" ht="10.199999999999999" hidden="1" x14ac:dyDescent="0.2"/>
    <row r="49487" ht="10.199999999999999" hidden="1" x14ac:dyDescent="0.2"/>
    <row r="49488" ht="10.199999999999999" hidden="1" x14ac:dyDescent="0.2"/>
    <row r="49489" ht="10.199999999999999" hidden="1" x14ac:dyDescent="0.2"/>
    <row r="49490" ht="10.199999999999999" hidden="1" x14ac:dyDescent="0.2"/>
    <row r="49491" ht="10.199999999999999" hidden="1" x14ac:dyDescent="0.2"/>
    <row r="49492" ht="10.199999999999999" hidden="1" x14ac:dyDescent="0.2"/>
    <row r="49493" ht="10.199999999999999" hidden="1" x14ac:dyDescent="0.2"/>
    <row r="49494" ht="10.199999999999999" hidden="1" x14ac:dyDescent="0.2"/>
    <row r="49495" ht="10.199999999999999" hidden="1" x14ac:dyDescent="0.2"/>
    <row r="49496" ht="10.199999999999999" hidden="1" x14ac:dyDescent="0.2"/>
    <row r="49497" ht="10.199999999999999" hidden="1" x14ac:dyDescent="0.2"/>
    <row r="49498" ht="10.199999999999999" hidden="1" x14ac:dyDescent="0.2"/>
    <row r="49499" ht="10.199999999999999" hidden="1" x14ac:dyDescent="0.2"/>
    <row r="49500" ht="10.199999999999999" hidden="1" x14ac:dyDescent="0.2"/>
    <row r="49501" ht="10.199999999999999" hidden="1" x14ac:dyDescent="0.2"/>
    <row r="49502" ht="10.199999999999999" hidden="1" x14ac:dyDescent="0.2"/>
    <row r="49503" ht="10.199999999999999" hidden="1" x14ac:dyDescent="0.2"/>
    <row r="49504" ht="10.199999999999999" hidden="1" x14ac:dyDescent="0.2"/>
    <row r="49505" ht="10.199999999999999" hidden="1" x14ac:dyDescent="0.2"/>
    <row r="49506" ht="10.199999999999999" hidden="1" x14ac:dyDescent="0.2"/>
    <row r="49507" ht="10.199999999999999" hidden="1" x14ac:dyDescent="0.2"/>
    <row r="49508" ht="10.199999999999999" hidden="1" x14ac:dyDescent="0.2"/>
    <row r="49509" ht="10.199999999999999" hidden="1" x14ac:dyDescent="0.2"/>
    <row r="49510" ht="10.199999999999999" hidden="1" x14ac:dyDescent="0.2"/>
    <row r="49511" ht="10.199999999999999" hidden="1" x14ac:dyDescent="0.2"/>
    <row r="49512" ht="10.199999999999999" hidden="1" x14ac:dyDescent="0.2"/>
    <row r="49513" ht="10.199999999999999" hidden="1" x14ac:dyDescent="0.2"/>
    <row r="49514" ht="10.199999999999999" hidden="1" x14ac:dyDescent="0.2"/>
    <row r="49515" ht="10.199999999999999" hidden="1" x14ac:dyDescent="0.2"/>
    <row r="49516" ht="10.199999999999999" hidden="1" x14ac:dyDescent="0.2"/>
    <row r="49517" ht="10.199999999999999" hidden="1" x14ac:dyDescent="0.2"/>
    <row r="49518" ht="10.199999999999999" hidden="1" x14ac:dyDescent="0.2"/>
    <row r="49519" ht="10.199999999999999" hidden="1" x14ac:dyDescent="0.2"/>
    <row r="49520" ht="10.199999999999999" hidden="1" x14ac:dyDescent="0.2"/>
    <row r="49521" ht="10.199999999999999" hidden="1" x14ac:dyDescent="0.2"/>
    <row r="49522" ht="10.199999999999999" hidden="1" x14ac:dyDescent="0.2"/>
    <row r="49523" ht="10.199999999999999" hidden="1" x14ac:dyDescent="0.2"/>
    <row r="49524" ht="10.199999999999999" hidden="1" x14ac:dyDescent="0.2"/>
    <row r="49525" ht="10.199999999999999" hidden="1" x14ac:dyDescent="0.2"/>
    <row r="49526" ht="10.199999999999999" hidden="1" x14ac:dyDescent="0.2"/>
    <row r="49527" ht="10.199999999999999" hidden="1" x14ac:dyDescent="0.2"/>
    <row r="49528" ht="10.199999999999999" hidden="1" x14ac:dyDescent="0.2"/>
    <row r="49529" ht="10.199999999999999" hidden="1" x14ac:dyDescent="0.2"/>
    <row r="49530" ht="10.199999999999999" hidden="1" x14ac:dyDescent="0.2"/>
    <row r="49531" ht="10.199999999999999" hidden="1" x14ac:dyDescent="0.2"/>
    <row r="49532" ht="10.199999999999999" hidden="1" x14ac:dyDescent="0.2"/>
    <row r="49533" ht="10.199999999999999" hidden="1" x14ac:dyDescent="0.2"/>
    <row r="49534" ht="10.199999999999999" hidden="1" x14ac:dyDescent="0.2"/>
    <row r="49535" ht="10.199999999999999" hidden="1" x14ac:dyDescent="0.2"/>
    <row r="49536" ht="10.199999999999999" hidden="1" x14ac:dyDescent="0.2"/>
    <row r="49537" ht="10.199999999999999" hidden="1" x14ac:dyDescent="0.2"/>
    <row r="49538" ht="10.199999999999999" hidden="1" x14ac:dyDescent="0.2"/>
    <row r="49539" ht="10.199999999999999" hidden="1" x14ac:dyDescent="0.2"/>
    <row r="49540" ht="10.199999999999999" hidden="1" x14ac:dyDescent="0.2"/>
    <row r="49541" ht="10.199999999999999" hidden="1" x14ac:dyDescent="0.2"/>
    <row r="49542" ht="10.199999999999999" hidden="1" x14ac:dyDescent="0.2"/>
    <row r="49543" ht="10.199999999999999" hidden="1" x14ac:dyDescent="0.2"/>
    <row r="49544" ht="10.199999999999999" hidden="1" x14ac:dyDescent="0.2"/>
    <row r="49545" ht="10.199999999999999" hidden="1" x14ac:dyDescent="0.2"/>
    <row r="49546" ht="10.199999999999999" hidden="1" x14ac:dyDescent="0.2"/>
    <row r="49547" ht="10.199999999999999" hidden="1" x14ac:dyDescent="0.2"/>
    <row r="49548" ht="10.199999999999999" hidden="1" x14ac:dyDescent="0.2"/>
    <row r="49549" ht="10.199999999999999" hidden="1" x14ac:dyDescent="0.2"/>
    <row r="49550" ht="10.199999999999999" hidden="1" x14ac:dyDescent="0.2"/>
    <row r="49551" ht="10.199999999999999" hidden="1" x14ac:dyDescent="0.2"/>
    <row r="49552" ht="10.199999999999999" hidden="1" x14ac:dyDescent="0.2"/>
    <row r="49553" ht="10.199999999999999" hidden="1" x14ac:dyDescent="0.2"/>
    <row r="49554" ht="10.199999999999999" hidden="1" x14ac:dyDescent="0.2"/>
    <row r="49555" ht="10.199999999999999" hidden="1" x14ac:dyDescent="0.2"/>
    <row r="49556" ht="10.199999999999999" hidden="1" x14ac:dyDescent="0.2"/>
    <row r="49557" ht="10.199999999999999" hidden="1" x14ac:dyDescent="0.2"/>
    <row r="49558" ht="10.199999999999999" hidden="1" x14ac:dyDescent="0.2"/>
    <row r="49559" ht="10.199999999999999" hidden="1" x14ac:dyDescent="0.2"/>
    <row r="49560" ht="10.199999999999999" hidden="1" x14ac:dyDescent="0.2"/>
    <row r="49561" ht="10.199999999999999" hidden="1" x14ac:dyDescent="0.2"/>
    <row r="49562" ht="10.199999999999999" hidden="1" x14ac:dyDescent="0.2"/>
    <row r="49563" ht="10.199999999999999" hidden="1" x14ac:dyDescent="0.2"/>
    <row r="49564" ht="10.199999999999999" hidden="1" x14ac:dyDescent="0.2"/>
    <row r="49565" ht="10.199999999999999" hidden="1" x14ac:dyDescent="0.2"/>
    <row r="49566" ht="10.199999999999999" hidden="1" x14ac:dyDescent="0.2"/>
    <row r="49567" ht="10.199999999999999" hidden="1" x14ac:dyDescent="0.2"/>
    <row r="49568" ht="10.199999999999999" hidden="1" x14ac:dyDescent="0.2"/>
    <row r="49569" ht="10.199999999999999" hidden="1" x14ac:dyDescent="0.2"/>
    <row r="49570" ht="10.199999999999999" hidden="1" x14ac:dyDescent="0.2"/>
    <row r="49571" ht="10.199999999999999" hidden="1" x14ac:dyDescent="0.2"/>
    <row r="49572" ht="10.199999999999999" hidden="1" x14ac:dyDescent="0.2"/>
    <row r="49573" ht="10.199999999999999" hidden="1" x14ac:dyDescent="0.2"/>
    <row r="49574" ht="10.199999999999999" hidden="1" x14ac:dyDescent="0.2"/>
    <row r="49575" ht="10.199999999999999" hidden="1" x14ac:dyDescent="0.2"/>
    <row r="49576" ht="10.199999999999999" hidden="1" x14ac:dyDescent="0.2"/>
    <row r="49577" ht="10.199999999999999" hidden="1" x14ac:dyDescent="0.2"/>
    <row r="49578" ht="10.199999999999999" hidden="1" x14ac:dyDescent="0.2"/>
    <row r="49579" ht="10.199999999999999" hidden="1" x14ac:dyDescent="0.2"/>
    <row r="49580" ht="10.199999999999999" hidden="1" x14ac:dyDescent="0.2"/>
    <row r="49581" ht="10.199999999999999" hidden="1" x14ac:dyDescent="0.2"/>
    <row r="49582" ht="10.199999999999999" hidden="1" x14ac:dyDescent="0.2"/>
    <row r="49583" ht="10.199999999999999" hidden="1" x14ac:dyDescent="0.2"/>
    <row r="49584" ht="10.199999999999999" hidden="1" x14ac:dyDescent="0.2"/>
    <row r="49585" ht="10.199999999999999" hidden="1" x14ac:dyDescent="0.2"/>
    <row r="49586" ht="10.199999999999999" hidden="1" x14ac:dyDescent="0.2"/>
    <row r="49587" ht="10.199999999999999" hidden="1" x14ac:dyDescent="0.2"/>
    <row r="49588" ht="10.199999999999999" hidden="1" x14ac:dyDescent="0.2"/>
    <row r="49589" ht="10.199999999999999" hidden="1" x14ac:dyDescent="0.2"/>
    <row r="49590" ht="10.199999999999999" hidden="1" x14ac:dyDescent="0.2"/>
    <row r="49591" ht="10.199999999999999" hidden="1" x14ac:dyDescent="0.2"/>
    <row r="49592" ht="10.199999999999999" hidden="1" x14ac:dyDescent="0.2"/>
    <row r="49593" ht="10.199999999999999" hidden="1" x14ac:dyDescent="0.2"/>
    <row r="49594" ht="10.199999999999999" hidden="1" x14ac:dyDescent="0.2"/>
    <row r="49595" ht="10.199999999999999" hidden="1" x14ac:dyDescent="0.2"/>
    <row r="49596" ht="10.199999999999999" hidden="1" x14ac:dyDescent="0.2"/>
    <row r="49597" ht="10.199999999999999" hidden="1" x14ac:dyDescent="0.2"/>
    <row r="49598" ht="10.199999999999999" hidden="1" x14ac:dyDescent="0.2"/>
    <row r="49599" ht="10.199999999999999" hidden="1" x14ac:dyDescent="0.2"/>
    <row r="49600" ht="10.199999999999999" hidden="1" x14ac:dyDescent="0.2"/>
    <row r="49601" ht="10.199999999999999" hidden="1" x14ac:dyDescent="0.2"/>
    <row r="49602" ht="10.199999999999999" hidden="1" x14ac:dyDescent="0.2"/>
    <row r="49603" ht="10.199999999999999" hidden="1" x14ac:dyDescent="0.2"/>
    <row r="49604" ht="10.199999999999999" hidden="1" x14ac:dyDescent="0.2"/>
    <row r="49605" ht="10.199999999999999" hidden="1" x14ac:dyDescent="0.2"/>
    <row r="49606" ht="10.199999999999999" hidden="1" x14ac:dyDescent="0.2"/>
    <row r="49607" ht="10.199999999999999" hidden="1" x14ac:dyDescent="0.2"/>
    <row r="49608" ht="10.199999999999999" hidden="1" x14ac:dyDescent="0.2"/>
    <row r="49609" ht="10.199999999999999" hidden="1" x14ac:dyDescent="0.2"/>
    <row r="49610" ht="10.199999999999999" hidden="1" x14ac:dyDescent="0.2"/>
    <row r="49611" ht="10.199999999999999" hidden="1" x14ac:dyDescent="0.2"/>
    <row r="49612" ht="10.199999999999999" hidden="1" x14ac:dyDescent="0.2"/>
    <row r="49613" ht="10.199999999999999" hidden="1" x14ac:dyDescent="0.2"/>
    <row r="49614" ht="10.199999999999999" hidden="1" x14ac:dyDescent="0.2"/>
    <row r="49615" ht="10.199999999999999" hidden="1" x14ac:dyDescent="0.2"/>
    <row r="49616" ht="10.199999999999999" hidden="1" x14ac:dyDescent="0.2"/>
    <row r="49617" ht="10.199999999999999" hidden="1" x14ac:dyDescent="0.2"/>
    <row r="49618" ht="10.199999999999999" hidden="1" x14ac:dyDescent="0.2"/>
    <row r="49619" ht="10.199999999999999" hidden="1" x14ac:dyDescent="0.2"/>
    <row r="49620" ht="10.199999999999999" hidden="1" x14ac:dyDescent="0.2"/>
    <row r="49621" ht="10.199999999999999" hidden="1" x14ac:dyDescent="0.2"/>
    <row r="49622" ht="10.199999999999999" hidden="1" x14ac:dyDescent="0.2"/>
    <row r="49623" ht="10.199999999999999" hidden="1" x14ac:dyDescent="0.2"/>
    <row r="49624" ht="10.199999999999999" hidden="1" x14ac:dyDescent="0.2"/>
    <row r="49625" ht="10.199999999999999" hidden="1" x14ac:dyDescent="0.2"/>
    <row r="49626" ht="10.199999999999999" hidden="1" x14ac:dyDescent="0.2"/>
    <row r="49627" ht="10.199999999999999" hidden="1" x14ac:dyDescent="0.2"/>
    <row r="49628" ht="10.199999999999999" hidden="1" x14ac:dyDescent="0.2"/>
    <row r="49629" ht="10.199999999999999" hidden="1" x14ac:dyDescent="0.2"/>
    <row r="49630" ht="10.199999999999999" hidden="1" x14ac:dyDescent="0.2"/>
    <row r="49631" ht="10.199999999999999" hidden="1" x14ac:dyDescent="0.2"/>
    <row r="49632" ht="10.199999999999999" hidden="1" x14ac:dyDescent="0.2"/>
    <row r="49633" ht="10.199999999999999" hidden="1" x14ac:dyDescent="0.2"/>
    <row r="49634" ht="10.199999999999999" hidden="1" x14ac:dyDescent="0.2"/>
    <row r="49635" ht="10.199999999999999" hidden="1" x14ac:dyDescent="0.2"/>
    <row r="49636" ht="10.199999999999999" hidden="1" x14ac:dyDescent="0.2"/>
    <row r="49637" ht="10.199999999999999" hidden="1" x14ac:dyDescent="0.2"/>
    <row r="49638" ht="10.199999999999999" hidden="1" x14ac:dyDescent="0.2"/>
    <row r="49639" ht="10.199999999999999" hidden="1" x14ac:dyDescent="0.2"/>
    <row r="49640" ht="10.199999999999999" hidden="1" x14ac:dyDescent="0.2"/>
    <row r="49641" ht="10.199999999999999" hidden="1" x14ac:dyDescent="0.2"/>
    <row r="49642" ht="10.199999999999999" hidden="1" x14ac:dyDescent="0.2"/>
    <row r="49643" ht="10.199999999999999" hidden="1" x14ac:dyDescent="0.2"/>
    <row r="49644" ht="10.199999999999999" hidden="1" x14ac:dyDescent="0.2"/>
    <row r="49645" ht="10.199999999999999" hidden="1" x14ac:dyDescent="0.2"/>
    <row r="49646" ht="10.199999999999999" hidden="1" x14ac:dyDescent="0.2"/>
    <row r="49647" ht="10.199999999999999" hidden="1" x14ac:dyDescent="0.2"/>
    <row r="49648" ht="10.199999999999999" hidden="1" x14ac:dyDescent="0.2"/>
    <row r="49649" ht="10.199999999999999" hidden="1" x14ac:dyDescent="0.2"/>
    <row r="49650" ht="10.199999999999999" hidden="1" x14ac:dyDescent="0.2"/>
    <row r="49651" ht="10.199999999999999" hidden="1" x14ac:dyDescent="0.2"/>
    <row r="49652" ht="10.199999999999999" hidden="1" x14ac:dyDescent="0.2"/>
    <row r="49653" ht="10.199999999999999" hidden="1" x14ac:dyDescent="0.2"/>
    <row r="49654" ht="10.199999999999999" hidden="1" x14ac:dyDescent="0.2"/>
    <row r="49655" ht="10.199999999999999" hidden="1" x14ac:dyDescent="0.2"/>
    <row r="49656" ht="10.199999999999999" hidden="1" x14ac:dyDescent="0.2"/>
    <row r="49657" ht="10.199999999999999" hidden="1" x14ac:dyDescent="0.2"/>
    <row r="49658" ht="10.199999999999999" hidden="1" x14ac:dyDescent="0.2"/>
    <row r="49659" ht="10.199999999999999" hidden="1" x14ac:dyDescent="0.2"/>
    <row r="49660" ht="10.199999999999999" hidden="1" x14ac:dyDescent="0.2"/>
    <row r="49661" ht="10.199999999999999" hidden="1" x14ac:dyDescent="0.2"/>
    <row r="49662" ht="10.199999999999999" hidden="1" x14ac:dyDescent="0.2"/>
    <row r="49663" ht="10.199999999999999" hidden="1" x14ac:dyDescent="0.2"/>
    <row r="49664" ht="10.199999999999999" hidden="1" x14ac:dyDescent="0.2"/>
    <row r="49665" ht="10.199999999999999" hidden="1" x14ac:dyDescent="0.2"/>
    <row r="49666" ht="10.199999999999999" hidden="1" x14ac:dyDescent="0.2"/>
    <row r="49667" ht="10.199999999999999" hidden="1" x14ac:dyDescent="0.2"/>
    <row r="49668" ht="10.199999999999999" hidden="1" x14ac:dyDescent="0.2"/>
    <row r="49669" ht="10.199999999999999" hidden="1" x14ac:dyDescent="0.2"/>
    <row r="49670" ht="10.199999999999999" hidden="1" x14ac:dyDescent="0.2"/>
    <row r="49671" ht="10.199999999999999" hidden="1" x14ac:dyDescent="0.2"/>
    <row r="49672" ht="10.199999999999999" hidden="1" x14ac:dyDescent="0.2"/>
    <row r="49673" ht="10.199999999999999" hidden="1" x14ac:dyDescent="0.2"/>
    <row r="49674" ht="10.199999999999999" hidden="1" x14ac:dyDescent="0.2"/>
    <row r="49675" ht="10.199999999999999" hidden="1" x14ac:dyDescent="0.2"/>
    <row r="49676" ht="10.199999999999999" hidden="1" x14ac:dyDescent="0.2"/>
    <row r="49677" ht="10.199999999999999" hidden="1" x14ac:dyDescent="0.2"/>
    <row r="49678" ht="10.199999999999999" hidden="1" x14ac:dyDescent="0.2"/>
    <row r="49679" ht="10.199999999999999" hidden="1" x14ac:dyDescent="0.2"/>
    <row r="49680" ht="10.199999999999999" hidden="1" x14ac:dyDescent="0.2"/>
    <row r="49681" ht="10.199999999999999" hidden="1" x14ac:dyDescent="0.2"/>
    <row r="49682" ht="10.199999999999999" hidden="1" x14ac:dyDescent="0.2"/>
    <row r="49683" ht="10.199999999999999" hidden="1" x14ac:dyDescent="0.2"/>
    <row r="49684" ht="10.199999999999999" hidden="1" x14ac:dyDescent="0.2"/>
    <row r="49685" ht="10.199999999999999" hidden="1" x14ac:dyDescent="0.2"/>
    <row r="49686" ht="10.199999999999999" hidden="1" x14ac:dyDescent="0.2"/>
    <row r="49687" ht="10.199999999999999" hidden="1" x14ac:dyDescent="0.2"/>
    <row r="49688" ht="10.199999999999999" hidden="1" x14ac:dyDescent="0.2"/>
    <row r="49689" ht="10.199999999999999" hidden="1" x14ac:dyDescent="0.2"/>
    <row r="49690" ht="10.199999999999999" hidden="1" x14ac:dyDescent="0.2"/>
    <row r="49691" ht="10.199999999999999" hidden="1" x14ac:dyDescent="0.2"/>
    <row r="49692" ht="10.199999999999999" hidden="1" x14ac:dyDescent="0.2"/>
    <row r="49693" ht="10.199999999999999" hidden="1" x14ac:dyDescent="0.2"/>
    <row r="49694" ht="10.199999999999999" hidden="1" x14ac:dyDescent="0.2"/>
    <row r="49695" ht="10.199999999999999" hidden="1" x14ac:dyDescent="0.2"/>
    <row r="49696" ht="10.199999999999999" hidden="1" x14ac:dyDescent="0.2"/>
    <row r="49697" ht="10.199999999999999" hidden="1" x14ac:dyDescent="0.2"/>
    <row r="49698" ht="10.199999999999999" hidden="1" x14ac:dyDescent="0.2"/>
    <row r="49699" ht="10.199999999999999" hidden="1" x14ac:dyDescent="0.2"/>
    <row r="49700" ht="10.199999999999999" hidden="1" x14ac:dyDescent="0.2"/>
    <row r="49701" ht="10.199999999999999" hidden="1" x14ac:dyDescent="0.2"/>
    <row r="49702" ht="10.199999999999999" hidden="1" x14ac:dyDescent="0.2"/>
    <row r="49703" ht="10.199999999999999" hidden="1" x14ac:dyDescent="0.2"/>
    <row r="49704" ht="10.199999999999999" hidden="1" x14ac:dyDescent="0.2"/>
    <row r="49705" ht="10.199999999999999" hidden="1" x14ac:dyDescent="0.2"/>
    <row r="49706" ht="10.199999999999999" hidden="1" x14ac:dyDescent="0.2"/>
    <row r="49707" ht="10.199999999999999" hidden="1" x14ac:dyDescent="0.2"/>
    <row r="49708" ht="10.199999999999999" hidden="1" x14ac:dyDescent="0.2"/>
    <row r="49709" ht="10.199999999999999" hidden="1" x14ac:dyDescent="0.2"/>
    <row r="49710" ht="10.199999999999999" hidden="1" x14ac:dyDescent="0.2"/>
    <row r="49711" ht="10.199999999999999" hidden="1" x14ac:dyDescent="0.2"/>
    <row r="49712" ht="10.199999999999999" hidden="1" x14ac:dyDescent="0.2"/>
    <row r="49713" ht="10.199999999999999" hidden="1" x14ac:dyDescent="0.2"/>
    <row r="49714" ht="10.199999999999999" hidden="1" x14ac:dyDescent="0.2"/>
    <row r="49715" ht="10.199999999999999" hidden="1" x14ac:dyDescent="0.2"/>
    <row r="49716" ht="10.199999999999999" hidden="1" x14ac:dyDescent="0.2"/>
    <row r="49717" ht="10.199999999999999" hidden="1" x14ac:dyDescent="0.2"/>
    <row r="49718" ht="10.199999999999999" hidden="1" x14ac:dyDescent="0.2"/>
    <row r="49719" ht="10.199999999999999" hidden="1" x14ac:dyDescent="0.2"/>
    <row r="49720" ht="10.199999999999999" hidden="1" x14ac:dyDescent="0.2"/>
    <row r="49721" ht="10.199999999999999" hidden="1" x14ac:dyDescent="0.2"/>
    <row r="49722" ht="10.199999999999999" hidden="1" x14ac:dyDescent="0.2"/>
    <row r="49723" ht="10.199999999999999" hidden="1" x14ac:dyDescent="0.2"/>
    <row r="49724" ht="10.199999999999999" hidden="1" x14ac:dyDescent="0.2"/>
    <row r="49725" ht="10.199999999999999" hidden="1" x14ac:dyDescent="0.2"/>
    <row r="49726" ht="10.199999999999999" hidden="1" x14ac:dyDescent="0.2"/>
    <row r="49727" ht="10.199999999999999" hidden="1" x14ac:dyDescent="0.2"/>
    <row r="49728" ht="10.199999999999999" hidden="1" x14ac:dyDescent="0.2"/>
    <row r="49729" ht="10.199999999999999" hidden="1" x14ac:dyDescent="0.2"/>
    <row r="49730" ht="10.199999999999999" hidden="1" x14ac:dyDescent="0.2"/>
    <row r="49731" ht="10.199999999999999" hidden="1" x14ac:dyDescent="0.2"/>
    <row r="49732" ht="10.199999999999999" hidden="1" x14ac:dyDescent="0.2"/>
    <row r="49733" ht="10.199999999999999" hidden="1" x14ac:dyDescent="0.2"/>
    <row r="49734" ht="10.199999999999999" hidden="1" x14ac:dyDescent="0.2"/>
    <row r="49735" ht="10.199999999999999" hidden="1" x14ac:dyDescent="0.2"/>
    <row r="49736" ht="10.199999999999999" hidden="1" x14ac:dyDescent="0.2"/>
    <row r="49737" ht="10.199999999999999" hidden="1" x14ac:dyDescent="0.2"/>
    <row r="49738" ht="10.199999999999999" hidden="1" x14ac:dyDescent="0.2"/>
    <row r="49739" ht="10.199999999999999" hidden="1" x14ac:dyDescent="0.2"/>
    <row r="49740" ht="10.199999999999999" hidden="1" x14ac:dyDescent="0.2"/>
    <row r="49741" ht="10.199999999999999" hidden="1" x14ac:dyDescent="0.2"/>
    <row r="49742" ht="10.199999999999999" hidden="1" x14ac:dyDescent="0.2"/>
    <row r="49743" ht="10.199999999999999" hidden="1" x14ac:dyDescent="0.2"/>
    <row r="49744" ht="10.199999999999999" hidden="1" x14ac:dyDescent="0.2"/>
    <row r="49745" ht="10.199999999999999" hidden="1" x14ac:dyDescent="0.2"/>
    <row r="49746" ht="10.199999999999999" hidden="1" x14ac:dyDescent="0.2"/>
    <row r="49747" ht="10.199999999999999" hidden="1" x14ac:dyDescent="0.2"/>
    <row r="49748" ht="10.199999999999999" hidden="1" x14ac:dyDescent="0.2"/>
    <row r="49749" ht="10.199999999999999" hidden="1" x14ac:dyDescent="0.2"/>
    <row r="49750" ht="10.199999999999999" hidden="1" x14ac:dyDescent="0.2"/>
    <row r="49751" ht="10.199999999999999" hidden="1" x14ac:dyDescent="0.2"/>
    <row r="49752" ht="10.199999999999999" hidden="1" x14ac:dyDescent="0.2"/>
    <row r="49753" ht="10.199999999999999" hidden="1" x14ac:dyDescent="0.2"/>
    <row r="49754" ht="10.199999999999999" hidden="1" x14ac:dyDescent="0.2"/>
    <row r="49755" ht="10.199999999999999" hidden="1" x14ac:dyDescent="0.2"/>
    <row r="49756" ht="10.199999999999999" hidden="1" x14ac:dyDescent="0.2"/>
    <row r="49757" ht="10.199999999999999" hidden="1" x14ac:dyDescent="0.2"/>
    <row r="49758" ht="10.199999999999999" hidden="1" x14ac:dyDescent="0.2"/>
    <row r="49759" ht="10.199999999999999" hidden="1" x14ac:dyDescent="0.2"/>
    <row r="49760" ht="10.199999999999999" hidden="1" x14ac:dyDescent="0.2"/>
    <row r="49761" ht="10.199999999999999" hidden="1" x14ac:dyDescent="0.2"/>
    <row r="49762" ht="10.199999999999999" hidden="1" x14ac:dyDescent="0.2"/>
    <row r="49763" ht="10.199999999999999" hidden="1" x14ac:dyDescent="0.2"/>
    <row r="49764" ht="10.199999999999999" hidden="1" x14ac:dyDescent="0.2"/>
    <row r="49765" ht="10.199999999999999" hidden="1" x14ac:dyDescent="0.2"/>
    <row r="49766" ht="10.199999999999999" hidden="1" x14ac:dyDescent="0.2"/>
    <row r="49767" ht="10.199999999999999" hidden="1" x14ac:dyDescent="0.2"/>
    <row r="49768" ht="10.199999999999999" hidden="1" x14ac:dyDescent="0.2"/>
    <row r="49769" ht="10.199999999999999" hidden="1" x14ac:dyDescent="0.2"/>
    <row r="49770" ht="10.199999999999999" hidden="1" x14ac:dyDescent="0.2"/>
    <row r="49771" ht="10.199999999999999" hidden="1" x14ac:dyDescent="0.2"/>
    <row r="49772" ht="10.199999999999999" hidden="1" x14ac:dyDescent="0.2"/>
    <row r="49773" ht="10.199999999999999" hidden="1" x14ac:dyDescent="0.2"/>
    <row r="49774" ht="10.199999999999999" hidden="1" x14ac:dyDescent="0.2"/>
    <row r="49775" ht="10.199999999999999" hidden="1" x14ac:dyDescent="0.2"/>
    <row r="49776" ht="10.199999999999999" hidden="1" x14ac:dyDescent="0.2"/>
    <row r="49777" ht="10.199999999999999" hidden="1" x14ac:dyDescent="0.2"/>
    <row r="49778" ht="10.199999999999999" hidden="1" x14ac:dyDescent="0.2"/>
    <row r="49779" ht="10.199999999999999" hidden="1" x14ac:dyDescent="0.2"/>
    <row r="49780" ht="10.199999999999999" hidden="1" x14ac:dyDescent="0.2"/>
    <row r="49781" ht="10.199999999999999" hidden="1" x14ac:dyDescent="0.2"/>
    <row r="49782" ht="10.199999999999999" hidden="1" x14ac:dyDescent="0.2"/>
    <row r="49783" ht="10.199999999999999" hidden="1" x14ac:dyDescent="0.2"/>
    <row r="49784" ht="10.199999999999999" hidden="1" x14ac:dyDescent="0.2"/>
    <row r="49785" ht="10.199999999999999" hidden="1" x14ac:dyDescent="0.2"/>
    <row r="49786" ht="10.199999999999999" hidden="1" x14ac:dyDescent="0.2"/>
    <row r="49787" ht="10.199999999999999" hidden="1" x14ac:dyDescent="0.2"/>
    <row r="49788" ht="10.199999999999999" hidden="1" x14ac:dyDescent="0.2"/>
    <row r="49789" ht="10.199999999999999" hidden="1" x14ac:dyDescent="0.2"/>
    <row r="49790" ht="10.199999999999999" hidden="1" x14ac:dyDescent="0.2"/>
    <row r="49791" ht="10.199999999999999" hidden="1" x14ac:dyDescent="0.2"/>
    <row r="49792" ht="10.199999999999999" hidden="1" x14ac:dyDescent="0.2"/>
    <row r="49793" ht="10.199999999999999" hidden="1" x14ac:dyDescent="0.2"/>
    <row r="49794" ht="10.199999999999999" hidden="1" x14ac:dyDescent="0.2"/>
    <row r="49795" ht="10.199999999999999" hidden="1" x14ac:dyDescent="0.2"/>
    <row r="49796" ht="10.199999999999999" hidden="1" x14ac:dyDescent="0.2"/>
    <row r="49797" ht="10.199999999999999" hidden="1" x14ac:dyDescent="0.2"/>
    <row r="49798" ht="10.199999999999999" hidden="1" x14ac:dyDescent="0.2"/>
    <row r="49799" ht="10.199999999999999" hidden="1" x14ac:dyDescent="0.2"/>
    <row r="49800" ht="10.199999999999999" hidden="1" x14ac:dyDescent="0.2"/>
    <row r="49801" ht="10.199999999999999" hidden="1" x14ac:dyDescent="0.2"/>
    <row r="49802" ht="10.199999999999999" hidden="1" x14ac:dyDescent="0.2"/>
    <row r="49803" ht="10.199999999999999" hidden="1" x14ac:dyDescent="0.2"/>
    <row r="49804" ht="10.199999999999999" hidden="1" x14ac:dyDescent="0.2"/>
    <row r="49805" ht="10.199999999999999" hidden="1" x14ac:dyDescent="0.2"/>
    <row r="49806" ht="10.199999999999999" hidden="1" x14ac:dyDescent="0.2"/>
    <row r="49807" ht="10.199999999999999" hidden="1" x14ac:dyDescent="0.2"/>
    <row r="49808" ht="10.199999999999999" hidden="1" x14ac:dyDescent="0.2"/>
    <row r="49809" ht="10.199999999999999" hidden="1" x14ac:dyDescent="0.2"/>
    <row r="49810" ht="10.199999999999999" hidden="1" x14ac:dyDescent="0.2"/>
    <row r="49811" ht="10.199999999999999" hidden="1" x14ac:dyDescent="0.2"/>
    <row r="49812" ht="10.199999999999999" hidden="1" x14ac:dyDescent="0.2"/>
    <row r="49813" ht="10.199999999999999" hidden="1" x14ac:dyDescent="0.2"/>
    <row r="49814" ht="10.199999999999999" hidden="1" x14ac:dyDescent="0.2"/>
    <row r="49815" ht="10.199999999999999" hidden="1" x14ac:dyDescent="0.2"/>
    <row r="49816" ht="10.199999999999999" hidden="1" x14ac:dyDescent="0.2"/>
    <row r="49817" ht="10.199999999999999" hidden="1" x14ac:dyDescent="0.2"/>
    <row r="49818" ht="10.199999999999999" hidden="1" x14ac:dyDescent="0.2"/>
    <row r="49819" ht="10.199999999999999" hidden="1" x14ac:dyDescent="0.2"/>
    <row r="49820" ht="10.199999999999999" hidden="1" x14ac:dyDescent="0.2"/>
    <row r="49821" ht="10.199999999999999" hidden="1" x14ac:dyDescent="0.2"/>
    <row r="49822" ht="10.199999999999999" hidden="1" x14ac:dyDescent="0.2"/>
    <row r="49823" ht="10.199999999999999" hidden="1" x14ac:dyDescent="0.2"/>
    <row r="49824" ht="10.199999999999999" hidden="1" x14ac:dyDescent="0.2"/>
    <row r="49825" ht="10.199999999999999" hidden="1" x14ac:dyDescent="0.2"/>
    <row r="49826" ht="10.199999999999999" hidden="1" x14ac:dyDescent="0.2"/>
    <row r="49827" ht="10.199999999999999" hidden="1" x14ac:dyDescent="0.2"/>
    <row r="49828" ht="10.199999999999999" hidden="1" x14ac:dyDescent="0.2"/>
    <row r="49829" ht="10.199999999999999" hidden="1" x14ac:dyDescent="0.2"/>
    <row r="49830" ht="10.199999999999999" hidden="1" x14ac:dyDescent="0.2"/>
    <row r="49831" ht="10.199999999999999" hidden="1" x14ac:dyDescent="0.2"/>
    <row r="49832" ht="10.199999999999999" hidden="1" x14ac:dyDescent="0.2"/>
    <row r="49833" ht="10.199999999999999" hidden="1" x14ac:dyDescent="0.2"/>
    <row r="49834" ht="10.199999999999999" hidden="1" x14ac:dyDescent="0.2"/>
    <row r="49835" ht="10.199999999999999" hidden="1" x14ac:dyDescent="0.2"/>
    <row r="49836" ht="10.199999999999999" hidden="1" x14ac:dyDescent="0.2"/>
    <row r="49837" ht="10.199999999999999" hidden="1" x14ac:dyDescent="0.2"/>
    <row r="49838" ht="10.199999999999999" hidden="1" x14ac:dyDescent="0.2"/>
    <row r="49839" ht="10.199999999999999" hidden="1" x14ac:dyDescent="0.2"/>
    <row r="49840" ht="10.199999999999999" hidden="1" x14ac:dyDescent="0.2"/>
    <row r="49841" ht="10.199999999999999" hidden="1" x14ac:dyDescent="0.2"/>
    <row r="49842" ht="10.199999999999999" hidden="1" x14ac:dyDescent="0.2"/>
    <row r="49843" ht="10.199999999999999" hidden="1" x14ac:dyDescent="0.2"/>
    <row r="49844" ht="10.199999999999999" hidden="1" x14ac:dyDescent="0.2"/>
    <row r="49845" ht="10.199999999999999" hidden="1" x14ac:dyDescent="0.2"/>
    <row r="49846" ht="10.199999999999999" hidden="1" x14ac:dyDescent="0.2"/>
    <row r="49847" ht="10.199999999999999" hidden="1" x14ac:dyDescent="0.2"/>
    <row r="49848" ht="10.199999999999999" hidden="1" x14ac:dyDescent="0.2"/>
    <row r="49849" ht="10.199999999999999" hidden="1" x14ac:dyDescent="0.2"/>
    <row r="49850" ht="10.199999999999999" hidden="1" x14ac:dyDescent="0.2"/>
    <row r="49851" ht="10.199999999999999" hidden="1" x14ac:dyDescent="0.2"/>
    <row r="49852" ht="10.199999999999999" hidden="1" x14ac:dyDescent="0.2"/>
    <row r="49853" ht="10.199999999999999" hidden="1" x14ac:dyDescent="0.2"/>
    <row r="49854" ht="10.199999999999999" hidden="1" x14ac:dyDescent="0.2"/>
    <row r="49855" ht="10.199999999999999" hidden="1" x14ac:dyDescent="0.2"/>
    <row r="49856" ht="10.199999999999999" hidden="1" x14ac:dyDescent="0.2"/>
    <row r="49857" ht="10.199999999999999" hidden="1" x14ac:dyDescent="0.2"/>
    <row r="49858" ht="10.199999999999999" hidden="1" x14ac:dyDescent="0.2"/>
    <row r="49859" ht="10.199999999999999" hidden="1" x14ac:dyDescent="0.2"/>
    <row r="49860" ht="10.199999999999999" hidden="1" x14ac:dyDescent="0.2"/>
    <row r="49861" ht="10.199999999999999" hidden="1" x14ac:dyDescent="0.2"/>
    <row r="49862" ht="10.199999999999999" hidden="1" x14ac:dyDescent="0.2"/>
    <row r="49863" ht="10.199999999999999" hidden="1" x14ac:dyDescent="0.2"/>
    <row r="49864" ht="10.199999999999999" hidden="1" x14ac:dyDescent="0.2"/>
    <row r="49865" ht="10.199999999999999" hidden="1" x14ac:dyDescent="0.2"/>
    <row r="49866" ht="10.199999999999999" hidden="1" x14ac:dyDescent="0.2"/>
    <row r="49867" ht="10.199999999999999" hidden="1" x14ac:dyDescent="0.2"/>
    <row r="49868" ht="10.199999999999999" hidden="1" x14ac:dyDescent="0.2"/>
    <row r="49869" ht="10.199999999999999" hidden="1" x14ac:dyDescent="0.2"/>
    <row r="49870" ht="10.199999999999999" hidden="1" x14ac:dyDescent="0.2"/>
    <row r="49871" ht="10.199999999999999" hidden="1" x14ac:dyDescent="0.2"/>
    <row r="49872" ht="10.199999999999999" hidden="1" x14ac:dyDescent="0.2"/>
    <row r="49873" ht="10.199999999999999" hidden="1" x14ac:dyDescent="0.2"/>
    <row r="49874" ht="10.199999999999999" hidden="1" x14ac:dyDescent="0.2"/>
    <row r="49875" ht="10.199999999999999" hidden="1" x14ac:dyDescent="0.2"/>
    <row r="49876" ht="10.199999999999999" hidden="1" x14ac:dyDescent="0.2"/>
    <row r="49877" ht="10.199999999999999" hidden="1" x14ac:dyDescent="0.2"/>
    <row r="49878" ht="10.199999999999999" hidden="1" x14ac:dyDescent="0.2"/>
    <row r="49879" ht="10.199999999999999" hidden="1" x14ac:dyDescent="0.2"/>
    <row r="49880" ht="10.199999999999999" hidden="1" x14ac:dyDescent="0.2"/>
    <row r="49881" ht="10.199999999999999" hidden="1" x14ac:dyDescent="0.2"/>
    <row r="49882" ht="10.199999999999999" hidden="1" x14ac:dyDescent="0.2"/>
    <row r="49883" ht="10.199999999999999" hidden="1" x14ac:dyDescent="0.2"/>
    <row r="49884" ht="10.199999999999999" hidden="1" x14ac:dyDescent="0.2"/>
    <row r="49885" ht="10.199999999999999" hidden="1" x14ac:dyDescent="0.2"/>
    <row r="49886" ht="10.199999999999999" hidden="1" x14ac:dyDescent="0.2"/>
    <row r="49887" ht="10.199999999999999" hidden="1" x14ac:dyDescent="0.2"/>
    <row r="49888" ht="10.199999999999999" hidden="1" x14ac:dyDescent="0.2"/>
    <row r="49889" ht="10.199999999999999" hidden="1" x14ac:dyDescent="0.2"/>
    <row r="49890" ht="10.199999999999999" hidden="1" x14ac:dyDescent="0.2"/>
    <row r="49891" ht="10.199999999999999" hidden="1" x14ac:dyDescent="0.2"/>
    <row r="49892" ht="10.199999999999999" hidden="1" x14ac:dyDescent="0.2"/>
    <row r="49893" ht="10.199999999999999" hidden="1" x14ac:dyDescent="0.2"/>
    <row r="49894" ht="10.199999999999999" hidden="1" x14ac:dyDescent="0.2"/>
    <row r="49895" ht="10.199999999999999" hidden="1" x14ac:dyDescent="0.2"/>
    <row r="49896" ht="10.199999999999999" hidden="1" x14ac:dyDescent="0.2"/>
    <row r="49897" ht="10.199999999999999" hidden="1" x14ac:dyDescent="0.2"/>
    <row r="49898" ht="10.199999999999999" hidden="1" x14ac:dyDescent="0.2"/>
    <row r="49899" ht="10.199999999999999" hidden="1" x14ac:dyDescent="0.2"/>
    <row r="49900" ht="10.199999999999999" hidden="1" x14ac:dyDescent="0.2"/>
    <row r="49901" ht="10.199999999999999" hidden="1" x14ac:dyDescent="0.2"/>
    <row r="49902" ht="10.199999999999999" hidden="1" x14ac:dyDescent="0.2"/>
    <row r="49903" ht="10.199999999999999" hidden="1" x14ac:dyDescent="0.2"/>
    <row r="49904" ht="10.199999999999999" hidden="1" x14ac:dyDescent="0.2"/>
    <row r="49905" ht="10.199999999999999" hidden="1" x14ac:dyDescent="0.2"/>
    <row r="49906" ht="10.199999999999999" hidden="1" x14ac:dyDescent="0.2"/>
    <row r="49907" ht="10.199999999999999" hidden="1" x14ac:dyDescent="0.2"/>
    <row r="49908" ht="10.199999999999999" hidden="1" x14ac:dyDescent="0.2"/>
    <row r="49909" ht="10.199999999999999" hidden="1" x14ac:dyDescent="0.2"/>
    <row r="49910" ht="10.199999999999999" hidden="1" x14ac:dyDescent="0.2"/>
    <row r="49911" ht="10.199999999999999" hidden="1" x14ac:dyDescent="0.2"/>
    <row r="49912" ht="10.199999999999999" hidden="1" x14ac:dyDescent="0.2"/>
    <row r="49913" ht="10.199999999999999" hidden="1" x14ac:dyDescent="0.2"/>
    <row r="49914" ht="10.199999999999999" hidden="1" x14ac:dyDescent="0.2"/>
    <row r="49915" ht="10.199999999999999" hidden="1" x14ac:dyDescent="0.2"/>
    <row r="49916" ht="10.199999999999999" hidden="1" x14ac:dyDescent="0.2"/>
    <row r="49917" ht="10.199999999999999" hidden="1" x14ac:dyDescent="0.2"/>
    <row r="49918" ht="10.199999999999999" hidden="1" x14ac:dyDescent="0.2"/>
    <row r="49919" ht="10.199999999999999" hidden="1" x14ac:dyDescent="0.2"/>
    <row r="49920" ht="10.199999999999999" hidden="1" x14ac:dyDescent="0.2"/>
    <row r="49921" ht="10.199999999999999" hidden="1" x14ac:dyDescent="0.2"/>
    <row r="49922" ht="10.199999999999999" hidden="1" x14ac:dyDescent="0.2"/>
    <row r="49923" ht="10.199999999999999" hidden="1" x14ac:dyDescent="0.2"/>
    <row r="49924" ht="10.199999999999999" hidden="1" x14ac:dyDescent="0.2"/>
    <row r="49925" ht="10.199999999999999" hidden="1" x14ac:dyDescent="0.2"/>
    <row r="49926" ht="10.199999999999999" hidden="1" x14ac:dyDescent="0.2"/>
    <row r="49927" ht="10.199999999999999" hidden="1" x14ac:dyDescent="0.2"/>
    <row r="49928" ht="10.199999999999999" hidden="1" x14ac:dyDescent="0.2"/>
    <row r="49929" ht="10.199999999999999" hidden="1" x14ac:dyDescent="0.2"/>
    <row r="49930" ht="10.199999999999999" hidden="1" x14ac:dyDescent="0.2"/>
    <row r="49931" ht="10.199999999999999" hidden="1" x14ac:dyDescent="0.2"/>
    <row r="49932" ht="10.199999999999999" hidden="1" x14ac:dyDescent="0.2"/>
    <row r="49933" ht="10.199999999999999" hidden="1" x14ac:dyDescent="0.2"/>
    <row r="49934" ht="10.199999999999999" hidden="1" x14ac:dyDescent="0.2"/>
    <row r="49935" ht="10.199999999999999" hidden="1" x14ac:dyDescent="0.2"/>
    <row r="49936" ht="10.199999999999999" hidden="1" x14ac:dyDescent="0.2"/>
    <row r="49937" ht="10.199999999999999" hidden="1" x14ac:dyDescent="0.2"/>
    <row r="49938" ht="10.199999999999999" hidden="1" x14ac:dyDescent="0.2"/>
    <row r="49939" ht="10.199999999999999" hidden="1" x14ac:dyDescent="0.2"/>
    <row r="49940" ht="10.199999999999999" hidden="1" x14ac:dyDescent="0.2"/>
    <row r="49941" ht="10.199999999999999" hidden="1" x14ac:dyDescent="0.2"/>
    <row r="49942" ht="10.199999999999999" hidden="1" x14ac:dyDescent="0.2"/>
    <row r="49943" ht="10.199999999999999" hidden="1" x14ac:dyDescent="0.2"/>
    <row r="49944" ht="10.199999999999999" hidden="1" x14ac:dyDescent="0.2"/>
    <row r="49945" ht="10.199999999999999" hidden="1" x14ac:dyDescent="0.2"/>
    <row r="49946" ht="10.199999999999999" hidden="1" x14ac:dyDescent="0.2"/>
    <row r="49947" ht="10.199999999999999" hidden="1" x14ac:dyDescent="0.2"/>
    <row r="49948" ht="10.199999999999999" hidden="1" x14ac:dyDescent="0.2"/>
    <row r="49949" ht="10.199999999999999" hidden="1" x14ac:dyDescent="0.2"/>
    <row r="49950" ht="10.199999999999999" hidden="1" x14ac:dyDescent="0.2"/>
    <row r="49951" ht="10.199999999999999" hidden="1" x14ac:dyDescent="0.2"/>
    <row r="49952" ht="10.199999999999999" hidden="1" x14ac:dyDescent="0.2"/>
    <row r="49953" ht="10.199999999999999" hidden="1" x14ac:dyDescent="0.2"/>
    <row r="49954" ht="10.199999999999999" hidden="1" x14ac:dyDescent="0.2"/>
    <row r="49955" ht="10.199999999999999" hidden="1" x14ac:dyDescent="0.2"/>
    <row r="49956" ht="10.199999999999999" hidden="1" x14ac:dyDescent="0.2"/>
    <row r="49957" ht="10.199999999999999" hidden="1" x14ac:dyDescent="0.2"/>
    <row r="49958" ht="10.199999999999999" hidden="1" x14ac:dyDescent="0.2"/>
    <row r="49959" ht="10.199999999999999" hidden="1" x14ac:dyDescent="0.2"/>
    <row r="49960" ht="10.199999999999999" hidden="1" x14ac:dyDescent="0.2"/>
    <row r="49961" ht="10.199999999999999" hidden="1" x14ac:dyDescent="0.2"/>
    <row r="49962" ht="10.199999999999999" hidden="1" x14ac:dyDescent="0.2"/>
    <row r="49963" ht="10.199999999999999" hidden="1" x14ac:dyDescent="0.2"/>
    <row r="49964" ht="10.199999999999999" hidden="1" x14ac:dyDescent="0.2"/>
    <row r="49965" ht="10.199999999999999" hidden="1" x14ac:dyDescent="0.2"/>
    <row r="49966" ht="10.199999999999999" hidden="1" x14ac:dyDescent="0.2"/>
    <row r="49967" ht="10.199999999999999" hidden="1" x14ac:dyDescent="0.2"/>
    <row r="49968" ht="10.199999999999999" hidden="1" x14ac:dyDescent="0.2"/>
    <row r="49969" ht="10.199999999999999" hidden="1" x14ac:dyDescent="0.2"/>
    <row r="49970" ht="10.199999999999999" hidden="1" x14ac:dyDescent="0.2"/>
    <row r="49971" ht="10.199999999999999" hidden="1" x14ac:dyDescent="0.2"/>
    <row r="49972" ht="10.199999999999999" hidden="1" x14ac:dyDescent="0.2"/>
    <row r="49973" ht="10.199999999999999" hidden="1" x14ac:dyDescent="0.2"/>
    <row r="49974" ht="10.199999999999999" hidden="1" x14ac:dyDescent="0.2"/>
    <row r="49975" ht="10.199999999999999" hidden="1" x14ac:dyDescent="0.2"/>
    <row r="49976" ht="10.199999999999999" hidden="1" x14ac:dyDescent="0.2"/>
    <row r="49977" ht="10.199999999999999" hidden="1" x14ac:dyDescent="0.2"/>
    <row r="49978" ht="10.199999999999999" hidden="1" x14ac:dyDescent="0.2"/>
    <row r="49979" ht="10.199999999999999" hidden="1" x14ac:dyDescent="0.2"/>
    <row r="49980" ht="10.199999999999999" hidden="1" x14ac:dyDescent="0.2"/>
    <row r="49981" ht="10.199999999999999" hidden="1" x14ac:dyDescent="0.2"/>
    <row r="49982" ht="10.199999999999999" hidden="1" x14ac:dyDescent="0.2"/>
    <row r="49983" ht="10.199999999999999" hidden="1" x14ac:dyDescent="0.2"/>
    <row r="49984" ht="10.199999999999999" hidden="1" x14ac:dyDescent="0.2"/>
    <row r="49985" ht="10.199999999999999" hidden="1" x14ac:dyDescent="0.2"/>
    <row r="49986" ht="10.199999999999999" hidden="1" x14ac:dyDescent="0.2"/>
    <row r="49987" ht="10.199999999999999" hidden="1" x14ac:dyDescent="0.2"/>
    <row r="49988" ht="10.199999999999999" hidden="1" x14ac:dyDescent="0.2"/>
    <row r="49989" ht="10.199999999999999" hidden="1" x14ac:dyDescent="0.2"/>
    <row r="49990" ht="10.199999999999999" hidden="1" x14ac:dyDescent="0.2"/>
    <row r="49991" ht="10.199999999999999" hidden="1" x14ac:dyDescent="0.2"/>
    <row r="49992" ht="10.199999999999999" hidden="1" x14ac:dyDescent="0.2"/>
    <row r="49993" ht="10.199999999999999" hidden="1" x14ac:dyDescent="0.2"/>
    <row r="49994" ht="10.199999999999999" hidden="1" x14ac:dyDescent="0.2"/>
    <row r="49995" ht="10.199999999999999" hidden="1" x14ac:dyDescent="0.2"/>
    <row r="49996" ht="10.199999999999999" hidden="1" x14ac:dyDescent="0.2"/>
    <row r="49997" ht="10.199999999999999" hidden="1" x14ac:dyDescent="0.2"/>
    <row r="49998" ht="10.199999999999999" hidden="1" x14ac:dyDescent="0.2"/>
    <row r="49999" ht="10.199999999999999" hidden="1" x14ac:dyDescent="0.2"/>
    <row r="50000" ht="10.199999999999999" hidden="1" x14ac:dyDescent="0.2"/>
    <row r="50001" ht="10.199999999999999" hidden="1" x14ac:dyDescent="0.2"/>
    <row r="50002" ht="10.199999999999999" hidden="1" x14ac:dyDescent="0.2"/>
    <row r="50003" ht="10.199999999999999" hidden="1" x14ac:dyDescent="0.2"/>
    <row r="50004" ht="10.199999999999999" hidden="1" x14ac:dyDescent="0.2"/>
    <row r="50005" ht="10.199999999999999" hidden="1" x14ac:dyDescent="0.2"/>
    <row r="50006" ht="10.199999999999999" hidden="1" x14ac:dyDescent="0.2"/>
    <row r="50007" ht="10.199999999999999" hidden="1" x14ac:dyDescent="0.2"/>
    <row r="50008" ht="10.199999999999999" hidden="1" x14ac:dyDescent="0.2"/>
    <row r="50009" ht="10.199999999999999" hidden="1" x14ac:dyDescent="0.2"/>
    <row r="50010" ht="10.199999999999999" hidden="1" x14ac:dyDescent="0.2"/>
    <row r="50011" ht="10.199999999999999" hidden="1" x14ac:dyDescent="0.2"/>
    <row r="50012" ht="10.199999999999999" hidden="1" x14ac:dyDescent="0.2"/>
    <row r="50013" ht="10.199999999999999" hidden="1" x14ac:dyDescent="0.2"/>
    <row r="50014" ht="10.199999999999999" hidden="1" x14ac:dyDescent="0.2"/>
    <row r="50015" ht="10.199999999999999" hidden="1" x14ac:dyDescent="0.2"/>
    <row r="50016" ht="10.199999999999999" hidden="1" x14ac:dyDescent="0.2"/>
    <row r="50017" ht="10.199999999999999" hidden="1" x14ac:dyDescent="0.2"/>
    <row r="50018" ht="10.199999999999999" hidden="1" x14ac:dyDescent="0.2"/>
    <row r="50019" ht="10.199999999999999" hidden="1" x14ac:dyDescent="0.2"/>
    <row r="50020" ht="10.199999999999999" hidden="1" x14ac:dyDescent="0.2"/>
    <row r="50021" ht="10.199999999999999" hidden="1" x14ac:dyDescent="0.2"/>
    <row r="50022" ht="10.199999999999999" hidden="1" x14ac:dyDescent="0.2"/>
    <row r="50023" ht="10.199999999999999" hidden="1" x14ac:dyDescent="0.2"/>
    <row r="50024" ht="10.199999999999999" hidden="1" x14ac:dyDescent="0.2"/>
    <row r="50025" ht="10.199999999999999" hidden="1" x14ac:dyDescent="0.2"/>
    <row r="50026" ht="10.199999999999999" hidden="1" x14ac:dyDescent="0.2"/>
    <row r="50027" ht="10.199999999999999" hidden="1" x14ac:dyDescent="0.2"/>
    <row r="50028" ht="10.199999999999999" hidden="1" x14ac:dyDescent="0.2"/>
    <row r="50029" ht="10.199999999999999" hidden="1" x14ac:dyDescent="0.2"/>
    <row r="50030" ht="10.199999999999999" hidden="1" x14ac:dyDescent="0.2"/>
    <row r="50031" ht="10.199999999999999" hidden="1" x14ac:dyDescent="0.2"/>
    <row r="50032" ht="10.199999999999999" hidden="1" x14ac:dyDescent="0.2"/>
    <row r="50033" ht="10.199999999999999" hidden="1" x14ac:dyDescent="0.2"/>
    <row r="50034" ht="10.199999999999999" hidden="1" x14ac:dyDescent="0.2"/>
    <row r="50035" ht="10.199999999999999" hidden="1" x14ac:dyDescent="0.2"/>
    <row r="50036" ht="10.199999999999999" hidden="1" x14ac:dyDescent="0.2"/>
    <row r="50037" ht="10.199999999999999" hidden="1" x14ac:dyDescent="0.2"/>
    <row r="50038" ht="10.199999999999999" hidden="1" x14ac:dyDescent="0.2"/>
    <row r="50039" ht="10.199999999999999" hidden="1" x14ac:dyDescent="0.2"/>
    <row r="50040" ht="10.199999999999999" hidden="1" x14ac:dyDescent="0.2"/>
    <row r="50041" ht="10.199999999999999" hidden="1" x14ac:dyDescent="0.2"/>
    <row r="50042" ht="10.199999999999999" hidden="1" x14ac:dyDescent="0.2"/>
    <row r="50043" ht="10.199999999999999" hidden="1" x14ac:dyDescent="0.2"/>
    <row r="50044" ht="10.199999999999999" hidden="1" x14ac:dyDescent="0.2"/>
    <row r="50045" ht="10.199999999999999" hidden="1" x14ac:dyDescent="0.2"/>
    <row r="50046" ht="10.199999999999999" hidden="1" x14ac:dyDescent="0.2"/>
    <row r="50047" ht="10.199999999999999" hidden="1" x14ac:dyDescent="0.2"/>
    <row r="50048" ht="10.199999999999999" hidden="1" x14ac:dyDescent="0.2"/>
    <row r="50049" ht="10.199999999999999" hidden="1" x14ac:dyDescent="0.2"/>
    <row r="50050" ht="10.199999999999999" hidden="1" x14ac:dyDescent="0.2"/>
    <row r="50051" ht="10.199999999999999" hidden="1" x14ac:dyDescent="0.2"/>
    <row r="50052" ht="10.199999999999999" hidden="1" x14ac:dyDescent="0.2"/>
    <row r="50053" ht="10.199999999999999" hidden="1" x14ac:dyDescent="0.2"/>
    <row r="50054" ht="10.199999999999999" hidden="1" x14ac:dyDescent="0.2"/>
    <row r="50055" ht="10.199999999999999" hidden="1" x14ac:dyDescent="0.2"/>
    <row r="50056" ht="10.199999999999999" hidden="1" x14ac:dyDescent="0.2"/>
    <row r="50057" ht="10.199999999999999" hidden="1" x14ac:dyDescent="0.2"/>
    <row r="50058" ht="10.199999999999999" hidden="1" x14ac:dyDescent="0.2"/>
    <row r="50059" ht="10.199999999999999" hidden="1" x14ac:dyDescent="0.2"/>
    <row r="50060" ht="10.199999999999999" hidden="1" x14ac:dyDescent="0.2"/>
    <row r="50061" ht="10.199999999999999" hidden="1" x14ac:dyDescent="0.2"/>
    <row r="50062" ht="10.199999999999999" hidden="1" x14ac:dyDescent="0.2"/>
    <row r="50063" ht="10.199999999999999" hidden="1" x14ac:dyDescent="0.2"/>
    <row r="50064" ht="10.199999999999999" hidden="1" x14ac:dyDescent="0.2"/>
    <row r="50065" ht="10.199999999999999" hidden="1" x14ac:dyDescent="0.2"/>
    <row r="50066" ht="10.199999999999999" hidden="1" x14ac:dyDescent="0.2"/>
    <row r="50067" ht="10.199999999999999" hidden="1" x14ac:dyDescent="0.2"/>
    <row r="50068" ht="10.199999999999999" hidden="1" x14ac:dyDescent="0.2"/>
    <row r="50069" ht="10.199999999999999" hidden="1" x14ac:dyDescent="0.2"/>
    <row r="50070" ht="10.199999999999999" hidden="1" x14ac:dyDescent="0.2"/>
    <row r="50071" ht="10.199999999999999" hidden="1" x14ac:dyDescent="0.2"/>
    <row r="50072" ht="10.199999999999999" hidden="1" x14ac:dyDescent="0.2"/>
    <row r="50073" ht="10.199999999999999" hidden="1" x14ac:dyDescent="0.2"/>
    <row r="50074" ht="10.199999999999999" hidden="1" x14ac:dyDescent="0.2"/>
    <row r="50075" ht="10.199999999999999" hidden="1" x14ac:dyDescent="0.2"/>
    <row r="50076" ht="10.199999999999999" hidden="1" x14ac:dyDescent="0.2"/>
    <row r="50077" ht="10.199999999999999" hidden="1" x14ac:dyDescent="0.2"/>
    <row r="50078" ht="10.199999999999999" hidden="1" x14ac:dyDescent="0.2"/>
    <row r="50079" ht="10.199999999999999" hidden="1" x14ac:dyDescent="0.2"/>
    <row r="50080" ht="10.199999999999999" hidden="1" x14ac:dyDescent="0.2"/>
    <row r="50081" ht="10.199999999999999" hidden="1" x14ac:dyDescent="0.2"/>
    <row r="50082" ht="10.199999999999999" hidden="1" x14ac:dyDescent="0.2"/>
    <row r="50083" ht="10.199999999999999" hidden="1" x14ac:dyDescent="0.2"/>
    <row r="50084" ht="10.199999999999999" hidden="1" x14ac:dyDescent="0.2"/>
    <row r="50085" ht="10.199999999999999" hidden="1" x14ac:dyDescent="0.2"/>
    <row r="50086" ht="10.199999999999999" hidden="1" x14ac:dyDescent="0.2"/>
    <row r="50087" ht="10.199999999999999" hidden="1" x14ac:dyDescent="0.2"/>
    <row r="50088" ht="10.199999999999999" hidden="1" x14ac:dyDescent="0.2"/>
    <row r="50089" ht="10.199999999999999" hidden="1" x14ac:dyDescent="0.2"/>
    <row r="50090" ht="10.199999999999999" hidden="1" x14ac:dyDescent="0.2"/>
    <row r="50091" ht="10.199999999999999" hidden="1" x14ac:dyDescent="0.2"/>
    <row r="50092" ht="10.199999999999999" hidden="1" x14ac:dyDescent="0.2"/>
    <row r="50093" ht="10.199999999999999" hidden="1" x14ac:dyDescent="0.2"/>
    <row r="50094" ht="10.199999999999999" hidden="1" x14ac:dyDescent="0.2"/>
    <row r="50095" ht="10.199999999999999" hidden="1" x14ac:dyDescent="0.2"/>
    <row r="50096" ht="10.199999999999999" hidden="1" x14ac:dyDescent="0.2"/>
    <row r="50097" ht="10.199999999999999" hidden="1" x14ac:dyDescent="0.2"/>
    <row r="50098" ht="10.199999999999999" hidden="1" x14ac:dyDescent="0.2"/>
    <row r="50099" ht="10.199999999999999" hidden="1" x14ac:dyDescent="0.2"/>
    <row r="50100" ht="10.199999999999999" hidden="1" x14ac:dyDescent="0.2"/>
    <row r="50101" ht="10.199999999999999" hidden="1" x14ac:dyDescent="0.2"/>
    <row r="50102" ht="10.199999999999999" hidden="1" x14ac:dyDescent="0.2"/>
    <row r="50103" ht="10.199999999999999" hidden="1" x14ac:dyDescent="0.2"/>
    <row r="50104" ht="10.199999999999999" hidden="1" x14ac:dyDescent="0.2"/>
    <row r="50105" ht="10.199999999999999" hidden="1" x14ac:dyDescent="0.2"/>
    <row r="50106" ht="10.199999999999999" hidden="1" x14ac:dyDescent="0.2"/>
    <row r="50107" ht="10.199999999999999" hidden="1" x14ac:dyDescent="0.2"/>
    <row r="50108" ht="10.199999999999999" hidden="1" x14ac:dyDescent="0.2"/>
    <row r="50109" ht="10.199999999999999" hidden="1" x14ac:dyDescent="0.2"/>
    <row r="50110" ht="10.199999999999999" hidden="1" x14ac:dyDescent="0.2"/>
    <row r="50111" ht="10.199999999999999" hidden="1" x14ac:dyDescent="0.2"/>
    <row r="50112" ht="10.199999999999999" hidden="1" x14ac:dyDescent="0.2"/>
    <row r="50113" ht="10.199999999999999" hidden="1" x14ac:dyDescent="0.2"/>
    <row r="50114" ht="10.199999999999999" hidden="1" x14ac:dyDescent="0.2"/>
    <row r="50115" ht="10.199999999999999" hidden="1" x14ac:dyDescent="0.2"/>
    <row r="50116" ht="10.199999999999999" hidden="1" x14ac:dyDescent="0.2"/>
    <row r="50117" ht="10.199999999999999" hidden="1" x14ac:dyDescent="0.2"/>
    <row r="50118" ht="10.199999999999999" hidden="1" x14ac:dyDescent="0.2"/>
    <row r="50119" ht="10.199999999999999" hidden="1" x14ac:dyDescent="0.2"/>
    <row r="50120" ht="10.199999999999999" hidden="1" x14ac:dyDescent="0.2"/>
    <row r="50121" ht="10.199999999999999" hidden="1" x14ac:dyDescent="0.2"/>
    <row r="50122" ht="10.199999999999999" hidden="1" x14ac:dyDescent="0.2"/>
    <row r="50123" ht="10.199999999999999" hidden="1" x14ac:dyDescent="0.2"/>
    <row r="50124" ht="10.199999999999999" hidden="1" x14ac:dyDescent="0.2"/>
    <row r="50125" ht="10.199999999999999" hidden="1" x14ac:dyDescent="0.2"/>
    <row r="50126" ht="10.199999999999999" hidden="1" x14ac:dyDescent="0.2"/>
    <row r="50127" ht="10.199999999999999" hidden="1" x14ac:dyDescent="0.2"/>
    <row r="50128" ht="10.199999999999999" hidden="1" x14ac:dyDescent="0.2"/>
    <row r="50129" ht="10.199999999999999" hidden="1" x14ac:dyDescent="0.2"/>
    <row r="50130" ht="10.199999999999999" hidden="1" x14ac:dyDescent="0.2"/>
    <row r="50131" ht="10.199999999999999" hidden="1" x14ac:dyDescent="0.2"/>
    <row r="50132" ht="10.199999999999999" hidden="1" x14ac:dyDescent="0.2"/>
    <row r="50133" ht="10.199999999999999" hidden="1" x14ac:dyDescent="0.2"/>
    <row r="50134" ht="10.199999999999999" hidden="1" x14ac:dyDescent="0.2"/>
    <row r="50135" ht="10.199999999999999" hidden="1" x14ac:dyDescent="0.2"/>
    <row r="50136" ht="10.199999999999999" hidden="1" x14ac:dyDescent="0.2"/>
    <row r="50137" ht="10.199999999999999" hidden="1" x14ac:dyDescent="0.2"/>
    <row r="50138" ht="10.199999999999999" hidden="1" x14ac:dyDescent="0.2"/>
    <row r="50139" ht="10.199999999999999" hidden="1" x14ac:dyDescent="0.2"/>
    <row r="50140" ht="10.199999999999999" hidden="1" x14ac:dyDescent="0.2"/>
    <row r="50141" ht="10.199999999999999" hidden="1" x14ac:dyDescent="0.2"/>
    <row r="50142" ht="10.199999999999999" hidden="1" x14ac:dyDescent="0.2"/>
    <row r="50143" ht="10.199999999999999" hidden="1" x14ac:dyDescent="0.2"/>
    <row r="50144" ht="10.199999999999999" hidden="1" x14ac:dyDescent="0.2"/>
    <row r="50145" ht="10.199999999999999" hidden="1" x14ac:dyDescent="0.2"/>
    <row r="50146" ht="10.199999999999999" hidden="1" x14ac:dyDescent="0.2"/>
    <row r="50147" ht="10.199999999999999" hidden="1" x14ac:dyDescent="0.2"/>
    <row r="50148" ht="10.199999999999999" hidden="1" x14ac:dyDescent="0.2"/>
    <row r="50149" ht="10.199999999999999" hidden="1" x14ac:dyDescent="0.2"/>
    <row r="50150" ht="10.199999999999999" hidden="1" x14ac:dyDescent="0.2"/>
    <row r="50151" ht="10.199999999999999" hidden="1" x14ac:dyDescent="0.2"/>
    <row r="50152" ht="10.199999999999999" hidden="1" x14ac:dyDescent="0.2"/>
    <row r="50153" ht="10.199999999999999" hidden="1" x14ac:dyDescent="0.2"/>
    <row r="50154" ht="10.199999999999999" hidden="1" x14ac:dyDescent="0.2"/>
    <row r="50155" ht="10.199999999999999" hidden="1" x14ac:dyDescent="0.2"/>
    <row r="50156" ht="10.199999999999999" hidden="1" x14ac:dyDescent="0.2"/>
    <row r="50157" ht="10.199999999999999" hidden="1" x14ac:dyDescent="0.2"/>
    <row r="50158" ht="10.199999999999999" hidden="1" x14ac:dyDescent="0.2"/>
    <row r="50159" ht="10.199999999999999" hidden="1" x14ac:dyDescent="0.2"/>
    <row r="50160" ht="10.199999999999999" hidden="1" x14ac:dyDescent="0.2"/>
    <row r="50161" ht="10.199999999999999" hidden="1" x14ac:dyDescent="0.2"/>
    <row r="50162" ht="10.199999999999999" hidden="1" x14ac:dyDescent="0.2"/>
    <row r="50163" ht="10.199999999999999" hidden="1" x14ac:dyDescent="0.2"/>
    <row r="50164" ht="10.199999999999999" hidden="1" x14ac:dyDescent="0.2"/>
    <row r="50165" ht="10.199999999999999" hidden="1" x14ac:dyDescent="0.2"/>
    <row r="50166" ht="10.199999999999999" hidden="1" x14ac:dyDescent="0.2"/>
    <row r="50167" ht="10.199999999999999" hidden="1" x14ac:dyDescent="0.2"/>
    <row r="50168" ht="10.199999999999999" hidden="1" x14ac:dyDescent="0.2"/>
    <row r="50169" ht="10.199999999999999" hidden="1" x14ac:dyDescent="0.2"/>
    <row r="50170" ht="10.199999999999999" hidden="1" x14ac:dyDescent="0.2"/>
    <row r="50171" ht="10.199999999999999" hidden="1" x14ac:dyDescent="0.2"/>
    <row r="50172" ht="10.199999999999999" hidden="1" x14ac:dyDescent="0.2"/>
    <row r="50173" ht="10.199999999999999" hidden="1" x14ac:dyDescent="0.2"/>
    <row r="50174" ht="10.199999999999999" hidden="1" x14ac:dyDescent="0.2"/>
    <row r="50175" ht="10.199999999999999" hidden="1" x14ac:dyDescent="0.2"/>
    <row r="50176" ht="10.199999999999999" hidden="1" x14ac:dyDescent="0.2"/>
    <row r="50177" ht="10.199999999999999" hidden="1" x14ac:dyDescent="0.2"/>
    <row r="50178" ht="10.199999999999999" hidden="1" x14ac:dyDescent="0.2"/>
    <row r="50179" ht="10.199999999999999" hidden="1" x14ac:dyDescent="0.2"/>
    <row r="50180" ht="10.199999999999999" hidden="1" x14ac:dyDescent="0.2"/>
    <row r="50181" ht="10.199999999999999" hidden="1" x14ac:dyDescent="0.2"/>
    <row r="50182" ht="10.199999999999999" hidden="1" x14ac:dyDescent="0.2"/>
    <row r="50183" ht="10.199999999999999" hidden="1" x14ac:dyDescent="0.2"/>
    <row r="50184" ht="10.199999999999999" hidden="1" x14ac:dyDescent="0.2"/>
    <row r="50185" ht="10.199999999999999" hidden="1" x14ac:dyDescent="0.2"/>
    <row r="50186" ht="10.199999999999999" hidden="1" x14ac:dyDescent="0.2"/>
    <row r="50187" ht="10.199999999999999" hidden="1" x14ac:dyDescent="0.2"/>
    <row r="50188" ht="10.199999999999999" hidden="1" x14ac:dyDescent="0.2"/>
    <row r="50189" ht="10.199999999999999" hidden="1" x14ac:dyDescent="0.2"/>
    <row r="50190" ht="10.199999999999999" hidden="1" x14ac:dyDescent="0.2"/>
    <row r="50191" ht="10.199999999999999" hidden="1" x14ac:dyDescent="0.2"/>
    <row r="50192" ht="10.199999999999999" hidden="1" x14ac:dyDescent="0.2"/>
    <row r="50193" ht="10.199999999999999" hidden="1" x14ac:dyDescent="0.2"/>
    <row r="50194" ht="10.199999999999999" hidden="1" x14ac:dyDescent="0.2"/>
    <row r="50195" ht="10.199999999999999" hidden="1" x14ac:dyDescent="0.2"/>
    <row r="50196" ht="10.199999999999999" hidden="1" x14ac:dyDescent="0.2"/>
    <row r="50197" ht="10.199999999999999" hidden="1" x14ac:dyDescent="0.2"/>
    <row r="50198" ht="10.199999999999999" hidden="1" x14ac:dyDescent="0.2"/>
    <row r="50199" ht="10.199999999999999" hidden="1" x14ac:dyDescent="0.2"/>
    <row r="50200" ht="10.199999999999999" hidden="1" x14ac:dyDescent="0.2"/>
    <row r="50201" ht="10.199999999999999" hidden="1" x14ac:dyDescent="0.2"/>
    <row r="50202" ht="10.199999999999999" hidden="1" x14ac:dyDescent="0.2"/>
    <row r="50203" ht="10.199999999999999" hidden="1" x14ac:dyDescent="0.2"/>
    <row r="50204" ht="10.199999999999999" hidden="1" x14ac:dyDescent="0.2"/>
    <row r="50205" ht="10.199999999999999" hidden="1" x14ac:dyDescent="0.2"/>
    <row r="50206" ht="10.199999999999999" hidden="1" x14ac:dyDescent="0.2"/>
    <row r="50207" ht="10.199999999999999" hidden="1" x14ac:dyDescent="0.2"/>
    <row r="50208" ht="10.199999999999999" hidden="1" x14ac:dyDescent="0.2"/>
    <row r="50209" ht="10.199999999999999" hidden="1" x14ac:dyDescent="0.2"/>
    <row r="50210" ht="10.199999999999999" hidden="1" x14ac:dyDescent="0.2"/>
    <row r="50211" ht="10.199999999999999" hidden="1" x14ac:dyDescent="0.2"/>
    <row r="50212" ht="10.199999999999999" hidden="1" x14ac:dyDescent="0.2"/>
    <row r="50213" ht="10.199999999999999" hidden="1" x14ac:dyDescent="0.2"/>
    <row r="50214" ht="10.199999999999999" hidden="1" x14ac:dyDescent="0.2"/>
    <row r="50215" ht="10.199999999999999" hidden="1" x14ac:dyDescent="0.2"/>
    <row r="50216" ht="10.199999999999999" hidden="1" x14ac:dyDescent="0.2"/>
    <row r="50217" ht="10.199999999999999" hidden="1" x14ac:dyDescent="0.2"/>
    <row r="50218" ht="10.199999999999999" hidden="1" x14ac:dyDescent="0.2"/>
    <row r="50219" ht="10.199999999999999" hidden="1" x14ac:dyDescent="0.2"/>
    <row r="50220" ht="10.199999999999999" hidden="1" x14ac:dyDescent="0.2"/>
    <row r="50221" ht="10.199999999999999" hidden="1" x14ac:dyDescent="0.2"/>
    <row r="50222" ht="10.199999999999999" hidden="1" x14ac:dyDescent="0.2"/>
    <row r="50223" ht="10.199999999999999" hidden="1" x14ac:dyDescent="0.2"/>
    <row r="50224" ht="10.199999999999999" hidden="1" x14ac:dyDescent="0.2"/>
    <row r="50225" ht="10.199999999999999" hidden="1" x14ac:dyDescent="0.2"/>
    <row r="50226" ht="10.199999999999999" hidden="1" x14ac:dyDescent="0.2"/>
    <row r="50227" ht="10.199999999999999" hidden="1" x14ac:dyDescent="0.2"/>
    <row r="50228" ht="10.199999999999999" hidden="1" x14ac:dyDescent="0.2"/>
    <row r="50229" ht="10.199999999999999" hidden="1" x14ac:dyDescent="0.2"/>
    <row r="50230" ht="10.199999999999999" hidden="1" x14ac:dyDescent="0.2"/>
    <row r="50231" ht="10.199999999999999" hidden="1" x14ac:dyDescent="0.2"/>
    <row r="50232" ht="10.199999999999999" hidden="1" x14ac:dyDescent="0.2"/>
    <row r="50233" ht="10.199999999999999" hidden="1" x14ac:dyDescent="0.2"/>
    <row r="50234" ht="10.199999999999999" hidden="1" x14ac:dyDescent="0.2"/>
    <row r="50235" ht="10.199999999999999" hidden="1" x14ac:dyDescent="0.2"/>
    <row r="50236" ht="10.199999999999999" hidden="1" x14ac:dyDescent="0.2"/>
    <row r="50237" ht="10.199999999999999" hidden="1" x14ac:dyDescent="0.2"/>
    <row r="50238" ht="10.199999999999999" hidden="1" x14ac:dyDescent="0.2"/>
    <row r="50239" ht="10.199999999999999" hidden="1" x14ac:dyDescent="0.2"/>
    <row r="50240" ht="10.199999999999999" hidden="1" x14ac:dyDescent="0.2"/>
    <row r="50241" ht="10.199999999999999" hidden="1" x14ac:dyDescent="0.2"/>
    <row r="50242" ht="10.199999999999999" hidden="1" x14ac:dyDescent="0.2"/>
    <row r="50243" ht="10.199999999999999" hidden="1" x14ac:dyDescent="0.2"/>
    <row r="50244" ht="10.199999999999999" hidden="1" x14ac:dyDescent="0.2"/>
    <row r="50245" ht="10.199999999999999" hidden="1" x14ac:dyDescent="0.2"/>
    <row r="50246" ht="10.199999999999999" hidden="1" x14ac:dyDescent="0.2"/>
    <row r="50247" ht="10.199999999999999" hidden="1" x14ac:dyDescent="0.2"/>
    <row r="50248" ht="10.199999999999999" hidden="1" x14ac:dyDescent="0.2"/>
    <row r="50249" ht="10.199999999999999" hidden="1" x14ac:dyDescent="0.2"/>
    <row r="50250" ht="10.199999999999999" hidden="1" x14ac:dyDescent="0.2"/>
    <row r="50251" ht="10.199999999999999" hidden="1" x14ac:dyDescent="0.2"/>
    <row r="50252" ht="10.199999999999999" hidden="1" x14ac:dyDescent="0.2"/>
    <row r="50253" ht="10.199999999999999" hidden="1" x14ac:dyDescent="0.2"/>
    <row r="50254" ht="10.199999999999999" hidden="1" x14ac:dyDescent="0.2"/>
    <row r="50255" ht="10.199999999999999" hidden="1" x14ac:dyDescent="0.2"/>
    <row r="50256" ht="10.199999999999999" hidden="1" x14ac:dyDescent="0.2"/>
    <row r="50257" ht="10.199999999999999" hidden="1" x14ac:dyDescent="0.2"/>
    <row r="50258" ht="10.199999999999999" hidden="1" x14ac:dyDescent="0.2"/>
    <row r="50259" ht="10.199999999999999" hidden="1" x14ac:dyDescent="0.2"/>
    <row r="50260" ht="10.199999999999999" hidden="1" x14ac:dyDescent="0.2"/>
    <row r="50261" ht="10.199999999999999" hidden="1" x14ac:dyDescent="0.2"/>
    <row r="50262" ht="10.199999999999999" hidden="1" x14ac:dyDescent="0.2"/>
    <row r="50263" ht="10.199999999999999" hidden="1" x14ac:dyDescent="0.2"/>
    <row r="50264" ht="10.199999999999999" hidden="1" x14ac:dyDescent="0.2"/>
    <row r="50265" ht="10.199999999999999" hidden="1" x14ac:dyDescent="0.2"/>
    <row r="50266" ht="10.199999999999999" hidden="1" x14ac:dyDescent="0.2"/>
    <row r="50267" ht="10.199999999999999" hidden="1" x14ac:dyDescent="0.2"/>
    <row r="50268" ht="10.199999999999999" hidden="1" x14ac:dyDescent="0.2"/>
    <row r="50269" ht="10.199999999999999" hidden="1" x14ac:dyDescent="0.2"/>
    <row r="50270" ht="10.199999999999999" hidden="1" x14ac:dyDescent="0.2"/>
    <row r="50271" ht="10.199999999999999" hidden="1" x14ac:dyDescent="0.2"/>
    <row r="50272" ht="10.199999999999999" hidden="1" x14ac:dyDescent="0.2"/>
    <row r="50273" ht="10.199999999999999" hidden="1" x14ac:dyDescent="0.2"/>
    <row r="50274" ht="10.199999999999999" hidden="1" x14ac:dyDescent="0.2"/>
    <row r="50275" ht="10.199999999999999" hidden="1" x14ac:dyDescent="0.2"/>
    <row r="50276" ht="10.199999999999999" hidden="1" x14ac:dyDescent="0.2"/>
    <row r="50277" ht="10.199999999999999" hidden="1" x14ac:dyDescent="0.2"/>
    <row r="50278" ht="10.199999999999999" hidden="1" x14ac:dyDescent="0.2"/>
    <row r="50279" ht="10.199999999999999" hidden="1" x14ac:dyDescent="0.2"/>
    <row r="50280" ht="10.199999999999999" hidden="1" x14ac:dyDescent="0.2"/>
    <row r="50281" ht="10.199999999999999" hidden="1" x14ac:dyDescent="0.2"/>
    <row r="50282" ht="10.199999999999999" hidden="1" x14ac:dyDescent="0.2"/>
    <row r="50283" ht="10.199999999999999" hidden="1" x14ac:dyDescent="0.2"/>
    <row r="50284" ht="10.199999999999999" hidden="1" x14ac:dyDescent="0.2"/>
    <row r="50285" ht="10.199999999999999" hidden="1" x14ac:dyDescent="0.2"/>
    <row r="50286" ht="10.199999999999999" hidden="1" x14ac:dyDescent="0.2"/>
    <row r="50287" ht="10.199999999999999" hidden="1" x14ac:dyDescent="0.2"/>
    <row r="50288" ht="10.199999999999999" hidden="1" x14ac:dyDescent="0.2"/>
    <row r="50289" ht="10.199999999999999" hidden="1" x14ac:dyDescent="0.2"/>
    <row r="50290" ht="10.199999999999999" hidden="1" x14ac:dyDescent="0.2"/>
    <row r="50291" ht="10.199999999999999" hidden="1" x14ac:dyDescent="0.2"/>
    <row r="50292" ht="10.199999999999999" hidden="1" x14ac:dyDescent="0.2"/>
    <row r="50293" ht="10.199999999999999" hidden="1" x14ac:dyDescent="0.2"/>
    <row r="50294" ht="10.199999999999999" hidden="1" x14ac:dyDescent="0.2"/>
    <row r="50295" ht="10.199999999999999" hidden="1" x14ac:dyDescent="0.2"/>
    <row r="50296" ht="10.199999999999999" hidden="1" x14ac:dyDescent="0.2"/>
    <row r="50297" ht="10.199999999999999" hidden="1" x14ac:dyDescent="0.2"/>
    <row r="50298" ht="10.199999999999999" hidden="1" x14ac:dyDescent="0.2"/>
    <row r="50299" ht="10.199999999999999" hidden="1" x14ac:dyDescent="0.2"/>
    <row r="50300" ht="10.199999999999999" hidden="1" x14ac:dyDescent="0.2"/>
    <row r="50301" ht="10.199999999999999" hidden="1" x14ac:dyDescent="0.2"/>
    <row r="50302" ht="10.199999999999999" hidden="1" x14ac:dyDescent="0.2"/>
    <row r="50303" ht="10.199999999999999" hidden="1" x14ac:dyDescent="0.2"/>
    <row r="50304" ht="10.199999999999999" hidden="1" x14ac:dyDescent="0.2"/>
    <row r="50305" ht="10.199999999999999" hidden="1" x14ac:dyDescent="0.2"/>
    <row r="50306" ht="10.199999999999999" hidden="1" x14ac:dyDescent="0.2"/>
    <row r="50307" ht="10.199999999999999" hidden="1" x14ac:dyDescent="0.2"/>
    <row r="50308" ht="10.199999999999999" hidden="1" x14ac:dyDescent="0.2"/>
    <row r="50309" ht="10.199999999999999" hidden="1" x14ac:dyDescent="0.2"/>
    <row r="50310" ht="10.199999999999999" hidden="1" x14ac:dyDescent="0.2"/>
    <row r="50311" ht="10.199999999999999" hidden="1" x14ac:dyDescent="0.2"/>
    <row r="50312" ht="10.199999999999999" hidden="1" x14ac:dyDescent="0.2"/>
    <row r="50313" ht="10.199999999999999" hidden="1" x14ac:dyDescent="0.2"/>
    <row r="50314" ht="10.199999999999999" hidden="1" x14ac:dyDescent="0.2"/>
    <row r="50315" ht="10.199999999999999" hidden="1" x14ac:dyDescent="0.2"/>
    <row r="50316" ht="10.199999999999999" hidden="1" x14ac:dyDescent="0.2"/>
    <row r="50317" ht="10.199999999999999" hidden="1" x14ac:dyDescent="0.2"/>
    <row r="50318" ht="10.199999999999999" hidden="1" x14ac:dyDescent="0.2"/>
    <row r="50319" ht="10.199999999999999" hidden="1" x14ac:dyDescent="0.2"/>
    <row r="50320" ht="10.199999999999999" hidden="1" x14ac:dyDescent="0.2"/>
    <row r="50321" ht="10.199999999999999" hidden="1" x14ac:dyDescent="0.2"/>
    <row r="50322" ht="10.199999999999999" hidden="1" x14ac:dyDescent="0.2"/>
    <row r="50323" ht="10.199999999999999" hidden="1" x14ac:dyDescent="0.2"/>
    <row r="50324" ht="10.199999999999999" hidden="1" x14ac:dyDescent="0.2"/>
    <row r="50325" ht="10.199999999999999" hidden="1" x14ac:dyDescent="0.2"/>
    <row r="50326" ht="10.199999999999999" hidden="1" x14ac:dyDescent="0.2"/>
    <row r="50327" ht="10.199999999999999" hidden="1" x14ac:dyDescent="0.2"/>
    <row r="50328" ht="10.199999999999999" hidden="1" x14ac:dyDescent="0.2"/>
    <row r="50329" ht="10.199999999999999" hidden="1" x14ac:dyDescent="0.2"/>
    <row r="50330" ht="10.199999999999999" hidden="1" x14ac:dyDescent="0.2"/>
    <row r="50331" ht="10.199999999999999" hidden="1" x14ac:dyDescent="0.2"/>
    <row r="50332" ht="10.199999999999999" hidden="1" x14ac:dyDescent="0.2"/>
    <row r="50333" ht="10.199999999999999" hidden="1" x14ac:dyDescent="0.2"/>
    <row r="50334" ht="10.199999999999999" hidden="1" x14ac:dyDescent="0.2"/>
    <row r="50335" ht="10.199999999999999" hidden="1" x14ac:dyDescent="0.2"/>
    <row r="50336" ht="10.199999999999999" hidden="1" x14ac:dyDescent="0.2"/>
    <row r="50337" ht="10.199999999999999" hidden="1" x14ac:dyDescent="0.2"/>
    <row r="50338" ht="10.199999999999999" hidden="1" x14ac:dyDescent="0.2"/>
    <row r="50339" ht="10.199999999999999" hidden="1" x14ac:dyDescent="0.2"/>
    <row r="50340" ht="10.199999999999999" hidden="1" x14ac:dyDescent="0.2"/>
    <row r="50341" ht="10.199999999999999" hidden="1" x14ac:dyDescent="0.2"/>
    <row r="50342" ht="10.199999999999999" hidden="1" x14ac:dyDescent="0.2"/>
    <row r="50343" ht="10.199999999999999" hidden="1" x14ac:dyDescent="0.2"/>
    <row r="50344" ht="10.199999999999999" hidden="1" x14ac:dyDescent="0.2"/>
    <row r="50345" ht="10.199999999999999" hidden="1" x14ac:dyDescent="0.2"/>
    <row r="50346" ht="10.199999999999999" hidden="1" x14ac:dyDescent="0.2"/>
    <row r="50347" ht="10.199999999999999" hidden="1" x14ac:dyDescent="0.2"/>
    <row r="50348" ht="10.199999999999999" hidden="1" x14ac:dyDescent="0.2"/>
    <row r="50349" ht="10.199999999999999" hidden="1" x14ac:dyDescent="0.2"/>
    <row r="50350" ht="10.199999999999999" hidden="1" x14ac:dyDescent="0.2"/>
    <row r="50351" ht="10.199999999999999" hidden="1" x14ac:dyDescent="0.2"/>
    <row r="50352" ht="10.199999999999999" hidden="1" x14ac:dyDescent="0.2"/>
    <row r="50353" ht="10.199999999999999" hidden="1" x14ac:dyDescent="0.2"/>
    <row r="50354" ht="10.199999999999999" hidden="1" x14ac:dyDescent="0.2"/>
    <row r="50355" ht="10.199999999999999" hidden="1" x14ac:dyDescent="0.2"/>
    <row r="50356" ht="10.199999999999999" hidden="1" x14ac:dyDescent="0.2"/>
    <row r="50357" ht="10.199999999999999" hidden="1" x14ac:dyDescent="0.2"/>
    <row r="50358" ht="10.199999999999999" hidden="1" x14ac:dyDescent="0.2"/>
    <row r="50359" ht="10.199999999999999" hidden="1" x14ac:dyDescent="0.2"/>
    <row r="50360" ht="10.199999999999999" hidden="1" x14ac:dyDescent="0.2"/>
    <row r="50361" ht="10.199999999999999" hidden="1" x14ac:dyDescent="0.2"/>
    <row r="50362" ht="10.199999999999999" hidden="1" x14ac:dyDescent="0.2"/>
    <row r="50363" ht="10.199999999999999" hidden="1" x14ac:dyDescent="0.2"/>
    <row r="50364" ht="10.199999999999999" hidden="1" x14ac:dyDescent="0.2"/>
    <row r="50365" ht="10.199999999999999" hidden="1" x14ac:dyDescent="0.2"/>
    <row r="50366" ht="10.199999999999999" hidden="1" x14ac:dyDescent="0.2"/>
    <row r="50367" ht="10.199999999999999" hidden="1" x14ac:dyDescent="0.2"/>
    <row r="50368" ht="10.199999999999999" hidden="1" x14ac:dyDescent="0.2"/>
    <row r="50369" ht="10.199999999999999" hidden="1" x14ac:dyDescent="0.2"/>
    <row r="50370" ht="10.199999999999999" hidden="1" x14ac:dyDescent="0.2"/>
    <row r="50371" ht="10.199999999999999" hidden="1" x14ac:dyDescent="0.2"/>
    <row r="50372" ht="10.199999999999999" hidden="1" x14ac:dyDescent="0.2"/>
    <row r="50373" ht="10.199999999999999" hidden="1" x14ac:dyDescent="0.2"/>
    <row r="50374" ht="10.199999999999999" hidden="1" x14ac:dyDescent="0.2"/>
    <row r="50375" ht="10.199999999999999" hidden="1" x14ac:dyDescent="0.2"/>
    <row r="50376" ht="10.199999999999999" hidden="1" x14ac:dyDescent="0.2"/>
    <row r="50377" ht="10.199999999999999" hidden="1" x14ac:dyDescent="0.2"/>
    <row r="50378" ht="10.199999999999999" hidden="1" x14ac:dyDescent="0.2"/>
    <row r="50379" ht="10.199999999999999" hidden="1" x14ac:dyDescent="0.2"/>
    <row r="50380" ht="10.199999999999999" hidden="1" x14ac:dyDescent="0.2"/>
    <row r="50381" ht="10.199999999999999" hidden="1" x14ac:dyDescent="0.2"/>
    <row r="50382" ht="10.199999999999999" hidden="1" x14ac:dyDescent="0.2"/>
    <row r="50383" ht="10.199999999999999" hidden="1" x14ac:dyDescent="0.2"/>
    <row r="50384" ht="10.199999999999999" hidden="1" x14ac:dyDescent="0.2"/>
    <row r="50385" ht="10.199999999999999" hidden="1" x14ac:dyDescent="0.2"/>
    <row r="50386" ht="10.199999999999999" hidden="1" x14ac:dyDescent="0.2"/>
    <row r="50387" ht="10.199999999999999" hidden="1" x14ac:dyDescent="0.2"/>
    <row r="50388" ht="10.199999999999999" hidden="1" x14ac:dyDescent="0.2"/>
    <row r="50389" ht="10.199999999999999" hidden="1" x14ac:dyDescent="0.2"/>
    <row r="50390" ht="10.199999999999999" hidden="1" x14ac:dyDescent="0.2"/>
    <row r="50391" ht="10.199999999999999" hidden="1" x14ac:dyDescent="0.2"/>
    <row r="50392" ht="10.199999999999999" hidden="1" x14ac:dyDescent="0.2"/>
    <row r="50393" ht="10.199999999999999" hidden="1" x14ac:dyDescent="0.2"/>
    <row r="50394" ht="10.199999999999999" hidden="1" x14ac:dyDescent="0.2"/>
    <row r="50395" ht="10.199999999999999" hidden="1" x14ac:dyDescent="0.2"/>
    <row r="50396" ht="10.199999999999999" hidden="1" x14ac:dyDescent="0.2"/>
    <row r="50397" ht="10.199999999999999" hidden="1" x14ac:dyDescent="0.2"/>
    <row r="50398" ht="10.199999999999999" hidden="1" x14ac:dyDescent="0.2"/>
    <row r="50399" ht="10.199999999999999" hidden="1" x14ac:dyDescent="0.2"/>
    <row r="50400" ht="10.199999999999999" hidden="1" x14ac:dyDescent="0.2"/>
    <row r="50401" ht="10.199999999999999" hidden="1" x14ac:dyDescent="0.2"/>
    <row r="50402" ht="10.199999999999999" hidden="1" x14ac:dyDescent="0.2"/>
    <row r="50403" ht="10.199999999999999" hidden="1" x14ac:dyDescent="0.2"/>
    <row r="50404" ht="10.199999999999999" hidden="1" x14ac:dyDescent="0.2"/>
    <row r="50405" ht="10.199999999999999" hidden="1" x14ac:dyDescent="0.2"/>
    <row r="50406" ht="10.199999999999999" hidden="1" x14ac:dyDescent="0.2"/>
    <row r="50407" ht="10.199999999999999" hidden="1" x14ac:dyDescent="0.2"/>
    <row r="50408" ht="10.199999999999999" hidden="1" x14ac:dyDescent="0.2"/>
    <row r="50409" ht="10.199999999999999" hidden="1" x14ac:dyDescent="0.2"/>
    <row r="50410" ht="10.199999999999999" hidden="1" x14ac:dyDescent="0.2"/>
    <row r="50411" ht="10.199999999999999" hidden="1" x14ac:dyDescent="0.2"/>
    <row r="50412" ht="10.199999999999999" hidden="1" x14ac:dyDescent="0.2"/>
    <row r="50413" ht="10.199999999999999" hidden="1" x14ac:dyDescent="0.2"/>
    <row r="50414" ht="10.199999999999999" hidden="1" x14ac:dyDescent="0.2"/>
    <row r="50415" ht="10.199999999999999" hidden="1" x14ac:dyDescent="0.2"/>
    <row r="50416" ht="10.199999999999999" hidden="1" x14ac:dyDescent="0.2"/>
    <row r="50417" ht="10.199999999999999" hidden="1" x14ac:dyDescent="0.2"/>
    <row r="50418" ht="10.199999999999999" hidden="1" x14ac:dyDescent="0.2"/>
    <row r="50419" ht="10.199999999999999" hidden="1" x14ac:dyDescent="0.2"/>
    <row r="50420" ht="10.199999999999999" hidden="1" x14ac:dyDescent="0.2"/>
    <row r="50421" ht="10.199999999999999" hidden="1" x14ac:dyDescent="0.2"/>
    <row r="50422" ht="10.199999999999999" hidden="1" x14ac:dyDescent="0.2"/>
    <row r="50423" ht="10.199999999999999" hidden="1" x14ac:dyDescent="0.2"/>
    <row r="50424" ht="10.199999999999999" hidden="1" x14ac:dyDescent="0.2"/>
    <row r="50425" ht="10.199999999999999" hidden="1" x14ac:dyDescent="0.2"/>
    <row r="50426" ht="10.199999999999999" hidden="1" x14ac:dyDescent="0.2"/>
    <row r="50427" ht="10.199999999999999" hidden="1" x14ac:dyDescent="0.2"/>
    <row r="50428" ht="10.199999999999999" hidden="1" x14ac:dyDescent="0.2"/>
    <row r="50429" ht="10.199999999999999" hidden="1" x14ac:dyDescent="0.2"/>
    <row r="50430" ht="10.199999999999999" hidden="1" x14ac:dyDescent="0.2"/>
    <row r="50431" ht="10.199999999999999" hidden="1" x14ac:dyDescent="0.2"/>
    <row r="50432" ht="10.199999999999999" hidden="1" x14ac:dyDescent="0.2"/>
    <row r="50433" ht="10.199999999999999" hidden="1" x14ac:dyDescent="0.2"/>
    <row r="50434" ht="10.199999999999999" hidden="1" x14ac:dyDescent="0.2"/>
    <row r="50435" ht="10.199999999999999" hidden="1" x14ac:dyDescent="0.2"/>
    <row r="50436" ht="10.199999999999999" hidden="1" x14ac:dyDescent="0.2"/>
    <row r="50437" ht="10.199999999999999" hidden="1" x14ac:dyDescent="0.2"/>
    <row r="50438" ht="10.199999999999999" hidden="1" x14ac:dyDescent="0.2"/>
    <row r="50439" ht="10.199999999999999" hidden="1" x14ac:dyDescent="0.2"/>
    <row r="50440" ht="10.199999999999999" hidden="1" x14ac:dyDescent="0.2"/>
    <row r="50441" ht="10.199999999999999" hidden="1" x14ac:dyDescent="0.2"/>
    <row r="50442" ht="10.199999999999999" hidden="1" x14ac:dyDescent="0.2"/>
    <row r="50443" ht="10.199999999999999" hidden="1" x14ac:dyDescent="0.2"/>
    <row r="50444" ht="10.199999999999999" hidden="1" x14ac:dyDescent="0.2"/>
    <row r="50445" ht="10.199999999999999" hidden="1" x14ac:dyDescent="0.2"/>
    <row r="50446" ht="10.199999999999999" hidden="1" x14ac:dyDescent="0.2"/>
    <row r="50447" ht="10.199999999999999" hidden="1" x14ac:dyDescent="0.2"/>
    <row r="50448" ht="10.199999999999999" hidden="1" x14ac:dyDescent="0.2"/>
    <row r="50449" ht="10.199999999999999" hidden="1" x14ac:dyDescent="0.2"/>
    <row r="50450" ht="10.199999999999999" hidden="1" x14ac:dyDescent="0.2"/>
    <row r="50451" ht="10.199999999999999" hidden="1" x14ac:dyDescent="0.2"/>
    <row r="50452" ht="10.199999999999999" hidden="1" x14ac:dyDescent="0.2"/>
    <row r="50453" ht="10.199999999999999" hidden="1" x14ac:dyDescent="0.2"/>
    <row r="50454" ht="10.199999999999999" hidden="1" x14ac:dyDescent="0.2"/>
    <row r="50455" ht="10.199999999999999" hidden="1" x14ac:dyDescent="0.2"/>
    <row r="50456" ht="10.199999999999999" hidden="1" x14ac:dyDescent="0.2"/>
    <row r="50457" ht="10.199999999999999" hidden="1" x14ac:dyDescent="0.2"/>
    <row r="50458" ht="10.199999999999999" hidden="1" x14ac:dyDescent="0.2"/>
    <row r="50459" ht="10.199999999999999" hidden="1" x14ac:dyDescent="0.2"/>
    <row r="50460" ht="10.199999999999999" hidden="1" x14ac:dyDescent="0.2"/>
    <row r="50461" ht="10.199999999999999" hidden="1" x14ac:dyDescent="0.2"/>
    <row r="50462" ht="10.199999999999999" hidden="1" x14ac:dyDescent="0.2"/>
    <row r="50463" ht="10.199999999999999" hidden="1" x14ac:dyDescent="0.2"/>
    <row r="50464" ht="10.199999999999999" hidden="1" x14ac:dyDescent="0.2"/>
    <row r="50465" ht="10.199999999999999" hidden="1" x14ac:dyDescent="0.2"/>
    <row r="50466" ht="10.199999999999999" hidden="1" x14ac:dyDescent="0.2"/>
    <row r="50467" ht="10.199999999999999" hidden="1" x14ac:dyDescent="0.2"/>
    <row r="50468" ht="10.199999999999999" hidden="1" x14ac:dyDescent="0.2"/>
    <row r="50469" ht="10.199999999999999" hidden="1" x14ac:dyDescent="0.2"/>
    <row r="50470" ht="10.199999999999999" hidden="1" x14ac:dyDescent="0.2"/>
    <row r="50471" ht="10.199999999999999" hidden="1" x14ac:dyDescent="0.2"/>
    <row r="50472" ht="10.199999999999999" hidden="1" x14ac:dyDescent="0.2"/>
    <row r="50473" ht="10.199999999999999" hidden="1" x14ac:dyDescent="0.2"/>
    <row r="50474" ht="10.199999999999999" hidden="1" x14ac:dyDescent="0.2"/>
    <row r="50475" ht="10.199999999999999" hidden="1" x14ac:dyDescent="0.2"/>
    <row r="50476" ht="10.199999999999999" hidden="1" x14ac:dyDescent="0.2"/>
    <row r="50477" ht="10.199999999999999" hidden="1" x14ac:dyDescent="0.2"/>
    <row r="50478" ht="10.199999999999999" hidden="1" x14ac:dyDescent="0.2"/>
    <row r="50479" ht="10.199999999999999" hidden="1" x14ac:dyDescent="0.2"/>
    <row r="50480" ht="10.199999999999999" hidden="1" x14ac:dyDescent="0.2"/>
    <row r="50481" ht="10.199999999999999" hidden="1" x14ac:dyDescent="0.2"/>
    <row r="50482" ht="10.199999999999999" hidden="1" x14ac:dyDescent="0.2"/>
    <row r="50483" ht="10.199999999999999" hidden="1" x14ac:dyDescent="0.2"/>
    <row r="50484" ht="10.199999999999999" hidden="1" x14ac:dyDescent="0.2"/>
    <row r="50485" ht="10.199999999999999" hidden="1" x14ac:dyDescent="0.2"/>
    <row r="50486" ht="10.199999999999999" hidden="1" x14ac:dyDescent="0.2"/>
    <row r="50487" ht="10.199999999999999" hidden="1" x14ac:dyDescent="0.2"/>
    <row r="50488" ht="10.199999999999999" hidden="1" x14ac:dyDescent="0.2"/>
    <row r="50489" ht="10.199999999999999" hidden="1" x14ac:dyDescent="0.2"/>
    <row r="50490" ht="10.199999999999999" hidden="1" x14ac:dyDescent="0.2"/>
    <row r="50491" ht="10.199999999999999" hidden="1" x14ac:dyDescent="0.2"/>
    <row r="50492" ht="10.199999999999999" hidden="1" x14ac:dyDescent="0.2"/>
    <row r="50493" ht="10.199999999999999" hidden="1" x14ac:dyDescent="0.2"/>
    <row r="50494" ht="10.199999999999999" hidden="1" x14ac:dyDescent="0.2"/>
    <row r="50495" ht="10.199999999999999" hidden="1" x14ac:dyDescent="0.2"/>
    <row r="50496" ht="10.199999999999999" hidden="1" x14ac:dyDescent="0.2"/>
    <row r="50497" ht="10.199999999999999" hidden="1" x14ac:dyDescent="0.2"/>
    <row r="50498" ht="10.199999999999999" hidden="1" x14ac:dyDescent="0.2"/>
    <row r="50499" ht="10.199999999999999" hidden="1" x14ac:dyDescent="0.2"/>
    <row r="50500" ht="10.199999999999999" hidden="1" x14ac:dyDescent="0.2"/>
    <row r="50501" ht="10.199999999999999" hidden="1" x14ac:dyDescent="0.2"/>
    <row r="50502" ht="10.199999999999999" hidden="1" x14ac:dyDescent="0.2"/>
    <row r="50503" ht="10.199999999999999" hidden="1" x14ac:dyDescent="0.2"/>
    <row r="50504" ht="10.199999999999999" hidden="1" x14ac:dyDescent="0.2"/>
    <row r="50505" ht="10.199999999999999" hidden="1" x14ac:dyDescent="0.2"/>
    <row r="50506" ht="10.199999999999999" hidden="1" x14ac:dyDescent="0.2"/>
    <row r="50507" ht="10.199999999999999" hidden="1" x14ac:dyDescent="0.2"/>
    <row r="50508" ht="10.199999999999999" hidden="1" x14ac:dyDescent="0.2"/>
    <row r="50509" ht="10.199999999999999" hidden="1" x14ac:dyDescent="0.2"/>
    <row r="50510" ht="10.199999999999999" hidden="1" x14ac:dyDescent="0.2"/>
    <row r="50511" ht="10.199999999999999" hidden="1" x14ac:dyDescent="0.2"/>
    <row r="50512" ht="10.199999999999999" hidden="1" x14ac:dyDescent="0.2"/>
    <row r="50513" ht="10.199999999999999" hidden="1" x14ac:dyDescent="0.2"/>
    <row r="50514" ht="10.199999999999999" hidden="1" x14ac:dyDescent="0.2"/>
    <row r="50515" ht="10.199999999999999" hidden="1" x14ac:dyDescent="0.2"/>
    <row r="50516" ht="10.199999999999999" hidden="1" x14ac:dyDescent="0.2"/>
    <row r="50517" ht="10.199999999999999" hidden="1" x14ac:dyDescent="0.2"/>
    <row r="50518" ht="10.199999999999999" hidden="1" x14ac:dyDescent="0.2"/>
    <row r="50519" ht="10.199999999999999" hidden="1" x14ac:dyDescent="0.2"/>
    <row r="50520" ht="10.199999999999999" hidden="1" x14ac:dyDescent="0.2"/>
    <row r="50521" ht="10.199999999999999" hidden="1" x14ac:dyDescent="0.2"/>
    <row r="50522" ht="10.199999999999999" hidden="1" x14ac:dyDescent="0.2"/>
    <row r="50523" ht="10.199999999999999" hidden="1" x14ac:dyDescent="0.2"/>
    <row r="50524" ht="10.199999999999999" hidden="1" x14ac:dyDescent="0.2"/>
    <row r="50525" ht="10.199999999999999" hidden="1" x14ac:dyDescent="0.2"/>
    <row r="50526" ht="10.199999999999999" hidden="1" x14ac:dyDescent="0.2"/>
    <row r="50527" ht="10.199999999999999" hidden="1" x14ac:dyDescent="0.2"/>
    <row r="50528" ht="10.199999999999999" hidden="1" x14ac:dyDescent="0.2"/>
    <row r="50529" ht="10.199999999999999" hidden="1" x14ac:dyDescent="0.2"/>
    <row r="50530" ht="10.199999999999999" hidden="1" x14ac:dyDescent="0.2"/>
    <row r="50531" ht="10.199999999999999" hidden="1" x14ac:dyDescent="0.2"/>
    <row r="50532" ht="10.199999999999999" hidden="1" x14ac:dyDescent="0.2"/>
    <row r="50533" ht="10.199999999999999" hidden="1" x14ac:dyDescent="0.2"/>
    <row r="50534" ht="10.199999999999999" hidden="1" x14ac:dyDescent="0.2"/>
    <row r="50535" ht="10.199999999999999" hidden="1" x14ac:dyDescent="0.2"/>
    <row r="50536" ht="10.199999999999999" hidden="1" x14ac:dyDescent="0.2"/>
    <row r="50537" ht="10.199999999999999" hidden="1" x14ac:dyDescent="0.2"/>
    <row r="50538" ht="10.199999999999999" hidden="1" x14ac:dyDescent="0.2"/>
    <row r="50539" ht="10.199999999999999" hidden="1" x14ac:dyDescent="0.2"/>
    <row r="50540" ht="10.199999999999999" hidden="1" x14ac:dyDescent="0.2"/>
    <row r="50541" ht="10.199999999999999" hidden="1" x14ac:dyDescent="0.2"/>
    <row r="50542" ht="10.199999999999999" hidden="1" x14ac:dyDescent="0.2"/>
    <row r="50543" ht="10.199999999999999" hidden="1" x14ac:dyDescent="0.2"/>
    <row r="50544" ht="10.199999999999999" hidden="1" x14ac:dyDescent="0.2"/>
    <row r="50545" ht="10.199999999999999" hidden="1" x14ac:dyDescent="0.2"/>
    <row r="50546" ht="10.199999999999999" hidden="1" x14ac:dyDescent="0.2"/>
    <row r="50547" ht="10.199999999999999" hidden="1" x14ac:dyDescent="0.2"/>
    <row r="50548" ht="10.199999999999999" hidden="1" x14ac:dyDescent="0.2"/>
    <row r="50549" ht="10.199999999999999" hidden="1" x14ac:dyDescent="0.2"/>
    <row r="50550" ht="10.199999999999999" hidden="1" x14ac:dyDescent="0.2"/>
    <row r="50551" ht="10.199999999999999" hidden="1" x14ac:dyDescent="0.2"/>
    <row r="50552" ht="10.199999999999999" hidden="1" x14ac:dyDescent="0.2"/>
    <row r="50553" ht="10.199999999999999" hidden="1" x14ac:dyDescent="0.2"/>
    <row r="50554" ht="10.199999999999999" hidden="1" x14ac:dyDescent="0.2"/>
    <row r="50555" ht="10.199999999999999" hidden="1" x14ac:dyDescent="0.2"/>
    <row r="50556" ht="10.199999999999999" hidden="1" x14ac:dyDescent="0.2"/>
    <row r="50557" ht="10.199999999999999" hidden="1" x14ac:dyDescent="0.2"/>
    <row r="50558" ht="10.199999999999999" hidden="1" x14ac:dyDescent="0.2"/>
    <row r="50559" ht="10.199999999999999" hidden="1" x14ac:dyDescent="0.2"/>
    <row r="50560" ht="10.199999999999999" hidden="1" x14ac:dyDescent="0.2"/>
    <row r="50561" ht="10.199999999999999" hidden="1" x14ac:dyDescent="0.2"/>
    <row r="50562" ht="10.199999999999999" hidden="1" x14ac:dyDescent="0.2"/>
    <row r="50563" ht="10.199999999999999" hidden="1" x14ac:dyDescent="0.2"/>
    <row r="50564" ht="10.199999999999999" hidden="1" x14ac:dyDescent="0.2"/>
    <row r="50565" ht="10.199999999999999" hidden="1" x14ac:dyDescent="0.2"/>
    <row r="50566" ht="10.199999999999999" hidden="1" x14ac:dyDescent="0.2"/>
    <row r="50567" ht="10.199999999999999" hidden="1" x14ac:dyDescent="0.2"/>
    <row r="50568" ht="10.199999999999999" hidden="1" x14ac:dyDescent="0.2"/>
    <row r="50569" ht="10.199999999999999" hidden="1" x14ac:dyDescent="0.2"/>
    <row r="50570" ht="10.199999999999999" hidden="1" x14ac:dyDescent="0.2"/>
    <row r="50571" ht="10.199999999999999" hidden="1" x14ac:dyDescent="0.2"/>
    <row r="50572" ht="10.199999999999999" hidden="1" x14ac:dyDescent="0.2"/>
    <row r="50573" ht="10.199999999999999" hidden="1" x14ac:dyDescent="0.2"/>
    <row r="50574" ht="10.199999999999999" hidden="1" x14ac:dyDescent="0.2"/>
    <row r="50575" ht="10.199999999999999" hidden="1" x14ac:dyDescent="0.2"/>
    <row r="50576" ht="10.199999999999999" hidden="1" x14ac:dyDescent="0.2"/>
    <row r="50577" ht="10.199999999999999" hidden="1" x14ac:dyDescent="0.2"/>
    <row r="50578" ht="10.199999999999999" hidden="1" x14ac:dyDescent="0.2"/>
    <row r="50579" ht="10.199999999999999" hidden="1" x14ac:dyDescent="0.2"/>
    <row r="50580" ht="10.199999999999999" hidden="1" x14ac:dyDescent="0.2"/>
    <row r="50581" ht="10.199999999999999" hidden="1" x14ac:dyDescent="0.2"/>
    <row r="50582" ht="10.199999999999999" hidden="1" x14ac:dyDescent="0.2"/>
    <row r="50583" ht="10.199999999999999" hidden="1" x14ac:dyDescent="0.2"/>
    <row r="50584" ht="10.199999999999999" hidden="1" x14ac:dyDescent="0.2"/>
    <row r="50585" ht="10.199999999999999" hidden="1" x14ac:dyDescent="0.2"/>
    <row r="50586" ht="10.199999999999999" hidden="1" x14ac:dyDescent="0.2"/>
    <row r="50587" ht="10.199999999999999" hidden="1" x14ac:dyDescent="0.2"/>
    <row r="50588" ht="10.199999999999999" hidden="1" x14ac:dyDescent="0.2"/>
    <row r="50589" ht="10.199999999999999" hidden="1" x14ac:dyDescent="0.2"/>
    <row r="50590" ht="10.199999999999999" hidden="1" x14ac:dyDescent="0.2"/>
    <row r="50591" ht="10.199999999999999" hidden="1" x14ac:dyDescent="0.2"/>
    <row r="50592" ht="10.199999999999999" hidden="1" x14ac:dyDescent="0.2"/>
    <row r="50593" ht="10.199999999999999" hidden="1" x14ac:dyDescent="0.2"/>
    <row r="50594" ht="10.199999999999999" hidden="1" x14ac:dyDescent="0.2"/>
    <row r="50595" ht="10.199999999999999" hidden="1" x14ac:dyDescent="0.2"/>
    <row r="50596" ht="10.199999999999999" hidden="1" x14ac:dyDescent="0.2"/>
    <row r="50597" ht="10.199999999999999" hidden="1" x14ac:dyDescent="0.2"/>
    <row r="50598" ht="10.199999999999999" hidden="1" x14ac:dyDescent="0.2"/>
    <row r="50599" ht="10.199999999999999" hidden="1" x14ac:dyDescent="0.2"/>
    <row r="50600" ht="10.199999999999999" hidden="1" x14ac:dyDescent="0.2"/>
    <row r="50601" ht="10.199999999999999" hidden="1" x14ac:dyDescent="0.2"/>
    <row r="50602" ht="10.199999999999999" hidden="1" x14ac:dyDescent="0.2"/>
    <row r="50603" ht="10.199999999999999" hidden="1" x14ac:dyDescent="0.2"/>
    <row r="50604" ht="10.199999999999999" hidden="1" x14ac:dyDescent="0.2"/>
    <row r="50605" ht="10.199999999999999" hidden="1" x14ac:dyDescent="0.2"/>
    <row r="50606" ht="10.199999999999999" hidden="1" x14ac:dyDescent="0.2"/>
    <row r="50607" ht="10.199999999999999" hidden="1" x14ac:dyDescent="0.2"/>
    <row r="50608" ht="10.199999999999999" hidden="1" x14ac:dyDescent="0.2"/>
    <row r="50609" ht="10.199999999999999" hidden="1" x14ac:dyDescent="0.2"/>
    <row r="50610" ht="10.199999999999999" hidden="1" x14ac:dyDescent="0.2"/>
    <row r="50611" ht="10.199999999999999" hidden="1" x14ac:dyDescent="0.2"/>
    <row r="50612" ht="10.199999999999999" hidden="1" x14ac:dyDescent="0.2"/>
    <row r="50613" ht="10.199999999999999" hidden="1" x14ac:dyDescent="0.2"/>
    <row r="50614" ht="10.199999999999999" hidden="1" x14ac:dyDescent="0.2"/>
    <row r="50615" ht="10.199999999999999" hidden="1" x14ac:dyDescent="0.2"/>
    <row r="50616" ht="10.199999999999999" hidden="1" x14ac:dyDescent="0.2"/>
    <row r="50617" ht="10.199999999999999" hidden="1" x14ac:dyDescent="0.2"/>
    <row r="50618" ht="10.199999999999999" hidden="1" x14ac:dyDescent="0.2"/>
    <row r="50619" ht="10.199999999999999" hidden="1" x14ac:dyDescent="0.2"/>
    <row r="50620" ht="10.199999999999999" hidden="1" x14ac:dyDescent="0.2"/>
    <row r="50621" ht="10.199999999999999" hidden="1" x14ac:dyDescent="0.2"/>
    <row r="50622" ht="10.199999999999999" hidden="1" x14ac:dyDescent="0.2"/>
    <row r="50623" ht="10.199999999999999" hidden="1" x14ac:dyDescent="0.2"/>
    <row r="50624" ht="10.199999999999999" hidden="1" x14ac:dyDescent="0.2"/>
    <row r="50625" ht="10.199999999999999" hidden="1" x14ac:dyDescent="0.2"/>
    <row r="50626" ht="10.199999999999999" hidden="1" x14ac:dyDescent="0.2"/>
    <row r="50627" ht="10.199999999999999" hidden="1" x14ac:dyDescent="0.2"/>
    <row r="50628" ht="10.199999999999999" hidden="1" x14ac:dyDescent="0.2"/>
    <row r="50629" ht="10.199999999999999" hidden="1" x14ac:dyDescent="0.2"/>
    <row r="50630" ht="10.199999999999999" hidden="1" x14ac:dyDescent="0.2"/>
    <row r="50631" ht="10.199999999999999" hidden="1" x14ac:dyDescent="0.2"/>
    <row r="50632" ht="10.199999999999999" hidden="1" x14ac:dyDescent="0.2"/>
    <row r="50633" ht="10.199999999999999" hidden="1" x14ac:dyDescent="0.2"/>
    <row r="50634" ht="10.199999999999999" hidden="1" x14ac:dyDescent="0.2"/>
    <row r="50635" ht="10.199999999999999" hidden="1" x14ac:dyDescent="0.2"/>
    <row r="50636" ht="10.199999999999999" hidden="1" x14ac:dyDescent="0.2"/>
    <row r="50637" ht="10.199999999999999" hidden="1" x14ac:dyDescent="0.2"/>
    <row r="50638" ht="10.199999999999999" hidden="1" x14ac:dyDescent="0.2"/>
    <row r="50639" ht="10.199999999999999" hidden="1" x14ac:dyDescent="0.2"/>
    <row r="50640" ht="10.199999999999999" hidden="1" x14ac:dyDescent="0.2"/>
    <row r="50641" ht="10.199999999999999" hidden="1" x14ac:dyDescent="0.2"/>
    <row r="50642" ht="10.199999999999999" hidden="1" x14ac:dyDescent="0.2"/>
    <row r="50643" ht="10.199999999999999" hidden="1" x14ac:dyDescent="0.2"/>
    <row r="50644" ht="10.199999999999999" hidden="1" x14ac:dyDescent="0.2"/>
    <row r="50645" ht="10.199999999999999" hidden="1" x14ac:dyDescent="0.2"/>
    <row r="50646" ht="10.199999999999999" hidden="1" x14ac:dyDescent="0.2"/>
    <row r="50647" ht="10.199999999999999" hidden="1" x14ac:dyDescent="0.2"/>
    <row r="50648" ht="10.199999999999999" hidden="1" x14ac:dyDescent="0.2"/>
    <row r="50649" ht="10.199999999999999" hidden="1" x14ac:dyDescent="0.2"/>
    <row r="50650" ht="10.199999999999999" hidden="1" x14ac:dyDescent="0.2"/>
    <row r="50651" ht="10.199999999999999" hidden="1" x14ac:dyDescent="0.2"/>
    <row r="50652" ht="10.199999999999999" hidden="1" x14ac:dyDescent="0.2"/>
    <row r="50653" ht="10.199999999999999" hidden="1" x14ac:dyDescent="0.2"/>
    <row r="50654" ht="10.199999999999999" hidden="1" x14ac:dyDescent="0.2"/>
    <row r="50655" ht="10.199999999999999" hidden="1" x14ac:dyDescent="0.2"/>
    <row r="50656" ht="10.199999999999999" hidden="1" x14ac:dyDescent="0.2"/>
    <row r="50657" ht="10.199999999999999" hidden="1" x14ac:dyDescent="0.2"/>
    <row r="50658" ht="10.199999999999999" hidden="1" x14ac:dyDescent="0.2"/>
    <row r="50659" ht="10.199999999999999" hidden="1" x14ac:dyDescent="0.2"/>
    <row r="50660" ht="10.199999999999999" hidden="1" x14ac:dyDescent="0.2"/>
    <row r="50661" ht="10.199999999999999" hidden="1" x14ac:dyDescent="0.2"/>
    <row r="50662" ht="10.199999999999999" hidden="1" x14ac:dyDescent="0.2"/>
    <row r="50663" ht="10.199999999999999" hidden="1" x14ac:dyDescent="0.2"/>
    <row r="50664" ht="10.199999999999999" hidden="1" x14ac:dyDescent="0.2"/>
    <row r="50665" ht="10.199999999999999" hidden="1" x14ac:dyDescent="0.2"/>
    <row r="50666" ht="10.199999999999999" hidden="1" x14ac:dyDescent="0.2"/>
    <row r="50667" ht="10.199999999999999" hidden="1" x14ac:dyDescent="0.2"/>
    <row r="50668" ht="10.199999999999999" hidden="1" x14ac:dyDescent="0.2"/>
    <row r="50669" ht="10.199999999999999" hidden="1" x14ac:dyDescent="0.2"/>
    <row r="50670" ht="10.199999999999999" hidden="1" x14ac:dyDescent="0.2"/>
    <row r="50671" ht="10.199999999999999" hidden="1" x14ac:dyDescent="0.2"/>
    <row r="50672" ht="10.199999999999999" hidden="1" x14ac:dyDescent="0.2"/>
    <row r="50673" ht="10.199999999999999" hidden="1" x14ac:dyDescent="0.2"/>
    <row r="50674" ht="10.199999999999999" hidden="1" x14ac:dyDescent="0.2"/>
    <row r="50675" ht="10.199999999999999" hidden="1" x14ac:dyDescent="0.2"/>
    <row r="50676" ht="10.199999999999999" hidden="1" x14ac:dyDescent="0.2"/>
    <row r="50677" ht="10.199999999999999" hidden="1" x14ac:dyDescent="0.2"/>
    <row r="50678" ht="10.199999999999999" hidden="1" x14ac:dyDescent="0.2"/>
    <row r="50679" ht="10.199999999999999" hidden="1" x14ac:dyDescent="0.2"/>
    <row r="50680" ht="10.199999999999999" hidden="1" x14ac:dyDescent="0.2"/>
    <row r="50681" ht="10.199999999999999" hidden="1" x14ac:dyDescent="0.2"/>
    <row r="50682" ht="10.199999999999999" hidden="1" x14ac:dyDescent="0.2"/>
    <row r="50683" ht="10.199999999999999" hidden="1" x14ac:dyDescent="0.2"/>
    <row r="50684" ht="10.199999999999999" hidden="1" x14ac:dyDescent="0.2"/>
    <row r="50685" ht="10.199999999999999" hidden="1" x14ac:dyDescent="0.2"/>
    <row r="50686" ht="10.199999999999999" hidden="1" x14ac:dyDescent="0.2"/>
    <row r="50687" ht="10.199999999999999" hidden="1" x14ac:dyDescent="0.2"/>
    <row r="50688" ht="10.199999999999999" hidden="1" x14ac:dyDescent="0.2"/>
    <row r="50689" ht="10.199999999999999" hidden="1" x14ac:dyDescent="0.2"/>
    <row r="50690" ht="10.199999999999999" hidden="1" x14ac:dyDescent="0.2"/>
    <row r="50691" ht="10.199999999999999" hidden="1" x14ac:dyDescent="0.2"/>
    <row r="50692" ht="10.199999999999999" hidden="1" x14ac:dyDescent="0.2"/>
    <row r="50693" ht="10.199999999999999" hidden="1" x14ac:dyDescent="0.2"/>
    <row r="50694" ht="10.199999999999999" hidden="1" x14ac:dyDescent="0.2"/>
    <row r="50695" ht="10.199999999999999" hidden="1" x14ac:dyDescent="0.2"/>
    <row r="50696" ht="10.199999999999999" hidden="1" x14ac:dyDescent="0.2"/>
    <row r="50697" ht="10.199999999999999" hidden="1" x14ac:dyDescent="0.2"/>
    <row r="50698" ht="10.199999999999999" hidden="1" x14ac:dyDescent="0.2"/>
    <row r="50699" ht="10.199999999999999" hidden="1" x14ac:dyDescent="0.2"/>
    <row r="50700" ht="10.199999999999999" hidden="1" x14ac:dyDescent="0.2"/>
    <row r="50701" ht="10.199999999999999" hidden="1" x14ac:dyDescent="0.2"/>
    <row r="50702" ht="10.199999999999999" hidden="1" x14ac:dyDescent="0.2"/>
    <row r="50703" ht="10.199999999999999" hidden="1" x14ac:dyDescent="0.2"/>
    <row r="50704" ht="10.199999999999999" hidden="1" x14ac:dyDescent="0.2"/>
    <row r="50705" ht="10.199999999999999" hidden="1" x14ac:dyDescent="0.2"/>
    <row r="50706" ht="10.199999999999999" hidden="1" x14ac:dyDescent="0.2"/>
    <row r="50707" ht="10.199999999999999" hidden="1" x14ac:dyDescent="0.2"/>
    <row r="50708" ht="10.199999999999999" hidden="1" x14ac:dyDescent="0.2"/>
    <row r="50709" ht="10.199999999999999" hidden="1" x14ac:dyDescent="0.2"/>
    <row r="50710" ht="10.199999999999999" hidden="1" x14ac:dyDescent="0.2"/>
    <row r="50711" ht="10.199999999999999" hidden="1" x14ac:dyDescent="0.2"/>
    <row r="50712" ht="10.199999999999999" hidden="1" x14ac:dyDescent="0.2"/>
    <row r="50713" ht="10.199999999999999" hidden="1" x14ac:dyDescent="0.2"/>
    <row r="50714" ht="10.199999999999999" hidden="1" x14ac:dyDescent="0.2"/>
    <row r="50715" ht="10.199999999999999" hidden="1" x14ac:dyDescent="0.2"/>
    <row r="50716" ht="10.199999999999999" hidden="1" x14ac:dyDescent="0.2"/>
    <row r="50717" ht="10.199999999999999" hidden="1" x14ac:dyDescent="0.2"/>
    <row r="50718" ht="10.199999999999999" hidden="1" x14ac:dyDescent="0.2"/>
    <row r="50719" ht="10.199999999999999" hidden="1" x14ac:dyDescent="0.2"/>
    <row r="50720" ht="10.199999999999999" hidden="1" x14ac:dyDescent="0.2"/>
    <row r="50721" ht="10.199999999999999" hidden="1" x14ac:dyDescent="0.2"/>
    <row r="50722" ht="10.199999999999999" hidden="1" x14ac:dyDescent="0.2"/>
    <row r="50723" ht="10.199999999999999" hidden="1" x14ac:dyDescent="0.2"/>
    <row r="50724" ht="10.199999999999999" hidden="1" x14ac:dyDescent="0.2"/>
    <row r="50725" ht="10.199999999999999" hidden="1" x14ac:dyDescent="0.2"/>
    <row r="50726" ht="10.199999999999999" hidden="1" x14ac:dyDescent="0.2"/>
    <row r="50727" ht="10.199999999999999" hidden="1" x14ac:dyDescent="0.2"/>
    <row r="50728" ht="10.199999999999999" hidden="1" x14ac:dyDescent="0.2"/>
    <row r="50729" ht="10.199999999999999" hidden="1" x14ac:dyDescent="0.2"/>
    <row r="50730" ht="10.199999999999999" hidden="1" x14ac:dyDescent="0.2"/>
    <row r="50731" ht="10.199999999999999" hidden="1" x14ac:dyDescent="0.2"/>
    <row r="50732" ht="10.199999999999999" hidden="1" x14ac:dyDescent="0.2"/>
    <row r="50733" ht="10.199999999999999" hidden="1" x14ac:dyDescent="0.2"/>
    <row r="50734" ht="10.199999999999999" hidden="1" x14ac:dyDescent="0.2"/>
    <row r="50735" ht="10.199999999999999" hidden="1" x14ac:dyDescent="0.2"/>
    <row r="50736" ht="10.199999999999999" hidden="1" x14ac:dyDescent="0.2"/>
    <row r="50737" ht="10.199999999999999" hidden="1" x14ac:dyDescent="0.2"/>
    <row r="50738" ht="10.199999999999999" hidden="1" x14ac:dyDescent="0.2"/>
    <row r="50739" ht="10.199999999999999" hidden="1" x14ac:dyDescent="0.2"/>
    <row r="50740" ht="10.199999999999999" hidden="1" x14ac:dyDescent="0.2"/>
    <row r="50741" ht="10.199999999999999" hidden="1" x14ac:dyDescent="0.2"/>
    <row r="50742" ht="10.199999999999999" hidden="1" x14ac:dyDescent="0.2"/>
    <row r="50743" ht="10.199999999999999" hidden="1" x14ac:dyDescent="0.2"/>
    <row r="50744" ht="10.199999999999999" hidden="1" x14ac:dyDescent="0.2"/>
    <row r="50745" ht="10.199999999999999" hidden="1" x14ac:dyDescent="0.2"/>
    <row r="50746" ht="10.199999999999999" hidden="1" x14ac:dyDescent="0.2"/>
    <row r="50747" ht="10.199999999999999" hidden="1" x14ac:dyDescent="0.2"/>
    <row r="50748" ht="10.199999999999999" hidden="1" x14ac:dyDescent="0.2"/>
    <row r="50749" ht="10.199999999999999" hidden="1" x14ac:dyDescent="0.2"/>
    <row r="50750" ht="10.199999999999999" hidden="1" x14ac:dyDescent="0.2"/>
    <row r="50751" ht="10.199999999999999" hidden="1" x14ac:dyDescent="0.2"/>
    <row r="50752" ht="10.199999999999999" hidden="1" x14ac:dyDescent="0.2"/>
    <row r="50753" ht="10.199999999999999" hidden="1" x14ac:dyDescent="0.2"/>
    <row r="50754" ht="10.199999999999999" hidden="1" x14ac:dyDescent="0.2"/>
    <row r="50755" ht="10.199999999999999" hidden="1" x14ac:dyDescent="0.2"/>
    <row r="50756" ht="10.199999999999999" hidden="1" x14ac:dyDescent="0.2"/>
    <row r="50757" ht="10.199999999999999" hidden="1" x14ac:dyDescent="0.2"/>
    <row r="50758" ht="10.199999999999999" hidden="1" x14ac:dyDescent="0.2"/>
    <row r="50759" ht="10.199999999999999" hidden="1" x14ac:dyDescent="0.2"/>
    <row r="50760" ht="10.199999999999999" hidden="1" x14ac:dyDescent="0.2"/>
    <row r="50761" ht="10.199999999999999" hidden="1" x14ac:dyDescent="0.2"/>
    <row r="50762" ht="10.199999999999999" hidden="1" x14ac:dyDescent="0.2"/>
    <row r="50763" ht="10.199999999999999" hidden="1" x14ac:dyDescent="0.2"/>
    <row r="50764" ht="10.199999999999999" hidden="1" x14ac:dyDescent="0.2"/>
    <row r="50765" ht="10.199999999999999" hidden="1" x14ac:dyDescent="0.2"/>
    <row r="50766" ht="10.199999999999999" hidden="1" x14ac:dyDescent="0.2"/>
    <row r="50767" ht="10.199999999999999" hidden="1" x14ac:dyDescent="0.2"/>
    <row r="50768" ht="10.199999999999999" hidden="1" x14ac:dyDescent="0.2"/>
    <row r="50769" ht="10.199999999999999" hidden="1" x14ac:dyDescent="0.2"/>
    <row r="50770" ht="10.199999999999999" hidden="1" x14ac:dyDescent="0.2"/>
    <row r="50771" ht="10.199999999999999" hidden="1" x14ac:dyDescent="0.2"/>
    <row r="50772" ht="10.199999999999999" hidden="1" x14ac:dyDescent="0.2"/>
    <row r="50773" ht="10.199999999999999" hidden="1" x14ac:dyDescent="0.2"/>
    <row r="50774" ht="10.199999999999999" hidden="1" x14ac:dyDescent="0.2"/>
    <row r="50775" ht="10.199999999999999" hidden="1" x14ac:dyDescent="0.2"/>
    <row r="50776" ht="10.199999999999999" hidden="1" x14ac:dyDescent="0.2"/>
    <row r="50777" ht="10.199999999999999" hidden="1" x14ac:dyDescent="0.2"/>
    <row r="50778" ht="10.199999999999999" hidden="1" x14ac:dyDescent="0.2"/>
    <row r="50779" ht="10.199999999999999" hidden="1" x14ac:dyDescent="0.2"/>
    <row r="50780" ht="10.199999999999999" hidden="1" x14ac:dyDescent="0.2"/>
    <row r="50781" ht="10.199999999999999" hidden="1" x14ac:dyDescent="0.2"/>
    <row r="50782" ht="10.199999999999999" hidden="1" x14ac:dyDescent="0.2"/>
    <row r="50783" ht="10.199999999999999" hidden="1" x14ac:dyDescent="0.2"/>
    <row r="50784" ht="10.199999999999999" hidden="1" x14ac:dyDescent="0.2"/>
    <row r="50785" ht="10.199999999999999" hidden="1" x14ac:dyDescent="0.2"/>
    <row r="50786" ht="10.199999999999999" hidden="1" x14ac:dyDescent="0.2"/>
    <row r="50787" ht="10.199999999999999" hidden="1" x14ac:dyDescent="0.2"/>
    <row r="50788" ht="10.199999999999999" hidden="1" x14ac:dyDescent="0.2"/>
    <row r="50789" ht="10.199999999999999" hidden="1" x14ac:dyDescent="0.2"/>
    <row r="50790" ht="10.199999999999999" hidden="1" x14ac:dyDescent="0.2"/>
    <row r="50791" ht="10.199999999999999" hidden="1" x14ac:dyDescent="0.2"/>
    <row r="50792" ht="10.199999999999999" hidden="1" x14ac:dyDescent="0.2"/>
    <row r="50793" ht="10.199999999999999" hidden="1" x14ac:dyDescent="0.2"/>
    <row r="50794" ht="10.199999999999999" hidden="1" x14ac:dyDescent="0.2"/>
    <row r="50795" ht="10.199999999999999" hidden="1" x14ac:dyDescent="0.2"/>
    <row r="50796" ht="10.199999999999999" hidden="1" x14ac:dyDescent="0.2"/>
    <row r="50797" ht="10.199999999999999" hidden="1" x14ac:dyDescent="0.2"/>
    <row r="50798" ht="10.199999999999999" hidden="1" x14ac:dyDescent="0.2"/>
    <row r="50799" ht="10.199999999999999" hidden="1" x14ac:dyDescent="0.2"/>
    <row r="50800" ht="10.199999999999999" hidden="1" x14ac:dyDescent="0.2"/>
    <row r="50801" ht="10.199999999999999" hidden="1" x14ac:dyDescent="0.2"/>
    <row r="50802" ht="10.199999999999999" hidden="1" x14ac:dyDescent="0.2"/>
    <row r="50803" ht="10.199999999999999" hidden="1" x14ac:dyDescent="0.2"/>
    <row r="50804" ht="10.199999999999999" hidden="1" x14ac:dyDescent="0.2"/>
    <row r="50805" ht="10.199999999999999" hidden="1" x14ac:dyDescent="0.2"/>
    <row r="50806" ht="10.199999999999999" hidden="1" x14ac:dyDescent="0.2"/>
    <row r="50807" ht="10.199999999999999" hidden="1" x14ac:dyDescent="0.2"/>
    <row r="50808" ht="10.199999999999999" hidden="1" x14ac:dyDescent="0.2"/>
    <row r="50809" ht="10.199999999999999" hidden="1" x14ac:dyDescent="0.2"/>
    <row r="50810" ht="10.199999999999999" hidden="1" x14ac:dyDescent="0.2"/>
    <row r="50811" ht="10.199999999999999" hidden="1" x14ac:dyDescent="0.2"/>
    <row r="50812" ht="10.199999999999999" hidden="1" x14ac:dyDescent="0.2"/>
    <row r="50813" ht="10.199999999999999" hidden="1" x14ac:dyDescent="0.2"/>
    <row r="50814" ht="10.199999999999999" hidden="1" x14ac:dyDescent="0.2"/>
    <row r="50815" ht="10.199999999999999" hidden="1" x14ac:dyDescent="0.2"/>
    <row r="50816" ht="10.199999999999999" hidden="1" x14ac:dyDescent="0.2"/>
    <row r="50817" ht="10.199999999999999" hidden="1" x14ac:dyDescent="0.2"/>
    <row r="50818" ht="10.199999999999999" hidden="1" x14ac:dyDescent="0.2"/>
    <row r="50819" ht="10.199999999999999" hidden="1" x14ac:dyDescent="0.2"/>
    <row r="50820" ht="10.199999999999999" hidden="1" x14ac:dyDescent="0.2"/>
    <row r="50821" ht="10.199999999999999" hidden="1" x14ac:dyDescent="0.2"/>
    <row r="50822" ht="10.199999999999999" hidden="1" x14ac:dyDescent="0.2"/>
    <row r="50823" ht="10.199999999999999" hidden="1" x14ac:dyDescent="0.2"/>
    <row r="50824" ht="10.199999999999999" hidden="1" x14ac:dyDescent="0.2"/>
    <row r="50825" ht="10.199999999999999" hidden="1" x14ac:dyDescent="0.2"/>
    <row r="50826" ht="10.199999999999999" hidden="1" x14ac:dyDescent="0.2"/>
    <row r="50827" ht="10.199999999999999" hidden="1" x14ac:dyDescent="0.2"/>
    <row r="50828" ht="10.199999999999999" hidden="1" x14ac:dyDescent="0.2"/>
    <row r="50829" ht="10.199999999999999" hidden="1" x14ac:dyDescent="0.2"/>
    <row r="50830" ht="10.199999999999999" hidden="1" x14ac:dyDescent="0.2"/>
    <row r="50831" ht="10.199999999999999" hidden="1" x14ac:dyDescent="0.2"/>
    <row r="50832" ht="10.199999999999999" hidden="1" x14ac:dyDescent="0.2"/>
    <row r="50833" ht="10.199999999999999" hidden="1" x14ac:dyDescent="0.2"/>
    <row r="50834" ht="10.199999999999999" hidden="1" x14ac:dyDescent="0.2"/>
    <row r="50835" ht="10.199999999999999" hidden="1" x14ac:dyDescent="0.2"/>
    <row r="50836" ht="10.199999999999999" hidden="1" x14ac:dyDescent="0.2"/>
    <row r="50837" ht="10.199999999999999" hidden="1" x14ac:dyDescent="0.2"/>
    <row r="50838" ht="10.199999999999999" hidden="1" x14ac:dyDescent="0.2"/>
    <row r="50839" ht="10.199999999999999" hidden="1" x14ac:dyDescent="0.2"/>
    <row r="50840" ht="10.199999999999999" hidden="1" x14ac:dyDescent="0.2"/>
    <row r="50841" ht="10.199999999999999" hidden="1" x14ac:dyDescent="0.2"/>
    <row r="50842" ht="10.199999999999999" hidden="1" x14ac:dyDescent="0.2"/>
    <row r="50843" ht="10.199999999999999" hidden="1" x14ac:dyDescent="0.2"/>
    <row r="50844" ht="10.199999999999999" hidden="1" x14ac:dyDescent="0.2"/>
    <row r="50845" ht="10.199999999999999" hidden="1" x14ac:dyDescent="0.2"/>
    <row r="50846" ht="10.199999999999999" hidden="1" x14ac:dyDescent="0.2"/>
    <row r="50847" ht="10.199999999999999" hidden="1" x14ac:dyDescent="0.2"/>
    <row r="50848" ht="10.199999999999999" hidden="1" x14ac:dyDescent="0.2"/>
    <row r="50849" ht="10.199999999999999" hidden="1" x14ac:dyDescent="0.2"/>
    <row r="50850" ht="10.199999999999999" hidden="1" x14ac:dyDescent="0.2"/>
    <row r="50851" ht="10.199999999999999" hidden="1" x14ac:dyDescent="0.2"/>
    <row r="50852" ht="10.199999999999999" hidden="1" x14ac:dyDescent="0.2"/>
    <row r="50853" ht="10.199999999999999" hidden="1" x14ac:dyDescent="0.2"/>
    <row r="50854" ht="10.199999999999999" hidden="1" x14ac:dyDescent="0.2"/>
    <row r="50855" ht="10.199999999999999" hidden="1" x14ac:dyDescent="0.2"/>
    <row r="50856" ht="10.199999999999999" hidden="1" x14ac:dyDescent="0.2"/>
    <row r="50857" ht="10.199999999999999" hidden="1" x14ac:dyDescent="0.2"/>
    <row r="50858" ht="10.199999999999999" hidden="1" x14ac:dyDescent="0.2"/>
    <row r="50859" ht="10.199999999999999" hidden="1" x14ac:dyDescent="0.2"/>
    <row r="50860" ht="10.199999999999999" hidden="1" x14ac:dyDescent="0.2"/>
    <row r="50861" ht="10.199999999999999" hidden="1" x14ac:dyDescent="0.2"/>
    <row r="50862" ht="10.199999999999999" hidden="1" x14ac:dyDescent="0.2"/>
    <row r="50863" ht="10.199999999999999" hidden="1" x14ac:dyDescent="0.2"/>
    <row r="50864" ht="10.199999999999999" hidden="1" x14ac:dyDescent="0.2"/>
    <row r="50865" ht="10.199999999999999" hidden="1" x14ac:dyDescent="0.2"/>
    <row r="50866" ht="10.199999999999999" hidden="1" x14ac:dyDescent="0.2"/>
    <row r="50867" ht="10.199999999999999" hidden="1" x14ac:dyDescent="0.2"/>
    <row r="50868" ht="10.199999999999999" hidden="1" x14ac:dyDescent="0.2"/>
    <row r="50869" ht="10.199999999999999" hidden="1" x14ac:dyDescent="0.2"/>
    <row r="50870" ht="10.199999999999999" hidden="1" x14ac:dyDescent="0.2"/>
    <row r="50871" ht="10.199999999999999" hidden="1" x14ac:dyDescent="0.2"/>
    <row r="50872" ht="10.199999999999999" hidden="1" x14ac:dyDescent="0.2"/>
    <row r="50873" ht="10.199999999999999" hidden="1" x14ac:dyDescent="0.2"/>
    <row r="50874" ht="10.199999999999999" hidden="1" x14ac:dyDescent="0.2"/>
    <row r="50875" ht="10.199999999999999" hidden="1" x14ac:dyDescent="0.2"/>
    <row r="50876" ht="10.199999999999999" hidden="1" x14ac:dyDescent="0.2"/>
    <row r="50877" ht="10.199999999999999" hidden="1" x14ac:dyDescent="0.2"/>
    <row r="50878" ht="10.199999999999999" hidden="1" x14ac:dyDescent="0.2"/>
    <row r="50879" ht="10.199999999999999" hidden="1" x14ac:dyDescent="0.2"/>
    <row r="50880" ht="10.199999999999999" hidden="1" x14ac:dyDescent="0.2"/>
    <row r="50881" ht="10.199999999999999" hidden="1" x14ac:dyDescent="0.2"/>
    <row r="50882" ht="10.199999999999999" hidden="1" x14ac:dyDescent="0.2"/>
    <row r="50883" ht="10.199999999999999" hidden="1" x14ac:dyDescent="0.2"/>
    <row r="50884" ht="10.199999999999999" hidden="1" x14ac:dyDescent="0.2"/>
    <row r="50885" ht="10.199999999999999" hidden="1" x14ac:dyDescent="0.2"/>
    <row r="50886" ht="10.199999999999999" hidden="1" x14ac:dyDescent="0.2"/>
    <row r="50887" ht="10.199999999999999" hidden="1" x14ac:dyDescent="0.2"/>
    <row r="50888" ht="10.199999999999999" hidden="1" x14ac:dyDescent="0.2"/>
    <row r="50889" ht="10.199999999999999" hidden="1" x14ac:dyDescent="0.2"/>
    <row r="50890" ht="10.199999999999999" hidden="1" x14ac:dyDescent="0.2"/>
    <row r="50891" ht="10.199999999999999" hidden="1" x14ac:dyDescent="0.2"/>
    <row r="50892" ht="10.199999999999999" hidden="1" x14ac:dyDescent="0.2"/>
    <row r="50893" ht="10.199999999999999" hidden="1" x14ac:dyDescent="0.2"/>
    <row r="50894" ht="10.199999999999999" hidden="1" x14ac:dyDescent="0.2"/>
    <row r="50895" ht="10.199999999999999" hidden="1" x14ac:dyDescent="0.2"/>
    <row r="50896" ht="10.199999999999999" hidden="1" x14ac:dyDescent="0.2"/>
    <row r="50897" ht="10.199999999999999" hidden="1" x14ac:dyDescent="0.2"/>
    <row r="50898" ht="10.199999999999999" hidden="1" x14ac:dyDescent="0.2"/>
    <row r="50899" ht="10.199999999999999" hidden="1" x14ac:dyDescent="0.2"/>
    <row r="50900" ht="10.199999999999999" hidden="1" x14ac:dyDescent="0.2"/>
    <row r="50901" ht="10.199999999999999" hidden="1" x14ac:dyDescent="0.2"/>
    <row r="50902" ht="10.199999999999999" hidden="1" x14ac:dyDescent="0.2"/>
    <row r="50903" ht="10.199999999999999" hidden="1" x14ac:dyDescent="0.2"/>
    <row r="50904" ht="10.199999999999999" hidden="1" x14ac:dyDescent="0.2"/>
    <row r="50905" ht="10.199999999999999" hidden="1" x14ac:dyDescent="0.2"/>
    <row r="50906" ht="10.199999999999999" hidden="1" x14ac:dyDescent="0.2"/>
    <row r="50907" ht="10.199999999999999" hidden="1" x14ac:dyDescent="0.2"/>
    <row r="50908" ht="10.199999999999999" hidden="1" x14ac:dyDescent="0.2"/>
    <row r="50909" ht="10.199999999999999" hidden="1" x14ac:dyDescent="0.2"/>
    <row r="50910" ht="10.199999999999999" hidden="1" x14ac:dyDescent="0.2"/>
    <row r="50911" ht="10.199999999999999" hidden="1" x14ac:dyDescent="0.2"/>
    <row r="50912" ht="10.199999999999999" hidden="1" x14ac:dyDescent="0.2"/>
    <row r="50913" ht="10.199999999999999" hidden="1" x14ac:dyDescent="0.2"/>
    <row r="50914" ht="10.199999999999999" hidden="1" x14ac:dyDescent="0.2"/>
    <row r="50915" ht="10.199999999999999" hidden="1" x14ac:dyDescent="0.2"/>
    <row r="50916" ht="10.199999999999999" hidden="1" x14ac:dyDescent="0.2"/>
    <row r="50917" ht="10.199999999999999" hidden="1" x14ac:dyDescent="0.2"/>
    <row r="50918" ht="10.199999999999999" hidden="1" x14ac:dyDescent="0.2"/>
    <row r="50919" ht="10.199999999999999" hidden="1" x14ac:dyDescent="0.2"/>
    <row r="50920" ht="10.199999999999999" hidden="1" x14ac:dyDescent="0.2"/>
    <row r="50921" ht="10.199999999999999" hidden="1" x14ac:dyDescent="0.2"/>
    <row r="50922" ht="10.199999999999999" hidden="1" x14ac:dyDescent="0.2"/>
    <row r="50923" ht="10.199999999999999" hidden="1" x14ac:dyDescent="0.2"/>
    <row r="50924" ht="10.199999999999999" hidden="1" x14ac:dyDescent="0.2"/>
    <row r="50925" ht="10.199999999999999" hidden="1" x14ac:dyDescent="0.2"/>
    <row r="50926" ht="10.199999999999999" hidden="1" x14ac:dyDescent="0.2"/>
    <row r="50927" ht="10.199999999999999" hidden="1" x14ac:dyDescent="0.2"/>
    <row r="50928" ht="10.199999999999999" hidden="1" x14ac:dyDescent="0.2"/>
    <row r="50929" ht="10.199999999999999" hidden="1" x14ac:dyDescent="0.2"/>
    <row r="50930" ht="10.199999999999999" hidden="1" x14ac:dyDescent="0.2"/>
    <row r="50931" ht="10.199999999999999" hidden="1" x14ac:dyDescent="0.2"/>
    <row r="50932" ht="10.199999999999999" hidden="1" x14ac:dyDescent="0.2"/>
    <row r="50933" ht="10.199999999999999" hidden="1" x14ac:dyDescent="0.2"/>
    <row r="50934" ht="10.199999999999999" hidden="1" x14ac:dyDescent="0.2"/>
    <row r="50935" ht="10.199999999999999" hidden="1" x14ac:dyDescent="0.2"/>
    <row r="50936" ht="10.199999999999999" hidden="1" x14ac:dyDescent="0.2"/>
    <row r="50937" ht="10.199999999999999" hidden="1" x14ac:dyDescent="0.2"/>
    <row r="50938" ht="10.199999999999999" hidden="1" x14ac:dyDescent="0.2"/>
    <row r="50939" ht="10.199999999999999" hidden="1" x14ac:dyDescent="0.2"/>
    <row r="50940" ht="10.199999999999999" hidden="1" x14ac:dyDescent="0.2"/>
    <row r="50941" ht="10.199999999999999" hidden="1" x14ac:dyDescent="0.2"/>
    <row r="50942" ht="10.199999999999999" hidden="1" x14ac:dyDescent="0.2"/>
    <row r="50943" ht="10.199999999999999" hidden="1" x14ac:dyDescent="0.2"/>
    <row r="50944" ht="10.199999999999999" hidden="1" x14ac:dyDescent="0.2"/>
    <row r="50945" ht="10.199999999999999" hidden="1" x14ac:dyDescent="0.2"/>
    <row r="50946" ht="10.199999999999999" hidden="1" x14ac:dyDescent="0.2"/>
    <row r="50947" ht="10.199999999999999" hidden="1" x14ac:dyDescent="0.2"/>
    <row r="50948" ht="10.199999999999999" hidden="1" x14ac:dyDescent="0.2"/>
    <row r="50949" ht="10.199999999999999" hidden="1" x14ac:dyDescent="0.2"/>
    <row r="50950" ht="10.199999999999999" hidden="1" x14ac:dyDescent="0.2"/>
    <row r="50951" ht="10.199999999999999" hidden="1" x14ac:dyDescent="0.2"/>
    <row r="50952" ht="10.199999999999999" hidden="1" x14ac:dyDescent="0.2"/>
    <row r="50953" ht="10.199999999999999" hidden="1" x14ac:dyDescent="0.2"/>
    <row r="50954" ht="10.199999999999999" hidden="1" x14ac:dyDescent="0.2"/>
    <row r="50955" ht="10.199999999999999" hidden="1" x14ac:dyDescent="0.2"/>
    <row r="50956" ht="10.199999999999999" hidden="1" x14ac:dyDescent="0.2"/>
    <row r="50957" ht="10.199999999999999" hidden="1" x14ac:dyDescent="0.2"/>
    <row r="50958" ht="10.199999999999999" hidden="1" x14ac:dyDescent="0.2"/>
    <row r="50959" ht="10.199999999999999" hidden="1" x14ac:dyDescent="0.2"/>
    <row r="50960" ht="10.199999999999999" hidden="1" x14ac:dyDescent="0.2"/>
    <row r="50961" ht="10.199999999999999" hidden="1" x14ac:dyDescent="0.2"/>
    <row r="50962" ht="10.199999999999999" hidden="1" x14ac:dyDescent="0.2"/>
    <row r="50963" ht="10.199999999999999" hidden="1" x14ac:dyDescent="0.2"/>
    <row r="50964" ht="10.199999999999999" hidden="1" x14ac:dyDescent="0.2"/>
    <row r="50965" ht="10.199999999999999" hidden="1" x14ac:dyDescent="0.2"/>
    <row r="50966" ht="10.199999999999999" hidden="1" x14ac:dyDescent="0.2"/>
    <row r="50967" ht="10.199999999999999" hidden="1" x14ac:dyDescent="0.2"/>
    <row r="50968" ht="10.199999999999999" hidden="1" x14ac:dyDescent="0.2"/>
    <row r="50969" ht="10.199999999999999" hidden="1" x14ac:dyDescent="0.2"/>
    <row r="50970" ht="10.199999999999999" hidden="1" x14ac:dyDescent="0.2"/>
    <row r="50971" ht="10.199999999999999" hidden="1" x14ac:dyDescent="0.2"/>
    <row r="50972" ht="10.199999999999999" hidden="1" x14ac:dyDescent="0.2"/>
    <row r="50973" ht="10.199999999999999" hidden="1" x14ac:dyDescent="0.2"/>
    <row r="50974" ht="10.199999999999999" hidden="1" x14ac:dyDescent="0.2"/>
    <row r="50975" ht="10.199999999999999" hidden="1" x14ac:dyDescent="0.2"/>
    <row r="50976" ht="10.199999999999999" hidden="1" x14ac:dyDescent="0.2"/>
    <row r="50977" ht="10.199999999999999" hidden="1" x14ac:dyDescent="0.2"/>
    <row r="50978" ht="10.199999999999999" hidden="1" x14ac:dyDescent="0.2"/>
    <row r="50979" ht="10.199999999999999" hidden="1" x14ac:dyDescent="0.2"/>
    <row r="50980" ht="10.199999999999999" hidden="1" x14ac:dyDescent="0.2"/>
    <row r="50981" ht="10.199999999999999" hidden="1" x14ac:dyDescent="0.2"/>
    <row r="50982" ht="10.199999999999999" hidden="1" x14ac:dyDescent="0.2"/>
    <row r="50983" ht="10.199999999999999" hidden="1" x14ac:dyDescent="0.2"/>
    <row r="50984" ht="10.199999999999999" hidden="1" x14ac:dyDescent="0.2"/>
    <row r="50985" ht="10.199999999999999" hidden="1" x14ac:dyDescent="0.2"/>
    <row r="50986" ht="10.199999999999999" hidden="1" x14ac:dyDescent="0.2"/>
    <row r="50987" ht="10.199999999999999" hidden="1" x14ac:dyDescent="0.2"/>
    <row r="50988" ht="10.199999999999999" hidden="1" x14ac:dyDescent="0.2"/>
    <row r="50989" ht="10.199999999999999" hidden="1" x14ac:dyDescent="0.2"/>
    <row r="50990" ht="10.199999999999999" hidden="1" x14ac:dyDescent="0.2"/>
    <row r="50991" ht="10.199999999999999" hidden="1" x14ac:dyDescent="0.2"/>
    <row r="50992" ht="10.199999999999999" hidden="1" x14ac:dyDescent="0.2"/>
    <row r="50993" ht="10.199999999999999" hidden="1" x14ac:dyDescent="0.2"/>
    <row r="50994" ht="10.199999999999999" hidden="1" x14ac:dyDescent="0.2"/>
    <row r="50995" ht="10.199999999999999" hidden="1" x14ac:dyDescent="0.2"/>
    <row r="50996" ht="10.199999999999999" hidden="1" x14ac:dyDescent="0.2"/>
    <row r="50997" ht="10.199999999999999" hidden="1" x14ac:dyDescent="0.2"/>
    <row r="50998" ht="10.199999999999999" hidden="1" x14ac:dyDescent="0.2"/>
    <row r="50999" ht="10.199999999999999" hidden="1" x14ac:dyDescent="0.2"/>
    <row r="51000" ht="10.199999999999999" hidden="1" x14ac:dyDescent="0.2"/>
    <row r="51001" ht="10.199999999999999" hidden="1" x14ac:dyDescent="0.2"/>
    <row r="51002" ht="10.199999999999999" hidden="1" x14ac:dyDescent="0.2"/>
    <row r="51003" ht="10.199999999999999" hidden="1" x14ac:dyDescent="0.2"/>
    <row r="51004" ht="10.199999999999999" hidden="1" x14ac:dyDescent="0.2"/>
    <row r="51005" ht="10.199999999999999" hidden="1" x14ac:dyDescent="0.2"/>
    <row r="51006" ht="10.199999999999999" hidden="1" x14ac:dyDescent="0.2"/>
    <row r="51007" ht="10.199999999999999" hidden="1" x14ac:dyDescent="0.2"/>
    <row r="51008" ht="10.199999999999999" hidden="1" x14ac:dyDescent="0.2"/>
    <row r="51009" ht="10.199999999999999" hidden="1" x14ac:dyDescent="0.2"/>
    <row r="51010" ht="10.199999999999999" hidden="1" x14ac:dyDescent="0.2"/>
    <row r="51011" ht="10.199999999999999" hidden="1" x14ac:dyDescent="0.2"/>
    <row r="51012" ht="10.199999999999999" hidden="1" x14ac:dyDescent="0.2"/>
    <row r="51013" ht="10.199999999999999" hidden="1" x14ac:dyDescent="0.2"/>
    <row r="51014" ht="10.199999999999999" hidden="1" x14ac:dyDescent="0.2"/>
    <row r="51015" ht="10.199999999999999" hidden="1" x14ac:dyDescent="0.2"/>
    <row r="51016" ht="10.199999999999999" hidden="1" x14ac:dyDescent="0.2"/>
    <row r="51017" ht="10.199999999999999" hidden="1" x14ac:dyDescent="0.2"/>
    <row r="51018" ht="10.199999999999999" hidden="1" x14ac:dyDescent="0.2"/>
    <row r="51019" ht="10.199999999999999" hidden="1" x14ac:dyDescent="0.2"/>
    <row r="51020" ht="10.199999999999999" hidden="1" x14ac:dyDescent="0.2"/>
    <row r="51021" ht="10.199999999999999" hidden="1" x14ac:dyDescent="0.2"/>
    <row r="51022" ht="10.199999999999999" hidden="1" x14ac:dyDescent="0.2"/>
    <row r="51023" ht="10.199999999999999" hidden="1" x14ac:dyDescent="0.2"/>
    <row r="51024" ht="10.199999999999999" hidden="1" x14ac:dyDescent="0.2"/>
    <row r="51025" ht="10.199999999999999" hidden="1" x14ac:dyDescent="0.2"/>
    <row r="51026" ht="10.199999999999999" hidden="1" x14ac:dyDescent="0.2"/>
    <row r="51027" ht="10.199999999999999" hidden="1" x14ac:dyDescent="0.2"/>
    <row r="51028" ht="10.199999999999999" hidden="1" x14ac:dyDescent="0.2"/>
    <row r="51029" ht="10.199999999999999" hidden="1" x14ac:dyDescent="0.2"/>
    <row r="51030" ht="10.199999999999999" hidden="1" x14ac:dyDescent="0.2"/>
    <row r="51031" ht="10.199999999999999" hidden="1" x14ac:dyDescent="0.2"/>
    <row r="51032" ht="10.199999999999999" hidden="1" x14ac:dyDescent="0.2"/>
    <row r="51033" ht="10.199999999999999" hidden="1" x14ac:dyDescent="0.2"/>
    <row r="51034" ht="10.199999999999999" hidden="1" x14ac:dyDescent="0.2"/>
    <row r="51035" ht="10.199999999999999" hidden="1" x14ac:dyDescent="0.2"/>
    <row r="51036" ht="10.199999999999999" hidden="1" x14ac:dyDescent="0.2"/>
    <row r="51037" ht="10.199999999999999" hidden="1" x14ac:dyDescent="0.2"/>
    <row r="51038" ht="10.199999999999999" hidden="1" x14ac:dyDescent="0.2"/>
    <row r="51039" ht="10.199999999999999" hidden="1" x14ac:dyDescent="0.2"/>
    <row r="51040" ht="10.199999999999999" hidden="1" x14ac:dyDescent="0.2"/>
    <row r="51041" ht="10.199999999999999" hidden="1" x14ac:dyDescent="0.2"/>
    <row r="51042" ht="10.199999999999999" hidden="1" x14ac:dyDescent="0.2"/>
    <row r="51043" ht="10.199999999999999" hidden="1" x14ac:dyDescent="0.2"/>
    <row r="51044" ht="10.199999999999999" hidden="1" x14ac:dyDescent="0.2"/>
    <row r="51045" ht="10.199999999999999" hidden="1" x14ac:dyDescent="0.2"/>
    <row r="51046" ht="10.199999999999999" hidden="1" x14ac:dyDescent="0.2"/>
    <row r="51047" ht="10.199999999999999" hidden="1" x14ac:dyDescent="0.2"/>
    <row r="51048" ht="10.199999999999999" hidden="1" x14ac:dyDescent="0.2"/>
    <row r="51049" ht="10.199999999999999" hidden="1" x14ac:dyDescent="0.2"/>
    <row r="51050" ht="10.199999999999999" hidden="1" x14ac:dyDescent="0.2"/>
    <row r="51051" ht="10.199999999999999" hidden="1" x14ac:dyDescent="0.2"/>
    <row r="51052" ht="10.199999999999999" hidden="1" x14ac:dyDescent="0.2"/>
    <row r="51053" ht="10.199999999999999" hidden="1" x14ac:dyDescent="0.2"/>
    <row r="51054" ht="10.199999999999999" hidden="1" x14ac:dyDescent="0.2"/>
    <row r="51055" ht="10.199999999999999" hidden="1" x14ac:dyDescent="0.2"/>
    <row r="51056" ht="10.199999999999999" hidden="1" x14ac:dyDescent="0.2"/>
    <row r="51057" ht="10.199999999999999" hidden="1" x14ac:dyDescent="0.2"/>
    <row r="51058" ht="10.199999999999999" hidden="1" x14ac:dyDescent="0.2"/>
    <row r="51059" ht="10.199999999999999" hidden="1" x14ac:dyDescent="0.2"/>
    <row r="51060" ht="10.199999999999999" hidden="1" x14ac:dyDescent="0.2"/>
    <row r="51061" ht="10.199999999999999" hidden="1" x14ac:dyDescent="0.2"/>
    <row r="51062" ht="10.199999999999999" hidden="1" x14ac:dyDescent="0.2"/>
    <row r="51063" ht="10.199999999999999" hidden="1" x14ac:dyDescent="0.2"/>
    <row r="51064" ht="10.199999999999999" hidden="1" x14ac:dyDescent="0.2"/>
    <row r="51065" ht="10.199999999999999" hidden="1" x14ac:dyDescent="0.2"/>
    <row r="51066" ht="10.199999999999999" hidden="1" x14ac:dyDescent="0.2"/>
    <row r="51067" ht="10.199999999999999" hidden="1" x14ac:dyDescent="0.2"/>
    <row r="51068" ht="10.199999999999999" hidden="1" x14ac:dyDescent="0.2"/>
    <row r="51069" ht="10.199999999999999" hidden="1" x14ac:dyDescent="0.2"/>
    <row r="51070" ht="10.199999999999999" hidden="1" x14ac:dyDescent="0.2"/>
    <row r="51071" ht="10.199999999999999" hidden="1" x14ac:dyDescent="0.2"/>
    <row r="51072" ht="10.199999999999999" hidden="1" x14ac:dyDescent="0.2"/>
    <row r="51073" ht="10.199999999999999" hidden="1" x14ac:dyDescent="0.2"/>
    <row r="51074" ht="10.199999999999999" hidden="1" x14ac:dyDescent="0.2"/>
    <row r="51075" ht="10.199999999999999" hidden="1" x14ac:dyDescent="0.2"/>
    <row r="51076" ht="10.199999999999999" hidden="1" x14ac:dyDescent="0.2"/>
    <row r="51077" ht="10.199999999999999" hidden="1" x14ac:dyDescent="0.2"/>
    <row r="51078" ht="10.199999999999999" hidden="1" x14ac:dyDescent="0.2"/>
    <row r="51079" ht="10.199999999999999" hidden="1" x14ac:dyDescent="0.2"/>
    <row r="51080" ht="10.199999999999999" hidden="1" x14ac:dyDescent="0.2"/>
    <row r="51081" ht="10.199999999999999" hidden="1" x14ac:dyDescent="0.2"/>
    <row r="51082" ht="10.199999999999999" hidden="1" x14ac:dyDescent="0.2"/>
    <row r="51083" ht="10.199999999999999" hidden="1" x14ac:dyDescent="0.2"/>
    <row r="51084" ht="10.199999999999999" hidden="1" x14ac:dyDescent="0.2"/>
    <row r="51085" ht="10.199999999999999" hidden="1" x14ac:dyDescent="0.2"/>
    <row r="51086" ht="10.199999999999999" hidden="1" x14ac:dyDescent="0.2"/>
    <row r="51087" ht="10.199999999999999" hidden="1" x14ac:dyDescent="0.2"/>
    <row r="51088" ht="10.199999999999999" hidden="1" x14ac:dyDescent="0.2"/>
    <row r="51089" ht="10.199999999999999" hidden="1" x14ac:dyDescent="0.2"/>
    <row r="51090" ht="10.199999999999999" hidden="1" x14ac:dyDescent="0.2"/>
    <row r="51091" ht="10.199999999999999" hidden="1" x14ac:dyDescent="0.2"/>
    <row r="51092" ht="10.199999999999999" hidden="1" x14ac:dyDescent="0.2"/>
    <row r="51093" ht="10.199999999999999" hidden="1" x14ac:dyDescent="0.2"/>
    <row r="51094" ht="10.199999999999999" hidden="1" x14ac:dyDescent="0.2"/>
    <row r="51095" ht="10.199999999999999" hidden="1" x14ac:dyDescent="0.2"/>
    <row r="51096" ht="10.199999999999999" hidden="1" x14ac:dyDescent="0.2"/>
    <row r="51097" ht="10.199999999999999" hidden="1" x14ac:dyDescent="0.2"/>
    <row r="51098" ht="10.199999999999999" hidden="1" x14ac:dyDescent="0.2"/>
    <row r="51099" ht="10.199999999999999" hidden="1" x14ac:dyDescent="0.2"/>
    <row r="51100" ht="10.199999999999999" hidden="1" x14ac:dyDescent="0.2"/>
    <row r="51101" ht="10.199999999999999" hidden="1" x14ac:dyDescent="0.2"/>
    <row r="51102" ht="10.199999999999999" hidden="1" x14ac:dyDescent="0.2"/>
    <row r="51103" ht="10.199999999999999" hidden="1" x14ac:dyDescent="0.2"/>
    <row r="51104" ht="10.199999999999999" hidden="1" x14ac:dyDescent="0.2"/>
    <row r="51105" ht="10.199999999999999" hidden="1" x14ac:dyDescent="0.2"/>
    <row r="51106" ht="10.199999999999999" hidden="1" x14ac:dyDescent="0.2"/>
    <row r="51107" ht="10.199999999999999" hidden="1" x14ac:dyDescent="0.2"/>
    <row r="51108" ht="10.199999999999999" hidden="1" x14ac:dyDescent="0.2"/>
    <row r="51109" ht="10.199999999999999" hidden="1" x14ac:dyDescent="0.2"/>
    <row r="51110" ht="10.199999999999999" hidden="1" x14ac:dyDescent="0.2"/>
    <row r="51111" ht="10.199999999999999" hidden="1" x14ac:dyDescent="0.2"/>
    <row r="51112" ht="10.199999999999999" hidden="1" x14ac:dyDescent="0.2"/>
    <row r="51113" ht="10.199999999999999" hidden="1" x14ac:dyDescent="0.2"/>
    <row r="51114" ht="10.199999999999999" hidden="1" x14ac:dyDescent="0.2"/>
    <row r="51115" ht="10.199999999999999" hidden="1" x14ac:dyDescent="0.2"/>
    <row r="51116" ht="10.199999999999999" hidden="1" x14ac:dyDescent="0.2"/>
    <row r="51117" ht="10.199999999999999" hidden="1" x14ac:dyDescent="0.2"/>
    <row r="51118" ht="10.199999999999999" hidden="1" x14ac:dyDescent="0.2"/>
    <row r="51119" ht="10.199999999999999" hidden="1" x14ac:dyDescent="0.2"/>
    <row r="51120" ht="10.199999999999999" hidden="1" x14ac:dyDescent="0.2"/>
    <row r="51121" ht="10.199999999999999" hidden="1" x14ac:dyDescent="0.2"/>
    <row r="51122" ht="10.199999999999999" hidden="1" x14ac:dyDescent="0.2"/>
    <row r="51123" ht="10.199999999999999" hidden="1" x14ac:dyDescent="0.2"/>
    <row r="51124" ht="10.199999999999999" hidden="1" x14ac:dyDescent="0.2"/>
    <row r="51125" ht="10.199999999999999" hidden="1" x14ac:dyDescent="0.2"/>
    <row r="51126" ht="10.199999999999999" hidden="1" x14ac:dyDescent="0.2"/>
    <row r="51127" ht="10.199999999999999" hidden="1" x14ac:dyDescent="0.2"/>
    <row r="51128" ht="10.199999999999999" hidden="1" x14ac:dyDescent="0.2"/>
    <row r="51129" ht="10.199999999999999" hidden="1" x14ac:dyDescent="0.2"/>
    <row r="51130" ht="10.199999999999999" hidden="1" x14ac:dyDescent="0.2"/>
    <row r="51131" ht="10.199999999999999" hidden="1" x14ac:dyDescent="0.2"/>
    <row r="51132" ht="10.199999999999999" hidden="1" x14ac:dyDescent="0.2"/>
    <row r="51133" ht="10.199999999999999" hidden="1" x14ac:dyDescent="0.2"/>
    <row r="51134" ht="10.199999999999999" hidden="1" x14ac:dyDescent="0.2"/>
    <row r="51135" ht="10.199999999999999" hidden="1" x14ac:dyDescent="0.2"/>
    <row r="51136" ht="10.199999999999999" hidden="1" x14ac:dyDescent="0.2"/>
    <row r="51137" ht="10.199999999999999" hidden="1" x14ac:dyDescent="0.2"/>
    <row r="51138" ht="10.199999999999999" hidden="1" x14ac:dyDescent="0.2"/>
    <row r="51139" ht="10.199999999999999" hidden="1" x14ac:dyDescent="0.2"/>
    <row r="51140" ht="10.199999999999999" hidden="1" x14ac:dyDescent="0.2"/>
    <row r="51141" ht="10.199999999999999" hidden="1" x14ac:dyDescent="0.2"/>
    <row r="51142" ht="10.199999999999999" hidden="1" x14ac:dyDescent="0.2"/>
    <row r="51143" ht="10.199999999999999" hidden="1" x14ac:dyDescent="0.2"/>
    <row r="51144" ht="10.199999999999999" hidden="1" x14ac:dyDescent="0.2"/>
    <row r="51145" ht="10.199999999999999" hidden="1" x14ac:dyDescent="0.2"/>
    <row r="51146" ht="10.199999999999999" hidden="1" x14ac:dyDescent="0.2"/>
    <row r="51147" ht="10.199999999999999" hidden="1" x14ac:dyDescent="0.2"/>
    <row r="51148" ht="10.199999999999999" hidden="1" x14ac:dyDescent="0.2"/>
    <row r="51149" ht="10.199999999999999" hidden="1" x14ac:dyDescent="0.2"/>
    <row r="51150" ht="10.199999999999999" hidden="1" x14ac:dyDescent="0.2"/>
    <row r="51151" ht="10.199999999999999" hidden="1" x14ac:dyDescent="0.2"/>
    <row r="51152" ht="10.199999999999999" hidden="1" x14ac:dyDescent="0.2"/>
    <row r="51153" ht="10.199999999999999" hidden="1" x14ac:dyDescent="0.2"/>
    <row r="51154" ht="10.199999999999999" hidden="1" x14ac:dyDescent="0.2"/>
    <row r="51155" ht="10.199999999999999" hidden="1" x14ac:dyDescent="0.2"/>
    <row r="51156" ht="10.199999999999999" hidden="1" x14ac:dyDescent="0.2"/>
    <row r="51157" ht="10.199999999999999" hidden="1" x14ac:dyDescent="0.2"/>
    <row r="51158" ht="10.199999999999999" hidden="1" x14ac:dyDescent="0.2"/>
    <row r="51159" ht="10.199999999999999" hidden="1" x14ac:dyDescent="0.2"/>
    <row r="51160" ht="10.199999999999999" hidden="1" x14ac:dyDescent="0.2"/>
    <row r="51161" ht="10.199999999999999" hidden="1" x14ac:dyDescent="0.2"/>
    <row r="51162" ht="10.199999999999999" hidden="1" x14ac:dyDescent="0.2"/>
    <row r="51163" ht="10.199999999999999" hidden="1" x14ac:dyDescent="0.2"/>
    <row r="51164" ht="10.199999999999999" hidden="1" x14ac:dyDescent="0.2"/>
    <row r="51165" ht="10.199999999999999" hidden="1" x14ac:dyDescent="0.2"/>
    <row r="51166" ht="10.199999999999999" hidden="1" x14ac:dyDescent="0.2"/>
    <row r="51167" ht="10.199999999999999" hidden="1" x14ac:dyDescent="0.2"/>
    <row r="51168" ht="10.199999999999999" hidden="1" x14ac:dyDescent="0.2"/>
    <row r="51169" ht="10.199999999999999" hidden="1" x14ac:dyDescent="0.2"/>
    <row r="51170" ht="10.199999999999999" hidden="1" x14ac:dyDescent="0.2"/>
    <row r="51171" ht="10.199999999999999" hidden="1" x14ac:dyDescent="0.2"/>
    <row r="51172" ht="10.199999999999999" hidden="1" x14ac:dyDescent="0.2"/>
    <row r="51173" ht="10.199999999999999" hidden="1" x14ac:dyDescent="0.2"/>
    <row r="51174" ht="10.199999999999999" hidden="1" x14ac:dyDescent="0.2"/>
    <row r="51175" ht="10.199999999999999" hidden="1" x14ac:dyDescent="0.2"/>
    <row r="51176" ht="10.199999999999999" hidden="1" x14ac:dyDescent="0.2"/>
    <row r="51177" ht="10.199999999999999" hidden="1" x14ac:dyDescent="0.2"/>
    <row r="51178" ht="10.199999999999999" hidden="1" x14ac:dyDescent="0.2"/>
    <row r="51179" ht="10.199999999999999" hidden="1" x14ac:dyDescent="0.2"/>
    <row r="51180" ht="10.199999999999999" hidden="1" x14ac:dyDescent="0.2"/>
    <row r="51181" ht="10.199999999999999" hidden="1" x14ac:dyDescent="0.2"/>
    <row r="51182" ht="10.199999999999999" hidden="1" x14ac:dyDescent="0.2"/>
    <row r="51183" ht="10.199999999999999" hidden="1" x14ac:dyDescent="0.2"/>
    <row r="51184" ht="10.199999999999999" hidden="1" x14ac:dyDescent="0.2"/>
    <row r="51185" ht="10.199999999999999" hidden="1" x14ac:dyDescent="0.2"/>
    <row r="51186" ht="10.199999999999999" hidden="1" x14ac:dyDescent="0.2"/>
    <row r="51187" ht="10.199999999999999" hidden="1" x14ac:dyDescent="0.2"/>
    <row r="51188" ht="10.199999999999999" hidden="1" x14ac:dyDescent="0.2"/>
    <row r="51189" ht="10.199999999999999" hidden="1" x14ac:dyDescent="0.2"/>
    <row r="51190" ht="10.199999999999999" hidden="1" x14ac:dyDescent="0.2"/>
    <row r="51191" ht="10.199999999999999" hidden="1" x14ac:dyDescent="0.2"/>
    <row r="51192" ht="10.199999999999999" hidden="1" x14ac:dyDescent="0.2"/>
    <row r="51193" ht="10.199999999999999" hidden="1" x14ac:dyDescent="0.2"/>
    <row r="51194" ht="10.199999999999999" hidden="1" x14ac:dyDescent="0.2"/>
    <row r="51195" ht="10.199999999999999" hidden="1" x14ac:dyDescent="0.2"/>
    <row r="51196" ht="10.199999999999999" hidden="1" x14ac:dyDescent="0.2"/>
    <row r="51197" ht="10.199999999999999" hidden="1" x14ac:dyDescent="0.2"/>
    <row r="51198" ht="10.199999999999999" hidden="1" x14ac:dyDescent="0.2"/>
    <row r="51199" ht="10.199999999999999" hidden="1" x14ac:dyDescent="0.2"/>
    <row r="51200" ht="10.199999999999999" hidden="1" x14ac:dyDescent="0.2"/>
    <row r="51201" ht="10.199999999999999" hidden="1" x14ac:dyDescent="0.2"/>
    <row r="51202" ht="10.199999999999999" hidden="1" x14ac:dyDescent="0.2"/>
    <row r="51203" ht="10.199999999999999" hidden="1" x14ac:dyDescent="0.2"/>
    <row r="51204" ht="10.199999999999999" hidden="1" x14ac:dyDescent="0.2"/>
    <row r="51205" ht="10.199999999999999" hidden="1" x14ac:dyDescent="0.2"/>
    <row r="51206" ht="10.199999999999999" hidden="1" x14ac:dyDescent="0.2"/>
    <row r="51207" ht="10.199999999999999" hidden="1" x14ac:dyDescent="0.2"/>
    <row r="51208" ht="10.199999999999999" hidden="1" x14ac:dyDescent="0.2"/>
    <row r="51209" ht="10.199999999999999" hidden="1" x14ac:dyDescent="0.2"/>
    <row r="51210" ht="10.199999999999999" hidden="1" x14ac:dyDescent="0.2"/>
    <row r="51211" ht="10.199999999999999" hidden="1" x14ac:dyDescent="0.2"/>
    <row r="51212" ht="10.199999999999999" hidden="1" x14ac:dyDescent="0.2"/>
    <row r="51213" ht="10.199999999999999" hidden="1" x14ac:dyDescent="0.2"/>
    <row r="51214" ht="10.199999999999999" hidden="1" x14ac:dyDescent="0.2"/>
    <row r="51215" ht="10.199999999999999" hidden="1" x14ac:dyDescent="0.2"/>
    <row r="51216" ht="10.199999999999999" hidden="1" x14ac:dyDescent="0.2"/>
    <row r="51217" ht="10.199999999999999" hidden="1" x14ac:dyDescent="0.2"/>
    <row r="51218" ht="10.199999999999999" hidden="1" x14ac:dyDescent="0.2"/>
    <row r="51219" ht="10.199999999999999" hidden="1" x14ac:dyDescent="0.2"/>
    <row r="51220" ht="10.199999999999999" hidden="1" x14ac:dyDescent="0.2"/>
    <row r="51221" ht="10.199999999999999" hidden="1" x14ac:dyDescent="0.2"/>
    <row r="51222" ht="10.199999999999999" hidden="1" x14ac:dyDescent="0.2"/>
    <row r="51223" ht="10.199999999999999" hidden="1" x14ac:dyDescent="0.2"/>
    <row r="51224" ht="10.199999999999999" hidden="1" x14ac:dyDescent="0.2"/>
    <row r="51225" ht="10.199999999999999" hidden="1" x14ac:dyDescent="0.2"/>
    <row r="51226" ht="10.199999999999999" hidden="1" x14ac:dyDescent="0.2"/>
    <row r="51227" ht="10.199999999999999" hidden="1" x14ac:dyDescent="0.2"/>
    <row r="51228" ht="10.199999999999999" hidden="1" x14ac:dyDescent="0.2"/>
    <row r="51229" ht="10.199999999999999" hidden="1" x14ac:dyDescent="0.2"/>
    <row r="51230" ht="10.199999999999999" hidden="1" x14ac:dyDescent="0.2"/>
    <row r="51231" ht="10.199999999999999" hidden="1" x14ac:dyDescent="0.2"/>
    <row r="51232" ht="10.199999999999999" hidden="1" x14ac:dyDescent="0.2"/>
    <row r="51233" ht="10.199999999999999" hidden="1" x14ac:dyDescent="0.2"/>
    <row r="51234" ht="10.199999999999999" hidden="1" x14ac:dyDescent="0.2"/>
    <row r="51235" ht="10.199999999999999" hidden="1" x14ac:dyDescent="0.2"/>
    <row r="51236" ht="10.199999999999999" hidden="1" x14ac:dyDescent="0.2"/>
    <row r="51237" ht="10.199999999999999" hidden="1" x14ac:dyDescent="0.2"/>
    <row r="51238" ht="10.199999999999999" hidden="1" x14ac:dyDescent="0.2"/>
    <row r="51239" ht="10.199999999999999" hidden="1" x14ac:dyDescent="0.2"/>
    <row r="51240" ht="10.199999999999999" hidden="1" x14ac:dyDescent="0.2"/>
    <row r="51241" ht="10.199999999999999" hidden="1" x14ac:dyDescent="0.2"/>
    <row r="51242" ht="10.199999999999999" hidden="1" x14ac:dyDescent="0.2"/>
    <row r="51243" ht="10.199999999999999" hidden="1" x14ac:dyDescent="0.2"/>
    <row r="51244" ht="10.199999999999999" hidden="1" x14ac:dyDescent="0.2"/>
    <row r="51245" ht="10.199999999999999" hidden="1" x14ac:dyDescent="0.2"/>
    <row r="51246" ht="10.199999999999999" hidden="1" x14ac:dyDescent="0.2"/>
    <row r="51247" ht="10.199999999999999" hidden="1" x14ac:dyDescent="0.2"/>
    <row r="51248" ht="10.199999999999999" hidden="1" x14ac:dyDescent="0.2"/>
    <row r="51249" ht="10.199999999999999" hidden="1" x14ac:dyDescent="0.2"/>
    <row r="51250" ht="10.199999999999999" hidden="1" x14ac:dyDescent="0.2"/>
    <row r="51251" ht="10.199999999999999" hidden="1" x14ac:dyDescent="0.2"/>
    <row r="51252" ht="10.199999999999999" hidden="1" x14ac:dyDescent="0.2"/>
    <row r="51253" ht="10.199999999999999" hidden="1" x14ac:dyDescent="0.2"/>
    <row r="51254" ht="10.199999999999999" hidden="1" x14ac:dyDescent="0.2"/>
    <row r="51255" ht="10.199999999999999" hidden="1" x14ac:dyDescent="0.2"/>
    <row r="51256" ht="10.199999999999999" hidden="1" x14ac:dyDescent="0.2"/>
    <row r="51257" ht="10.199999999999999" hidden="1" x14ac:dyDescent="0.2"/>
    <row r="51258" ht="10.199999999999999" hidden="1" x14ac:dyDescent="0.2"/>
    <row r="51259" ht="10.199999999999999" hidden="1" x14ac:dyDescent="0.2"/>
    <row r="51260" ht="10.199999999999999" hidden="1" x14ac:dyDescent="0.2"/>
    <row r="51261" ht="10.199999999999999" hidden="1" x14ac:dyDescent="0.2"/>
    <row r="51262" ht="10.199999999999999" hidden="1" x14ac:dyDescent="0.2"/>
    <row r="51263" ht="10.199999999999999" hidden="1" x14ac:dyDescent="0.2"/>
    <row r="51264" ht="10.199999999999999" hidden="1" x14ac:dyDescent="0.2"/>
    <row r="51265" ht="10.199999999999999" hidden="1" x14ac:dyDescent="0.2"/>
    <row r="51266" ht="10.199999999999999" hidden="1" x14ac:dyDescent="0.2"/>
    <row r="51267" ht="10.199999999999999" hidden="1" x14ac:dyDescent="0.2"/>
    <row r="51268" ht="10.199999999999999" hidden="1" x14ac:dyDescent="0.2"/>
    <row r="51269" ht="10.199999999999999" hidden="1" x14ac:dyDescent="0.2"/>
    <row r="51270" ht="10.199999999999999" hidden="1" x14ac:dyDescent="0.2"/>
    <row r="51271" ht="10.199999999999999" hidden="1" x14ac:dyDescent="0.2"/>
    <row r="51272" ht="10.199999999999999" hidden="1" x14ac:dyDescent="0.2"/>
    <row r="51273" ht="10.199999999999999" hidden="1" x14ac:dyDescent="0.2"/>
    <row r="51274" ht="10.199999999999999" hidden="1" x14ac:dyDescent="0.2"/>
    <row r="51275" ht="10.199999999999999" hidden="1" x14ac:dyDescent="0.2"/>
    <row r="51276" ht="10.199999999999999" hidden="1" x14ac:dyDescent="0.2"/>
    <row r="51277" ht="10.199999999999999" hidden="1" x14ac:dyDescent="0.2"/>
    <row r="51278" ht="10.199999999999999" hidden="1" x14ac:dyDescent="0.2"/>
    <row r="51279" ht="10.199999999999999" hidden="1" x14ac:dyDescent="0.2"/>
    <row r="51280" ht="10.199999999999999" hidden="1" x14ac:dyDescent="0.2"/>
    <row r="51281" ht="10.199999999999999" hidden="1" x14ac:dyDescent="0.2"/>
    <row r="51282" ht="10.199999999999999" hidden="1" x14ac:dyDescent="0.2"/>
    <row r="51283" ht="10.199999999999999" hidden="1" x14ac:dyDescent="0.2"/>
    <row r="51284" ht="10.199999999999999" hidden="1" x14ac:dyDescent="0.2"/>
    <row r="51285" ht="10.199999999999999" hidden="1" x14ac:dyDescent="0.2"/>
    <row r="51286" ht="10.199999999999999" hidden="1" x14ac:dyDescent="0.2"/>
    <row r="51287" ht="10.199999999999999" hidden="1" x14ac:dyDescent="0.2"/>
    <row r="51288" ht="10.199999999999999" hidden="1" x14ac:dyDescent="0.2"/>
    <row r="51289" ht="10.199999999999999" hidden="1" x14ac:dyDescent="0.2"/>
    <row r="51290" ht="10.199999999999999" hidden="1" x14ac:dyDescent="0.2"/>
    <row r="51291" ht="10.199999999999999" hidden="1" x14ac:dyDescent="0.2"/>
    <row r="51292" ht="10.199999999999999" hidden="1" x14ac:dyDescent="0.2"/>
    <row r="51293" ht="10.199999999999999" hidden="1" x14ac:dyDescent="0.2"/>
    <row r="51294" ht="10.199999999999999" hidden="1" x14ac:dyDescent="0.2"/>
    <row r="51295" ht="10.199999999999999" hidden="1" x14ac:dyDescent="0.2"/>
    <row r="51296" ht="10.199999999999999" hidden="1" x14ac:dyDescent="0.2"/>
    <row r="51297" ht="10.199999999999999" hidden="1" x14ac:dyDescent="0.2"/>
    <row r="51298" ht="10.199999999999999" hidden="1" x14ac:dyDescent="0.2"/>
    <row r="51299" ht="10.199999999999999" hidden="1" x14ac:dyDescent="0.2"/>
    <row r="51300" ht="10.199999999999999" hidden="1" x14ac:dyDescent="0.2"/>
    <row r="51301" ht="10.199999999999999" hidden="1" x14ac:dyDescent="0.2"/>
    <row r="51302" ht="10.199999999999999" hidden="1" x14ac:dyDescent="0.2"/>
    <row r="51303" ht="10.199999999999999" hidden="1" x14ac:dyDescent="0.2"/>
    <row r="51304" ht="10.199999999999999" hidden="1" x14ac:dyDescent="0.2"/>
    <row r="51305" ht="10.199999999999999" hidden="1" x14ac:dyDescent="0.2"/>
    <row r="51306" ht="10.199999999999999" hidden="1" x14ac:dyDescent="0.2"/>
    <row r="51307" ht="10.199999999999999" hidden="1" x14ac:dyDescent="0.2"/>
    <row r="51308" ht="10.199999999999999" hidden="1" x14ac:dyDescent="0.2"/>
    <row r="51309" ht="10.199999999999999" hidden="1" x14ac:dyDescent="0.2"/>
    <row r="51310" ht="10.199999999999999" hidden="1" x14ac:dyDescent="0.2"/>
    <row r="51311" ht="10.199999999999999" hidden="1" x14ac:dyDescent="0.2"/>
    <row r="51312" ht="10.199999999999999" hidden="1" x14ac:dyDescent="0.2"/>
    <row r="51313" ht="10.199999999999999" hidden="1" x14ac:dyDescent="0.2"/>
    <row r="51314" ht="10.199999999999999" hidden="1" x14ac:dyDescent="0.2"/>
    <row r="51315" ht="10.199999999999999" hidden="1" x14ac:dyDescent="0.2"/>
    <row r="51316" ht="10.199999999999999" hidden="1" x14ac:dyDescent="0.2"/>
    <row r="51317" ht="10.199999999999999" hidden="1" x14ac:dyDescent="0.2"/>
    <row r="51318" ht="10.199999999999999" hidden="1" x14ac:dyDescent="0.2"/>
    <row r="51319" ht="10.199999999999999" hidden="1" x14ac:dyDescent="0.2"/>
    <row r="51320" ht="10.199999999999999" hidden="1" x14ac:dyDescent="0.2"/>
    <row r="51321" ht="10.199999999999999" hidden="1" x14ac:dyDescent="0.2"/>
    <row r="51322" ht="10.199999999999999" hidden="1" x14ac:dyDescent="0.2"/>
    <row r="51323" ht="10.199999999999999" hidden="1" x14ac:dyDescent="0.2"/>
    <row r="51324" ht="10.199999999999999" hidden="1" x14ac:dyDescent="0.2"/>
    <row r="51325" ht="10.199999999999999" hidden="1" x14ac:dyDescent="0.2"/>
    <row r="51326" ht="10.199999999999999" hidden="1" x14ac:dyDescent="0.2"/>
    <row r="51327" ht="10.199999999999999" hidden="1" x14ac:dyDescent="0.2"/>
    <row r="51328" ht="10.199999999999999" hidden="1" x14ac:dyDescent="0.2"/>
    <row r="51329" ht="10.199999999999999" hidden="1" x14ac:dyDescent="0.2"/>
    <row r="51330" ht="10.199999999999999" hidden="1" x14ac:dyDescent="0.2"/>
    <row r="51331" ht="10.199999999999999" hidden="1" x14ac:dyDescent="0.2"/>
    <row r="51332" ht="10.199999999999999" hidden="1" x14ac:dyDescent="0.2"/>
    <row r="51333" ht="10.199999999999999" hidden="1" x14ac:dyDescent="0.2"/>
    <row r="51334" ht="10.199999999999999" hidden="1" x14ac:dyDescent="0.2"/>
    <row r="51335" ht="10.199999999999999" hidden="1" x14ac:dyDescent="0.2"/>
    <row r="51336" ht="10.199999999999999" hidden="1" x14ac:dyDescent="0.2"/>
    <row r="51337" ht="10.199999999999999" hidden="1" x14ac:dyDescent="0.2"/>
    <row r="51338" ht="10.199999999999999" hidden="1" x14ac:dyDescent="0.2"/>
    <row r="51339" ht="10.199999999999999" hidden="1" x14ac:dyDescent="0.2"/>
    <row r="51340" ht="10.199999999999999" hidden="1" x14ac:dyDescent="0.2"/>
    <row r="51341" ht="10.199999999999999" hidden="1" x14ac:dyDescent="0.2"/>
    <row r="51342" ht="10.199999999999999" hidden="1" x14ac:dyDescent="0.2"/>
    <row r="51343" ht="10.199999999999999" hidden="1" x14ac:dyDescent="0.2"/>
    <row r="51344" ht="10.199999999999999" hidden="1" x14ac:dyDescent="0.2"/>
    <row r="51345" ht="10.199999999999999" hidden="1" x14ac:dyDescent="0.2"/>
    <row r="51346" ht="10.199999999999999" hidden="1" x14ac:dyDescent="0.2"/>
    <row r="51347" ht="10.199999999999999" hidden="1" x14ac:dyDescent="0.2"/>
    <row r="51348" ht="10.199999999999999" hidden="1" x14ac:dyDescent="0.2"/>
    <row r="51349" ht="10.199999999999999" hidden="1" x14ac:dyDescent="0.2"/>
    <row r="51350" ht="10.199999999999999" hidden="1" x14ac:dyDescent="0.2"/>
    <row r="51351" ht="10.199999999999999" hidden="1" x14ac:dyDescent="0.2"/>
    <row r="51352" ht="10.199999999999999" hidden="1" x14ac:dyDescent="0.2"/>
    <row r="51353" ht="10.199999999999999" hidden="1" x14ac:dyDescent="0.2"/>
    <row r="51354" ht="10.199999999999999" hidden="1" x14ac:dyDescent="0.2"/>
    <row r="51355" ht="10.199999999999999" hidden="1" x14ac:dyDescent="0.2"/>
    <row r="51356" ht="10.199999999999999" hidden="1" x14ac:dyDescent="0.2"/>
    <row r="51357" ht="10.199999999999999" hidden="1" x14ac:dyDescent="0.2"/>
    <row r="51358" ht="10.199999999999999" hidden="1" x14ac:dyDescent="0.2"/>
    <row r="51359" ht="10.199999999999999" hidden="1" x14ac:dyDescent="0.2"/>
    <row r="51360" ht="10.199999999999999" hidden="1" x14ac:dyDescent="0.2"/>
    <row r="51361" ht="10.199999999999999" hidden="1" x14ac:dyDescent="0.2"/>
    <row r="51362" ht="10.199999999999999" hidden="1" x14ac:dyDescent="0.2"/>
    <row r="51363" ht="10.199999999999999" hidden="1" x14ac:dyDescent="0.2"/>
    <row r="51364" ht="10.199999999999999" hidden="1" x14ac:dyDescent="0.2"/>
    <row r="51365" ht="10.199999999999999" hidden="1" x14ac:dyDescent="0.2"/>
    <row r="51366" ht="10.199999999999999" hidden="1" x14ac:dyDescent="0.2"/>
    <row r="51367" ht="10.199999999999999" hidden="1" x14ac:dyDescent="0.2"/>
    <row r="51368" ht="10.199999999999999" hidden="1" x14ac:dyDescent="0.2"/>
    <row r="51369" ht="10.199999999999999" hidden="1" x14ac:dyDescent="0.2"/>
    <row r="51370" ht="10.199999999999999" hidden="1" x14ac:dyDescent="0.2"/>
    <row r="51371" ht="10.199999999999999" hidden="1" x14ac:dyDescent="0.2"/>
    <row r="51372" ht="10.199999999999999" hidden="1" x14ac:dyDescent="0.2"/>
    <row r="51373" ht="10.199999999999999" hidden="1" x14ac:dyDescent="0.2"/>
    <row r="51374" ht="10.199999999999999" hidden="1" x14ac:dyDescent="0.2"/>
    <row r="51375" ht="10.199999999999999" hidden="1" x14ac:dyDescent="0.2"/>
    <row r="51376" ht="10.199999999999999" hidden="1" x14ac:dyDescent="0.2"/>
    <row r="51377" ht="10.199999999999999" hidden="1" x14ac:dyDescent="0.2"/>
    <row r="51378" ht="10.199999999999999" hidden="1" x14ac:dyDescent="0.2"/>
    <row r="51379" ht="10.199999999999999" hidden="1" x14ac:dyDescent="0.2"/>
    <row r="51380" ht="10.199999999999999" hidden="1" x14ac:dyDescent="0.2"/>
    <row r="51381" ht="10.199999999999999" hidden="1" x14ac:dyDescent="0.2"/>
    <row r="51382" ht="10.199999999999999" hidden="1" x14ac:dyDescent="0.2"/>
    <row r="51383" ht="10.199999999999999" hidden="1" x14ac:dyDescent="0.2"/>
    <row r="51384" ht="10.199999999999999" hidden="1" x14ac:dyDescent="0.2"/>
    <row r="51385" ht="10.199999999999999" hidden="1" x14ac:dyDescent="0.2"/>
    <row r="51386" ht="10.199999999999999" hidden="1" x14ac:dyDescent="0.2"/>
    <row r="51387" ht="10.199999999999999" hidden="1" x14ac:dyDescent="0.2"/>
    <row r="51388" ht="10.199999999999999" hidden="1" x14ac:dyDescent="0.2"/>
    <row r="51389" ht="10.199999999999999" hidden="1" x14ac:dyDescent="0.2"/>
    <row r="51390" ht="10.199999999999999" hidden="1" x14ac:dyDescent="0.2"/>
    <row r="51391" ht="10.199999999999999" hidden="1" x14ac:dyDescent="0.2"/>
    <row r="51392" ht="10.199999999999999" hidden="1" x14ac:dyDescent="0.2"/>
    <row r="51393" ht="10.199999999999999" hidden="1" x14ac:dyDescent="0.2"/>
    <row r="51394" ht="10.199999999999999" hidden="1" x14ac:dyDescent="0.2"/>
    <row r="51395" ht="10.199999999999999" hidden="1" x14ac:dyDescent="0.2"/>
    <row r="51396" ht="10.199999999999999" hidden="1" x14ac:dyDescent="0.2"/>
    <row r="51397" ht="10.199999999999999" hidden="1" x14ac:dyDescent="0.2"/>
    <row r="51398" ht="10.199999999999999" hidden="1" x14ac:dyDescent="0.2"/>
    <row r="51399" ht="10.199999999999999" hidden="1" x14ac:dyDescent="0.2"/>
    <row r="51400" ht="10.199999999999999" hidden="1" x14ac:dyDescent="0.2"/>
    <row r="51401" ht="10.199999999999999" hidden="1" x14ac:dyDescent="0.2"/>
    <row r="51402" ht="10.199999999999999" hidden="1" x14ac:dyDescent="0.2"/>
    <row r="51403" ht="10.199999999999999" hidden="1" x14ac:dyDescent="0.2"/>
    <row r="51404" ht="10.199999999999999" hidden="1" x14ac:dyDescent="0.2"/>
    <row r="51405" ht="10.199999999999999" hidden="1" x14ac:dyDescent="0.2"/>
    <row r="51406" ht="10.199999999999999" hidden="1" x14ac:dyDescent="0.2"/>
    <row r="51407" ht="10.199999999999999" hidden="1" x14ac:dyDescent="0.2"/>
    <row r="51408" ht="10.199999999999999" hidden="1" x14ac:dyDescent="0.2"/>
    <row r="51409" ht="10.199999999999999" hidden="1" x14ac:dyDescent="0.2"/>
    <row r="51410" ht="10.199999999999999" hidden="1" x14ac:dyDescent="0.2"/>
    <row r="51411" ht="10.199999999999999" hidden="1" x14ac:dyDescent="0.2"/>
    <row r="51412" ht="10.199999999999999" hidden="1" x14ac:dyDescent="0.2"/>
    <row r="51413" ht="10.199999999999999" hidden="1" x14ac:dyDescent="0.2"/>
    <row r="51414" ht="10.199999999999999" hidden="1" x14ac:dyDescent="0.2"/>
    <row r="51415" ht="10.199999999999999" hidden="1" x14ac:dyDescent="0.2"/>
    <row r="51416" ht="10.199999999999999" hidden="1" x14ac:dyDescent="0.2"/>
    <row r="51417" ht="10.199999999999999" hidden="1" x14ac:dyDescent="0.2"/>
    <row r="51418" ht="10.199999999999999" hidden="1" x14ac:dyDescent="0.2"/>
    <row r="51419" ht="10.199999999999999" hidden="1" x14ac:dyDescent="0.2"/>
    <row r="51420" ht="10.199999999999999" hidden="1" x14ac:dyDescent="0.2"/>
    <row r="51421" ht="10.199999999999999" hidden="1" x14ac:dyDescent="0.2"/>
    <row r="51422" ht="10.199999999999999" hidden="1" x14ac:dyDescent="0.2"/>
    <row r="51423" ht="10.199999999999999" hidden="1" x14ac:dyDescent="0.2"/>
    <row r="51424" ht="10.199999999999999" hidden="1" x14ac:dyDescent="0.2"/>
    <row r="51425" ht="10.199999999999999" hidden="1" x14ac:dyDescent="0.2"/>
    <row r="51426" ht="10.199999999999999" hidden="1" x14ac:dyDescent="0.2"/>
    <row r="51427" ht="10.199999999999999" hidden="1" x14ac:dyDescent="0.2"/>
    <row r="51428" ht="10.199999999999999" hidden="1" x14ac:dyDescent="0.2"/>
    <row r="51429" ht="10.199999999999999" hidden="1" x14ac:dyDescent="0.2"/>
    <row r="51430" ht="10.199999999999999" hidden="1" x14ac:dyDescent="0.2"/>
    <row r="51431" ht="10.199999999999999" hidden="1" x14ac:dyDescent="0.2"/>
    <row r="51432" ht="10.199999999999999" hidden="1" x14ac:dyDescent="0.2"/>
    <row r="51433" ht="10.199999999999999" hidden="1" x14ac:dyDescent="0.2"/>
    <row r="51434" ht="10.199999999999999" hidden="1" x14ac:dyDescent="0.2"/>
    <row r="51435" ht="10.199999999999999" hidden="1" x14ac:dyDescent="0.2"/>
    <row r="51436" ht="10.199999999999999" hidden="1" x14ac:dyDescent="0.2"/>
    <row r="51437" ht="10.199999999999999" hidden="1" x14ac:dyDescent="0.2"/>
    <row r="51438" ht="10.199999999999999" hidden="1" x14ac:dyDescent="0.2"/>
    <row r="51439" ht="10.199999999999999" hidden="1" x14ac:dyDescent="0.2"/>
    <row r="51440" ht="10.199999999999999" hidden="1" x14ac:dyDescent="0.2"/>
    <row r="51441" ht="10.199999999999999" hidden="1" x14ac:dyDescent="0.2"/>
    <row r="51442" ht="10.199999999999999" hidden="1" x14ac:dyDescent="0.2"/>
    <row r="51443" ht="10.199999999999999" hidden="1" x14ac:dyDescent="0.2"/>
    <row r="51444" ht="10.199999999999999" hidden="1" x14ac:dyDescent="0.2"/>
    <row r="51445" ht="10.199999999999999" hidden="1" x14ac:dyDescent="0.2"/>
    <row r="51446" ht="10.199999999999999" hidden="1" x14ac:dyDescent="0.2"/>
    <row r="51447" ht="10.199999999999999" hidden="1" x14ac:dyDescent="0.2"/>
    <row r="51448" ht="10.199999999999999" hidden="1" x14ac:dyDescent="0.2"/>
    <row r="51449" ht="10.199999999999999" hidden="1" x14ac:dyDescent="0.2"/>
    <row r="51450" ht="10.199999999999999" hidden="1" x14ac:dyDescent="0.2"/>
    <row r="51451" ht="10.199999999999999" hidden="1" x14ac:dyDescent="0.2"/>
    <row r="51452" ht="10.199999999999999" hidden="1" x14ac:dyDescent="0.2"/>
    <row r="51453" ht="10.199999999999999" hidden="1" x14ac:dyDescent="0.2"/>
    <row r="51454" ht="10.199999999999999" hidden="1" x14ac:dyDescent="0.2"/>
    <row r="51455" ht="10.199999999999999" hidden="1" x14ac:dyDescent="0.2"/>
    <row r="51456" ht="10.199999999999999" hidden="1" x14ac:dyDescent="0.2"/>
    <row r="51457" ht="10.199999999999999" hidden="1" x14ac:dyDescent="0.2"/>
    <row r="51458" ht="10.199999999999999" hidden="1" x14ac:dyDescent="0.2"/>
    <row r="51459" ht="10.199999999999999" hidden="1" x14ac:dyDescent="0.2"/>
    <row r="51460" ht="10.199999999999999" hidden="1" x14ac:dyDescent="0.2"/>
    <row r="51461" ht="10.199999999999999" hidden="1" x14ac:dyDescent="0.2"/>
    <row r="51462" ht="10.199999999999999" hidden="1" x14ac:dyDescent="0.2"/>
    <row r="51463" ht="10.199999999999999" hidden="1" x14ac:dyDescent="0.2"/>
    <row r="51464" ht="10.199999999999999" hidden="1" x14ac:dyDescent="0.2"/>
    <row r="51465" ht="10.199999999999999" hidden="1" x14ac:dyDescent="0.2"/>
    <row r="51466" ht="10.199999999999999" hidden="1" x14ac:dyDescent="0.2"/>
    <row r="51467" ht="10.199999999999999" hidden="1" x14ac:dyDescent="0.2"/>
    <row r="51468" ht="10.199999999999999" hidden="1" x14ac:dyDescent="0.2"/>
    <row r="51469" ht="10.199999999999999" hidden="1" x14ac:dyDescent="0.2"/>
    <row r="51470" ht="10.199999999999999" hidden="1" x14ac:dyDescent="0.2"/>
    <row r="51471" ht="10.199999999999999" hidden="1" x14ac:dyDescent="0.2"/>
    <row r="51472" ht="10.199999999999999" hidden="1" x14ac:dyDescent="0.2"/>
    <row r="51473" ht="10.199999999999999" hidden="1" x14ac:dyDescent="0.2"/>
    <row r="51474" ht="10.199999999999999" hidden="1" x14ac:dyDescent="0.2"/>
    <row r="51475" ht="10.199999999999999" hidden="1" x14ac:dyDescent="0.2"/>
    <row r="51476" ht="10.199999999999999" hidden="1" x14ac:dyDescent="0.2"/>
    <row r="51477" ht="10.199999999999999" hidden="1" x14ac:dyDescent="0.2"/>
    <row r="51478" ht="10.199999999999999" hidden="1" x14ac:dyDescent="0.2"/>
    <row r="51479" ht="10.199999999999999" hidden="1" x14ac:dyDescent="0.2"/>
    <row r="51480" ht="10.199999999999999" hidden="1" x14ac:dyDescent="0.2"/>
    <row r="51481" ht="10.199999999999999" hidden="1" x14ac:dyDescent="0.2"/>
    <row r="51482" ht="10.199999999999999" hidden="1" x14ac:dyDescent="0.2"/>
    <row r="51483" ht="10.199999999999999" hidden="1" x14ac:dyDescent="0.2"/>
    <row r="51484" ht="10.199999999999999" hidden="1" x14ac:dyDescent="0.2"/>
    <row r="51485" ht="10.199999999999999" hidden="1" x14ac:dyDescent="0.2"/>
    <row r="51486" ht="10.199999999999999" hidden="1" x14ac:dyDescent="0.2"/>
    <row r="51487" ht="10.199999999999999" hidden="1" x14ac:dyDescent="0.2"/>
    <row r="51488" ht="10.199999999999999" hidden="1" x14ac:dyDescent="0.2"/>
    <row r="51489" ht="10.199999999999999" hidden="1" x14ac:dyDescent="0.2"/>
    <row r="51490" ht="10.199999999999999" hidden="1" x14ac:dyDescent="0.2"/>
    <row r="51491" ht="10.199999999999999" hidden="1" x14ac:dyDescent="0.2"/>
    <row r="51492" ht="10.199999999999999" hidden="1" x14ac:dyDescent="0.2"/>
    <row r="51493" ht="10.199999999999999" hidden="1" x14ac:dyDescent="0.2"/>
    <row r="51494" ht="10.199999999999999" hidden="1" x14ac:dyDescent="0.2"/>
    <row r="51495" ht="10.199999999999999" hidden="1" x14ac:dyDescent="0.2"/>
    <row r="51496" ht="10.199999999999999" hidden="1" x14ac:dyDescent="0.2"/>
    <row r="51497" ht="10.199999999999999" hidden="1" x14ac:dyDescent="0.2"/>
    <row r="51498" ht="10.199999999999999" hidden="1" x14ac:dyDescent="0.2"/>
    <row r="51499" ht="10.199999999999999" hidden="1" x14ac:dyDescent="0.2"/>
    <row r="51500" ht="10.199999999999999" hidden="1" x14ac:dyDescent="0.2"/>
    <row r="51501" ht="10.199999999999999" hidden="1" x14ac:dyDescent="0.2"/>
    <row r="51502" ht="10.199999999999999" hidden="1" x14ac:dyDescent="0.2"/>
    <row r="51503" ht="10.199999999999999" hidden="1" x14ac:dyDescent="0.2"/>
    <row r="51504" ht="10.199999999999999" hidden="1" x14ac:dyDescent="0.2"/>
    <row r="51505" ht="10.199999999999999" hidden="1" x14ac:dyDescent="0.2"/>
    <row r="51506" ht="10.199999999999999" hidden="1" x14ac:dyDescent="0.2"/>
    <row r="51507" ht="10.199999999999999" hidden="1" x14ac:dyDescent="0.2"/>
    <row r="51508" ht="10.199999999999999" hidden="1" x14ac:dyDescent="0.2"/>
    <row r="51509" ht="10.199999999999999" hidden="1" x14ac:dyDescent="0.2"/>
    <row r="51510" ht="10.199999999999999" hidden="1" x14ac:dyDescent="0.2"/>
    <row r="51511" ht="10.199999999999999" hidden="1" x14ac:dyDescent="0.2"/>
    <row r="51512" ht="10.199999999999999" hidden="1" x14ac:dyDescent="0.2"/>
    <row r="51513" ht="10.199999999999999" hidden="1" x14ac:dyDescent="0.2"/>
    <row r="51514" ht="10.199999999999999" hidden="1" x14ac:dyDescent="0.2"/>
    <row r="51515" ht="10.199999999999999" hidden="1" x14ac:dyDescent="0.2"/>
    <row r="51516" ht="10.199999999999999" hidden="1" x14ac:dyDescent="0.2"/>
    <row r="51517" ht="10.199999999999999" hidden="1" x14ac:dyDescent="0.2"/>
    <row r="51518" ht="10.199999999999999" hidden="1" x14ac:dyDescent="0.2"/>
    <row r="51519" ht="10.199999999999999" hidden="1" x14ac:dyDescent="0.2"/>
    <row r="51520" ht="10.199999999999999" hidden="1" x14ac:dyDescent="0.2"/>
    <row r="51521" ht="10.199999999999999" hidden="1" x14ac:dyDescent="0.2"/>
    <row r="51522" ht="10.199999999999999" hidden="1" x14ac:dyDescent="0.2"/>
    <row r="51523" ht="10.199999999999999" hidden="1" x14ac:dyDescent="0.2"/>
    <row r="51524" ht="10.199999999999999" hidden="1" x14ac:dyDescent="0.2"/>
    <row r="51525" ht="10.199999999999999" hidden="1" x14ac:dyDescent="0.2"/>
    <row r="51526" ht="10.199999999999999" hidden="1" x14ac:dyDescent="0.2"/>
    <row r="51527" ht="10.199999999999999" hidden="1" x14ac:dyDescent="0.2"/>
    <row r="51528" ht="10.199999999999999" hidden="1" x14ac:dyDescent="0.2"/>
    <row r="51529" ht="10.199999999999999" hidden="1" x14ac:dyDescent="0.2"/>
    <row r="51530" ht="10.199999999999999" hidden="1" x14ac:dyDescent="0.2"/>
    <row r="51531" ht="10.199999999999999" hidden="1" x14ac:dyDescent="0.2"/>
    <row r="51532" ht="10.199999999999999" hidden="1" x14ac:dyDescent="0.2"/>
    <row r="51533" ht="10.199999999999999" hidden="1" x14ac:dyDescent="0.2"/>
    <row r="51534" ht="10.199999999999999" hidden="1" x14ac:dyDescent="0.2"/>
    <row r="51535" ht="10.199999999999999" hidden="1" x14ac:dyDescent="0.2"/>
    <row r="51536" ht="10.199999999999999" hidden="1" x14ac:dyDescent="0.2"/>
    <row r="51537" ht="10.199999999999999" hidden="1" x14ac:dyDescent="0.2"/>
    <row r="51538" ht="10.199999999999999" hidden="1" x14ac:dyDescent="0.2"/>
    <row r="51539" ht="10.199999999999999" hidden="1" x14ac:dyDescent="0.2"/>
    <row r="51540" ht="10.199999999999999" hidden="1" x14ac:dyDescent="0.2"/>
    <row r="51541" ht="10.199999999999999" hidden="1" x14ac:dyDescent="0.2"/>
    <row r="51542" ht="10.199999999999999" hidden="1" x14ac:dyDescent="0.2"/>
    <row r="51543" ht="10.199999999999999" hidden="1" x14ac:dyDescent="0.2"/>
    <row r="51544" ht="10.199999999999999" hidden="1" x14ac:dyDescent="0.2"/>
    <row r="51545" ht="10.199999999999999" hidden="1" x14ac:dyDescent="0.2"/>
    <row r="51546" ht="10.199999999999999" hidden="1" x14ac:dyDescent="0.2"/>
    <row r="51547" ht="10.199999999999999" hidden="1" x14ac:dyDescent="0.2"/>
    <row r="51548" ht="10.199999999999999" hidden="1" x14ac:dyDescent="0.2"/>
    <row r="51549" ht="10.199999999999999" hidden="1" x14ac:dyDescent="0.2"/>
    <row r="51550" ht="10.199999999999999" hidden="1" x14ac:dyDescent="0.2"/>
    <row r="51551" ht="10.199999999999999" hidden="1" x14ac:dyDescent="0.2"/>
    <row r="51552" ht="10.199999999999999" hidden="1" x14ac:dyDescent="0.2"/>
    <row r="51553" ht="10.199999999999999" hidden="1" x14ac:dyDescent="0.2"/>
    <row r="51554" ht="10.199999999999999" hidden="1" x14ac:dyDescent="0.2"/>
    <row r="51555" ht="10.199999999999999" hidden="1" x14ac:dyDescent="0.2"/>
    <row r="51556" ht="10.199999999999999" hidden="1" x14ac:dyDescent="0.2"/>
    <row r="51557" ht="10.199999999999999" hidden="1" x14ac:dyDescent="0.2"/>
    <row r="51558" ht="10.199999999999999" hidden="1" x14ac:dyDescent="0.2"/>
    <row r="51559" ht="10.199999999999999" hidden="1" x14ac:dyDescent="0.2"/>
    <row r="51560" ht="10.199999999999999" hidden="1" x14ac:dyDescent="0.2"/>
    <row r="51561" ht="10.199999999999999" hidden="1" x14ac:dyDescent="0.2"/>
    <row r="51562" ht="10.199999999999999" hidden="1" x14ac:dyDescent="0.2"/>
    <row r="51563" ht="10.199999999999999" hidden="1" x14ac:dyDescent="0.2"/>
    <row r="51564" ht="10.199999999999999" hidden="1" x14ac:dyDescent="0.2"/>
    <row r="51565" ht="10.199999999999999" hidden="1" x14ac:dyDescent="0.2"/>
    <row r="51566" ht="10.199999999999999" hidden="1" x14ac:dyDescent="0.2"/>
    <row r="51567" ht="10.199999999999999" hidden="1" x14ac:dyDescent="0.2"/>
    <row r="51568" ht="10.199999999999999" hidden="1" x14ac:dyDescent="0.2"/>
    <row r="51569" ht="10.199999999999999" hidden="1" x14ac:dyDescent="0.2"/>
    <row r="51570" ht="10.199999999999999" hidden="1" x14ac:dyDescent="0.2"/>
    <row r="51571" ht="10.199999999999999" hidden="1" x14ac:dyDescent="0.2"/>
    <row r="51572" ht="10.199999999999999" hidden="1" x14ac:dyDescent="0.2"/>
    <row r="51573" ht="10.199999999999999" hidden="1" x14ac:dyDescent="0.2"/>
    <row r="51574" ht="10.199999999999999" hidden="1" x14ac:dyDescent="0.2"/>
    <row r="51575" ht="10.199999999999999" hidden="1" x14ac:dyDescent="0.2"/>
    <row r="51576" ht="10.199999999999999" hidden="1" x14ac:dyDescent="0.2"/>
    <row r="51577" ht="10.199999999999999" hidden="1" x14ac:dyDescent="0.2"/>
    <row r="51578" ht="10.199999999999999" hidden="1" x14ac:dyDescent="0.2"/>
    <row r="51579" ht="10.199999999999999" hidden="1" x14ac:dyDescent="0.2"/>
    <row r="51580" ht="10.199999999999999" hidden="1" x14ac:dyDescent="0.2"/>
    <row r="51581" ht="10.199999999999999" hidden="1" x14ac:dyDescent="0.2"/>
    <row r="51582" ht="10.199999999999999" hidden="1" x14ac:dyDescent="0.2"/>
    <row r="51583" ht="10.199999999999999" hidden="1" x14ac:dyDescent="0.2"/>
    <row r="51584" ht="10.199999999999999" hidden="1" x14ac:dyDescent="0.2"/>
    <row r="51585" ht="10.199999999999999" hidden="1" x14ac:dyDescent="0.2"/>
    <row r="51586" ht="10.199999999999999" hidden="1" x14ac:dyDescent="0.2"/>
    <row r="51587" ht="10.199999999999999" hidden="1" x14ac:dyDescent="0.2"/>
    <row r="51588" ht="10.199999999999999" hidden="1" x14ac:dyDescent="0.2"/>
    <row r="51589" ht="10.199999999999999" hidden="1" x14ac:dyDescent="0.2"/>
    <row r="51590" ht="10.199999999999999" hidden="1" x14ac:dyDescent="0.2"/>
    <row r="51591" ht="10.199999999999999" hidden="1" x14ac:dyDescent="0.2"/>
    <row r="51592" ht="10.199999999999999" hidden="1" x14ac:dyDescent="0.2"/>
    <row r="51593" ht="10.199999999999999" hidden="1" x14ac:dyDescent="0.2"/>
    <row r="51594" ht="10.199999999999999" hidden="1" x14ac:dyDescent="0.2"/>
    <row r="51595" ht="10.199999999999999" hidden="1" x14ac:dyDescent="0.2"/>
    <row r="51596" ht="10.199999999999999" hidden="1" x14ac:dyDescent="0.2"/>
    <row r="51597" ht="10.199999999999999" hidden="1" x14ac:dyDescent="0.2"/>
    <row r="51598" ht="10.199999999999999" hidden="1" x14ac:dyDescent="0.2"/>
    <row r="51599" ht="10.199999999999999" hidden="1" x14ac:dyDescent="0.2"/>
    <row r="51600" ht="10.199999999999999" hidden="1" x14ac:dyDescent="0.2"/>
    <row r="51601" ht="10.199999999999999" hidden="1" x14ac:dyDescent="0.2"/>
    <row r="51602" ht="10.199999999999999" hidden="1" x14ac:dyDescent="0.2"/>
    <row r="51603" ht="10.199999999999999" hidden="1" x14ac:dyDescent="0.2"/>
    <row r="51604" ht="10.199999999999999" hidden="1" x14ac:dyDescent="0.2"/>
    <row r="51605" ht="10.199999999999999" hidden="1" x14ac:dyDescent="0.2"/>
    <row r="51606" ht="10.199999999999999" hidden="1" x14ac:dyDescent="0.2"/>
    <row r="51607" ht="10.199999999999999" hidden="1" x14ac:dyDescent="0.2"/>
    <row r="51608" ht="10.199999999999999" hidden="1" x14ac:dyDescent="0.2"/>
    <row r="51609" ht="10.199999999999999" hidden="1" x14ac:dyDescent="0.2"/>
    <row r="51610" ht="10.199999999999999" hidden="1" x14ac:dyDescent="0.2"/>
    <row r="51611" ht="10.199999999999999" hidden="1" x14ac:dyDescent="0.2"/>
    <row r="51612" ht="10.199999999999999" hidden="1" x14ac:dyDescent="0.2"/>
    <row r="51613" ht="10.199999999999999" hidden="1" x14ac:dyDescent="0.2"/>
    <row r="51614" ht="10.199999999999999" hidden="1" x14ac:dyDescent="0.2"/>
    <row r="51615" ht="10.199999999999999" hidden="1" x14ac:dyDescent="0.2"/>
    <row r="51616" ht="10.199999999999999" hidden="1" x14ac:dyDescent="0.2"/>
    <row r="51617" ht="10.199999999999999" hidden="1" x14ac:dyDescent="0.2"/>
    <row r="51618" ht="10.199999999999999" hidden="1" x14ac:dyDescent="0.2"/>
    <row r="51619" ht="10.199999999999999" hidden="1" x14ac:dyDescent="0.2"/>
    <row r="51620" ht="10.199999999999999" hidden="1" x14ac:dyDescent="0.2"/>
    <row r="51621" ht="10.199999999999999" hidden="1" x14ac:dyDescent="0.2"/>
    <row r="51622" ht="10.199999999999999" hidden="1" x14ac:dyDescent="0.2"/>
    <row r="51623" ht="10.199999999999999" hidden="1" x14ac:dyDescent="0.2"/>
    <row r="51624" ht="10.199999999999999" hidden="1" x14ac:dyDescent="0.2"/>
    <row r="51625" ht="10.199999999999999" hidden="1" x14ac:dyDescent="0.2"/>
    <row r="51626" ht="10.199999999999999" hidden="1" x14ac:dyDescent="0.2"/>
    <row r="51627" ht="10.199999999999999" hidden="1" x14ac:dyDescent="0.2"/>
    <row r="51628" ht="10.199999999999999" hidden="1" x14ac:dyDescent="0.2"/>
    <row r="51629" ht="10.199999999999999" hidden="1" x14ac:dyDescent="0.2"/>
    <row r="51630" ht="10.199999999999999" hidden="1" x14ac:dyDescent="0.2"/>
    <row r="51631" ht="10.199999999999999" hidden="1" x14ac:dyDescent="0.2"/>
    <row r="51632" ht="10.199999999999999" hidden="1" x14ac:dyDescent="0.2"/>
    <row r="51633" ht="10.199999999999999" hidden="1" x14ac:dyDescent="0.2"/>
    <row r="51634" ht="10.199999999999999" hidden="1" x14ac:dyDescent="0.2"/>
    <row r="51635" ht="10.199999999999999" hidden="1" x14ac:dyDescent="0.2"/>
    <row r="51636" ht="10.199999999999999" hidden="1" x14ac:dyDescent="0.2"/>
    <row r="51637" ht="10.199999999999999" hidden="1" x14ac:dyDescent="0.2"/>
    <row r="51638" ht="10.199999999999999" hidden="1" x14ac:dyDescent="0.2"/>
    <row r="51639" ht="10.199999999999999" hidden="1" x14ac:dyDescent="0.2"/>
    <row r="51640" ht="10.199999999999999" hidden="1" x14ac:dyDescent="0.2"/>
    <row r="51641" ht="10.199999999999999" hidden="1" x14ac:dyDescent="0.2"/>
    <row r="51642" ht="10.199999999999999" hidden="1" x14ac:dyDescent="0.2"/>
    <row r="51643" ht="10.199999999999999" hidden="1" x14ac:dyDescent="0.2"/>
    <row r="51644" ht="10.199999999999999" hidden="1" x14ac:dyDescent="0.2"/>
    <row r="51645" ht="10.199999999999999" hidden="1" x14ac:dyDescent="0.2"/>
    <row r="51646" ht="10.199999999999999" hidden="1" x14ac:dyDescent="0.2"/>
    <row r="51647" ht="10.199999999999999" hidden="1" x14ac:dyDescent="0.2"/>
    <row r="51648" ht="10.199999999999999" hidden="1" x14ac:dyDescent="0.2"/>
    <row r="51649" ht="10.199999999999999" hidden="1" x14ac:dyDescent="0.2"/>
    <row r="51650" ht="10.199999999999999" hidden="1" x14ac:dyDescent="0.2"/>
    <row r="51651" ht="10.199999999999999" hidden="1" x14ac:dyDescent="0.2"/>
    <row r="51652" ht="10.199999999999999" hidden="1" x14ac:dyDescent="0.2"/>
    <row r="51653" ht="10.199999999999999" hidden="1" x14ac:dyDescent="0.2"/>
    <row r="51654" ht="10.199999999999999" hidden="1" x14ac:dyDescent="0.2"/>
    <row r="51655" ht="10.199999999999999" hidden="1" x14ac:dyDescent="0.2"/>
    <row r="51656" ht="10.199999999999999" hidden="1" x14ac:dyDescent="0.2"/>
    <row r="51657" ht="10.199999999999999" hidden="1" x14ac:dyDescent="0.2"/>
    <row r="51658" ht="10.199999999999999" hidden="1" x14ac:dyDescent="0.2"/>
    <row r="51659" ht="10.199999999999999" hidden="1" x14ac:dyDescent="0.2"/>
    <row r="51660" ht="10.199999999999999" hidden="1" x14ac:dyDescent="0.2"/>
    <row r="51661" ht="10.199999999999999" hidden="1" x14ac:dyDescent="0.2"/>
    <row r="51662" ht="10.199999999999999" hidden="1" x14ac:dyDescent="0.2"/>
    <row r="51663" ht="10.199999999999999" hidden="1" x14ac:dyDescent="0.2"/>
    <row r="51664" ht="10.199999999999999" hidden="1" x14ac:dyDescent="0.2"/>
    <row r="51665" ht="10.199999999999999" hidden="1" x14ac:dyDescent="0.2"/>
    <row r="51666" ht="10.199999999999999" hidden="1" x14ac:dyDescent="0.2"/>
    <row r="51667" ht="10.199999999999999" hidden="1" x14ac:dyDescent="0.2"/>
    <row r="51668" ht="10.199999999999999" hidden="1" x14ac:dyDescent="0.2"/>
    <row r="51669" ht="10.199999999999999" hidden="1" x14ac:dyDescent="0.2"/>
    <row r="51670" ht="10.199999999999999" hidden="1" x14ac:dyDescent="0.2"/>
    <row r="51671" ht="10.199999999999999" hidden="1" x14ac:dyDescent="0.2"/>
    <row r="51672" ht="10.199999999999999" hidden="1" x14ac:dyDescent="0.2"/>
    <row r="51673" ht="10.199999999999999" hidden="1" x14ac:dyDescent="0.2"/>
    <row r="51674" ht="10.199999999999999" hidden="1" x14ac:dyDescent="0.2"/>
    <row r="51675" ht="10.199999999999999" hidden="1" x14ac:dyDescent="0.2"/>
    <row r="51676" ht="10.199999999999999" hidden="1" x14ac:dyDescent="0.2"/>
    <row r="51677" ht="10.199999999999999" hidden="1" x14ac:dyDescent="0.2"/>
    <row r="51678" ht="10.199999999999999" hidden="1" x14ac:dyDescent="0.2"/>
    <row r="51679" ht="10.199999999999999" hidden="1" x14ac:dyDescent="0.2"/>
    <row r="51680" ht="10.199999999999999" hidden="1" x14ac:dyDescent="0.2"/>
    <row r="51681" ht="10.199999999999999" hidden="1" x14ac:dyDescent="0.2"/>
    <row r="51682" ht="10.199999999999999" hidden="1" x14ac:dyDescent="0.2"/>
    <row r="51683" ht="10.199999999999999" hidden="1" x14ac:dyDescent="0.2"/>
    <row r="51684" ht="10.199999999999999" hidden="1" x14ac:dyDescent="0.2"/>
    <row r="51685" ht="10.199999999999999" hidden="1" x14ac:dyDescent="0.2"/>
    <row r="51686" ht="10.199999999999999" hidden="1" x14ac:dyDescent="0.2"/>
    <row r="51687" ht="10.199999999999999" hidden="1" x14ac:dyDescent="0.2"/>
    <row r="51688" ht="10.199999999999999" hidden="1" x14ac:dyDescent="0.2"/>
    <row r="51689" ht="10.199999999999999" hidden="1" x14ac:dyDescent="0.2"/>
    <row r="51690" ht="10.199999999999999" hidden="1" x14ac:dyDescent="0.2"/>
    <row r="51691" ht="10.199999999999999" hidden="1" x14ac:dyDescent="0.2"/>
    <row r="51692" ht="10.199999999999999" hidden="1" x14ac:dyDescent="0.2"/>
    <row r="51693" ht="10.199999999999999" hidden="1" x14ac:dyDescent="0.2"/>
    <row r="51694" ht="10.199999999999999" hidden="1" x14ac:dyDescent="0.2"/>
    <row r="51695" ht="10.199999999999999" hidden="1" x14ac:dyDescent="0.2"/>
    <row r="51696" ht="10.199999999999999" hidden="1" x14ac:dyDescent="0.2"/>
    <row r="51697" ht="10.199999999999999" hidden="1" x14ac:dyDescent="0.2"/>
    <row r="51698" ht="10.199999999999999" hidden="1" x14ac:dyDescent="0.2"/>
    <row r="51699" ht="10.199999999999999" hidden="1" x14ac:dyDescent="0.2"/>
    <row r="51700" ht="10.199999999999999" hidden="1" x14ac:dyDescent="0.2"/>
    <row r="51701" ht="10.199999999999999" hidden="1" x14ac:dyDescent="0.2"/>
    <row r="51702" ht="10.199999999999999" hidden="1" x14ac:dyDescent="0.2"/>
    <row r="51703" ht="10.199999999999999" hidden="1" x14ac:dyDescent="0.2"/>
    <row r="51704" ht="10.199999999999999" hidden="1" x14ac:dyDescent="0.2"/>
    <row r="51705" ht="10.199999999999999" hidden="1" x14ac:dyDescent="0.2"/>
    <row r="51706" ht="10.199999999999999" hidden="1" x14ac:dyDescent="0.2"/>
    <row r="51707" ht="10.199999999999999" hidden="1" x14ac:dyDescent="0.2"/>
    <row r="51708" ht="10.199999999999999" hidden="1" x14ac:dyDescent="0.2"/>
    <row r="51709" ht="10.199999999999999" hidden="1" x14ac:dyDescent="0.2"/>
    <row r="51710" ht="10.199999999999999" hidden="1" x14ac:dyDescent="0.2"/>
    <row r="51711" ht="10.199999999999999" hidden="1" x14ac:dyDescent="0.2"/>
    <row r="51712" ht="10.199999999999999" hidden="1" x14ac:dyDescent="0.2"/>
    <row r="51713" ht="10.199999999999999" hidden="1" x14ac:dyDescent="0.2"/>
    <row r="51714" ht="10.199999999999999" hidden="1" x14ac:dyDescent="0.2"/>
    <row r="51715" ht="10.199999999999999" hidden="1" x14ac:dyDescent="0.2"/>
    <row r="51716" ht="10.199999999999999" hidden="1" x14ac:dyDescent="0.2"/>
    <row r="51717" ht="10.199999999999999" hidden="1" x14ac:dyDescent="0.2"/>
    <row r="51718" ht="10.199999999999999" hidden="1" x14ac:dyDescent="0.2"/>
    <row r="51719" ht="10.199999999999999" hidden="1" x14ac:dyDescent="0.2"/>
    <row r="51720" ht="10.199999999999999" hidden="1" x14ac:dyDescent="0.2"/>
    <row r="51721" ht="10.199999999999999" hidden="1" x14ac:dyDescent="0.2"/>
    <row r="51722" ht="10.199999999999999" hidden="1" x14ac:dyDescent="0.2"/>
    <row r="51723" ht="10.199999999999999" hidden="1" x14ac:dyDescent="0.2"/>
    <row r="51724" ht="10.199999999999999" hidden="1" x14ac:dyDescent="0.2"/>
    <row r="51725" ht="10.199999999999999" hidden="1" x14ac:dyDescent="0.2"/>
    <row r="51726" ht="10.199999999999999" hidden="1" x14ac:dyDescent="0.2"/>
    <row r="51727" ht="10.199999999999999" hidden="1" x14ac:dyDescent="0.2"/>
    <row r="51728" ht="10.199999999999999" hidden="1" x14ac:dyDescent="0.2"/>
    <row r="51729" ht="10.199999999999999" hidden="1" x14ac:dyDescent="0.2"/>
    <row r="51730" ht="10.199999999999999" hidden="1" x14ac:dyDescent="0.2"/>
    <row r="51731" ht="10.199999999999999" hidden="1" x14ac:dyDescent="0.2"/>
    <row r="51732" ht="10.199999999999999" hidden="1" x14ac:dyDescent="0.2"/>
    <row r="51733" ht="10.199999999999999" hidden="1" x14ac:dyDescent="0.2"/>
    <row r="51734" ht="10.199999999999999" hidden="1" x14ac:dyDescent="0.2"/>
    <row r="51735" ht="10.199999999999999" hidden="1" x14ac:dyDescent="0.2"/>
    <row r="51736" ht="10.199999999999999" hidden="1" x14ac:dyDescent="0.2"/>
    <row r="51737" ht="10.199999999999999" hidden="1" x14ac:dyDescent="0.2"/>
    <row r="51738" ht="10.199999999999999" hidden="1" x14ac:dyDescent="0.2"/>
    <row r="51739" ht="10.199999999999999" hidden="1" x14ac:dyDescent="0.2"/>
    <row r="51740" ht="10.199999999999999" hidden="1" x14ac:dyDescent="0.2"/>
    <row r="51741" ht="10.199999999999999" hidden="1" x14ac:dyDescent="0.2"/>
    <row r="51742" ht="10.199999999999999" hidden="1" x14ac:dyDescent="0.2"/>
    <row r="51743" ht="10.199999999999999" hidden="1" x14ac:dyDescent="0.2"/>
    <row r="51744" ht="10.199999999999999" hidden="1" x14ac:dyDescent="0.2"/>
    <row r="51745" ht="10.199999999999999" hidden="1" x14ac:dyDescent="0.2"/>
    <row r="51746" ht="10.199999999999999" hidden="1" x14ac:dyDescent="0.2"/>
    <row r="51747" ht="10.199999999999999" hidden="1" x14ac:dyDescent="0.2"/>
    <row r="51748" ht="10.199999999999999" hidden="1" x14ac:dyDescent="0.2"/>
    <row r="51749" ht="10.199999999999999" hidden="1" x14ac:dyDescent="0.2"/>
    <row r="51750" ht="10.199999999999999" hidden="1" x14ac:dyDescent="0.2"/>
    <row r="51751" ht="10.199999999999999" hidden="1" x14ac:dyDescent="0.2"/>
    <row r="51752" ht="10.199999999999999" hidden="1" x14ac:dyDescent="0.2"/>
    <row r="51753" ht="10.199999999999999" hidden="1" x14ac:dyDescent="0.2"/>
    <row r="51754" ht="10.199999999999999" hidden="1" x14ac:dyDescent="0.2"/>
    <row r="51755" ht="10.199999999999999" hidden="1" x14ac:dyDescent="0.2"/>
    <row r="51756" ht="10.199999999999999" hidden="1" x14ac:dyDescent="0.2"/>
    <row r="51757" ht="10.199999999999999" hidden="1" x14ac:dyDescent="0.2"/>
    <row r="51758" ht="10.199999999999999" hidden="1" x14ac:dyDescent="0.2"/>
    <row r="51759" ht="10.199999999999999" hidden="1" x14ac:dyDescent="0.2"/>
    <row r="51760" ht="10.199999999999999" hidden="1" x14ac:dyDescent="0.2"/>
    <row r="51761" ht="10.199999999999999" hidden="1" x14ac:dyDescent="0.2"/>
    <row r="51762" ht="10.199999999999999" hidden="1" x14ac:dyDescent="0.2"/>
    <row r="51763" ht="10.199999999999999" hidden="1" x14ac:dyDescent="0.2"/>
    <row r="51764" ht="10.199999999999999" hidden="1" x14ac:dyDescent="0.2"/>
    <row r="51765" ht="10.199999999999999" hidden="1" x14ac:dyDescent="0.2"/>
    <row r="51766" ht="10.199999999999999" hidden="1" x14ac:dyDescent="0.2"/>
    <row r="51767" ht="10.199999999999999" hidden="1" x14ac:dyDescent="0.2"/>
    <row r="51768" ht="10.199999999999999" hidden="1" x14ac:dyDescent="0.2"/>
    <row r="51769" ht="10.199999999999999" hidden="1" x14ac:dyDescent="0.2"/>
    <row r="51770" ht="10.199999999999999" hidden="1" x14ac:dyDescent="0.2"/>
    <row r="51771" ht="10.199999999999999" hidden="1" x14ac:dyDescent="0.2"/>
    <row r="51772" ht="10.199999999999999" hidden="1" x14ac:dyDescent="0.2"/>
    <row r="51773" ht="10.199999999999999" hidden="1" x14ac:dyDescent="0.2"/>
    <row r="51774" ht="10.199999999999999" hidden="1" x14ac:dyDescent="0.2"/>
    <row r="51775" ht="10.199999999999999" hidden="1" x14ac:dyDescent="0.2"/>
    <row r="51776" ht="10.199999999999999" hidden="1" x14ac:dyDescent="0.2"/>
    <row r="51777" ht="10.199999999999999" hidden="1" x14ac:dyDescent="0.2"/>
    <row r="51778" ht="10.199999999999999" hidden="1" x14ac:dyDescent="0.2"/>
    <row r="51779" ht="10.199999999999999" hidden="1" x14ac:dyDescent="0.2"/>
    <row r="51780" ht="10.199999999999999" hidden="1" x14ac:dyDescent="0.2"/>
    <row r="51781" ht="10.199999999999999" hidden="1" x14ac:dyDescent="0.2"/>
    <row r="51782" ht="10.199999999999999" hidden="1" x14ac:dyDescent="0.2"/>
    <row r="51783" ht="10.199999999999999" hidden="1" x14ac:dyDescent="0.2"/>
    <row r="51784" ht="10.199999999999999" hidden="1" x14ac:dyDescent="0.2"/>
    <row r="51785" ht="10.199999999999999" hidden="1" x14ac:dyDescent="0.2"/>
    <row r="51786" ht="10.199999999999999" hidden="1" x14ac:dyDescent="0.2"/>
    <row r="51787" ht="10.199999999999999" hidden="1" x14ac:dyDescent="0.2"/>
    <row r="51788" ht="10.199999999999999" hidden="1" x14ac:dyDescent="0.2"/>
    <row r="51789" ht="10.199999999999999" hidden="1" x14ac:dyDescent="0.2"/>
    <row r="51790" ht="10.199999999999999" hidden="1" x14ac:dyDescent="0.2"/>
    <row r="51791" ht="10.199999999999999" hidden="1" x14ac:dyDescent="0.2"/>
    <row r="51792" ht="10.199999999999999" hidden="1" x14ac:dyDescent="0.2"/>
    <row r="51793" ht="10.199999999999999" hidden="1" x14ac:dyDescent="0.2"/>
    <row r="51794" ht="10.199999999999999" hidden="1" x14ac:dyDescent="0.2"/>
    <row r="51795" ht="10.199999999999999" hidden="1" x14ac:dyDescent="0.2"/>
    <row r="51796" ht="10.199999999999999" hidden="1" x14ac:dyDescent="0.2"/>
    <row r="51797" ht="10.199999999999999" hidden="1" x14ac:dyDescent="0.2"/>
    <row r="51798" ht="10.199999999999999" hidden="1" x14ac:dyDescent="0.2"/>
    <row r="51799" ht="10.199999999999999" hidden="1" x14ac:dyDescent="0.2"/>
    <row r="51800" ht="10.199999999999999" hidden="1" x14ac:dyDescent="0.2"/>
    <row r="51801" ht="10.199999999999999" hidden="1" x14ac:dyDescent="0.2"/>
    <row r="51802" ht="10.199999999999999" hidden="1" x14ac:dyDescent="0.2"/>
    <row r="51803" ht="10.199999999999999" hidden="1" x14ac:dyDescent="0.2"/>
    <row r="51804" ht="10.199999999999999" hidden="1" x14ac:dyDescent="0.2"/>
    <row r="51805" ht="10.199999999999999" hidden="1" x14ac:dyDescent="0.2"/>
    <row r="51806" ht="10.199999999999999" hidden="1" x14ac:dyDescent="0.2"/>
    <row r="51807" ht="10.199999999999999" hidden="1" x14ac:dyDescent="0.2"/>
    <row r="51808" ht="10.199999999999999" hidden="1" x14ac:dyDescent="0.2"/>
    <row r="51809" ht="10.199999999999999" hidden="1" x14ac:dyDescent="0.2"/>
    <row r="51810" ht="10.199999999999999" hidden="1" x14ac:dyDescent="0.2"/>
    <row r="51811" ht="10.199999999999999" hidden="1" x14ac:dyDescent="0.2"/>
    <row r="51812" ht="10.199999999999999" hidden="1" x14ac:dyDescent="0.2"/>
    <row r="51813" ht="10.199999999999999" hidden="1" x14ac:dyDescent="0.2"/>
    <row r="51814" ht="10.199999999999999" hidden="1" x14ac:dyDescent="0.2"/>
    <row r="51815" ht="10.199999999999999" hidden="1" x14ac:dyDescent="0.2"/>
    <row r="51816" ht="10.199999999999999" hidden="1" x14ac:dyDescent="0.2"/>
    <row r="51817" ht="10.199999999999999" hidden="1" x14ac:dyDescent="0.2"/>
    <row r="51818" ht="10.199999999999999" hidden="1" x14ac:dyDescent="0.2"/>
    <row r="51819" ht="10.199999999999999" hidden="1" x14ac:dyDescent="0.2"/>
    <row r="51820" ht="10.199999999999999" hidden="1" x14ac:dyDescent="0.2"/>
    <row r="51821" ht="10.199999999999999" hidden="1" x14ac:dyDescent="0.2"/>
    <row r="51822" ht="10.199999999999999" hidden="1" x14ac:dyDescent="0.2"/>
    <row r="51823" ht="10.199999999999999" hidden="1" x14ac:dyDescent="0.2"/>
    <row r="51824" ht="10.199999999999999" hidden="1" x14ac:dyDescent="0.2"/>
    <row r="51825" ht="10.199999999999999" hidden="1" x14ac:dyDescent="0.2"/>
    <row r="51826" ht="10.199999999999999" hidden="1" x14ac:dyDescent="0.2"/>
    <row r="51827" ht="10.199999999999999" hidden="1" x14ac:dyDescent="0.2"/>
    <row r="51828" ht="10.199999999999999" hidden="1" x14ac:dyDescent="0.2"/>
    <row r="51829" ht="10.199999999999999" hidden="1" x14ac:dyDescent="0.2"/>
    <row r="51830" ht="10.199999999999999" hidden="1" x14ac:dyDescent="0.2"/>
    <row r="51831" ht="10.199999999999999" hidden="1" x14ac:dyDescent="0.2"/>
    <row r="51832" ht="10.199999999999999" hidden="1" x14ac:dyDescent="0.2"/>
    <row r="51833" ht="10.199999999999999" hidden="1" x14ac:dyDescent="0.2"/>
    <row r="51834" ht="10.199999999999999" hidden="1" x14ac:dyDescent="0.2"/>
    <row r="51835" ht="10.199999999999999" hidden="1" x14ac:dyDescent="0.2"/>
    <row r="51836" ht="10.199999999999999" hidden="1" x14ac:dyDescent="0.2"/>
    <row r="51837" ht="10.199999999999999" hidden="1" x14ac:dyDescent="0.2"/>
    <row r="51838" ht="10.199999999999999" hidden="1" x14ac:dyDescent="0.2"/>
    <row r="51839" ht="10.199999999999999" hidden="1" x14ac:dyDescent="0.2"/>
    <row r="51840" ht="10.199999999999999" hidden="1" x14ac:dyDescent="0.2"/>
    <row r="51841" ht="10.199999999999999" hidden="1" x14ac:dyDescent="0.2"/>
    <row r="51842" ht="10.199999999999999" hidden="1" x14ac:dyDescent="0.2"/>
    <row r="51843" ht="10.199999999999999" hidden="1" x14ac:dyDescent="0.2"/>
    <row r="51844" ht="10.199999999999999" hidden="1" x14ac:dyDescent="0.2"/>
    <row r="51845" ht="10.199999999999999" hidden="1" x14ac:dyDescent="0.2"/>
    <row r="51846" ht="10.199999999999999" hidden="1" x14ac:dyDescent="0.2"/>
    <row r="51847" ht="10.199999999999999" hidden="1" x14ac:dyDescent="0.2"/>
    <row r="51848" ht="10.199999999999999" hidden="1" x14ac:dyDescent="0.2"/>
    <row r="51849" ht="10.199999999999999" hidden="1" x14ac:dyDescent="0.2"/>
    <row r="51850" ht="10.199999999999999" hidden="1" x14ac:dyDescent="0.2"/>
    <row r="51851" ht="10.199999999999999" hidden="1" x14ac:dyDescent="0.2"/>
    <row r="51852" ht="10.199999999999999" hidden="1" x14ac:dyDescent="0.2"/>
    <row r="51853" ht="10.199999999999999" hidden="1" x14ac:dyDescent="0.2"/>
    <row r="51854" ht="10.199999999999999" hidden="1" x14ac:dyDescent="0.2"/>
    <row r="51855" ht="10.199999999999999" hidden="1" x14ac:dyDescent="0.2"/>
    <row r="51856" ht="10.199999999999999" hidden="1" x14ac:dyDescent="0.2"/>
    <row r="51857" ht="10.199999999999999" hidden="1" x14ac:dyDescent="0.2"/>
    <row r="51858" ht="10.199999999999999" hidden="1" x14ac:dyDescent="0.2"/>
    <row r="51859" ht="10.199999999999999" hidden="1" x14ac:dyDescent="0.2"/>
    <row r="51860" ht="10.199999999999999" hidden="1" x14ac:dyDescent="0.2"/>
    <row r="51861" ht="10.199999999999999" hidden="1" x14ac:dyDescent="0.2"/>
    <row r="51862" ht="10.199999999999999" hidden="1" x14ac:dyDescent="0.2"/>
    <row r="51863" ht="10.199999999999999" hidden="1" x14ac:dyDescent="0.2"/>
    <row r="51864" ht="10.199999999999999" hidden="1" x14ac:dyDescent="0.2"/>
    <row r="51865" ht="10.199999999999999" hidden="1" x14ac:dyDescent="0.2"/>
    <row r="51866" ht="10.199999999999999" hidden="1" x14ac:dyDescent="0.2"/>
    <row r="51867" ht="10.199999999999999" hidden="1" x14ac:dyDescent="0.2"/>
    <row r="51868" ht="10.199999999999999" hidden="1" x14ac:dyDescent="0.2"/>
    <row r="51869" ht="10.199999999999999" hidden="1" x14ac:dyDescent="0.2"/>
    <row r="51870" ht="10.199999999999999" hidden="1" x14ac:dyDescent="0.2"/>
    <row r="51871" ht="10.199999999999999" hidden="1" x14ac:dyDescent="0.2"/>
    <row r="51872" ht="10.199999999999999" hidden="1" x14ac:dyDescent="0.2"/>
    <row r="51873" ht="10.199999999999999" hidden="1" x14ac:dyDescent="0.2"/>
    <row r="51874" ht="10.199999999999999" hidden="1" x14ac:dyDescent="0.2"/>
    <row r="51875" ht="10.199999999999999" hidden="1" x14ac:dyDescent="0.2"/>
    <row r="51876" ht="10.199999999999999" hidden="1" x14ac:dyDescent="0.2"/>
    <row r="51877" ht="10.199999999999999" hidden="1" x14ac:dyDescent="0.2"/>
    <row r="51878" ht="10.199999999999999" hidden="1" x14ac:dyDescent="0.2"/>
    <row r="51879" ht="10.199999999999999" hidden="1" x14ac:dyDescent="0.2"/>
    <row r="51880" ht="10.199999999999999" hidden="1" x14ac:dyDescent="0.2"/>
    <row r="51881" ht="10.199999999999999" hidden="1" x14ac:dyDescent="0.2"/>
    <row r="51882" ht="10.199999999999999" hidden="1" x14ac:dyDescent="0.2"/>
    <row r="51883" ht="10.199999999999999" hidden="1" x14ac:dyDescent="0.2"/>
    <row r="51884" ht="10.199999999999999" hidden="1" x14ac:dyDescent="0.2"/>
    <row r="51885" ht="10.199999999999999" hidden="1" x14ac:dyDescent="0.2"/>
    <row r="51886" ht="10.199999999999999" hidden="1" x14ac:dyDescent="0.2"/>
    <row r="51887" ht="10.199999999999999" hidden="1" x14ac:dyDescent="0.2"/>
    <row r="51888" ht="10.199999999999999" hidden="1" x14ac:dyDescent="0.2"/>
    <row r="51889" ht="10.199999999999999" hidden="1" x14ac:dyDescent="0.2"/>
    <row r="51890" ht="10.199999999999999" hidden="1" x14ac:dyDescent="0.2"/>
    <row r="51891" ht="10.199999999999999" hidden="1" x14ac:dyDescent="0.2"/>
    <row r="51892" ht="10.199999999999999" hidden="1" x14ac:dyDescent="0.2"/>
    <row r="51893" ht="10.199999999999999" hidden="1" x14ac:dyDescent="0.2"/>
    <row r="51894" ht="10.199999999999999" hidden="1" x14ac:dyDescent="0.2"/>
    <row r="51895" ht="10.199999999999999" hidden="1" x14ac:dyDescent="0.2"/>
    <row r="51896" ht="10.199999999999999" hidden="1" x14ac:dyDescent="0.2"/>
    <row r="51897" ht="10.199999999999999" hidden="1" x14ac:dyDescent="0.2"/>
    <row r="51898" ht="10.199999999999999" hidden="1" x14ac:dyDescent="0.2"/>
    <row r="51899" ht="10.199999999999999" hidden="1" x14ac:dyDescent="0.2"/>
    <row r="51900" ht="10.199999999999999" hidden="1" x14ac:dyDescent="0.2"/>
    <row r="51901" ht="10.199999999999999" hidden="1" x14ac:dyDescent="0.2"/>
    <row r="51902" ht="10.199999999999999" hidden="1" x14ac:dyDescent="0.2"/>
    <row r="51903" ht="10.199999999999999" hidden="1" x14ac:dyDescent="0.2"/>
    <row r="51904" ht="10.199999999999999" hidden="1" x14ac:dyDescent="0.2"/>
    <row r="51905" ht="10.199999999999999" hidden="1" x14ac:dyDescent="0.2"/>
    <row r="51906" ht="10.199999999999999" hidden="1" x14ac:dyDescent="0.2"/>
    <row r="51907" ht="10.199999999999999" hidden="1" x14ac:dyDescent="0.2"/>
    <row r="51908" ht="10.199999999999999" hidden="1" x14ac:dyDescent="0.2"/>
    <row r="51909" ht="10.199999999999999" hidden="1" x14ac:dyDescent="0.2"/>
    <row r="51910" ht="10.199999999999999" hidden="1" x14ac:dyDescent="0.2"/>
    <row r="51911" ht="10.199999999999999" hidden="1" x14ac:dyDescent="0.2"/>
    <row r="51912" ht="10.199999999999999" hidden="1" x14ac:dyDescent="0.2"/>
    <row r="51913" ht="10.199999999999999" hidden="1" x14ac:dyDescent="0.2"/>
    <row r="51914" ht="10.199999999999999" hidden="1" x14ac:dyDescent="0.2"/>
    <row r="51915" ht="10.199999999999999" hidden="1" x14ac:dyDescent="0.2"/>
    <row r="51916" ht="10.199999999999999" hidden="1" x14ac:dyDescent="0.2"/>
    <row r="51917" ht="10.199999999999999" hidden="1" x14ac:dyDescent="0.2"/>
    <row r="51918" ht="10.199999999999999" hidden="1" x14ac:dyDescent="0.2"/>
    <row r="51919" ht="10.199999999999999" hidden="1" x14ac:dyDescent="0.2"/>
    <row r="51920" ht="10.199999999999999" hidden="1" x14ac:dyDescent="0.2"/>
    <row r="51921" ht="10.199999999999999" hidden="1" x14ac:dyDescent="0.2"/>
    <row r="51922" ht="10.199999999999999" hidden="1" x14ac:dyDescent="0.2"/>
    <row r="51923" ht="10.199999999999999" hidden="1" x14ac:dyDescent="0.2"/>
    <row r="51924" ht="10.199999999999999" hidden="1" x14ac:dyDescent="0.2"/>
    <row r="51925" ht="10.199999999999999" hidden="1" x14ac:dyDescent="0.2"/>
    <row r="51926" ht="10.199999999999999" hidden="1" x14ac:dyDescent="0.2"/>
    <row r="51927" ht="10.199999999999999" hidden="1" x14ac:dyDescent="0.2"/>
    <row r="51928" ht="10.199999999999999" hidden="1" x14ac:dyDescent="0.2"/>
    <row r="51929" ht="10.199999999999999" hidden="1" x14ac:dyDescent="0.2"/>
    <row r="51930" ht="10.199999999999999" hidden="1" x14ac:dyDescent="0.2"/>
    <row r="51931" ht="10.199999999999999" hidden="1" x14ac:dyDescent="0.2"/>
    <row r="51932" ht="10.199999999999999" hidden="1" x14ac:dyDescent="0.2"/>
    <row r="51933" ht="10.199999999999999" hidden="1" x14ac:dyDescent="0.2"/>
    <row r="51934" ht="10.199999999999999" hidden="1" x14ac:dyDescent="0.2"/>
    <row r="51935" ht="10.199999999999999" hidden="1" x14ac:dyDescent="0.2"/>
    <row r="51936" ht="10.199999999999999" hidden="1" x14ac:dyDescent="0.2"/>
    <row r="51937" ht="10.199999999999999" hidden="1" x14ac:dyDescent="0.2"/>
    <row r="51938" ht="10.199999999999999" hidden="1" x14ac:dyDescent="0.2"/>
    <row r="51939" ht="10.199999999999999" hidden="1" x14ac:dyDescent="0.2"/>
    <row r="51940" ht="10.199999999999999" hidden="1" x14ac:dyDescent="0.2"/>
    <row r="51941" ht="10.199999999999999" hidden="1" x14ac:dyDescent="0.2"/>
    <row r="51942" ht="10.199999999999999" hidden="1" x14ac:dyDescent="0.2"/>
    <row r="51943" ht="10.199999999999999" hidden="1" x14ac:dyDescent="0.2"/>
    <row r="51944" ht="10.199999999999999" hidden="1" x14ac:dyDescent="0.2"/>
    <row r="51945" ht="10.199999999999999" hidden="1" x14ac:dyDescent="0.2"/>
    <row r="51946" ht="10.199999999999999" hidden="1" x14ac:dyDescent="0.2"/>
    <row r="51947" ht="10.199999999999999" hidden="1" x14ac:dyDescent="0.2"/>
    <row r="51948" ht="10.199999999999999" hidden="1" x14ac:dyDescent="0.2"/>
    <row r="51949" ht="10.199999999999999" hidden="1" x14ac:dyDescent="0.2"/>
    <row r="51950" ht="10.199999999999999" hidden="1" x14ac:dyDescent="0.2"/>
    <row r="51951" ht="10.199999999999999" hidden="1" x14ac:dyDescent="0.2"/>
    <row r="51952" ht="10.199999999999999" hidden="1" x14ac:dyDescent="0.2"/>
    <row r="51953" ht="10.199999999999999" hidden="1" x14ac:dyDescent="0.2"/>
    <row r="51954" ht="10.199999999999999" hidden="1" x14ac:dyDescent="0.2"/>
    <row r="51955" ht="10.199999999999999" hidden="1" x14ac:dyDescent="0.2"/>
    <row r="51956" ht="10.199999999999999" hidden="1" x14ac:dyDescent="0.2"/>
    <row r="51957" ht="10.199999999999999" hidden="1" x14ac:dyDescent="0.2"/>
    <row r="51958" ht="10.199999999999999" hidden="1" x14ac:dyDescent="0.2"/>
    <row r="51959" ht="10.199999999999999" hidden="1" x14ac:dyDescent="0.2"/>
    <row r="51960" ht="10.199999999999999" hidden="1" x14ac:dyDescent="0.2"/>
    <row r="51961" ht="10.199999999999999" hidden="1" x14ac:dyDescent="0.2"/>
    <row r="51962" ht="10.199999999999999" hidden="1" x14ac:dyDescent="0.2"/>
    <row r="51963" ht="10.199999999999999" hidden="1" x14ac:dyDescent="0.2"/>
    <row r="51964" ht="10.199999999999999" hidden="1" x14ac:dyDescent="0.2"/>
    <row r="51965" ht="10.199999999999999" hidden="1" x14ac:dyDescent="0.2"/>
    <row r="51966" ht="10.199999999999999" hidden="1" x14ac:dyDescent="0.2"/>
    <row r="51967" ht="10.199999999999999" hidden="1" x14ac:dyDescent="0.2"/>
    <row r="51968" ht="10.199999999999999" hidden="1" x14ac:dyDescent="0.2"/>
    <row r="51969" ht="10.199999999999999" hidden="1" x14ac:dyDescent="0.2"/>
    <row r="51970" ht="10.199999999999999" hidden="1" x14ac:dyDescent="0.2"/>
    <row r="51971" ht="10.199999999999999" hidden="1" x14ac:dyDescent="0.2"/>
    <row r="51972" ht="10.199999999999999" hidden="1" x14ac:dyDescent="0.2"/>
    <row r="51973" ht="10.199999999999999" hidden="1" x14ac:dyDescent="0.2"/>
    <row r="51974" ht="10.199999999999999" hidden="1" x14ac:dyDescent="0.2"/>
    <row r="51975" ht="10.199999999999999" hidden="1" x14ac:dyDescent="0.2"/>
    <row r="51976" ht="10.199999999999999" hidden="1" x14ac:dyDescent="0.2"/>
    <row r="51977" ht="10.199999999999999" hidden="1" x14ac:dyDescent="0.2"/>
    <row r="51978" ht="10.199999999999999" hidden="1" x14ac:dyDescent="0.2"/>
    <row r="51979" ht="10.199999999999999" hidden="1" x14ac:dyDescent="0.2"/>
    <row r="51980" ht="10.199999999999999" hidden="1" x14ac:dyDescent="0.2"/>
    <row r="51981" ht="10.199999999999999" hidden="1" x14ac:dyDescent="0.2"/>
    <row r="51982" ht="10.199999999999999" hidden="1" x14ac:dyDescent="0.2"/>
    <row r="51983" ht="10.199999999999999" hidden="1" x14ac:dyDescent="0.2"/>
    <row r="51984" ht="10.199999999999999" hidden="1" x14ac:dyDescent="0.2"/>
    <row r="51985" ht="10.199999999999999" hidden="1" x14ac:dyDescent="0.2"/>
    <row r="51986" ht="10.199999999999999" hidden="1" x14ac:dyDescent="0.2"/>
    <row r="51987" ht="10.199999999999999" hidden="1" x14ac:dyDescent="0.2"/>
    <row r="51988" ht="10.199999999999999" hidden="1" x14ac:dyDescent="0.2"/>
    <row r="51989" ht="10.199999999999999" hidden="1" x14ac:dyDescent="0.2"/>
    <row r="51990" ht="10.199999999999999" hidden="1" x14ac:dyDescent="0.2"/>
    <row r="51991" ht="10.199999999999999" hidden="1" x14ac:dyDescent="0.2"/>
    <row r="51992" ht="10.199999999999999" hidden="1" x14ac:dyDescent="0.2"/>
    <row r="51993" ht="10.199999999999999" hidden="1" x14ac:dyDescent="0.2"/>
    <row r="51994" ht="10.199999999999999" hidden="1" x14ac:dyDescent="0.2"/>
    <row r="51995" ht="10.199999999999999" hidden="1" x14ac:dyDescent="0.2"/>
    <row r="51996" ht="10.199999999999999" hidden="1" x14ac:dyDescent="0.2"/>
    <row r="51997" ht="10.199999999999999" hidden="1" x14ac:dyDescent="0.2"/>
    <row r="51998" ht="10.199999999999999" hidden="1" x14ac:dyDescent="0.2"/>
    <row r="51999" ht="10.199999999999999" hidden="1" x14ac:dyDescent="0.2"/>
    <row r="52000" ht="10.199999999999999" hidden="1" x14ac:dyDescent="0.2"/>
    <row r="52001" ht="10.199999999999999" hidden="1" x14ac:dyDescent="0.2"/>
    <row r="52002" ht="10.199999999999999" hidden="1" x14ac:dyDescent="0.2"/>
    <row r="52003" ht="10.199999999999999" hidden="1" x14ac:dyDescent="0.2"/>
    <row r="52004" ht="10.199999999999999" hidden="1" x14ac:dyDescent="0.2"/>
    <row r="52005" ht="10.199999999999999" hidden="1" x14ac:dyDescent="0.2"/>
    <row r="52006" ht="10.199999999999999" hidden="1" x14ac:dyDescent="0.2"/>
    <row r="52007" ht="10.199999999999999" hidden="1" x14ac:dyDescent="0.2"/>
    <row r="52008" ht="10.199999999999999" hidden="1" x14ac:dyDescent="0.2"/>
    <row r="52009" ht="10.199999999999999" hidden="1" x14ac:dyDescent="0.2"/>
    <row r="52010" ht="10.199999999999999" hidden="1" x14ac:dyDescent="0.2"/>
    <row r="52011" ht="10.199999999999999" hidden="1" x14ac:dyDescent="0.2"/>
    <row r="52012" ht="10.199999999999999" hidden="1" x14ac:dyDescent="0.2"/>
    <row r="52013" ht="10.199999999999999" hidden="1" x14ac:dyDescent="0.2"/>
    <row r="52014" ht="10.199999999999999" hidden="1" x14ac:dyDescent="0.2"/>
    <row r="52015" ht="10.199999999999999" hidden="1" x14ac:dyDescent="0.2"/>
    <row r="52016" ht="10.199999999999999" hidden="1" x14ac:dyDescent="0.2"/>
    <row r="52017" ht="10.199999999999999" hidden="1" x14ac:dyDescent="0.2"/>
    <row r="52018" ht="10.199999999999999" hidden="1" x14ac:dyDescent="0.2"/>
    <row r="52019" ht="10.199999999999999" hidden="1" x14ac:dyDescent="0.2"/>
    <row r="52020" ht="10.199999999999999" hidden="1" x14ac:dyDescent="0.2"/>
    <row r="52021" ht="10.199999999999999" hidden="1" x14ac:dyDescent="0.2"/>
    <row r="52022" ht="10.199999999999999" hidden="1" x14ac:dyDescent="0.2"/>
    <row r="52023" ht="10.199999999999999" hidden="1" x14ac:dyDescent="0.2"/>
    <row r="52024" ht="10.199999999999999" hidden="1" x14ac:dyDescent="0.2"/>
    <row r="52025" ht="10.199999999999999" hidden="1" x14ac:dyDescent="0.2"/>
    <row r="52026" ht="10.199999999999999" hidden="1" x14ac:dyDescent="0.2"/>
    <row r="52027" ht="10.199999999999999" hidden="1" x14ac:dyDescent="0.2"/>
    <row r="52028" ht="10.199999999999999" hidden="1" x14ac:dyDescent="0.2"/>
    <row r="52029" ht="10.199999999999999" hidden="1" x14ac:dyDescent="0.2"/>
    <row r="52030" ht="10.199999999999999" hidden="1" x14ac:dyDescent="0.2"/>
    <row r="52031" ht="10.199999999999999" hidden="1" x14ac:dyDescent="0.2"/>
    <row r="52032" ht="10.199999999999999" hidden="1" x14ac:dyDescent="0.2"/>
    <row r="52033" ht="10.199999999999999" hidden="1" x14ac:dyDescent="0.2"/>
    <row r="52034" ht="10.199999999999999" hidden="1" x14ac:dyDescent="0.2"/>
    <row r="52035" ht="10.199999999999999" hidden="1" x14ac:dyDescent="0.2"/>
    <row r="52036" ht="10.199999999999999" hidden="1" x14ac:dyDescent="0.2"/>
    <row r="52037" ht="10.199999999999999" hidden="1" x14ac:dyDescent="0.2"/>
    <row r="52038" ht="10.199999999999999" hidden="1" x14ac:dyDescent="0.2"/>
    <row r="52039" ht="10.199999999999999" hidden="1" x14ac:dyDescent="0.2"/>
    <row r="52040" ht="10.199999999999999" hidden="1" x14ac:dyDescent="0.2"/>
    <row r="52041" ht="10.199999999999999" hidden="1" x14ac:dyDescent="0.2"/>
    <row r="52042" ht="10.199999999999999" hidden="1" x14ac:dyDescent="0.2"/>
    <row r="52043" ht="10.199999999999999" hidden="1" x14ac:dyDescent="0.2"/>
    <row r="52044" ht="10.199999999999999" hidden="1" x14ac:dyDescent="0.2"/>
    <row r="52045" ht="10.199999999999999" hidden="1" x14ac:dyDescent="0.2"/>
    <row r="52046" ht="10.199999999999999" hidden="1" x14ac:dyDescent="0.2"/>
    <row r="52047" ht="10.199999999999999" hidden="1" x14ac:dyDescent="0.2"/>
    <row r="52048" ht="10.199999999999999" hidden="1" x14ac:dyDescent="0.2"/>
    <row r="52049" ht="10.199999999999999" hidden="1" x14ac:dyDescent="0.2"/>
    <row r="52050" ht="10.199999999999999" hidden="1" x14ac:dyDescent="0.2"/>
    <row r="52051" ht="10.199999999999999" hidden="1" x14ac:dyDescent="0.2"/>
    <row r="52052" ht="10.199999999999999" hidden="1" x14ac:dyDescent="0.2"/>
    <row r="52053" ht="10.199999999999999" hidden="1" x14ac:dyDescent="0.2"/>
    <row r="52054" ht="10.199999999999999" hidden="1" x14ac:dyDescent="0.2"/>
    <row r="52055" ht="10.199999999999999" hidden="1" x14ac:dyDescent="0.2"/>
    <row r="52056" ht="10.199999999999999" hidden="1" x14ac:dyDescent="0.2"/>
    <row r="52057" ht="10.199999999999999" hidden="1" x14ac:dyDescent="0.2"/>
    <row r="52058" ht="10.199999999999999" hidden="1" x14ac:dyDescent="0.2"/>
    <row r="52059" ht="10.199999999999999" hidden="1" x14ac:dyDescent="0.2"/>
    <row r="52060" ht="10.199999999999999" hidden="1" x14ac:dyDescent="0.2"/>
    <row r="52061" ht="10.199999999999999" hidden="1" x14ac:dyDescent="0.2"/>
    <row r="52062" ht="10.199999999999999" hidden="1" x14ac:dyDescent="0.2"/>
    <row r="52063" ht="10.199999999999999" hidden="1" x14ac:dyDescent="0.2"/>
    <row r="52064" ht="10.199999999999999" hidden="1" x14ac:dyDescent="0.2"/>
    <row r="52065" ht="10.199999999999999" hidden="1" x14ac:dyDescent="0.2"/>
    <row r="52066" ht="10.199999999999999" hidden="1" x14ac:dyDescent="0.2"/>
    <row r="52067" ht="10.199999999999999" hidden="1" x14ac:dyDescent="0.2"/>
    <row r="52068" ht="10.199999999999999" hidden="1" x14ac:dyDescent="0.2"/>
    <row r="52069" ht="10.199999999999999" hidden="1" x14ac:dyDescent="0.2"/>
    <row r="52070" ht="10.199999999999999" hidden="1" x14ac:dyDescent="0.2"/>
    <row r="52071" ht="10.199999999999999" hidden="1" x14ac:dyDescent="0.2"/>
    <row r="52072" ht="10.199999999999999" hidden="1" x14ac:dyDescent="0.2"/>
    <row r="52073" ht="10.199999999999999" hidden="1" x14ac:dyDescent="0.2"/>
    <row r="52074" ht="10.199999999999999" hidden="1" x14ac:dyDescent="0.2"/>
    <row r="52075" ht="10.199999999999999" hidden="1" x14ac:dyDescent="0.2"/>
    <row r="52076" ht="10.199999999999999" hidden="1" x14ac:dyDescent="0.2"/>
    <row r="52077" ht="10.199999999999999" hidden="1" x14ac:dyDescent="0.2"/>
    <row r="52078" ht="10.199999999999999" hidden="1" x14ac:dyDescent="0.2"/>
    <row r="52079" ht="10.199999999999999" hidden="1" x14ac:dyDescent="0.2"/>
    <row r="52080" ht="10.199999999999999" hidden="1" x14ac:dyDescent="0.2"/>
    <row r="52081" ht="10.199999999999999" hidden="1" x14ac:dyDescent="0.2"/>
    <row r="52082" ht="10.199999999999999" hidden="1" x14ac:dyDescent="0.2"/>
    <row r="52083" ht="10.199999999999999" hidden="1" x14ac:dyDescent="0.2"/>
    <row r="52084" ht="10.199999999999999" hidden="1" x14ac:dyDescent="0.2"/>
    <row r="52085" ht="10.199999999999999" hidden="1" x14ac:dyDescent="0.2"/>
    <row r="52086" ht="10.199999999999999" hidden="1" x14ac:dyDescent="0.2"/>
    <row r="52087" ht="10.199999999999999" hidden="1" x14ac:dyDescent="0.2"/>
    <row r="52088" ht="10.199999999999999" hidden="1" x14ac:dyDescent="0.2"/>
    <row r="52089" ht="10.199999999999999" hidden="1" x14ac:dyDescent="0.2"/>
    <row r="52090" ht="10.199999999999999" hidden="1" x14ac:dyDescent="0.2"/>
    <row r="52091" ht="10.199999999999999" hidden="1" x14ac:dyDescent="0.2"/>
    <row r="52092" ht="10.199999999999999" hidden="1" x14ac:dyDescent="0.2"/>
    <row r="52093" ht="10.199999999999999" hidden="1" x14ac:dyDescent="0.2"/>
    <row r="52094" ht="10.199999999999999" hidden="1" x14ac:dyDescent="0.2"/>
    <row r="52095" ht="10.199999999999999" hidden="1" x14ac:dyDescent="0.2"/>
    <row r="52096" ht="10.199999999999999" hidden="1" x14ac:dyDescent="0.2"/>
    <row r="52097" ht="10.199999999999999" hidden="1" x14ac:dyDescent="0.2"/>
    <row r="52098" ht="10.199999999999999" hidden="1" x14ac:dyDescent="0.2"/>
    <row r="52099" ht="10.199999999999999" hidden="1" x14ac:dyDescent="0.2"/>
    <row r="52100" ht="10.199999999999999" hidden="1" x14ac:dyDescent="0.2"/>
    <row r="52101" ht="10.199999999999999" hidden="1" x14ac:dyDescent="0.2"/>
    <row r="52102" ht="10.199999999999999" hidden="1" x14ac:dyDescent="0.2"/>
    <row r="52103" ht="10.199999999999999" hidden="1" x14ac:dyDescent="0.2"/>
    <row r="52104" ht="10.199999999999999" hidden="1" x14ac:dyDescent="0.2"/>
    <row r="52105" ht="10.199999999999999" hidden="1" x14ac:dyDescent="0.2"/>
    <row r="52106" ht="10.199999999999999" hidden="1" x14ac:dyDescent="0.2"/>
    <row r="52107" ht="10.199999999999999" hidden="1" x14ac:dyDescent="0.2"/>
    <row r="52108" ht="10.199999999999999" hidden="1" x14ac:dyDescent="0.2"/>
    <row r="52109" ht="10.199999999999999" hidden="1" x14ac:dyDescent="0.2"/>
    <row r="52110" ht="10.199999999999999" hidden="1" x14ac:dyDescent="0.2"/>
    <row r="52111" ht="10.199999999999999" hidden="1" x14ac:dyDescent="0.2"/>
    <row r="52112" ht="10.199999999999999" hidden="1" x14ac:dyDescent="0.2"/>
    <row r="52113" ht="10.199999999999999" hidden="1" x14ac:dyDescent="0.2"/>
    <row r="52114" ht="10.199999999999999" hidden="1" x14ac:dyDescent="0.2"/>
    <row r="52115" ht="10.199999999999999" hidden="1" x14ac:dyDescent="0.2"/>
    <row r="52116" ht="10.199999999999999" hidden="1" x14ac:dyDescent="0.2"/>
    <row r="52117" ht="10.199999999999999" hidden="1" x14ac:dyDescent="0.2"/>
    <row r="52118" ht="10.199999999999999" hidden="1" x14ac:dyDescent="0.2"/>
    <row r="52119" ht="10.199999999999999" hidden="1" x14ac:dyDescent="0.2"/>
    <row r="52120" ht="10.199999999999999" hidden="1" x14ac:dyDescent="0.2"/>
    <row r="52121" ht="10.199999999999999" hidden="1" x14ac:dyDescent="0.2"/>
    <row r="52122" ht="10.199999999999999" hidden="1" x14ac:dyDescent="0.2"/>
    <row r="52123" ht="10.199999999999999" hidden="1" x14ac:dyDescent="0.2"/>
    <row r="52124" ht="10.199999999999999" hidden="1" x14ac:dyDescent="0.2"/>
    <row r="52125" ht="10.199999999999999" hidden="1" x14ac:dyDescent="0.2"/>
    <row r="52126" ht="10.199999999999999" hidden="1" x14ac:dyDescent="0.2"/>
    <row r="52127" ht="10.199999999999999" hidden="1" x14ac:dyDescent="0.2"/>
    <row r="52128" ht="10.199999999999999" hidden="1" x14ac:dyDescent="0.2"/>
    <row r="52129" ht="10.199999999999999" hidden="1" x14ac:dyDescent="0.2"/>
    <row r="52130" ht="10.199999999999999" hidden="1" x14ac:dyDescent="0.2"/>
    <row r="52131" ht="10.199999999999999" hidden="1" x14ac:dyDescent="0.2"/>
    <row r="52132" ht="10.199999999999999" hidden="1" x14ac:dyDescent="0.2"/>
    <row r="52133" ht="10.199999999999999" hidden="1" x14ac:dyDescent="0.2"/>
    <row r="52134" ht="10.199999999999999" hidden="1" x14ac:dyDescent="0.2"/>
    <row r="52135" ht="10.199999999999999" hidden="1" x14ac:dyDescent="0.2"/>
    <row r="52136" ht="10.199999999999999" hidden="1" x14ac:dyDescent="0.2"/>
    <row r="52137" ht="10.199999999999999" hidden="1" x14ac:dyDescent="0.2"/>
    <row r="52138" ht="10.199999999999999" hidden="1" x14ac:dyDescent="0.2"/>
    <row r="52139" ht="10.199999999999999" hidden="1" x14ac:dyDescent="0.2"/>
    <row r="52140" ht="10.199999999999999" hidden="1" x14ac:dyDescent="0.2"/>
    <row r="52141" ht="10.199999999999999" hidden="1" x14ac:dyDescent="0.2"/>
    <row r="52142" ht="10.199999999999999" hidden="1" x14ac:dyDescent="0.2"/>
    <row r="52143" ht="10.199999999999999" hidden="1" x14ac:dyDescent="0.2"/>
    <row r="52144" ht="10.199999999999999" hidden="1" x14ac:dyDescent="0.2"/>
    <row r="52145" ht="10.199999999999999" hidden="1" x14ac:dyDescent="0.2"/>
    <row r="52146" ht="10.199999999999999" hidden="1" x14ac:dyDescent="0.2"/>
    <row r="52147" ht="10.199999999999999" hidden="1" x14ac:dyDescent="0.2"/>
    <row r="52148" ht="10.199999999999999" hidden="1" x14ac:dyDescent="0.2"/>
    <row r="52149" ht="10.199999999999999" hidden="1" x14ac:dyDescent="0.2"/>
    <row r="52150" ht="10.199999999999999" hidden="1" x14ac:dyDescent="0.2"/>
    <row r="52151" ht="10.199999999999999" hidden="1" x14ac:dyDescent="0.2"/>
    <row r="52152" ht="10.199999999999999" hidden="1" x14ac:dyDescent="0.2"/>
    <row r="52153" ht="10.199999999999999" hidden="1" x14ac:dyDescent="0.2"/>
    <row r="52154" ht="10.199999999999999" hidden="1" x14ac:dyDescent="0.2"/>
    <row r="52155" ht="10.199999999999999" hidden="1" x14ac:dyDescent="0.2"/>
    <row r="52156" ht="10.199999999999999" hidden="1" x14ac:dyDescent="0.2"/>
    <row r="52157" ht="10.199999999999999" hidden="1" x14ac:dyDescent="0.2"/>
    <row r="52158" ht="10.199999999999999" hidden="1" x14ac:dyDescent="0.2"/>
    <row r="52159" ht="10.199999999999999" hidden="1" x14ac:dyDescent="0.2"/>
    <row r="52160" ht="10.199999999999999" hidden="1" x14ac:dyDescent="0.2"/>
    <row r="52161" ht="10.199999999999999" hidden="1" x14ac:dyDescent="0.2"/>
    <row r="52162" ht="10.199999999999999" hidden="1" x14ac:dyDescent="0.2"/>
    <row r="52163" ht="10.199999999999999" hidden="1" x14ac:dyDescent="0.2"/>
    <row r="52164" ht="10.199999999999999" hidden="1" x14ac:dyDescent="0.2"/>
    <row r="52165" ht="10.199999999999999" hidden="1" x14ac:dyDescent="0.2"/>
    <row r="52166" ht="10.199999999999999" hidden="1" x14ac:dyDescent="0.2"/>
    <row r="52167" ht="10.199999999999999" hidden="1" x14ac:dyDescent="0.2"/>
    <row r="52168" ht="10.199999999999999" hidden="1" x14ac:dyDescent="0.2"/>
    <row r="52169" ht="10.199999999999999" hidden="1" x14ac:dyDescent="0.2"/>
    <row r="52170" ht="10.199999999999999" hidden="1" x14ac:dyDescent="0.2"/>
    <row r="52171" ht="10.199999999999999" hidden="1" x14ac:dyDescent="0.2"/>
    <row r="52172" ht="10.199999999999999" hidden="1" x14ac:dyDescent="0.2"/>
    <row r="52173" ht="10.199999999999999" hidden="1" x14ac:dyDescent="0.2"/>
    <row r="52174" ht="10.199999999999999" hidden="1" x14ac:dyDescent="0.2"/>
    <row r="52175" ht="10.199999999999999" hidden="1" x14ac:dyDescent="0.2"/>
    <row r="52176" ht="10.199999999999999" hidden="1" x14ac:dyDescent="0.2"/>
    <row r="52177" ht="10.199999999999999" hidden="1" x14ac:dyDescent="0.2"/>
    <row r="52178" ht="10.199999999999999" hidden="1" x14ac:dyDescent="0.2"/>
    <row r="52179" ht="10.199999999999999" hidden="1" x14ac:dyDescent="0.2"/>
    <row r="52180" ht="10.199999999999999" hidden="1" x14ac:dyDescent="0.2"/>
    <row r="52181" ht="10.199999999999999" hidden="1" x14ac:dyDescent="0.2"/>
    <row r="52182" ht="10.199999999999999" hidden="1" x14ac:dyDescent="0.2"/>
    <row r="52183" ht="10.199999999999999" hidden="1" x14ac:dyDescent="0.2"/>
    <row r="52184" ht="10.199999999999999" hidden="1" x14ac:dyDescent="0.2"/>
    <row r="52185" ht="10.199999999999999" hidden="1" x14ac:dyDescent="0.2"/>
    <row r="52186" ht="10.199999999999999" hidden="1" x14ac:dyDescent="0.2"/>
    <row r="52187" ht="10.199999999999999" hidden="1" x14ac:dyDescent="0.2"/>
    <row r="52188" ht="10.199999999999999" hidden="1" x14ac:dyDescent="0.2"/>
    <row r="52189" ht="10.199999999999999" hidden="1" x14ac:dyDescent="0.2"/>
    <row r="52190" ht="10.199999999999999" hidden="1" x14ac:dyDescent="0.2"/>
    <row r="52191" ht="10.199999999999999" hidden="1" x14ac:dyDescent="0.2"/>
    <row r="52192" ht="10.199999999999999" hidden="1" x14ac:dyDescent="0.2"/>
    <row r="52193" ht="10.199999999999999" hidden="1" x14ac:dyDescent="0.2"/>
    <row r="52194" ht="10.199999999999999" hidden="1" x14ac:dyDescent="0.2"/>
    <row r="52195" ht="10.199999999999999" hidden="1" x14ac:dyDescent="0.2"/>
    <row r="52196" ht="10.199999999999999" hidden="1" x14ac:dyDescent="0.2"/>
    <row r="52197" ht="10.199999999999999" hidden="1" x14ac:dyDescent="0.2"/>
    <row r="52198" ht="10.199999999999999" hidden="1" x14ac:dyDescent="0.2"/>
    <row r="52199" ht="10.199999999999999" hidden="1" x14ac:dyDescent="0.2"/>
    <row r="52200" ht="10.199999999999999" hidden="1" x14ac:dyDescent="0.2"/>
    <row r="52201" ht="10.199999999999999" hidden="1" x14ac:dyDescent="0.2"/>
    <row r="52202" ht="10.199999999999999" hidden="1" x14ac:dyDescent="0.2"/>
    <row r="52203" ht="10.199999999999999" hidden="1" x14ac:dyDescent="0.2"/>
    <row r="52204" ht="10.199999999999999" hidden="1" x14ac:dyDescent="0.2"/>
    <row r="52205" ht="10.199999999999999" hidden="1" x14ac:dyDescent="0.2"/>
    <row r="52206" ht="10.199999999999999" hidden="1" x14ac:dyDescent="0.2"/>
    <row r="52207" ht="10.199999999999999" hidden="1" x14ac:dyDescent="0.2"/>
    <row r="52208" ht="10.199999999999999" hidden="1" x14ac:dyDescent="0.2"/>
    <row r="52209" ht="10.199999999999999" hidden="1" x14ac:dyDescent="0.2"/>
    <row r="52210" ht="10.199999999999999" hidden="1" x14ac:dyDescent="0.2"/>
    <row r="52211" ht="10.199999999999999" hidden="1" x14ac:dyDescent="0.2"/>
    <row r="52212" ht="10.199999999999999" hidden="1" x14ac:dyDescent="0.2"/>
    <row r="52213" ht="10.199999999999999" hidden="1" x14ac:dyDescent="0.2"/>
    <row r="52214" ht="10.199999999999999" hidden="1" x14ac:dyDescent="0.2"/>
    <row r="52215" ht="10.199999999999999" hidden="1" x14ac:dyDescent="0.2"/>
    <row r="52216" ht="10.199999999999999" hidden="1" x14ac:dyDescent="0.2"/>
    <row r="52217" ht="10.199999999999999" hidden="1" x14ac:dyDescent="0.2"/>
    <row r="52218" ht="10.199999999999999" hidden="1" x14ac:dyDescent="0.2"/>
    <row r="52219" ht="10.199999999999999" hidden="1" x14ac:dyDescent="0.2"/>
    <row r="52220" ht="10.199999999999999" hidden="1" x14ac:dyDescent="0.2"/>
    <row r="52221" ht="10.199999999999999" hidden="1" x14ac:dyDescent="0.2"/>
    <row r="52222" ht="10.199999999999999" hidden="1" x14ac:dyDescent="0.2"/>
    <row r="52223" ht="10.199999999999999" hidden="1" x14ac:dyDescent="0.2"/>
    <row r="52224" ht="10.199999999999999" hidden="1" x14ac:dyDescent="0.2"/>
    <row r="52225" ht="10.199999999999999" hidden="1" x14ac:dyDescent="0.2"/>
    <row r="52226" ht="10.199999999999999" hidden="1" x14ac:dyDescent="0.2"/>
    <row r="52227" ht="10.199999999999999" hidden="1" x14ac:dyDescent="0.2"/>
    <row r="52228" ht="10.199999999999999" hidden="1" x14ac:dyDescent="0.2"/>
    <row r="52229" ht="10.199999999999999" hidden="1" x14ac:dyDescent="0.2"/>
    <row r="52230" ht="10.199999999999999" hidden="1" x14ac:dyDescent="0.2"/>
    <row r="52231" ht="10.199999999999999" hidden="1" x14ac:dyDescent="0.2"/>
    <row r="52232" ht="10.199999999999999" hidden="1" x14ac:dyDescent="0.2"/>
    <row r="52233" ht="10.199999999999999" hidden="1" x14ac:dyDescent="0.2"/>
    <row r="52234" ht="10.199999999999999" hidden="1" x14ac:dyDescent="0.2"/>
    <row r="52235" ht="10.199999999999999" hidden="1" x14ac:dyDescent="0.2"/>
    <row r="52236" ht="10.199999999999999" hidden="1" x14ac:dyDescent="0.2"/>
    <row r="52237" ht="10.199999999999999" hidden="1" x14ac:dyDescent="0.2"/>
    <row r="52238" ht="10.199999999999999" hidden="1" x14ac:dyDescent="0.2"/>
    <row r="52239" ht="10.199999999999999" hidden="1" x14ac:dyDescent="0.2"/>
    <row r="52240" ht="10.199999999999999" hidden="1" x14ac:dyDescent="0.2"/>
    <row r="52241" ht="10.199999999999999" hidden="1" x14ac:dyDescent="0.2"/>
    <row r="52242" ht="10.199999999999999" hidden="1" x14ac:dyDescent="0.2"/>
    <row r="52243" ht="10.199999999999999" hidden="1" x14ac:dyDescent="0.2"/>
    <row r="52244" ht="10.199999999999999" hidden="1" x14ac:dyDescent="0.2"/>
    <row r="52245" ht="10.199999999999999" hidden="1" x14ac:dyDescent="0.2"/>
    <row r="52246" ht="10.199999999999999" hidden="1" x14ac:dyDescent="0.2"/>
    <row r="52247" ht="10.199999999999999" hidden="1" x14ac:dyDescent="0.2"/>
    <row r="52248" ht="10.199999999999999" hidden="1" x14ac:dyDescent="0.2"/>
    <row r="52249" ht="10.199999999999999" hidden="1" x14ac:dyDescent="0.2"/>
    <row r="52250" ht="10.199999999999999" hidden="1" x14ac:dyDescent="0.2"/>
    <row r="52251" ht="10.199999999999999" hidden="1" x14ac:dyDescent="0.2"/>
    <row r="52252" ht="10.199999999999999" hidden="1" x14ac:dyDescent="0.2"/>
    <row r="52253" ht="10.199999999999999" hidden="1" x14ac:dyDescent="0.2"/>
    <row r="52254" ht="10.199999999999999" hidden="1" x14ac:dyDescent="0.2"/>
    <row r="52255" ht="10.199999999999999" hidden="1" x14ac:dyDescent="0.2"/>
    <row r="52256" ht="10.199999999999999" hidden="1" x14ac:dyDescent="0.2"/>
    <row r="52257" ht="10.199999999999999" hidden="1" x14ac:dyDescent="0.2"/>
    <row r="52258" ht="10.199999999999999" hidden="1" x14ac:dyDescent="0.2"/>
    <row r="52259" ht="10.199999999999999" hidden="1" x14ac:dyDescent="0.2"/>
    <row r="52260" ht="10.199999999999999" hidden="1" x14ac:dyDescent="0.2"/>
    <row r="52261" ht="10.199999999999999" hidden="1" x14ac:dyDescent="0.2"/>
    <row r="52262" ht="10.199999999999999" hidden="1" x14ac:dyDescent="0.2"/>
    <row r="52263" ht="10.199999999999999" hidden="1" x14ac:dyDescent="0.2"/>
    <row r="52264" ht="10.199999999999999" hidden="1" x14ac:dyDescent="0.2"/>
    <row r="52265" ht="10.199999999999999" hidden="1" x14ac:dyDescent="0.2"/>
    <row r="52266" ht="10.199999999999999" hidden="1" x14ac:dyDescent="0.2"/>
    <row r="52267" ht="10.199999999999999" hidden="1" x14ac:dyDescent="0.2"/>
    <row r="52268" ht="10.199999999999999" hidden="1" x14ac:dyDescent="0.2"/>
    <row r="52269" ht="10.199999999999999" hidden="1" x14ac:dyDescent="0.2"/>
    <row r="52270" ht="10.199999999999999" hidden="1" x14ac:dyDescent="0.2"/>
    <row r="52271" ht="10.199999999999999" hidden="1" x14ac:dyDescent="0.2"/>
    <row r="52272" ht="10.199999999999999" hidden="1" x14ac:dyDescent="0.2"/>
    <row r="52273" ht="10.199999999999999" hidden="1" x14ac:dyDescent="0.2"/>
    <row r="52274" ht="10.199999999999999" hidden="1" x14ac:dyDescent="0.2"/>
    <row r="52275" ht="10.199999999999999" hidden="1" x14ac:dyDescent="0.2"/>
    <row r="52276" ht="10.199999999999999" hidden="1" x14ac:dyDescent="0.2"/>
    <row r="52277" ht="10.199999999999999" hidden="1" x14ac:dyDescent="0.2"/>
    <row r="52278" ht="10.199999999999999" hidden="1" x14ac:dyDescent="0.2"/>
    <row r="52279" ht="10.199999999999999" hidden="1" x14ac:dyDescent="0.2"/>
    <row r="52280" ht="10.199999999999999" hidden="1" x14ac:dyDescent="0.2"/>
    <row r="52281" ht="10.199999999999999" hidden="1" x14ac:dyDescent="0.2"/>
    <row r="52282" ht="10.199999999999999" hidden="1" x14ac:dyDescent="0.2"/>
    <row r="52283" ht="10.199999999999999" hidden="1" x14ac:dyDescent="0.2"/>
    <row r="52284" ht="10.199999999999999" hidden="1" x14ac:dyDescent="0.2"/>
    <row r="52285" ht="10.199999999999999" hidden="1" x14ac:dyDescent="0.2"/>
    <row r="52286" ht="10.199999999999999" hidden="1" x14ac:dyDescent="0.2"/>
    <row r="52287" ht="10.199999999999999" hidden="1" x14ac:dyDescent="0.2"/>
    <row r="52288" ht="10.199999999999999" hidden="1" x14ac:dyDescent="0.2"/>
    <row r="52289" ht="10.199999999999999" hidden="1" x14ac:dyDescent="0.2"/>
    <row r="52290" ht="10.199999999999999" hidden="1" x14ac:dyDescent="0.2"/>
    <row r="52291" ht="10.199999999999999" hidden="1" x14ac:dyDescent="0.2"/>
    <row r="52292" ht="10.199999999999999" hidden="1" x14ac:dyDescent="0.2"/>
    <row r="52293" ht="10.199999999999999" hidden="1" x14ac:dyDescent="0.2"/>
    <row r="52294" ht="10.199999999999999" hidden="1" x14ac:dyDescent="0.2"/>
    <row r="52295" ht="10.199999999999999" hidden="1" x14ac:dyDescent="0.2"/>
    <row r="52296" ht="10.199999999999999" hidden="1" x14ac:dyDescent="0.2"/>
    <row r="52297" ht="10.199999999999999" hidden="1" x14ac:dyDescent="0.2"/>
    <row r="52298" ht="10.199999999999999" hidden="1" x14ac:dyDescent="0.2"/>
    <row r="52299" ht="10.199999999999999" hidden="1" x14ac:dyDescent="0.2"/>
    <row r="52300" ht="10.199999999999999" hidden="1" x14ac:dyDescent="0.2"/>
    <row r="52301" ht="10.199999999999999" hidden="1" x14ac:dyDescent="0.2"/>
    <row r="52302" ht="10.199999999999999" hidden="1" x14ac:dyDescent="0.2"/>
    <row r="52303" ht="10.199999999999999" hidden="1" x14ac:dyDescent="0.2"/>
    <row r="52304" ht="10.199999999999999" hidden="1" x14ac:dyDescent="0.2"/>
    <row r="52305" ht="10.199999999999999" hidden="1" x14ac:dyDescent="0.2"/>
    <row r="52306" ht="10.199999999999999" hidden="1" x14ac:dyDescent="0.2"/>
    <row r="52307" ht="10.199999999999999" hidden="1" x14ac:dyDescent="0.2"/>
    <row r="52308" ht="10.199999999999999" hidden="1" x14ac:dyDescent="0.2"/>
    <row r="52309" ht="10.199999999999999" hidden="1" x14ac:dyDescent="0.2"/>
    <row r="52310" ht="10.199999999999999" hidden="1" x14ac:dyDescent="0.2"/>
    <row r="52311" ht="10.199999999999999" hidden="1" x14ac:dyDescent="0.2"/>
    <row r="52312" ht="10.199999999999999" hidden="1" x14ac:dyDescent="0.2"/>
    <row r="52313" ht="10.199999999999999" hidden="1" x14ac:dyDescent="0.2"/>
    <row r="52314" ht="10.199999999999999" hidden="1" x14ac:dyDescent="0.2"/>
    <row r="52315" ht="10.199999999999999" hidden="1" x14ac:dyDescent="0.2"/>
    <row r="52316" ht="10.199999999999999" hidden="1" x14ac:dyDescent="0.2"/>
    <row r="52317" ht="10.199999999999999" hidden="1" x14ac:dyDescent="0.2"/>
    <row r="52318" ht="10.199999999999999" hidden="1" x14ac:dyDescent="0.2"/>
    <row r="52319" ht="10.199999999999999" hidden="1" x14ac:dyDescent="0.2"/>
    <row r="52320" ht="10.199999999999999" hidden="1" x14ac:dyDescent="0.2"/>
    <row r="52321" ht="10.199999999999999" hidden="1" x14ac:dyDescent="0.2"/>
    <row r="52322" ht="10.199999999999999" hidden="1" x14ac:dyDescent="0.2"/>
    <row r="52323" ht="10.199999999999999" hidden="1" x14ac:dyDescent="0.2"/>
    <row r="52324" ht="10.199999999999999" hidden="1" x14ac:dyDescent="0.2"/>
    <row r="52325" ht="10.199999999999999" hidden="1" x14ac:dyDescent="0.2"/>
    <row r="52326" ht="10.199999999999999" hidden="1" x14ac:dyDescent="0.2"/>
    <row r="52327" ht="10.199999999999999" hidden="1" x14ac:dyDescent="0.2"/>
    <row r="52328" ht="10.199999999999999" hidden="1" x14ac:dyDescent="0.2"/>
    <row r="52329" ht="10.199999999999999" hidden="1" x14ac:dyDescent="0.2"/>
    <row r="52330" ht="10.199999999999999" hidden="1" x14ac:dyDescent="0.2"/>
    <row r="52331" ht="10.199999999999999" hidden="1" x14ac:dyDescent="0.2"/>
    <row r="52332" ht="10.199999999999999" hidden="1" x14ac:dyDescent="0.2"/>
    <row r="52333" ht="10.199999999999999" hidden="1" x14ac:dyDescent="0.2"/>
    <row r="52334" ht="10.199999999999999" hidden="1" x14ac:dyDescent="0.2"/>
    <row r="52335" ht="10.199999999999999" hidden="1" x14ac:dyDescent="0.2"/>
    <row r="52336" ht="10.199999999999999" hidden="1" x14ac:dyDescent="0.2"/>
    <row r="52337" ht="10.199999999999999" hidden="1" x14ac:dyDescent="0.2"/>
    <row r="52338" ht="10.199999999999999" hidden="1" x14ac:dyDescent="0.2"/>
    <row r="52339" ht="10.199999999999999" hidden="1" x14ac:dyDescent="0.2"/>
    <row r="52340" ht="10.199999999999999" hidden="1" x14ac:dyDescent="0.2"/>
    <row r="52341" ht="10.199999999999999" hidden="1" x14ac:dyDescent="0.2"/>
    <row r="52342" ht="10.199999999999999" hidden="1" x14ac:dyDescent="0.2"/>
    <row r="52343" ht="10.199999999999999" hidden="1" x14ac:dyDescent="0.2"/>
    <row r="52344" ht="10.199999999999999" hidden="1" x14ac:dyDescent="0.2"/>
    <row r="52345" ht="10.199999999999999" hidden="1" x14ac:dyDescent="0.2"/>
    <row r="52346" ht="10.199999999999999" hidden="1" x14ac:dyDescent="0.2"/>
    <row r="52347" ht="10.199999999999999" hidden="1" x14ac:dyDescent="0.2"/>
    <row r="52348" ht="10.199999999999999" hidden="1" x14ac:dyDescent="0.2"/>
    <row r="52349" ht="10.199999999999999" hidden="1" x14ac:dyDescent="0.2"/>
    <row r="52350" ht="10.199999999999999" hidden="1" x14ac:dyDescent="0.2"/>
    <row r="52351" ht="10.199999999999999" hidden="1" x14ac:dyDescent="0.2"/>
    <row r="52352" ht="10.199999999999999" hidden="1" x14ac:dyDescent="0.2"/>
    <row r="52353" ht="10.199999999999999" hidden="1" x14ac:dyDescent="0.2"/>
    <row r="52354" ht="10.199999999999999" hidden="1" x14ac:dyDescent="0.2"/>
    <row r="52355" ht="10.199999999999999" hidden="1" x14ac:dyDescent="0.2"/>
    <row r="52356" ht="10.199999999999999" hidden="1" x14ac:dyDescent="0.2"/>
    <row r="52357" ht="10.199999999999999" hidden="1" x14ac:dyDescent="0.2"/>
    <row r="52358" ht="10.199999999999999" hidden="1" x14ac:dyDescent="0.2"/>
    <row r="52359" ht="10.199999999999999" hidden="1" x14ac:dyDescent="0.2"/>
    <row r="52360" ht="10.199999999999999" hidden="1" x14ac:dyDescent="0.2"/>
    <row r="52361" ht="10.199999999999999" hidden="1" x14ac:dyDescent="0.2"/>
    <row r="52362" ht="10.199999999999999" hidden="1" x14ac:dyDescent="0.2"/>
    <row r="52363" ht="10.199999999999999" hidden="1" x14ac:dyDescent="0.2"/>
    <row r="52364" ht="10.199999999999999" hidden="1" x14ac:dyDescent="0.2"/>
    <row r="52365" ht="10.199999999999999" hidden="1" x14ac:dyDescent="0.2"/>
    <row r="52366" ht="10.199999999999999" hidden="1" x14ac:dyDescent="0.2"/>
    <row r="52367" ht="10.199999999999999" hidden="1" x14ac:dyDescent="0.2"/>
    <row r="52368" ht="10.199999999999999" hidden="1" x14ac:dyDescent="0.2"/>
    <row r="52369" ht="10.199999999999999" hidden="1" x14ac:dyDescent="0.2"/>
    <row r="52370" ht="10.199999999999999" hidden="1" x14ac:dyDescent="0.2"/>
    <row r="52371" ht="10.199999999999999" hidden="1" x14ac:dyDescent="0.2"/>
    <row r="52372" ht="10.199999999999999" hidden="1" x14ac:dyDescent="0.2"/>
    <row r="52373" ht="10.199999999999999" hidden="1" x14ac:dyDescent="0.2"/>
    <row r="52374" ht="10.199999999999999" hidden="1" x14ac:dyDescent="0.2"/>
    <row r="52375" ht="10.199999999999999" hidden="1" x14ac:dyDescent="0.2"/>
    <row r="52376" ht="10.199999999999999" hidden="1" x14ac:dyDescent="0.2"/>
    <row r="52377" ht="10.199999999999999" hidden="1" x14ac:dyDescent="0.2"/>
    <row r="52378" ht="10.199999999999999" hidden="1" x14ac:dyDescent="0.2"/>
    <row r="52379" ht="10.199999999999999" hidden="1" x14ac:dyDescent="0.2"/>
    <row r="52380" ht="10.199999999999999" hidden="1" x14ac:dyDescent="0.2"/>
    <row r="52381" ht="10.199999999999999" hidden="1" x14ac:dyDescent="0.2"/>
    <row r="52382" ht="10.199999999999999" hidden="1" x14ac:dyDescent="0.2"/>
    <row r="52383" ht="10.199999999999999" hidden="1" x14ac:dyDescent="0.2"/>
    <row r="52384" ht="10.199999999999999" hidden="1" x14ac:dyDescent="0.2"/>
    <row r="52385" ht="10.199999999999999" hidden="1" x14ac:dyDescent="0.2"/>
    <row r="52386" ht="10.199999999999999" hidden="1" x14ac:dyDescent="0.2"/>
    <row r="52387" ht="10.199999999999999" hidden="1" x14ac:dyDescent="0.2"/>
    <row r="52388" ht="10.199999999999999" hidden="1" x14ac:dyDescent="0.2"/>
    <row r="52389" ht="10.199999999999999" hidden="1" x14ac:dyDescent="0.2"/>
    <row r="52390" ht="10.199999999999999" hidden="1" x14ac:dyDescent="0.2"/>
    <row r="52391" ht="10.199999999999999" hidden="1" x14ac:dyDescent="0.2"/>
    <row r="52392" ht="10.199999999999999" hidden="1" x14ac:dyDescent="0.2"/>
    <row r="52393" ht="10.199999999999999" hidden="1" x14ac:dyDescent="0.2"/>
    <row r="52394" ht="10.199999999999999" hidden="1" x14ac:dyDescent="0.2"/>
    <row r="52395" ht="10.199999999999999" hidden="1" x14ac:dyDescent="0.2"/>
    <row r="52396" ht="10.199999999999999" hidden="1" x14ac:dyDescent="0.2"/>
    <row r="52397" ht="10.199999999999999" hidden="1" x14ac:dyDescent="0.2"/>
    <row r="52398" ht="10.199999999999999" hidden="1" x14ac:dyDescent="0.2"/>
    <row r="52399" ht="10.199999999999999" hidden="1" x14ac:dyDescent="0.2"/>
    <row r="52400" ht="10.199999999999999" hidden="1" x14ac:dyDescent="0.2"/>
    <row r="52401" ht="10.199999999999999" hidden="1" x14ac:dyDescent="0.2"/>
    <row r="52402" ht="10.199999999999999" hidden="1" x14ac:dyDescent="0.2"/>
    <row r="52403" ht="10.199999999999999" hidden="1" x14ac:dyDescent="0.2"/>
    <row r="52404" ht="10.199999999999999" hidden="1" x14ac:dyDescent="0.2"/>
    <row r="52405" ht="10.199999999999999" hidden="1" x14ac:dyDescent="0.2"/>
    <row r="52406" ht="10.199999999999999" hidden="1" x14ac:dyDescent="0.2"/>
    <row r="52407" ht="10.199999999999999" hidden="1" x14ac:dyDescent="0.2"/>
    <row r="52408" ht="10.199999999999999" hidden="1" x14ac:dyDescent="0.2"/>
    <row r="52409" ht="10.199999999999999" hidden="1" x14ac:dyDescent="0.2"/>
    <row r="52410" ht="10.199999999999999" hidden="1" x14ac:dyDescent="0.2"/>
    <row r="52411" ht="10.199999999999999" hidden="1" x14ac:dyDescent="0.2"/>
    <row r="52412" ht="10.199999999999999" hidden="1" x14ac:dyDescent="0.2"/>
    <row r="52413" ht="10.199999999999999" hidden="1" x14ac:dyDescent="0.2"/>
    <row r="52414" ht="10.199999999999999" hidden="1" x14ac:dyDescent="0.2"/>
    <row r="52415" ht="10.199999999999999" hidden="1" x14ac:dyDescent="0.2"/>
    <row r="52416" ht="10.199999999999999" hidden="1" x14ac:dyDescent="0.2"/>
    <row r="52417" ht="10.199999999999999" hidden="1" x14ac:dyDescent="0.2"/>
    <row r="52418" ht="10.199999999999999" hidden="1" x14ac:dyDescent="0.2"/>
    <row r="52419" ht="10.199999999999999" hidden="1" x14ac:dyDescent="0.2"/>
    <row r="52420" ht="10.199999999999999" hidden="1" x14ac:dyDescent="0.2"/>
    <row r="52421" ht="10.199999999999999" hidden="1" x14ac:dyDescent="0.2"/>
    <row r="52422" ht="10.199999999999999" hidden="1" x14ac:dyDescent="0.2"/>
    <row r="52423" ht="10.199999999999999" hidden="1" x14ac:dyDescent="0.2"/>
    <row r="52424" ht="10.199999999999999" hidden="1" x14ac:dyDescent="0.2"/>
    <row r="52425" ht="10.199999999999999" hidden="1" x14ac:dyDescent="0.2"/>
    <row r="52426" ht="10.199999999999999" hidden="1" x14ac:dyDescent="0.2"/>
    <row r="52427" ht="10.199999999999999" hidden="1" x14ac:dyDescent="0.2"/>
    <row r="52428" ht="10.199999999999999" hidden="1" x14ac:dyDescent="0.2"/>
    <row r="52429" ht="10.199999999999999" hidden="1" x14ac:dyDescent="0.2"/>
    <row r="52430" ht="10.199999999999999" hidden="1" x14ac:dyDescent="0.2"/>
    <row r="52431" ht="10.199999999999999" hidden="1" x14ac:dyDescent="0.2"/>
    <row r="52432" ht="10.199999999999999" hidden="1" x14ac:dyDescent="0.2"/>
    <row r="52433" ht="10.199999999999999" hidden="1" x14ac:dyDescent="0.2"/>
    <row r="52434" ht="10.199999999999999" hidden="1" x14ac:dyDescent="0.2"/>
    <row r="52435" ht="10.199999999999999" hidden="1" x14ac:dyDescent="0.2"/>
    <row r="52436" ht="10.199999999999999" hidden="1" x14ac:dyDescent="0.2"/>
    <row r="52437" ht="10.199999999999999" hidden="1" x14ac:dyDescent="0.2"/>
    <row r="52438" ht="10.199999999999999" hidden="1" x14ac:dyDescent="0.2"/>
    <row r="52439" ht="10.199999999999999" hidden="1" x14ac:dyDescent="0.2"/>
    <row r="52440" ht="10.199999999999999" hidden="1" x14ac:dyDescent="0.2"/>
    <row r="52441" ht="10.199999999999999" hidden="1" x14ac:dyDescent="0.2"/>
    <row r="52442" ht="10.199999999999999" hidden="1" x14ac:dyDescent="0.2"/>
    <row r="52443" ht="10.199999999999999" hidden="1" x14ac:dyDescent="0.2"/>
    <row r="52444" ht="10.199999999999999" hidden="1" x14ac:dyDescent="0.2"/>
    <row r="52445" ht="10.199999999999999" hidden="1" x14ac:dyDescent="0.2"/>
    <row r="52446" ht="10.199999999999999" hidden="1" x14ac:dyDescent="0.2"/>
    <row r="52447" ht="10.199999999999999" hidden="1" x14ac:dyDescent="0.2"/>
    <row r="52448" ht="10.199999999999999" hidden="1" x14ac:dyDescent="0.2"/>
    <row r="52449" ht="10.199999999999999" hidden="1" x14ac:dyDescent="0.2"/>
    <row r="52450" ht="10.199999999999999" hidden="1" x14ac:dyDescent="0.2"/>
    <row r="52451" ht="10.199999999999999" hidden="1" x14ac:dyDescent="0.2"/>
    <row r="52452" ht="10.199999999999999" hidden="1" x14ac:dyDescent="0.2"/>
    <row r="52453" ht="10.199999999999999" hidden="1" x14ac:dyDescent="0.2"/>
    <row r="52454" ht="10.199999999999999" hidden="1" x14ac:dyDescent="0.2"/>
    <row r="52455" ht="10.199999999999999" hidden="1" x14ac:dyDescent="0.2"/>
    <row r="52456" ht="10.199999999999999" hidden="1" x14ac:dyDescent="0.2"/>
    <row r="52457" ht="10.199999999999999" hidden="1" x14ac:dyDescent="0.2"/>
    <row r="52458" ht="10.199999999999999" hidden="1" x14ac:dyDescent="0.2"/>
    <row r="52459" ht="10.199999999999999" hidden="1" x14ac:dyDescent="0.2"/>
    <row r="52460" ht="10.199999999999999" hidden="1" x14ac:dyDescent="0.2"/>
    <row r="52461" ht="10.199999999999999" hidden="1" x14ac:dyDescent="0.2"/>
    <row r="52462" ht="10.199999999999999" hidden="1" x14ac:dyDescent="0.2"/>
    <row r="52463" ht="10.199999999999999" hidden="1" x14ac:dyDescent="0.2"/>
    <row r="52464" ht="10.199999999999999" hidden="1" x14ac:dyDescent="0.2"/>
    <row r="52465" ht="10.199999999999999" hidden="1" x14ac:dyDescent="0.2"/>
    <row r="52466" ht="10.199999999999999" hidden="1" x14ac:dyDescent="0.2"/>
    <row r="52467" ht="10.199999999999999" hidden="1" x14ac:dyDescent="0.2"/>
    <row r="52468" ht="10.199999999999999" hidden="1" x14ac:dyDescent="0.2"/>
    <row r="52469" ht="10.199999999999999" hidden="1" x14ac:dyDescent="0.2"/>
    <row r="52470" ht="10.199999999999999" hidden="1" x14ac:dyDescent="0.2"/>
    <row r="52471" ht="10.199999999999999" hidden="1" x14ac:dyDescent="0.2"/>
    <row r="52472" ht="10.199999999999999" hidden="1" x14ac:dyDescent="0.2"/>
    <row r="52473" ht="10.199999999999999" hidden="1" x14ac:dyDescent="0.2"/>
    <row r="52474" ht="10.199999999999999" hidden="1" x14ac:dyDescent="0.2"/>
    <row r="52475" ht="10.199999999999999" hidden="1" x14ac:dyDescent="0.2"/>
    <row r="52476" ht="10.199999999999999" hidden="1" x14ac:dyDescent="0.2"/>
    <row r="52477" ht="10.199999999999999" hidden="1" x14ac:dyDescent="0.2"/>
    <row r="52478" ht="10.199999999999999" hidden="1" x14ac:dyDescent="0.2"/>
    <row r="52479" ht="10.199999999999999" hidden="1" x14ac:dyDescent="0.2"/>
    <row r="52480" ht="10.199999999999999" hidden="1" x14ac:dyDescent="0.2"/>
    <row r="52481" ht="10.199999999999999" hidden="1" x14ac:dyDescent="0.2"/>
    <row r="52482" ht="10.199999999999999" hidden="1" x14ac:dyDescent="0.2"/>
    <row r="52483" ht="10.199999999999999" hidden="1" x14ac:dyDescent="0.2"/>
    <row r="52484" ht="10.199999999999999" hidden="1" x14ac:dyDescent="0.2"/>
    <row r="52485" ht="10.199999999999999" hidden="1" x14ac:dyDescent="0.2"/>
    <row r="52486" ht="10.199999999999999" hidden="1" x14ac:dyDescent="0.2"/>
    <row r="52487" ht="10.199999999999999" hidden="1" x14ac:dyDescent="0.2"/>
    <row r="52488" ht="10.199999999999999" hidden="1" x14ac:dyDescent="0.2"/>
    <row r="52489" ht="10.199999999999999" hidden="1" x14ac:dyDescent="0.2"/>
    <row r="52490" ht="10.199999999999999" hidden="1" x14ac:dyDescent="0.2"/>
    <row r="52491" ht="10.199999999999999" hidden="1" x14ac:dyDescent="0.2"/>
    <row r="52492" ht="10.199999999999999" hidden="1" x14ac:dyDescent="0.2"/>
    <row r="52493" ht="10.199999999999999" hidden="1" x14ac:dyDescent="0.2"/>
    <row r="52494" ht="10.199999999999999" hidden="1" x14ac:dyDescent="0.2"/>
    <row r="52495" ht="10.199999999999999" hidden="1" x14ac:dyDescent="0.2"/>
    <row r="52496" ht="10.199999999999999" hidden="1" x14ac:dyDescent="0.2"/>
    <row r="52497" ht="10.199999999999999" hidden="1" x14ac:dyDescent="0.2"/>
    <row r="52498" ht="10.199999999999999" hidden="1" x14ac:dyDescent="0.2"/>
    <row r="52499" ht="10.199999999999999" hidden="1" x14ac:dyDescent="0.2"/>
    <row r="52500" ht="10.199999999999999" hidden="1" x14ac:dyDescent="0.2"/>
    <row r="52501" ht="10.199999999999999" hidden="1" x14ac:dyDescent="0.2"/>
    <row r="52502" ht="10.199999999999999" hidden="1" x14ac:dyDescent="0.2"/>
    <row r="52503" ht="10.199999999999999" hidden="1" x14ac:dyDescent="0.2"/>
    <row r="52504" ht="10.199999999999999" hidden="1" x14ac:dyDescent="0.2"/>
    <row r="52505" ht="10.199999999999999" hidden="1" x14ac:dyDescent="0.2"/>
    <row r="52506" ht="10.199999999999999" hidden="1" x14ac:dyDescent="0.2"/>
    <row r="52507" ht="10.199999999999999" hidden="1" x14ac:dyDescent="0.2"/>
    <row r="52508" ht="10.199999999999999" hidden="1" x14ac:dyDescent="0.2"/>
    <row r="52509" ht="10.199999999999999" hidden="1" x14ac:dyDescent="0.2"/>
    <row r="52510" ht="10.199999999999999" hidden="1" x14ac:dyDescent="0.2"/>
    <row r="52511" ht="10.199999999999999" hidden="1" x14ac:dyDescent="0.2"/>
    <row r="52512" ht="10.199999999999999" hidden="1" x14ac:dyDescent="0.2"/>
    <row r="52513" ht="10.199999999999999" hidden="1" x14ac:dyDescent="0.2"/>
    <row r="52514" ht="10.199999999999999" hidden="1" x14ac:dyDescent="0.2"/>
    <row r="52515" ht="10.199999999999999" hidden="1" x14ac:dyDescent="0.2"/>
    <row r="52516" ht="10.199999999999999" hidden="1" x14ac:dyDescent="0.2"/>
    <row r="52517" ht="10.199999999999999" hidden="1" x14ac:dyDescent="0.2"/>
    <row r="52518" ht="10.199999999999999" hidden="1" x14ac:dyDescent="0.2"/>
    <row r="52519" ht="10.199999999999999" hidden="1" x14ac:dyDescent="0.2"/>
    <row r="52520" ht="10.199999999999999" hidden="1" x14ac:dyDescent="0.2"/>
    <row r="52521" ht="10.199999999999999" hidden="1" x14ac:dyDescent="0.2"/>
    <row r="52522" ht="10.199999999999999" hidden="1" x14ac:dyDescent="0.2"/>
    <row r="52523" ht="10.199999999999999" hidden="1" x14ac:dyDescent="0.2"/>
    <row r="52524" ht="10.199999999999999" hidden="1" x14ac:dyDescent="0.2"/>
    <row r="52525" ht="10.199999999999999" hidden="1" x14ac:dyDescent="0.2"/>
    <row r="52526" ht="10.199999999999999" hidden="1" x14ac:dyDescent="0.2"/>
    <row r="52527" ht="10.199999999999999" hidden="1" x14ac:dyDescent="0.2"/>
    <row r="52528" ht="10.199999999999999" hidden="1" x14ac:dyDescent="0.2"/>
    <row r="52529" ht="10.199999999999999" hidden="1" x14ac:dyDescent="0.2"/>
    <row r="52530" ht="10.199999999999999" hidden="1" x14ac:dyDescent="0.2"/>
    <row r="52531" ht="10.199999999999999" hidden="1" x14ac:dyDescent="0.2"/>
    <row r="52532" ht="10.199999999999999" hidden="1" x14ac:dyDescent="0.2"/>
    <row r="52533" ht="10.199999999999999" hidden="1" x14ac:dyDescent="0.2"/>
    <row r="52534" ht="10.199999999999999" hidden="1" x14ac:dyDescent="0.2"/>
    <row r="52535" ht="10.199999999999999" hidden="1" x14ac:dyDescent="0.2"/>
    <row r="52536" ht="10.199999999999999" hidden="1" x14ac:dyDescent="0.2"/>
    <row r="52537" ht="10.199999999999999" hidden="1" x14ac:dyDescent="0.2"/>
    <row r="52538" ht="10.199999999999999" hidden="1" x14ac:dyDescent="0.2"/>
    <row r="52539" ht="10.199999999999999" hidden="1" x14ac:dyDescent="0.2"/>
    <row r="52540" ht="10.199999999999999" hidden="1" x14ac:dyDescent="0.2"/>
    <row r="52541" ht="10.199999999999999" hidden="1" x14ac:dyDescent="0.2"/>
    <row r="52542" ht="10.199999999999999" hidden="1" x14ac:dyDescent="0.2"/>
    <row r="52543" ht="10.199999999999999" hidden="1" x14ac:dyDescent="0.2"/>
    <row r="52544" ht="10.199999999999999" hidden="1" x14ac:dyDescent="0.2"/>
    <row r="52545" ht="10.199999999999999" hidden="1" x14ac:dyDescent="0.2"/>
    <row r="52546" ht="10.199999999999999" hidden="1" x14ac:dyDescent="0.2"/>
    <row r="52547" ht="10.199999999999999" hidden="1" x14ac:dyDescent="0.2"/>
    <row r="52548" ht="10.199999999999999" hidden="1" x14ac:dyDescent="0.2"/>
    <row r="52549" ht="10.199999999999999" hidden="1" x14ac:dyDescent="0.2"/>
    <row r="52550" ht="10.199999999999999" hidden="1" x14ac:dyDescent="0.2"/>
    <row r="52551" ht="10.199999999999999" hidden="1" x14ac:dyDescent="0.2"/>
    <row r="52552" ht="10.199999999999999" hidden="1" x14ac:dyDescent="0.2"/>
    <row r="52553" ht="10.199999999999999" hidden="1" x14ac:dyDescent="0.2"/>
    <row r="52554" ht="10.199999999999999" hidden="1" x14ac:dyDescent="0.2"/>
    <row r="52555" ht="10.199999999999999" hidden="1" x14ac:dyDescent="0.2"/>
    <row r="52556" ht="10.199999999999999" hidden="1" x14ac:dyDescent="0.2"/>
    <row r="52557" ht="10.199999999999999" hidden="1" x14ac:dyDescent="0.2"/>
    <row r="52558" ht="10.199999999999999" hidden="1" x14ac:dyDescent="0.2"/>
    <row r="52559" ht="10.199999999999999" hidden="1" x14ac:dyDescent="0.2"/>
    <row r="52560" ht="10.199999999999999" hidden="1" x14ac:dyDescent="0.2"/>
    <row r="52561" ht="10.199999999999999" hidden="1" x14ac:dyDescent="0.2"/>
    <row r="52562" ht="10.199999999999999" hidden="1" x14ac:dyDescent="0.2"/>
    <row r="52563" ht="10.199999999999999" hidden="1" x14ac:dyDescent="0.2"/>
    <row r="52564" ht="10.199999999999999" hidden="1" x14ac:dyDescent="0.2"/>
    <row r="52565" ht="10.199999999999999" hidden="1" x14ac:dyDescent="0.2"/>
    <row r="52566" ht="10.199999999999999" hidden="1" x14ac:dyDescent="0.2"/>
    <row r="52567" ht="10.199999999999999" hidden="1" x14ac:dyDescent="0.2"/>
    <row r="52568" ht="10.199999999999999" hidden="1" x14ac:dyDescent="0.2"/>
    <row r="52569" ht="10.199999999999999" hidden="1" x14ac:dyDescent="0.2"/>
    <row r="52570" ht="10.199999999999999" hidden="1" x14ac:dyDescent="0.2"/>
    <row r="52571" ht="10.199999999999999" hidden="1" x14ac:dyDescent="0.2"/>
    <row r="52572" ht="10.199999999999999" hidden="1" x14ac:dyDescent="0.2"/>
    <row r="52573" ht="10.199999999999999" hidden="1" x14ac:dyDescent="0.2"/>
    <row r="52574" ht="10.199999999999999" hidden="1" x14ac:dyDescent="0.2"/>
    <row r="52575" ht="10.199999999999999" hidden="1" x14ac:dyDescent="0.2"/>
    <row r="52576" ht="10.199999999999999" hidden="1" x14ac:dyDescent="0.2"/>
    <row r="52577" ht="10.199999999999999" hidden="1" x14ac:dyDescent="0.2"/>
    <row r="52578" ht="10.199999999999999" hidden="1" x14ac:dyDescent="0.2"/>
    <row r="52579" ht="10.199999999999999" hidden="1" x14ac:dyDescent="0.2"/>
    <row r="52580" ht="10.199999999999999" hidden="1" x14ac:dyDescent="0.2"/>
    <row r="52581" ht="10.199999999999999" hidden="1" x14ac:dyDescent="0.2"/>
    <row r="52582" ht="10.199999999999999" hidden="1" x14ac:dyDescent="0.2"/>
    <row r="52583" ht="10.199999999999999" hidden="1" x14ac:dyDescent="0.2"/>
    <row r="52584" ht="10.199999999999999" hidden="1" x14ac:dyDescent="0.2"/>
    <row r="52585" ht="10.199999999999999" hidden="1" x14ac:dyDescent="0.2"/>
    <row r="52586" ht="10.199999999999999" hidden="1" x14ac:dyDescent="0.2"/>
    <row r="52587" ht="10.199999999999999" hidden="1" x14ac:dyDescent="0.2"/>
    <row r="52588" ht="10.199999999999999" hidden="1" x14ac:dyDescent="0.2"/>
    <row r="52589" ht="10.199999999999999" hidden="1" x14ac:dyDescent="0.2"/>
    <row r="52590" ht="10.199999999999999" hidden="1" x14ac:dyDescent="0.2"/>
    <row r="52591" ht="10.199999999999999" hidden="1" x14ac:dyDescent="0.2"/>
    <row r="52592" ht="10.199999999999999" hidden="1" x14ac:dyDescent="0.2"/>
    <row r="52593" ht="10.199999999999999" hidden="1" x14ac:dyDescent="0.2"/>
    <row r="52594" ht="10.199999999999999" hidden="1" x14ac:dyDescent="0.2"/>
    <row r="52595" ht="10.199999999999999" hidden="1" x14ac:dyDescent="0.2"/>
    <row r="52596" ht="10.199999999999999" hidden="1" x14ac:dyDescent="0.2"/>
    <row r="52597" ht="10.199999999999999" hidden="1" x14ac:dyDescent="0.2"/>
    <row r="52598" ht="10.199999999999999" hidden="1" x14ac:dyDescent="0.2"/>
    <row r="52599" ht="10.199999999999999" hidden="1" x14ac:dyDescent="0.2"/>
    <row r="52600" ht="10.199999999999999" hidden="1" x14ac:dyDescent="0.2"/>
    <row r="52601" ht="10.199999999999999" hidden="1" x14ac:dyDescent="0.2"/>
    <row r="52602" ht="10.199999999999999" hidden="1" x14ac:dyDescent="0.2"/>
    <row r="52603" ht="10.199999999999999" hidden="1" x14ac:dyDescent="0.2"/>
    <row r="52604" ht="10.199999999999999" hidden="1" x14ac:dyDescent="0.2"/>
    <row r="52605" ht="10.199999999999999" hidden="1" x14ac:dyDescent="0.2"/>
    <row r="52606" ht="10.199999999999999" hidden="1" x14ac:dyDescent="0.2"/>
    <row r="52607" ht="10.199999999999999" hidden="1" x14ac:dyDescent="0.2"/>
    <row r="52608" ht="10.199999999999999" hidden="1" x14ac:dyDescent="0.2"/>
    <row r="52609" ht="10.199999999999999" hidden="1" x14ac:dyDescent="0.2"/>
    <row r="52610" ht="10.199999999999999" hidden="1" x14ac:dyDescent="0.2"/>
    <row r="52611" ht="10.199999999999999" hidden="1" x14ac:dyDescent="0.2"/>
    <row r="52612" ht="10.199999999999999" hidden="1" x14ac:dyDescent="0.2"/>
    <row r="52613" ht="10.199999999999999" hidden="1" x14ac:dyDescent="0.2"/>
    <row r="52614" ht="10.199999999999999" hidden="1" x14ac:dyDescent="0.2"/>
    <row r="52615" ht="10.199999999999999" hidden="1" x14ac:dyDescent="0.2"/>
    <row r="52616" ht="10.199999999999999" hidden="1" x14ac:dyDescent="0.2"/>
    <row r="52617" ht="10.199999999999999" hidden="1" x14ac:dyDescent="0.2"/>
    <row r="52618" ht="10.199999999999999" hidden="1" x14ac:dyDescent="0.2"/>
    <row r="52619" ht="10.199999999999999" hidden="1" x14ac:dyDescent="0.2"/>
    <row r="52620" ht="10.199999999999999" hidden="1" x14ac:dyDescent="0.2"/>
    <row r="52621" ht="10.199999999999999" hidden="1" x14ac:dyDescent="0.2"/>
    <row r="52622" ht="10.199999999999999" hidden="1" x14ac:dyDescent="0.2"/>
    <row r="52623" ht="10.199999999999999" hidden="1" x14ac:dyDescent="0.2"/>
    <row r="52624" ht="10.199999999999999" hidden="1" x14ac:dyDescent="0.2"/>
    <row r="52625" ht="10.199999999999999" hidden="1" x14ac:dyDescent="0.2"/>
    <row r="52626" ht="10.199999999999999" hidden="1" x14ac:dyDescent="0.2"/>
    <row r="52627" ht="10.199999999999999" hidden="1" x14ac:dyDescent="0.2"/>
    <row r="52628" ht="10.199999999999999" hidden="1" x14ac:dyDescent="0.2"/>
    <row r="52629" ht="10.199999999999999" hidden="1" x14ac:dyDescent="0.2"/>
    <row r="52630" ht="10.199999999999999" hidden="1" x14ac:dyDescent="0.2"/>
    <row r="52631" ht="10.199999999999999" hidden="1" x14ac:dyDescent="0.2"/>
    <row r="52632" ht="10.199999999999999" hidden="1" x14ac:dyDescent="0.2"/>
    <row r="52633" ht="10.199999999999999" hidden="1" x14ac:dyDescent="0.2"/>
    <row r="52634" ht="10.199999999999999" hidden="1" x14ac:dyDescent="0.2"/>
    <row r="52635" ht="10.199999999999999" hidden="1" x14ac:dyDescent="0.2"/>
    <row r="52636" ht="10.199999999999999" hidden="1" x14ac:dyDescent="0.2"/>
    <row r="52637" ht="10.199999999999999" hidden="1" x14ac:dyDescent="0.2"/>
    <row r="52638" ht="10.199999999999999" hidden="1" x14ac:dyDescent="0.2"/>
    <row r="52639" ht="10.199999999999999" hidden="1" x14ac:dyDescent="0.2"/>
    <row r="52640" ht="10.199999999999999" hidden="1" x14ac:dyDescent="0.2"/>
    <row r="52641" ht="10.199999999999999" hidden="1" x14ac:dyDescent="0.2"/>
    <row r="52642" ht="10.199999999999999" hidden="1" x14ac:dyDescent="0.2"/>
    <row r="52643" ht="10.199999999999999" hidden="1" x14ac:dyDescent="0.2"/>
    <row r="52644" ht="10.199999999999999" hidden="1" x14ac:dyDescent="0.2"/>
    <row r="52645" ht="10.199999999999999" hidden="1" x14ac:dyDescent="0.2"/>
    <row r="52646" ht="10.199999999999999" hidden="1" x14ac:dyDescent="0.2"/>
    <row r="52647" ht="10.199999999999999" hidden="1" x14ac:dyDescent="0.2"/>
    <row r="52648" ht="10.199999999999999" hidden="1" x14ac:dyDescent="0.2"/>
    <row r="52649" ht="10.199999999999999" hidden="1" x14ac:dyDescent="0.2"/>
    <row r="52650" ht="10.199999999999999" hidden="1" x14ac:dyDescent="0.2"/>
    <row r="52651" ht="10.199999999999999" hidden="1" x14ac:dyDescent="0.2"/>
    <row r="52652" ht="10.199999999999999" hidden="1" x14ac:dyDescent="0.2"/>
    <row r="52653" ht="10.199999999999999" hidden="1" x14ac:dyDescent="0.2"/>
    <row r="52654" ht="10.199999999999999" hidden="1" x14ac:dyDescent="0.2"/>
    <row r="52655" ht="10.199999999999999" hidden="1" x14ac:dyDescent="0.2"/>
    <row r="52656" ht="10.199999999999999" hidden="1" x14ac:dyDescent="0.2"/>
    <row r="52657" ht="10.199999999999999" hidden="1" x14ac:dyDescent="0.2"/>
    <row r="52658" ht="10.199999999999999" hidden="1" x14ac:dyDescent="0.2"/>
    <row r="52659" ht="10.199999999999999" hidden="1" x14ac:dyDescent="0.2"/>
    <row r="52660" ht="10.199999999999999" hidden="1" x14ac:dyDescent="0.2"/>
    <row r="52661" ht="10.199999999999999" hidden="1" x14ac:dyDescent="0.2"/>
    <row r="52662" ht="10.199999999999999" hidden="1" x14ac:dyDescent="0.2"/>
    <row r="52663" ht="10.199999999999999" hidden="1" x14ac:dyDescent="0.2"/>
    <row r="52664" ht="10.199999999999999" hidden="1" x14ac:dyDescent="0.2"/>
    <row r="52665" ht="10.199999999999999" hidden="1" x14ac:dyDescent="0.2"/>
    <row r="52666" ht="10.199999999999999" hidden="1" x14ac:dyDescent="0.2"/>
    <row r="52667" ht="10.199999999999999" hidden="1" x14ac:dyDescent="0.2"/>
    <row r="52668" ht="10.199999999999999" hidden="1" x14ac:dyDescent="0.2"/>
    <row r="52669" ht="10.199999999999999" hidden="1" x14ac:dyDescent="0.2"/>
    <row r="52670" ht="10.199999999999999" hidden="1" x14ac:dyDescent="0.2"/>
    <row r="52671" ht="10.199999999999999" hidden="1" x14ac:dyDescent="0.2"/>
    <row r="52672" ht="10.199999999999999" hidden="1" x14ac:dyDescent="0.2"/>
    <row r="52673" ht="10.199999999999999" hidden="1" x14ac:dyDescent="0.2"/>
    <row r="52674" ht="10.199999999999999" hidden="1" x14ac:dyDescent="0.2"/>
    <row r="52675" ht="10.199999999999999" hidden="1" x14ac:dyDescent="0.2"/>
    <row r="52676" ht="10.199999999999999" hidden="1" x14ac:dyDescent="0.2"/>
    <row r="52677" ht="10.199999999999999" hidden="1" x14ac:dyDescent="0.2"/>
    <row r="52678" ht="10.199999999999999" hidden="1" x14ac:dyDescent="0.2"/>
    <row r="52679" ht="10.199999999999999" hidden="1" x14ac:dyDescent="0.2"/>
    <row r="52680" ht="10.199999999999999" hidden="1" x14ac:dyDescent="0.2"/>
    <row r="52681" ht="10.199999999999999" hidden="1" x14ac:dyDescent="0.2"/>
    <row r="52682" ht="10.199999999999999" hidden="1" x14ac:dyDescent="0.2"/>
    <row r="52683" ht="10.199999999999999" hidden="1" x14ac:dyDescent="0.2"/>
    <row r="52684" ht="10.199999999999999" hidden="1" x14ac:dyDescent="0.2"/>
    <row r="52685" ht="10.199999999999999" hidden="1" x14ac:dyDescent="0.2"/>
    <row r="52686" ht="10.199999999999999" hidden="1" x14ac:dyDescent="0.2"/>
    <row r="52687" ht="10.199999999999999" hidden="1" x14ac:dyDescent="0.2"/>
    <row r="52688" ht="10.199999999999999" hidden="1" x14ac:dyDescent="0.2"/>
    <row r="52689" ht="10.199999999999999" hidden="1" x14ac:dyDescent="0.2"/>
    <row r="52690" ht="10.199999999999999" hidden="1" x14ac:dyDescent="0.2"/>
    <row r="52691" ht="10.199999999999999" hidden="1" x14ac:dyDescent="0.2"/>
    <row r="52692" ht="10.199999999999999" hidden="1" x14ac:dyDescent="0.2"/>
    <row r="52693" ht="10.199999999999999" hidden="1" x14ac:dyDescent="0.2"/>
    <row r="52694" ht="10.199999999999999" hidden="1" x14ac:dyDescent="0.2"/>
    <row r="52695" ht="10.199999999999999" hidden="1" x14ac:dyDescent="0.2"/>
    <row r="52696" ht="10.199999999999999" hidden="1" x14ac:dyDescent="0.2"/>
    <row r="52697" ht="10.199999999999999" hidden="1" x14ac:dyDescent="0.2"/>
    <row r="52698" ht="10.199999999999999" hidden="1" x14ac:dyDescent="0.2"/>
    <row r="52699" ht="10.199999999999999" hidden="1" x14ac:dyDescent="0.2"/>
    <row r="52700" ht="10.199999999999999" hidden="1" x14ac:dyDescent="0.2"/>
    <row r="52701" ht="10.199999999999999" hidden="1" x14ac:dyDescent="0.2"/>
    <row r="52702" ht="10.199999999999999" hidden="1" x14ac:dyDescent="0.2"/>
    <row r="52703" ht="10.199999999999999" hidden="1" x14ac:dyDescent="0.2"/>
    <row r="52704" ht="10.199999999999999" hidden="1" x14ac:dyDescent="0.2"/>
    <row r="52705" ht="10.199999999999999" hidden="1" x14ac:dyDescent="0.2"/>
    <row r="52706" ht="10.199999999999999" hidden="1" x14ac:dyDescent="0.2"/>
    <row r="52707" ht="10.199999999999999" hidden="1" x14ac:dyDescent="0.2"/>
    <row r="52708" ht="10.199999999999999" hidden="1" x14ac:dyDescent="0.2"/>
    <row r="52709" ht="10.199999999999999" hidden="1" x14ac:dyDescent="0.2"/>
    <row r="52710" ht="10.199999999999999" hidden="1" x14ac:dyDescent="0.2"/>
    <row r="52711" ht="10.199999999999999" hidden="1" x14ac:dyDescent="0.2"/>
    <row r="52712" ht="10.199999999999999" hidden="1" x14ac:dyDescent="0.2"/>
    <row r="52713" ht="10.199999999999999" hidden="1" x14ac:dyDescent="0.2"/>
    <row r="52714" ht="10.199999999999999" hidden="1" x14ac:dyDescent="0.2"/>
    <row r="52715" ht="10.199999999999999" hidden="1" x14ac:dyDescent="0.2"/>
    <row r="52716" ht="10.199999999999999" hidden="1" x14ac:dyDescent="0.2"/>
    <row r="52717" ht="10.199999999999999" hidden="1" x14ac:dyDescent="0.2"/>
    <row r="52718" ht="10.199999999999999" hidden="1" x14ac:dyDescent="0.2"/>
    <row r="52719" ht="10.199999999999999" hidden="1" x14ac:dyDescent="0.2"/>
    <row r="52720" ht="10.199999999999999" hidden="1" x14ac:dyDescent="0.2"/>
    <row r="52721" ht="10.199999999999999" hidden="1" x14ac:dyDescent="0.2"/>
    <row r="52722" ht="10.199999999999999" hidden="1" x14ac:dyDescent="0.2"/>
    <row r="52723" ht="10.199999999999999" hidden="1" x14ac:dyDescent="0.2"/>
    <row r="52724" ht="10.199999999999999" hidden="1" x14ac:dyDescent="0.2"/>
    <row r="52725" ht="10.199999999999999" hidden="1" x14ac:dyDescent="0.2"/>
    <row r="52726" ht="10.199999999999999" hidden="1" x14ac:dyDescent="0.2"/>
    <row r="52727" ht="10.199999999999999" hidden="1" x14ac:dyDescent="0.2"/>
    <row r="52728" ht="10.199999999999999" hidden="1" x14ac:dyDescent="0.2"/>
    <row r="52729" ht="10.199999999999999" hidden="1" x14ac:dyDescent="0.2"/>
    <row r="52730" ht="10.199999999999999" hidden="1" x14ac:dyDescent="0.2"/>
    <row r="52731" ht="10.199999999999999" hidden="1" x14ac:dyDescent="0.2"/>
    <row r="52732" ht="10.199999999999999" hidden="1" x14ac:dyDescent="0.2"/>
    <row r="52733" ht="10.199999999999999" hidden="1" x14ac:dyDescent="0.2"/>
    <row r="52734" ht="10.199999999999999" hidden="1" x14ac:dyDescent="0.2"/>
    <row r="52735" ht="10.199999999999999" hidden="1" x14ac:dyDescent="0.2"/>
    <row r="52736" ht="10.199999999999999" hidden="1" x14ac:dyDescent="0.2"/>
    <row r="52737" ht="10.199999999999999" hidden="1" x14ac:dyDescent="0.2"/>
    <row r="52738" ht="10.199999999999999" hidden="1" x14ac:dyDescent="0.2"/>
    <row r="52739" ht="10.199999999999999" hidden="1" x14ac:dyDescent="0.2"/>
    <row r="52740" ht="10.199999999999999" hidden="1" x14ac:dyDescent="0.2"/>
    <row r="52741" ht="10.199999999999999" hidden="1" x14ac:dyDescent="0.2"/>
    <row r="52742" ht="10.199999999999999" hidden="1" x14ac:dyDescent="0.2"/>
    <row r="52743" ht="10.199999999999999" hidden="1" x14ac:dyDescent="0.2"/>
    <row r="52744" ht="10.199999999999999" hidden="1" x14ac:dyDescent="0.2"/>
    <row r="52745" ht="10.199999999999999" hidden="1" x14ac:dyDescent="0.2"/>
    <row r="52746" ht="10.199999999999999" hidden="1" x14ac:dyDescent="0.2"/>
    <row r="52747" ht="10.199999999999999" hidden="1" x14ac:dyDescent="0.2"/>
    <row r="52748" ht="10.199999999999999" hidden="1" x14ac:dyDescent="0.2"/>
    <row r="52749" ht="10.199999999999999" hidden="1" x14ac:dyDescent="0.2"/>
    <row r="52750" ht="10.199999999999999" hidden="1" x14ac:dyDescent="0.2"/>
    <row r="52751" ht="10.199999999999999" hidden="1" x14ac:dyDescent="0.2"/>
    <row r="52752" ht="10.199999999999999" hidden="1" x14ac:dyDescent="0.2"/>
    <row r="52753" ht="10.199999999999999" hidden="1" x14ac:dyDescent="0.2"/>
    <row r="52754" ht="10.199999999999999" hidden="1" x14ac:dyDescent="0.2"/>
    <row r="52755" ht="10.199999999999999" hidden="1" x14ac:dyDescent="0.2"/>
    <row r="52756" ht="10.199999999999999" hidden="1" x14ac:dyDescent="0.2"/>
    <row r="52757" ht="10.199999999999999" hidden="1" x14ac:dyDescent="0.2"/>
    <row r="52758" ht="10.199999999999999" hidden="1" x14ac:dyDescent="0.2"/>
    <row r="52759" ht="10.199999999999999" hidden="1" x14ac:dyDescent="0.2"/>
    <row r="52760" ht="10.199999999999999" hidden="1" x14ac:dyDescent="0.2"/>
    <row r="52761" ht="10.199999999999999" hidden="1" x14ac:dyDescent="0.2"/>
    <row r="52762" ht="10.199999999999999" hidden="1" x14ac:dyDescent="0.2"/>
    <row r="52763" ht="10.199999999999999" hidden="1" x14ac:dyDescent="0.2"/>
    <row r="52764" ht="10.199999999999999" hidden="1" x14ac:dyDescent="0.2"/>
    <row r="52765" ht="10.199999999999999" hidden="1" x14ac:dyDescent="0.2"/>
    <row r="52766" ht="10.199999999999999" hidden="1" x14ac:dyDescent="0.2"/>
    <row r="52767" ht="10.199999999999999" hidden="1" x14ac:dyDescent="0.2"/>
    <row r="52768" ht="10.199999999999999" hidden="1" x14ac:dyDescent="0.2"/>
    <row r="52769" ht="10.199999999999999" hidden="1" x14ac:dyDescent="0.2"/>
    <row r="52770" ht="10.199999999999999" hidden="1" x14ac:dyDescent="0.2"/>
    <row r="52771" ht="10.199999999999999" hidden="1" x14ac:dyDescent="0.2"/>
    <row r="52772" ht="10.199999999999999" hidden="1" x14ac:dyDescent="0.2"/>
    <row r="52773" ht="10.199999999999999" hidden="1" x14ac:dyDescent="0.2"/>
    <row r="52774" ht="10.199999999999999" hidden="1" x14ac:dyDescent="0.2"/>
    <row r="52775" ht="10.199999999999999" hidden="1" x14ac:dyDescent="0.2"/>
    <row r="52776" ht="10.199999999999999" hidden="1" x14ac:dyDescent="0.2"/>
    <row r="52777" ht="10.199999999999999" hidden="1" x14ac:dyDescent="0.2"/>
    <row r="52778" ht="10.199999999999999" hidden="1" x14ac:dyDescent="0.2"/>
    <row r="52779" ht="10.199999999999999" hidden="1" x14ac:dyDescent="0.2"/>
    <row r="52780" ht="10.199999999999999" hidden="1" x14ac:dyDescent="0.2"/>
    <row r="52781" ht="10.199999999999999" hidden="1" x14ac:dyDescent="0.2"/>
    <row r="52782" ht="10.199999999999999" hidden="1" x14ac:dyDescent="0.2"/>
    <row r="52783" ht="10.199999999999999" hidden="1" x14ac:dyDescent="0.2"/>
    <row r="52784" ht="10.199999999999999" hidden="1" x14ac:dyDescent="0.2"/>
    <row r="52785" ht="10.199999999999999" hidden="1" x14ac:dyDescent="0.2"/>
    <row r="52786" ht="10.199999999999999" hidden="1" x14ac:dyDescent="0.2"/>
    <row r="52787" ht="10.199999999999999" hidden="1" x14ac:dyDescent="0.2"/>
    <row r="52788" ht="10.199999999999999" hidden="1" x14ac:dyDescent="0.2"/>
    <row r="52789" ht="10.199999999999999" hidden="1" x14ac:dyDescent="0.2"/>
    <row r="52790" ht="10.199999999999999" hidden="1" x14ac:dyDescent="0.2"/>
    <row r="52791" ht="10.199999999999999" hidden="1" x14ac:dyDescent="0.2"/>
    <row r="52792" ht="10.199999999999999" hidden="1" x14ac:dyDescent="0.2"/>
    <row r="52793" ht="10.199999999999999" hidden="1" x14ac:dyDescent="0.2"/>
    <row r="52794" ht="10.199999999999999" hidden="1" x14ac:dyDescent="0.2"/>
    <row r="52795" ht="10.199999999999999" hidden="1" x14ac:dyDescent="0.2"/>
    <row r="52796" ht="10.199999999999999" hidden="1" x14ac:dyDescent="0.2"/>
    <row r="52797" ht="10.199999999999999" hidden="1" x14ac:dyDescent="0.2"/>
    <row r="52798" ht="10.199999999999999" hidden="1" x14ac:dyDescent="0.2"/>
    <row r="52799" ht="10.199999999999999" hidden="1" x14ac:dyDescent="0.2"/>
    <row r="52800" ht="10.199999999999999" hidden="1" x14ac:dyDescent="0.2"/>
    <row r="52801" ht="10.199999999999999" hidden="1" x14ac:dyDescent="0.2"/>
    <row r="52802" ht="10.199999999999999" hidden="1" x14ac:dyDescent="0.2"/>
    <row r="52803" ht="10.199999999999999" hidden="1" x14ac:dyDescent="0.2"/>
    <row r="52804" ht="10.199999999999999" hidden="1" x14ac:dyDescent="0.2"/>
    <row r="52805" ht="10.199999999999999" hidden="1" x14ac:dyDescent="0.2"/>
    <row r="52806" ht="10.199999999999999" hidden="1" x14ac:dyDescent="0.2"/>
    <row r="52807" ht="10.199999999999999" hidden="1" x14ac:dyDescent="0.2"/>
    <row r="52808" ht="10.199999999999999" hidden="1" x14ac:dyDescent="0.2"/>
    <row r="52809" ht="10.199999999999999" hidden="1" x14ac:dyDescent="0.2"/>
    <row r="52810" ht="10.199999999999999" hidden="1" x14ac:dyDescent="0.2"/>
    <row r="52811" ht="10.199999999999999" hidden="1" x14ac:dyDescent="0.2"/>
    <row r="52812" ht="10.199999999999999" hidden="1" x14ac:dyDescent="0.2"/>
    <row r="52813" ht="10.199999999999999" hidden="1" x14ac:dyDescent="0.2"/>
    <row r="52814" ht="10.199999999999999" hidden="1" x14ac:dyDescent="0.2"/>
    <row r="52815" ht="10.199999999999999" hidden="1" x14ac:dyDescent="0.2"/>
    <row r="52816" ht="10.199999999999999" hidden="1" x14ac:dyDescent="0.2"/>
    <row r="52817" ht="10.199999999999999" hidden="1" x14ac:dyDescent="0.2"/>
    <row r="52818" ht="10.199999999999999" hidden="1" x14ac:dyDescent="0.2"/>
    <row r="52819" ht="10.199999999999999" hidden="1" x14ac:dyDescent="0.2"/>
    <row r="52820" ht="10.199999999999999" hidden="1" x14ac:dyDescent="0.2"/>
    <row r="52821" ht="10.199999999999999" hidden="1" x14ac:dyDescent="0.2"/>
    <row r="52822" ht="10.199999999999999" hidden="1" x14ac:dyDescent="0.2"/>
    <row r="52823" ht="10.199999999999999" hidden="1" x14ac:dyDescent="0.2"/>
    <row r="52824" ht="10.199999999999999" hidden="1" x14ac:dyDescent="0.2"/>
    <row r="52825" ht="10.199999999999999" hidden="1" x14ac:dyDescent="0.2"/>
    <row r="52826" ht="10.199999999999999" hidden="1" x14ac:dyDescent="0.2"/>
    <row r="52827" ht="10.199999999999999" hidden="1" x14ac:dyDescent="0.2"/>
    <row r="52828" ht="10.199999999999999" hidden="1" x14ac:dyDescent="0.2"/>
    <row r="52829" ht="10.199999999999999" hidden="1" x14ac:dyDescent="0.2"/>
    <row r="52830" ht="10.199999999999999" hidden="1" x14ac:dyDescent="0.2"/>
    <row r="52831" ht="10.199999999999999" hidden="1" x14ac:dyDescent="0.2"/>
    <row r="52832" ht="10.199999999999999" hidden="1" x14ac:dyDescent="0.2"/>
    <row r="52833" ht="10.199999999999999" hidden="1" x14ac:dyDescent="0.2"/>
    <row r="52834" ht="10.199999999999999" hidden="1" x14ac:dyDescent="0.2"/>
    <row r="52835" ht="10.199999999999999" hidden="1" x14ac:dyDescent="0.2"/>
    <row r="52836" ht="10.199999999999999" hidden="1" x14ac:dyDescent="0.2"/>
    <row r="52837" ht="10.199999999999999" hidden="1" x14ac:dyDescent="0.2"/>
    <row r="52838" ht="10.199999999999999" hidden="1" x14ac:dyDescent="0.2"/>
    <row r="52839" ht="10.199999999999999" hidden="1" x14ac:dyDescent="0.2"/>
    <row r="52840" ht="10.199999999999999" hidden="1" x14ac:dyDescent="0.2"/>
    <row r="52841" ht="10.199999999999999" hidden="1" x14ac:dyDescent="0.2"/>
    <row r="52842" ht="10.199999999999999" hidden="1" x14ac:dyDescent="0.2"/>
    <row r="52843" ht="10.199999999999999" hidden="1" x14ac:dyDescent="0.2"/>
    <row r="52844" ht="10.199999999999999" hidden="1" x14ac:dyDescent="0.2"/>
    <row r="52845" ht="10.199999999999999" hidden="1" x14ac:dyDescent="0.2"/>
    <row r="52846" ht="10.199999999999999" hidden="1" x14ac:dyDescent="0.2"/>
    <row r="52847" ht="10.199999999999999" hidden="1" x14ac:dyDescent="0.2"/>
    <row r="52848" ht="10.199999999999999" hidden="1" x14ac:dyDescent="0.2"/>
    <row r="52849" ht="10.199999999999999" hidden="1" x14ac:dyDescent="0.2"/>
    <row r="52850" ht="10.199999999999999" hidden="1" x14ac:dyDescent="0.2"/>
    <row r="52851" ht="10.199999999999999" hidden="1" x14ac:dyDescent="0.2"/>
    <row r="52852" ht="10.199999999999999" hidden="1" x14ac:dyDescent="0.2"/>
    <row r="52853" ht="10.199999999999999" hidden="1" x14ac:dyDescent="0.2"/>
    <row r="52854" ht="10.199999999999999" hidden="1" x14ac:dyDescent="0.2"/>
    <row r="52855" ht="10.199999999999999" hidden="1" x14ac:dyDescent="0.2"/>
    <row r="52856" ht="10.199999999999999" hidden="1" x14ac:dyDescent="0.2"/>
    <row r="52857" ht="10.199999999999999" hidden="1" x14ac:dyDescent="0.2"/>
    <row r="52858" ht="10.199999999999999" hidden="1" x14ac:dyDescent="0.2"/>
    <row r="52859" ht="10.199999999999999" hidden="1" x14ac:dyDescent="0.2"/>
    <row r="52860" ht="10.199999999999999" hidden="1" x14ac:dyDescent="0.2"/>
    <row r="52861" ht="10.199999999999999" hidden="1" x14ac:dyDescent="0.2"/>
    <row r="52862" ht="10.199999999999999" hidden="1" x14ac:dyDescent="0.2"/>
    <row r="52863" ht="10.199999999999999" hidden="1" x14ac:dyDescent="0.2"/>
    <row r="52864" ht="10.199999999999999" hidden="1" x14ac:dyDescent="0.2"/>
    <row r="52865" ht="10.199999999999999" hidden="1" x14ac:dyDescent="0.2"/>
    <row r="52866" ht="10.199999999999999" hidden="1" x14ac:dyDescent="0.2"/>
    <row r="52867" ht="10.199999999999999" hidden="1" x14ac:dyDescent="0.2"/>
    <row r="52868" ht="10.199999999999999" hidden="1" x14ac:dyDescent="0.2"/>
    <row r="52869" ht="10.199999999999999" hidden="1" x14ac:dyDescent="0.2"/>
    <row r="52870" ht="10.199999999999999" hidden="1" x14ac:dyDescent="0.2"/>
    <row r="52871" ht="10.199999999999999" hidden="1" x14ac:dyDescent="0.2"/>
    <row r="52872" ht="10.199999999999999" hidden="1" x14ac:dyDescent="0.2"/>
    <row r="52873" ht="10.199999999999999" hidden="1" x14ac:dyDescent="0.2"/>
    <row r="52874" ht="10.199999999999999" hidden="1" x14ac:dyDescent="0.2"/>
    <row r="52875" ht="10.199999999999999" hidden="1" x14ac:dyDescent="0.2"/>
    <row r="52876" ht="10.199999999999999" hidden="1" x14ac:dyDescent="0.2"/>
    <row r="52877" ht="10.199999999999999" hidden="1" x14ac:dyDescent="0.2"/>
    <row r="52878" ht="10.199999999999999" hidden="1" x14ac:dyDescent="0.2"/>
    <row r="52879" ht="10.199999999999999" hidden="1" x14ac:dyDescent="0.2"/>
    <row r="52880" ht="10.199999999999999" hidden="1" x14ac:dyDescent="0.2"/>
    <row r="52881" ht="10.199999999999999" hidden="1" x14ac:dyDescent="0.2"/>
    <row r="52882" ht="10.199999999999999" hidden="1" x14ac:dyDescent="0.2"/>
    <row r="52883" ht="10.199999999999999" hidden="1" x14ac:dyDescent="0.2"/>
    <row r="52884" ht="10.199999999999999" hidden="1" x14ac:dyDescent="0.2"/>
    <row r="52885" ht="10.199999999999999" hidden="1" x14ac:dyDescent="0.2"/>
    <row r="52886" ht="10.199999999999999" hidden="1" x14ac:dyDescent="0.2"/>
    <row r="52887" ht="10.199999999999999" hidden="1" x14ac:dyDescent="0.2"/>
    <row r="52888" ht="10.199999999999999" hidden="1" x14ac:dyDescent="0.2"/>
    <row r="52889" ht="10.199999999999999" hidden="1" x14ac:dyDescent="0.2"/>
    <row r="52890" ht="10.199999999999999" hidden="1" x14ac:dyDescent="0.2"/>
    <row r="52891" ht="10.199999999999999" hidden="1" x14ac:dyDescent="0.2"/>
    <row r="52892" ht="10.199999999999999" hidden="1" x14ac:dyDescent="0.2"/>
    <row r="52893" ht="10.199999999999999" hidden="1" x14ac:dyDescent="0.2"/>
    <row r="52894" ht="10.199999999999999" hidden="1" x14ac:dyDescent="0.2"/>
    <row r="52895" ht="10.199999999999999" hidden="1" x14ac:dyDescent="0.2"/>
    <row r="52896" ht="10.199999999999999" hidden="1" x14ac:dyDescent="0.2"/>
    <row r="52897" ht="10.199999999999999" hidden="1" x14ac:dyDescent="0.2"/>
    <row r="52898" ht="10.199999999999999" hidden="1" x14ac:dyDescent="0.2"/>
    <row r="52899" ht="10.199999999999999" hidden="1" x14ac:dyDescent="0.2"/>
    <row r="52900" ht="10.199999999999999" hidden="1" x14ac:dyDescent="0.2"/>
    <row r="52901" ht="10.199999999999999" hidden="1" x14ac:dyDescent="0.2"/>
    <row r="52902" ht="10.199999999999999" hidden="1" x14ac:dyDescent="0.2"/>
    <row r="52903" ht="10.199999999999999" hidden="1" x14ac:dyDescent="0.2"/>
    <row r="52904" ht="10.199999999999999" hidden="1" x14ac:dyDescent="0.2"/>
    <row r="52905" ht="10.199999999999999" hidden="1" x14ac:dyDescent="0.2"/>
    <row r="52906" ht="10.199999999999999" hidden="1" x14ac:dyDescent="0.2"/>
    <row r="52907" ht="10.199999999999999" hidden="1" x14ac:dyDescent="0.2"/>
    <row r="52908" ht="10.199999999999999" hidden="1" x14ac:dyDescent="0.2"/>
    <row r="52909" ht="10.199999999999999" hidden="1" x14ac:dyDescent="0.2"/>
    <row r="52910" ht="10.199999999999999" hidden="1" x14ac:dyDescent="0.2"/>
    <row r="52911" ht="10.199999999999999" hidden="1" x14ac:dyDescent="0.2"/>
    <row r="52912" ht="10.199999999999999" hidden="1" x14ac:dyDescent="0.2"/>
    <row r="52913" ht="10.199999999999999" hidden="1" x14ac:dyDescent="0.2"/>
    <row r="52914" ht="10.199999999999999" hidden="1" x14ac:dyDescent="0.2"/>
    <row r="52915" ht="10.199999999999999" hidden="1" x14ac:dyDescent="0.2"/>
    <row r="52916" ht="10.199999999999999" hidden="1" x14ac:dyDescent="0.2"/>
    <row r="52917" ht="10.199999999999999" hidden="1" x14ac:dyDescent="0.2"/>
    <row r="52918" ht="10.199999999999999" hidden="1" x14ac:dyDescent="0.2"/>
    <row r="52919" ht="10.199999999999999" hidden="1" x14ac:dyDescent="0.2"/>
    <row r="52920" ht="10.199999999999999" hidden="1" x14ac:dyDescent="0.2"/>
    <row r="52921" ht="10.199999999999999" hidden="1" x14ac:dyDescent="0.2"/>
    <row r="52922" ht="10.199999999999999" hidden="1" x14ac:dyDescent="0.2"/>
    <row r="52923" ht="10.199999999999999" hidden="1" x14ac:dyDescent="0.2"/>
    <row r="52924" ht="10.199999999999999" hidden="1" x14ac:dyDescent="0.2"/>
    <row r="52925" ht="10.199999999999999" hidden="1" x14ac:dyDescent="0.2"/>
    <row r="52926" ht="10.199999999999999" hidden="1" x14ac:dyDescent="0.2"/>
    <row r="52927" ht="10.199999999999999" hidden="1" x14ac:dyDescent="0.2"/>
    <row r="52928" ht="10.199999999999999" hidden="1" x14ac:dyDescent="0.2"/>
    <row r="52929" ht="10.199999999999999" hidden="1" x14ac:dyDescent="0.2"/>
    <row r="52930" ht="10.199999999999999" hidden="1" x14ac:dyDescent="0.2"/>
    <row r="52931" ht="10.199999999999999" hidden="1" x14ac:dyDescent="0.2"/>
    <row r="52932" ht="10.199999999999999" hidden="1" x14ac:dyDescent="0.2"/>
    <row r="52933" ht="10.199999999999999" hidden="1" x14ac:dyDescent="0.2"/>
    <row r="52934" ht="10.199999999999999" hidden="1" x14ac:dyDescent="0.2"/>
    <row r="52935" ht="10.199999999999999" hidden="1" x14ac:dyDescent="0.2"/>
    <row r="52936" ht="10.199999999999999" hidden="1" x14ac:dyDescent="0.2"/>
    <row r="52937" ht="10.199999999999999" hidden="1" x14ac:dyDescent="0.2"/>
    <row r="52938" ht="10.199999999999999" hidden="1" x14ac:dyDescent="0.2"/>
    <row r="52939" ht="10.199999999999999" hidden="1" x14ac:dyDescent="0.2"/>
    <row r="52940" ht="10.199999999999999" hidden="1" x14ac:dyDescent="0.2"/>
    <row r="52941" ht="10.199999999999999" hidden="1" x14ac:dyDescent="0.2"/>
    <row r="52942" ht="10.199999999999999" hidden="1" x14ac:dyDescent="0.2"/>
    <row r="52943" ht="10.199999999999999" hidden="1" x14ac:dyDescent="0.2"/>
    <row r="52944" ht="10.199999999999999" hidden="1" x14ac:dyDescent="0.2"/>
    <row r="52945" ht="10.199999999999999" hidden="1" x14ac:dyDescent="0.2"/>
    <row r="52946" ht="10.199999999999999" hidden="1" x14ac:dyDescent="0.2"/>
    <row r="52947" ht="10.199999999999999" hidden="1" x14ac:dyDescent="0.2"/>
    <row r="52948" ht="10.199999999999999" hidden="1" x14ac:dyDescent="0.2"/>
    <row r="52949" ht="10.199999999999999" hidden="1" x14ac:dyDescent="0.2"/>
    <row r="52950" ht="10.199999999999999" hidden="1" x14ac:dyDescent="0.2"/>
    <row r="52951" ht="10.199999999999999" hidden="1" x14ac:dyDescent="0.2"/>
    <row r="52952" ht="10.199999999999999" hidden="1" x14ac:dyDescent="0.2"/>
    <row r="52953" ht="10.199999999999999" hidden="1" x14ac:dyDescent="0.2"/>
    <row r="52954" ht="10.199999999999999" hidden="1" x14ac:dyDescent="0.2"/>
    <row r="52955" ht="10.199999999999999" hidden="1" x14ac:dyDescent="0.2"/>
    <row r="52956" ht="10.199999999999999" hidden="1" x14ac:dyDescent="0.2"/>
    <row r="52957" ht="10.199999999999999" hidden="1" x14ac:dyDescent="0.2"/>
    <row r="52958" ht="10.199999999999999" hidden="1" x14ac:dyDescent="0.2"/>
    <row r="52959" ht="10.199999999999999" hidden="1" x14ac:dyDescent="0.2"/>
    <row r="52960" ht="10.199999999999999" hidden="1" x14ac:dyDescent="0.2"/>
    <row r="52961" ht="10.199999999999999" hidden="1" x14ac:dyDescent="0.2"/>
    <row r="52962" ht="10.199999999999999" hidden="1" x14ac:dyDescent="0.2"/>
    <row r="52963" ht="10.199999999999999" hidden="1" x14ac:dyDescent="0.2"/>
    <row r="52964" ht="10.199999999999999" hidden="1" x14ac:dyDescent="0.2"/>
    <row r="52965" ht="10.199999999999999" hidden="1" x14ac:dyDescent="0.2"/>
    <row r="52966" ht="10.199999999999999" hidden="1" x14ac:dyDescent="0.2"/>
    <row r="52967" ht="10.199999999999999" hidden="1" x14ac:dyDescent="0.2"/>
    <row r="52968" ht="10.199999999999999" hidden="1" x14ac:dyDescent="0.2"/>
    <row r="52969" ht="10.199999999999999" hidden="1" x14ac:dyDescent="0.2"/>
    <row r="52970" ht="10.199999999999999" hidden="1" x14ac:dyDescent="0.2"/>
    <row r="52971" ht="10.199999999999999" hidden="1" x14ac:dyDescent="0.2"/>
    <row r="52972" ht="10.199999999999999" hidden="1" x14ac:dyDescent="0.2"/>
    <row r="52973" ht="10.199999999999999" hidden="1" x14ac:dyDescent="0.2"/>
    <row r="52974" ht="10.199999999999999" hidden="1" x14ac:dyDescent="0.2"/>
    <row r="52975" ht="10.199999999999999" hidden="1" x14ac:dyDescent="0.2"/>
    <row r="52976" ht="10.199999999999999" hidden="1" x14ac:dyDescent="0.2"/>
    <row r="52977" ht="10.199999999999999" hidden="1" x14ac:dyDescent="0.2"/>
    <row r="52978" ht="10.199999999999999" hidden="1" x14ac:dyDescent="0.2"/>
    <row r="52979" ht="10.199999999999999" hidden="1" x14ac:dyDescent="0.2"/>
    <row r="52980" ht="10.199999999999999" hidden="1" x14ac:dyDescent="0.2"/>
    <row r="52981" ht="10.199999999999999" hidden="1" x14ac:dyDescent="0.2"/>
    <row r="52982" ht="10.199999999999999" hidden="1" x14ac:dyDescent="0.2"/>
    <row r="52983" ht="10.199999999999999" hidden="1" x14ac:dyDescent="0.2"/>
    <row r="52984" ht="10.199999999999999" hidden="1" x14ac:dyDescent="0.2"/>
    <row r="52985" ht="10.199999999999999" hidden="1" x14ac:dyDescent="0.2"/>
    <row r="52986" ht="10.199999999999999" hidden="1" x14ac:dyDescent="0.2"/>
    <row r="52987" ht="10.199999999999999" hidden="1" x14ac:dyDescent="0.2"/>
    <row r="52988" ht="10.199999999999999" hidden="1" x14ac:dyDescent="0.2"/>
    <row r="52989" ht="10.199999999999999" hidden="1" x14ac:dyDescent="0.2"/>
    <row r="52990" ht="10.199999999999999" hidden="1" x14ac:dyDescent="0.2"/>
    <row r="52991" ht="10.199999999999999" hidden="1" x14ac:dyDescent="0.2"/>
    <row r="52992" ht="10.199999999999999" hidden="1" x14ac:dyDescent="0.2"/>
    <row r="52993" ht="10.199999999999999" hidden="1" x14ac:dyDescent="0.2"/>
    <row r="52994" ht="10.199999999999999" hidden="1" x14ac:dyDescent="0.2"/>
    <row r="52995" ht="10.199999999999999" hidden="1" x14ac:dyDescent="0.2"/>
    <row r="52996" ht="10.199999999999999" hidden="1" x14ac:dyDescent="0.2"/>
    <row r="52997" ht="10.199999999999999" hidden="1" x14ac:dyDescent="0.2"/>
    <row r="52998" ht="10.199999999999999" hidden="1" x14ac:dyDescent="0.2"/>
    <row r="52999" ht="10.199999999999999" hidden="1" x14ac:dyDescent="0.2"/>
    <row r="53000" ht="10.199999999999999" hidden="1" x14ac:dyDescent="0.2"/>
    <row r="53001" ht="10.199999999999999" hidden="1" x14ac:dyDescent="0.2"/>
    <row r="53002" ht="10.199999999999999" hidden="1" x14ac:dyDescent="0.2"/>
    <row r="53003" ht="10.199999999999999" hidden="1" x14ac:dyDescent="0.2"/>
    <row r="53004" ht="10.199999999999999" hidden="1" x14ac:dyDescent="0.2"/>
    <row r="53005" ht="10.199999999999999" hidden="1" x14ac:dyDescent="0.2"/>
    <row r="53006" ht="10.199999999999999" hidden="1" x14ac:dyDescent="0.2"/>
    <row r="53007" ht="10.199999999999999" hidden="1" x14ac:dyDescent="0.2"/>
    <row r="53008" ht="10.199999999999999" hidden="1" x14ac:dyDescent="0.2"/>
    <row r="53009" ht="10.199999999999999" hidden="1" x14ac:dyDescent="0.2"/>
    <row r="53010" ht="10.199999999999999" hidden="1" x14ac:dyDescent="0.2"/>
    <row r="53011" ht="10.199999999999999" hidden="1" x14ac:dyDescent="0.2"/>
    <row r="53012" ht="10.199999999999999" hidden="1" x14ac:dyDescent="0.2"/>
    <row r="53013" ht="10.199999999999999" hidden="1" x14ac:dyDescent="0.2"/>
    <row r="53014" ht="10.199999999999999" hidden="1" x14ac:dyDescent="0.2"/>
    <row r="53015" ht="10.199999999999999" hidden="1" x14ac:dyDescent="0.2"/>
    <row r="53016" ht="10.199999999999999" hidden="1" x14ac:dyDescent="0.2"/>
    <row r="53017" ht="10.199999999999999" hidden="1" x14ac:dyDescent="0.2"/>
    <row r="53018" ht="10.199999999999999" hidden="1" x14ac:dyDescent="0.2"/>
    <row r="53019" ht="10.199999999999999" hidden="1" x14ac:dyDescent="0.2"/>
    <row r="53020" ht="10.199999999999999" hidden="1" x14ac:dyDescent="0.2"/>
    <row r="53021" ht="10.199999999999999" hidden="1" x14ac:dyDescent="0.2"/>
    <row r="53022" ht="10.199999999999999" hidden="1" x14ac:dyDescent="0.2"/>
    <row r="53023" ht="10.199999999999999" hidden="1" x14ac:dyDescent="0.2"/>
    <row r="53024" ht="10.199999999999999" hidden="1" x14ac:dyDescent="0.2"/>
    <row r="53025" ht="10.199999999999999" hidden="1" x14ac:dyDescent="0.2"/>
    <row r="53026" ht="10.199999999999999" hidden="1" x14ac:dyDescent="0.2"/>
    <row r="53027" ht="10.199999999999999" hidden="1" x14ac:dyDescent="0.2"/>
    <row r="53028" ht="10.199999999999999" hidden="1" x14ac:dyDescent="0.2"/>
    <row r="53029" ht="10.199999999999999" hidden="1" x14ac:dyDescent="0.2"/>
    <row r="53030" ht="10.199999999999999" hidden="1" x14ac:dyDescent="0.2"/>
    <row r="53031" ht="10.199999999999999" hidden="1" x14ac:dyDescent="0.2"/>
    <row r="53032" ht="10.199999999999999" hidden="1" x14ac:dyDescent="0.2"/>
    <row r="53033" ht="10.199999999999999" hidden="1" x14ac:dyDescent="0.2"/>
    <row r="53034" ht="10.199999999999999" hidden="1" x14ac:dyDescent="0.2"/>
    <row r="53035" ht="10.199999999999999" hidden="1" x14ac:dyDescent="0.2"/>
    <row r="53036" ht="10.199999999999999" hidden="1" x14ac:dyDescent="0.2"/>
    <row r="53037" ht="10.199999999999999" hidden="1" x14ac:dyDescent="0.2"/>
    <row r="53038" ht="10.199999999999999" hidden="1" x14ac:dyDescent="0.2"/>
    <row r="53039" ht="10.199999999999999" hidden="1" x14ac:dyDescent="0.2"/>
    <row r="53040" ht="10.199999999999999" hidden="1" x14ac:dyDescent="0.2"/>
    <row r="53041" ht="10.199999999999999" hidden="1" x14ac:dyDescent="0.2"/>
    <row r="53042" ht="10.199999999999999" hidden="1" x14ac:dyDescent="0.2"/>
    <row r="53043" ht="10.199999999999999" hidden="1" x14ac:dyDescent="0.2"/>
    <row r="53044" ht="10.199999999999999" hidden="1" x14ac:dyDescent="0.2"/>
    <row r="53045" ht="10.199999999999999" hidden="1" x14ac:dyDescent="0.2"/>
    <row r="53046" ht="10.199999999999999" hidden="1" x14ac:dyDescent="0.2"/>
    <row r="53047" ht="10.199999999999999" hidden="1" x14ac:dyDescent="0.2"/>
    <row r="53048" ht="10.199999999999999" hidden="1" x14ac:dyDescent="0.2"/>
    <row r="53049" ht="10.199999999999999" hidden="1" x14ac:dyDescent="0.2"/>
    <row r="53050" ht="10.199999999999999" hidden="1" x14ac:dyDescent="0.2"/>
    <row r="53051" ht="10.199999999999999" hidden="1" x14ac:dyDescent="0.2"/>
    <row r="53052" ht="10.199999999999999" hidden="1" x14ac:dyDescent="0.2"/>
    <row r="53053" ht="10.199999999999999" hidden="1" x14ac:dyDescent="0.2"/>
    <row r="53054" ht="10.199999999999999" hidden="1" x14ac:dyDescent="0.2"/>
    <row r="53055" ht="10.199999999999999" hidden="1" x14ac:dyDescent="0.2"/>
    <row r="53056" ht="10.199999999999999" hidden="1" x14ac:dyDescent="0.2"/>
    <row r="53057" ht="10.199999999999999" hidden="1" x14ac:dyDescent="0.2"/>
    <row r="53058" ht="10.199999999999999" hidden="1" x14ac:dyDescent="0.2"/>
    <row r="53059" ht="10.199999999999999" hidden="1" x14ac:dyDescent="0.2"/>
    <row r="53060" ht="10.199999999999999" hidden="1" x14ac:dyDescent="0.2"/>
    <row r="53061" ht="10.199999999999999" hidden="1" x14ac:dyDescent="0.2"/>
    <row r="53062" ht="10.199999999999999" hidden="1" x14ac:dyDescent="0.2"/>
    <row r="53063" ht="10.199999999999999" hidden="1" x14ac:dyDescent="0.2"/>
    <row r="53064" ht="10.199999999999999" hidden="1" x14ac:dyDescent="0.2"/>
    <row r="53065" ht="10.199999999999999" hidden="1" x14ac:dyDescent="0.2"/>
    <row r="53066" ht="10.199999999999999" hidden="1" x14ac:dyDescent="0.2"/>
    <row r="53067" ht="10.199999999999999" hidden="1" x14ac:dyDescent="0.2"/>
    <row r="53068" ht="10.199999999999999" hidden="1" x14ac:dyDescent="0.2"/>
    <row r="53069" ht="10.199999999999999" hidden="1" x14ac:dyDescent="0.2"/>
    <row r="53070" ht="10.199999999999999" hidden="1" x14ac:dyDescent="0.2"/>
    <row r="53071" ht="10.199999999999999" hidden="1" x14ac:dyDescent="0.2"/>
    <row r="53072" ht="10.199999999999999" hidden="1" x14ac:dyDescent="0.2"/>
    <row r="53073" ht="10.199999999999999" hidden="1" x14ac:dyDescent="0.2"/>
    <row r="53074" ht="10.199999999999999" hidden="1" x14ac:dyDescent="0.2"/>
    <row r="53075" ht="10.199999999999999" hidden="1" x14ac:dyDescent="0.2"/>
    <row r="53076" ht="10.199999999999999" hidden="1" x14ac:dyDescent="0.2"/>
    <row r="53077" ht="10.199999999999999" hidden="1" x14ac:dyDescent="0.2"/>
    <row r="53078" ht="10.199999999999999" hidden="1" x14ac:dyDescent="0.2"/>
    <row r="53079" ht="10.199999999999999" hidden="1" x14ac:dyDescent="0.2"/>
    <row r="53080" ht="10.199999999999999" hidden="1" x14ac:dyDescent="0.2"/>
    <row r="53081" ht="10.199999999999999" hidden="1" x14ac:dyDescent="0.2"/>
    <row r="53082" ht="10.199999999999999" hidden="1" x14ac:dyDescent="0.2"/>
    <row r="53083" ht="10.199999999999999" hidden="1" x14ac:dyDescent="0.2"/>
    <row r="53084" ht="10.199999999999999" hidden="1" x14ac:dyDescent="0.2"/>
    <row r="53085" ht="10.199999999999999" hidden="1" x14ac:dyDescent="0.2"/>
    <row r="53086" ht="10.199999999999999" hidden="1" x14ac:dyDescent="0.2"/>
    <row r="53087" ht="10.199999999999999" hidden="1" x14ac:dyDescent="0.2"/>
    <row r="53088" ht="10.199999999999999" hidden="1" x14ac:dyDescent="0.2"/>
    <row r="53089" ht="10.199999999999999" hidden="1" x14ac:dyDescent="0.2"/>
    <row r="53090" ht="10.199999999999999" hidden="1" x14ac:dyDescent="0.2"/>
    <row r="53091" ht="10.199999999999999" hidden="1" x14ac:dyDescent="0.2"/>
    <row r="53092" ht="10.199999999999999" hidden="1" x14ac:dyDescent="0.2"/>
    <row r="53093" ht="10.199999999999999" hidden="1" x14ac:dyDescent="0.2"/>
    <row r="53094" ht="10.199999999999999" hidden="1" x14ac:dyDescent="0.2"/>
    <row r="53095" ht="10.199999999999999" hidden="1" x14ac:dyDescent="0.2"/>
    <row r="53096" ht="10.199999999999999" hidden="1" x14ac:dyDescent="0.2"/>
    <row r="53097" ht="10.199999999999999" hidden="1" x14ac:dyDescent="0.2"/>
    <row r="53098" ht="10.199999999999999" hidden="1" x14ac:dyDescent="0.2"/>
    <row r="53099" ht="10.199999999999999" hidden="1" x14ac:dyDescent="0.2"/>
    <row r="53100" ht="10.199999999999999" hidden="1" x14ac:dyDescent="0.2"/>
    <row r="53101" ht="10.199999999999999" hidden="1" x14ac:dyDescent="0.2"/>
    <row r="53102" ht="10.199999999999999" hidden="1" x14ac:dyDescent="0.2"/>
    <row r="53103" ht="10.199999999999999" hidden="1" x14ac:dyDescent="0.2"/>
    <row r="53104" ht="10.199999999999999" hidden="1" x14ac:dyDescent="0.2"/>
    <row r="53105" ht="10.199999999999999" hidden="1" x14ac:dyDescent="0.2"/>
    <row r="53106" ht="10.199999999999999" hidden="1" x14ac:dyDescent="0.2"/>
    <row r="53107" ht="10.199999999999999" hidden="1" x14ac:dyDescent="0.2"/>
    <row r="53108" ht="10.199999999999999" hidden="1" x14ac:dyDescent="0.2"/>
    <row r="53109" ht="10.199999999999999" hidden="1" x14ac:dyDescent="0.2"/>
    <row r="53110" ht="10.199999999999999" hidden="1" x14ac:dyDescent="0.2"/>
    <row r="53111" ht="10.199999999999999" hidden="1" x14ac:dyDescent="0.2"/>
    <row r="53112" ht="10.199999999999999" hidden="1" x14ac:dyDescent="0.2"/>
    <row r="53113" ht="10.199999999999999" hidden="1" x14ac:dyDescent="0.2"/>
    <row r="53114" ht="10.199999999999999" hidden="1" x14ac:dyDescent="0.2"/>
    <row r="53115" ht="10.199999999999999" hidden="1" x14ac:dyDescent="0.2"/>
    <row r="53116" ht="10.199999999999999" hidden="1" x14ac:dyDescent="0.2"/>
    <row r="53117" ht="10.199999999999999" hidden="1" x14ac:dyDescent="0.2"/>
    <row r="53118" ht="10.199999999999999" hidden="1" x14ac:dyDescent="0.2"/>
    <row r="53119" ht="10.199999999999999" hidden="1" x14ac:dyDescent="0.2"/>
    <row r="53120" ht="10.199999999999999" hidden="1" x14ac:dyDescent="0.2"/>
    <row r="53121" ht="10.199999999999999" hidden="1" x14ac:dyDescent="0.2"/>
    <row r="53122" ht="10.199999999999999" hidden="1" x14ac:dyDescent="0.2"/>
    <row r="53123" ht="10.199999999999999" hidden="1" x14ac:dyDescent="0.2"/>
    <row r="53124" ht="10.199999999999999" hidden="1" x14ac:dyDescent="0.2"/>
    <row r="53125" ht="10.199999999999999" hidden="1" x14ac:dyDescent="0.2"/>
    <row r="53126" ht="10.199999999999999" hidden="1" x14ac:dyDescent="0.2"/>
    <row r="53127" ht="10.199999999999999" hidden="1" x14ac:dyDescent="0.2"/>
    <row r="53128" ht="10.199999999999999" hidden="1" x14ac:dyDescent="0.2"/>
    <row r="53129" ht="10.199999999999999" hidden="1" x14ac:dyDescent="0.2"/>
    <row r="53130" ht="10.199999999999999" hidden="1" x14ac:dyDescent="0.2"/>
    <row r="53131" ht="10.199999999999999" hidden="1" x14ac:dyDescent="0.2"/>
    <row r="53132" ht="10.199999999999999" hidden="1" x14ac:dyDescent="0.2"/>
    <row r="53133" ht="10.199999999999999" hidden="1" x14ac:dyDescent="0.2"/>
    <row r="53134" ht="10.199999999999999" hidden="1" x14ac:dyDescent="0.2"/>
    <row r="53135" ht="10.199999999999999" hidden="1" x14ac:dyDescent="0.2"/>
    <row r="53136" ht="10.199999999999999" hidden="1" x14ac:dyDescent="0.2"/>
    <row r="53137" ht="10.199999999999999" hidden="1" x14ac:dyDescent="0.2"/>
    <row r="53138" ht="10.199999999999999" hidden="1" x14ac:dyDescent="0.2"/>
    <row r="53139" ht="10.199999999999999" hidden="1" x14ac:dyDescent="0.2"/>
    <row r="53140" ht="10.199999999999999" hidden="1" x14ac:dyDescent="0.2"/>
    <row r="53141" ht="10.199999999999999" hidden="1" x14ac:dyDescent="0.2"/>
    <row r="53142" ht="10.199999999999999" hidden="1" x14ac:dyDescent="0.2"/>
    <row r="53143" ht="10.199999999999999" hidden="1" x14ac:dyDescent="0.2"/>
    <row r="53144" ht="10.199999999999999" hidden="1" x14ac:dyDescent="0.2"/>
    <row r="53145" ht="10.199999999999999" hidden="1" x14ac:dyDescent="0.2"/>
    <row r="53146" ht="10.199999999999999" hidden="1" x14ac:dyDescent="0.2"/>
    <row r="53147" ht="10.199999999999999" hidden="1" x14ac:dyDescent="0.2"/>
    <row r="53148" ht="10.199999999999999" hidden="1" x14ac:dyDescent="0.2"/>
    <row r="53149" ht="10.199999999999999" hidden="1" x14ac:dyDescent="0.2"/>
    <row r="53150" ht="10.199999999999999" hidden="1" x14ac:dyDescent="0.2"/>
    <row r="53151" ht="10.199999999999999" hidden="1" x14ac:dyDescent="0.2"/>
    <row r="53152" ht="10.199999999999999" hidden="1" x14ac:dyDescent="0.2"/>
    <row r="53153" ht="10.199999999999999" hidden="1" x14ac:dyDescent="0.2"/>
    <row r="53154" ht="10.199999999999999" hidden="1" x14ac:dyDescent="0.2"/>
    <row r="53155" ht="10.199999999999999" hidden="1" x14ac:dyDescent="0.2"/>
    <row r="53156" ht="10.199999999999999" hidden="1" x14ac:dyDescent="0.2"/>
    <row r="53157" ht="10.199999999999999" hidden="1" x14ac:dyDescent="0.2"/>
    <row r="53158" ht="10.199999999999999" hidden="1" x14ac:dyDescent="0.2"/>
    <row r="53159" ht="10.199999999999999" hidden="1" x14ac:dyDescent="0.2"/>
    <row r="53160" ht="10.199999999999999" hidden="1" x14ac:dyDescent="0.2"/>
    <row r="53161" ht="10.199999999999999" hidden="1" x14ac:dyDescent="0.2"/>
    <row r="53162" ht="10.199999999999999" hidden="1" x14ac:dyDescent="0.2"/>
    <row r="53163" ht="10.199999999999999" hidden="1" x14ac:dyDescent="0.2"/>
    <row r="53164" ht="10.199999999999999" hidden="1" x14ac:dyDescent="0.2"/>
    <row r="53165" ht="10.199999999999999" hidden="1" x14ac:dyDescent="0.2"/>
    <row r="53166" ht="10.199999999999999" hidden="1" x14ac:dyDescent="0.2"/>
    <row r="53167" ht="10.199999999999999" hidden="1" x14ac:dyDescent="0.2"/>
    <row r="53168" ht="10.199999999999999" hidden="1" x14ac:dyDescent="0.2"/>
    <row r="53169" ht="10.199999999999999" hidden="1" x14ac:dyDescent="0.2"/>
    <row r="53170" ht="10.199999999999999" hidden="1" x14ac:dyDescent="0.2"/>
    <row r="53171" ht="10.199999999999999" hidden="1" x14ac:dyDescent="0.2"/>
    <row r="53172" ht="10.199999999999999" hidden="1" x14ac:dyDescent="0.2"/>
    <row r="53173" ht="10.199999999999999" hidden="1" x14ac:dyDescent="0.2"/>
    <row r="53174" ht="10.199999999999999" hidden="1" x14ac:dyDescent="0.2"/>
    <row r="53175" ht="10.199999999999999" hidden="1" x14ac:dyDescent="0.2"/>
    <row r="53176" ht="10.199999999999999" hidden="1" x14ac:dyDescent="0.2"/>
    <row r="53177" ht="10.199999999999999" hidden="1" x14ac:dyDescent="0.2"/>
    <row r="53178" ht="10.199999999999999" hidden="1" x14ac:dyDescent="0.2"/>
    <row r="53179" ht="10.199999999999999" hidden="1" x14ac:dyDescent="0.2"/>
    <row r="53180" ht="10.199999999999999" hidden="1" x14ac:dyDescent="0.2"/>
    <row r="53181" ht="10.199999999999999" hidden="1" x14ac:dyDescent="0.2"/>
    <row r="53182" ht="10.199999999999999" hidden="1" x14ac:dyDescent="0.2"/>
    <row r="53183" ht="10.199999999999999" hidden="1" x14ac:dyDescent="0.2"/>
    <row r="53184" ht="10.199999999999999" hidden="1" x14ac:dyDescent="0.2"/>
    <row r="53185" ht="10.199999999999999" hidden="1" x14ac:dyDescent="0.2"/>
    <row r="53186" ht="10.199999999999999" hidden="1" x14ac:dyDescent="0.2"/>
    <row r="53187" ht="10.199999999999999" hidden="1" x14ac:dyDescent="0.2"/>
    <row r="53188" ht="10.199999999999999" hidden="1" x14ac:dyDescent="0.2"/>
    <row r="53189" ht="10.199999999999999" hidden="1" x14ac:dyDescent="0.2"/>
    <row r="53190" ht="10.199999999999999" hidden="1" x14ac:dyDescent="0.2"/>
    <row r="53191" ht="10.199999999999999" hidden="1" x14ac:dyDescent="0.2"/>
    <row r="53192" ht="10.199999999999999" hidden="1" x14ac:dyDescent="0.2"/>
    <row r="53193" ht="10.199999999999999" hidden="1" x14ac:dyDescent="0.2"/>
    <row r="53194" ht="10.199999999999999" hidden="1" x14ac:dyDescent="0.2"/>
    <row r="53195" ht="10.199999999999999" hidden="1" x14ac:dyDescent="0.2"/>
    <row r="53196" ht="10.199999999999999" hidden="1" x14ac:dyDescent="0.2"/>
    <row r="53197" ht="10.199999999999999" hidden="1" x14ac:dyDescent="0.2"/>
    <row r="53198" ht="10.199999999999999" hidden="1" x14ac:dyDescent="0.2"/>
    <row r="53199" ht="10.199999999999999" hidden="1" x14ac:dyDescent="0.2"/>
    <row r="53200" ht="10.199999999999999" hidden="1" x14ac:dyDescent="0.2"/>
    <row r="53201" ht="10.199999999999999" hidden="1" x14ac:dyDescent="0.2"/>
    <row r="53202" ht="10.199999999999999" hidden="1" x14ac:dyDescent="0.2"/>
    <row r="53203" ht="10.199999999999999" hidden="1" x14ac:dyDescent="0.2"/>
    <row r="53204" ht="10.199999999999999" hidden="1" x14ac:dyDescent="0.2"/>
    <row r="53205" ht="10.199999999999999" hidden="1" x14ac:dyDescent="0.2"/>
    <row r="53206" ht="10.199999999999999" hidden="1" x14ac:dyDescent="0.2"/>
    <row r="53207" ht="10.199999999999999" hidden="1" x14ac:dyDescent="0.2"/>
    <row r="53208" ht="10.199999999999999" hidden="1" x14ac:dyDescent="0.2"/>
    <row r="53209" ht="10.199999999999999" hidden="1" x14ac:dyDescent="0.2"/>
    <row r="53210" ht="10.199999999999999" hidden="1" x14ac:dyDescent="0.2"/>
    <row r="53211" ht="10.199999999999999" hidden="1" x14ac:dyDescent="0.2"/>
    <row r="53212" ht="10.199999999999999" hidden="1" x14ac:dyDescent="0.2"/>
    <row r="53213" ht="10.199999999999999" hidden="1" x14ac:dyDescent="0.2"/>
    <row r="53214" ht="10.199999999999999" hidden="1" x14ac:dyDescent="0.2"/>
    <row r="53215" ht="10.199999999999999" hidden="1" x14ac:dyDescent="0.2"/>
    <row r="53216" ht="10.199999999999999" hidden="1" x14ac:dyDescent="0.2"/>
    <row r="53217" ht="10.199999999999999" hidden="1" x14ac:dyDescent="0.2"/>
    <row r="53218" ht="10.199999999999999" hidden="1" x14ac:dyDescent="0.2"/>
    <row r="53219" ht="10.199999999999999" hidden="1" x14ac:dyDescent="0.2"/>
    <row r="53220" ht="10.199999999999999" hidden="1" x14ac:dyDescent="0.2"/>
    <row r="53221" ht="10.199999999999999" hidden="1" x14ac:dyDescent="0.2"/>
    <row r="53222" ht="10.199999999999999" hidden="1" x14ac:dyDescent="0.2"/>
    <row r="53223" ht="10.199999999999999" hidden="1" x14ac:dyDescent="0.2"/>
    <row r="53224" ht="10.199999999999999" hidden="1" x14ac:dyDescent="0.2"/>
    <row r="53225" ht="10.199999999999999" hidden="1" x14ac:dyDescent="0.2"/>
    <row r="53226" ht="10.199999999999999" hidden="1" x14ac:dyDescent="0.2"/>
    <row r="53227" ht="10.199999999999999" hidden="1" x14ac:dyDescent="0.2"/>
    <row r="53228" ht="10.199999999999999" hidden="1" x14ac:dyDescent="0.2"/>
    <row r="53229" ht="10.199999999999999" hidden="1" x14ac:dyDescent="0.2"/>
    <row r="53230" ht="10.199999999999999" hidden="1" x14ac:dyDescent="0.2"/>
    <row r="53231" ht="10.199999999999999" hidden="1" x14ac:dyDescent="0.2"/>
    <row r="53232" ht="10.199999999999999" hidden="1" x14ac:dyDescent="0.2"/>
    <row r="53233" ht="10.199999999999999" hidden="1" x14ac:dyDescent="0.2"/>
    <row r="53234" ht="10.199999999999999" hidden="1" x14ac:dyDescent="0.2"/>
    <row r="53235" ht="10.199999999999999" hidden="1" x14ac:dyDescent="0.2"/>
    <row r="53236" ht="10.199999999999999" hidden="1" x14ac:dyDescent="0.2"/>
    <row r="53237" ht="10.199999999999999" hidden="1" x14ac:dyDescent="0.2"/>
    <row r="53238" ht="10.199999999999999" hidden="1" x14ac:dyDescent="0.2"/>
    <row r="53239" ht="10.199999999999999" hidden="1" x14ac:dyDescent="0.2"/>
    <row r="53240" ht="10.199999999999999" hidden="1" x14ac:dyDescent="0.2"/>
    <row r="53241" ht="10.199999999999999" hidden="1" x14ac:dyDescent="0.2"/>
    <row r="53242" ht="10.199999999999999" hidden="1" x14ac:dyDescent="0.2"/>
    <row r="53243" ht="10.199999999999999" hidden="1" x14ac:dyDescent="0.2"/>
    <row r="53244" ht="10.199999999999999" hidden="1" x14ac:dyDescent="0.2"/>
    <row r="53245" ht="10.199999999999999" hidden="1" x14ac:dyDescent="0.2"/>
    <row r="53246" ht="10.199999999999999" hidden="1" x14ac:dyDescent="0.2"/>
    <row r="53247" ht="10.199999999999999" hidden="1" x14ac:dyDescent="0.2"/>
    <row r="53248" ht="10.199999999999999" hidden="1" x14ac:dyDescent="0.2"/>
    <row r="53249" ht="10.199999999999999" hidden="1" x14ac:dyDescent="0.2"/>
    <row r="53250" ht="10.199999999999999" hidden="1" x14ac:dyDescent="0.2"/>
    <row r="53251" ht="10.199999999999999" hidden="1" x14ac:dyDescent="0.2"/>
    <row r="53252" ht="10.199999999999999" hidden="1" x14ac:dyDescent="0.2"/>
    <row r="53253" ht="10.199999999999999" hidden="1" x14ac:dyDescent="0.2"/>
    <row r="53254" ht="10.199999999999999" hidden="1" x14ac:dyDescent="0.2"/>
    <row r="53255" ht="10.199999999999999" hidden="1" x14ac:dyDescent="0.2"/>
    <row r="53256" ht="10.199999999999999" hidden="1" x14ac:dyDescent="0.2"/>
    <row r="53257" ht="10.199999999999999" hidden="1" x14ac:dyDescent="0.2"/>
    <row r="53258" ht="10.199999999999999" hidden="1" x14ac:dyDescent="0.2"/>
    <row r="53259" ht="10.199999999999999" hidden="1" x14ac:dyDescent="0.2"/>
    <row r="53260" ht="10.199999999999999" hidden="1" x14ac:dyDescent="0.2"/>
    <row r="53261" ht="10.199999999999999" hidden="1" x14ac:dyDescent="0.2"/>
    <row r="53262" ht="10.199999999999999" hidden="1" x14ac:dyDescent="0.2"/>
    <row r="53263" ht="10.199999999999999" hidden="1" x14ac:dyDescent="0.2"/>
    <row r="53264" ht="10.199999999999999" hidden="1" x14ac:dyDescent="0.2"/>
    <row r="53265" ht="10.199999999999999" hidden="1" x14ac:dyDescent="0.2"/>
    <row r="53266" ht="10.199999999999999" hidden="1" x14ac:dyDescent="0.2"/>
    <row r="53267" ht="10.199999999999999" hidden="1" x14ac:dyDescent="0.2"/>
    <row r="53268" ht="10.199999999999999" hidden="1" x14ac:dyDescent="0.2"/>
    <row r="53269" ht="10.199999999999999" hidden="1" x14ac:dyDescent="0.2"/>
    <row r="53270" ht="10.199999999999999" hidden="1" x14ac:dyDescent="0.2"/>
    <row r="53271" ht="10.199999999999999" hidden="1" x14ac:dyDescent="0.2"/>
    <row r="53272" ht="10.199999999999999" hidden="1" x14ac:dyDescent="0.2"/>
    <row r="53273" ht="10.199999999999999" hidden="1" x14ac:dyDescent="0.2"/>
    <row r="53274" ht="10.199999999999999" hidden="1" x14ac:dyDescent="0.2"/>
    <row r="53275" ht="10.199999999999999" hidden="1" x14ac:dyDescent="0.2"/>
    <row r="53276" ht="10.199999999999999" hidden="1" x14ac:dyDescent="0.2"/>
    <row r="53277" ht="10.199999999999999" hidden="1" x14ac:dyDescent="0.2"/>
    <row r="53278" ht="10.199999999999999" hidden="1" x14ac:dyDescent="0.2"/>
    <row r="53279" ht="10.199999999999999" hidden="1" x14ac:dyDescent="0.2"/>
    <row r="53280" ht="10.199999999999999" hidden="1" x14ac:dyDescent="0.2"/>
    <row r="53281" ht="10.199999999999999" hidden="1" x14ac:dyDescent="0.2"/>
    <row r="53282" ht="10.199999999999999" hidden="1" x14ac:dyDescent="0.2"/>
    <row r="53283" ht="10.199999999999999" hidden="1" x14ac:dyDescent="0.2"/>
    <row r="53284" ht="10.199999999999999" hidden="1" x14ac:dyDescent="0.2"/>
    <row r="53285" ht="10.199999999999999" hidden="1" x14ac:dyDescent="0.2"/>
    <row r="53286" ht="10.199999999999999" hidden="1" x14ac:dyDescent="0.2"/>
    <row r="53287" ht="10.199999999999999" hidden="1" x14ac:dyDescent="0.2"/>
    <row r="53288" ht="10.199999999999999" hidden="1" x14ac:dyDescent="0.2"/>
    <row r="53289" ht="10.199999999999999" hidden="1" x14ac:dyDescent="0.2"/>
    <row r="53290" ht="10.199999999999999" hidden="1" x14ac:dyDescent="0.2"/>
    <row r="53291" ht="10.199999999999999" hidden="1" x14ac:dyDescent="0.2"/>
    <row r="53292" ht="10.199999999999999" hidden="1" x14ac:dyDescent="0.2"/>
    <row r="53293" ht="10.199999999999999" hidden="1" x14ac:dyDescent="0.2"/>
    <row r="53294" ht="10.199999999999999" hidden="1" x14ac:dyDescent="0.2"/>
    <row r="53295" ht="10.199999999999999" hidden="1" x14ac:dyDescent="0.2"/>
    <row r="53296" ht="10.199999999999999" hidden="1" x14ac:dyDescent="0.2"/>
    <row r="53297" ht="10.199999999999999" hidden="1" x14ac:dyDescent="0.2"/>
    <row r="53298" ht="10.199999999999999" hidden="1" x14ac:dyDescent="0.2"/>
    <row r="53299" ht="10.199999999999999" hidden="1" x14ac:dyDescent="0.2"/>
    <row r="53300" ht="10.199999999999999" hidden="1" x14ac:dyDescent="0.2"/>
    <row r="53301" ht="10.199999999999999" hidden="1" x14ac:dyDescent="0.2"/>
    <row r="53302" ht="10.199999999999999" hidden="1" x14ac:dyDescent="0.2"/>
    <row r="53303" ht="10.199999999999999" hidden="1" x14ac:dyDescent="0.2"/>
    <row r="53304" ht="10.199999999999999" hidden="1" x14ac:dyDescent="0.2"/>
    <row r="53305" ht="10.199999999999999" hidden="1" x14ac:dyDescent="0.2"/>
    <row r="53306" ht="10.199999999999999" hidden="1" x14ac:dyDescent="0.2"/>
    <row r="53307" ht="10.199999999999999" hidden="1" x14ac:dyDescent="0.2"/>
    <row r="53308" ht="10.199999999999999" hidden="1" x14ac:dyDescent="0.2"/>
    <row r="53309" ht="10.199999999999999" hidden="1" x14ac:dyDescent="0.2"/>
    <row r="53310" ht="10.199999999999999" hidden="1" x14ac:dyDescent="0.2"/>
    <row r="53311" ht="10.199999999999999" hidden="1" x14ac:dyDescent="0.2"/>
    <row r="53312" ht="10.199999999999999" hidden="1" x14ac:dyDescent="0.2"/>
    <row r="53313" ht="10.199999999999999" hidden="1" x14ac:dyDescent="0.2"/>
    <row r="53314" ht="10.199999999999999" hidden="1" x14ac:dyDescent="0.2"/>
    <row r="53315" ht="10.199999999999999" hidden="1" x14ac:dyDescent="0.2"/>
    <row r="53316" ht="10.199999999999999" hidden="1" x14ac:dyDescent="0.2"/>
    <row r="53317" ht="10.199999999999999" hidden="1" x14ac:dyDescent="0.2"/>
    <row r="53318" ht="10.199999999999999" hidden="1" x14ac:dyDescent="0.2"/>
    <row r="53319" ht="10.199999999999999" hidden="1" x14ac:dyDescent="0.2"/>
    <row r="53320" ht="10.199999999999999" hidden="1" x14ac:dyDescent="0.2"/>
    <row r="53321" ht="10.199999999999999" hidden="1" x14ac:dyDescent="0.2"/>
    <row r="53322" ht="10.199999999999999" hidden="1" x14ac:dyDescent="0.2"/>
    <row r="53323" ht="10.199999999999999" hidden="1" x14ac:dyDescent="0.2"/>
    <row r="53324" ht="10.199999999999999" hidden="1" x14ac:dyDescent="0.2"/>
    <row r="53325" ht="10.199999999999999" hidden="1" x14ac:dyDescent="0.2"/>
    <row r="53326" ht="10.199999999999999" hidden="1" x14ac:dyDescent="0.2"/>
    <row r="53327" ht="10.199999999999999" hidden="1" x14ac:dyDescent="0.2"/>
    <row r="53328" ht="10.199999999999999" hidden="1" x14ac:dyDescent="0.2"/>
    <row r="53329" ht="10.199999999999999" hidden="1" x14ac:dyDescent="0.2"/>
    <row r="53330" ht="10.199999999999999" hidden="1" x14ac:dyDescent="0.2"/>
    <row r="53331" ht="10.199999999999999" hidden="1" x14ac:dyDescent="0.2"/>
    <row r="53332" ht="10.199999999999999" hidden="1" x14ac:dyDescent="0.2"/>
    <row r="53333" ht="10.199999999999999" hidden="1" x14ac:dyDescent="0.2"/>
    <row r="53334" ht="10.199999999999999" hidden="1" x14ac:dyDescent="0.2"/>
    <row r="53335" ht="10.199999999999999" hidden="1" x14ac:dyDescent="0.2"/>
    <row r="53336" ht="10.199999999999999" hidden="1" x14ac:dyDescent="0.2"/>
    <row r="53337" ht="10.199999999999999" hidden="1" x14ac:dyDescent="0.2"/>
    <row r="53338" ht="10.199999999999999" hidden="1" x14ac:dyDescent="0.2"/>
    <row r="53339" ht="10.199999999999999" hidden="1" x14ac:dyDescent="0.2"/>
    <row r="53340" ht="10.199999999999999" hidden="1" x14ac:dyDescent="0.2"/>
    <row r="53341" ht="10.199999999999999" hidden="1" x14ac:dyDescent="0.2"/>
    <row r="53342" ht="10.199999999999999" hidden="1" x14ac:dyDescent="0.2"/>
    <row r="53343" ht="10.199999999999999" hidden="1" x14ac:dyDescent="0.2"/>
    <row r="53344" ht="10.199999999999999" hidden="1" x14ac:dyDescent="0.2"/>
    <row r="53345" ht="10.199999999999999" hidden="1" x14ac:dyDescent="0.2"/>
    <row r="53346" ht="10.199999999999999" hidden="1" x14ac:dyDescent="0.2"/>
    <row r="53347" ht="10.199999999999999" hidden="1" x14ac:dyDescent="0.2"/>
    <row r="53348" ht="10.199999999999999" hidden="1" x14ac:dyDescent="0.2"/>
    <row r="53349" ht="10.199999999999999" hidden="1" x14ac:dyDescent="0.2"/>
    <row r="53350" ht="10.199999999999999" hidden="1" x14ac:dyDescent="0.2"/>
    <row r="53351" ht="10.199999999999999" hidden="1" x14ac:dyDescent="0.2"/>
    <row r="53352" ht="10.199999999999999" hidden="1" x14ac:dyDescent="0.2"/>
    <row r="53353" ht="10.199999999999999" hidden="1" x14ac:dyDescent="0.2"/>
    <row r="53354" ht="10.199999999999999" hidden="1" x14ac:dyDescent="0.2"/>
    <row r="53355" ht="10.199999999999999" hidden="1" x14ac:dyDescent="0.2"/>
    <row r="53356" ht="10.199999999999999" hidden="1" x14ac:dyDescent="0.2"/>
    <row r="53357" ht="10.199999999999999" hidden="1" x14ac:dyDescent="0.2"/>
    <row r="53358" ht="10.199999999999999" hidden="1" x14ac:dyDescent="0.2"/>
    <row r="53359" ht="10.199999999999999" hidden="1" x14ac:dyDescent="0.2"/>
    <row r="53360" ht="10.199999999999999" hidden="1" x14ac:dyDescent="0.2"/>
    <row r="53361" ht="10.199999999999999" hidden="1" x14ac:dyDescent="0.2"/>
    <row r="53362" ht="10.199999999999999" hidden="1" x14ac:dyDescent="0.2"/>
    <row r="53363" ht="10.199999999999999" hidden="1" x14ac:dyDescent="0.2"/>
    <row r="53364" ht="10.199999999999999" hidden="1" x14ac:dyDescent="0.2"/>
    <row r="53365" ht="10.199999999999999" hidden="1" x14ac:dyDescent="0.2"/>
    <row r="53366" ht="10.199999999999999" hidden="1" x14ac:dyDescent="0.2"/>
    <row r="53367" ht="10.199999999999999" hidden="1" x14ac:dyDescent="0.2"/>
    <row r="53368" ht="10.199999999999999" hidden="1" x14ac:dyDescent="0.2"/>
    <row r="53369" ht="10.199999999999999" hidden="1" x14ac:dyDescent="0.2"/>
    <row r="53370" ht="10.199999999999999" hidden="1" x14ac:dyDescent="0.2"/>
    <row r="53371" ht="10.199999999999999" hidden="1" x14ac:dyDescent="0.2"/>
    <row r="53372" ht="10.199999999999999" hidden="1" x14ac:dyDescent="0.2"/>
    <row r="53373" ht="10.199999999999999" hidden="1" x14ac:dyDescent="0.2"/>
    <row r="53374" ht="10.199999999999999" hidden="1" x14ac:dyDescent="0.2"/>
    <row r="53375" ht="10.199999999999999" hidden="1" x14ac:dyDescent="0.2"/>
    <row r="53376" ht="10.199999999999999" hidden="1" x14ac:dyDescent="0.2"/>
    <row r="53377" ht="10.199999999999999" hidden="1" x14ac:dyDescent="0.2"/>
    <row r="53378" ht="10.199999999999999" hidden="1" x14ac:dyDescent="0.2"/>
    <row r="53379" ht="10.199999999999999" hidden="1" x14ac:dyDescent="0.2"/>
    <row r="53380" ht="10.199999999999999" hidden="1" x14ac:dyDescent="0.2"/>
    <row r="53381" ht="10.199999999999999" hidden="1" x14ac:dyDescent="0.2"/>
    <row r="53382" ht="10.199999999999999" hidden="1" x14ac:dyDescent="0.2"/>
    <row r="53383" ht="10.199999999999999" hidden="1" x14ac:dyDescent="0.2"/>
    <row r="53384" ht="10.199999999999999" hidden="1" x14ac:dyDescent="0.2"/>
    <row r="53385" ht="10.199999999999999" hidden="1" x14ac:dyDescent="0.2"/>
    <row r="53386" ht="10.199999999999999" hidden="1" x14ac:dyDescent="0.2"/>
    <row r="53387" ht="10.199999999999999" hidden="1" x14ac:dyDescent="0.2"/>
    <row r="53388" ht="10.199999999999999" hidden="1" x14ac:dyDescent="0.2"/>
    <row r="53389" ht="10.199999999999999" hidden="1" x14ac:dyDescent="0.2"/>
    <row r="53390" ht="10.199999999999999" hidden="1" x14ac:dyDescent="0.2"/>
    <row r="53391" ht="10.199999999999999" hidden="1" x14ac:dyDescent="0.2"/>
    <row r="53392" ht="10.199999999999999" hidden="1" x14ac:dyDescent="0.2"/>
    <row r="53393" ht="10.199999999999999" hidden="1" x14ac:dyDescent="0.2"/>
    <row r="53394" ht="10.199999999999999" hidden="1" x14ac:dyDescent="0.2"/>
    <row r="53395" ht="10.199999999999999" hidden="1" x14ac:dyDescent="0.2"/>
    <row r="53396" ht="10.199999999999999" hidden="1" x14ac:dyDescent="0.2"/>
    <row r="53397" ht="10.199999999999999" hidden="1" x14ac:dyDescent="0.2"/>
    <row r="53398" ht="10.199999999999999" hidden="1" x14ac:dyDescent="0.2"/>
    <row r="53399" ht="10.199999999999999" hidden="1" x14ac:dyDescent="0.2"/>
    <row r="53400" ht="10.199999999999999" hidden="1" x14ac:dyDescent="0.2"/>
    <row r="53401" ht="10.199999999999999" hidden="1" x14ac:dyDescent="0.2"/>
    <row r="53402" ht="10.199999999999999" hidden="1" x14ac:dyDescent="0.2"/>
    <row r="53403" ht="10.199999999999999" hidden="1" x14ac:dyDescent="0.2"/>
    <row r="53404" ht="10.199999999999999" hidden="1" x14ac:dyDescent="0.2"/>
    <row r="53405" ht="10.199999999999999" hidden="1" x14ac:dyDescent="0.2"/>
    <row r="53406" ht="10.199999999999999" hidden="1" x14ac:dyDescent="0.2"/>
    <row r="53407" ht="10.199999999999999" hidden="1" x14ac:dyDescent="0.2"/>
    <row r="53408" ht="10.199999999999999" hidden="1" x14ac:dyDescent="0.2"/>
    <row r="53409" ht="10.199999999999999" hidden="1" x14ac:dyDescent="0.2"/>
    <row r="53410" ht="10.199999999999999" hidden="1" x14ac:dyDescent="0.2"/>
    <row r="53411" ht="10.199999999999999" hidden="1" x14ac:dyDescent="0.2"/>
    <row r="53412" ht="10.199999999999999" hidden="1" x14ac:dyDescent="0.2"/>
    <row r="53413" ht="10.199999999999999" hidden="1" x14ac:dyDescent="0.2"/>
    <row r="53414" ht="10.199999999999999" hidden="1" x14ac:dyDescent="0.2"/>
    <row r="53415" ht="10.199999999999999" hidden="1" x14ac:dyDescent="0.2"/>
    <row r="53416" ht="10.199999999999999" hidden="1" x14ac:dyDescent="0.2"/>
    <row r="53417" ht="10.199999999999999" hidden="1" x14ac:dyDescent="0.2"/>
    <row r="53418" ht="10.199999999999999" hidden="1" x14ac:dyDescent="0.2"/>
    <row r="53419" ht="10.199999999999999" hidden="1" x14ac:dyDescent="0.2"/>
    <row r="53420" ht="10.199999999999999" hidden="1" x14ac:dyDescent="0.2"/>
    <row r="53421" ht="10.199999999999999" hidden="1" x14ac:dyDescent="0.2"/>
    <row r="53422" ht="10.199999999999999" hidden="1" x14ac:dyDescent="0.2"/>
    <row r="53423" ht="10.199999999999999" hidden="1" x14ac:dyDescent="0.2"/>
    <row r="53424" ht="10.199999999999999" hidden="1" x14ac:dyDescent="0.2"/>
    <row r="53425" ht="10.199999999999999" hidden="1" x14ac:dyDescent="0.2"/>
    <row r="53426" ht="10.199999999999999" hidden="1" x14ac:dyDescent="0.2"/>
    <row r="53427" ht="10.199999999999999" hidden="1" x14ac:dyDescent="0.2"/>
    <row r="53428" ht="10.199999999999999" hidden="1" x14ac:dyDescent="0.2"/>
    <row r="53429" ht="10.199999999999999" hidden="1" x14ac:dyDescent="0.2"/>
    <row r="53430" ht="10.199999999999999" hidden="1" x14ac:dyDescent="0.2"/>
    <row r="53431" ht="10.199999999999999" hidden="1" x14ac:dyDescent="0.2"/>
    <row r="53432" ht="10.199999999999999" hidden="1" x14ac:dyDescent="0.2"/>
    <row r="53433" ht="10.199999999999999" hidden="1" x14ac:dyDescent="0.2"/>
    <row r="53434" ht="10.199999999999999" hidden="1" x14ac:dyDescent="0.2"/>
    <row r="53435" ht="10.199999999999999" hidden="1" x14ac:dyDescent="0.2"/>
    <row r="53436" ht="10.199999999999999" hidden="1" x14ac:dyDescent="0.2"/>
    <row r="53437" ht="10.199999999999999" hidden="1" x14ac:dyDescent="0.2"/>
    <row r="53438" ht="10.199999999999999" hidden="1" x14ac:dyDescent="0.2"/>
    <row r="53439" ht="10.199999999999999" hidden="1" x14ac:dyDescent="0.2"/>
    <row r="53440" ht="10.199999999999999" hidden="1" x14ac:dyDescent="0.2"/>
    <row r="53441" ht="10.199999999999999" hidden="1" x14ac:dyDescent="0.2"/>
    <row r="53442" ht="10.199999999999999" hidden="1" x14ac:dyDescent="0.2"/>
    <row r="53443" ht="10.199999999999999" hidden="1" x14ac:dyDescent="0.2"/>
    <row r="53444" ht="10.199999999999999" hidden="1" x14ac:dyDescent="0.2"/>
    <row r="53445" ht="10.199999999999999" hidden="1" x14ac:dyDescent="0.2"/>
    <row r="53446" ht="10.199999999999999" hidden="1" x14ac:dyDescent="0.2"/>
    <row r="53447" ht="10.199999999999999" hidden="1" x14ac:dyDescent="0.2"/>
    <row r="53448" ht="10.199999999999999" hidden="1" x14ac:dyDescent="0.2"/>
    <row r="53449" ht="10.199999999999999" hidden="1" x14ac:dyDescent="0.2"/>
    <row r="53450" ht="10.199999999999999" hidden="1" x14ac:dyDescent="0.2"/>
    <row r="53451" ht="10.199999999999999" hidden="1" x14ac:dyDescent="0.2"/>
    <row r="53452" ht="10.199999999999999" hidden="1" x14ac:dyDescent="0.2"/>
    <row r="53453" ht="10.199999999999999" hidden="1" x14ac:dyDescent="0.2"/>
    <row r="53454" ht="10.199999999999999" hidden="1" x14ac:dyDescent="0.2"/>
    <row r="53455" ht="10.199999999999999" hidden="1" x14ac:dyDescent="0.2"/>
    <row r="53456" ht="10.199999999999999" hidden="1" x14ac:dyDescent="0.2"/>
    <row r="53457" ht="10.199999999999999" hidden="1" x14ac:dyDescent="0.2"/>
    <row r="53458" ht="10.199999999999999" hidden="1" x14ac:dyDescent="0.2"/>
    <row r="53459" ht="10.199999999999999" hidden="1" x14ac:dyDescent="0.2"/>
    <row r="53460" ht="10.199999999999999" hidden="1" x14ac:dyDescent="0.2"/>
    <row r="53461" ht="10.199999999999999" hidden="1" x14ac:dyDescent="0.2"/>
    <row r="53462" ht="10.199999999999999" hidden="1" x14ac:dyDescent="0.2"/>
    <row r="53463" ht="10.199999999999999" hidden="1" x14ac:dyDescent="0.2"/>
    <row r="53464" ht="10.199999999999999" hidden="1" x14ac:dyDescent="0.2"/>
    <row r="53465" ht="10.199999999999999" hidden="1" x14ac:dyDescent="0.2"/>
    <row r="53466" ht="10.199999999999999" hidden="1" x14ac:dyDescent="0.2"/>
    <row r="53467" ht="10.199999999999999" hidden="1" x14ac:dyDescent="0.2"/>
    <row r="53468" ht="10.199999999999999" hidden="1" x14ac:dyDescent="0.2"/>
    <row r="53469" ht="10.199999999999999" hidden="1" x14ac:dyDescent="0.2"/>
    <row r="53470" ht="10.199999999999999" hidden="1" x14ac:dyDescent="0.2"/>
    <row r="53471" ht="10.199999999999999" hidden="1" x14ac:dyDescent="0.2"/>
    <row r="53472" ht="10.199999999999999" hidden="1" x14ac:dyDescent="0.2"/>
    <row r="53473" ht="10.199999999999999" hidden="1" x14ac:dyDescent="0.2"/>
    <row r="53474" ht="10.199999999999999" hidden="1" x14ac:dyDescent="0.2"/>
    <row r="53475" ht="10.199999999999999" hidden="1" x14ac:dyDescent="0.2"/>
    <row r="53476" ht="10.199999999999999" hidden="1" x14ac:dyDescent="0.2"/>
    <row r="53477" ht="10.199999999999999" hidden="1" x14ac:dyDescent="0.2"/>
    <row r="53478" ht="10.199999999999999" hidden="1" x14ac:dyDescent="0.2"/>
    <row r="53479" ht="10.199999999999999" hidden="1" x14ac:dyDescent="0.2"/>
    <row r="53480" ht="10.199999999999999" hidden="1" x14ac:dyDescent="0.2"/>
    <row r="53481" ht="10.199999999999999" hidden="1" x14ac:dyDescent="0.2"/>
    <row r="53482" ht="10.199999999999999" hidden="1" x14ac:dyDescent="0.2"/>
    <row r="53483" ht="10.199999999999999" hidden="1" x14ac:dyDescent="0.2"/>
    <row r="53484" ht="10.199999999999999" hidden="1" x14ac:dyDescent="0.2"/>
    <row r="53485" ht="10.199999999999999" hidden="1" x14ac:dyDescent="0.2"/>
    <row r="53486" ht="10.199999999999999" hidden="1" x14ac:dyDescent="0.2"/>
    <row r="53487" ht="10.199999999999999" hidden="1" x14ac:dyDescent="0.2"/>
    <row r="53488" ht="10.199999999999999" hidden="1" x14ac:dyDescent="0.2"/>
    <row r="53489" ht="10.199999999999999" hidden="1" x14ac:dyDescent="0.2"/>
    <row r="53490" ht="10.199999999999999" hidden="1" x14ac:dyDescent="0.2"/>
    <row r="53491" ht="10.199999999999999" hidden="1" x14ac:dyDescent="0.2"/>
    <row r="53492" ht="10.199999999999999" hidden="1" x14ac:dyDescent="0.2"/>
    <row r="53493" ht="10.199999999999999" hidden="1" x14ac:dyDescent="0.2"/>
    <row r="53494" ht="10.199999999999999" hidden="1" x14ac:dyDescent="0.2"/>
    <row r="53495" ht="10.199999999999999" hidden="1" x14ac:dyDescent="0.2"/>
    <row r="53496" ht="10.199999999999999" hidden="1" x14ac:dyDescent="0.2"/>
    <row r="53497" ht="10.199999999999999" hidden="1" x14ac:dyDescent="0.2"/>
    <row r="53498" ht="10.199999999999999" hidden="1" x14ac:dyDescent="0.2"/>
    <row r="53499" ht="10.199999999999999" hidden="1" x14ac:dyDescent="0.2"/>
    <row r="53500" ht="10.199999999999999" hidden="1" x14ac:dyDescent="0.2"/>
    <row r="53501" ht="10.199999999999999" hidden="1" x14ac:dyDescent="0.2"/>
    <row r="53502" ht="10.199999999999999" hidden="1" x14ac:dyDescent="0.2"/>
    <row r="53503" ht="10.199999999999999" hidden="1" x14ac:dyDescent="0.2"/>
    <row r="53504" ht="10.199999999999999" hidden="1" x14ac:dyDescent="0.2"/>
    <row r="53505" ht="10.199999999999999" hidden="1" x14ac:dyDescent="0.2"/>
    <row r="53506" ht="10.199999999999999" hidden="1" x14ac:dyDescent="0.2"/>
    <row r="53507" ht="10.199999999999999" hidden="1" x14ac:dyDescent="0.2"/>
    <row r="53508" ht="10.199999999999999" hidden="1" x14ac:dyDescent="0.2"/>
    <row r="53509" ht="10.199999999999999" hidden="1" x14ac:dyDescent="0.2"/>
    <row r="53510" ht="10.199999999999999" hidden="1" x14ac:dyDescent="0.2"/>
    <row r="53511" ht="10.199999999999999" hidden="1" x14ac:dyDescent="0.2"/>
    <row r="53512" ht="10.199999999999999" hidden="1" x14ac:dyDescent="0.2"/>
    <row r="53513" ht="10.199999999999999" hidden="1" x14ac:dyDescent="0.2"/>
    <row r="53514" ht="10.199999999999999" hidden="1" x14ac:dyDescent="0.2"/>
    <row r="53515" ht="10.199999999999999" hidden="1" x14ac:dyDescent="0.2"/>
    <row r="53516" ht="10.199999999999999" hidden="1" x14ac:dyDescent="0.2"/>
    <row r="53517" ht="10.199999999999999" hidden="1" x14ac:dyDescent="0.2"/>
    <row r="53518" ht="10.199999999999999" hidden="1" x14ac:dyDescent="0.2"/>
    <row r="53519" ht="10.199999999999999" hidden="1" x14ac:dyDescent="0.2"/>
    <row r="53520" ht="10.199999999999999" hidden="1" x14ac:dyDescent="0.2"/>
    <row r="53521" ht="10.199999999999999" hidden="1" x14ac:dyDescent="0.2"/>
    <row r="53522" ht="10.199999999999999" hidden="1" x14ac:dyDescent="0.2"/>
    <row r="53523" ht="10.199999999999999" hidden="1" x14ac:dyDescent="0.2"/>
    <row r="53524" ht="10.199999999999999" hidden="1" x14ac:dyDescent="0.2"/>
    <row r="53525" ht="10.199999999999999" hidden="1" x14ac:dyDescent="0.2"/>
    <row r="53526" ht="10.199999999999999" hidden="1" x14ac:dyDescent="0.2"/>
    <row r="53527" ht="10.199999999999999" hidden="1" x14ac:dyDescent="0.2"/>
    <row r="53528" ht="10.199999999999999" hidden="1" x14ac:dyDescent="0.2"/>
    <row r="53529" ht="10.199999999999999" hidden="1" x14ac:dyDescent="0.2"/>
    <row r="53530" ht="10.199999999999999" hidden="1" x14ac:dyDescent="0.2"/>
    <row r="53531" ht="10.199999999999999" hidden="1" x14ac:dyDescent="0.2"/>
    <row r="53532" ht="10.199999999999999" hidden="1" x14ac:dyDescent="0.2"/>
    <row r="53533" ht="10.199999999999999" hidden="1" x14ac:dyDescent="0.2"/>
    <row r="53534" ht="10.199999999999999" hidden="1" x14ac:dyDescent="0.2"/>
    <row r="53535" ht="10.199999999999999" hidden="1" x14ac:dyDescent="0.2"/>
    <row r="53536" ht="10.199999999999999" hidden="1" x14ac:dyDescent="0.2"/>
    <row r="53537" ht="10.199999999999999" hidden="1" x14ac:dyDescent="0.2"/>
    <row r="53538" ht="10.199999999999999" hidden="1" x14ac:dyDescent="0.2"/>
    <row r="53539" ht="10.199999999999999" hidden="1" x14ac:dyDescent="0.2"/>
    <row r="53540" ht="10.199999999999999" hidden="1" x14ac:dyDescent="0.2"/>
    <row r="53541" ht="10.199999999999999" hidden="1" x14ac:dyDescent="0.2"/>
    <row r="53542" ht="10.199999999999999" hidden="1" x14ac:dyDescent="0.2"/>
    <row r="53543" ht="10.199999999999999" hidden="1" x14ac:dyDescent="0.2"/>
    <row r="53544" ht="10.199999999999999" hidden="1" x14ac:dyDescent="0.2"/>
    <row r="53545" ht="10.199999999999999" hidden="1" x14ac:dyDescent="0.2"/>
    <row r="53546" ht="10.199999999999999" hidden="1" x14ac:dyDescent="0.2"/>
    <row r="53547" ht="10.199999999999999" hidden="1" x14ac:dyDescent="0.2"/>
    <row r="53548" ht="10.199999999999999" hidden="1" x14ac:dyDescent="0.2"/>
    <row r="53549" ht="10.199999999999999" hidden="1" x14ac:dyDescent="0.2"/>
    <row r="53550" ht="10.199999999999999" hidden="1" x14ac:dyDescent="0.2"/>
    <row r="53551" ht="10.199999999999999" hidden="1" x14ac:dyDescent="0.2"/>
    <row r="53552" ht="10.199999999999999" hidden="1" x14ac:dyDescent="0.2"/>
    <row r="53553" ht="10.199999999999999" hidden="1" x14ac:dyDescent="0.2"/>
    <row r="53554" ht="10.199999999999999" hidden="1" x14ac:dyDescent="0.2"/>
    <row r="53555" ht="10.199999999999999" hidden="1" x14ac:dyDescent="0.2"/>
    <row r="53556" ht="10.199999999999999" hidden="1" x14ac:dyDescent="0.2"/>
    <row r="53557" ht="10.199999999999999" hidden="1" x14ac:dyDescent="0.2"/>
    <row r="53558" ht="10.199999999999999" hidden="1" x14ac:dyDescent="0.2"/>
    <row r="53559" ht="10.199999999999999" hidden="1" x14ac:dyDescent="0.2"/>
    <row r="53560" ht="10.199999999999999" hidden="1" x14ac:dyDescent="0.2"/>
    <row r="53561" ht="10.199999999999999" hidden="1" x14ac:dyDescent="0.2"/>
    <row r="53562" ht="10.199999999999999" hidden="1" x14ac:dyDescent="0.2"/>
    <row r="53563" ht="10.199999999999999" hidden="1" x14ac:dyDescent="0.2"/>
    <row r="53564" ht="10.199999999999999" hidden="1" x14ac:dyDescent="0.2"/>
    <row r="53565" ht="10.199999999999999" hidden="1" x14ac:dyDescent="0.2"/>
    <row r="53566" ht="10.199999999999999" hidden="1" x14ac:dyDescent="0.2"/>
    <row r="53567" ht="10.199999999999999" hidden="1" x14ac:dyDescent="0.2"/>
    <row r="53568" ht="10.199999999999999" hidden="1" x14ac:dyDescent="0.2"/>
    <row r="53569" ht="10.199999999999999" hidden="1" x14ac:dyDescent="0.2"/>
    <row r="53570" ht="10.199999999999999" hidden="1" x14ac:dyDescent="0.2"/>
    <row r="53571" ht="10.199999999999999" hidden="1" x14ac:dyDescent="0.2"/>
    <row r="53572" ht="10.199999999999999" hidden="1" x14ac:dyDescent="0.2"/>
    <row r="53573" ht="10.199999999999999" hidden="1" x14ac:dyDescent="0.2"/>
    <row r="53574" ht="10.199999999999999" hidden="1" x14ac:dyDescent="0.2"/>
    <row r="53575" ht="10.199999999999999" hidden="1" x14ac:dyDescent="0.2"/>
    <row r="53576" ht="10.199999999999999" hidden="1" x14ac:dyDescent="0.2"/>
    <row r="53577" ht="10.199999999999999" hidden="1" x14ac:dyDescent="0.2"/>
    <row r="53578" ht="10.199999999999999" hidden="1" x14ac:dyDescent="0.2"/>
    <row r="53579" ht="10.199999999999999" hidden="1" x14ac:dyDescent="0.2"/>
    <row r="53580" ht="10.199999999999999" hidden="1" x14ac:dyDescent="0.2"/>
    <row r="53581" ht="10.199999999999999" hidden="1" x14ac:dyDescent="0.2"/>
    <row r="53582" ht="10.199999999999999" hidden="1" x14ac:dyDescent="0.2"/>
    <row r="53583" ht="10.199999999999999" hidden="1" x14ac:dyDescent="0.2"/>
    <row r="53584" ht="10.199999999999999" hidden="1" x14ac:dyDescent="0.2"/>
    <row r="53585" ht="10.199999999999999" hidden="1" x14ac:dyDescent="0.2"/>
    <row r="53586" ht="10.199999999999999" hidden="1" x14ac:dyDescent="0.2"/>
    <row r="53587" ht="10.199999999999999" hidden="1" x14ac:dyDescent="0.2"/>
    <row r="53588" ht="10.199999999999999" hidden="1" x14ac:dyDescent="0.2"/>
    <row r="53589" ht="10.199999999999999" hidden="1" x14ac:dyDescent="0.2"/>
    <row r="53590" ht="10.199999999999999" hidden="1" x14ac:dyDescent="0.2"/>
    <row r="53591" ht="10.199999999999999" hidden="1" x14ac:dyDescent="0.2"/>
    <row r="53592" ht="10.199999999999999" hidden="1" x14ac:dyDescent="0.2"/>
    <row r="53593" ht="10.199999999999999" hidden="1" x14ac:dyDescent="0.2"/>
    <row r="53594" ht="10.199999999999999" hidden="1" x14ac:dyDescent="0.2"/>
    <row r="53595" ht="10.199999999999999" hidden="1" x14ac:dyDescent="0.2"/>
    <row r="53596" ht="10.199999999999999" hidden="1" x14ac:dyDescent="0.2"/>
    <row r="53597" ht="10.199999999999999" hidden="1" x14ac:dyDescent="0.2"/>
    <row r="53598" ht="10.199999999999999" hidden="1" x14ac:dyDescent="0.2"/>
    <row r="53599" ht="10.199999999999999" hidden="1" x14ac:dyDescent="0.2"/>
    <row r="53600" ht="10.199999999999999" hidden="1" x14ac:dyDescent="0.2"/>
    <row r="53601" ht="10.199999999999999" hidden="1" x14ac:dyDescent="0.2"/>
    <row r="53602" ht="10.199999999999999" hidden="1" x14ac:dyDescent="0.2"/>
    <row r="53603" ht="10.199999999999999" hidden="1" x14ac:dyDescent="0.2"/>
    <row r="53604" ht="10.199999999999999" hidden="1" x14ac:dyDescent="0.2"/>
    <row r="53605" ht="10.199999999999999" hidden="1" x14ac:dyDescent="0.2"/>
    <row r="53606" ht="10.199999999999999" hidden="1" x14ac:dyDescent="0.2"/>
    <row r="53607" ht="10.199999999999999" hidden="1" x14ac:dyDescent="0.2"/>
    <row r="53608" ht="10.199999999999999" hidden="1" x14ac:dyDescent="0.2"/>
    <row r="53609" ht="10.199999999999999" hidden="1" x14ac:dyDescent="0.2"/>
    <row r="53610" ht="10.199999999999999" hidden="1" x14ac:dyDescent="0.2"/>
    <row r="53611" ht="10.199999999999999" hidden="1" x14ac:dyDescent="0.2"/>
    <row r="53612" ht="10.199999999999999" hidden="1" x14ac:dyDescent="0.2"/>
    <row r="53613" ht="10.199999999999999" hidden="1" x14ac:dyDescent="0.2"/>
    <row r="53614" ht="10.199999999999999" hidden="1" x14ac:dyDescent="0.2"/>
    <row r="53615" ht="10.199999999999999" hidden="1" x14ac:dyDescent="0.2"/>
    <row r="53616" ht="10.199999999999999" hidden="1" x14ac:dyDescent="0.2"/>
    <row r="53617" ht="10.199999999999999" hidden="1" x14ac:dyDescent="0.2"/>
    <row r="53618" ht="10.199999999999999" hidden="1" x14ac:dyDescent="0.2"/>
    <row r="53619" ht="10.199999999999999" hidden="1" x14ac:dyDescent="0.2"/>
    <row r="53620" ht="10.199999999999999" hidden="1" x14ac:dyDescent="0.2"/>
    <row r="53621" ht="10.199999999999999" hidden="1" x14ac:dyDescent="0.2"/>
    <row r="53622" ht="10.199999999999999" hidden="1" x14ac:dyDescent="0.2"/>
    <row r="53623" ht="10.199999999999999" hidden="1" x14ac:dyDescent="0.2"/>
    <row r="53624" ht="10.199999999999999" hidden="1" x14ac:dyDescent="0.2"/>
    <row r="53625" ht="10.199999999999999" hidden="1" x14ac:dyDescent="0.2"/>
    <row r="53626" ht="10.199999999999999" hidden="1" x14ac:dyDescent="0.2"/>
    <row r="53627" ht="10.199999999999999" hidden="1" x14ac:dyDescent="0.2"/>
    <row r="53628" ht="10.199999999999999" hidden="1" x14ac:dyDescent="0.2"/>
    <row r="53629" ht="10.199999999999999" hidden="1" x14ac:dyDescent="0.2"/>
    <row r="53630" ht="10.199999999999999" hidden="1" x14ac:dyDescent="0.2"/>
    <row r="53631" ht="10.199999999999999" hidden="1" x14ac:dyDescent="0.2"/>
    <row r="53632" ht="10.199999999999999" hidden="1" x14ac:dyDescent="0.2"/>
    <row r="53633" ht="10.199999999999999" hidden="1" x14ac:dyDescent="0.2"/>
    <row r="53634" ht="10.199999999999999" hidden="1" x14ac:dyDescent="0.2"/>
    <row r="53635" ht="10.199999999999999" hidden="1" x14ac:dyDescent="0.2"/>
    <row r="53636" ht="10.199999999999999" hidden="1" x14ac:dyDescent="0.2"/>
    <row r="53637" ht="10.199999999999999" hidden="1" x14ac:dyDescent="0.2"/>
    <row r="53638" ht="10.199999999999999" hidden="1" x14ac:dyDescent="0.2"/>
    <row r="53639" ht="10.199999999999999" hidden="1" x14ac:dyDescent="0.2"/>
    <row r="53640" ht="10.199999999999999" hidden="1" x14ac:dyDescent="0.2"/>
    <row r="53641" ht="10.199999999999999" hidden="1" x14ac:dyDescent="0.2"/>
    <row r="53642" ht="10.199999999999999" hidden="1" x14ac:dyDescent="0.2"/>
    <row r="53643" ht="10.199999999999999" hidden="1" x14ac:dyDescent="0.2"/>
    <row r="53644" ht="10.199999999999999" hidden="1" x14ac:dyDescent="0.2"/>
    <row r="53645" ht="10.199999999999999" hidden="1" x14ac:dyDescent="0.2"/>
    <row r="53646" ht="10.199999999999999" hidden="1" x14ac:dyDescent="0.2"/>
    <row r="53647" ht="10.199999999999999" hidden="1" x14ac:dyDescent="0.2"/>
    <row r="53648" ht="10.199999999999999" hidden="1" x14ac:dyDescent="0.2"/>
    <row r="53649" ht="10.199999999999999" hidden="1" x14ac:dyDescent="0.2"/>
    <row r="53650" ht="10.199999999999999" hidden="1" x14ac:dyDescent="0.2"/>
    <row r="53651" ht="10.199999999999999" hidden="1" x14ac:dyDescent="0.2"/>
    <row r="53652" ht="10.199999999999999" hidden="1" x14ac:dyDescent="0.2"/>
    <row r="53653" ht="10.199999999999999" hidden="1" x14ac:dyDescent="0.2"/>
    <row r="53654" ht="10.199999999999999" hidden="1" x14ac:dyDescent="0.2"/>
    <row r="53655" ht="10.199999999999999" hidden="1" x14ac:dyDescent="0.2"/>
    <row r="53656" ht="10.199999999999999" hidden="1" x14ac:dyDescent="0.2"/>
    <row r="53657" ht="10.199999999999999" hidden="1" x14ac:dyDescent="0.2"/>
    <row r="53658" ht="10.199999999999999" hidden="1" x14ac:dyDescent="0.2"/>
    <row r="53659" ht="10.199999999999999" hidden="1" x14ac:dyDescent="0.2"/>
    <row r="53660" ht="10.199999999999999" hidden="1" x14ac:dyDescent="0.2"/>
    <row r="53661" ht="10.199999999999999" hidden="1" x14ac:dyDescent="0.2"/>
    <row r="53662" ht="10.199999999999999" hidden="1" x14ac:dyDescent="0.2"/>
    <row r="53663" ht="10.199999999999999" hidden="1" x14ac:dyDescent="0.2"/>
    <row r="53664" ht="10.199999999999999" hidden="1" x14ac:dyDescent="0.2"/>
    <row r="53665" ht="10.199999999999999" hidden="1" x14ac:dyDescent="0.2"/>
    <row r="53666" ht="10.199999999999999" hidden="1" x14ac:dyDescent="0.2"/>
    <row r="53667" ht="10.199999999999999" hidden="1" x14ac:dyDescent="0.2"/>
    <row r="53668" ht="10.199999999999999" hidden="1" x14ac:dyDescent="0.2"/>
    <row r="53669" ht="10.199999999999999" hidden="1" x14ac:dyDescent="0.2"/>
    <row r="53670" ht="10.199999999999999" hidden="1" x14ac:dyDescent="0.2"/>
    <row r="53671" ht="10.199999999999999" hidden="1" x14ac:dyDescent="0.2"/>
    <row r="53672" ht="10.199999999999999" hidden="1" x14ac:dyDescent="0.2"/>
    <row r="53673" ht="10.199999999999999" hidden="1" x14ac:dyDescent="0.2"/>
    <row r="53674" ht="10.199999999999999" hidden="1" x14ac:dyDescent="0.2"/>
    <row r="53675" ht="10.199999999999999" hidden="1" x14ac:dyDescent="0.2"/>
    <row r="53676" ht="10.199999999999999" hidden="1" x14ac:dyDescent="0.2"/>
    <row r="53677" ht="10.199999999999999" hidden="1" x14ac:dyDescent="0.2"/>
    <row r="53678" ht="10.199999999999999" hidden="1" x14ac:dyDescent="0.2"/>
    <row r="53679" ht="10.199999999999999" hidden="1" x14ac:dyDescent="0.2"/>
    <row r="53680" ht="10.199999999999999" hidden="1" x14ac:dyDescent="0.2"/>
    <row r="53681" ht="10.199999999999999" hidden="1" x14ac:dyDescent="0.2"/>
    <row r="53682" ht="10.199999999999999" hidden="1" x14ac:dyDescent="0.2"/>
    <row r="53683" ht="10.199999999999999" hidden="1" x14ac:dyDescent="0.2"/>
    <row r="53684" ht="10.199999999999999" hidden="1" x14ac:dyDescent="0.2"/>
    <row r="53685" ht="10.199999999999999" hidden="1" x14ac:dyDescent="0.2"/>
    <row r="53686" ht="10.199999999999999" hidden="1" x14ac:dyDescent="0.2"/>
    <row r="53687" ht="10.199999999999999" hidden="1" x14ac:dyDescent="0.2"/>
    <row r="53688" ht="10.199999999999999" hidden="1" x14ac:dyDescent="0.2"/>
    <row r="53689" ht="10.199999999999999" hidden="1" x14ac:dyDescent="0.2"/>
    <row r="53690" ht="10.199999999999999" hidden="1" x14ac:dyDescent="0.2"/>
    <row r="53691" ht="10.199999999999999" hidden="1" x14ac:dyDescent="0.2"/>
    <row r="53692" ht="10.199999999999999" hidden="1" x14ac:dyDescent="0.2"/>
    <row r="53693" ht="10.199999999999999" hidden="1" x14ac:dyDescent="0.2"/>
    <row r="53694" ht="10.199999999999999" hidden="1" x14ac:dyDescent="0.2"/>
    <row r="53695" ht="10.199999999999999" hidden="1" x14ac:dyDescent="0.2"/>
    <row r="53696" ht="10.199999999999999" hidden="1" x14ac:dyDescent="0.2"/>
    <row r="53697" ht="10.199999999999999" hidden="1" x14ac:dyDescent="0.2"/>
    <row r="53698" ht="10.199999999999999" hidden="1" x14ac:dyDescent="0.2"/>
    <row r="53699" ht="10.199999999999999" hidden="1" x14ac:dyDescent="0.2"/>
    <row r="53700" ht="10.199999999999999" hidden="1" x14ac:dyDescent="0.2"/>
    <row r="53701" ht="10.199999999999999" hidden="1" x14ac:dyDescent="0.2"/>
    <row r="53702" ht="10.199999999999999" hidden="1" x14ac:dyDescent="0.2"/>
    <row r="53703" ht="10.199999999999999" hidden="1" x14ac:dyDescent="0.2"/>
    <row r="53704" ht="10.199999999999999" hidden="1" x14ac:dyDescent="0.2"/>
    <row r="53705" ht="10.199999999999999" hidden="1" x14ac:dyDescent="0.2"/>
    <row r="53706" ht="10.199999999999999" hidden="1" x14ac:dyDescent="0.2"/>
    <row r="53707" ht="10.199999999999999" hidden="1" x14ac:dyDescent="0.2"/>
    <row r="53708" ht="10.199999999999999" hidden="1" x14ac:dyDescent="0.2"/>
    <row r="53709" ht="10.199999999999999" hidden="1" x14ac:dyDescent="0.2"/>
    <row r="53710" ht="10.199999999999999" hidden="1" x14ac:dyDescent="0.2"/>
    <row r="53711" ht="10.199999999999999" hidden="1" x14ac:dyDescent="0.2"/>
    <row r="53712" ht="10.199999999999999" hidden="1" x14ac:dyDescent="0.2"/>
    <row r="53713" ht="10.199999999999999" hidden="1" x14ac:dyDescent="0.2"/>
    <row r="53714" ht="10.199999999999999" hidden="1" x14ac:dyDescent="0.2"/>
    <row r="53715" ht="10.199999999999999" hidden="1" x14ac:dyDescent="0.2"/>
    <row r="53716" ht="10.199999999999999" hidden="1" x14ac:dyDescent="0.2"/>
    <row r="53717" ht="10.199999999999999" hidden="1" x14ac:dyDescent="0.2"/>
    <row r="53718" ht="10.199999999999999" hidden="1" x14ac:dyDescent="0.2"/>
    <row r="53719" ht="10.199999999999999" hidden="1" x14ac:dyDescent="0.2"/>
    <row r="53720" ht="10.199999999999999" hidden="1" x14ac:dyDescent="0.2"/>
    <row r="53721" ht="10.199999999999999" hidden="1" x14ac:dyDescent="0.2"/>
    <row r="53722" ht="10.199999999999999" hidden="1" x14ac:dyDescent="0.2"/>
    <row r="53723" ht="10.199999999999999" hidden="1" x14ac:dyDescent="0.2"/>
    <row r="53724" ht="10.199999999999999" hidden="1" x14ac:dyDescent="0.2"/>
    <row r="53725" ht="10.199999999999999" hidden="1" x14ac:dyDescent="0.2"/>
    <row r="53726" ht="10.199999999999999" hidden="1" x14ac:dyDescent="0.2"/>
    <row r="53727" ht="10.199999999999999" hidden="1" x14ac:dyDescent="0.2"/>
    <row r="53728" ht="10.199999999999999" hidden="1" x14ac:dyDescent="0.2"/>
    <row r="53729" ht="10.199999999999999" hidden="1" x14ac:dyDescent="0.2"/>
    <row r="53730" ht="10.199999999999999" hidden="1" x14ac:dyDescent="0.2"/>
    <row r="53731" ht="10.199999999999999" hidden="1" x14ac:dyDescent="0.2"/>
    <row r="53732" ht="10.199999999999999" hidden="1" x14ac:dyDescent="0.2"/>
    <row r="53733" ht="10.199999999999999" hidden="1" x14ac:dyDescent="0.2"/>
    <row r="53734" ht="10.199999999999999" hidden="1" x14ac:dyDescent="0.2"/>
    <row r="53735" ht="10.199999999999999" hidden="1" x14ac:dyDescent="0.2"/>
    <row r="53736" ht="10.199999999999999" hidden="1" x14ac:dyDescent="0.2"/>
    <row r="53737" ht="10.199999999999999" hidden="1" x14ac:dyDescent="0.2"/>
    <row r="53738" ht="10.199999999999999" hidden="1" x14ac:dyDescent="0.2"/>
    <row r="53739" ht="10.199999999999999" hidden="1" x14ac:dyDescent="0.2"/>
    <row r="53740" ht="10.199999999999999" hidden="1" x14ac:dyDescent="0.2"/>
    <row r="53741" ht="10.199999999999999" hidden="1" x14ac:dyDescent="0.2"/>
    <row r="53742" ht="10.199999999999999" hidden="1" x14ac:dyDescent="0.2"/>
    <row r="53743" ht="10.199999999999999" hidden="1" x14ac:dyDescent="0.2"/>
    <row r="53744" ht="10.199999999999999" hidden="1" x14ac:dyDescent="0.2"/>
    <row r="53745" ht="10.199999999999999" hidden="1" x14ac:dyDescent="0.2"/>
    <row r="53746" ht="10.199999999999999" hidden="1" x14ac:dyDescent="0.2"/>
    <row r="53747" ht="10.199999999999999" hidden="1" x14ac:dyDescent="0.2"/>
    <row r="53748" ht="10.199999999999999" hidden="1" x14ac:dyDescent="0.2"/>
    <row r="53749" ht="10.199999999999999" hidden="1" x14ac:dyDescent="0.2"/>
    <row r="53750" ht="10.199999999999999" hidden="1" x14ac:dyDescent="0.2"/>
    <row r="53751" ht="10.199999999999999" hidden="1" x14ac:dyDescent="0.2"/>
    <row r="53752" ht="10.199999999999999" hidden="1" x14ac:dyDescent="0.2"/>
    <row r="53753" ht="10.199999999999999" hidden="1" x14ac:dyDescent="0.2"/>
    <row r="53754" ht="10.199999999999999" hidden="1" x14ac:dyDescent="0.2"/>
    <row r="53755" ht="10.199999999999999" hidden="1" x14ac:dyDescent="0.2"/>
    <row r="53756" ht="10.199999999999999" hidden="1" x14ac:dyDescent="0.2"/>
    <row r="53757" ht="10.199999999999999" hidden="1" x14ac:dyDescent="0.2"/>
    <row r="53758" ht="10.199999999999999" hidden="1" x14ac:dyDescent="0.2"/>
    <row r="53759" ht="10.199999999999999" hidden="1" x14ac:dyDescent="0.2"/>
    <row r="53760" ht="10.199999999999999" hidden="1" x14ac:dyDescent="0.2"/>
    <row r="53761" ht="10.199999999999999" hidden="1" x14ac:dyDescent="0.2"/>
    <row r="53762" ht="10.199999999999999" hidden="1" x14ac:dyDescent="0.2"/>
    <row r="53763" ht="10.199999999999999" hidden="1" x14ac:dyDescent="0.2"/>
    <row r="53764" ht="10.199999999999999" hidden="1" x14ac:dyDescent="0.2"/>
    <row r="53765" ht="10.199999999999999" hidden="1" x14ac:dyDescent="0.2"/>
    <row r="53766" ht="10.199999999999999" hidden="1" x14ac:dyDescent="0.2"/>
    <row r="53767" ht="10.199999999999999" hidden="1" x14ac:dyDescent="0.2"/>
    <row r="53768" ht="10.199999999999999" hidden="1" x14ac:dyDescent="0.2"/>
    <row r="53769" ht="10.199999999999999" hidden="1" x14ac:dyDescent="0.2"/>
    <row r="53770" ht="10.199999999999999" hidden="1" x14ac:dyDescent="0.2"/>
    <row r="53771" ht="10.199999999999999" hidden="1" x14ac:dyDescent="0.2"/>
    <row r="53772" ht="10.199999999999999" hidden="1" x14ac:dyDescent="0.2"/>
    <row r="53773" ht="10.199999999999999" hidden="1" x14ac:dyDescent="0.2"/>
    <row r="53774" ht="10.199999999999999" hidden="1" x14ac:dyDescent="0.2"/>
    <row r="53775" ht="10.199999999999999" hidden="1" x14ac:dyDescent="0.2"/>
    <row r="53776" ht="10.199999999999999" hidden="1" x14ac:dyDescent="0.2"/>
    <row r="53777" ht="10.199999999999999" hidden="1" x14ac:dyDescent="0.2"/>
    <row r="53778" ht="10.199999999999999" hidden="1" x14ac:dyDescent="0.2"/>
    <row r="53779" ht="10.199999999999999" hidden="1" x14ac:dyDescent="0.2"/>
    <row r="53780" ht="10.199999999999999" hidden="1" x14ac:dyDescent="0.2"/>
    <row r="53781" ht="10.199999999999999" hidden="1" x14ac:dyDescent="0.2"/>
    <row r="53782" ht="10.199999999999999" hidden="1" x14ac:dyDescent="0.2"/>
    <row r="53783" ht="10.199999999999999" hidden="1" x14ac:dyDescent="0.2"/>
    <row r="53784" ht="10.199999999999999" hidden="1" x14ac:dyDescent="0.2"/>
    <row r="53785" ht="10.199999999999999" hidden="1" x14ac:dyDescent="0.2"/>
    <row r="53786" ht="10.199999999999999" hidden="1" x14ac:dyDescent="0.2"/>
    <row r="53787" ht="10.199999999999999" hidden="1" x14ac:dyDescent="0.2"/>
    <row r="53788" ht="10.199999999999999" hidden="1" x14ac:dyDescent="0.2"/>
    <row r="53789" ht="10.199999999999999" hidden="1" x14ac:dyDescent="0.2"/>
    <row r="53790" ht="10.199999999999999" hidden="1" x14ac:dyDescent="0.2"/>
    <row r="53791" ht="10.199999999999999" hidden="1" x14ac:dyDescent="0.2"/>
    <row r="53792" ht="10.199999999999999" hidden="1" x14ac:dyDescent="0.2"/>
    <row r="53793" ht="10.199999999999999" hidden="1" x14ac:dyDescent="0.2"/>
    <row r="53794" ht="10.199999999999999" hidden="1" x14ac:dyDescent="0.2"/>
    <row r="53795" ht="10.199999999999999" hidden="1" x14ac:dyDescent="0.2"/>
    <row r="53796" ht="10.199999999999999" hidden="1" x14ac:dyDescent="0.2"/>
    <row r="53797" ht="10.199999999999999" hidden="1" x14ac:dyDescent="0.2"/>
    <row r="53798" ht="10.199999999999999" hidden="1" x14ac:dyDescent="0.2"/>
    <row r="53799" ht="10.199999999999999" hidden="1" x14ac:dyDescent="0.2"/>
    <row r="53800" ht="10.199999999999999" hidden="1" x14ac:dyDescent="0.2"/>
    <row r="53801" ht="10.199999999999999" hidden="1" x14ac:dyDescent="0.2"/>
    <row r="53802" ht="10.199999999999999" hidden="1" x14ac:dyDescent="0.2"/>
    <row r="53803" ht="10.199999999999999" hidden="1" x14ac:dyDescent="0.2"/>
    <row r="53804" ht="10.199999999999999" hidden="1" x14ac:dyDescent="0.2"/>
    <row r="53805" ht="10.199999999999999" hidden="1" x14ac:dyDescent="0.2"/>
    <row r="53806" ht="10.199999999999999" hidden="1" x14ac:dyDescent="0.2"/>
    <row r="53807" ht="10.199999999999999" hidden="1" x14ac:dyDescent="0.2"/>
    <row r="53808" ht="10.199999999999999" hidden="1" x14ac:dyDescent="0.2"/>
    <row r="53809" ht="10.199999999999999" hidden="1" x14ac:dyDescent="0.2"/>
    <row r="53810" ht="10.199999999999999" hidden="1" x14ac:dyDescent="0.2"/>
    <row r="53811" ht="10.199999999999999" hidden="1" x14ac:dyDescent="0.2"/>
    <row r="53812" ht="10.199999999999999" hidden="1" x14ac:dyDescent="0.2"/>
    <row r="53813" ht="10.199999999999999" hidden="1" x14ac:dyDescent="0.2"/>
    <row r="53814" ht="10.199999999999999" hidden="1" x14ac:dyDescent="0.2"/>
    <row r="53815" ht="10.199999999999999" hidden="1" x14ac:dyDescent="0.2"/>
    <row r="53816" ht="10.199999999999999" hidden="1" x14ac:dyDescent="0.2"/>
    <row r="53817" ht="10.199999999999999" hidden="1" x14ac:dyDescent="0.2"/>
    <row r="53818" ht="10.199999999999999" hidden="1" x14ac:dyDescent="0.2"/>
    <row r="53819" ht="10.199999999999999" hidden="1" x14ac:dyDescent="0.2"/>
    <row r="53820" ht="10.199999999999999" hidden="1" x14ac:dyDescent="0.2"/>
    <row r="53821" ht="10.199999999999999" hidden="1" x14ac:dyDescent="0.2"/>
    <row r="53822" ht="10.199999999999999" hidden="1" x14ac:dyDescent="0.2"/>
    <row r="53823" ht="10.199999999999999" hidden="1" x14ac:dyDescent="0.2"/>
    <row r="53824" ht="10.199999999999999" hidden="1" x14ac:dyDescent="0.2"/>
    <row r="53825" ht="10.199999999999999" hidden="1" x14ac:dyDescent="0.2"/>
    <row r="53826" ht="10.199999999999999" hidden="1" x14ac:dyDescent="0.2"/>
    <row r="53827" ht="10.199999999999999" hidden="1" x14ac:dyDescent="0.2"/>
    <row r="53828" ht="10.199999999999999" hidden="1" x14ac:dyDescent="0.2"/>
    <row r="53829" ht="10.199999999999999" hidden="1" x14ac:dyDescent="0.2"/>
    <row r="53830" ht="10.199999999999999" hidden="1" x14ac:dyDescent="0.2"/>
    <row r="53831" ht="10.199999999999999" hidden="1" x14ac:dyDescent="0.2"/>
    <row r="53832" ht="10.199999999999999" hidden="1" x14ac:dyDescent="0.2"/>
    <row r="53833" ht="10.199999999999999" hidden="1" x14ac:dyDescent="0.2"/>
    <row r="53834" ht="10.199999999999999" hidden="1" x14ac:dyDescent="0.2"/>
    <row r="53835" ht="10.199999999999999" hidden="1" x14ac:dyDescent="0.2"/>
    <row r="53836" ht="10.199999999999999" hidden="1" x14ac:dyDescent="0.2"/>
    <row r="53837" ht="10.199999999999999" hidden="1" x14ac:dyDescent="0.2"/>
    <row r="53838" ht="10.199999999999999" hidden="1" x14ac:dyDescent="0.2"/>
    <row r="53839" ht="10.199999999999999" hidden="1" x14ac:dyDescent="0.2"/>
    <row r="53840" ht="10.199999999999999" hidden="1" x14ac:dyDescent="0.2"/>
    <row r="53841" ht="10.199999999999999" hidden="1" x14ac:dyDescent="0.2"/>
    <row r="53842" ht="10.199999999999999" hidden="1" x14ac:dyDescent="0.2"/>
    <row r="53843" ht="10.199999999999999" hidden="1" x14ac:dyDescent="0.2"/>
    <row r="53844" ht="10.199999999999999" hidden="1" x14ac:dyDescent="0.2"/>
    <row r="53845" ht="10.199999999999999" hidden="1" x14ac:dyDescent="0.2"/>
    <row r="53846" ht="10.199999999999999" hidden="1" x14ac:dyDescent="0.2"/>
    <row r="53847" ht="10.199999999999999" hidden="1" x14ac:dyDescent="0.2"/>
    <row r="53848" ht="10.199999999999999" hidden="1" x14ac:dyDescent="0.2"/>
    <row r="53849" ht="10.199999999999999" hidden="1" x14ac:dyDescent="0.2"/>
    <row r="53850" ht="10.199999999999999" hidden="1" x14ac:dyDescent="0.2"/>
    <row r="53851" ht="10.199999999999999" hidden="1" x14ac:dyDescent="0.2"/>
    <row r="53852" ht="10.199999999999999" hidden="1" x14ac:dyDescent="0.2"/>
    <row r="53853" ht="10.199999999999999" hidden="1" x14ac:dyDescent="0.2"/>
    <row r="53854" ht="10.199999999999999" hidden="1" x14ac:dyDescent="0.2"/>
    <row r="53855" ht="10.199999999999999" hidden="1" x14ac:dyDescent="0.2"/>
    <row r="53856" ht="10.199999999999999" hidden="1" x14ac:dyDescent="0.2"/>
    <row r="53857" ht="10.199999999999999" hidden="1" x14ac:dyDescent="0.2"/>
    <row r="53858" ht="10.199999999999999" hidden="1" x14ac:dyDescent="0.2"/>
    <row r="53859" ht="10.199999999999999" hidden="1" x14ac:dyDescent="0.2"/>
    <row r="53860" ht="10.199999999999999" hidden="1" x14ac:dyDescent="0.2"/>
    <row r="53861" ht="10.199999999999999" hidden="1" x14ac:dyDescent="0.2"/>
    <row r="53862" ht="10.199999999999999" hidden="1" x14ac:dyDescent="0.2"/>
    <row r="53863" ht="10.199999999999999" hidden="1" x14ac:dyDescent="0.2"/>
    <row r="53864" ht="10.199999999999999" hidden="1" x14ac:dyDescent="0.2"/>
    <row r="53865" ht="10.199999999999999" hidden="1" x14ac:dyDescent="0.2"/>
    <row r="53866" ht="10.199999999999999" hidden="1" x14ac:dyDescent="0.2"/>
    <row r="53867" ht="10.199999999999999" hidden="1" x14ac:dyDescent="0.2"/>
    <row r="53868" ht="10.199999999999999" hidden="1" x14ac:dyDescent="0.2"/>
    <row r="53869" ht="10.199999999999999" hidden="1" x14ac:dyDescent="0.2"/>
    <row r="53870" ht="10.199999999999999" hidden="1" x14ac:dyDescent="0.2"/>
    <row r="53871" ht="10.199999999999999" hidden="1" x14ac:dyDescent="0.2"/>
    <row r="53872" ht="10.199999999999999" hidden="1" x14ac:dyDescent="0.2"/>
    <row r="53873" ht="10.199999999999999" hidden="1" x14ac:dyDescent="0.2"/>
    <row r="53874" ht="10.199999999999999" hidden="1" x14ac:dyDescent="0.2"/>
    <row r="53875" ht="10.199999999999999" hidden="1" x14ac:dyDescent="0.2"/>
    <row r="53876" ht="10.199999999999999" hidden="1" x14ac:dyDescent="0.2"/>
    <row r="53877" ht="10.199999999999999" hidden="1" x14ac:dyDescent="0.2"/>
    <row r="53878" ht="10.199999999999999" hidden="1" x14ac:dyDescent="0.2"/>
    <row r="53879" ht="10.199999999999999" hidden="1" x14ac:dyDescent="0.2"/>
    <row r="53880" ht="10.199999999999999" hidden="1" x14ac:dyDescent="0.2"/>
    <row r="53881" ht="10.199999999999999" hidden="1" x14ac:dyDescent="0.2"/>
    <row r="53882" ht="10.199999999999999" hidden="1" x14ac:dyDescent="0.2"/>
    <row r="53883" ht="10.199999999999999" hidden="1" x14ac:dyDescent="0.2"/>
    <row r="53884" ht="10.199999999999999" hidden="1" x14ac:dyDescent="0.2"/>
    <row r="53885" ht="10.199999999999999" hidden="1" x14ac:dyDescent="0.2"/>
    <row r="53886" ht="10.199999999999999" hidden="1" x14ac:dyDescent="0.2"/>
    <row r="53887" ht="10.199999999999999" hidden="1" x14ac:dyDescent="0.2"/>
    <row r="53888" ht="10.199999999999999" hidden="1" x14ac:dyDescent="0.2"/>
    <row r="53889" ht="10.199999999999999" hidden="1" x14ac:dyDescent="0.2"/>
    <row r="53890" ht="10.199999999999999" hidden="1" x14ac:dyDescent="0.2"/>
    <row r="53891" ht="10.199999999999999" hidden="1" x14ac:dyDescent="0.2"/>
    <row r="53892" ht="10.199999999999999" hidden="1" x14ac:dyDescent="0.2"/>
    <row r="53893" ht="10.199999999999999" hidden="1" x14ac:dyDescent="0.2"/>
    <row r="53894" ht="10.199999999999999" hidden="1" x14ac:dyDescent="0.2"/>
    <row r="53895" ht="10.199999999999999" hidden="1" x14ac:dyDescent="0.2"/>
    <row r="53896" ht="10.199999999999999" hidden="1" x14ac:dyDescent="0.2"/>
    <row r="53897" ht="10.199999999999999" hidden="1" x14ac:dyDescent="0.2"/>
    <row r="53898" ht="10.199999999999999" hidden="1" x14ac:dyDescent="0.2"/>
    <row r="53899" ht="10.199999999999999" hidden="1" x14ac:dyDescent="0.2"/>
    <row r="53900" ht="10.199999999999999" hidden="1" x14ac:dyDescent="0.2"/>
    <row r="53901" ht="10.199999999999999" hidden="1" x14ac:dyDescent="0.2"/>
    <row r="53902" ht="10.199999999999999" hidden="1" x14ac:dyDescent="0.2"/>
    <row r="53903" ht="10.199999999999999" hidden="1" x14ac:dyDescent="0.2"/>
    <row r="53904" ht="10.199999999999999" hidden="1" x14ac:dyDescent="0.2"/>
    <row r="53905" ht="10.199999999999999" hidden="1" x14ac:dyDescent="0.2"/>
    <row r="53906" ht="10.199999999999999" hidden="1" x14ac:dyDescent="0.2"/>
    <row r="53907" ht="10.199999999999999" hidden="1" x14ac:dyDescent="0.2"/>
    <row r="53908" ht="10.199999999999999" hidden="1" x14ac:dyDescent="0.2"/>
    <row r="53909" ht="10.199999999999999" hidden="1" x14ac:dyDescent="0.2"/>
    <row r="53910" ht="10.199999999999999" hidden="1" x14ac:dyDescent="0.2"/>
    <row r="53911" ht="10.199999999999999" hidden="1" x14ac:dyDescent="0.2"/>
    <row r="53912" ht="10.199999999999999" hidden="1" x14ac:dyDescent="0.2"/>
    <row r="53913" ht="10.199999999999999" hidden="1" x14ac:dyDescent="0.2"/>
    <row r="53914" ht="10.199999999999999" hidden="1" x14ac:dyDescent="0.2"/>
    <row r="53915" ht="10.199999999999999" hidden="1" x14ac:dyDescent="0.2"/>
    <row r="53916" ht="10.199999999999999" hidden="1" x14ac:dyDescent="0.2"/>
    <row r="53917" ht="10.199999999999999" hidden="1" x14ac:dyDescent="0.2"/>
    <row r="53918" ht="10.199999999999999" hidden="1" x14ac:dyDescent="0.2"/>
    <row r="53919" ht="10.199999999999999" hidden="1" x14ac:dyDescent="0.2"/>
    <row r="53920" ht="10.199999999999999" hidden="1" x14ac:dyDescent="0.2"/>
    <row r="53921" ht="10.199999999999999" hidden="1" x14ac:dyDescent="0.2"/>
    <row r="53922" ht="10.199999999999999" hidden="1" x14ac:dyDescent="0.2"/>
    <row r="53923" ht="10.199999999999999" hidden="1" x14ac:dyDescent="0.2"/>
    <row r="53924" ht="10.199999999999999" hidden="1" x14ac:dyDescent="0.2"/>
    <row r="53925" ht="10.199999999999999" hidden="1" x14ac:dyDescent="0.2"/>
    <row r="53926" ht="10.199999999999999" hidden="1" x14ac:dyDescent="0.2"/>
    <row r="53927" ht="10.199999999999999" hidden="1" x14ac:dyDescent="0.2"/>
    <row r="53928" ht="10.199999999999999" hidden="1" x14ac:dyDescent="0.2"/>
    <row r="53929" ht="10.199999999999999" hidden="1" x14ac:dyDescent="0.2"/>
    <row r="53930" ht="10.199999999999999" hidden="1" x14ac:dyDescent="0.2"/>
    <row r="53931" ht="10.199999999999999" hidden="1" x14ac:dyDescent="0.2"/>
    <row r="53932" ht="10.199999999999999" hidden="1" x14ac:dyDescent="0.2"/>
    <row r="53933" ht="10.199999999999999" hidden="1" x14ac:dyDescent="0.2"/>
    <row r="53934" ht="10.199999999999999" hidden="1" x14ac:dyDescent="0.2"/>
    <row r="53935" ht="10.199999999999999" hidden="1" x14ac:dyDescent="0.2"/>
    <row r="53936" ht="10.199999999999999" hidden="1" x14ac:dyDescent="0.2"/>
    <row r="53937" ht="10.199999999999999" hidden="1" x14ac:dyDescent="0.2"/>
    <row r="53938" ht="10.199999999999999" hidden="1" x14ac:dyDescent="0.2"/>
    <row r="53939" ht="10.199999999999999" hidden="1" x14ac:dyDescent="0.2"/>
    <row r="53940" ht="10.199999999999999" hidden="1" x14ac:dyDescent="0.2"/>
    <row r="53941" ht="10.199999999999999" hidden="1" x14ac:dyDescent="0.2"/>
    <row r="53942" ht="10.199999999999999" hidden="1" x14ac:dyDescent="0.2"/>
    <row r="53943" ht="10.199999999999999" hidden="1" x14ac:dyDescent="0.2"/>
    <row r="53944" ht="10.199999999999999" hidden="1" x14ac:dyDescent="0.2"/>
    <row r="53945" ht="10.199999999999999" hidden="1" x14ac:dyDescent="0.2"/>
    <row r="53946" ht="10.199999999999999" hidden="1" x14ac:dyDescent="0.2"/>
    <row r="53947" ht="10.199999999999999" hidden="1" x14ac:dyDescent="0.2"/>
    <row r="53948" ht="10.199999999999999" hidden="1" x14ac:dyDescent="0.2"/>
    <row r="53949" ht="10.199999999999999" hidden="1" x14ac:dyDescent="0.2"/>
    <row r="53950" ht="10.199999999999999" hidden="1" x14ac:dyDescent="0.2"/>
    <row r="53951" ht="10.199999999999999" hidden="1" x14ac:dyDescent="0.2"/>
    <row r="53952" ht="10.199999999999999" hidden="1" x14ac:dyDescent="0.2"/>
    <row r="53953" ht="10.199999999999999" hidden="1" x14ac:dyDescent="0.2"/>
    <row r="53954" ht="10.199999999999999" hidden="1" x14ac:dyDescent="0.2"/>
    <row r="53955" ht="10.199999999999999" hidden="1" x14ac:dyDescent="0.2"/>
    <row r="53956" ht="10.199999999999999" hidden="1" x14ac:dyDescent="0.2"/>
    <row r="53957" ht="10.199999999999999" hidden="1" x14ac:dyDescent="0.2"/>
    <row r="53958" ht="10.199999999999999" hidden="1" x14ac:dyDescent="0.2"/>
    <row r="53959" ht="10.199999999999999" hidden="1" x14ac:dyDescent="0.2"/>
    <row r="53960" ht="10.199999999999999" hidden="1" x14ac:dyDescent="0.2"/>
    <row r="53961" ht="10.199999999999999" hidden="1" x14ac:dyDescent="0.2"/>
    <row r="53962" ht="10.199999999999999" hidden="1" x14ac:dyDescent="0.2"/>
    <row r="53963" ht="10.199999999999999" hidden="1" x14ac:dyDescent="0.2"/>
    <row r="53964" ht="10.199999999999999" hidden="1" x14ac:dyDescent="0.2"/>
    <row r="53965" ht="10.199999999999999" hidden="1" x14ac:dyDescent="0.2"/>
    <row r="53966" ht="10.199999999999999" hidden="1" x14ac:dyDescent="0.2"/>
    <row r="53967" ht="10.199999999999999" hidden="1" x14ac:dyDescent="0.2"/>
    <row r="53968" ht="10.199999999999999" hidden="1" x14ac:dyDescent="0.2"/>
    <row r="53969" ht="10.199999999999999" hidden="1" x14ac:dyDescent="0.2"/>
    <row r="53970" ht="10.199999999999999" hidden="1" x14ac:dyDescent="0.2"/>
    <row r="53971" ht="10.199999999999999" hidden="1" x14ac:dyDescent="0.2"/>
    <row r="53972" ht="10.199999999999999" hidden="1" x14ac:dyDescent="0.2"/>
    <row r="53973" ht="10.199999999999999" hidden="1" x14ac:dyDescent="0.2"/>
    <row r="53974" ht="10.199999999999999" hidden="1" x14ac:dyDescent="0.2"/>
    <row r="53975" ht="10.199999999999999" hidden="1" x14ac:dyDescent="0.2"/>
    <row r="53976" ht="10.199999999999999" hidden="1" x14ac:dyDescent="0.2"/>
    <row r="53977" ht="10.199999999999999" hidden="1" x14ac:dyDescent="0.2"/>
    <row r="53978" ht="10.199999999999999" hidden="1" x14ac:dyDescent="0.2"/>
    <row r="53979" ht="10.199999999999999" hidden="1" x14ac:dyDescent="0.2"/>
    <row r="53980" ht="10.199999999999999" hidden="1" x14ac:dyDescent="0.2"/>
    <row r="53981" ht="10.199999999999999" hidden="1" x14ac:dyDescent="0.2"/>
    <row r="53982" ht="10.199999999999999" hidden="1" x14ac:dyDescent="0.2"/>
    <row r="53983" ht="10.199999999999999" hidden="1" x14ac:dyDescent="0.2"/>
    <row r="53984" ht="10.199999999999999" hidden="1" x14ac:dyDescent="0.2"/>
    <row r="53985" ht="10.199999999999999" hidden="1" x14ac:dyDescent="0.2"/>
    <row r="53986" ht="10.199999999999999" hidden="1" x14ac:dyDescent="0.2"/>
    <row r="53987" ht="10.199999999999999" hidden="1" x14ac:dyDescent="0.2"/>
    <row r="53988" ht="10.199999999999999" hidden="1" x14ac:dyDescent="0.2"/>
    <row r="53989" ht="10.199999999999999" hidden="1" x14ac:dyDescent="0.2"/>
    <row r="53990" ht="10.199999999999999" hidden="1" x14ac:dyDescent="0.2"/>
    <row r="53991" ht="10.199999999999999" hidden="1" x14ac:dyDescent="0.2"/>
    <row r="53992" ht="10.199999999999999" hidden="1" x14ac:dyDescent="0.2"/>
    <row r="53993" ht="10.199999999999999" hidden="1" x14ac:dyDescent="0.2"/>
    <row r="53994" ht="10.199999999999999" hidden="1" x14ac:dyDescent="0.2"/>
    <row r="53995" ht="10.199999999999999" hidden="1" x14ac:dyDescent="0.2"/>
    <row r="53996" ht="10.199999999999999" hidden="1" x14ac:dyDescent="0.2"/>
    <row r="53997" ht="10.199999999999999" hidden="1" x14ac:dyDescent="0.2"/>
    <row r="53998" ht="10.199999999999999" hidden="1" x14ac:dyDescent="0.2"/>
    <row r="53999" ht="10.199999999999999" hidden="1" x14ac:dyDescent="0.2"/>
    <row r="54000" ht="10.199999999999999" hidden="1" x14ac:dyDescent="0.2"/>
    <row r="54001" ht="10.199999999999999" hidden="1" x14ac:dyDescent="0.2"/>
    <row r="54002" ht="10.199999999999999" hidden="1" x14ac:dyDescent="0.2"/>
    <row r="54003" ht="10.199999999999999" hidden="1" x14ac:dyDescent="0.2"/>
    <row r="54004" ht="10.199999999999999" hidden="1" x14ac:dyDescent="0.2"/>
    <row r="54005" ht="10.199999999999999" hidden="1" x14ac:dyDescent="0.2"/>
    <row r="54006" ht="10.199999999999999" hidden="1" x14ac:dyDescent="0.2"/>
    <row r="54007" ht="10.199999999999999" hidden="1" x14ac:dyDescent="0.2"/>
    <row r="54008" ht="10.199999999999999" hidden="1" x14ac:dyDescent="0.2"/>
    <row r="54009" ht="10.199999999999999" hidden="1" x14ac:dyDescent="0.2"/>
    <row r="54010" ht="10.199999999999999" hidden="1" x14ac:dyDescent="0.2"/>
    <row r="54011" ht="10.199999999999999" hidden="1" x14ac:dyDescent="0.2"/>
    <row r="54012" ht="10.199999999999999" hidden="1" x14ac:dyDescent="0.2"/>
    <row r="54013" ht="10.199999999999999" hidden="1" x14ac:dyDescent="0.2"/>
    <row r="54014" ht="10.199999999999999" hidden="1" x14ac:dyDescent="0.2"/>
    <row r="54015" ht="10.199999999999999" hidden="1" x14ac:dyDescent="0.2"/>
    <row r="54016" ht="10.199999999999999" hidden="1" x14ac:dyDescent="0.2"/>
    <row r="54017" ht="10.199999999999999" hidden="1" x14ac:dyDescent="0.2"/>
    <row r="54018" ht="10.199999999999999" hidden="1" x14ac:dyDescent="0.2"/>
    <row r="54019" ht="10.199999999999999" hidden="1" x14ac:dyDescent="0.2"/>
    <row r="54020" ht="10.199999999999999" hidden="1" x14ac:dyDescent="0.2"/>
    <row r="54021" ht="10.199999999999999" hidden="1" x14ac:dyDescent="0.2"/>
    <row r="54022" ht="10.199999999999999" hidden="1" x14ac:dyDescent="0.2"/>
    <row r="54023" ht="10.199999999999999" hidden="1" x14ac:dyDescent="0.2"/>
    <row r="54024" ht="10.199999999999999" hidden="1" x14ac:dyDescent="0.2"/>
    <row r="54025" ht="10.199999999999999" hidden="1" x14ac:dyDescent="0.2"/>
    <row r="54026" ht="10.199999999999999" hidden="1" x14ac:dyDescent="0.2"/>
    <row r="54027" ht="10.199999999999999" hidden="1" x14ac:dyDescent="0.2"/>
    <row r="54028" ht="10.199999999999999" hidden="1" x14ac:dyDescent="0.2"/>
    <row r="54029" ht="10.199999999999999" hidden="1" x14ac:dyDescent="0.2"/>
    <row r="54030" ht="10.199999999999999" hidden="1" x14ac:dyDescent="0.2"/>
    <row r="54031" ht="10.199999999999999" hidden="1" x14ac:dyDescent="0.2"/>
    <row r="54032" ht="10.199999999999999" hidden="1" x14ac:dyDescent="0.2"/>
    <row r="54033" ht="10.199999999999999" hidden="1" x14ac:dyDescent="0.2"/>
    <row r="54034" ht="10.199999999999999" hidden="1" x14ac:dyDescent="0.2"/>
    <row r="54035" ht="10.199999999999999" hidden="1" x14ac:dyDescent="0.2"/>
    <row r="54036" ht="10.199999999999999" hidden="1" x14ac:dyDescent="0.2"/>
    <row r="54037" ht="10.199999999999999" hidden="1" x14ac:dyDescent="0.2"/>
    <row r="54038" ht="10.199999999999999" hidden="1" x14ac:dyDescent="0.2"/>
    <row r="54039" ht="10.199999999999999" hidden="1" x14ac:dyDescent="0.2"/>
    <row r="54040" ht="10.199999999999999" hidden="1" x14ac:dyDescent="0.2"/>
    <row r="54041" ht="10.199999999999999" hidden="1" x14ac:dyDescent="0.2"/>
    <row r="54042" ht="10.199999999999999" hidden="1" x14ac:dyDescent="0.2"/>
    <row r="54043" ht="10.199999999999999" hidden="1" x14ac:dyDescent="0.2"/>
    <row r="54044" ht="10.199999999999999" hidden="1" x14ac:dyDescent="0.2"/>
    <row r="54045" ht="10.199999999999999" hidden="1" x14ac:dyDescent="0.2"/>
    <row r="54046" ht="10.199999999999999" hidden="1" x14ac:dyDescent="0.2"/>
    <row r="54047" ht="10.199999999999999" hidden="1" x14ac:dyDescent="0.2"/>
    <row r="54048" ht="10.199999999999999" hidden="1" x14ac:dyDescent="0.2"/>
    <row r="54049" ht="10.199999999999999" hidden="1" x14ac:dyDescent="0.2"/>
    <row r="54050" ht="10.199999999999999" hidden="1" x14ac:dyDescent="0.2"/>
    <row r="54051" ht="10.199999999999999" hidden="1" x14ac:dyDescent="0.2"/>
    <row r="54052" ht="10.199999999999999" hidden="1" x14ac:dyDescent="0.2"/>
    <row r="54053" ht="10.199999999999999" hidden="1" x14ac:dyDescent="0.2"/>
    <row r="54054" ht="10.199999999999999" hidden="1" x14ac:dyDescent="0.2"/>
    <row r="54055" ht="10.199999999999999" hidden="1" x14ac:dyDescent="0.2"/>
    <row r="54056" ht="10.199999999999999" hidden="1" x14ac:dyDescent="0.2"/>
    <row r="54057" ht="10.199999999999999" hidden="1" x14ac:dyDescent="0.2"/>
    <row r="54058" ht="10.199999999999999" hidden="1" x14ac:dyDescent="0.2"/>
    <row r="54059" ht="10.199999999999999" hidden="1" x14ac:dyDescent="0.2"/>
    <row r="54060" ht="10.199999999999999" hidden="1" x14ac:dyDescent="0.2"/>
    <row r="54061" ht="10.199999999999999" hidden="1" x14ac:dyDescent="0.2"/>
    <row r="54062" ht="10.199999999999999" hidden="1" x14ac:dyDescent="0.2"/>
    <row r="54063" ht="10.199999999999999" hidden="1" x14ac:dyDescent="0.2"/>
    <row r="54064" ht="10.199999999999999" hidden="1" x14ac:dyDescent="0.2"/>
    <row r="54065" ht="10.199999999999999" hidden="1" x14ac:dyDescent="0.2"/>
    <row r="54066" ht="10.199999999999999" hidden="1" x14ac:dyDescent="0.2"/>
    <row r="54067" ht="10.199999999999999" hidden="1" x14ac:dyDescent="0.2"/>
    <row r="54068" ht="10.199999999999999" hidden="1" x14ac:dyDescent="0.2"/>
    <row r="54069" ht="10.199999999999999" hidden="1" x14ac:dyDescent="0.2"/>
    <row r="54070" ht="10.199999999999999" hidden="1" x14ac:dyDescent="0.2"/>
    <row r="54071" ht="10.199999999999999" hidden="1" x14ac:dyDescent="0.2"/>
    <row r="54072" ht="10.199999999999999" hidden="1" x14ac:dyDescent="0.2"/>
    <row r="54073" ht="10.199999999999999" hidden="1" x14ac:dyDescent="0.2"/>
    <row r="54074" ht="10.199999999999999" hidden="1" x14ac:dyDescent="0.2"/>
    <row r="54075" ht="10.199999999999999" hidden="1" x14ac:dyDescent="0.2"/>
    <row r="54076" ht="10.199999999999999" hidden="1" x14ac:dyDescent="0.2"/>
    <row r="54077" ht="10.199999999999999" hidden="1" x14ac:dyDescent="0.2"/>
    <row r="54078" ht="10.199999999999999" hidden="1" x14ac:dyDescent="0.2"/>
    <row r="54079" ht="10.199999999999999" hidden="1" x14ac:dyDescent="0.2"/>
    <row r="54080" ht="10.199999999999999" hidden="1" x14ac:dyDescent="0.2"/>
    <row r="54081" ht="10.199999999999999" hidden="1" x14ac:dyDescent="0.2"/>
    <row r="54082" ht="10.199999999999999" hidden="1" x14ac:dyDescent="0.2"/>
    <row r="54083" ht="10.199999999999999" hidden="1" x14ac:dyDescent="0.2"/>
    <row r="54084" ht="10.199999999999999" hidden="1" x14ac:dyDescent="0.2"/>
    <row r="54085" ht="10.199999999999999" hidden="1" x14ac:dyDescent="0.2"/>
    <row r="54086" ht="10.199999999999999" hidden="1" x14ac:dyDescent="0.2"/>
    <row r="54087" ht="10.199999999999999" hidden="1" x14ac:dyDescent="0.2"/>
    <row r="54088" ht="10.199999999999999" hidden="1" x14ac:dyDescent="0.2"/>
    <row r="54089" ht="10.199999999999999" hidden="1" x14ac:dyDescent="0.2"/>
    <row r="54090" ht="10.199999999999999" hidden="1" x14ac:dyDescent="0.2"/>
    <row r="54091" ht="10.199999999999999" hidden="1" x14ac:dyDescent="0.2"/>
    <row r="54092" ht="10.199999999999999" hidden="1" x14ac:dyDescent="0.2"/>
    <row r="54093" ht="10.199999999999999" hidden="1" x14ac:dyDescent="0.2"/>
    <row r="54094" ht="10.199999999999999" hidden="1" x14ac:dyDescent="0.2"/>
    <row r="54095" ht="10.199999999999999" hidden="1" x14ac:dyDescent="0.2"/>
    <row r="54096" ht="10.199999999999999" hidden="1" x14ac:dyDescent="0.2"/>
    <row r="54097" ht="10.199999999999999" hidden="1" x14ac:dyDescent="0.2"/>
    <row r="54098" ht="10.199999999999999" hidden="1" x14ac:dyDescent="0.2"/>
    <row r="54099" ht="10.199999999999999" hidden="1" x14ac:dyDescent="0.2"/>
    <row r="54100" ht="10.199999999999999" hidden="1" x14ac:dyDescent="0.2"/>
    <row r="54101" ht="10.199999999999999" hidden="1" x14ac:dyDescent="0.2"/>
    <row r="54102" ht="10.199999999999999" hidden="1" x14ac:dyDescent="0.2"/>
    <row r="54103" ht="10.199999999999999" hidden="1" x14ac:dyDescent="0.2"/>
    <row r="54104" ht="10.199999999999999" hidden="1" x14ac:dyDescent="0.2"/>
    <row r="54105" ht="10.199999999999999" hidden="1" x14ac:dyDescent="0.2"/>
    <row r="54106" ht="10.199999999999999" hidden="1" x14ac:dyDescent="0.2"/>
    <row r="54107" ht="10.199999999999999" hidden="1" x14ac:dyDescent="0.2"/>
    <row r="54108" ht="10.199999999999999" hidden="1" x14ac:dyDescent="0.2"/>
    <row r="54109" ht="10.199999999999999" hidden="1" x14ac:dyDescent="0.2"/>
    <row r="54110" ht="10.199999999999999" hidden="1" x14ac:dyDescent="0.2"/>
    <row r="54111" ht="10.199999999999999" hidden="1" x14ac:dyDescent="0.2"/>
    <row r="54112" ht="10.199999999999999" hidden="1" x14ac:dyDescent="0.2"/>
    <row r="54113" ht="10.199999999999999" hidden="1" x14ac:dyDescent="0.2"/>
    <row r="54114" ht="10.199999999999999" hidden="1" x14ac:dyDescent="0.2"/>
    <row r="54115" ht="10.199999999999999" hidden="1" x14ac:dyDescent="0.2"/>
    <row r="54116" ht="10.199999999999999" hidden="1" x14ac:dyDescent="0.2"/>
    <row r="54117" ht="10.199999999999999" hidden="1" x14ac:dyDescent="0.2"/>
    <row r="54118" ht="10.199999999999999" hidden="1" x14ac:dyDescent="0.2"/>
    <row r="54119" ht="10.199999999999999" hidden="1" x14ac:dyDescent="0.2"/>
    <row r="54120" ht="10.199999999999999" hidden="1" x14ac:dyDescent="0.2"/>
    <row r="54121" ht="10.199999999999999" hidden="1" x14ac:dyDescent="0.2"/>
    <row r="54122" ht="10.199999999999999" hidden="1" x14ac:dyDescent="0.2"/>
    <row r="54123" ht="10.199999999999999" hidden="1" x14ac:dyDescent="0.2"/>
    <row r="54124" ht="10.199999999999999" hidden="1" x14ac:dyDescent="0.2"/>
    <row r="54125" ht="10.199999999999999" hidden="1" x14ac:dyDescent="0.2"/>
    <row r="54126" ht="10.199999999999999" hidden="1" x14ac:dyDescent="0.2"/>
    <row r="54127" ht="10.199999999999999" hidden="1" x14ac:dyDescent="0.2"/>
    <row r="54128" ht="10.199999999999999" hidden="1" x14ac:dyDescent="0.2"/>
    <row r="54129" ht="10.199999999999999" hidden="1" x14ac:dyDescent="0.2"/>
    <row r="54130" ht="10.199999999999999" hidden="1" x14ac:dyDescent="0.2"/>
    <row r="54131" ht="10.199999999999999" hidden="1" x14ac:dyDescent="0.2"/>
    <row r="54132" ht="10.199999999999999" hidden="1" x14ac:dyDescent="0.2"/>
    <row r="54133" ht="10.199999999999999" hidden="1" x14ac:dyDescent="0.2"/>
    <row r="54134" ht="10.199999999999999" hidden="1" x14ac:dyDescent="0.2"/>
    <row r="54135" ht="10.199999999999999" hidden="1" x14ac:dyDescent="0.2"/>
    <row r="54136" ht="10.199999999999999" hidden="1" x14ac:dyDescent="0.2"/>
    <row r="54137" ht="10.199999999999999" hidden="1" x14ac:dyDescent="0.2"/>
    <row r="54138" ht="10.199999999999999" hidden="1" x14ac:dyDescent="0.2"/>
    <row r="54139" ht="10.199999999999999" hidden="1" x14ac:dyDescent="0.2"/>
    <row r="54140" ht="10.199999999999999" hidden="1" x14ac:dyDescent="0.2"/>
    <row r="54141" ht="10.199999999999999" hidden="1" x14ac:dyDescent="0.2"/>
    <row r="54142" ht="10.199999999999999" hidden="1" x14ac:dyDescent="0.2"/>
    <row r="54143" ht="10.199999999999999" hidden="1" x14ac:dyDescent="0.2"/>
    <row r="54144" ht="10.199999999999999" hidden="1" x14ac:dyDescent="0.2"/>
    <row r="54145" ht="10.199999999999999" hidden="1" x14ac:dyDescent="0.2"/>
    <row r="54146" ht="10.199999999999999" hidden="1" x14ac:dyDescent="0.2"/>
    <row r="54147" ht="10.199999999999999" hidden="1" x14ac:dyDescent="0.2"/>
    <row r="54148" ht="10.199999999999999" hidden="1" x14ac:dyDescent="0.2"/>
    <row r="54149" ht="10.199999999999999" hidden="1" x14ac:dyDescent="0.2"/>
    <row r="54150" ht="10.199999999999999" hidden="1" x14ac:dyDescent="0.2"/>
    <row r="54151" ht="10.199999999999999" hidden="1" x14ac:dyDescent="0.2"/>
    <row r="54152" ht="10.199999999999999" hidden="1" x14ac:dyDescent="0.2"/>
    <row r="54153" ht="10.199999999999999" hidden="1" x14ac:dyDescent="0.2"/>
    <row r="54154" ht="10.199999999999999" hidden="1" x14ac:dyDescent="0.2"/>
    <row r="54155" ht="10.199999999999999" hidden="1" x14ac:dyDescent="0.2"/>
    <row r="54156" ht="10.199999999999999" hidden="1" x14ac:dyDescent="0.2"/>
    <row r="54157" ht="10.199999999999999" hidden="1" x14ac:dyDescent="0.2"/>
    <row r="54158" ht="10.199999999999999" hidden="1" x14ac:dyDescent="0.2"/>
    <row r="54159" ht="10.199999999999999" hidden="1" x14ac:dyDescent="0.2"/>
    <row r="54160" ht="10.199999999999999" hidden="1" x14ac:dyDescent="0.2"/>
    <row r="54161" ht="10.199999999999999" hidden="1" x14ac:dyDescent="0.2"/>
    <row r="54162" ht="10.199999999999999" hidden="1" x14ac:dyDescent="0.2"/>
    <row r="54163" ht="10.199999999999999" hidden="1" x14ac:dyDescent="0.2"/>
    <row r="54164" ht="10.199999999999999" hidden="1" x14ac:dyDescent="0.2"/>
    <row r="54165" ht="10.199999999999999" hidden="1" x14ac:dyDescent="0.2"/>
    <row r="54166" ht="10.199999999999999" hidden="1" x14ac:dyDescent="0.2"/>
    <row r="54167" ht="10.199999999999999" hidden="1" x14ac:dyDescent="0.2"/>
    <row r="54168" ht="10.199999999999999" hidden="1" x14ac:dyDescent="0.2"/>
    <row r="54169" ht="10.199999999999999" hidden="1" x14ac:dyDescent="0.2"/>
    <row r="54170" ht="10.199999999999999" hidden="1" x14ac:dyDescent="0.2"/>
    <row r="54171" ht="10.199999999999999" hidden="1" x14ac:dyDescent="0.2"/>
    <row r="54172" ht="10.199999999999999" hidden="1" x14ac:dyDescent="0.2"/>
    <row r="54173" ht="10.199999999999999" hidden="1" x14ac:dyDescent="0.2"/>
    <row r="54174" ht="10.199999999999999" hidden="1" x14ac:dyDescent="0.2"/>
    <row r="54175" ht="10.199999999999999" hidden="1" x14ac:dyDescent="0.2"/>
    <row r="54176" ht="10.199999999999999" hidden="1" x14ac:dyDescent="0.2"/>
    <row r="54177" ht="10.199999999999999" hidden="1" x14ac:dyDescent="0.2"/>
    <row r="54178" ht="10.199999999999999" hidden="1" x14ac:dyDescent="0.2"/>
    <row r="54179" ht="10.199999999999999" hidden="1" x14ac:dyDescent="0.2"/>
    <row r="54180" ht="10.199999999999999" hidden="1" x14ac:dyDescent="0.2"/>
    <row r="54181" ht="10.199999999999999" hidden="1" x14ac:dyDescent="0.2"/>
    <row r="54182" ht="10.199999999999999" hidden="1" x14ac:dyDescent="0.2"/>
    <row r="54183" ht="10.199999999999999" hidden="1" x14ac:dyDescent="0.2"/>
    <row r="54184" ht="10.199999999999999" hidden="1" x14ac:dyDescent="0.2"/>
    <row r="54185" ht="10.199999999999999" hidden="1" x14ac:dyDescent="0.2"/>
    <row r="54186" ht="10.199999999999999" hidden="1" x14ac:dyDescent="0.2"/>
    <row r="54187" ht="10.199999999999999" hidden="1" x14ac:dyDescent="0.2"/>
    <row r="54188" ht="10.199999999999999" hidden="1" x14ac:dyDescent="0.2"/>
    <row r="54189" ht="10.199999999999999" hidden="1" x14ac:dyDescent="0.2"/>
    <row r="54190" ht="10.199999999999999" hidden="1" x14ac:dyDescent="0.2"/>
    <row r="54191" ht="10.199999999999999" hidden="1" x14ac:dyDescent="0.2"/>
    <row r="54192" ht="10.199999999999999" hidden="1" x14ac:dyDescent="0.2"/>
    <row r="54193" ht="10.199999999999999" hidden="1" x14ac:dyDescent="0.2"/>
    <row r="54194" ht="10.199999999999999" hidden="1" x14ac:dyDescent="0.2"/>
    <row r="54195" ht="10.199999999999999" hidden="1" x14ac:dyDescent="0.2"/>
    <row r="54196" ht="10.199999999999999" hidden="1" x14ac:dyDescent="0.2"/>
    <row r="54197" ht="10.199999999999999" hidden="1" x14ac:dyDescent="0.2"/>
    <row r="54198" ht="10.199999999999999" hidden="1" x14ac:dyDescent="0.2"/>
    <row r="54199" ht="10.199999999999999" hidden="1" x14ac:dyDescent="0.2"/>
    <row r="54200" ht="10.199999999999999" hidden="1" x14ac:dyDescent="0.2"/>
    <row r="54201" ht="10.199999999999999" hidden="1" x14ac:dyDescent="0.2"/>
    <row r="54202" ht="10.199999999999999" hidden="1" x14ac:dyDescent="0.2"/>
    <row r="54203" ht="10.199999999999999" hidden="1" x14ac:dyDescent="0.2"/>
    <row r="54204" ht="10.199999999999999" hidden="1" x14ac:dyDescent="0.2"/>
    <row r="54205" ht="10.199999999999999" hidden="1" x14ac:dyDescent="0.2"/>
    <row r="54206" ht="10.199999999999999" hidden="1" x14ac:dyDescent="0.2"/>
    <row r="54207" ht="10.199999999999999" hidden="1" x14ac:dyDescent="0.2"/>
    <row r="54208" ht="10.199999999999999" hidden="1" x14ac:dyDescent="0.2"/>
    <row r="54209" ht="10.199999999999999" hidden="1" x14ac:dyDescent="0.2"/>
    <row r="54210" ht="10.199999999999999" hidden="1" x14ac:dyDescent="0.2"/>
    <row r="54211" ht="10.199999999999999" hidden="1" x14ac:dyDescent="0.2"/>
    <row r="54212" ht="10.199999999999999" hidden="1" x14ac:dyDescent="0.2"/>
    <row r="54213" ht="10.199999999999999" hidden="1" x14ac:dyDescent="0.2"/>
    <row r="54214" ht="10.199999999999999" hidden="1" x14ac:dyDescent="0.2"/>
    <row r="54215" ht="10.199999999999999" hidden="1" x14ac:dyDescent="0.2"/>
    <row r="54216" ht="10.199999999999999" hidden="1" x14ac:dyDescent="0.2"/>
    <row r="54217" ht="10.199999999999999" hidden="1" x14ac:dyDescent="0.2"/>
    <row r="54218" ht="10.199999999999999" hidden="1" x14ac:dyDescent="0.2"/>
    <row r="54219" ht="10.199999999999999" hidden="1" x14ac:dyDescent="0.2"/>
    <row r="54220" ht="10.199999999999999" hidden="1" x14ac:dyDescent="0.2"/>
    <row r="54221" ht="10.199999999999999" hidden="1" x14ac:dyDescent="0.2"/>
    <row r="54222" ht="10.199999999999999" hidden="1" x14ac:dyDescent="0.2"/>
    <row r="54223" ht="10.199999999999999" hidden="1" x14ac:dyDescent="0.2"/>
    <row r="54224" ht="10.199999999999999" hidden="1" x14ac:dyDescent="0.2"/>
    <row r="54225" ht="10.199999999999999" hidden="1" x14ac:dyDescent="0.2"/>
    <row r="54226" ht="10.199999999999999" hidden="1" x14ac:dyDescent="0.2"/>
    <row r="54227" ht="10.199999999999999" hidden="1" x14ac:dyDescent="0.2"/>
    <row r="54228" ht="10.199999999999999" hidden="1" x14ac:dyDescent="0.2"/>
    <row r="54229" ht="10.199999999999999" hidden="1" x14ac:dyDescent="0.2"/>
    <row r="54230" ht="10.199999999999999" hidden="1" x14ac:dyDescent="0.2"/>
    <row r="54231" ht="10.199999999999999" hidden="1" x14ac:dyDescent="0.2"/>
    <row r="54232" ht="10.199999999999999" hidden="1" x14ac:dyDescent="0.2"/>
    <row r="54233" ht="10.199999999999999" hidden="1" x14ac:dyDescent="0.2"/>
    <row r="54234" ht="10.199999999999999" hidden="1" x14ac:dyDescent="0.2"/>
    <row r="54235" ht="10.199999999999999" hidden="1" x14ac:dyDescent="0.2"/>
    <row r="54236" ht="10.199999999999999" hidden="1" x14ac:dyDescent="0.2"/>
    <row r="54237" ht="10.199999999999999" hidden="1" x14ac:dyDescent="0.2"/>
    <row r="54238" ht="10.199999999999999" hidden="1" x14ac:dyDescent="0.2"/>
    <row r="54239" ht="10.199999999999999" hidden="1" x14ac:dyDescent="0.2"/>
    <row r="54240" ht="10.199999999999999" hidden="1" x14ac:dyDescent="0.2"/>
    <row r="54241" ht="10.199999999999999" hidden="1" x14ac:dyDescent="0.2"/>
    <row r="54242" ht="10.199999999999999" hidden="1" x14ac:dyDescent="0.2"/>
    <row r="54243" ht="10.199999999999999" hidden="1" x14ac:dyDescent="0.2"/>
    <row r="54244" ht="10.199999999999999" hidden="1" x14ac:dyDescent="0.2"/>
    <row r="54245" ht="10.199999999999999" hidden="1" x14ac:dyDescent="0.2"/>
    <row r="54246" ht="10.199999999999999" hidden="1" x14ac:dyDescent="0.2"/>
    <row r="54247" ht="10.199999999999999" hidden="1" x14ac:dyDescent="0.2"/>
    <row r="54248" ht="10.199999999999999" hidden="1" x14ac:dyDescent="0.2"/>
    <row r="54249" ht="10.199999999999999" hidden="1" x14ac:dyDescent="0.2"/>
    <row r="54250" ht="10.199999999999999" hidden="1" x14ac:dyDescent="0.2"/>
    <row r="54251" ht="10.199999999999999" hidden="1" x14ac:dyDescent="0.2"/>
    <row r="54252" ht="10.199999999999999" hidden="1" x14ac:dyDescent="0.2"/>
    <row r="54253" ht="10.199999999999999" hidden="1" x14ac:dyDescent="0.2"/>
    <row r="54254" ht="10.199999999999999" hidden="1" x14ac:dyDescent="0.2"/>
    <row r="54255" ht="10.199999999999999" hidden="1" x14ac:dyDescent="0.2"/>
    <row r="54256" ht="10.199999999999999" hidden="1" x14ac:dyDescent="0.2"/>
    <row r="54257" ht="10.199999999999999" hidden="1" x14ac:dyDescent="0.2"/>
    <row r="54258" ht="10.199999999999999" hidden="1" x14ac:dyDescent="0.2"/>
    <row r="54259" ht="10.199999999999999" hidden="1" x14ac:dyDescent="0.2"/>
    <row r="54260" ht="10.199999999999999" hidden="1" x14ac:dyDescent="0.2"/>
    <row r="54261" ht="10.199999999999999" hidden="1" x14ac:dyDescent="0.2"/>
    <row r="54262" ht="10.199999999999999" hidden="1" x14ac:dyDescent="0.2"/>
    <row r="54263" ht="10.199999999999999" hidden="1" x14ac:dyDescent="0.2"/>
    <row r="54264" ht="10.199999999999999" hidden="1" x14ac:dyDescent="0.2"/>
    <row r="54265" ht="10.199999999999999" hidden="1" x14ac:dyDescent="0.2"/>
    <row r="54266" ht="10.199999999999999" hidden="1" x14ac:dyDescent="0.2"/>
    <row r="54267" ht="10.199999999999999" hidden="1" x14ac:dyDescent="0.2"/>
    <row r="54268" ht="10.199999999999999" hidden="1" x14ac:dyDescent="0.2"/>
    <row r="54269" ht="10.199999999999999" hidden="1" x14ac:dyDescent="0.2"/>
    <row r="54270" ht="10.199999999999999" hidden="1" x14ac:dyDescent="0.2"/>
    <row r="54271" ht="10.199999999999999" hidden="1" x14ac:dyDescent="0.2"/>
    <row r="54272" ht="10.199999999999999" hidden="1" x14ac:dyDescent="0.2"/>
    <row r="54273" ht="10.199999999999999" hidden="1" x14ac:dyDescent="0.2"/>
    <row r="54274" ht="10.199999999999999" hidden="1" x14ac:dyDescent="0.2"/>
    <row r="54275" ht="10.199999999999999" hidden="1" x14ac:dyDescent="0.2"/>
    <row r="54276" ht="10.199999999999999" hidden="1" x14ac:dyDescent="0.2"/>
    <row r="54277" ht="10.199999999999999" hidden="1" x14ac:dyDescent="0.2"/>
    <row r="54278" ht="10.199999999999999" hidden="1" x14ac:dyDescent="0.2"/>
    <row r="54279" ht="10.199999999999999" hidden="1" x14ac:dyDescent="0.2"/>
    <row r="54280" ht="10.199999999999999" hidden="1" x14ac:dyDescent="0.2"/>
    <row r="54281" ht="10.199999999999999" hidden="1" x14ac:dyDescent="0.2"/>
    <row r="54282" ht="10.199999999999999" hidden="1" x14ac:dyDescent="0.2"/>
    <row r="54283" ht="10.199999999999999" hidden="1" x14ac:dyDescent="0.2"/>
    <row r="54284" ht="10.199999999999999" hidden="1" x14ac:dyDescent="0.2"/>
    <row r="54285" ht="10.199999999999999" hidden="1" x14ac:dyDescent="0.2"/>
    <row r="54286" ht="10.199999999999999" hidden="1" x14ac:dyDescent="0.2"/>
    <row r="54287" ht="10.199999999999999" hidden="1" x14ac:dyDescent="0.2"/>
    <row r="54288" ht="10.199999999999999" hidden="1" x14ac:dyDescent="0.2"/>
    <row r="54289" ht="10.199999999999999" hidden="1" x14ac:dyDescent="0.2"/>
    <row r="54290" ht="10.199999999999999" hidden="1" x14ac:dyDescent="0.2"/>
    <row r="54291" ht="10.199999999999999" hidden="1" x14ac:dyDescent="0.2"/>
    <row r="54292" ht="10.199999999999999" hidden="1" x14ac:dyDescent="0.2"/>
    <row r="54293" ht="10.199999999999999" hidden="1" x14ac:dyDescent="0.2"/>
    <row r="54294" ht="10.199999999999999" hidden="1" x14ac:dyDescent="0.2"/>
    <row r="54295" ht="10.199999999999999" hidden="1" x14ac:dyDescent="0.2"/>
    <row r="54296" ht="10.199999999999999" hidden="1" x14ac:dyDescent="0.2"/>
    <row r="54297" ht="10.199999999999999" hidden="1" x14ac:dyDescent="0.2"/>
    <row r="54298" ht="10.199999999999999" hidden="1" x14ac:dyDescent="0.2"/>
    <row r="54299" ht="10.199999999999999" hidden="1" x14ac:dyDescent="0.2"/>
    <row r="54300" ht="10.199999999999999" hidden="1" x14ac:dyDescent="0.2"/>
    <row r="54301" ht="10.199999999999999" hidden="1" x14ac:dyDescent="0.2"/>
    <row r="54302" ht="10.199999999999999" hidden="1" x14ac:dyDescent="0.2"/>
    <row r="54303" ht="10.199999999999999" hidden="1" x14ac:dyDescent="0.2"/>
    <row r="54304" ht="10.199999999999999" hidden="1" x14ac:dyDescent="0.2"/>
    <row r="54305" ht="10.199999999999999" hidden="1" x14ac:dyDescent="0.2"/>
    <row r="54306" ht="10.199999999999999" hidden="1" x14ac:dyDescent="0.2"/>
    <row r="54307" ht="10.199999999999999" hidden="1" x14ac:dyDescent="0.2"/>
    <row r="54308" ht="10.199999999999999" hidden="1" x14ac:dyDescent="0.2"/>
    <row r="54309" ht="10.199999999999999" hidden="1" x14ac:dyDescent="0.2"/>
    <row r="54310" ht="10.199999999999999" hidden="1" x14ac:dyDescent="0.2"/>
    <row r="54311" ht="10.199999999999999" hidden="1" x14ac:dyDescent="0.2"/>
    <row r="54312" ht="10.199999999999999" hidden="1" x14ac:dyDescent="0.2"/>
    <row r="54313" ht="10.199999999999999" hidden="1" x14ac:dyDescent="0.2"/>
    <row r="54314" ht="10.199999999999999" hidden="1" x14ac:dyDescent="0.2"/>
    <row r="54315" ht="10.199999999999999" hidden="1" x14ac:dyDescent="0.2"/>
    <row r="54316" ht="10.199999999999999" hidden="1" x14ac:dyDescent="0.2"/>
    <row r="54317" ht="10.199999999999999" hidden="1" x14ac:dyDescent="0.2"/>
    <row r="54318" ht="10.199999999999999" hidden="1" x14ac:dyDescent="0.2"/>
    <row r="54319" ht="10.199999999999999" hidden="1" x14ac:dyDescent="0.2"/>
    <row r="54320" ht="10.199999999999999" hidden="1" x14ac:dyDescent="0.2"/>
    <row r="54321" ht="10.199999999999999" hidden="1" x14ac:dyDescent="0.2"/>
    <row r="54322" ht="10.199999999999999" hidden="1" x14ac:dyDescent="0.2"/>
    <row r="54323" ht="10.199999999999999" hidden="1" x14ac:dyDescent="0.2"/>
    <row r="54324" ht="10.199999999999999" hidden="1" x14ac:dyDescent="0.2"/>
    <row r="54325" ht="10.199999999999999" hidden="1" x14ac:dyDescent="0.2"/>
    <row r="54326" ht="10.199999999999999" hidden="1" x14ac:dyDescent="0.2"/>
    <row r="54327" ht="10.199999999999999" hidden="1" x14ac:dyDescent="0.2"/>
    <row r="54328" ht="10.199999999999999" hidden="1" x14ac:dyDescent="0.2"/>
    <row r="54329" ht="10.199999999999999" hidden="1" x14ac:dyDescent="0.2"/>
    <row r="54330" ht="10.199999999999999" hidden="1" x14ac:dyDescent="0.2"/>
    <row r="54331" ht="10.199999999999999" hidden="1" x14ac:dyDescent="0.2"/>
    <row r="54332" ht="10.199999999999999" hidden="1" x14ac:dyDescent="0.2"/>
    <row r="54333" ht="10.199999999999999" hidden="1" x14ac:dyDescent="0.2"/>
    <row r="54334" ht="10.199999999999999" hidden="1" x14ac:dyDescent="0.2"/>
    <row r="54335" ht="10.199999999999999" hidden="1" x14ac:dyDescent="0.2"/>
    <row r="54336" ht="10.199999999999999" hidden="1" x14ac:dyDescent="0.2"/>
    <row r="54337" ht="10.199999999999999" hidden="1" x14ac:dyDescent="0.2"/>
    <row r="54338" ht="10.199999999999999" hidden="1" x14ac:dyDescent="0.2"/>
    <row r="54339" ht="10.199999999999999" hidden="1" x14ac:dyDescent="0.2"/>
    <row r="54340" ht="10.199999999999999" hidden="1" x14ac:dyDescent="0.2"/>
    <row r="54341" ht="10.199999999999999" hidden="1" x14ac:dyDescent="0.2"/>
    <row r="54342" ht="10.199999999999999" hidden="1" x14ac:dyDescent="0.2"/>
    <row r="54343" ht="10.199999999999999" hidden="1" x14ac:dyDescent="0.2"/>
    <row r="54344" ht="10.199999999999999" hidden="1" x14ac:dyDescent="0.2"/>
    <row r="54345" ht="10.199999999999999" hidden="1" x14ac:dyDescent="0.2"/>
    <row r="54346" ht="10.199999999999999" hidden="1" x14ac:dyDescent="0.2"/>
    <row r="54347" ht="10.199999999999999" hidden="1" x14ac:dyDescent="0.2"/>
    <row r="54348" ht="10.199999999999999" hidden="1" x14ac:dyDescent="0.2"/>
    <row r="54349" ht="10.199999999999999" hidden="1" x14ac:dyDescent="0.2"/>
    <row r="54350" ht="10.199999999999999" hidden="1" x14ac:dyDescent="0.2"/>
    <row r="54351" ht="10.199999999999999" hidden="1" x14ac:dyDescent="0.2"/>
    <row r="54352" ht="10.199999999999999" hidden="1" x14ac:dyDescent="0.2"/>
    <row r="54353" ht="10.199999999999999" hidden="1" x14ac:dyDescent="0.2"/>
    <row r="54354" ht="10.199999999999999" hidden="1" x14ac:dyDescent="0.2"/>
    <row r="54355" ht="10.199999999999999" hidden="1" x14ac:dyDescent="0.2"/>
    <row r="54356" ht="10.199999999999999" hidden="1" x14ac:dyDescent="0.2"/>
    <row r="54357" ht="10.199999999999999" hidden="1" x14ac:dyDescent="0.2"/>
    <row r="54358" ht="10.199999999999999" hidden="1" x14ac:dyDescent="0.2"/>
    <row r="54359" ht="10.199999999999999" hidden="1" x14ac:dyDescent="0.2"/>
    <row r="54360" ht="10.199999999999999" hidden="1" x14ac:dyDescent="0.2"/>
    <row r="54361" ht="10.199999999999999" hidden="1" x14ac:dyDescent="0.2"/>
    <row r="54362" ht="10.199999999999999" hidden="1" x14ac:dyDescent="0.2"/>
    <row r="54363" ht="10.199999999999999" hidden="1" x14ac:dyDescent="0.2"/>
    <row r="54364" ht="10.199999999999999" hidden="1" x14ac:dyDescent="0.2"/>
    <row r="54365" ht="10.199999999999999" hidden="1" x14ac:dyDescent="0.2"/>
    <row r="54366" ht="10.199999999999999" hidden="1" x14ac:dyDescent="0.2"/>
    <row r="54367" ht="10.199999999999999" hidden="1" x14ac:dyDescent="0.2"/>
    <row r="54368" ht="10.199999999999999" hidden="1" x14ac:dyDescent="0.2"/>
    <row r="54369" ht="10.199999999999999" hidden="1" x14ac:dyDescent="0.2"/>
    <row r="54370" ht="10.199999999999999" hidden="1" x14ac:dyDescent="0.2"/>
    <row r="54371" ht="10.199999999999999" hidden="1" x14ac:dyDescent="0.2"/>
    <row r="54372" ht="10.199999999999999" hidden="1" x14ac:dyDescent="0.2"/>
    <row r="54373" ht="10.199999999999999" hidden="1" x14ac:dyDescent="0.2"/>
    <row r="54374" ht="10.199999999999999" hidden="1" x14ac:dyDescent="0.2"/>
    <row r="54375" ht="10.199999999999999" hidden="1" x14ac:dyDescent="0.2"/>
    <row r="54376" ht="10.199999999999999" hidden="1" x14ac:dyDescent="0.2"/>
    <row r="54377" ht="10.199999999999999" hidden="1" x14ac:dyDescent="0.2"/>
    <row r="54378" ht="10.199999999999999" hidden="1" x14ac:dyDescent="0.2"/>
    <row r="54379" ht="10.199999999999999" hidden="1" x14ac:dyDescent="0.2"/>
    <row r="54380" ht="10.199999999999999" hidden="1" x14ac:dyDescent="0.2"/>
    <row r="54381" ht="10.199999999999999" hidden="1" x14ac:dyDescent="0.2"/>
    <row r="54382" ht="10.199999999999999" hidden="1" x14ac:dyDescent="0.2"/>
    <row r="54383" ht="10.199999999999999" hidden="1" x14ac:dyDescent="0.2"/>
    <row r="54384" ht="10.199999999999999" hidden="1" x14ac:dyDescent="0.2"/>
    <row r="54385" ht="10.199999999999999" hidden="1" x14ac:dyDescent="0.2"/>
    <row r="54386" ht="10.199999999999999" hidden="1" x14ac:dyDescent="0.2"/>
    <row r="54387" ht="10.199999999999999" hidden="1" x14ac:dyDescent="0.2"/>
    <row r="54388" ht="10.199999999999999" hidden="1" x14ac:dyDescent="0.2"/>
    <row r="54389" ht="10.199999999999999" hidden="1" x14ac:dyDescent="0.2"/>
    <row r="54390" ht="10.199999999999999" hidden="1" x14ac:dyDescent="0.2"/>
    <row r="54391" ht="10.199999999999999" hidden="1" x14ac:dyDescent="0.2"/>
    <row r="54392" ht="10.199999999999999" hidden="1" x14ac:dyDescent="0.2"/>
    <row r="54393" ht="10.199999999999999" hidden="1" x14ac:dyDescent="0.2"/>
    <row r="54394" ht="10.199999999999999" hidden="1" x14ac:dyDescent="0.2"/>
    <row r="54395" ht="10.199999999999999" hidden="1" x14ac:dyDescent="0.2"/>
    <row r="54396" ht="10.199999999999999" hidden="1" x14ac:dyDescent="0.2"/>
    <row r="54397" ht="10.199999999999999" hidden="1" x14ac:dyDescent="0.2"/>
    <row r="54398" ht="10.199999999999999" hidden="1" x14ac:dyDescent="0.2"/>
    <row r="54399" ht="10.199999999999999" hidden="1" x14ac:dyDescent="0.2"/>
    <row r="54400" ht="10.199999999999999" hidden="1" x14ac:dyDescent="0.2"/>
    <row r="54401" ht="10.199999999999999" hidden="1" x14ac:dyDescent="0.2"/>
    <row r="54402" ht="10.199999999999999" hidden="1" x14ac:dyDescent="0.2"/>
    <row r="54403" ht="10.199999999999999" hidden="1" x14ac:dyDescent="0.2"/>
    <row r="54404" ht="10.199999999999999" hidden="1" x14ac:dyDescent="0.2"/>
    <row r="54405" ht="10.199999999999999" hidden="1" x14ac:dyDescent="0.2"/>
    <row r="54406" ht="10.199999999999999" hidden="1" x14ac:dyDescent="0.2"/>
    <row r="54407" ht="10.199999999999999" hidden="1" x14ac:dyDescent="0.2"/>
    <row r="54408" ht="10.199999999999999" hidden="1" x14ac:dyDescent="0.2"/>
    <row r="54409" ht="10.199999999999999" hidden="1" x14ac:dyDescent="0.2"/>
    <row r="54410" ht="10.199999999999999" hidden="1" x14ac:dyDescent="0.2"/>
    <row r="54411" ht="10.199999999999999" hidden="1" x14ac:dyDescent="0.2"/>
    <row r="54412" ht="10.199999999999999" hidden="1" x14ac:dyDescent="0.2"/>
    <row r="54413" ht="10.199999999999999" hidden="1" x14ac:dyDescent="0.2"/>
    <row r="54414" ht="10.199999999999999" hidden="1" x14ac:dyDescent="0.2"/>
    <row r="54415" ht="10.199999999999999" hidden="1" x14ac:dyDescent="0.2"/>
    <row r="54416" ht="10.199999999999999" hidden="1" x14ac:dyDescent="0.2"/>
    <row r="54417" ht="10.199999999999999" hidden="1" x14ac:dyDescent="0.2"/>
    <row r="54418" ht="10.199999999999999" hidden="1" x14ac:dyDescent="0.2"/>
    <row r="54419" ht="10.199999999999999" hidden="1" x14ac:dyDescent="0.2"/>
    <row r="54420" ht="10.199999999999999" hidden="1" x14ac:dyDescent="0.2"/>
    <row r="54421" ht="10.199999999999999" hidden="1" x14ac:dyDescent="0.2"/>
    <row r="54422" ht="10.199999999999999" hidden="1" x14ac:dyDescent="0.2"/>
    <row r="54423" ht="10.199999999999999" hidden="1" x14ac:dyDescent="0.2"/>
    <row r="54424" ht="10.199999999999999" hidden="1" x14ac:dyDescent="0.2"/>
    <row r="54425" ht="10.199999999999999" hidden="1" x14ac:dyDescent="0.2"/>
    <row r="54426" ht="10.199999999999999" hidden="1" x14ac:dyDescent="0.2"/>
    <row r="54427" ht="10.199999999999999" hidden="1" x14ac:dyDescent="0.2"/>
    <row r="54428" ht="10.199999999999999" hidden="1" x14ac:dyDescent="0.2"/>
    <row r="54429" ht="10.199999999999999" hidden="1" x14ac:dyDescent="0.2"/>
    <row r="54430" ht="10.199999999999999" hidden="1" x14ac:dyDescent="0.2"/>
    <row r="54431" ht="10.199999999999999" hidden="1" x14ac:dyDescent="0.2"/>
    <row r="54432" ht="10.199999999999999" hidden="1" x14ac:dyDescent="0.2"/>
    <row r="54433" ht="10.199999999999999" hidden="1" x14ac:dyDescent="0.2"/>
    <row r="54434" ht="10.199999999999999" hidden="1" x14ac:dyDescent="0.2"/>
    <row r="54435" ht="10.199999999999999" hidden="1" x14ac:dyDescent="0.2"/>
    <row r="54436" ht="10.199999999999999" hidden="1" x14ac:dyDescent="0.2"/>
    <row r="54437" ht="10.199999999999999" hidden="1" x14ac:dyDescent="0.2"/>
    <row r="54438" ht="10.199999999999999" hidden="1" x14ac:dyDescent="0.2"/>
    <row r="54439" ht="10.199999999999999" hidden="1" x14ac:dyDescent="0.2"/>
    <row r="54440" ht="10.199999999999999" hidden="1" x14ac:dyDescent="0.2"/>
    <row r="54441" ht="10.199999999999999" hidden="1" x14ac:dyDescent="0.2"/>
    <row r="54442" ht="10.199999999999999" hidden="1" x14ac:dyDescent="0.2"/>
    <row r="54443" ht="10.199999999999999" hidden="1" x14ac:dyDescent="0.2"/>
    <row r="54444" ht="10.199999999999999" hidden="1" x14ac:dyDescent="0.2"/>
    <row r="54445" ht="10.199999999999999" hidden="1" x14ac:dyDescent="0.2"/>
    <row r="54446" ht="10.199999999999999" hidden="1" x14ac:dyDescent="0.2"/>
    <row r="54447" ht="10.199999999999999" hidden="1" x14ac:dyDescent="0.2"/>
    <row r="54448" ht="10.199999999999999" hidden="1" x14ac:dyDescent="0.2"/>
    <row r="54449" ht="10.199999999999999" hidden="1" x14ac:dyDescent="0.2"/>
    <row r="54450" ht="10.199999999999999" hidden="1" x14ac:dyDescent="0.2"/>
    <row r="54451" ht="10.199999999999999" hidden="1" x14ac:dyDescent="0.2"/>
    <row r="54452" ht="10.199999999999999" hidden="1" x14ac:dyDescent="0.2"/>
    <row r="54453" ht="10.199999999999999" hidden="1" x14ac:dyDescent="0.2"/>
    <row r="54454" ht="10.199999999999999" hidden="1" x14ac:dyDescent="0.2"/>
    <row r="54455" ht="10.199999999999999" hidden="1" x14ac:dyDescent="0.2"/>
    <row r="54456" ht="10.199999999999999" hidden="1" x14ac:dyDescent="0.2"/>
    <row r="54457" ht="10.199999999999999" hidden="1" x14ac:dyDescent="0.2"/>
    <row r="54458" ht="10.199999999999999" hidden="1" x14ac:dyDescent="0.2"/>
    <row r="54459" ht="10.199999999999999" hidden="1" x14ac:dyDescent="0.2"/>
    <row r="54460" ht="10.199999999999999" hidden="1" x14ac:dyDescent="0.2"/>
    <row r="54461" ht="10.199999999999999" hidden="1" x14ac:dyDescent="0.2"/>
    <row r="54462" ht="10.199999999999999" hidden="1" x14ac:dyDescent="0.2"/>
    <row r="54463" ht="10.199999999999999" hidden="1" x14ac:dyDescent="0.2"/>
    <row r="54464" ht="10.199999999999999" hidden="1" x14ac:dyDescent="0.2"/>
    <row r="54465" ht="10.199999999999999" hidden="1" x14ac:dyDescent="0.2"/>
    <row r="54466" ht="10.199999999999999" hidden="1" x14ac:dyDescent="0.2"/>
    <row r="54467" ht="10.199999999999999" hidden="1" x14ac:dyDescent="0.2"/>
    <row r="54468" ht="10.199999999999999" hidden="1" x14ac:dyDescent="0.2"/>
    <row r="54469" ht="10.199999999999999" hidden="1" x14ac:dyDescent="0.2"/>
    <row r="54470" ht="10.199999999999999" hidden="1" x14ac:dyDescent="0.2"/>
    <row r="54471" ht="10.199999999999999" hidden="1" x14ac:dyDescent="0.2"/>
    <row r="54472" ht="10.199999999999999" hidden="1" x14ac:dyDescent="0.2"/>
    <row r="54473" ht="10.199999999999999" hidden="1" x14ac:dyDescent="0.2"/>
    <row r="54474" ht="10.199999999999999" hidden="1" x14ac:dyDescent="0.2"/>
    <row r="54475" ht="10.199999999999999" hidden="1" x14ac:dyDescent="0.2"/>
    <row r="54476" ht="10.199999999999999" hidden="1" x14ac:dyDescent="0.2"/>
    <row r="54477" ht="10.199999999999999" hidden="1" x14ac:dyDescent="0.2"/>
    <row r="54478" ht="10.199999999999999" hidden="1" x14ac:dyDescent="0.2"/>
    <row r="54479" ht="10.199999999999999" hidden="1" x14ac:dyDescent="0.2"/>
    <row r="54480" ht="10.199999999999999" hidden="1" x14ac:dyDescent="0.2"/>
    <row r="54481" ht="10.199999999999999" hidden="1" x14ac:dyDescent="0.2"/>
    <row r="54482" ht="10.199999999999999" hidden="1" x14ac:dyDescent="0.2"/>
    <row r="54483" ht="10.199999999999999" hidden="1" x14ac:dyDescent="0.2"/>
    <row r="54484" ht="10.199999999999999" hidden="1" x14ac:dyDescent="0.2"/>
    <row r="54485" ht="10.199999999999999" hidden="1" x14ac:dyDescent="0.2"/>
    <row r="54486" ht="10.199999999999999" hidden="1" x14ac:dyDescent="0.2"/>
    <row r="54487" ht="10.199999999999999" hidden="1" x14ac:dyDescent="0.2"/>
    <row r="54488" ht="10.199999999999999" hidden="1" x14ac:dyDescent="0.2"/>
    <row r="54489" ht="10.199999999999999" hidden="1" x14ac:dyDescent="0.2"/>
    <row r="54490" ht="10.199999999999999" hidden="1" x14ac:dyDescent="0.2"/>
    <row r="54491" ht="10.199999999999999" hidden="1" x14ac:dyDescent="0.2"/>
    <row r="54492" ht="10.199999999999999" hidden="1" x14ac:dyDescent="0.2"/>
    <row r="54493" ht="10.199999999999999" hidden="1" x14ac:dyDescent="0.2"/>
    <row r="54494" ht="10.199999999999999" hidden="1" x14ac:dyDescent="0.2"/>
    <row r="54495" ht="10.199999999999999" hidden="1" x14ac:dyDescent="0.2"/>
    <row r="54496" ht="10.199999999999999" hidden="1" x14ac:dyDescent="0.2"/>
    <row r="54497" ht="10.199999999999999" hidden="1" x14ac:dyDescent="0.2"/>
    <row r="54498" ht="10.199999999999999" hidden="1" x14ac:dyDescent="0.2"/>
    <row r="54499" ht="10.199999999999999" hidden="1" x14ac:dyDescent="0.2"/>
    <row r="54500" ht="10.199999999999999" hidden="1" x14ac:dyDescent="0.2"/>
    <row r="54501" ht="10.199999999999999" hidden="1" x14ac:dyDescent="0.2"/>
    <row r="54502" ht="10.199999999999999" hidden="1" x14ac:dyDescent="0.2"/>
    <row r="54503" ht="10.199999999999999" hidden="1" x14ac:dyDescent="0.2"/>
    <row r="54504" ht="10.199999999999999" hidden="1" x14ac:dyDescent="0.2"/>
    <row r="54505" ht="10.199999999999999" hidden="1" x14ac:dyDescent="0.2"/>
    <row r="54506" ht="10.199999999999999" hidden="1" x14ac:dyDescent="0.2"/>
    <row r="54507" ht="10.199999999999999" hidden="1" x14ac:dyDescent="0.2"/>
    <row r="54508" ht="10.199999999999999" hidden="1" x14ac:dyDescent="0.2"/>
    <row r="54509" ht="10.199999999999999" hidden="1" x14ac:dyDescent="0.2"/>
    <row r="54510" ht="10.199999999999999" hidden="1" x14ac:dyDescent="0.2"/>
    <row r="54511" ht="10.199999999999999" hidden="1" x14ac:dyDescent="0.2"/>
    <row r="54512" ht="10.199999999999999" hidden="1" x14ac:dyDescent="0.2"/>
    <row r="54513" ht="10.199999999999999" hidden="1" x14ac:dyDescent="0.2"/>
    <row r="54514" ht="10.199999999999999" hidden="1" x14ac:dyDescent="0.2"/>
    <row r="54515" ht="10.199999999999999" hidden="1" x14ac:dyDescent="0.2"/>
    <row r="54516" ht="10.199999999999999" hidden="1" x14ac:dyDescent="0.2"/>
    <row r="54517" ht="10.199999999999999" hidden="1" x14ac:dyDescent="0.2"/>
    <row r="54518" ht="10.199999999999999" hidden="1" x14ac:dyDescent="0.2"/>
    <row r="54519" ht="10.199999999999999" hidden="1" x14ac:dyDescent="0.2"/>
    <row r="54520" ht="10.199999999999999" hidden="1" x14ac:dyDescent="0.2"/>
    <row r="54521" ht="10.199999999999999" hidden="1" x14ac:dyDescent="0.2"/>
    <row r="54522" ht="10.199999999999999" hidden="1" x14ac:dyDescent="0.2"/>
    <row r="54523" ht="10.199999999999999" hidden="1" x14ac:dyDescent="0.2"/>
    <row r="54524" ht="10.199999999999999" hidden="1" x14ac:dyDescent="0.2"/>
    <row r="54525" ht="10.199999999999999" hidden="1" x14ac:dyDescent="0.2"/>
    <row r="54526" ht="10.199999999999999" hidden="1" x14ac:dyDescent="0.2"/>
    <row r="54527" ht="10.199999999999999" hidden="1" x14ac:dyDescent="0.2"/>
    <row r="54528" ht="10.199999999999999" hidden="1" x14ac:dyDescent="0.2"/>
    <row r="54529" ht="10.199999999999999" hidden="1" x14ac:dyDescent="0.2"/>
    <row r="54530" ht="10.199999999999999" hidden="1" x14ac:dyDescent="0.2"/>
    <row r="54531" ht="10.199999999999999" hidden="1" x14ac:dyDescent="0.2"/>
    <row r="54532" ht="10.199999999999999" hidden="1" x14ac:dyDescent="0.2"/>
    <row r="54533" ht="10.199999999999999" hidden="1" x14ac:dyDescent="0.2"/>
    <row r="54534" ht="10.199999999999999" hidden="1" x14ac:dyDescent="0.2"/>
    <row r="54535" ht="10.199999999999999" hidden="1" x14ac:dyDescent="0.2"/>
    <row r="54536" ht="10.199999999999999" hidden="1" x14ac:dyDescent="0.2"/>
    <row r="54537" ht="10.199999999999999" hidden="1" x14ac:dyDescent="0.2"/>
    <row r="54538" ht="10.199999999999999" hidden="1" x14ac:dyDescent="0.2"/>
    <row r="54539" ht="10.199999999999999" hidden="1" x14ac:dyDescent="0.2"/>
    <row r="54540" ht="10.199999999999999" hidden="1" x14ac:dyDescent="0.2"/>
    <row r="54541" ht="10.199999999999999" hidden="1" x14ac:dyDescent="0.2"/>
    <row r="54542" ht="10.199999999999999" hidden="1" x14ac:dyDescent="0.2"/>
    <row r="54543" ht="10.199999999999999" hidden="1" x14ac:dyDescent="0.2"/>
    <row r="54544" ht="10.199999999999999" hidden="1" x14ac:dyDescent="0.2"/>
    <row r="54545" ht="10.199999999999999" hidden="1" x14ac:dyDescent="0.2"/>
    <row r="54546" ht="10.199999999999999" hidden="1" x14ac:dyDescent="0.2"/>
    <row r="54547" ht="10.199999999999999" hidden="1" x14ac:dyDescent="0.2"/>
    <row r="54548" ht="10.199999999999999" hidden="1" x14ac:dyDescent="0.2"/>
    <row r="54549" ht="10.199999999999999" hidden="1" x14ac:dyDescent="0.2"/>
    <row r="54550" ht="10.199999999999999" hidden="1" x14ac:dyDescent="0.2"/>
    <row r="54551" ht="10.199999999999999" hidden="1" x14ac:dyDescent="0.2"/>
    <row r="54552" ht="10.199999999999999" hidden="1" x14ac:dyDescent="0.2"/>
    <row r="54553" ht="10.199999999999999" hidden="1" x14ac:dyDescent="0.2"/>
    <row r="54554" ht="10.199999999999999" hidden="1" x14ac:dyDescent="0.2"/>
    <row r="54555" ht="10.199999999999999" hidden="1" x14ac:dyDescent="0.2"/>
    <row r="54556" ht="10.199999999999999" hidden="1" x14ac:dyDescent="0.2"/>
    <row r="54557" ht="10.199999999999999" hidden="1" x14ac:dyDescent="0.2"/>
    <row r="54558" ht="10.199999999999999" hidden="1" x14ac:dyDescent="0.2"/>
    <row r="54559" ht="10.199999999999999" hidden="1" x14ac:dyDescent="0.2"/>
    <row r="54560" ht="10.199999999999999" hidden="1" x14ac:dyDescent="0.2"/>
    <row r="54561" ht="10.199999999999999" hidden="1" x14ac:dyDescent="0.2"/>
    <row r="54562" ht="10.199999999999999" hidden="1" x14ac:dyDescent="0.2"/>
    <row r="54563" ht="10.199999999999999" hidden="1" x14ac:dyDescent="0.2"/>
    <row r="54564" ht="10.199999999999999" hidden="1" x14ac:dyDescent="0.2"/>
    <row r="54565" ht="10.199999999999999" hidden="1" x14ac:dyDescent="0.2"/>
    <row r="54566" ht="10.199999999999999" hidden="1" x14ac:dyDescent="0.2"/>
    <row r="54567" ht="10.199999999999999" hidden="1" x14ac:dyDescent="0.2"/>
    <row r="54568" ht="10.199999999999999" hidden="1" x14ac:dyDescent="0.2"/>
    <row r="54569" ht="10.199999999999999" hidden="1" x14ac:dyDescent="0.2"/>
    <row r="54570" ht="10.199999999999999" hidden="1" x14ac:dyDescent="0.2"/>
    <row r="54571" ht="10.199999999999999" hidden="1" x14ac:dyDescent="0.2"/>
    <row r="54572" ht="10.199999999999999" hidden="1" x14ac:dyDescent="0.2"/>
    <row r="54573" ht="10.199999999999999" hidden="1" x14ac:dyDescent="0.2"/>
    <row r="54574" ht="10.199999999999999" hidden="1" x14ac:dyDescent="0.2"/>
    <row r="54575" ht="10.199999999999999" hidden="1" x14ac:dyDescent="0.2"/>
    <row r="54576" ht="10.199999999999999" hidden="1" x14ac:dyDescent="0.2"/>
    <row r="54577" ht="10.199999999999999" hidden="1" x14ac:dyDescent="0.2"/>
    <row r="54578" ht="10.199999999999999" hidden="1" x14ac:dyDescent="0.2"/>
    <row r="54579" ht="10.199999999999999" hidden="1" x14ac:dyDescent="0.2"/>
    <row r="54580" ht="10.199999999999999" hidden="1" x14ac:dyDescent="0.2"/>
    <row r="54581" ht="10.199999999999999" hidden="1" x14ac:dyDescent="0.2"/>
    <row r="54582" ht="10.199999999999999" hidden="1" x14ac:dyDescent="0.2"/>
    <row r="54583" ht="10.199999999999999" hidden="1" x14ac:dyDescent="0.2"/>
    <row r="54584" ht="10.199999999999999" hidden="1" x14ac:dyDescent="0.2"/>
    <row r="54585" ht="10.199999999999999" hidden="1" x14ac:dyDescent="0.2"/>
    <row r="54586" ht="10.199999999999999" hidden="1" x14ac:dyDescent="0.2"/>
    <row r="54587" ht="10.199999999999999" hidden="1" x14ac:dyDescent="0.2"/>
    <row r="54588" ht="10.199999999999999" hidden="1" x14ac:dyDescent="0.2"/>
    <row r="54589" ht="10.199999999999999" hidden="1" x14ac:dyDescent="0.2"/>
    <row r="54590" ht="10.199999999999999" hidden="1" x14ac:dyDescent="0.2"/>
    <row r="54591" ht="10.199999999999999" hidden="1" x14ac:dyDescent="0.2"/>
    <row r="54592" ht="10.199999999999999" hidden="1" x14ac:dyDescent="0.2"/>
    <row r="54593" ht="10.199999999999999" hidden="1" x14ac:dyDescent="0.2"/>
    <row r="54594" ht="10.199999999999999" hidden="1" x14ac:dyDescent="0.2"/>
    <row r="54595" ht="10.199999999999999" hidden="1" x14ac:dyDescent="0.2"/>
    <row r="54596" ht="10.199999999999999" hidden="1" x14ac:dyDescent="0.2"/>
    <row r="54597" ht="10.199999999999999" hidden="1" x14ac:dyDescent="0.2"/>
    <row r="54598" ht="10.199999999999999" hidden="1" x14ac:dyDescent="0.2"/>
    <row r="54599" ht="10.199999999999999" hidden="1" x14ac:dyDescent="0.2"/>
    <row r="54600" ht="10.199999999999999" hidden="1" x14ac:dyDescent="0.2"/>
    <row r="54601" ht="10.199999999999999" hidden="1" x14ac:dyDescent="0.2"/>
    <row r="54602" ht="10.199999999999999" hidden="1" x14ac:dyDescent="0.2"/>
    <row r="54603" ht="10.199999999999999" hidden="1" x14ac:dyDescent="0.2"/>
    <row r="54604" ht="10.199999999999999" hidden="1" x14ac:dyDescent="0.2"/>
    <row r="54605" ht="10.199999999999999" hidden="1" x14ac:dyDescent="0.2"/>
    <row r="54606" ht="10.199999999999999" hidden="1" x14ac:dyDescent="0.2"/>
    <row r="54607" ht="10.199999999999999" hidden="1" x14ac:dyDescent="0.2"/>
    <row r="54608" ht="10.199999999999999" hidden="1" x14ac:dyDescent="0.2"/>
    <row r="54609" ht="10.199999999999999" hidden="1" x14ac:dyDescent="0.2"/>
    <row r="54610" ht="10.199999999999999" hidden="1" x14ac:dyDescent="0.2"/>
    <row r="54611" ht="10.199999999999999" hidden="1" x14ac:dyDescent="0.2"/>
    <row r="54612" ht="10.199999999999999" hidden="1" x14ac:dyDescent="0.2"/>
    <row r="54613" ht="10.199999999999999" hidden="1" x14ac:dyDescent="0.2"/>
    <row r="54614" ht="10.199999999999999" hidden="1" x14ac:dyDescent="0.2"/>
    <row r="54615" ht="10.199999999999999" hidden="1" x14ac:dyDescent="0.2"/>
    <row r="54616" ht="10.199999999999999" hidden="1" x14ac:dyDescent="0.2"/>
    <row r="54617" ht="10.199999999999999" hidden="1" x14ac:dyDescent="0.2"/>
    <row r="54618" ht="10.199999999999999" hidden="1" x14ac:dyDescent="0.2"/>
    <row r="54619" ht="10.199999999999999" hidden="1" x14ac:dyDescent="0.2"/>
    <row r="54620" ht="10.199999999999999" hidden="1" x14ac:dyDescent="0.2"/>
    <row r="54621" ht="10.199999999999999" hidden="1" x14ac:dyDescent="0.2"/>
    <row r="54622" ht="10.199999999999999" hidden="1" x14ac:dyDescent="0.2"/>
    <row r="54623" ht="10.199999999999999" hidden="1" x14ac:dyDescent="0.2"/>
    <row r="54624" ht="10.199999999999999" hidden="1" x14ac:dyDescent="0.2"/>
    <row r="54625" ht="10.199999999999999" hidden="1" x14ac:dyDescent="0.2"/>
    <row r="54626" ht="10.199999999999999" hidden="1" x14ac:dyDescent="0.2"/>
    <row r="54627" ht="10.199999999999999" hidden="1" x14ac:dyDescent="0.2"/>
    <row r="54628" ht="10.199999999999999" hidden="1" x14ac:dyDescent="0.2"/>
    <row r="54629" ht="10.199999999999999" hidden="1" x14ac:dyDescent="0.2"/>
    <row r="54630" ht="10.199999999999999" hidden="1" x14ac:dyDescent="0.2"/>
    <row r="54631" ht="10.199999999999999" hidden="1" x14ac:dyDescent="0.2"/>
    <row r="54632" ht="10.199999999999999" hidden="1" x14ac:dyDescent="0.2"/>
    <row r="54633" ht="10.199999999999999" hidden="1" x14ac:dyDescent="0.2"/>
    <row r="54634" ht="10.199999999999999" hidden="1" x14ac:dyDescent="0.2"/>
    <row r="54635" ht="10.199999999999999" hidden="1" x14ac:dyDescent="0.2"/>
    <row r="54636" ht="10.199999999999999" hidden="1" x14ac:dyDescent="0.2"/>
    <row r="54637" ht="10.199999999999999" hidden="1" x14ac:dyDescent="0.2"/>
    <row r="54638" ht="10.199999999999999" hidden="1" x14ac:dyDescent="0.2"/>
    <row r="54639" ht="10.199999999999999" hidden="1" x14ac:dyDescent="0.2"/>
    <row r="54640" ht="10.199999999999999" hidden="1" x14ac:dyDescent="0.2"/>
    <row r="54641" ht="10.199999999999999" hidden="1" x14ac:dyDescent="0.2"/>
    <row r="54642" ht="10.199999999999999" hidden="1" x14ac:dyDescent="0.2"/>
    <row r="54643" ht="10.199999999999999" hidden="1" x14ac:dyDescent="0.2"/>
    <row r="54644" ht="10.199999999999999" hidden="1" x14ac:dyDescent="0.2"/>
    <row r="54645" ht="10.199999999999999" hidden="1" x14ac:dyDescent="0.2"/>
    <row r="54646" ht="10.199999999999999" hidden="1" x14ac:dyDescent="0.2"/>
    <row r="54647" ht="10.199999999999999" hidden="1" x14ac:dyDescent="0.2"/>
    <row r="54648" ht="10.199999999999999" hidden="1" x14ac:dyDescent="0.2"/>
    <row r="54649" ht="10.199999999999999" hidden="1" x14ac:dyDescent="0.2"/>
    <row r="54650" ht="10.199999999999999" hidden="1" x14ac:dyDescent="0.2"/>
    <row r="54651" ht="10.199999999999999" hidden="1" x14ac:dyDescent="0.2"/>
    <row r="54652" ht="10.199999999999999" hidden="1" x14ac:dyDescent="0.2"/>
    <row r="54653" ht="10.199999999999999" hidden="1" x14ac:dyDescent="0.2"/>
    <row r="54654" ht="10.199999999999999" hidden="1" x14ac:dyDescent="0.2"/>
    <row r="54655" ht="10.199999999999999" hidden="1" x14ac:dyDescent="0.2"/>
    <row r="54656" ht="10.199999999999999" hidden="1" x14ac:dyDescent="0.2"/>
    <row r="54657" ht="10.199999999999999" hidden="1" x14ac:dyDescent="0.2"/>
    <row r="54658" ht="10.199999999999999" hidden="1" x14ac:dyDescent="0.2"/>
    <row r="54659" ht="10.199999999999999" hidden="1" x14ac:dyDescent="0.2"/>
    <row r="54660" ht="10.199999999999999" hidden="1" x14ac:dyDescent="0.2"/>
    <row r="54661" ht="10.199999999999999" hidden="1" x14ac:dyDescent="0.2"/>
    <row r="54662" ht="10.199999999999999" hidden="1" x14ac:dyDescent="0.2"/>
    <row r="54663" ht="10.199999999999999" hidden="1" x14ac:dyDescent="0.2"/>
    <row r="54664" ht="10.199999999999999" hidden="1" x14ac:dyDescent="0.2"/>
    <row r="54665" ht="10.199999999999999" hidden="1" x14ac:dyDescent="0.2"/>
    <row r="54666" ht="10.199999999999999" hidden="1" x14ac:dyDescent="0.2"/>
    <row r="54667" ht="10.199999999999999" hidden="1" x14ac:dyDescent="0.2"/>
    <row r="54668" ht="10.199999999999999" hidden="1" x14ac:dyDescent="0.2"/>
    <row r="54669" ht="10.199999999999999" hidden="1" x14ac:dyDescent="0.2"/>
    <row r="54670" ht="10.199999999999999" hidden="1" x14ac:dyDescent="0.2"/>
    <row r="54671" ht="10.199999999999999" hidden="1" x14ac:dyDescent="0.2"/>
    <row r="54672" ht="10.199999999999999" hidden="1" x14ac:dyDescent="0.2"/>
    <row r="54673" ht="10.199999999999999" hidden="1" x14ac:dyDescent="0.2"/>
    <row r="54674" ht="10.199999999999999" hidden="1" x14ac:dyDescent="0.2"/>
    <row r="54675" ht="10.199999999999999" hidden="1" x14ac:dyDescent="0.2"/>
    <row r="54676" ht="10.199999999999999" hidden="1" x14ac:dyDescent="0.2"/>
    <row r="54677" ht="10.199999999999999" hidden="1" x14ac:dyDescent="0.2"/>
    <row r="54678" ht="10.199999999999999" hidden="1" x14ac:dyDescent="0.2"/>
    <row r="54679" ht="10.199999999999999" hidden="1" x14ac:dyDescent="0.2"/>
    <row r="54680" ht="10.199999999999999" hidden="1" x14ac:dyDescent="0.2"/>
    <row r="54681" ht="10.199999999999999" hidden="1" x14ac:dyDescent="0.2"/>
    <row r="54682" ht="10.199999999999999" hidden="1" x14ac:dyDescent="0.2"/>
    <row r="54683" ht="10.199999999999999" hidden="1" x14ac:dyDescent="0.2"/>
    <row r="54684" ht="10.199999999999999" hidden="1" x14ac:dyDescent="0.2"/>
    <row r="54685" ht="10.199999999999999" hidden="1" x14ac:dyDescent="0.2"/>
    <row r="54686" ht="10.199999999999999" hidden="1" x14ac:dyDescent="0.2"/>
    <row r="54687" ht="10.199999999999999" hidden="1" x14ac:dyDescent="0.2"/>
    <row r="54688" ht="10.199999999999999" hidden="1" x14ac:dyDescent="0.2"/>
    <row r="54689" ht="10.199999999999999" hidden="1" x14ac:dyDescent="0.2"/>
    <row r="54690" ht="10.199999999999999" hidden="1" x14ac:dyDescent="0.2"/>
    <row r="54691" ht="10.199999999999999" hidden="1" x14ac:dyDescent="0.2"/>
    <row r="54692" ht="10.199999999999999" hidden="1" x14ac:dyDescent="0.2"/>
    <row r="54693" ht="10.199999999999999" hidden="1" x14ac:dyDescent="0.2"/>
    <row r="54694" ht="10.199999999999999" hidden="1" x14ac:dyDescent="0.2"/>
    <row r="54695" ht="10.199999999999999" hidden="1" x14ac:dyDescent="0.2"/>
    <row r="54696" ht="10.199999999999999" hidden="1" x14ac:dyDescent="0.2"/>
    <row r="54697" ht="10.199999999999999" hidden="1" x14ac:dyDescent="0.2"/>
    <row r="54698" ht="10.199999999999999" hidden="1" x14ac:dyDescent="0.2"/>
    <row r="54699" ht="10.199999999999999" hidden="1" x14ac:dyDescent="0.2"/>
    <row r="54700" ht="10.199999999999999" hidden="1" x14ac:dyDescent="0.2"/>
    <row r="54701" ht="10.199999999999999" hidden="1" x14ac:dyDescent="0.2"/>
    <row r="54702" ht="10.199999999999999" hidden="1" x14ac:dyDescent="0.2"/>
    <row r="54703" ht="10.199999999999999" hidden="1" x14ac:dyDescent="0.2"/>
    <row r="54704" ht="10.199999999999999" hidden="1" x14ac:dyDescent="0.2"/>
    <row r="54705" ht="10.199999999999999" hidden="1" x14ac:dyDescent="0.2"/>
    <row r="54706" ht="10.199999999999999" hidden="1" x14ac:dyDescent="0.2"/>
    <row r="54707" ht="10.199999999999999" hidden="1" x14ac:dyDescent="0.2"/>
    <row r="54708" ht="10.199999999999999" hidden="1" x14ac:dyDescent="0.2"/>
    <row r="54709" ht="10.199999999999999" hidden="1" x14ac:dyDescent="0.2"/>
    <row r="54710" ht="10.199999999999999" hidden="1" x14ac:dyDescent="0.2"/>
    <row r="54711" ht="10.199999999999999" hidden="1" x14ac:dyDescent="0.2"/>
    <row r="54712" ht="10.199999999999999" hidden="1" x14ac:dyDescent="0.2"/>
    <row r="54713" ht="10.199999999999999" hidden="1" x14ac:dyDescent="0.2"/>
    <row r="54714" ht="10.199999999999999" hidden="1" x14ac:dyDescent="0.2"/>
    <row r="54715" ht="10.199999999999999" hidden="1" x14ac:dyDescent="0.2"/>
    <row r="54716" ht="10.199999999999999" hidden="1" x14ac:dyDescent="0.2"/>
    <row r="54717" ht="10.199999999999999" hidden="1" x14ac:dyDescent="0.2"/>
    <row r="54718" ht="10.199999999999999" hidden="1" x14ac:dyDescent="0.2"/>
    <row r="54719" ht="10.199999999999999" hidden="1" x14ac:dyDescent="0.2"/>
    <row r="54720" ht="10.199999999999999" hidden="1" x14ac:dyDescent="0.2"/>
    <row r="54721" ht="10.199999999999999" hidden="1" x14ac:dyDescent="0.2"/>
    <row r="54722" ht="10.199999999999999" hidden="1" x14ac:dyDescent="0.2"/>
    <row r="54723" ht="10.199999999999999" hidden="1" x14ac:dyDescent="0.2"/>
    <row r="54724" ht="10.199999999999999" hidden="1" x14ac:dyDescent="0.2"/>
    <row r="54725" ht="10.199999999999999" hidden="1" x14ac:dyDescent="0.2"/>
    <row r="54726" ht="10.199999999999999" hidden="1" x14ac:dyDescent="0.2"/>
    <row r="54727" ht="10.199999999999999" hidden="1" x14ac:dyDescent="0.2"/>
    <row r="54728" ht="10.199999999999999" hidden="1" x14ac:dyDescent="0.2"/>
    <row r="54729" ht="10.199999999999999" hidden="1" x14ac:dyDescent="0.2"/>
    <row r="54730" ht="10.199999999999999" hidden="1" x14ac:dyDescent="0.2"/>
    <row r="54731" ht="10.199999999999999" hidden="1" x14ac:dyDescent="0.2"/>
    <row r="54732" ht="10.199999999999999" hidden="1" x14ac:dyDescent="0.2"/>
    <row r="54733" ht="10.199999999999999" hidden="1" x14ac:dyDescent="0.2"/>
    <row r="54734" ht="10.199999999999999" hidden="1" x14ac:dyDescent="0.2"/>
    <row r="54735" ht="10.199999999999999" hidden="1" x14ac:dyDescent="0.2"/>
    <row r="54736" ht="10.199999999999999" hidden="1" x14ac:dyDescent="0.2"/>
    <row r="54737" ht="10.199999999999999" hidden="1" x14ac:dyDescent="0.2"/>
    <row r="54738" ht="10.199999999999999" hidden="1" x14ac:dyDescent="0.2"/>
    <row r="54739" ht="10.199999999999999" hidden="1" x14ac:dyDescent="0.2"/>
    <row r="54740" ht="10.199999999999999" hidden="1" x14ac:dyDescent="0.2"/>
    <row r="54741" ht="10.199999999999999" hidden="1" x14ac:dyDescent="0.2"/>
    <row r="54742" ht="10.199999999999999" hidden="1" x14ac:dyDescent="0.2"/>
    <row r="54743" ht="10.199999999999999" hidden="1" x14ac:dyDescent="0.2"/>
    <row r="54744" ht="10.199999999999999" hidden="1" x14ac:dyDescent="0.2"/>
    <row r="54745" ht="10.199999999999999" hidden="1" x14ac:dyDescent="0.2"/>
    <row r="54746" ht="10.199999999999999" hidden="1" x14ac:dyDescent="0.2"/>
    <row r="54747" ht="10.199999999999999" hidden="1" x14ac:dyDescent="0.2"/>
    <row r="54748" ht="10.199999999999999" hidden="1" x14ac:dyDescent="0.2"/>
    <row r="54749" ht="10.199999999999999" hidden="1" x14ac:dyDescent="0.2"/>
    <row r="54750" ht="10.199999999999999" hidden="1" x14ac:dyDescent="0.2"/>
    <row r="54751" ht="10.199999999999999" hidden="1" x14ac:dyDescent="0.2"/>
    <row r="54752" ht="10.199999999999999" hidden="1" x14ac:dyDescent="0.2"/>
    <row r="54753" ht="10.199999999999999" hidden="1" x14ac:dyDescent="0.2"/>
    <row r="54754" ht="10.199999999999999" hidden="1" x14ac:dyDescent="0.2"/>
    <row r="54755" ht="10.199999999999999" hidden="1" x14ac:dyDescent="0.2"/>
    <row r="54756" ht="10.199999999999999" hidden="1" x14ac:dyDescent="0.2"/>
    <row r="54757" ht="10.199999999999999" hidden="1" x14ac:dyDescent="0.2"/>
    <row r="54758" ht="10.199999999999999" hidden="1" x14ac:dyDescent="0.2"/>
    <row r="54759" ht="10.199999999999999" hidden="1" x14ac:dyDescent="0.2"/>
    <row r="54760" ht="10.199999999999999" hidden="1" x14ac:dyDescent="0.2"/>
    <row r="54761" ht="10.199999999999999" hidden="1" x14ac:dyDescent="0.2"/>
    <row r="54762" ht="10.199999999999999" hidden="1" x14ac:dyDescent="0.2"/>
    <row r="54763" ht="10.199999999999999" hidden="1" x14ac:dyDescent="0.2"/>
    <row r="54764" ht="10.199999999999999" hidden="1" x14ac:dyDescent="0.2"/>
    <row r="54765" ht="10.199999999999999" hidden="1" x14ac:dyDescent="0.2"/>
    <row r="54766" ht="10.199999999999999" hidden="1" x14ac:dyDescent="0.2"/>
    <row r="54767" ht="10.199999999999999" hidden="1" x14ac:dyDescent="0.2"/>
    <row r="54768" ht="10.199999999999999" hidden="1" x14ac:dyDescent="0.2"/>
    <row r="54769" ht="10.199999999999999" hidden="1" x14ac:dyDescent="0.2"/>
    <row r="54770" ht="10.199999999999999" hidden="1" x14ac:dyDescent="0.2"/>
    <row r="54771" ht="10.199999999999999" hidden="1" x14ac:dyDescent="0.2"/>
    <row r="54772" ht="10.199999999999999" hidden="1" x14ac:dyDescent="0.2"/>
    <row r="54773" ht="10.199999999999999" hidden="1" x14ac:dyDescent="0.2"/>
    <row r="54774" ht="10.199999999999999" hidden="1" x14ac:dyDescent="0.2"/>
    <row r="54775" ht="10.199999999999999" hidden="1" x14ac:dyDescent="0.2"/>
    <row r="54776" ht="10.199999999999999" hidden="1" x14ac:dyDescent="0.2"/>
    <row r="54777" ht="10.199999999999999" hidden="1" x14ac:dyDescent="0.2"/>
    <row r="54778" ht="10.199999999999999" hidden="1" x14ac:dyDescent="0.2"/>
    <row r="54779" ht="10.199999999999999" hidden="1" x14ac:dyDescent="0.2"/>
    <row r="54780" ht="10.199999999999999" hidden="1" x14ac:dyDescent="0.2"/>
    <row r="54781" ht="10.199999999999999" hidden="1" x14ac:dyDescent="0.2"/>
    <row r="54782" ht="10.199999999999999" hidden="1" x14ac:dyDescent="0.2"/>
    <row r="54783" ht="10.199999999999999" hidden="1" x14ac:dyDescent="0.2"/>
    <row r="54784" ht="10.199999999999999" hidden="1" x14ac:dyDescent="0.2"/>
    <row r="54785" ht="10.199999999999999" hidden="1" x14ac:dyDescent="0.2"/>
    <row r="54786" ht="10.199999999999999" hidden="1" x14ac:dyDescent="0.2"/>
    <row r="54787" ht="10.199999999999999" hidden="1" x14ac:dyDescent="0.2"/>
    <row r="54788" ht="10.199999999999999" hidden="1" x14ac:dyDescent="0.2"/>
    <row r="54789" ht="10.199999999999999" hidden="1" x14ac:dyDescent="0.2"/>
    <row r="54790" ht="10.199999999999999" hidden="1" x14ac:dyDescent="0.2"/>
    <row r="54791" ht="10.199999999999999" hidden="1" x14ac:dyDescent="0.2"/>
    <row r="54792" ht="10.199999999999999" hidden="1" x14ac:dyDescent="0.2"/>
    <row r="54793" ht="10.199999999999999" hidden="1" x14ac:dyDescent="0.2"/>
    <row r="54794" ht="10.199999999999999" hidden="1" x14ac:dyDescent="0.2"/>
    <row r="54795" ht="10.199999999999999" hidden="1" x14ac:dyDescent="0.2"/>
    <row r="54796" ht="10.199999999999999" hidden="1" x14ac:dyDescent="0.2"/>
    <row r="54797" ht="10.199999999999999" hidden="1" x14ac:dyDescent="0.2"/>
    <row r="54798" ht="10.199999999999999" hidden="1" x14ac:dyDescent="0.2"/>
    <row r="54799" ht="10.199999999999999" hidden="1" x14ac:dyDescent="0.2"/>
    <row r="54800" ht="10.199999999999999" hidden="1" x14ac:dyDescent="0.2"/>
    <row r="54801" ht="10.199999999999999" hidden="1" x14ac:dyDescent="0.2"/>
    <row r="54802" ht="10.199999999999999" hidden="1" x14ac:dyDescent="0.2"/>
    <row r="54803" ht="10.199999999999999" hidden="1" x14ac:dyDescent="0.2"/>
    <row r="54804" ht="10.199999999999999" hidden="1" x14ac:dyDescent="0.2"/>
    <row r="54805" ht="10.199999999999999" hidden="1" x14ac:dyDescent="0.2"/>
    <row r="54806" ht="10.199999999999999" hidden="1" x14ac:dyDescent="0.2"/>
    <row r="54807" ht="10.199999999999999" hidden="1" x14ac:dyDescent="0.2"/>
    <row r="54808" ht="10.199999999999999" hidden="1" x14ac:dyDescent="0.2"/>
    <row r="54809" ht="10.199999999999999" hidden="1" x14ac:dyDescent="0.2"/>
    <row r="54810" ht="10.199999999999999" hidden="1" x14ac:dyDescent="0.2"/>
    <row r="54811" ht="10.199999999999999" hidden="1" x14ac:dyDescent="0.2"/>
    <row r="54812" ht="10.199999999999999" hidden="1" x14ac:dyDescent="0.2"/>
    <row r="54813" ht="10.199999999999999" hidden="1" x14ac:dyDescent="0.2"/>
    <row r="54814" ht="10.199999999999999" hidden="1" x14ac:dyDescent="0.2"/>
    <row r="54815" ht="10.199999999999999" hidden="1" x14ac:dyDescent="0.2"/>
    <row r="54816" ht="10.199999999999999" hidden="1" x14ac:dyDescent="0.2"/>
    <row r="54817" ht="10.199999999999999" hidden="1" x14ac:dyDescent="0.2"/>
    <row r="54818" ht="10.199999999999999" hidden="1" x14ac:dyDescent="0.2"/>
    <row r="54819" ht="10.199999999999999" hidden="1" x14ac:dyDescent="0.2"/>
    <row r="54820" ht="10.199999999999999" hidden="1" x14ac:dyDescent="0.2"/>
    <row r="54821" ht="10.199999999999999" hidden="1" x14ac:dyDescent="0.2"/>
    <row r="54822" ht="10.199999999999999" hidden="1" x14ac:dyDescent="0.2"/>
    <row r="54823" ht="10.199999999999999" hidden="1" x14ac:dyDescent="0.2"/>
    <row r="54824" ht="10.199999999999999" hidden="1" x14ac:dyDescent="0.2"/>
    <row r="54825" ht="10.199999999999999" hidden="1" x14ac:dyDescent="0.2"/>
    <row r="54826" ht="10.199999999999999" hidden="1" x14ac:dyDescent="0.2"/>
    <row r="54827" ht="10.199999999999999" hidden="1" x14ac:dyDescent="0.2"/>
    <row r="54828" ht="10.199999999999999" hidden="1" x14ac:dyDescent="0.2"/>
    <row r="54829" ht="10.199999999999999" hidden="1" x14ac:dyDescent="0.2"/>
    <row r="54830" ht="10.199999999999999" hidden="1" x14ac:dyDescent="0.2"/>
    <row r="54831" ht="10.199999999999999" hidden="1" x14ac:dyDescent="0.2"/>
    <row r="54832" ht="10.199999999999999" hidden="1" x14ac:dyDescent="0.2"/>
    <row r="54833" ht="10.199999999999999" hidden="1" x14ac:dyDescent="0.2"/>
    <row r="54834" ht="10.199999999999999" hidden="1" x14ac:dyDescent="0.2"/>
    <row r="54835" ht="10.199999999999999" hidden="1" x14ac:dyDescent="0.2"/>
    <row r="54836" ht="10.199999999999999" hidden="1" x14ac:dyDescent="0.2"/>
    <row r="54837" ht="10.199999999999999" hidden="1" x14ac:dyDescent="0.2"/>
    <row r="54838" ht="10.199999999999999" hidden="1" x14ac:dyDescent="0.2"/>
    <row r="54839" ht="10.199999999999999" hidden="1" x14ac:dyDescent="0.2"/>
    <row r="54840" ht="10.199999999999999" hidden="1" x14ac:dyDescent="0.2"/>
    <row r="54841" ht="10.199999999999999" hidden="1" x14ac:dyDescent="0.2"/>
    <row r="54842" ht="10.199999999999999" hidden="1" x14ac:dyDescent="0.2"/>
    <row r="54843" ht="10.199999999999999" hidden="1" x14ac:dyDescent="0.2"/>
    <row r="54844" ht="10.199999999999999" hidden="1" x14ac:dyDescent="0.2"/>
    <row r="54845" ht="10.199999999999999" hidden="1" x14ac:dyDescent="0.2"/>
    <row r="54846" ht="10.199999999999999" hidden="1" x14ac:dyDescent="0.2"/>
    <row r="54847" ht="10.199999999999999" hidden="1" x14ac:dyDescent="0.2"/>
    <row r="54848" ht="10.199999999999999" hidden="1" x14ac:dyDescent="0.2"/>
    <row r="54849" ht="10.199999999999999" hidden="1" x14ac:dyDescent="0.2"/>
    <row r="54850" ht="10.199999999999999" hidden="1" x14ac:dyDescent="0.2"/>
    <row r="54851" ht="10.199999999999999" hidden="1" x14ac:dyDescent="0.2"/>
    <row r="54852" ht="10.199999999999999" hidden="1" x14ac:dyDescent="0.2"/>
    <row r="54853" ht="10.199999999999999" hidden="1" x14ac:dyDescent="0.2"/>
    <row r="54854" ht="10.199999999999999" hidden="1" x14ac:dyDescent="0.2"/>
    <row r="54855" ht="10.199999999999999" hidden="1" x14ac:dyDescent="0.2"/>
    <row r="54856" ht="10.199999999999999" hidden="1" x14ac:dyDescent="0.2"/>
    <row r="54857" ht="10.199999999999999" hidden="1" x14ac:dyDescent="0.2"/>
    <row r="54858" ht="10.199999999999999" hidden="1" x14ac:dyDescent="0.2"/>
    <row r="54859" ht="10.199999999999999" hidden="1" x14ac:dyDescent="0.2"/>
    <row r="54860" ht="10.199999999999999" hidden="1" x14ac:dyDescent="0.2"/>
    <row r="54861" ht="10.199999999999999" hidden="1" x14ac:dyDescent="0.2"/>
    <row r="54862" ht="10.199999999999999" hidden="1" x14ac:dyDescent="0.2"/>
    <row r="54863" ht="10.199999999999999" hidden="1" x14ac:dyDescent="0.2"/>
    <row r="54864" ht="10.199999999999999" hidden="1" x14ac:dyDescent="0.2"/>
    <row r="54865" ht="10.199999999999999" hidden="1" x14ac:dyDescent="0.2"/>
    <row r="54866" ht="10.199999999999999" hidden="1" x14ac:dyDescent="0.2"/>
    <row r="54867" ht="10.199999999999999" hidden="1" x14ac:dyDescent="0.2"/>
    <row r="54868" ht="10.199999999999999" hidden="1" x14ac:dyDescent="0.2"/>
    <row r="54869" ht="10.199999999999999" hidden="1" x14ac:dyDescent="0.2"/>
    <row r="54870" ht="10.199999999999999" hidden="1" x14ac:dyDescent="0.2"/>
    <row r="54871" ht="10.199999999999999" hidden="1" x14ac:dyDescent="0.2"/>
    <row r="54872" ht="10.199999999999999" hidden="1" x14ac:dyDescent="0.2"/>
    <row r="54873" ht="10.199999999999999" hidden="1" x14ac:dyDescent="0.2"/>
    <row r="54874" ht="10.199999999999999" hidden="1" x14ac:dyDescent="0.2"/>
    <row r="54875" ht="10.199999999999999" hidden="1" x14ac:dyDescent="0.2"/>
    <row r="54876" ht="10.199999999999999" hidden="1" x14ac:dyDescent="0.2"/>
    <row r="54877" ht="10.199999999999999" hidden="1" x14ac:dyDescent="0.2"/>
    <row r="54878" ht="10.199999999999999" hidden="1" x14ac:dyDescent="0.2"/>
    <row r="54879" ht="10.199999999999999" hidden="1" x14ac:dyDescent="0.2"/>
    <row r="54880" ht="10.199999999999999" hidden="1" x14ac:dyDescent="0.2"/>
    <row r="54881" ht="10.199999999999999" hidden="1" x14ac:dyDescent="0.2"/>
    <row r="54882" ht="10.199999999999999" hidden="1" x14ac:dyDescent="0.2"/>
    <row r="54883" ht="10.199999999999999" hidden="1" x14ac:dyDescent="0.2"/>
    <row r="54884" ht="10.199999999999999" hidden="1" x14ac:dyDescent="0.2"/>
    <row r="54885" ht="10.199999999999999" hidden="1" x14ac:dyDescent="0.2"/>
    <row r="54886" ht="10.199999999999999" hidden="1" x14ac:dyDescent="0.2"/>
    <row r="54887" ht="10.199999999999999" hidden="1" x14ac:dyDescent="0.2"/>
    <row r="54888" ht="10.199999999999999" hidden="1" x14ac:dyDescent="0.2"/>
    <row r="54889" ht="10.199999999999999" hidden="1" x14ac:dyDescent="0.2"/>
    <row r="54890" ht="10.199999999999999" hidden="1" x14ac:dyDescent="0.2"/>
    <row r="54891" ht="10.199999999999999" hidden="1" x14ac:dyDescent="0.2"/>
    <row r="54892" ht="10.199999999999999" hidden="1" x14ac:dyDescent="0.2"/>
    <row r="54893" ht="10.199999999999999" hidden="1" x14ac:dyDescent="0.2"/>
    <row r="54894" ht="10.199999999999999" hidden="1" x14ac:dyDescent="0.2"/>
    <row r="54895" ht="10.199999999999999" hidden="1" x14ac:dyDescent="0.2"/>
    <row r="54896" ht="10.199999999999999" hidden="1" x14ac:dyDescent="0.2"/>
    <row r="54897" ht="10.199999999999999" hidden="1" x14ac:dyDescent="0.2"/>
    <row r="54898" ht="10.199999999999999" hidden="1" x14ac:dyDescent="0.2"/>
    <row r="54899" ht="10.199999999999999" hidden="1" x14ac:dyDescent="0.2"/>
    <row r="54900" ht="10.199999999999999" hidden="1" x14ac:dyDescent="0.2"/>
    <row r="54901" ht="10.199999999999999" hidden="1" x14ac:dyDescent="0.2"/>
    <row r="54902" ht="10.199999999999999" hidden="1" x14ac:dyDescent="0.2"/>
    <row r="54903" ht="10.199999999999999" hidden="1" x14ac:dyDescent="0.2"/>
    <row r="54904" ht="10.199999999999999" hidden="1" x14ac:dyDescent="0.2"/>
    <row r="54905" ht="10.199999999999999" hidden="1" x14ac:dyDescent="0.2"/>
    <row r="54906" ht="10.199999999999999" hidden="1" x14ac:dyDescent="0.2"/>
    <row r="54907" ht="10.199999999999999" hidden="1" x14ac:dyDescent="0.2"/>
    <row r="54908" ht="10.199999999999999" hidden="1" x14ac:dyDescent="0.2"/>
    <row r="54909" ht="10.199999999999999" hidden="1" x14ac:dyDescent="0.2"/>
    <row r="54910" ht="10.199999999999999" hidden="1" x14ac:dyDescent="0.2"/>
    <row r="54911" ht="10.199999999999999" hidden="1" x14ac:dyDescent="0.2"/>
    <row r="54912" ht="10.199999999999999" hidden="1" x14ac:dyDescent="0.2"/>
    <row r="54913" ht="10.199999999999999" hidden="1" x14ac:dyDescent="0.2"/>
    <row r="54914" ht="10.199999999999999" hidden="1" x14ac:dyDescent="0.2"/>
    <row r="54915" ht="10.199999999999999" hidden="1" x14ac:dyDescent="0.2"/>
    <row r="54916" ht="10.199999999999999" hidden="1" x14ac:dyDescent="0.2"/>
    <row r="54917" ht="10.199999999999999" hidden="1" x14ac:dyDescent="0.2"/>
    <row r="54918" ht="10.199999999999999" hidden="1" x14ac:dyDescent="0.2"/>
    <row r="54919" ht="10.199999999999999" hidden="1" x14ac:dyDescent="0.2"/>
    <row r="54920" ht="10.199999999999999" hidden="1" x14ac:dyDescent="0.2"/>
    <row r="54921" ht="10.199999999999999" hidden="1" x14ac:dyDescent="0.2"/>
    <row r="54922" ht="10.199999999999999" hidden="1" x14ac:dyDescent="0.2"/>
    <row r="54923" ht="10.199999999999999" hidden="1" x14ac:dyDescent="0.2"/>
    <row r="54924" ht="10.199999999999999" hidden="1" x14ac:dyDescent="0.2"/>
    <row r="54925" ht="10.199999999999999" hidden="1" x14ac:dyDescent="0.2"/>
    <row r="54926" ht="10.199999999999999" hidden="1" x14ac:dyDescent="0.2"/>
    <row r="54927" ht="10.199999999999999" hidden="1" x14ac:dyDescent="0.2"/>
    <row r="54928" ht="10.199999999999999" hidden="1" x14ac:dyDescent="0.2"/>
    <row r="54929" ht="10.199999999999999" hidden="1" x14ac:dyDescent="0.2"/>
    <row r="54930" ht="10.199999999999999" hidden="1" x14ac:dyDescent="0.2"/>
    <row r="54931" ht="10.199999999999999" hidden="1" x14ac:dyDescent="0.2"/>
    <row r="54932" ht="10.199999999999999" hidden="1" x14ac:dyDescent="0.2"/>
    <row r="54933" ht="10.199999999999999" hidden="1" x14ac:dyDescent="0.2"/>
    <row r="54934" ht="10.199999999999999" hidden="1" x14ac:dyDescent="0.2"/>
    <row r="54935" ht="10.199999999999999" hidden="1" x14ac:dyDescent="0.2"/>
    <row r="54936" ht="10.199999999999999" hidden="1" x14ac:dyDescent="0.2"/>
    <row r="54937" ht="10.199999999999999" hidden="1" x14ac:dyDescent="0.2"/>
    <row r="54938" ht="10.199999999999999" hidden="1" x14ac:dyDescent="0.2"/>
    <row r="54939" ht="10.199999999999999" hidden="1" x14ac:dyDescent="0.2"/>
    <row r="54940" ht="10.199999999999999" hidden="1" x14ac:dyDescent="0.2"/>
    <row r="54941" ht="10.199999999999999" hidden="1" x14ac:dyDescent="0.2"/>
    <row r="54942" ht="10.199999999999999" hidden="1" x14ac:dyDescent="0.2"/>
    <row r="54943" ht="10.199999999999999" hidden="1" x14ac:dyDescent="0.2"/>
    <row r="54944" ht="10.199999999999999" hidden="1" x14ac:dyDescent="0.2"/>
    <row r="54945" ht="10.199999999999999" hidden="1" x14ac:dyDescent="0.2"/>
    <row r="54946" ht="10.199999999999999" hidden="1" x14ac:dyDescent="0.2"/>
    <row r="54947" ht="10.199999999999999" hidden="1" x14ac:dyDescent="0.2"/>
    <row r="54948" ht="10.199999999999999" hidden="1" x14ac:dyDescent="0.2"/>
    <row r="54949" ht="10.199999999999999" hidden="1" x14ac:dyDescent="0.2"/>
    <row r="54950" ht="10.199999999999999" hidden="1" x14ac:dyDescent="0.2"/>
    <row r="54951" ht="10.199999999999999" hidden="1" x14ac:dyDescent="0.2"/>
    <row r="54952" ht="10.199999999999999" hidden="1" x14ac:dyDescent="0.2"/>
    <row r="54953" ht="10.199999999999999" hidden="1" x14ac:dyDescent="0.2"/>
    <row r="54954" ht="10.199999999999999" hidden="1" x14ac:dyDescent="0.2"/>
    <row r="54955" ht="10.199999999999999" hidden="1" x14ac:dyDescent="0.2"/>
    <row r="54956" ht="10.199999999999999" hidden="1" x14ac:dyDescent="0.2"/>
    <row r="54957" ht="10.199999999999999" hidden="1" x14ac:dyDescent="0.2"/>
    <row r="54958" ht="10.199999999999999" hidden="1" x14ac:dyDescent="0.2"/>
    <row r="54959" ht="10.199999999999999" hidden="1" x14ac:dyDescent="0.2"/>
    <row r="54960" ht="10.199999999999999" hidden="1" x14ac:dyDescent="0.2"/>
    <row r="54961" ht="10.199999999999999" hidden="1" x14ac:dyDescent="0.2"/>
    <row r="54962" ht="10.199999999999999" hidden="1" x14ac:dyDescent="0.2"/>
    <row r="54963" ht="10.199999999999999" hidden="1" x14ac:dyDescent="0.2"/>
    <row r="54964" ht="10.199999999999999" hidden="1" x14ac:dyDescent="0.2"/>
    <row r="54965" ht="10.199999999999999" hidden="1" x14ac:dyDescent="0.2"/>
    <row r="54966" ht="10.199999999999999" hidden="1" x14ac:dyDescent="0.2"/>
    <row r="54967" ht="10.199999999999999" hidden="1" x14ac:dyDescent="0.2"/>
    <row r="54968" ht="10.199999999999999" hidden="1" x14ac:dyDescent="0.2"/>
    <row r="54969" ht="10.199999999999999" hidden="1" x14ac:dyDescent="0.2"/>
    <row r="54970" ht="10.199999999999999" hidden="1" x14ac:dyDescent="0.2"/>
    <row r="54971" ht="10.199999999999999" hidden="1" x14ac:dyDescent="0.2"/>
    <row r="54972" ht="10.199999999999999" hidden="1" x14ac:dyDescent="0.2"/>
    <row r="54973" ht="10.199999999999999" hidden="1" x14ac:dyDescent="0.2"/>
    <row r="54974" ht="10.199999999999999" hidden="1" x14ac:dyDescent="0.2"/>
    <row r="54975" ht="10.199999999999999" hidden="1" x14ac:dyDescent="0.2"/>
    <row r="54976" ht="10.199999999999999" hidden="1" x14ac:dyDescent="0.2"/>
    <row r="54977" ht="10.199999999999999" hidden="1" x14ac:dyDescent="0.2"/>
    <row r="54978" ht="10.199999999999999" hidden="1" x14ac:dyDescent="0.2"/>
    <row r="54979" ht="10.199999999999999" hidden="1" x14ac:dyDescent="0.2"/>
    <row r="54980" ht="10.199999999999999" hidden="1" x14ac:dyDescent="0.2"/>
    <row r="54981" ht="10.199999999999999" hidden="1" x14ac:dyDescent="0.2"/>
    <row r="54982" ht="10.199999999999999" hidden="1" x14ac:dyDescent="0.2"/>
    <row r="54983" ht="10.199999999999999" hidden="1" x14ac:dyDescent="0.2"/>
    <row r="54984" ht="10.199999999999999" hidden="1" x14ac:dyDescent="0.2"/>
    <row r="54985" ht="10.199999999999999" hidden="1" x14ac:dyDescent="0.2"/>
    <row r="54986" ht="10.199999999999999" hidden="1" x14ac:dyDescent="0.2"/>
    <row r="54987" ht="10.199999999999999" hidden="1" x14ac:dyDescent="0.2"/>
    <row r="54988" ht="10.199999999999999" hidden="1" x14ac:dyDescent="0.2"/>
    <row r="54989" ht="10.199999999999999" hidden="1" x14ac:dyDescent="0.2"/>
    <row r="54990" ht="10.199999999999999" hidden="1" x14ac:dyDescent="0.2"/>
    <row r="54991" ht="10.199999999999999" hidden="1" x14ac:dyDescent="0.2"/>
    <row r="54992" ht="10.199999999999999" hidden="1" x14ac:dyDescent="0.2"/>
    <row r="54993" ht="10.199999999999999" hidden="1" x14ac:dyDescent="0.2"/>
    <row r="54994" ht="10.199999999999999" hidden="1" x14ac:dyDescent="0.2"/>
    <row r="54995" ht="10.199999999999999" hidden="1" x14ac:dyDescent="0.2"/>
    <row r="54996" ht="10.199999999999999" hidden="1" x14ac:dyDescent="0.2"/>
    <row r="54997" ht="10.199999999999999" hidden="1" x14ac:dyDescent="0.2"/>
    <row r="54998" ht="10.199999999999999" hidden="1" x14ac:dyDescent="0.2"/>
    <row r="54999" ht="10.199999999999999" hidden="1" x14ac:dyDescent="0.2"/>
    <row r="55000" ht="10.199999999999999" hidden="1" x14ac:dyDescent="0.2"/>
    <row r="55001" ht="10.199999999999999" hidden="1" x14ac:dyDescent="0.2"/>
    <row r="55002" ht="10.199999999999999" hidden="1" x14ac:dyDescent="0.2"/>
    <row r="55003" ht="10.199999999999999" hidden="1" x14ac:dyDescent="0.2"/>
    <row r="55004" ht="10.199999999999999" hidden="1" x14ac:dyDescent="0.2"/>
    <row r="55005" ht="10.199999999999999" hidden="1" x14ac:dyDescent="0.2"/>
    <row r="55006" ht="10.199999999999999" hidden="1" x14ac:dyDescent="0.2"/>
    <row r="55007" ht="10.199999999999999" hidden="1" x14ac:dyDescent="0.2"/>
    <row r="55008" ht="10.199999999999999" hidden="1" x14ac:dyDescent="0.2"/>
    <row r="55009" ht="10.199999999999999" hidden="1" x14ac:dyDescent="0.2"/>
    <row r="55010" ht="10.199999999999999" hidden="1" x14ac:dyDescent="0.2"/>
    <row r="55011" ht="10.199999999999999" hidden="1" x14ac:dyDescent="0.2"/>
    <row r="55012" ht="10.199999999999999" hidden="1" x14ac:dyDescent="0.2"/>
    <row r="55013" ht="10.199999999999999" hidden="1" x14ac:dyDescent="0.2"/>
    <row r="55014" ht="10.199999999999999" hidden="1" x14ac:dyDescent="0.2"/>
    <row r="55015" ht="10.199999999999999" hidden="1" x14ac:dyDescent="0.2"/>
    <row r="55016" ht="10.199999999999999" hidden="1" x14ac:dyDescent="0.2"/>
    <row r="55017" ht="10.199999999999999" hidden="1" x14ac:dyDescent="0.2"/>
    <row r="55018" ht="10.199999999999999" hidden="1" x14ac:dyDescent="0.2"/>
    <row r="55019" ht="10.199999999999999" hidden="1" x14ac:dyDescent="0.2"/>
    <row r="55020" ht="10.199999999999999" hidden="1" x14ac:dyDescent="0.2"/>
    <row r="55021" ht="10.199999999999999" hidden="1" x14ac:dyDescent="0.2"/>
    <row r="55022" ht="10.199999999999999" hidden="1" x14ac:dyDescent="0.2"/>
    <row r="55023" ht="10.199999999999999" hidden="1" x14ac:dyDescent="0.2"/>
    <row r="55024" ht="10.199999999999999" hidden="1" x14ac:dyDescent="0.2"/>
    <row r="55025" ht="10.199999999999999" hidden="1" x14ac:dyDescent="0.2"/>
    <row r="55026" ht="10.199999999999999" hidden="1" x14ac:dyDescent="0.2"/>
    <row r="55027" ht="10.199999999999999" hidden="1" x14ac:dyDescent="0.2"/>
    <row r="55028" ht="10.199999999999999" hidden="1" x14ac:dyDescent="0.2"/>
    <row r="55029" ht="10.199999999999999" hidden="1" x14ac:dyDescent="0.2"/>
    <row r="55030" ht="10.199999999999999" hidden="1" x14ac:dyDescent="0.2"/>
    <row r="55031" ht="10.199999999999999" hidden="1" x14ac:dyDescent="0.2"/>
    <row r="55032" ht="10.199999999999999" hidden="1" x14ac:dyDescent="0.2"/>
    <row r="55033" ht="10.199999999999999" hidden="1" x14ac:dyDescent="0.2"/>
    <row r="55034" ht="10.199999999999999" hidden="1" x14ac:dyDescent="0.2"/>
    <row r="55035" ht="10.199999999999999" hidden="1" x14ac:dyDescent="0.2"/>
    <row r="55036" ht="10.199999999999999" hidden="1" x14ac:dyDescent="0.2"/>
    <row r="55037" ht="10.199999999999999" hidden="1" x14ac:dyDescent="0.2"/>
    <row r="55038" ht="10.199999999999999" hidden="1" x14ac:dyDescent="0.2"/>
    <row r="55039" ht="10.199999999999999" hidden="1" x14ac:dyDescent="0.2"/>
    <row r="55040" ht="10.199999999999999" hidden="1" x14ac:dyDescent="0.2"/>
    <row r="55041" ht="10.199999999999999" hidden="1" x14ac:dyDescent="0.2"/>
    <row r="55042" ht="10.199999999999999" hidden="1" x14ac:dyDescent="0.2"/>
    <row r="55043" ht="10.199999999999999" hidden="1" x14ac:dyDescent="0.2"/>
    <row r="55044" ht="10.199999999999999" hidden="1" x14ac:dyDescent="0.2"/>
    <row r="55045" ht="10.199999999999999" hidden="1" x14ac:dyDescent="0.2"/>
    <row r="55046" ht="10.199999999999999" hidden="1" x14ac:dyDescent="0.2"/>
    <row r="55047" ht="10.199999999999999" hidden="1" x14ac:dyDescent="0.2"/>
    <row r="55048" ht="10.199999999999999" hidden="1" x14ac:dyDescent="0.2"/>
    <row r="55049" ht="10.199999999999999" hidden="1" x14ac:dyDescent="0.2"/>
    <row r="55050" ht="10.199999999999999" hidden="1" x14ac:dyDescent="0.2"/>
    <row r="55051" ht="10.199999999999999" hidden="1" x14ac:dyDescent="0.2"/>
    <row r="55052" ht="10.199999999999999" hidden="1" x14ac:dyDescent="0.2"/>
    <row r="55053" ht="10.199999999999999" hidden="1" x14ac:dyDescent="0.2"/>
    <row r="55054" ht="10.199999999999999" hidden="1" x14ac:dyDescent="0.2"/>
    <row r="55055" ht="10.199999999999999" hidden="1" x14ac:dyDescent="0.2"/>
    <row r="55056" ht="10.199999999999999" hidden="1" x14ac:dyDescent="0.2"/>
    <row r="55057" ht="10.199999999999999" hidden="1" x14ac:dyDescent="0.2"/>
    <row r="55058" ht="10.199999999999999" hidden="1" x14ac:dyDescent="0.2"/>
    <row r="55059" ht="10.199999999999999" hidden="1" x14ac:dyDescent="0.2"/>
    <row r="55060" ht="10.199999999999999" hidden="1" x14ac:dyDescent="0.2"/>
    <row r="55061" ht="10.199999999999999" hidden="1" x14ac:dyDescent="0.2"/>
    <row r="55062" ht="10.199999999999999" hidden="1" x14ac:dyDescent="0.2"/>
    <row r="55063" ht="10.199999999999999" hidden="1" x14ac:dyDescent="0.2"/>
    <row r="55064" ht="10.199999999999999" hidden="1" x14ac:dyDescent="0.2"/>
    <row r="55065" ht="10.199999999999999" hidden="1" x14ac:dyDescent="0.2"/>
    <row r="55066" ht="10.199999999999999" hidden="1" x14ac:dyDescent="0.2"/>
    <row r="55067" ht="10.199999999999999" hidden="1" x14ac:dyDescent="0.2"/>
    <row r="55068" ht="10.199999999999999" hidden="1" x14ac:dyDescent="0.2"/>
    <row r="55069" ht="10.199999999999999" hidden="1" x14ac:dyDescent="0.2"/>
    <row r="55070" ht="10.199999999999999" hidden="1" x14ac:dyDescent="0.2"/>
    <row r="55071" ht="10.199999999999999" hidden="1" x14ac:dyDescent="0.2"/>
    <row r="55072" ht="10.199999999999999" hidden="1" x14ac:dyDescent="0.2"/>
    <row r="55073" ht="10.199999999999999" hidden="1" x14ac:dyDescent="0.2"/>
    <row r="55074" ht="10.199999999999999" hidden="1" x14ac:dyDescent="0.2"/>
    <row r="55075" ht="10.199999999999999" hidden="1" x14ac:dyDescent="0.2"/>
    <row r="55076" ht="10.199999999999999" hidden="1" x14ac:dyDescent="0.2"/>
    <row r="55077" ht="10.199999999999999" hidden="1" x14ac:dyDescent="0.2"/>
    <row r="55078" ht="10.199999999999999" hidden="1" x14ac:dyDescent="0.2"/>
    <row r="55079" ht="10.199999999999999" hidden="1" x14ac:dyDescent="0.2"/>
    <row r="55080" ht="10.199999999999999" hidden="1" x14ac:dyDescent="0.2"/>
    <row r="55081" ht="10.199999999999999" hidden="1" x14ac:dyDescent="0.2"/>
    <row r="55082" ht="10.199999999999999" hidden="1" x14ac:dyDescent="0.2"/>
    <row r="55083" ht="10.199999999999999" hidden="1" x14ac:dyDescent="0.2"/>
    <row r="55084" ht="10.199999999999999" hidden="1" x14ac:dyDescent="0.2"/>
    <row r="55085" ht="10.199999999999999" hidden="1" x14ac:dyDescent="0.2"/>
    <row r="55086" ht="10.199999999999999" hidden="1" x14ac:dyDescent="0.2"/>
    <row r="55087" ht="10.199999999999999" hidden="1" x14ac:dyDescent="0.2"/>
    <row r="55088" ht="10.199999999999999" hidden="1" x14ac:dyDescent="0.2"/>
    <row r="55089" ht="10.199999999999999" hidden="1" x14ac:dyDescent="0.2"/>
    <row r="55090" ht="10.199999999999999" hidden="1" x14ac:dyDescent="0.2"/>
    <row r="55091" ht="10.199999999999999" hidden="1" x14ac:dyDescent="0.2"/>
    <row r="55092" ht="10.199999999999999" hidden="1" x14ac:dyDescent="0.2"/>
    <row r="55093" ht="10.199999999999999" hidden="1" x14ac:dyDescent="0.2"/>
    <row r="55094" ht="10.199999999999999" hidden="1" x14ac:dyDescent="0.2"/>
    <row r="55095" ht="10.199999999999999" hidden="1" x14ac:dyDescent="0.2"/>
    <row r="55096" ht="10.199999999999999" hidden="1" x14ac:dyDescent="0.2"/>
    <row r="55097" ht="10.199999999999999" hidden="1" x14ac:dyDescent="0.2"/>
    <row r="55098" ht="10.199999999999999" hidden="1" x14ac:dyDescent="0.2"/>
    <row r="55099" ht="10.199999999999999" hidden="1" x14ac:dyDescent="0.2"/>
    <row r="55100" ht="10.199999999999999" hidden="1" x14ac:dyDescent="0.2"/>
    <row r="55101" ht="10.199999999999999" hidden="1" x14ac:dyDescent="0.2"/>
    <row r="55102" ht="10.199999999999999" hidden="1" x14ac:dyDescent="0.2"/>
    <row r="55103" ht="10.199999999999999" hidden="1" x14ac:dyDescent="0.2"/>
    <row r="55104" ht="10.199999999999999" hidden="1" x14ac:dyDescent="0.2"/>
    <row r="55105" ht="10.199999999999999" hidden="1" x14ac:dyDescent="0.2"/>
    <row r="55106" ht="10.199999999999999" hidden="1" x14ac:dyDescent="0.2"/>
    <row r="55107" ht="10.199999999999999" hidden="1" x14ac:dyDescent="0.2"/>
    <row r="55108" ht="10.199999999999999" hidden="1" x14ac:dyDescent="0.2"/>
    <row r="55109" ht="10.199999999999999" hidden="1" x14ac:dyDescent="0.2"/>
    <row r="55110" ht="10.199999999999999" hidden="1" x14ac:dyDescent="0.2"/>
    <row r="55111" ht="10.199999999999999" hidden="1" x14ac:dyDescent="0.2"/>
    <row r="55112" ht="10.199999999999999" hidden="1" x14ac:dyDescent="0.2"/>
    <row r="55113" ht="10.199999999999999" hidden="1" x14ac:dyDescent="0.2"/>
    <row r="55114" ht="10.199999999999999" hidden="1" x14ac:dyDescent="0.2"/>
    <row r="55115" ht="10.199999999999999" hidden="1" x14ac:dyDescent="0.2"/>
    <row r="55116" ht="10.199999999999999" hidden="1" x14ac:dyDescent="0.2"/>
    <row r="55117" ht="10.199999999999999" hidden="1" x14ac:dyDescent="0.2"/>
    <row r="55118" ht="10.199999999999999" hidden="1" x14ac:dyDescent="0.2"/>
    <row r="55119" ht="10.199999999999999" hidden="1" x14ac:dyDescent="0.2"/>
    <row r="55120" ht="10.199999999999999" hidden="1" x14ac:dyDescent="0.2"/>
    <row r="55121" ht="10.199999999999999" hidden="1" x14ac:dyDescent="0.2"/>
    <row r="55122" ht="10.199999999999999" hidden="1" x14ac:dyDescent="0.2"/>
    <row r="55123" ht="10.199999999999999" hidden="1" x14ac:dyDescent="0.2"/>
    <row r="55124" ht="10.199999999999999" hidden="1" x14ac:dyDescent="0.2"/>
    <row r="55125" ht="10.199999999999999" hidden="1" x14ac:dyDescent="0.2"/>
    <row r="55126" ht="10.199999999999999" hidden="1" x14ac:dyDescent="0.2"/>
    <row r="55127" ht="10.199999999999999" hidden="1" x14ac:dyDescent="0.2"/>
    <row r="55128" ht="10.199999999999999" hidden="1" x14ac:dyDescent="0.2"/>
    <row r="55129" ht="10.199999999999999" hidden="1" x14ac:dyDescent="0.2"/>
    <row r="55130" ht="10.199999999999999" hidden="1" x14ac:dyDescent="0.2"/>
    <row r="55131" ht="10.199999999999999" hidden="1" x14ac:dyDescent="0.2"/>
    <row r="55132" ht="10.199999999999999" hidden="1" x14ac:dyDescent="0.2"/>
    <row r="55133" ht="10.199999999999999" hidden="1" x14ac:dyDescent="0.2"/>
    <row r="55134" ht="10.199999999999999" hidden="1" x14ac:dyDescent="0.2"/>
    <row r="55135" ht="10.199999999999999" hidden="1" x14ac:dyDescent="0.2"/>
    <row r="55136" ht="10.199999999999999" hidden="1" x14ac:dyDescent="0.2"/>
    <row r="55137" ht="10.199999999999999" hidden="1" x14ac:dyDescent="0.2"/>
    <row r="55138" ht="10.199999999999999" hidden="1" x14ac:dyDescent="0.2"/>
    <row r="55139" ht="10.199999999999999" hidden="1" x14ac:dyDescent="0.2"/>
    <row r="55140" ht="10.199999999999999" hidden="1" x14ac:dyDescent="0.2"/>
    <row r="55141" ht="10.199999999999999" hidden="1" x14ac:dyDescent="0.2"/>
    <row r="55142" ht="10.199999999999999" hidden="1" x14ac:dyDescent="0.2"/>
    <row r="55143" ht="10.199999999999999" hidden="1" x14ac:dyDescent="0.2"/>
    <row r="55144" ht="10.199999999999999" hidden="1" x14ac:dyDescent="0.2"/>
    <row r="55145" ht="10.199999999999999" hidden="1" x14ac:dyDescent="0.2"/>
    <row r="55146" ht="10.199999999999999" hidden="1" x14ac:dyDescent="0.2"/>
    <row r="55147" ht="10.199999999999999" hidden="1" x14ac:dyDescent="0.2"/>
    <row r="55148" ht="10.199999999999999" hidden="1" x14ac:dyDescent="0.2"/>
    <row r="55149" ht="10.199999999999999" hidden="1" x14ac:dyDescent="0.2"/>
    <row r="55150" ht="10.199999999999999" hidden="1" x14ac:dyDescent="0.2"/>
    <row r="55151" ht="10.199999999999999" hidden="1" x14ac:dyDescent="0.2"/>
    <row r="55152" ht="10.199999999999999" hidden="1" x14ac:dyDescent="0.2"/>
    <row r="55153" ht="10.199999999999999" hidden="1" x14ac:dyDescent="0.2"/>
    <row r="55154" ht="10.199999999999999" hidden="1" x14ac:dyDescent="0.2"/>
    <row r="55155" ht="10.199999999999999" hidden="1" x14ac:dyDescent="0.2"/>
    <row r="55156" ht="10.199999999999999" hidden="1" x14ac:dyDescent="0.2"/>
    <row r="55157" ht="10.199999999999999" hidden="1" x14ac:dyDescent="0.2"/>
    <row r="55158" ht="10.199999999999999" hidden="1" x14ac:dyDescent="0.2"/>
    <row r="55159" ht="10.199999999999999" hidden="1" x14ac:dyDescent="0.2"/>
    <row r="55160" ht="10.199999999999999" hidden="1" x14ac:dyDescent="0.2"/>
    <row r="55161" ht="10.199999999999999" hidden="1" x14ac:dyDescent="0.2"/>
    <row r="55162" ht="10.199999999999999" hidden="1" x14ac:dyDescent="0.2"/>
    <row r="55163" ht="10.199999999999999" hidden="1" x14ac:dyDescent="0.2"/>
    <row r="55164" ht="10.199999999999999" hidden="1" x14ac:dyDescent="0.2"/>
    <row r="55165" ht="10.199999999999999" hidden="1" x14ac:dyDescent="0.2"/>
    <row r="55166" ht="10.199999999999999" hidden="1" x14ac:dyDescent="0.2"/>
    <row r="55167" ht="10.199999999999999" hidden="1" x14ac:dyDescent="0.2"/>
    <row r="55168" ht="10.199999999999999" hidden="1" x14ac:dyDescent="0.2"/>
    <row r="55169" ht="10.199999999999999" hidden="1" x14ac:dyDescent="0.2"/>
    <row r="55170" ht="10.199999999999999" hidden="1" x14ac:dyDescent="0.2"/>
    <row r="55171" ht="10.199999999999999" hidden="1" x14ac:dyDescent="0.2"/>
    <row r="55172" ht="10.199999999999999" hidden="1" x14ac:dyDescent="0.2"/>
    <row r="55173" ht="10.199999999999999" hidden="1" x14ac:dyDescent="0.2"/>
    <row r="55174" ht="10.199999999999999" hidden="1" x14ac:dyDescent="0.2"/>
    <row r="55175" ht="10.199999999999999" hidden="1" x14ac:dyDescent="0.2"/>
    <row r="55176" ht="10.199999999999999" hidden="1" x14ac:dyDescent="0.2"/>
    <row r="55177" ht="10.199999999999999" hidden="1" x14ac:dyDescent="0.2"/>
    <row r="55178" ht="10.199999999999999" hidden="1" x14ac:dyDescent="0.2"/>
    <row r="55179" ht="10.199999999999999" hidden="1" x14ac:dyDescent="0.2"/>
    <row r="55180" ht="10.199999999999999" hidden="1" x14ac:dyDescent="0.2"/>
    <row r="55181" ht="10.199999999999999" hidden="1" x14ac:dyDescent="0.2"/>
    <row r="55182" ht="10.199999999999999" hidden="1" x14ac:dyDescent="0.2"/>
    <row r="55183" ht="10.199999999999999" hidden="1" x14ac:dyDescent="0.2"/>
    <row r="55184" ht="10.199999999999999" hidden="1" x14ac:dyDescent="0.2"/>
    <row r="55185" ht="10.199999999999999" hidden="1" x14ac:dyDescent="0.2"/>
    <row r="55186" ht="10.199999999999999" hidden="1" x14ac:dyDescent="0.2"/>
    <row r="55187" ht="10.199999999999999" hidden="1" x14ac:dyDescent="0.2"/>
    <row r="55188" ht="10.199999999999999" hidden="1" x14ac:dyDescent="0.2"/>
    <row r="55189" ht="10.199999999999999" hidden="1" x14ac:dyDescent="0.2"/>
    <row r="55190" ht="10.199999999999999" hidden="1" x14ac:dyDescent="0.2"/>
    <row r="55191" ht="10.199999999999999" hidden="1" x14ac:dyDescent="0.2"/>
    <row r="55192" ht="10.199999999999999" hidden="1" x14ac:dyDescent="0.2"/>
    <row r="55193" ht="10.199999999999999" hidden="1" x14ac:dyDescent="0.2"/>
    <row r="55194" ht="10.199999999999999" hidden="1" x14ac:dyDescent="0.2"/>
    <row r="55195" ht="10.199999999999999" hidden="1" x14ac:dyDescent="0.2"/>
    <row r="55196" ht="10.199999999999999" hidden="1" x14ac:dyDescent="0.2"/>
    <row r="55197" ht="10.199999999999999" hidden="1" x14ac:dyDescent="0.2"/>
    <row r="55198" ht="10.199999999999999" hidden="1" x14ac:dyDescent="0.2"/>
    <row r="55199" ht="10.199999999999999" hidden="1" x14ac:dyDescent="0.2"/>
    <row r="55200" ht="10.199999999999999" hidden="1" x14ac:dyDescent="0.2"/>
    <row r="55201" ht="10.199999999999999" hidden="1" x14ac:dyDescent="0.2"/>
    <row r="55202" ht="10.199999999999999" hidden="1" x14ac:dyDescent="0.2"/>
    <row r="55203" ht="10.199999999999999" hidden="1" x14ac:dyDescent="0.2"/>
    <row r="55204" ht="10.199999999999999" hidden="1" x14ac:dyDescent="0.2"/>
    <row r="55205" ht="10.199999999999999" hidden="1" x14ac:dyDescent="0.2"/>
    <row r="55206" ht="10.199999999999999" hidden="1" x14ac:dyDescent="0.2"/>
    <row r="55207" ht="10.199999999999999" hidden="1" x14ac:dyDescent="0.2"/>
    <row r="55208" ht="10.199999999999999" hidden="1" x14ac:dyDescent="0.2"/>
    <row r="55209" ht="10.199999999999999" hidden="1" x14ac:dyDescent="0.2"/>
    <row r="55210" ht="10.199999999999999" hidden="1" x14ac:dyDescent="0.2"/>
    <row r="55211" ht="10.199999999999999" hidden="1" x14ac:dyDescent="0.2"/>
    <row r="55212" ht="10.199999999999999" hidden="1" x14ac:dyDescent="0.2"/>
    <row r="55213" ht="10.199999999999999" hidden="1" x14ac:dyDescent="0.2"/>
    <row r="55214" ht="10.199999999999999" hidden="1" x14ac:dyDescent="0.2"/>
    <row r="55215" ht="10.199999999999999" hidden="1" x14ac:dyDescent="0.2"/>
    <row r="55216" ht="10.199999999999999" hidden="1" x14ac:dyDescent="0.2"/>
    <row r="55217" ht="10.199999999999999" hidden="1" x14ac:dyDescent="0.2"/>
    <row r="55218" ht="10.199999999999999" hidden="1" x14ac:dyDescent="0.2"/>
    <row r="55219" ht="10.199999999999999" hidden="1" x14ac:dyDescent="0.2"/>
    <row r="55220" ht="10.199999999999999" hidden="1" x14ac:dyDescent="0.2"/>
    <row r="55221" ht="10.199999999999999" hidden="1" x14ac:dyDescent="0.2"/>
    <row r="55222" ht="10.199999999999999" hidden="1" x14ac:dyDescent="0.2"/>
    <row r="55223" ht="10.199999999999999" hidden="1" x14ac:dyDescent="0.2"/>
    <row r="55224" ht="10.199999999999999" hidden="1" x14ac:dyDescent="0.2"/>
    <row r="55225" ht="10.199999999999999" hidden="1" x14ac:dyDescent="0.2"/>
    <row r="55226" ht="10.199999999999999" hidden="1" x14ac:dyDescent="0.2"/>
    <row r="55227" ht="10.199999999999999" hidden="1" x14ac:dyDescent="0.2"/>
    <row r="55228" ht="10.199999999999999" hidden="1" x14ac:dyDescent="0.2"/>
    <row r="55229" ht="10.199999999999999" hidden="1" x14ac:dyDescent="0.2"/>
    <row r="55230" ht="10.199999999999999" hidden="1" x14ac:dyDescent="0.2"/>
    <row r="55231" ht="10.199999999999999" hidden="1" x14ac:dyDescent="0.2"/>
    <row r="55232" ht="10.199999999999999" hidden="1" x14ac:dyDescent="0.2"/>
    <row r="55233" ht="10.199999999999999" hidden="1" x14ac:dyDescent="0.2"/>
    <row r="55234" ht="10.199999999999999" hidden="1" x14ac:dyDescent="0.2"/>
    <row r="55235" ht="10.199999999999999" hidden="1" x14ac:dyDescent="0.2"/>
    <row r="55236" ht="10.199999999999999" hidden="1" x14ac:dyDescent="0.2"/>
    <row r="55237" ht="10.199999999999999" hidden="1" x14ac:dyDescent="0.2"/>
    <row r="55238" ht="10.199999999999999" hidden="1" x14ac:dyDescent="0.2"/>
    <row r="55239" ht="10.199999999999999" hidden="1" x14ac:dyDescent="0.2"/>
    <row r="55240" ht="10.199999999999999" hidden="1" x14ac:dyDescent="0.2"/>
    <row r="55241" ht="10.199999999999999" hidden="1" x14ac:dyDescent="0.2"/>
    <row r="55242" ht="10.199999999999999" hidden="1" x14ac:dyDescent="0.2"/>
    <row r="55243" ht="10.199999999999999" hidden="1" x14ac:dyDescent="0.2"/>
    <row r="55244" ht="10.199999999999999" hidden="1" x14ac:dyDescent="0.2"/>
    <row r="55245" ht="10.199999999999999" hidden="1" x14ac:dyDescent="0.2"/>
    <row r="55246" ht="10.199999999999999" hidden="1" x14ac:dyDescent="0.2"/>
    <row r="55247" ht="10.199999999999999" hidden="1" x14ac:dyDescent="0.2"/>
    <row r="55248" ht="10.199999999999999" hidden="1" x14ac:dyDescent="0.2"/>
    <row r="55249" ht="10.199999999999999" hidden="1" x14ac:dyDescent="0.2"/>
    <row r="55250" ht="10.199999999999999" hidden="1" x14ac:dyDescent="0.2"/>
    <row r="55251" ht="10.199999999999999" hidden="1" x14ac:dyDescent="0.2"/>
    <row r="55252" ht="10.199999999999999" hidden="1" x14ac:dyDescent="0.2"/>
    <row r="55253" ht="10.199999999999999" hidden="1" x14ac:dyDescent="0.2"/>
    <row r="55254" ht="10.199999999999999" hidden="1" x14ac:dyDescent="0.2"/>
    <row r="55255" ht="10.199999999999999" hidden="1" x14ac:dyDescent="0.2"/>
    <row r="55256" ht="10.199999999999999" hidden="1" x14ac:dyDescent="0.2"/>
    <row r="55257" ht="10.199999999999999" hidden="1" x14ac:dyDescent="0.2"/>
    <row r="55258" ht="10.199999999999999" hidden="1" x14ac:dyDescent="0.2"/>
    <row r="55259" ht="10.199999999999999" hidden="1" x14ac:dyDescent="0.2"/>
    <row r="55260" ht="10.199999999999999" hidden="1" x14ac:dyDescent="0.2"/>
    <row r="55261" ht="10.199999999999999" hidden="1" x14ac:dyDescent="0.2"/>
    <row r="55262" ht="10.199999999999999" hidden="1" x14ac:dyDescent="0.2"/>
    <row r="55263" ht="10.199999999999999" hidden="1" x14ac:dyDescent="0.2"/>
    <row r="55264" ht="10.199999999999999" hidden="1" x14ac:dyDescent="0.2"/>
    <row r="55265" ht="10.199999999999999" hidden="1" x14ac:dyDescent="0.2"/>
    <row r="55266" ht="10.199999999999999" hidden="1" x14ac:dyDescent="0.2"/>
    <row r="55267" ht="10.199999999999999" hidden="1" x14ac:dyDescent="0.2"/>
    <row r="55268" ht="10.199999999999999" hidden="1" x14ac:dyDescent="0.2"/>
    <row r="55269" ht="10.199999999999999" hidden="1" x14ac:dyDescent="0.2"/>
    <row r="55270" ht="10.199999999999999" hidden="1" x14ac:dyDescent="0.2"/>
    <row r="55271" ht="10.199999999999999" hidden="1" x14ac:dyDescent="0.2"/>
    <row r="55272" ht="10.199999999999999" hidden="1" x14ac:dyDescent="0.2"/>
    <row r="55273" ht="10.199999999999999" hidden="1" x14ac:dyDescent="0.2"/>
    <row r="55274" ht="10.199999999999999" hidden="1" x14ac:dyDescent="0.2"/>
    <row r="55275" ht="10.199999999999999" hidden="1" x14ac:dyDescent="0.2"/>
    <row r="55276" ht="10.199999999999999" hidden="1" x14ac:dyDescent="0.2"/>
    <row r="55277" ht="10.199999999999999" hidden="1" x14ac:dyDescent="0.2"/>
    <row r="55278" ht="10.199999999999999" hidden="1" x14ac:dyDescent="0.2"/>
    <row r="55279" ht="10.199999999999999" hidden="1" x14ac:dyDescent="0.2"/>
    <row r="55280" ht="10.199999999999999" hidden="1" x14ac:dyDescent="0.2"/>
    <row r="55281" ht="10.199999999999999" hidden="1" x14ac:dyDescent="0.2"/>
    <row r="55282" ht="10.199999999999999" hidden="1" x14ac:dyDescent="0.2"/>
    <row r="55283" ht="10.199999999999999" hidden="1" x14ac:dyDescent="0.2"/>
    <row r="55284" ht="10.199999999999999" hidden="1" x14ac:dyDescent="0.2"/>
    <row r="55285" ht="10.199999999999999" hidden="1" x14ac:dyDescent="0.2"/>
    <row r="55286" ht="10.199999999999999" hidden="1" x14ac:dyDescent="0.2"/>
    <row r="55287" ht="10.199999999999999" hidden="1" x14ac:dyDescent="0.2"/>
    <row r="55288" ht="10.199999999999999" hidden="1" x14ac:dyDescent="0.2"/>
    <row r="55289" ht="10.199999999999999" hidden="1" x14ac:dyDescent="0.2"/>
    <row r="55290" ht="10.199999999999999" hidden="1" x14ac:dyDescent="0.2"/>
    <row r="55291" ht="10.199999999999999" hidden="1" x14ac:dyDescent="0.2"/>
    <row r="55292" ht="10.199999999999999" hidden="1" x14ac:dyDescent="0.2"/>
    <row r="55293" ht="10.199999999999999" hidden="1" x14ac:dyDescent="0.2"/>
    <row r="55294" ht="10.199999999999999" hidden="1" x14ac:dyDescent="0.2"/>
    <row r="55295" ht="10.199999999999999" hidden="1" x14ac:dyDescent="0.2"/>
    <row r="55296" ht="10.199999999999999" hidden="1" x14ac:dyDescent="0.2"/>
    <row r="55297" ht="10.199999999999999" hidden="1" x14ac:dyDescent="0.2"/>
    <row r="55298" ht="10.199999999999999" hidden="1" x14ac:dyDescent="0.2"/>
    <row r="55299" ht="10.199999999999999" hidden="1" x14ac:dyDescent="0.2"/>
    <row r="55300" ht="10.199999999999999" hidden="1" x14ac:dyDescent="0.2"/>
    <row r="55301" ht="10.199999999999999" hidden="1" x14ac:dyDescent="0.2"/>
    <row r="55302" ht="10.199999999999999" hidden="1" x14ac:dyDescent="0.2"/>
    <row r="55303" ht="10.199999999999999" hidden="1" x14ac:dyDescent="0.2"/>
    <row r="55304" ht="10.199999999999999" hidden="1" x14ac:dyDescent="0.2"/>
    <row r="55305" ht="10.199999999999999" hidden="1" x14ac:dyDescent="0.2"/>
    <row r="55306" ht="10.199999999999999" hidden="1" x14ac:dyDescent="0.2"/>
    <row r="55307" ht="10.199999999999999" hidden="1" x14ac:dyDescent="0.2"/>
    <row r="55308" ht="10.199999999999999" hidden="1" x14ac:dyDescent="0.2"/>
    <row r="55309" ht="10.199999999999999" hidden="1" x14ac:dyDescent="0.2"/>
    <row r="55310" ht="10.199999999999999" hidden="1" x14ac:dyDescent="0.2"/>
    <row r="55311" ht="10.199999999999999" hidden="1" x14ac:dyDescent="0.2"/>
    <row r="55312" ht="10.199999999999999" hidden="1" x14ac:dyDescent="0.2"/>
    <row r="55313" ht="10.199999999999999" hidden="1" x14ac:dyDescent="0.2"/>
    <row r="55314" ht="10.199999999999999" hidden="1" x14ac:dyDescent="0.2"/>
    <row r="55315" ht="10.199999999999999" hidden="1" x14ac:dyDescent="0.2"/>
    <row r="55316" ht="10.199999999999999" hidden="1" x14ac:dyDescent="0.2"/>
    <row r="55317" ht="10.199999999999999" hidden="1" x14ac:dyDescent="0.2"/>
    <row r="55318" ht="10.199999999999999" hidden="1" x14ac:dyDescent="0.2"/>
    <row r="55319" ht="10.199999999999999" hidden="1" x14ac:dyDescent="0.2"/>
    <row r="55320" ht="10.199999999999999" hidden="1" x14ac:dyDescent="0.2"/>
    <row r="55321" ht="10.199999999999999" hidden="1" x14ac:dyDescent="0.2"/>
    <row r="55322" ht="10.199999999999999" hidden="1" x14ac:dyDescent="0.2"/>
    <row r="55323" ht="10.199999999999999" hidden="1" x14ac:dyDescent="0.2"/>
    <row r="55324" ht="10.199999999999999" hidden="1" x14ac:dyDescent="0.2"/>
    <row r="55325" ht="10.199999999999999" hidden="1" x14ac:dyDescent="0.2"/>
    <row r="55326" ht="10.199999999999999" hidden="1" x14ac:dyDescent="0.2"/>
    <row r="55327" ht="10.199999999999999" hidden="1" x14ac:dyDescent="0.2"/>
    <row r="55328" ht="10.199999999999999" hidden="1" x14ac:dyDescent="0.2"/>
    <row r="55329" ht="10.199999999999999" hidden="1" x14ac:dyDescent="0.2"/>
    <row r="55330" ht="10.199999999999999" hidden="1" x14ac:dyDescent="0.2"/>
    <row r="55331" ht="10.199999999999999" hidden="1" x14ac:dyDescent="0.2"/>
    <row r="55332" ht="10.199999999999999" hidden="1" x14ac:dyDescent="0.2"/>
    <row r="55333" ht="10.199999999999999" hidden="1" x14ac:dyDescent="0.2"/>
    <row r="55334" ht="10.199999999999999" hidden="1" x14ac:dyDescent="0.2"/>
    <row r="55335" ht="10.199999999999999" hidden="1" x14ac:dyDescent="0.2"/>
    <row r="55336" ht="10.199999999999999" hidden="1" x14ac:dyDescent="0.2"/>
    <row r="55337" ht="10.199999999999999" hidden="1" x14ac:dyDescent="0.2"/>
    <row r="55338" ht="10.199999999999999" hidden="1" x14ac:dyDescent="0.2"/>
    <row r="55339" ht="10.199999999999999" hidden="1" x14ac:dyDescent="0.2"/>
    <row r="55340" ht="10.199999999999999" hidden="1" x14ac:dyDescent="0.2"/>
    <row r="55341" ht="10.199999999999999" hidden="1" x14ac:dyDescent="0.2"/>
    <row r="55342" ht="10.199999999999999" hidden="1" x14ac:dyDescent="0.2"/>
    <row r="55343" ht="10.199999999999999" hidden="1" x14ac:dyDescent="0.2"/>
    <row r="55344" ht="10.199999999999999" hidden="1" x14ac:dyDescent="0.2"/>
    <row r="55345" ht="10.199999999999999" hidden="1" x14ac:dyDescent="0.2"/>
    <row r="55346" ht="10.199999999999999" hidden="1" x14ac:dyDescent="0.2"/>
    <row r="55347" ht="10.199999999999999" hidden="1" x14ac:dyDescent="0.2"/>
    <row r="55348" ht="10.199999999999999" hidden="1" x14ac:dyDescent="0.2"/>
    <row r="55349" ht="10.199999999999999" hidden="1" x14ac:dyDescent="0.2"/>
    <row r="55350" ht="10.199999999999999" hidden="1" x14ac:dyDescent="0.2"/>
    <row r="55351" ht="10.199999999999999" hidden="1" x14ac:dyDescent="0.2"/>
    <row r="55352" ht="10.199999999999999" hidden="1" x14ac:dyDescent="0.2"/>
    <row r="55353" ht="10.199999999999999" hidden="1" x14ac:dyDescent="0.2"/>
    <row r="55354" ht="10.199999999999999" hidden="1" x14ac:dyDescent="0.2"/>
    <row r="55355" ht="10.199999999999999" hidden="1" x14ac:dyDescent="0.2"/>
    <row r="55356" ht="10.199999999999999" hidden="1" x14ac:dyDescent="0.2"/>
    <row r="55357" ht="10.199999999999999" hidden="1" x14ac:dyDescent="0.2"/>
    <row r="55358" ht="10.199999999999999" hidden="1" x14ac:dyDescent="0.2"/>
    <row r="55359" ht="10.199999999999999" hidden="1" x14ac:dyDescent="0.2"/>
    <row r="55360" ht="10.199999999999999" hidden="1" x14ac:dyDescent="0.2"/>
    <row r="55361" ht="10.199999999999999" hidden="1" x14ac:dyDescent="0.2"/>
    <row r="55362" ht="10.199999999999999" hidden="1" x14ac:dyDescent="0.2"/>
    <row r="55363" ht="10.199999999999999" hidden="1" x14ac:dyDescent="0.2"/>
    <row r="55364" ht="10.199999999999999" hidden="1" x14ac:dyDescent="0.2"/>
    <row r="55365" ht="10.199999999999999" hidden="1" x14ac:dyDescent="0.2"/>
    <row r="55366" ht="10.199999999999999" hidden="1" x14ac:dyDescent="0.2"/>
    <row r="55367" ht="10.199999999999999" hidden="1" x14ac:dyDescent="0.2"/>
    <row r="55368" ht="10.199999999999999" hidden="1" x14ac:dyDescent="0.2"/>
    <row r="55369" ht="10.199999999999999" hidden="1" x14ac:dyDescent="0.2"/>
    <row r="55370" ht="10.199999999999999" hidden="1" x14ac:dyDescent="0.2"/>
    <row r="55371" ht="10.199999999999999" hidden="1" x14ac:dyDescent="0.2"/>
    <row r="55372" ht="10.199999999999999" hidden="1" x14ac:dyDescent="0.2"/>
    <row r="55373" ht="10.199999999999999" hidden="1" x14ac:dyDescent="0.2"/>
    <row r="55374" ht="10.199999999999999" hidden="1" x14ac:dyDescent="0.2"/>
    <row r="55375" ht="10.199999999999999" hidden="1" x14ac:dyDescent="0.2"/>
    <row r="55376" ht="10.199999999999999" hidden="1" x14ac:dyDescent="0.2"/>
    <row r="55377" ht="10.199999999999999" hidden="1" x14ac:dyDescent="0.2"/>
    <row r="55378" ht="10.199999999999999" hidden="1" x14ac:dyDescent="0.2"/>
    <row r="55379" ht="10.199999999999999" hidden="1" x14ac:dyDescent="0.2"/>
    <row r="55380" ht="10.199999999999999" hidden="1" x14ac:dyDescent="0.2"/>
    <row r="55381" ht="10.199999999999999" hidden="1" x14ac:dyDescent="0.2"/>
    <row r="55382" ht="10.199999999999999" hidden="1" x14ac:dyDescent="0.2"/>
    <row r="55383" ht="10.199999999999999" hidden="1" x14ac:dyDescent="0.2"/>
    <row r="55384" ht="10.199999999999999" hidden="1" x14ac:dyDescent="0.2"/>
    <row r="55385" ht="10.199999999999999" hidden="1" x14ac:dyDescent="0.2"/>
    <row r="55386" ht="10.199999999999999" hidden="1" x14ac:dyDescent="0.2"/>
    <row r="55387" ht="10.199999999999999" hidden="1" x14ac:dyDescent="0.2"/>
    <row r="55388" ht="10.199999999999999" hidden="1" x14ac:dyDescent="0.2"/>
    <row r="55389" ht="10.199999999999999" hidden="1" x14ac:dyDescent="0.2"/>
    <row r="55390" ht="10.199999999999999" hidden="1" x14ac:dyDescent="0.2"/>
    <row r="55391" ht="10.199999999999999" hidden="1" x14ac:dyDescent="0.2"/>
    <row r="55392" ht="10.199999999999999" hidden="1" x14ac:dyDescent="0.2"/>
    <row r="55393" ht="10.199999999999999" hidden="1" x14ac:dyDescent="0.2"/>
    <row r="55394" ht="10.199999999999999" hidden="1" x14ac:dyDescent="0.2"/>
    <row r="55395" ht="10.199999999999999" hidden="1" x14ac:dyDescent="0.2"/>
    <row r="55396" ht="10.199999999999999" hidden="1" x14ac:dyDescent="0.2"/>
    <row r="55397" ht="10.199999999999999" hidden="1" x14ac:dyDescent="0.2"/>
    <row r="55398" ht="10.199999999999999" hidden="1" x14ac:dyDescent="0.2"/>
    <row r="55399" ht="10.199999999999999" hidden="1" x14ac:dyDescent="0.2"/>
    <row r="55400" ht="10.199999999999999" hidden="1" x14ac:dyDescent="0.2"/>
    <row r="55401" ht="10.199999999999999" hidden="1" x14ac:dyDescent="0.2"/>
    <row r="55402" ht="10.199999999999999" hidden="1" x14ac:dyDescent="0.2"/>
    <row r="55403" ht="10.199999999999999" hidden="1" x14ac:dyDescent="0.2"/>
    <row r="55404" ht="10.199999999999999" hidden="1" x14ac:dyDescent="0.2"/>
    <row r="55405" ht="10.199999999999999" hidden="1" x14ac:dyDescent="0.2"/>
    <row r="55406" ht="10.199999999999999" hidden="1" x14ac:dyDescent="0.2"/>
    <row r="55407" ht="10.199999999999999" hidden="1" x14ac:dyDescent="0.2"/>
    <row r="55408" ht="10.199999999999999" hidden="1" x14ac:dyDescent="0.2"/>
    <row r="55409" ht="10.199999999999999" hidden="1" x14ac:dyDescent="0.2"/>
    <row r="55410" ht="10.199999999999999" hidden="1" x14ac:dyDescent="0.2"/>
    <row r="55411" ht="10.199999999999999" hidden="1" x14ac:dyDescent="0.2"/>
    <row r="55412" ht="10.199999999999999" hidden="1" x14ac:dyDescent="0.2"/>
    <row r="55413" ht="10.199999999999999" hidden="1" x14ac:dyDescent="0.2"/>
    <row r="55414" ht="10.199999999999999" hidden="1" x14ac:dyDescent="0.2"/>
    <row r="55415" ht="10.199999999999999" hidden="1" x14ac:dyDescent="0.2"/>
    <row r="55416" ht="10.199999999999999" hidden="1" x14ac:dyDescent="0.2"/>
    <row r="55417" ht="10.199999999999999" hidden="1" x14ac:dyDescent="0.2"/>
    <row r="55418" ht="10.199999999999999" hidden="1" x14ac:dyDescent="0.2"/>
    <row r="55419" ht="10.199999999999999" hidden="1" x14ac:dyDescent="0.2"/>
    <row r="55420" ht="10.199999999999999" hidden="1" x14ac:dyDescent="0.2"/>
    <row r="55421" ht="10.199999999999999" hidden="1" x14ac:dyDescent="0.2"/>
    <row r="55422" ht="10.199999999999999" hidden="1" x14ac:dyDescent="0.2"/>
    <row r="55423" ht="10.199999999999999" hidden="1" x14ac:dyDescent="0.2"/>
    <row r="55424" ht="10.199999999999999" hidden="1" x14ac:dyDescent="0.2"/>
    <row r="55425" ht="10.199999999999999" hidden="1" x14ac:dyDescent="0.2"/>
    <row r="55426" ht="10.199999999999999" hidden="1" x14ac:dyDescent="0.2"/>
    <row r="55427" ht="10.199999999999999" hidden="1" x14ac:dyDescent="0.2"/>
    <row r="55428" ht="10.199999999999999" hidden="1" x14ac:dyDescent="0.2"/>
    <row r="55429" ht="10.199999999999999" hidden="1" x14ac:dyDescent="0.2"/>
    <row r="55430" ht="10.199999999999999" hidden="1" x14ac:dyDescent="0.2"/>
    <row r="55431" ht="10.199999999999999" hidden="1" x14ac:dyDescent="0.2"/>
    <row r="55432" ht="10.199999999999999" hidden="1" x14ac:dyDescent="0.2"/>
    <row r="55433" ht="10.199999999999999" hidden="1" x14ac:dyDescent="0.2"/>
    <row r="55434" ht="10.199999999999999" hidden="1" x14ac:dyDescent="0.2"/>
    <row r="55435" ht="10.199999999999999" hidden="1" x14ac:dyDescent="0.2"/>
    <row r="55436" ht="10.199999999999999" hidden="1" x14ac:dyDescent="0.2"/>
    <row r="55437" ht="10.199999999999999" hidden="1" x14ac:dyDescent="0.2"/>
    <row r="55438" ht="10.199999999999999" hidden="1" x14ac:dyDescent="0.2"/>
    <row r="55439" ht="10.199999999999999" hidden="1" x14ac:dyDescent="0.2"/>
    <row r="55440" ht="10.199999999999999" hidden="1" x14ac:dyDescent="0.2"/>
    <row r="55441" ht="10.199999999999999" hidden="1" x14ac:dyDescent="0.2"/>
    <row r="55442" ht="10.199999999999999" hidden="1" x14ac:dyDescent="0.2"/>
    <row r="55443" ht="10.199999999999999" hidden="1" x14ac:dyDescent="0.2"/>
    <row r="55444" ht="10.199999999999999" hidden="1" x14ac:dyDescent="0.2"/>
    <row r="55445" ht="10.199999999999999" hidden="1" x14ac:dyDescent="0.2"/>
    <row r="55446" ht="10.199999999999999" hidden="1" x14ac:dyDescent="0.2"/>
    <row r="55447" ht="10.199999999999999" hidden="1" x14ac:dyDescent="0.2"/>
    <row r="55448" ht="10.199999999999999" hidden="1" x14ac:dyDescent="0.2"/>
    <row r="55449" ht="10.199999999999999" hidden="1" x14ac:dyDescent="0.2"/>
    <row r="55450" ht="10.199999999999999" hidden="1" x14ac:dyDescent="0.2"/>
    <row r="55451" ht="10.199999999999999" hidden="1" x14ac:dyDescent="0.2"/>
    <row r="55452" ht="10.199999999999999" hidden="1" x14ac:dyDescent="0.2"/>
    <row r="55453" ht="10.199999999999999" hidden="1" x14ac:dyDescent="0.2"/>
    <row r="55454" ht="10.199999999999999" hidden="1" x14ac:dyDescent="0.2"/>
    <row r="55455" ht="10.199999999999999" hidden="1" x14ac:dyDescent="0.2"/>
    <row r="55456" ht="10.199999999999999" hidden="1" x14ac:dyDescent="0.2"/>
    <row r="55457" ht="10.199999999999999" hidden="1" x14ac:dyDescent="0.2"/>
    <row r="55458" ht="10.199999999999999" hidden="1" x14ac:dyDescent="0.2"/>
    <row r="55459" ht="10.199999999999999" hidden="1" x14ac:dyDescent="0.2"/>
    <row r="55460" ht="10.199999999999999" hidden="1" x14ac:dyDescent="0.2"/>
    <row r="55461" ht="10.199999999999999" hidden="1" x14ac:dyDescent="0.2"/>
    <row r="55462" ht="10.199999999999999" hidden="1" x14ac:dyDescent="0.2"/>
    <row r="55463" ht="10.199999999999999" hidden="1" x14ac:dyDescent="0.2"/>
    <row r="55464" ht="10.199999999999999" hidden="1" x14ac:dyDescent="0.2"/>
    <row r="55465" ht="10.199999999999999" hidden="1" x14ac:dyDescent="0.2"/>
    <row r="55466" ht="10.199999999999999" hidden="1" x14ac:dyDescent="0.2"/>
    <row r="55467" ht="10.199999999999999" hidden="1" x14ac:dyDescent="0.2"/>
    <row r="55468" ht="10.199999999999999" hidden="1" x14ac:dyDescent="0.2"/>
    <row r="55469" ht="10.199999999999999" hidden="1" x14ac:dyDescent="0.2"/>
    <row r="55470" ht="10.199999999999999" hidden="1" x14ac:dyDescent="0.2"/>
    <row r="55471" ht="10.199999999999999" hidden="1" x14ac:dyDescent="0.2"/>
    <row r="55472" ht="10.199999999999999" hidden="1" x14ac:dyDescent="0.2"/>
    <row r="55473" ht="10.199999999999999" hidden="1" x14ac:dyDescent="0.2"/>
    <row r="55474" ht="10.199999999999999" hidden="1" x14ac:dyDescent="0.2"/>
    <row r="55475" ht="10.199999999999999" hidden="1" x14ac:dyDescent="0.2"/>
    <row r="55476" ht="10.199999999999999" hidden="1" x14ac:dyDescent="0.2"/>
    <row r="55477" ht="10.199999999999999" hidden="1" x14ac:dyDescent="0.2"/>
    <row r="55478" ht="10.199999999999999" hidden="1" x14ac:dyDescent="0.2"/>
    <row r="55479" ht="10.199999999999999" hidden="1" x14ac:dyDescent="0.2"/>
    <row r="55480" ht="10.199999999999999" hidden="1" x14ac:dyDescent="0.2"/>
    <row r="55481" ht="10.199999999999999" hidden="1" x14ac:dyDescent="0.2"/>
    <row r="55482" ht="10.199999999999999" hidden="1" x14ac:dyDescent="0.2"/>
    <row r="55483" ht="10.199999999999999" hidden="1" x14ac:dyDescent="0.2"/>
    <row r="55484" ht="10.199999999999999" hidden="1" x14ac:dyDescent="0.2"/>
    <row r="55485" ht="10.199999999999999" hidden="1" x14ac:dyDescent="0.2"/>
    <row r="55486" ht="10.199999999999999" hidden="1" x14ac:dyDescent="0.2"/>
    <row r="55487" ht="10.199999999999999" hidden="1" x14ac:dyDescent="0.2"/>
    <row r="55488" ht="10.199999999999999" hidden="1" x14ac:dyDescent="0.2"/>
    <row r="55489" ht="10.199999999999999" hidden="1" x14ac:dyDescent="0.2"/>
    <row r="55490" ht="10.199999999999999" hidden="1" x14ac:dyDescent="0.2"/>
    <row r="55491" ht="10.199999999999999" hidden="1" x14ac:dyDescent="0.2"/>
    <row r="55492" ht="10.199999999999999" hidden="1" x14ac:dyDescent="0.2"/>
    <row r="55493" ht="10.199999999999999" hidden="1" x14ac:dyDescent="0.2"/>
    <row r="55494" ht="10.199999999999999" hidden="1" x14ac:dyDescent="0.2"/>
    <row r="55495" ht="10.199999999999999" hidden="1" x14ac:dyDescent="0.2"/>
    <row r="55496" ht="10.199999999999999" hidden="1" x14ac:dyDescent="0.2"/>
    <row r="55497" ht="10.199999999999999" hidden="1" x14ac:dyDescent="0.2"/>
    <row r="55498" ht="10.199999999999999" hidden="1" x14ac:dyDescent="0.2"/>
    <row r="55499" ht="10.199999999999999" hidden="1" x14ac:dyDescent="0.2"/>
    <row r="55500" ht="10.199999999999999" hidden="1" x14ac:dyDescent="0.2"/>
    <row r="55501" ht="10.199999999999999" hidden="1" x14ac:dyDescent="0.2"/>
    <row r="55502" ht="10.199999999999999" hidden="1" x14ac:dyDescent="0.2"/>
    <row r="55503" ht="10.199999999999999" hidden="1" x14ac:dyDescent="0.2"/>
    <row r="55504" ht="10.199999999999999" hidden="1" x14ac:dyDescent="0.2"/>
    <row r="55505" ht="10.199999999999999" hidden="1" x14ac:dyDescent="0.2"/>
    <row r="55506" ht="10.199999999999999" hidden="1" x14ac:dyDescent="0.2"/>
    <row r="55507" ht="10.199999999999999" hidden="1" x14ac:dyDescent="0.2"/>
    <row r="55508" ht="10.199999999999999" hidden="1" x14ac:dyDescent="0.2"/>
    <row r="55509" ht="10.199999999999999" hidden="1" x14ac:dyDescent="0.2"/>
    <row r="55510" ht="10.199999999999999" hidden="1" x14ac:dyDescent="0.2"/>
    <row r="55511" ht="10.199999999999999" hidden="1" x14ac:dyDescent="0.2"/>
    <row r="55512" ht="10.199999999999999" hidden="1" x14ac:dyDescent="0.2"/>
    <row r="55513" ht="10.199999999999999" hidden="1" x14ac:dyDescent="0.2"/>
    <row r="55514" ht="10.199999999999999" hidden="1" x14ac:dyDescent="0.2"/>
    <row r="55515" ht="10.199999999999999" hidden="1" x14ac:dyDescent="0.2"/>
    <row r="55516" ht="10.199999999999999" hidden="1" x14ac:dyDescent="0.2"/>
    <row r="55517" ht="10.199999999999999" hidden="1" x14ac:dyDescent="0.2"/>
    <row r="55518" ht="10.199999999999999" hidden="1" x14ac:dyDescent="0.2"/>
    <row r="55519" ht="10.199999999999999" hidden="1" x14ac:dyDescent="0.2"/>
    <row r="55520" ht="10.199999999999999" hidden="1" x14ac:dyDescent="0.2"/>
    <row r="55521" ht="10.199999999999999" hidden="1" x14ac:dyDescent="0.2"/>
    <row r="55522" ht="10.199999999999999" hidden="1" x14ac:dyDescent="0.2"/>
    <row r="55523" ht="10.199999999999999" hidden="1" x14ac:dyDescent="0.2"/>
    <row r="55524" ht="10.199999999999999" hidden="1" x14ac:dyDescent="0.2"/>
    <row r="55525" ht="10.199999999999999" hidden="1" x14ac:dyDescent="0.2"/>
    <row r="55526" ht="10.199999999999999" hidden="1" x14ac:dyDescent="0.2"/>
    <row r="55527" ht="10.199999999999999" hidden="1" x14ac:dyDescent="0.2"/>
    <row r="55528" ht="10.199999999999999" hidden="1" x14ac:dyDescent="0.2"/>
    <row r="55529" ht="10.199999999999999" hidden="1" x14ac:dyDescent="0.2"/>
    <row r="55530" ht="10.199999999999999" hidden="1" x14ac:dyDescent="0.2"/>
    <row r="55531" ht="10.199999999999999" hidden="1" x14ac:dyDescent="0.2"/>
    <row r="55532" ht="10.199999999999999" hidden="1" x14ac:dyDescent="0.2"/>
    <row r="55533" ht="10.199999999999999" hidden="1" x14ac:dyDescent="0.2"/>
    <row r="55534" ht="10.199999999999999" hidden="1" x14ac:dyDescent="0.2"/>
    <row r="55535" ht="10.199999999999999" hidden="1" x14ac:dyDescent="0.2"/>
    <row r="55536" ht="10.199999999999999" hidden="1" x14ac:dyDescent="0.2"/>
    <row r="55537" ht="10.199999999999999" hidden="1" x14ac:dyDescent="0.2"/>
    <row r="55538" ht="10.199999999999999" hidden="1" x14ac:dyDescent="0.2"/>
    <row r="55539" ht="10.199999999999999" hidden="1" x14ac:dyDescent="0.2"/>
    <row r="55540" ht="10.199999999999999" hidden="1" x14ac:dyDescent="0.2"/>
    <row r="55541" ht="10.199999999999999" hidden="1" x14ac:dyDescent="0.2"/>
    <row r="55542" ht="10.199999999999999" hidden="1" x14ac:dyDescent="0.2"/>
    <row r="55543" ht="10.199999999999999" hidden="1" x14ac:dyDescent="0.2"/>
    <row r="55544" ht="10.199999999999999" hidden="1" x14ac:dyDescent="0.2"/>
    <row r="55545" ht="10.199999999999999" hidden="1" x14ac:dyDescent="0.2"/>
    <row r="55546" ht="10.199999999999999" hidden="1" x14ac:dyDescent="0.2"/>
    <row r="55547" ht="10.199999999999999" hidden="1" x14ac:dyDescent="0.2"/>
    <row r="55548" ht="10.199999999999999" hidden="1" x14ac:dyDescent="0.2"/>
    <row r="55549" ht="10.199999999999999" hidden="1" x14ac:dyDescent="0.2"/>
    <row r="55550" ht="10.199999999999999" hidden="1" x14ac:dyDescent="0.2"/>
    <row r="55551" ht="10.199999999999999" hidden="1" x14ac:dyDescent="0.2"/>
    <row r="55552" ht="10.199999999999999" hidden="1" x14ac:dyDescent="0.2"/>
    <row r="55553" ht="10.199999999999999" hidden="1" x14ac:dyDescent="0.2"/>
    <row r="55554" ht="10.199999999999999" hidden="1" x14ac:dyDescent="0.2"/>
    <row r="55555" ht="10.199999999999999" hidden="1" x14ac:dyDescent="0.2"/>
    <row r="55556" ht="10.199999999999999" hidden="1" x14ac:dyDescent="0.2"/>
    <row r="55557" ht="10.199999999999999" hidden="1" x14ac:dyDescent="0.2"/>
    <row r="55558" ht="10.199999999999999" hidden="1" x14ac:dyDescent="0.2"/>
    <row r="55559" ht="10.199999999999999" hidden="1" x14ac:dyDescent="0.2"/>
    <row r="55560" ht="10.199999999999999" hidden="1" x14ac:dyDescent="0.2"/>
    <row r="55561" ht="10.199999999999999" hidden="1" x14ac:dyDescent="0.2"/>
    <row r="55562" ht="10.199999999999999" hidden="1" x14ac:dyDescent="0.2"/>
    <row r="55563" ht="10.199999999999999" hidden="1" x14ac:dyDescent="0.2"/>
    <row r="55564" ht="10.199999999999999" hidden="1" x14ac:dyDescent="0.2"/>
    <row r="55565" ht="10.199999999999999" hidden="1" x14ac:dyDescent="0.2"/>
    <row r="55566" ht="10.199999999999999" hidden="1" x14ac:dyDescent="0.2"/>
    <row r="55567" ht="10.199999999999999" hidden="1" x14ac:dyDescent="0.2"/>
    <row r="55568" ht="10.199999999999999" hidden="1" x14ac:dyDescent="0.2"/>
    <row r="55569" ht="10.199999999999999" hidden="1" x14ac:dyDescent="0.2"/>
    <row r="55570" ht="10.199999999999999" hidden="1" x14ac:dyDescent="0.2"/>
    <row r="55571" ht="10.199999999999999" hidden="1" x14ac:dyDescent="0.2"/>
    <row r="55572" ht="10.199999999999999" hidden="1" x14ac:dyDescent="0.2"/>
    <row r="55573" ht="10.199999999999999" hidden="1" x14ac:dyDescent="0.2"/>
    <row r="55574" ht="10.199999999999999" hidden="1" x14ac:dyDescent="0.2"/>
    <row r="55575" ht="10.199999999999999" hidden="1" x14ac:dyDescent="0.2"/>
    <row r="55576" ht="10.199999999999999" hidden="1" x14ac:dyDescent="0.2"/>
    <row r="55577" ht="10.199999999999999" hidden="1" x14ac:dyDescent="0.2"/>
    <row r="55578" ht="10.199999999999999" hidden="1" x14ac:dyDescent="0.2"/>
    <row r="55579" ht="10.199999999999999" hidden="1" x14ac:dyDescent="0.2"/>
    <row r="55580" ht="10.199999999999999" hidden="1" x14ac:dyDescent="0.2"/>
    <row r="55581" ht="10.199999999999999" hidden="1" x14ac:dyDescent="0.2"/>
    <row r="55582" ht="10.199999999999999" hidden="1" x14ac:dyDescent="0.2"/>
    <row r="55583" ht="10.199999999999999" hidden="1" x14ac:dyDescent="0.2"/>
    <row r="55584" ht="10.199999999999999" hidden="1" x14ac:dyDescent="0.2"/>
    <row r="55585" ht="10.199999999999999" hidden="1" x14ac:dyDescent="0.2"/>
    <row r="55586" ht="10.199999999999999" hidden="1" x14ac:dyDescent="0.2"/>
    <row r="55587" ht="10.199999999999999" hidden="1" x14ac:dyDescent="0.2"/>
    <row r="55588" ht="10.199999999999999" hidden="1" x14ac:dyDescent="0.2"/>
    <row r="55589" ht="10.199999999999999" hidden="1" x14ac:dyDescent="0.2"/>
    <row r="55590" ht="10.199999999999999" hidden="1" x14ac:dyDescent="0.2"/>
    <row r="55591" ht="10.199999999999999" hidden="1" x14ac:dyDescent="0.2"/>
    <row r="55592" ht="10.199999999999999" hidden="1" x14ac:dyDescent="0.2"/>
    <row r="55593" ht="10.199999999999999" hidden="1" x14ac:dyDescent="0.2"/>
    <row r="55594" ht="10.199999999999999" hidden="1" x14ac:dyDescent="0.2"/>
    <row r="55595" ht="10.199999999999999" hidden="1" x14ac:dyDescent="0.2"/>
    <row r="55596" ht="10.199999999999999" hidden="1" x14ac:dyDescent="0.2"/>
    <row r="55597" ht="10.199999999999999" hidden="1" x14ac:dyDescent="0.2"/>
    <row r="55598" ht="10.199999999999999" hidden="1" x14ac:dyDescent="0.2"/>
    <row r="55599" ht="10.199999999999999" hidden="1" x14ac:dyDescent="0.2"/>
    <row r="55600" ht="10.199999999999999" hidden="1" x14ac:dyDescent="0.2"/>
    <row r="55601" ht="10.199999999999999" hidden="1" x14ac:dyDescent="0.2"/>
    <row r="55602" ht="10.199999999999999" hidden="1" x14ac:dyDescent="0.2"/>
    <row r="55603" ht="10.199999999999999" hidden="1" x14ac:dyDescent="0.2"/>
    <row r="55604" ht="10.199999999999999" hidden="1" x14ac:dyDescent="0.2"/>
    <row r="55605" ht="10.199999999999999" hidden="1" x14ac:dyDescent="0.2"/>
    <row r="55606" ht="10.199999999999999" hidden="1" x14ac:dyDescent="0.2"/>
    <row r="55607" ht="10.199999999999999" hidden="1" x14ac:dyDescent="0.2"/>
    <row r="55608" ht="10.199999999999999" hidden="1" x14ac:dyDescent="0.2"/>
    <row r="55609" ht="10.199999999999999" hidden="1" x14ac:dyDescent="0.2"/>
    <row r="55610" ht="10.199999999999999" hidden="1" x14ac:dyDescent="0.2"/>
    <row r="55611" ht="10.199999999999999" hidden="1" x14ac:dyDescent="0.2"/>
    <row r="55612" ht="10.199999999999999" hidden="1" x14ac:dyDescent="0.2"/>
    <row r="55613" ht="10.199999999999999" hidden="1" x14ac:dyDescent="0.2"/>
    <row r="55614" ht="10.199999999999999" hidden="1" x14ac:dyDescent="0.2"/>
    <row r="55615" ht="10.199999999999999" hidden="1" x14ac:dyDescent="0.2"/>
    <row r="55616" ht="10.199999999999999" hidden="1" x14ac:dyDescent="0.2"/>
    <row r="55617" ht="10.199999999999999" hidden="1" x14ac:dyDescent="0.2"/>
    <row r="55618" ht="10.199999999999999" hidden="1" x14ac:dyDescent="0.2"/>
    <row r="55619" ht="10.199999999999999" hidden="1" x14ac:dyDescent="0.2"/>
    <row r="55620" ht="10.199999999999999" hidden="1" x14ac:dyDescent="0.2"/>
    <row r="55621" ht="10.199999999999999" hidden="1" x14ac:dyDescent="0.2"/>
    <row r="55622" ht="10.199999999999999" hidden="1" x14ac:dyDescent="0.2"/>
    <row r="55623" ht="10.199999999999999" hidden="1" x14ac:dyDescent="0.2"/>
    <row r="55624" ht="10.199999999999999" hidden="1" x14ac:dyDescent="0.2"/>
    <row r="55625" ht="10.199999999999999" hidden="1" x14ac:dyDescent="0.2"/>
    <row r="55626" ht="10.199999999999999" hidden="1" x14ac:dyDescent="0.2"/>
    <row r="55627" ht="10.199999999999999" hidden="1" x14ac:dyDescent="0.2"/>
    <row r="55628" ht="10.199999999999999" hidden="1" x14ac:dyDescent="0.2"/>
    <row r="55629" ht="10.199999999999999" hidden="1" x14ac:dyDescent="0.2"/>
    <row r="55630" ht="10.199999999999999" hidden="1" x14ac:dyDescent="0.2"/>
    <row r="55631" ht="10.199999999999999" hidden="1" x14ac:dyDescent="0.2"/>
    <row r="55632" ht="10.199999999999999" hidden="1" x14ac:dyDescent="0.2"/>
    <row r="55633" ht="10.199999999999999" hidden="1" x14ac:dyDescent="0.2"/>
    <row r="55634" ht="10.199999999999999" hidden="1" x14ac:dyDescent="0.2"/>
    <row r="55635" ht="10.199999999999999" hidden="1" x14ac:dyDescent="0.2"/>
    <row r="55636" ht="10.199999999999999" hidden="1" x14ac:dyDescent="0.2"/>
    <row r="55637" ht="10.199999999999999" hidden="1" x14ac:dyDescent="0.2"/>
    <row r="55638" ht="10.199999999999999" hidden="1" x14ac:dyDescent="0.2"/>
    <row r="55639" ht="10.199999999999999" hidden="1" x14ac:dyDescent="0.2"/>
    <row r="55640" ht="10.199999999999999" hidden="1" x14ac:dyDescent="0.2"/>
    <row r="55641" ht="10.199999999999999" hidden="1" x14ac:dyDescent="0.2"/>
    <row r="55642" ht="10.199999999999999" hidden="1" x14ac:dyDescent="0.2"/>
    <row r="55643" ht="10.199999999999999" hidden="1" x14ac:dyDescent="0.2"/>
    <row r="55644" ht="10.199999999999999" hidden="1" x14ac:dyDescent="0.2"/>
    <row r="55645" ht="10.199999999999999" hidden="1" x14ac:dyDescent="0.2"/>
    <row r="55646" ht="10.199999999999999" hidden="1" x14ac:dyDescent="0.2"/>
    <row r="55647" ht="10.199999999999999" hidden="1" x14ac:dyDescent="0.2"/>
    <row r="55648" ht="10.199999999999999" hidden="1" x14ac:dyDescent="0.2"/>
    <row r="55649" ht="10.199999999999999" hidden="1" x14ac:dyDescent="0.2"/>
    <row r="55650" ht="10.199999999999999" hidden="1" x14ac:dyDescent="0.2"/>
    <row r="55651" ht="10.199999999999999" hidden="1" x14ac:dyDescent="0.2"/>
    <row r="55652" ht="10.199999999999999" hidden="1" x14ac:dyDescent="0.2"/>
    <row r="55653" ht="10.199999999999999" hidden="1" x14ac:dyDescent="0.2"/>
    <row r="55654" ht="10.199999999999999" hidden="1" x14ac:dyDescent="0.2"/>
    <row r="55655" ht="10.199999999999999" hidden="1" x14ac:dyDescent="0.2"/>
    <row r="55656" ht="10.199999999999999" hidden="1" x14ac:dyDescent="0.2"/>
    <row r="55657" ht="10.199999999999999" hidden="1" x14ac:dyDescent="0.2"/>
    <row r="55658" ht="10.199999999999999" hidden="1" x14ac:dyDescent="0.2"/>
    <row r="55659" ht="10.199999999999999" hidden="1" x14ac:dyDescent="0.2"/>
    <row r="55660" ht="10.199999999999999" hidden="1" x14ac:dyDescent="0.2"/>
    <row r="55661" ht="10.199999999999999" hidden="1" x14ac:dyDescent="0.2"/>
    <row r="55662" ht="10.199999999999999" hidden="1" x14ac:dyDescent="0.2"/>
    <row r="55663" ht="10.199999999999999" hidden="1" x14ac:dyDescent="0.2"/>
    <row r="55664" ht="10.199999999999999" hidden="1" x14ac:dyDescent="0.2"/>
    <row r="55665" ht="10.199999999999999" hidden="1" x14ac:dyDescent="0.2"/>
    <row r="55666" ht="10.199999999999999" hidden="1" x14ac:dyDescent="0.2"/>
    <row r="55667" ht="10.199999999999999" hidden="1" x14ac:dyDescent="0.2"/>
    <row r="55668" ht="10.199999999999999" hidden="1" x14ac:dyDescent="0.2"/>
    <row r="55669" ht="10.199999999999999" hidden="1" x14ac:dyDescent="0.2"/>
    <row r="55670" ht="10.199999999999999" hidden="1" x14ac:dyDescent="0.2"/>
    <row r="55671" ht="10.199999999999999" hidden="1" x14ac:dyDescent="0.2"/>
    <row r="55672" ht="10.199999999999999" hidden="1" x14ac:dyDescent="0.2"/>
    <row r="55673" ht="10.199999999999999" hidden="1" x14ac:dyDescent="0.2"/>
    <row r="55674" ht="10.199999999999999" hidden="1" x14ac:dyDescent="0.2"/>
    <row r="55675" ht="10.199999999999999" hidden="1" x14ac:dyDescent="0.2"/>
    <row r="55676" ht="10.199999999999999" hidden="1" x14ac:dyDescent="0.2"/>
    <row r="55677" ht="10.199999999999999" hidden="1" x14ac:dyDescent="0.2"/>
    <row r="55678" ht="10.199999999999999" hidden="1" x14ac:dyDescent="0.2"/>
    <row r="55679" ht="10.199999999999999" hidden="1" x14ac:dyDescent="0.2"/>
    <row r="55680" ht="10.199999999999999" hidden="1" x14ac:dyDescent="0.2"/>
    <row r="55681" ht="10.199999999999999" hidden="1" x14ac:dyDescent="0.2"/>
    <row r="55682" ht="10.199999999999999" hidden="1" x14ac:dyDescent="0.2"/>
    <row r="55683" ht="10.199999999999999" hidden="1" x14ac:dyDescent="0.2"/>
    <row r="55684" ht="10.199999999999999" hidden="1" x14ac:dyDescent="0.2"/>
    <row r="55685" ht="10.199999999999999" hidden="1" x14ac:dyDescent="0.2"/>
    <row r="55686" ht="10.199999999999999" hidden="1" x14ac:dyDescent="0.2"/>
    <row r="55687" ht="10.199999999999999" hidden="1" x14ac:dyDescent="0.2"/>
    <row r="55688" ht="10.199999999999999" hidden="1" x14ac:dyDescent="0.2"/>
    <row r="55689" ht="10.199999999999999" hidden="1" x14ac:dyDescent="0.2"/>
    <row r="55690" ht="10.199999999999999" hidden="1" x14ac:dyDescent="0.2"/>
    <row r="55691" ht="10.199999999999999" hidden="1" x14ac:dyDescent="0.2"/>
    <row r="55692" ht="10.199999999999999" hidden="1" x14ac:dyDescent="0.2"/>
    <row r="55693" ht="10.199999999999999" hidden="1" x14ac:dyDescent="0.2"/>
    <row r="55694" ht="10.199999999999999" hidden="1" x14ac:dyDescent="0.2"/>
    <row r="55695" ht="10.199999999999999" hidden="1" x14ac:dyDescent="0.2"/>
    <row r="55696" ht="10.199999999999999" hidden="1" x14ac:dyDescent="0.2"/>
    <row r="55697" ht="10.199999999999999" hidden="1" x14ac:dyDescent="0.2"/>
    <row r="55698" ht="10.199999999999999" hidden="1" x14ac:dyDescent="0.2"/>
    <row r="55699" ht="10.199999999999999" hidden="1" x14ac:dyDescent="0.2"/>
    <row r="55700" ht="10.199999999999999" hidden="1" x14ac:dyDescent="0.2"/>
    <row r="55701" ht="10.199999999999999" hidden="1" x14ac:dyDescent="0.2"/>
    <row r="55702" ht="10.199999999999999" hidden="1" x14ac:dyDescent="0.2"/>
    <row r="55703" ht="10.199999999999999" hidden="1" x14ac:dyDescent="0.2"/>
    <row r="55704" ht="10.199999999999999" hidden="1" x14ac:dyDescent="0.2"/>
    <row r="55705" ht="10.199999999999999" hidden="1" x14ac:dyDescent="0.2"/>
    <row r="55706" ht="10.199999999999999" hidden="1" x14ac:dyDescent="0.2"/>
    <row r="55707" ht="10.199999999999999" hidden="1" x14ac:dyDescent="0.2"/>
    <row r="55708" ht="10.199999999999999" hidden="1" x14ac:dyDescent="0.2"/>
    <row r="55709" ht="10.199999999999999" hidden="1" x14ac:dyDescent="0.2"/>
    <row r="55710" ht="10.199999999999999" hidden="1" x14ac:dyDescent="0.2"/>
    <row r="55711" ht="10.199999999999999" hidden="1" x14ac:dyDescent="0.2"/>
    <row r="55712" ht="10.199999999999999" hidden="1" x14ac:dyDescent="0.2"/>
    <row r="55713" ht="10.199999999999999" hidden="1" x14ac:dyDescent="0.2"/>
    <row r="55714" ht="10.199999999999999" hidden="1" x14ac:dyDescent="0.2"/>
    <row r="55715" ht="10.199999999999999" hidden="1" x14ac:dyDescent="0.2"/>
    <row r="55716" ht="10.199999999999999" hidden="1" x14ac:dyDescent="0.2"/>
    <row r="55717" ht="10.199999999999999" hidden="1" x14ac:dyDescent="0.2"/>
    <row r="55718" ht="10.199999999999999" hidden="1" x14ac:dyDescent="0.2"/>
    <row r="55719" ht="10.199999999999999" hidden="1" x14ac:dyDescent="0.2"/>
    <row r="55720" ht="10.199999999999999" hidden="1" x14ac:dyDescent="0.2"/>
    <row r="55721" ht="10.199999999999999" hidden="1" x14ac:dyDescent="0.2"/>
    <row r="55722" ht="10.199999999999999" hidden="1" x14ac:dyDescent="0.2"/>
    <row r="55723" ht="10.199999999999999" hidden="1" x14ac:dyDescent="0.2"/>
    <row r="55724" ht="10.199999999999999" hidden="1" x14ac:dyDescent="0.2"/>
    <row r="55725" ht="10.199999999999999" hidden="1" x14ac:dyDescent="0.2"/>
    <row r="55726" ht="10.199999999999999" hidden="1" x14ac:dyDescent="0.2"/>
    <row r="55727" ht="10.199999999999999" hidden="1" x14ac:dyDescent="0.2"/>
    <row r="55728" ht="10.199999999999999" hidden="1" x14ac:dyDescent="0.2"/>
    <row r="55729" ht="10.199999999999999" hidden="1" x14ac:dyDescent="0.2"/>
    <row r="55730" ht="10.199999999999999" hidden="1" x14ac:dyDescent="0.2"/>
    <row r="55731" ht="10.199999999999999" hidden="1" x14ac:dyDescent="0.2"/>
    <row r="55732" ht="10.199999999999999" hidden="1" x14ac:dyDescent="0.2"/>
    <row r="55733" ht="10.199999999999999" hidden="1" x14ac:dyDescent="0.2"/>
    <row r="55734" ht="10.199999999999999" hidden="1" x14ac:dyDescent="0.2"/>
    <row r="55735" ht="10.199999999999999" hidden="1" x14ac:dyDescent="0.2"/>
    <row r="55736" ht="10.199999999999999" hidden="1" x14ac:dyDescent="0.2"/>
    <row r="55737" ht="10.199999999999999" hidden="1" x14ac:dyDescent="0.2"/>
    <row r="55738" ht="10.199999999999999" hidden="1" x14ac:dyDescent="0.2"/>
    <row r="55739" ht="10.199999999999999" hidden="1" x14ac:dyDescent="0.2"/>
    <row r="55740" ht="10.199999999999999" hidden="1" x14ac:dyDescent="0.2"/>
    <row r="55741" ht="10.199999999999999" hidden="1" x14ac:dyDescent="0.2"/>
    <row r="55742" ht="10.199999999999999" hidden="1" x14ac:dyDescent="0.2"/>
    <row r="55743" ht="10.199999999999999" hidden="1" x14ac:dyDescent="0.2"/>
    <row r="55744" ht="10.199999999999999" hidden="1" x14ac:dyDescent="0.2"/>
    <row r="55745" ht="10.199999999999999" hidden="1" x14ac:dyDescent="0.2"/>
    <row r="55746" ht="10.199999999999999" hidden="1" x14ac:dyDescent="0.2"/>
    <row r="55747" ht="10.199999999999999" hidden="1" x14ac:dyDescent="0.2"/>
    <row r="55748" ht="10.199999999999999" hidden="1" x14ac:dyDescent="0.2"/>
    <row r="55749" ht="10.199999999999999" hidden="1" x14ac:dyDescent="0.2"/>
    <row r="55750" ht="10.199999999999999" hidden="1" x14ac:dyDescent="0.2"/>
    <row r="55751" ht="10.199999999999999" hidden="1" x14ac:dyDescent="0.2"/>
    <row r="55752" ht="10.199999999999999" hidden="1" x14ac:dyDescent="0.2"/>
    <row r="55753" ht="10.199999999999999" hidden="1" x14ac:dyDescent="0.2"/>
    <row r="55754" ht="10.199999999999999" hidden="1" x14ac:dyDescent="0.2"/>
    <row r="55755" ht="10.199999999999999" hidden="1" x14ac:dyDescent="0.2"/>
    <row r="55756" ht="10.199999999999999" hidden="1" x14ac:dyDescent="0.2"/>
    <row r="55757" ht="10.199999999999999" hidden="1" x14ac:dyDescent="0.2"/>
    <row r="55758" ht="10.199999999999999" hidden="1" x14ac:dyDescent="0.2"/>
    <row r="55759" ht="10.199999999999999" hidden="1" x14ac:dyDescent="0.2"/>
    <row r="55760" ht="10.199999999999999" hidden="1" x14ac:dyDescent="0.2"/>
    <row r="55761" ht="10.199999999999999" hidden="1" x14ac:dyDescent="0.2"/>
    <row r="55762" ht="10.199999999999999" hidden="1" x14ac:dyDescent="0.2"/>
    <row r="55763" ht="10.199999999999999" hidden="1" x14ac:dyDescent="0.2"/>
    <row r="55764" ht="10.199999999999999" hidden="1" x14ac:dyDescent="0.2"/>
    <row r="55765" ht="10.199999999999999" hidden="1" x14ac:dyDescent="0.2"/>
    <row r="55766" ht="10.199999999999999" hidden="1" x14ac:dyDescent="0.2"/>
    <row r="55767" ht="10.199999999999999" hidden="1" x14ac:dyDescent="0.2"/>
    <row r="55768" ht="10.199999999999999" hidden="1" x14ac:dyDescent="0.2"/>
    <row r="55769" ht="10.199999999999999" hidden="1" x14ac:dyDescent="0.2"/>
    <row r="55770" ht="10.199999999999999" hidden="1" x14ac:dyDescent="0.2"/>
    <row r="55771" ht="10.199999999999999" hidden="1" x14ac:dyDescent="0.2"/>
    <row r="55772" ht="10.199999999999999" hidden="1" x14ac:dyDescent="0.2"/>
    <row r="55773" ht="10.199999999999999" hidden="1" x14ac:dyDescent="0.2"/>
    <row r="55774" ht="10.199999999999999" hidden="1" x14ac:dyDescent="0.2"/>
    <row r="55775" ht="10.199999999999999" hidden="1" x14ac:dyDescent="0.2"/>
    <row r="55776" ht="10.199999999999999" hidden="1" x14ac:dyDescent="0.2"/>
    <row r="55777" ht="10.199999999999999" hidden="1" x14ac:dyDescent="0.2"/>
    <row r="55778" ht="10.199999999999999" hidden="1" x14ac:dyDescent="0.2"/>
    <row r="55779" ht="10.199999999999999" hidden="1" x14ac:dyDescent="0.2"/>
    <row r="55780" ht="10.199999999999999" hidden="1" x14ac:dyDescent="0.2"/>
    <row r="55781" ht="10.199999999999999" hidden="1" x14ac:dyDescent="0.2"/>
    <row r="55782" ht="10.199999999999999" hidden="1" x14ac:dyDescent="0.2"/>
    <row r="55783" ht="10.199999999999999" hidden="1" x14ac:dyDescent="0.2"/>
    <row r="55784" ht="10.199999999999999" hidden="1" x14ac:dyDescent="0.2"/>
    <row r="55785" ht="10.199999999999999" hidden="1" x14ac:dyDescent="0.2"/>
    <row r="55786" ht="10.199999999999999" hidden="1" x14ac:dyDescent="0.2"/>
    <row r="55787" ht="10.199999999999999" hidden="1" x14ac:dyDescent="0.2"/>
    <row r="55788" ht="10.199999999999999" hidden="1" x14ac:dyDescent="0.2"/>
    <row r="55789" ht="10.199999999999999" hidden="1" x14ac:dyDescent="0.2"/>
    <row r="55790" ht="10.199999999999999" hidden="1" x14ac:dyDescent="0.2"/>
    <row r="55791" ht="10.199999999999999" hidden="1" x14ac:dyDescent="0.2"/>
    <row r="55792" ht="10.199999999999999" hidden="1" x14ac:dyDescent="0.2"/>
    <row r="55793" ht="10.199999999999999" hidden="1" x14ac:dyDescent="0.2"/>
    <row r="55794" ht="10.199999999999999" hidden="1" x14ac:dyDescent="0.2"/>
    <row r="55795" ht="10.199999999999999" hidden="1" x14ac:dyDescent="0.2"/>
    <row r="55796" ht="10.199999999999999" hidden="1" x14ac:dyDescent="0.2"/>
    <row r="55797" ht="10.199999999999999" hidden="1" x14ac:dyDescent="0.2"/>
    <row r="55798" ht="10.199999999999999" hidden="1" x14ac:dyDescent="0.2"/>
    <row r="55799" ht="10.199999999999999" hidden="1" x14ac:dyDescent="0.2"/>
    <row r="55800" ht="10.199999999999999" hidden="1" x14ac:dyDescent="0.2"/>
    <row r="55801" ht="10.199999999999999" hidden="1" x14ac:dyDescent="0.2"/>
    <row r="55802" ht="10.199999999999999" hidden="1" x14ac:dyDescent="0.2"/>
    <row r="55803" ht="10.199999999999999" hidden="1" x14ac:dyDescent="0.2"/>
    <row r="55804" ht="10.199999999999999" hidden="1" x14ac:dyDescent="0.2"/>
    <row r="55805" ht="10.199999999999999" hidden="1" x14ac:dyDescent="0.2"/>
    <row r="55806" ht="10.199999999999999" hidden="1" x14ac:dyDescent="0.2"/>
    <row r="55807" ht="10.199999999999999" hidden="1" x14ac:dyDescent="0.2"/>
    <row r="55808" ht="10.199999999999999" hidden="1" x14ac:dyDescent="0.2"/>
    <row r="55809" ht="10.199999999999999" hidden="1" x14ac:dyDescent="0.2"/>
    <row r="55810" ht="10.199999999999999" hidden="1" x14ac:dyDescent="0.2"/>
    <row r="55811" ht="10.199999999999999" hidden="1" x14ac:dyDescent="0.2"/>
    <row r="55812" ht="10.199999999999999" hidden="1" x14ac:dyDescent="0.2"/>
    <row r="55813" ht="10.199999999999999" hidden="1" x14ac:dyDescent="0.2"/>
    <row r="55814" ht="10.199999999999999" hidden="1" x14ac:dyDescent="0.2"/>
    <row r="55815" ht="10.199999999999999" hidden="1" x14ac:dyDescent="0.2"/>
    <row r="55816" ht="10.199999999999999" hidden="1" x14ac:dyDescent="0.2"/>
    <row r="55817" ht="10.199999999999999" hidden="1" x14ac:dyDescent="0.2"/>
    <row r="55818" ht="10.199999999999999" hidden="1" x14ac:dyDescent="0.2"/>
    <row r="55819" ht="10.199999999999999" hidden="1" x14ac:dyDescent="0.2"/>
    <row r="55820" ht="10.199999999999999" hidden="1" x14ac:dyDescent="0.2"/>
    <row r="55821" ht="10.199999999999999" hidden="1" x14ac:dyDescent="0.2"/>
    <row r="55822" ht="10.199999999999999" hidden="1" x14ac:dyDescent="0.2"/>
    <row r="55823" ht="10.199999999999999" hidden="1" x14ac:dyDescent="0.2"/>
    <row r="55824" ht="10.199999999999999" hidden="1" x14ac:dyDescent="0.2"/>
    <row r="55825" ht="10.199999999999999" hidden="1" x14ac:dyDescent="0.2"/>
    <row r="55826" ht="10.199999999999999" hidden="1" x14ac:dyDescent="0.2"/>
    <row r="55827" ht="10.199999999999999" hidden="1" x14ac:dyDescent="0.2"/>
    <row r="55828" ht="10.199999999999999" hidden="1" x14ac:dyDescent="0.2"/>
    <row r="55829" ht="10.199999999999999" hidden="1" x14ac:dyDescent="0.2"/>
    <row r="55830" ht="10.199999999999999" hidden="1" x14ac:dyDescent="0.2"/>
    <row r="55831" ht="10.199999999999999" hidden="1" x14ac:dyDescent="0.2"/>
    <row r="55832" ht="10.199999999999999" hidden="1" x14ac:dyDescent="0.2"/>
    <row r="55833" ht="10.199999999999999" hidden="1" x14ac:dyDescent="0.2"/>
    <row r="55834" ht="10.199999999999999" hidden="1" x14ac:dyDescent="0.2"/>
    <row r="55835" ht="10.199999999999999" hidden="1" x14ac:dyDescent="0.2"/>
    <row r="55836" ht="10.199999999999999" hidden="1" x14ac:dyDescent="0.2"/>
    <row r="55837" ht="10.199999999999999" hidden="1" x14ac:dyDescent="0.2"/>
    <row r="55838" ht="10.199999999999999" hidden="1" x14ac:dyDescent="0.2"/>
    <row r="55839" ht="10.199999999999999" hidden="1" x14ac:dyDescent="0.2"/>
    <row r="55840" ht="10.199999999999999" hidden="1" x14ac:dyDescent="0.2"/>
    <row r="55841" ht="10.199999999999999" hidden="1" x14ac:dyDescent="0.2"/>
    <row r="55842" ht="10.199999999999999" hidden="1" x14ac:dyDescent="0.2"/>
    <row r="55843" ht="10.199999999999999" hidden="1" x14ac:dyDescent="0.2"/>
    <row r="55844" ht="10.199999999999999" hidden="1" x14ac:dyDescent="0.2"/>
    <row r="55845" ht="10.199999999999999" hidden="1" x14ac:dyDescent="0.2"/>
    <row r="55846" ht="10.199999999999999" hidden="1" x14ac:dyDescent="0.2"/>
    <row r="55847" ht="10.199999999999999" hidden="1" x14ac:dyDescent="0.2"/>
    <row r="55848" ht="10.199999999999999" hidden="1" x14ac:dyDescent="0.2"/>
    <row r="55849" ht="10.199999999999999" hidden="1" x14ac:dyDescent="0.2"/>
    <row r="55850" ht="10.199999999999999" hidden="1" x14ac:dyDescent="0.2"/>
    <row r="55851" ht="10.199999999999999" hidden="1" x14ac:dyDescent="0.2"/>
    <row r="55852" ht="10.199999999999999" hidden="1" x14ac:dyDescent="0.2"/>
    <row r="55853" ht="10.199999999999999" hidden="1" x14ac:dyDescent="0.2"/>
    <row r="55854" ht="10.199999999999999" hidden="1" x14ac:dyDescent="0.2"/>
    <row r="55855" ht="10.199999999999999" hidden="1" x14ac:dyDescent="0.2"/>
    <row r="55856" ht="10.199999999999999" hidden="1" x14ac:dyDescent="0.2"/>
    <row r="55857" ht="10.199999999999999" hidden="1" x14ac:dyDescent="0.2"/>
    <row r="55858" ht="10.199999999999999" hidden="1" x14ac:dyDescent="0.2"/>
    <row r="55859" ht="10.199999999999999" hidden="1" x14ac:dyDescent="0.2"/>
    <row r="55860" ht="10.199999999999999" hidden="1" x14ac:dyDescent="0.2"/>
    <row r="55861" ht="10.199999999999999" hidden="1" x14ac:dyDescent="0.2"/>
    <row r="55862" ht="10.199999999999999" hidden="1" x14ac:dyDescent="0.2"/>
    <row r="55863" ht="10.199999999999999" hidden="1" x14ac:dyDescent="0.2"/>
    <row r="55864" ht="10.199999999999999" hidden="1" x14ac:dyDescent="0.2"/>
    <row r="55865" ht="10.199999999999999" hidden="1" x14ac:dyDescent="0.2"/>
    <row r="55866" ht="10.199999999999999" hidden="1" x14ac:dyDescent="0.2"/>
    <row r="55867" ht="10.199999999999999" hidden="1" x14ac:dyDescent="0.2"/>
    <row r="55868" ht="10.199999999999999" hidden="1" x14ac:dyDescent="0.2"/>
    <row r="55869" ht="10.199999999999999" hidden="1" x14ac:dyDescent="0.2"/>
    <row r="55870" ht="10.199999999999999" hidden="1" x14ac:dyDescent="0.2"/>
    <row r="55871" ht="10.199999999999999" hidden="1" x14ac:dyDescent="0.2"/>
    <row r="55872" ht="10.199999999999999" hidden="1" x14ac:dyDescent="0.2"/>
    <row r="55873" ht="10.199999999999999" hidden="1" x14ac:dyDescent="0.2"/>
    <row r="55874" ht="10.199999999999999" hidden="1" x14ac:dyDescent="0.2"/>
    <row r="55875" ht="10.199999999999999" hidden="1" x14ac:dyDescent="0.2"/>
    <row r="55876" ht="10.199999999999999" hidden="1" x14ac:dyDescent="0.2"/>
    <row r="55877" ht="10.199999999999999" hidden="1" x14ac:dyDescent="0.2"/>
    <row r="55878" ht="10.199999999999999" hidden="1" x14ac:dyDescent="0.2"/>
    <row r="55879" ht="10.199999999999999" hidden="1" x14ac:dyDescent="0.2"/>
    <row r="55880" ht="10.199999999999999" hidden="1" x14ac:dyDescent="0.2"/>
    <row r="55881" ht="10.199999999999999" hidden="1" x14ac:dyDescent="0.2"/>
    <row r="55882" ht="10.199999999999999" hidden="1" x14ac:dyDescent="0.2"/>
    <row r="55883" ht="10.199999999999999" hidden="1" x14ac:dyDescent="0.2"/>
    <row r="55884" ht="10.199999999999999" hidden="1" x14ac:dyDescent="0.2"/>
    <row r="55885" ht="10.199999999999999" hidden="1" x14ac:dyDescent="0.2"/>
    <row r="55886" ht="10.199999999999999" hidden="1" x14ac:dyDescent="0.2"/>
    <row r="55887" ht="10.199999999999999" hidden="1" x14ac:dyDescent="0.2"/>
    <row r="55888" ht="10.199999999999999" hidden="1" x14ac:dyDescent="0.2"/>
    <row r="55889" ht="10.199999999999999" hidden="1" x14ac:dyDescent="0.2"/>
    <row r="55890" ht="10.199999999999999" hidden="1" x14ac:dyDescent="0.2"/>
    <row r="55891" ht="10.199999999999999" hidden="1" x14ac:dyDescent="0.2"/>
    <row r="55892" ht="10.199999999999999" hidden="1" x14ac:dyDescent="0.2"/>
    <row r="55893" ht="10.199999999999999" hidden="1" x14ac:dyDescent="0.2"/>
    <row r="55894" ht="10.199999999999999" hidden="1" x14ac:dyDescent="0.2"/>
    <row r="55895" ht="10.199999999999999" hidden="1" x14ac:dyDescent="0.2"/>
    <row r="55896" ht="10.199999999999999" hidden="1" x14ac:dyDescent="0.2"/>
    <row r="55897" ht="10.199999999999999" hidden="1" x14ac:dyDescent="0.2"/>
    <row r="55898" ht="10.199999999999999" hidden="1" x14ac:dyDescent="0.2"/>
    <row r="55899" ht="10.199999999999999" hidden="1" x14ac:dyDescent="0.2"/>
    <row r="55900" ht="10.199999999999999" hidden="1" x14ac:dyDescent="0.2"/>
    <row r="55901" ht="10.199999999999999" hidden="1" x14ac:dyDescent="0.2"/>
    <row r="55902" ht="10.199999999999999" hidden="1" x14ac:dyDescent="0.2"/>
    <row r="55903" ht="10.199999999999999" hidden="1" x14ac:dyDescent="0.2"/>
    <row r="55904" ht="10.199999999999999" hidden="1" x14ac:dyDescent="0.2"/>
    <row r="55905" ht="10.199999999999999" hidden="1" x14ac:dyDescent="0.2"/>
    <row r="55906" ht="10.199999999999999" hidden="1" x14ac:dyDescent="0.2"/>
    <row r="55907" ht="10.199999999999999" hidden="1" x14ac:dyDescent="0.2"/>
    <row r="55908" ht="10.199999999999999" hidden="1" x14ac:dyDescent="0.2"/>
    <row r="55909" ht="10.199999999999999" hidden="1" x14ac:dyDescent="0.2"/>
    <row r="55910" ht="10.199999999999999" hidden="1" x14ac:dyDescent="0.2"/>
    <row r="55911" ht="10.199999999999999" hidden="1" x14ac:dyDescent="0.2"/>
    <row r="55912" ht="10.199999999999999" hidden="1" x14ac:dyDescent="0.2"/>
    <row r="55913" ht="10.199999999999999" hidden="1" x14ac:dyDescent="0.2"/>
    <row r="55914" ht="10.199999999999999" hidden="1" x14ac:dyDescent="0.2"/>
    <row r="55915" ht="10.199999999999999" hidden="1" x14ac:dyDescent="0.2"/>
    <row r="55916" ht="10.199999999999999" hidden="1" x14ac:dyDescent="0.2"/>
    <row r="55917" ht="10.199999999999999" hidden="1" x14ac:dyDescent="0.2"/>
    <row r="55918" ht="10.199999999999999" hidden="1" x14ac:dyDescent="0.2"/>
    <row r="55919" ht="10.199999999999999" hidden="1" x14ac:dyDescent="0.2"/>
    <row r="55920" ht="10.199999999999999" hidden="1" x14ac:dyDescent="0.2"/>
    <row r="55921" ht="10.199999999999999" hidden="1" x14ac:dyDescent="0.2"/>
    <row r="55922" ht="10.199999999999999" hidden="1" x14ac:dyDescent="0.2"/>
    <row r="55923" ht="10.199999999999999" hidden="1" x14ac:dyDescent="0.2"/>
    <row r="55924" ht="10.199999999999999" hidden="1" x14ac:dyDescent="0.2"/>
    <row r="55925" ht="10.199999999999999" hidden="1" x14ac:dyDescent="0.2"/>
    <row r="55926" ht="10.199999999999999" hidden="1" x14ac:dyDescent="0.2"/>
    <row r="55927" ht="10.199999999999999" hidden="1" x14ac:dyDescent="0.2"/>
    <row r="55928" ht="10.199999999999999" hidden="1" x14ac:dyDescent="0.2"/>
    <row r="55929" ht="10.199999999999999" hidden="1" x14ac:dyDescent="0.2"/>
    <row r="55930" ht="10.199999999999999" hidden="1" x14ac:dyDescent="0.2"/>
    <row r="55931" ht="10.199999999999999" hidden="1" x14ac:dyDescent="0.2"/>
    <row r="55932" ht="10.199999999999999" hidden="1" x14ac:dyDescent="0.2"/>
    <row r="55933" ht="10.199999999999999" hidden="1" x14ac:dyDescent="0.2"/>
    <row r="55934" ht="10.199999999999999" hidden="1" x14ac:dyDescent="0.2"/>
    <row r="55935" ht="10.199999999999999" hidden="1" x14ac:dyDescent="0.2"/>
    <row r="55936" ht="10.199999999999999" hidden="1" x14ac:dyDescent="0.2"/>
    <row r="55937" ht="10.199999999999999" hidden="1" x14ac:dyDescent="0.2"/>
    <row r="55938" ht="10.199999999999999" hidden="1" x14ac:dyDescent="0.2"/>
    <row r="55939" ht="10.199999999999999" hidden="1" x14ac:dyDescent="0.2"/>
    <row r="55940" ht="10.199999999999999" hidden="1" x14ac:dyDescent="0.2"/>
    <row r="55941" ht="10.199999999999999" hidden="1" x14ac:dyDescent="0.2"/>
    <row r="55942" ht="10.199999999999999" hidden="1" x14ac:dyDescent="0.2"/>
    <row r="55943" ht="10.199999999999999" hidden="1" x14ac:dyDescent="0.2"/>
    <row r="55944" ht="10.199999999999999" hidden="1" x14ac:dyDescent="0.2"/>
    <row r="55945" ht="10.199999999999999" hidden="1" x14ac:dyDescent="0.2"/>
    <row r="55946" ht="10.199999999999999" hidden="1" x14ac:dyDescent="0.2"/>
    <row r="55947" ht="10.199999999999999" hidden="1" x14ac:dyDescent="0.2"/>
    <row r="55948" ht="10.199999999999999" hidden="1" x14ac:dyDescent="0.2"/>
    <row r="55949" ht="10.199999999999999" hidden="1" x14ac:dyDescent="0.2"/>
    <row r="55950" ht="10.199999999999999" hidden="1" x14ac:dyDescent="0.2"/>
    <row r="55951" ht="10.199999999999999" hidden="1" x14ac:dyDescent="0.2"/>
    <row r="55952" ht="10.199999999999999" hidden="1" x14ac:dyDescent="0.2"/>
    <row r="55953" ht="10.199999999999999" hidden="1" x14ac:dyDescent="0.2"/>
    <row r="55954" ht="10.199999999999999" hidden="1" x14ac:dyDescent="0.2"/>
    <row r="55955" ht="10.199999999999999" hidden="1" x14ac:dyDescent="0.2"/>
    <row r="55956" ht="10.199999999999999" hidden="1" x14ac:dyDescent="0.2"/>
    <row r="55957" ht="10.199999999999999" hidden="1" x14ac:dyDescent="0.2"/>
    <row r="55958" ht="10.199999999999999" hidden="1" x14ac:dyDescent="0.2"/>
    <row r="55959" ht="10.199999999999999" hidden="1" x14ac:dyDescent="0.2"/>
    <row r="55960" ht="10.199999999999999" hidden="1" x14ac:dyDescent="0.2"/>
    <row r="55961" ht="10.199999999999999" hidden="1" x14ac:dyDescent="0.2"/>
    <row r="55962" ht="10.199999999999999" hidden="1" x14ac:dyDescent="0.2"/>
    <row r="55963" ht="10.199999999999999" hidden="1" x14ac:dyDescent="0.2"/>
    <row r="55964" ht="10.199999999999999" hidden="1" x14ac:dyDescent="0.2"/>
    <row r="55965" ht="10.199999999999999" hidden="1" x14ac:dyDescent="0.2"/>
    <row r="55966" ht="10.199999999999999" hidden="1" x14ac:dyDescent="0.2"/>
    <row r="55967" ht="10.199999999999999" hidden="1" x14ac:dyDescent="0.2"/>
    <row r="55968" ht="10.199999999999999" hidden="1" x14ac:dyDescent="0.2"/>
    <row r="55969" ht="10.199999999999999" hidden="1" x14ac:dyDescent="0.2"/>
    <row r="55970" ht="10.199999999999999" hidden="1" x14ac:dyDescent="0.2"/>
    <row r="55971" ht="10.199999999999999" hidden="1" x14ac:dyDescent="0.2"/>
    <row r="55972" ht="10.199999999999999" hidden="1" x14ac:dyDescent="0.2"/>
    <row r="55973" ht="10.199999999999999" hidden="1" x14ac:dyDescent="0.2"/>
    <row r="55974" ht="10.199999999999999" hidden="1" x14ac:dyDescent="0.2"/>
    <row r="55975" ht="10.199999999999999" hidden="1" x14ac:dyDescent="0.2"/>
    <row r="55976" ht="10.199999999999999" hidden="1" x14ac:dyDescent="0.2"/>
    <row r="55977" ht="10.199999999999999" hidden="1" x14ac:dyDescent="0.2"/>
    <row r="55978" ht="10.199999999999999" hidden="1" x14ac:dyDescent="0.2"/>
    <row r="55979" ht="10.199999999999999" hidden="1" x14ac:dyDescent="0.2"/>
    <row r="55980" ht="10.199999999999999" hidden="1" x14ac:dyDescent="0.2"/>
    <row r="55981" ht="10.199999999999999" hidden="1" x14ac:dyDescent="0.2"/>
    <row r="55982" ht="10.199999999999999" hidden="1" x14ac:dyDescent="0.2"/>
    <row r="55983" ht="10.199999999999999" hidden="1" x14ac:dyDescent="0.2"/>
    <row r="55984" ht="10.199999999999999" hidden="1" x14ac:dyDescent="0.2"/>
    <row r="55985" ht="10.199999999999999" hidden="1" x14ac:dyDescent="0.2"/>
    <row r="55986" ht="10.199999999999999" hidden="1" x14ac:dyDescent="0.2"/>
    <row r="55987" ht="10.199999999999999" hidden="1" x14ac:dyDescent="0.2"/>
    <row r="55988" ht="10.199999999999999" hidden="1" x14ac:dyDescent="0.2"/>
    <row r="55989" ht="10.199999999999999" hidden="1" x14ac:dyDescent="0.2"/>
    <row r="55990" ht="10.199999999999999" hidden="1" x14ac:dyDescent="0.2"/>
    <row r="55991" ht="10.199999999999999" hidden="1" x14ac:dyDescent="0.2"/>
    <row r="55992" ht="10.199999999999999" hidden="1" x14ac:dyDescent="0.2"/>
    <row r="55993" ht="10.199999999999999" hidden="1" x14ac:dyDescent="0.2"/>
    <row r="55994" ht="10.199999999999999" hidden="1" x14ac:dyDescent="0.2"/>
    <row r="55995" ht="10.199999999999999" hidden="1" x14ac:dyDescent="0.2"/>
    <row r="55996" ht="10.199999999999999" hidden="1" x14ac:dyDescent="0.2"/>
    <row r="55997" ht="10.199999999999999" hidden="1" x14ac:dyDescent="0.2"/>
    <row r="55998" ht="10.199999999999999" hidden="1" x14ac:dyDescent="0.2"/>
    <row r="55999" ht="10.199999999999999" hidden="1" x14ac:dyDescent="0.2"/>
    <row r="56000" ht="10.199999999999999" hidden="1" x14ac:dyDescent="0.2"/>
    <row r="56001" ht="10.199999999999999" hidden="1" x14ac:dyDescent="0.2"/>
    <row r="56002" ht="10.199999999999999" hidden="1" x14ac:dyDescent="0.2"/>
    <row r="56003" ht="10.199999999999999" hidden="1" x14ac:dyDescent="0.2"/>
    <row r="56004" ht="10.199999999999999" hidden="1" x14ac:dyDescent="0.2"/>
    <row r="56005" ht="10.199999999999999" hidden="1" x14ac:dyDescent="0.2"/>
    <row r="56006" ht="10.199999999999999" hidden="1" x14ac:dyDescent="0.2"/>
    <row r="56007" ht="10.199999999999999" hidden="1" x14ac:dyDescent="0.2"/>
    <row r="56008" ht="10.199999999999999" hidden="1" x14ac:dyDescent="0.2"/>
    <row r="56009" ht="10.199999999999999" hidden="1" x14ac:dyDescent="0.2"/>
    <row r="56010" ht="10.199999999999999" hidden="1" x14ac:dyDescent="0.2"/>
    <row r="56011" ht="10.199999999999999" hidden="1" x14ac:dyDescent="0.2"/>
    <row r="56012" ht="10.199999999999999" hidden="1" x14ac:dyDescent="0.2"/>
    <row r="56013" ht="10.199999999999999" hidden="1" x14ac:dyDescent="0.2"/>
    <row r="56014" ht="10.199999999999999" hidden="1" x14ac:dyDescent="0.2"/>
    <row r="56015" ht="10.199999999999999" hidden="1" x14ac:dyDescent="0.2"/>
    <row r="56016" ht="10.199999999999999" hidden="1" x14ac:dyDescent="0.2"/>
    <row r="56017" ht="10.199999999999999" hidden="1" x14ac:dyDescent="0.2"/>
    <row r="56018" ht="10.199999999999999" hidden="1" x14ac:dyDescent="0.2"/>
    <row r="56019" ht="10.199999999999999" hidden="1" x14ac:dyDescent="0.2"/>
    <row r="56020" ht="10.199999999999999" hidden="1" x14ac:dyDescent="0.2"/>
    <row r="56021" ht="10.199999999999999" hidden="1" x14ac:dyDescent="0.2"/>
    <row r="56022" ht="10.199999999999999" hidden="1" x14ac:dyDescent="0.2"/>
    <row r="56023" ht="10.199999999999999" hidden="1" x14ac:dyDescent="0.2"/>
    <row r="56024" ht="10.199999999999999" hidden="1" x14ac:dyDescent="0.2"/>
    <row r="56025" ht="10.199999999999999" hidden="1" x14ac:dyDescent="0.2"/>
    <row r="56026" ht="10.199999999999999" hidden="1" x14ac:dyDescent="0.2"/>
    <row r="56027" ht="10.199999999999999" hidden="1" x14ac:dyDescent="0.2"/>
    <row r="56028" ht="10.199999999999999" hidden="1" x14ac:dyDescent="0.2"/>
    <row r="56029" ht="10.199999999999999" hidden="1" x14ac:dyDescent="0.2"/>
    <row r="56030" ht="10.199999999999999" hidden="1" x14ac:dyDescent="0.2"/>
    <row r="56031" ht="10.199999999999999" hidden="1" x14ac:dyDescent="0.2"/>
    <row r="56032" ht="10.199999999999999" hidden="1" x14ac:dyDescent="0.2"/>
    <row r="56033" ht="10.199999999999999" hidden="1" x14ac:dyDescent="0.2"/>
    <row r="56034" ht="10.199999999999999" hidden="1" x14ac:dyDescent="0.2"/>
    <row r="56035" ht="10.199999999999999" hidden="1" x14ac:dyDescent="0.2"/>
    <row r="56036" ht="10.199999999999999" hidden="1" x14ac:dyDescent="0.2"/>
    <row r="56037" ht="10.199999999999999" hidden="1" x14ac:dyDescent="0.2"/>
    <row r="56038" ht="10.199999999999999" hidden="1" x14ac:dyDescent="0.2"/>
    <row r="56039" ht="10.199999999999999" hidden="1" x14ac:dyDescent="0.2"/>
    <row r="56040" ht="10.199999999999999" hidden="1" x14ac:dyDescent="0.2"/>
    <row r="56041" ht="10.199999999999999" hidden="1" x14ac:dyDescent="0.2"/>
    <row r="56042" ht="10.199999999999999" hidden="1" x14ac:dyDescent="0.2"/>
    <row r="56043" ht="10.199999999999999" hidden="1" x14ac:dyDescent="0.2"/>
    <row r="56044" ht="10.199999999999999" hidden="1" x14ac:dyDescent="0.2"/>
    <row r="56045" ht="10.199999999999999" hidden="1" x14ac:dyDescent="0.2"/>
    <row r="56046" ht="10.199999999999999" hidden="1" x14ac:dyDescent="0.2"/>
    <row r="56047" ht="10.199999999999999" hidden="1" x14ac:dyDescent="0.2"/>
    <row r="56048" ht="10.199999999999999" hidden="1" x14ac:dyDescent="0.2"/>
    <row r="56049" ht="10.199999999999999" hidden="1" x14ac:dyDescent="0.2"/>
    <row r="56050" ht="10.199999999999999" hidden="1" x14ac:dyDescent="0.2"/>
    <row r="56051" ht="10.199999999999999" hidden="1" x14ac:dyDescent="0.2"/>
    <row r="56052" ht="10.199999999999999" hidden="1" x14ac:dyDescent="0.2"/>
    <row r="56053" ht="10.199999999999999" hidden="1" x14ac:dyDescent="0.2"/>
    <row r="56054" ht="10.199999999999999" hidden="1" x14ac:dyDescent="0.2"/>
    <row r="56055" ht="10.199999999999999" hidden="1" x14ac:dyDescent="0.2"/>
    <row r="56056" ht="10.199999999999999" hidden="1" x14ac:dyDescent="0.2"/>
    <row r="56057" ht="10.199999999999999" hidden="1" x14ac:dyDescent="0.2"/>
    <row r="56058" ht="10.199999999999999" hidden="1" x14ac:dyDescent="0.2"/>
    <row r="56059" ht="10.199999999999999" hidden="1" x14ac:dyDescent="0.2"/>
    <row r="56060" ht="10.199999999999999" hidden="1" x14ac:dyDescent="0.2"/>
    <row r="56061" ht="10.199999999999999" hidden="1" x14ac:dyDescent="0.2"/>
    <row r="56062" ht="10.199999999999999" hidden="1" x14ac:dyDescent="0.2"/>
    <row r="56063" ht="10.199999999999999" hidden="1" x14ac:dyDescent="0.2"/>
    <row r="56064" ht="10.199999999999999" hidden="1" x14ac:dyDescent="0.2"/>
    <row r="56065" ht="10.199999999999999" hidden="1" x14ac:dyDescent="0.2"/>
    <row r="56066" ht="10.199999999999999" hidden="1" x14ac:dyDescent="0.2"/>
    <row r="56067" ht="10.199999999999999" hidden="1" x14ac:dyDescent="0.2"/>
    <row r="56068" ht="10.199999999999999" hidden="1" x14ac:dyDescent="0.2"/>
    <row r="56069" ht="10.199999999999999" hidden="1" x14ac:dyDescent="0.2"/>
    <row r="56070" ht="10.199999999999999" hidden="1" x14ac:dyDescent="0.2"/>
    <row r="56071" ht="10.199999999999999" hidden="1" x14ac:dyDescent="0.2"/>
    <row r="56072" ht="10.199999999999999" hidden="1" x14ac:dyDescent="0.2"/>
    <row r="56073" ht="10.199999999999999" hidden="1" x14ac:dyDescent="0.2"/>
    <row r="56074" ht="10.199999999999999" hidden="1" x14ac:dyDescent="0.2"/>
    <row r="56075" ht="10.199999999999999" hidden="1" x14ac:dyDescent="0.2"/>
    <row r="56076" ht="10.199999999999999" hidden="1" x14ac:dyDescent="0.2"/>
    <row r="56077" ht="10.199999999999999" hidden="1" x14ac:dyDescent="0.2"/>
    <row r="56078" ht="10.199999999999999" hidden="1" x14ac:dyDescent="0.2"/>
    <row r="56079" ht="10.199999999999999" hidden="1" x14ac:dyDescent="0.2"/>
    <row r="56080" ht="10.199999999999999" hidden="1" x14ac:dyDescent="0.2"/>
    <row r="56081" ht="10.199999999999999" hidden="1" x14ac:dyDescent="0.2"/>
    <row r="56082" ht="10.199999999999999" hidden="1" x14ac:dyDescent="0.2"/>
    <row r="56083" ht="10.199999999999999" hidden="1" x14ac:dyDescent="0.2"/>
    <row r="56084" ht="10.199999999999999" hidden="1" x14ac:dyDescent="0.2"/>
    <row r="56085" ht="10.199999999999999" hidden="1" x14ac:dyDescent="0.2"/>
    <row r="56086" ht="10.199999999999999" hidden="1" x14ac:dyDescent="0.2"/>
    <row r="56087" ht="10.199999999999999" hidden="1" x14ac:dyDescent="0.2"/>
    <row r="56088" ht="10.199999999999999" hidden="1" x14ac:dyDescent="0.2"/>
    <row r="56089" ht="10.199999999999999" hidden="1" x14ac:dyDescent="0.2"/>
    <row r="56090" ht="10.199999999999999" hidden="1" x14ac:dyDescent="0.2"/>
    <row r="56091" ht="10.199999999999999" hidden="1" x14ac:dyDescent="0.2"/>
    <row r="56092" ht="10.199999999999999" hidden="1" x14ac:dyDescent="0.2"/>
    <row r="56093" ht="10.199999999999999" hidden="1" x14ac:dyDescent="0.2"/>
    <row r="56094" ht="10.199999999999999" hidden="1" x14ac:dyDescent="0.2"/>
    <row r="56095" ht="10.199999999999999" hidden="1" x14ac:dyDescent="0.2"/>
    <row r="56096" ht="10.199999999999999" hidden="1" x14ac:dyDescent="0.2"/>
    <row r="56097" ht="10.199999999999999" hidden="1" x14ac:dyDescent="0.2"/>
    <row r="56098" ht="10.199999999999999" hidden="1" x14ac:dyDescent="0.2"/>
    <row r="56099" ht="10.199999999999999" hidden="1" x14ac:dyDescent="0.2"/>
    <row r="56100" ht="10.199999999999999" hidden="1" x14ac:dyDescent="0.2"/>
    <row r="56101" ht="10.199999999999999" hidden="1" x14ac:dyDescent="0.2"/>
    <row r="56102" ht="10.199999999999999" hidden="1" x14ac:dyDescent="0.2"/>
    <row r="56103" ht="10.199999999999999" hidden="1" x14ac:dyDescent="0.2"/>
    <row r="56104" ht="10.199999999999999" hidden="1" x14ac:dyDescent="0.2"/>
    <row r="56105" ht="10.199999999999999" hidden="1" x14ac:dyDescent="0.2"/>
    <row r="56106" ht="10.199999999999999" hidden="1" x14ac:dyDescent="0.2"/>
    <row r="56107" ht="10.199999999999999" hidden="1" x14ac:dyDescent="0.2"/>
    <row r="56108" ht="10.199999999999999" hidden="1" x14ac:dyDescent="0.2"/>
    <row r="56109" ht="10.199999999999999" hidden="1" x14ac:dyDescent="0.2"/>
    <row r="56110" ht="10.199999999999999" hidden="1" x14ac:dyDescent="0.2"/>
    <row r="56111" ht="10.199999999999999" hidden="1" x14ac:dyDescent="0.2"/>
    <row r="56112" ht="10.199999999999999" hidden="1" x14ac:dyDescent="0.2"/>
    <row r="56113" ht="10.199999999999999" hidden="1" x14ac:dyDescent="0.2"/>
    <row r="56114" ht="10.199999999999999" hidden="1" x14ac:dyDescent="0.2"/>
    <row r="56115" ht="10.199999999999999" hidden="1" x14ac:dyDescent="0.2"/>
    <row r="56116" ht="10.199999999999999" hidden="1" x14ac:dyDescent="0.2"/>
    <row r="56117" ht="10.199999999999999" hidden="1" x14ac:dyDescent="0.2"/>
    <row r="56118" ht="10.199999999999999" hidden="1" x14ac:dyDescent="0.2"/>
    <row r="56119" ht="10.199999999999999" hidden="1" x14ac:dyDescent="0.2"/>
    <row r="56120" ht="10.199999999999999" hidden="1" x14ac:dyDescent="0.2"/>
    <row r="56121" ht="10.199999999999999" hidden="1" x14ac:dyDescent="0.2"/>
    <row r="56122" ht="10.199999999999999" hidden="1" x14ac:dyDescent="0.2"/>
    <row r="56123" ht="10.199999999999999" hidden="1" x14ac:dyDescent="0.2"/>
    <row r="56124" ht="10.199999999999999" hidden="1" x14ac:dyDescent="0.2"/>
    <row r="56125" ht="10.199999999999999" hidden="1" x14ac:dyDescent="0.2"/>
    <row r="56126" ht="10.199999999999999" hidden="1" x14ac:dyDescent="0.2"/>
    <row r="56127" ht="10.199999999999999" hidden="1" x14ac:dyDescent="0.2"/>
    <row r="56128" ht="10.199999999999999" hidden="1" x14ac:dyDescent="0.2"/>
    <row r="56129" ht="10.199999999999999" hidden="1" x14ac:dyDescent="0.2"/>
    <row r="56130" ht="10.199999999999999" hidden="1" x14ac:dyDescent="0.2"/>
    <row r="56131" ht="10.199999999999999" hidden="1" x14ac:dyDescent="0.2"/>
    <row r="56132" ht="10.199999999999999" hidden="1" x14ac:dyDescent="0.2"/>
    <row r="56133" ht="10.199999999999999" hidden="1" x14ac:dyDescent="0.2"/>
    <row r="56134" ht="10.199999999999999" hidden="1" x14ac:dyDescent="0.2"/>
    <row r="56135" ht="10.199999999999999" hidden="1" x14ac:dyDescent="0.2"/>
    <row r="56136" ht="10.199999999999999" hidden="1" x14ac:dyDescent="0.2"/>
    <row r="56137" ht="10.199999999999999" hidden="1" x14ac:dyDescent="0.2"/>
    <row r="56138" ht="10.199999999999999" hidden="1" x14ac:dyDescent="0.2"/>
    <row r="56139" ht="10.199999999999999" hidden="1" x14ac:dyDescent="0.2"/>
    <row r="56140" ht="10.199999999999999" hidden="1" x14ac:dyDescent="0.2"/>
    <row r="56141" ht="10.199999999999999" hidden="1" x14ac:dyDescent="0.2"/>
    <row r="56142" ht="10.199999999999999" hidden="1" x14ac:dyDescent="0.2"/>
    <row r="56143" ht="10.199999999999999" hidden="1" x14ac:dyDescent="0.2"/>
    <row r="56144" ht="10.199999999999999" hidden="1" x14ac:dyDescent="0.2"/>
    <row r="56145" ht="10.199999999999999" hidden="1" x14ac:dyDescent="0.2"/>
    <row r="56146" ht="10.199999999999999" hidden="1" x14ac:dyDescent="0.2"/>
    <row r="56147" ht="10.199999999999999" hidden="1" x14ac:dyDescent="0.2"/>
    <row r="56148" ht="10.199999999999999" hidden="1" x14ac:dyDescent="0.2"/>
    <row r="56149" ht="10.199999999999999" hidden="1" x14ac:dyDescent="0.2"/>
    <row r="56150" ht="10.199999999999999" hidden="1" x14ac:dyDescent="0.2"/>
    <row r="56151" ht="10.199999999999999" hidden="1" x14ac:dyDescent="0.2"/>
    <row r="56152" ht="10.199999999999999" hidden="1" x14ac:dyDescent="0.2"/>
    <row r="56153" ht="10.199999999999999" hidden="1" x14ac:dyDescent="0.2"/>
    <row r="56154" ht="10.199999999999999" hidden="1" x14ac:dyDescent="0.2"/>
    <row r="56155" ht="10.199999999999999" hidden="1" x14ac:dyDescent="0.2"/>
    <row r="56156" ht="10.199999999999999" hidden="1" x14ac:dyDescent="0.2"/>
    <row r="56157" ht="10.199999999999999" hidden="1" x14ac:dyDescent="0.2"/>
    <row r="56158" ht="10.199999999999999" hidden="1" x14ac:dyDescent="0.2"/>
    <row r="56159" ht="10.199999999999999" hidden="1" x14ac:dyDescent="0.2"/>
    <row r="56160" ht="10.199999999999999" hidden="1" x14ac:dyDescent="0.2"/>
    <row r="56161" ht="10.199999999999999" hidden="1" x14ac:dyDescent="0.2"/>
    <row r="56162" ht="10.199999999999999" hidden="1" x14ac:dyDescent="0.2"/>
    <row r="56163" ht="10.199999999999999" hidden="1" x14ac:dyDescent="0.2"/>
    <row r="56164" ht="10.199999999999999" hidden="1" x14ac:dyDescent="0.2"/>
    <row r="56165" ht="10.199999999999999" hidden="1" x14ac:dyDescent="0.2"/>
    <row r="56166" ht="10.199999999999999" hidden="1" x14ac:dyDescent="0.2"/>
    <row r="56167" ht="10.199999999999999" hidden="1" x14ac:dyDescent="0.2"/>
    <row r="56168" ht="10.199999999999999" hidden="1" x14ac:dyDescent="0.2"/>
    <row r="56169" ht="10.199999999999999" hidden="1" x14ac:dyDescent="0.2"/>
    <row r="56170" ht="10.199999999999999" hidden="1" x14ac:dyDescent="0.2"/>
    <row r="56171" ht="10.199999999999999" hidden="1" x14ac:dyDescent="0.2"/>
    <row r="56172" ht="10.199999999999999" hidden="1" x14ac:dyDescent="0.2"/>
    <row r="56173" ht="10.199999999999999" hidden="1" x14ac:dyDescent="0.2"/>
    <row r="56174" ht="10.199999999999999" hidden="1" x14ac:dyDescent="0.2"/>
    <row r="56175" ht="10.199999999999999" hidden="1" x14ac:dyDescent="0.2"/>
    <row r="56176" ht="10.199999999999999" hidden="1" x14ac:dyDescent="0.2"/>
    <row r="56177" ht="10.199999999999999" hidden="1" x14ac:dyDescent="0.2"/>
    <row r="56178" ht="10.199999999999999" hidden="1" x14ac:dyDescent="0.2"/>
    <row r="56179" ht="10.199999999999999" hidden="1" x14ac:dyDescent="0.2"/>
    <row r="56180" ht="10.199999999999999" hidden="1" x14ac:dyDescent="0.2"/>
    <row r="56181" ht="10.199999999999999" hidden="1" x14ac:dyDescent="0.2"/>
    <row r="56182" ht="10.199999999999999" hidden="1" x14ac:dyDescent="0.2"/>
    <row r="56183" ht="10.199999999999999" hidden="1" x14ac:dyDescent="0.2"/>
    <row r="56184" ht="10.199999999999999" hidden="1" x14ac:dyDescent="0.2"/>
    <row r="56185" ht="10.199999999999999" hidden="1" x14ac:dyDescent="0.2"/>
    <row r="56186" ht="10.199999999999999" hidden="1" x14ac:dyDescent="0.2"/>
    <row r="56187" ht="10.199999999999999" hidden="1" x14ac:dyDescent="0.2"/>
    <row r="56188" ht="10.199999999999999" hidden="1" x14ac:dyDescent="0.2"/>
    <row r="56189" ht="10.199999999999999" hidden="1" x14ac:dyDescent="0.2"/>
    <row r="56190" ht="10.199999999999999" hidden="1" x14ac:dyDescent="0.2"/>
    <row r="56191" ht="10.199999999999999" hidden="1" x14ac:dyDescent="0.2"/>
    <row r="56192" ht="10.199999999999999" hidden="1" x14ac:dyDescent="0.2"/>
    <row r="56193" ht="10.199999999999999" hidden="1" x14ac:dyDescent="0.2"/>
    <row r="56194" ht="10.199999999999999" hidden="1" x14ac:dyDescent="0.2"/>
    <row r="56195" ht="10.199999999999999" hidden="1" x14ac:dyDescent="0.2"/>
    <row r="56196" ht="10.199999999999999" hidden="1" x14ac:dyDescent="0.2"/>
    <row r="56197" ht="10.199999999999999" hidden="1" x14ac:dyDescent="0.2"/>
    <row r="56198" ht="10.199999999999999" hidden="1" x14ac:dyDescent="0.2"/>
    <row r="56199" ht="10.199999999999999" hidden="1" x14ac:dyDescent="0.2"/>
    <row r="56200" ht="10.199999999999999" hidden="1" x14ac:dyDescent="0.2"/>
    <row r="56201" ht="10.199999999999999" hidden="1" x14ac:dyDescent="0.2"/>
    <row r="56202" ht="10.199999999999999" hidden="1" x14ac:dyDescent="0.2"/>
    <row r="56203" ht="10.199999999999999" hidden="1" x14ac:dyDescent="0.2"/>
    <row r="56204" ht="10.199999999999999" hidden="1" x14ac:dyDescent="0.2"/>
    <row r="56205" ht="10.199999999999999" hidden="1" x14ac:dyDescent="0.2"/>
    <row r="56206" ht="10.199999999999999" hidden="1" x14ac:dyDescent="0.2"/>
    <row r="56207" ht="10.199999999999999" hidden="1" x14ac:dyDescent="0.2"/>
    <row r="56208" ht="10.199999999999999" hidden="1" x14ac:dyDescent="0.2"/>
    <row r="56209" ht="10.199999999999999" hidden="1" x14ac:dyDescent="0.2"/>
    <row r="56210" ht="10.199999999999999" hidden="1" x14ac:dyDescent="0.2"/>
    <row r="56211" ht="10.199999999999999" hidden="1" x14ac:dyDescent="0.2"/>
    <row r="56212" ht="10.199999999999999" hidden="1" x14ac:dyDescent="0.2"/>
    <row r="56213" ht="10.199999999999999" hidden="1" x14ac:dyDescent="0.2"/>
    <row r="56214" ht="10.199999999999999" hidden="1" x14ac:dyDescent="0.2"/>
    <row r="56215" ht="10.199999999999999" hidden="1" x14ac:dyDescent="0.2"/>
    <row r="56216" ht="10.199999999999999" hidden="1" x14ac:dyDescent="0.2"/>
    <row r="56217" ht="10.199999999999999" hidden="1" x14ac:dyDescent="0.2"/>
    <row r="56218" ht="10.199999999999999" hidden="1" x14ac:dyDescent="0.2"/>
    <row r="56219" ht="10.199999999999999" hidden="1" x14ac:dyDescent="0.2"/>
    <row r="56220" ht="10.199999999999999" hidden="1" x14ac:dyDescent="0.2"/>
    <row r="56221" ht="10.199999999999999" hidden="1" x14ac:dyDescent="0.2"/>
    <row r="56222" ht="10.199999999999999" hidden="1" x14ac:dyDescent="0.2"/>
    <row r="56223" ht="10.199999999999999" hidden="1" x14ac:dyDescent="0.2"/>
    <row r="56224" ht="10.199999999999999" hidden="1" x14ac:dyDescent="0.2"/>
    <row r="56225" ht="10.199999999999999" hidden="1" x14ac:dyDescent="0.2"/>
    <row r="56226" ht="10.199999999999999" hidden="1" x14ac:dyDescent="0.2"/>
    <row r="56227" ht="10.199999999999999" hidden="1" x14ac:dyDescent="0.2"/>
    <row r="56228" ht="10.199999999999999" hidden="1" x14ac:dyDescent="0.2"/>
    <row r="56229" ht="10.199999999999999" hidden="1" x14ac:dyDescent="0.2"/>
    <row r="56230" ht="10.199999999999999" hidden="1" x14ac:dyDescent="0.2"/>
    <row r="56231" ht="10.199999999999999" hidden="1" x14ac:dyDescent="0.2"/>
    <row r="56232" ht="10.199999999999999" hidden="1" x14ac:dyDescent="0.2"/>
    <row r="56233" ht="10.199999999999999" hidden="1" x14ac:dyDescent="0.2"/>
    <row r="56234" ht="10.199999999999999" hidden="1" x14ac:dyDescent="0.2"/>
    <row r="56235" ht="10.199999999999999" hidden="1" x14ac:dyDescent="0.2"/>
    <row r="56236" ht="10.199999999999999" hidden="1" x14ac:dyDescent="0.2"/>
    <row r="56237" ht="10.199999999999999" hidden="1" x14ac:dyDescent="0.2"/>
    <row r="56238" ht="10.199999999999999" hidden="1" x14ac:dyDescent="0.2"/>
    <row r="56239" ht="10.199999999999999" hidden="1" x14ac:dyDescent="0.2"/>
    <row r="56240" ht="10.199999999999999" hidden="1" x14ac:dyDescent="0.2"/>
    <row r="56241" ht="10.199999999999999" hidden="1" x14ac:dyDescent="0.2"/>
    <row r="56242" ht="10.199999999999999" hidden="1" x14ac:dyDescent="0.2"/>
    <row r="56243" ht="10.199999999999999" hidden="1" x14ac:dyDescent="0.2"/>
    <row r="56244" ht="10.199999999999999" hidden="1" x14ac:dyDescent="0.2"/>
    <row r="56245" ht="10.199999999999999" hidden="1" x14ac:dyDescent="0.2"/>
    <row r="56246" ht="10.199999999999999" hidden="1" x14ac:dyDescent="0.2"/>
    <row r="56247" ht="10.199999999999999" hidden="1" x14ac:dyDescent="0.2"/>
    <row r="56248" ht="10.199999999999999" hidden="1" x14ac:dyDescent="0.2"/>
    <row r="56249" ht="10.199999999999999" hidden="1" x14ac:dyDescent="0.2"/>
    <row r="56250" ht="10.199999999999999" hidden="1" x14ac:dyDescent="0.2"/>
    <row r="56251" ht="10.199999999999999" hidden="1" x14ac:dyDescent="0.2"/>
    <row r="56252" ht="10.199999999999999" hidden="1" x14ac:dyDescent="0.2"/>
    <row r="56253" ht="10.199999999999999" hidden="1" x14ac:dyDescent="0.2"/>
    <row r="56254" ht="10.199999999999999" hidden="1" x14ac:dyDescent="0.2"/>
    <row r="56255" ht="10.199999999999999" hidden="1" x14ac:dyDescent="0.2"/>
    <row r="56256" ht="10.199999999999999" hidden="1" x14ac:dyDescent="0.2"/>
    <row r="56257" ht="10.199999999999999" hidden="1" x14ac:dyDescent="0.2"/>
    <row r="56258" ht="10.199999999999999" hidden="1" x14ac:dyDescent="0.2"/>
    <row r="56259" ht="10.199999999999999" hidden="1" x14ac:dyDescent="0.2"/>
    <row r="56260" ht="10.199999999999999" hidden="1" x14ac:dyDescent="0.2"/>
    <row r="56261" ht="10.199999999999999" hidden="1" x14ac:dyDescent="0.2"/>
    <row r="56262" ht="10.199999999999999" hidden="1" x14ac:dyDescent="0.2"/>
    <row r="56263" ht="10.199999999999999" hidden="1" x14ac:dyDescent="0.2"/>
    <row r="56264" ht="10.199999999999999" hidden="1" x14ac:dyDescent="0.2"/>
    <row r="56265" ht="10.199999999999999" hidden="1" x14ac:dyDescent="0.2"/>
    <row r="56266" ht="10.199999999999999" hidden="1" x14ac:dyDescent="0.2"/>
    <row r="56267" ht="10.199999999999999" hidden="1" x14ac:dyDescent="0.2"/>
    <row r="56268" ht="10.199999999999999" hidden="1" x14ac:dyDescent="0.2"/>
    <row r="56269" ht="10.199999999999999" hidden="1" x14ac:dyDescent="0.2"/>
    <row r="56270" ht="10.199999999999999" hidden="1" x14ac:dyDescent="0.2"/>
    <row r="56271" ht="10.199999999999999" hidden="1" x14ac:dyDescent="0.2"/>
    <row r="56272" ht="10.199999999999999" hidden="1" x14ac:dyDescent="0.2"/>
    <row r="56273" ht="10.199999999999999" hidden="1" x14ac:dyDescent="0.2"/>
    <row r="56274" ht="10.199999999999999" hidden="1" x14ac:dyDescent="0.2"/>
    <row r="56275" ht="10.199999999999999" hidden="1" x14ac:dyDescent="0.2"/>
    <row r="56276" ht="10.199999999999999" hidden="1" x14ac:dyDescent="0.2"/>
    <row r="56277" ht="10.199999999999999" hidden="1" x14ac:dyDescent="0.2"/>
    <row r="56278" ht="10.199999999999999" hidden="1" x14ac:dyDescent="0.2"/>
    <row r="56279" ht="10.199999999999999" hidden="1" x14ac:dyDescent="0.2"/>
    <row r="56280" ht="10.199999999999999" hidden="1" x14ac:dyDescent="0.2"/>
    <row r="56281" ht="10.199999999999999" hidden="1" x14ac:dyDescent="0.2"/>
    <row r="56282" ht="10.199999999999999" hidden="1" x14ac:dyDescent="0.2"/>
    <row r="56283" ht="10.199999999999999" hidden="1" x14ac:dyDescent="0.2"/>
    <row r="56284" ht="10.199999999999999" hidden="1" x14ac:dyDescent="0.2"/>
    <row r="56285" ht="10.199999999999999" hidden="1" x14ac:dyDescent="0.2"/>
    <row r="56286" ht="10.199999999999999" hidden="1" x14ac:dyDescent="0.2"/>
    <row r="56287" ht="10.199999999999999" hidden="1" x14ac:dyDescent="0.2"/>
    <row r="56288" ht="10.199999999999999" hidden="1" x14ac:dyDescent="0.2"/>
    <row r="56289" ht="10.199999999999999" hidden="1" x14ac:dyDescent="0.2"/>
    <row r="56290" ht="10.199999999999999" hidden="1" x14ac:dyDescent="0.2"/>
    <row r="56291" ht="10.199999999999999" hidden="1" x14ac:dyDescent="0.2"/>
    <row r="56292" ht="10.199999999999999" hidden="1" x14ac:dyDescent="0.2"/>
    <row r="56293" ht="10.199999999999999" hidden="1" x14ac:dyDescent="0.2"/>
    <row r="56294" ht="10.199999999999999" hidden="1" x14ac:dyDescent="0.2"/>
    <row r="56295" ht="10.199999999999999" hidden="1" x14ac:dyDescent="0.2"/>
    <row r="56296" ht="10.199999999999999" hidden="1" x14ac:dyDescent="0.2"/>
    <row r="56297" ht="10.199999999999999" hidden="1" x14ac:dyDescent="0.2"/>
    <row r="56298" ht="10.199999999999999" hidden="1" x14ac:dyDescent="0.2"/>
    <row r="56299" ht="10.199999999999999" hidden="1" x14ac:dyDescent="0.2"/>
    <row r="56300" ht="10.199999999999999" hidden="1" x14ac:dyDescent="0.2"/>
    <row r="56301" ht="10.199999999999999" hidden="1" x14ac:dyDescent="0.2"/>
    <row r="56302" ht="10.199999999999999" hidden="1" x14ac:dyDescent="0.2"/>
    <row r="56303" ht="10.199999999999999" hidden="1" x14ac:dyDescent="0.2"/>
    <row r="56304" ht="10.199999999999999" hidden="1" x14ac:dyDescent="0.2"/>
    <row r="56305" ht="10.199999999999999" hidden="1" x14ac:dyDescent="0.2"/>
    <row r="56306" ht="10.199999999999999" hidden="1" x14ac:dyDescent="0.2"/>
    <row r="56307" ht="10.199999999999999" hidden="1" x14ac:dyDescent="0.2"/>
    <row r="56308" ht="10.199999999999999" hidden="1" x14ac:dyDescent="0.2"/>
    <row r="56309" ht="10.199999999999999" hidden="1" x14ac:dyDescent="0.2"/>
    <row r="56310" ht="10.199999999999999" hidden="1" x14ac:dyDescent="0.2"/>
    <row r="56311" ht="10.199999999999999" hidden="1" x14ac:dyDescent="0.2"/>
    <row r="56312" ht="10.199999999999999" hidden="1" x14ac:dyDescent="0.2"/>
    <row r="56313" ht="10.199999999999999" hidden="1" x14ac:dyDescent="0.2"/>
    <row r="56314" ht="10.199999999999999" hidden="1" x14ac:dyDescent="0.2"/>
    <row r="56315" ht="10.199999999999999" hidden="1" x14ac:dyDescent="0.2"/>
    <row r="56316" ht="10.199999999999999" hidden="1" x14ac:dyDescent="0.2"/>
    <row r="56317" ht="10.199999999999999" hidden="1" x14ac:dyDescent="0.2"/>
    <row r="56318" ht="10.199999999999999" hidden="1" x14ac:dyDescent="0.2"/>
    <row r="56319" ht="10.199999999999999" hidden="1" x14ac:dyDescent="0.2"/>
    <row r="56320" ht="10.199999999999999" hidden="1" x14ac:dyDescent="0.2"/>
    <row r="56321" ht="10.199999999999999" hidden="1" x14ac:dyDescent="0.2"/>
    <row r="56322" ht="10.199999999999999" hidden="1" x14ac:dyDescent="0.2"/>
    <row r="56323" ht="10.199999999999999" hidden="1" x14ac:dyDescent="0.2"/>
    <row r="56324" ht="10.199999999999999" hidden="1" x14ac:dyDescent="0.2"/>
    <row r="56325" ht="10.199999999999999" hidden="1" x14ac:dyDescent="0.2"/>
    <row r="56326" ht="10.199999999999999" hidden="1" x14ac:dyDescent="0.2"/>
    <row r="56327" ht="10.199999999999999" hidden="1" x14ac:dyDescent="0.2"/>
    <row r="56328" ht="10.199999999999999" hidden="1" x14ac:dyDescent="0.2"/>
    <row r="56329" ht="10.199999999999999" hidden="1" x14ac:dyDescent="0.2"/>
    <row r="56330" ht="10.199999999999999" hidden="1" x14ac:dyDescent="0.2"/>
    <row r="56331" ht="10.199999999999999" hidden="1" x14ac:dyDescent="0.2"/>
    <row r="56332" ht="10.199999999999999" hidden="1" x14ac:dyDescent="0.2"/>
    <row r="56333" ht="10.199999999999999" hidden="1" x14ac:dyDescent="0.2"/>
    <row r="56334" ht="10.199999999999999" hidden="1" x14ac:dyDescent="0.2"/>
    <row r="56335" ht="10.199999999999999" hidden="1" x14ac:dyDescent="0.2"/>
    <row r="56336" ht="10.199999999999999" hidden="1" x14ac:dyDescent="0.2"/>
    <row r="56337" ht="10.199999999999999" hidden="1" x14ac:dyDescent="0.2"/>
    <row r="56338" ht="10.199999999999999" hidden="1" x14ac:dyDescent="0.2"/>
    <row r="56339" ht="10.199999999999999" hidden="1" x14ac:dyDescent="0.2"/>
    <row r="56340" ht="10.199999999999999" hidden="1" x14ac:dyDescent="0.2"/>
    <row r="56341" ht="10.199999999999999" hidden="1" x14ac:dyDescent="0.2"/>
    <row r="56342" ht="10.199999999999999" hidden="1" x14ac:dyDescent="0.2"/>
    <row r="56343" ht="10.199999999999999" hidden="1" x14ac:dyDescent="0.2"/>
    <row r="56344" ht="10.199999999999999" hidden="1" x14ac:dyDescent="0.2"/>
    <row r="56345" ht="10.199999999999999" hidden="1" x14ac:dyDescent="0.2"/>
    <row r="56346" ht="10.199999999999999" hidden="1" x14ac:dyDescent="0.2"/>
    <row r="56347" ht="10.199999999999999" hidden="1" x14ac:dyDescent="0.2"/>
    <row r="56348" ht="10.199999999999999" hidden="1" x14ac:dyDescent="0.2"/>
    <row r="56349" ht="10.199999999999999" hidden="1" x14ac:dyDescent="0.2"/>
    <row r="56350" ht="10.199999999999999" hidden="1" x14ac:dyDescent="0.2"/>
    <row r="56351" ht="10.199999999999999" hidden="1" x14ac:dyDescent="0.2"/>
    <row r="56352" ht="10.199999999999999" hidden="1" x14ac:dyDescent="0.2"/>
    <row r="56353" ht="10.199999999999999" hidden="1" x14ac:dyDescent="0.2"/>
    <row r="56354" ht="10.199999999999999" hidden="1" x14ac:dyDescent="0.2"/>
    <row r="56355" ht="10.199999999999999" hidden="1" x14ac:dyDescent="0.2"/>
    <row r="56356" ht="10.199999999999999" hidden="1" x14ac:dyDescent="0.2"/>
    <row r="56357" ht="10.199999999999999" hidden="1" x14ac:dyDescent="0.2"/>
    <row r="56358" ht="10.199999999999999" hidden="1" x14ac:dyDescent="0.2"/>
    <row r="56359" ht="10.199999999999999" hidden="1" x14ac:dyDescent="0.2"/>
    <row r="56360" ht="10.199999999999999" hidden="1" x14ac:dyDescent="0.2"/>
    <row r="56361" ht="10.199999999999999" hidden="1" x14ac:dyDescent="0.2"/>
    <row r="56362" ht="10.199999999999999" hidden="1" x14ac:dyDescent="0.2"/>
    <row r="56363" ht="10.199999999999999" hidden="1" x14ac:dyDescent="0.2"/>
    <row r="56364" ht="10.199999999999999" hidden="1" x14ac:dyDescent="0.2"/>
    <row r="56365" ht="10.199999999999999" hidden="1" x14ac:dyDescent="0.2"/>
    <row r="56366" ht="10.199999999999999" hidden="1" x14ac:dyDescent="0.2"/>
    <row r="56367" ht="10.199999999999999" hidden="1" x14ac:dyDescent="0.2"/>
    <row r="56368" ht="10.199999999999999" hidden="1" x14ac:dyDescent="0.2"/>
    <row r="56369" ht="10.199999999999999" hidden="1" x14ac:dyDescent="0.2"/>
    <row r="56370" ht="10.199999999999999" hidden="1" x14ac:dyDescent="0.2"/>
    <row r="56371" ht="10.199999999999999" hidden="1" x14ac:dyDescent="0.2"/>
    <row r="56372" ht="10.199999999999999" hidden="1" x14ac:dyDescent="0.2"/>
    <row r="56373" ht="10.199999999999999" hidden="1" x14ac:dyDescent="0.2"/>
    <row r="56374" ht="10.199999999999999" hidden="1" x14ac:dyDescent="0.2"/>
    <row r="56375" ht="10.199999999999999" hidden="1" x14ac:dyDescent="0.2"/>
    <row r="56376" ht="10.199999999999999" hidden="1" x14ac:dyDescent="0.2"/>
    <row r="56377" ht="10.199999999999999" hidden="1" x14ac:dyDescent="0.2"/>
    <row r="56378" ht="10.199999999999999" hidden="1" x14ac:dyDescent="0.2"/>
    <row r="56379" ht="10.199999999999999" hidden="1" x14ac:dyDescent="0.2"/>
    <row r="56380" ht="10.199999999999999" hidden="1" x14ac:dyDescent="0.2"/>
    <row r="56381" ht="10.199999999999999" hidden="1" x14ac:dyDescent="0.2"/>
    <row r="56382" ht="10.199999999999999" hidden="1" x14ac:dyDescent="0.2"/>
    <row r="56383" ht="10.199999999999999" hidden="1" x14ac:dyDescent="0.2"/>
    <row r="56384" ht="10.199999999999999" hidden="1" x14ac:dyDescent="0.2"/>
    <row r="56385" ht="10.199999999999999" hidden="1" x14ac:dyDescent="0.2"/>
    <row r="56386" ht="10.199999999999999" hidden="1" x14ac:dyDescent="0.2"/>
    <row r="56387" ht="10.199999999999999" hidden="1" x14ac:dyDescent="0.2"/>
    <row r="56388" ht="10.199999999999999" hidden="1" x14ac:dyDescent="0.2"/>
    <row r="56389" ht="10.199999999999999" hidden="1" x14ac:dyDescent="0.2"/>
    <row r="56390" ht="10.199999999999999" hidden="1" x14ac:dyDescent="0.2"/>
    <row r="56391" ht="10.199999999999999" hidden="1" x14ac:dyDescent="0.2"/>
    <row r="56392" ht="10.199999999999999" hidden="1" x14ac:dyDescent="0.2"/>
    <row r="56393" ht="10.199999999999999" hidden="1" x14ac:dyDescent="0.2"/>
    <row r="56394" ht="10.199999999999999" hidden="1" x14ac:dyDescent="0.2"/>
    <row r="56395" ht="10.199999999999999" hidden="1" x14ac:dyDescent="0.2"/>
    <row r="56396" ht="10.199999999999999" hidden="1" x14ac:dyDescent="0.2"/>
    <row r="56397" ht="10.199999999999999" hidden="1" x14ac:dyDescent="0.2"/>
    <row r="56398" ht="10.199999999999999" hidden="1" x14ac:dyDescent="0.2"/>
    <row r="56399" ht="10.199999999999999" hidden="1" x14ac:dyDescent="0.2"/>
    <row r="56400" ht="10.199999999999999" hidden="1" x14ac:dyDescent="0.2"/>
    <row r="56401" ht="10.199999999999999" hidden="1" x14ac:dyDescent="0.2"/>
    <row r="56402" ht="10.199999999999999" hidden="1" x14ac:dyDescent="0.2"/>
    <row r="56403" ht="10.199999999999999" hidden="1" x14ac:dyDescent="0.2"/>
    <row r="56404" ht="10.199999999999999" hidden="1" x14ac:dyDescent="0.2"/>
    <row r="56405" ht="10.199999999999999" hidden="1" x14ac:dyDescent="0.2"/>
    <row r="56406" ht="10.199999999999999" hidden="1" x14ac:dyDescent="0.2"/>
    <row r="56407" ht="10.199999999999999" hidden="1" x14ac:dyDescent="0.2"/>
    <row r="56408" ht="10.199999999999999" hidden="1" x14ac:dyDescent="0.2"/>
    <row r="56409" ht="10.199999999999999" hidden="1" x14ac:dyDescent="0.2"/>
    <row r="56410" ht="10.199999999999999" hidden="1" x14ac:dyDescent="0.2"/>
    <row r="56411" ht="10.199999999999999" hidden="1" x14ac:dyDescent="0.2"/>
    <row r="56412" ht="10.199999999999999" hidden="1" x14ac:dyDescent="0.2"/>
    <row r="56413" ht="10.199999999999999" hidden="1" x14ac:dyDescent="0.2"/>
    <row r="56414" ht="10.199999999999999" hidden="1" x14ac:dyDescent="0.2"/>
    <row r="56415" ht="10.199999999999999" hidden="1" x14ac:dyDescent="0.2"/>
    <row r="56416" ht="10.199999999999999" hidden="1" x14ac:dyDescent="0.2"/>
    <row r="56417" ht="10.199999999999999" hidden="1" x14ac:dyDescent="0.2"/>
    <row r="56418" ht="10.199999999999999" hidden="1" x14ac:dyDescent="0.2"/>
    <row r="56419" ht="10.199999999999999" hidden="1" x14ac:dyDescent="0.2"/>
    <row r="56420" ht="10.199999999999999" hidden="1" x14ac:dyDescent="0.2"/>
    <row r="56421" ht="10.199999999999999" hidden="1" x14ac:dyDescent="0.2"/>
    <row r="56422" ht="10.199999999999999" hidden="1" x14ac:dyDescent="0.2"/>
    <row r="56423" ht="10.199999999999999" hidden="1" x14ac:dyDescent="0.2"/>
    <row r="56424" ht="10.199999999999999" hidden="1" x14ac:dyDescent="0.2"/>
    <row r="56425" ht="10.199999999999999" hidden="1" x14ac:dyDescent="0.2"/>
    <row r="56426" ht="10.199999999999999" hidden="1" x14ac:dyDescent="0.2"/>
    <row r="56427" ht="10.199999999999999" hidden="1" x14ac:dyDescent="0.2"/>
    <row r="56428" ht="10.199999999999999" hidden="1" x14ac:dyDescent="0.2"/>
    <row r="56429" ht="10.199999999999999" hidden="1" x14ac:dyDescent="0.2"/>
    <row r="56430" ht="10.199999999999999" hidden="1" x14ac:dyDescent="0.2"/>
    <row r="56431" ht="10.199999999999999" hidden="1" x14ac:dyDescent="0.2"/>
    <row r="56432" ht="10.199999999999999" hidden="1" x14ac:dyDescent="0.2"/>
    <row r="56433" ht="10.199999999999999" hidden="1" x14ac:dyDescent="0.2"/>
    <row r="56434" ht="10.199999999999999" hidden="1" x14ac:dyDescent="0.2"/>
    <row r="56435" ht="10.199999999999999" hidden="1" x14ac:dyDescent="0.2"/>
    <row r="56436" ht="10.199999999999999" hidden="1" x14ac:dyDescent="0.2"/>
    <row r="56437" ht="10.199999999999999" hidden="1" x14ac:dyDescent="0.2"/>
    <row r="56438" ht="10.199999999999999" hidden="1" x14ac:dyDescent="0.2"/>
    <row r="56439" ht="10.199999999999999" hidden="1" x14ac:dyDescent="0.2"/>
    <row r="56440" ht="10.199999999999999" hidden="1" x14ac:dyDescent="0.2"/>
    <row r="56441" ht="10.199999999999999" hidden="1" x14ac:dyDescent="0.2"/>
    <row r="56442" ht="10.199999999999999" hidden="1" x14ac:dyDescent="0.2"/>
    <row r="56443" ht="10.199999999999999" hidden="1" x14ac:dyDescent="0.2"/>
    <row r="56444" ht="10.199999999999999" hidden="1" x14ac:dyDescent="0.2"/>
    <row r="56445" ht="10.199999999999999" hidden="1" x14ac:dyDescent="0.2"/>
    <row r="56446" ht="10.199999999999999" hidden="1" x14ac:dyDescent="0.2"/>
    <row r="56447" ht="10.199999999999999" hidden="1" x14ac:dyDescent="0.2"/>
    <row r="56448" ht="10.199999999999999" hidden="1" x14ac:dyDescent="0.2"/>
    <row r="56449" ht="10.199999999999999" hidden="1" x14ac:dyDescent="0.2"/>
    <row r="56450" ht="10.199999999999999" hidden="1" x14ac:dyDescent="0.2"/>
    <row r="56451" ht="10.199999999999999" hidden="1" x14ac:dyDescent="0.2"/>
    <row r="56452" ht="10.199999999999999" hidden="1" x14ac:dyDescent="0.2"/>
    <row r="56453" ht="10.199999999999999" hidden="1" x14ac:dyDescent="0.2"/>
    <row r="56454" ht="10.199999999999999" hidden="1" x14ac:dyDescent="0.2"/>
    <row r="56455" ht="10.199999999999999" hidden="1" x14ac:dyDescent="0.2"/>
    <row r="56456" ht="10.199999999999999" hidden="1" x14ac:dyDescent="0.2"/>
    <row r="56457" ht="10.199999999999999" hidden="1" x14ac:dyDescent="0.2"/>
    <row r="56458" ht="10.199999999999999" hidden="1" x14ac:dyDescent="0.2"/>
    <row r="56459" ht="10.199999999999999" hidden="1" x14ac:dyDescent="0.2"/>
    <row r="56460" ht="10.199999999999999" hidden="1" x14ac:dyDescent="0.2"/>
    <row r="56461" ht="10.199999999999999" hidden="1" x14ac:dyDescent="0.2"/>
    <row r="56462" ht="10.199999999999999" hidden="1" x14ac:dyDescent="0.2"/>
    <row r="56463" ht="10.199999999999999" hidden="1" x14ac:dyDescent="0.2"/>
    <row r="56464" ht="10.199999999999999" hidden="1" x14ac:dyDescent="0.2"/>
    <row r="56465" ht="10.199999999999999" hidden="1" x14ac:dyDescent="0.2"/>
    <row r="56466" ht="10.199999999999999" hidden="1" x14ac:dyDescent="0.2"/>
    <row r="56467" ht="10.199999999999999" hidden="1" x14ac:dyDescent="0.2"/>
    <row r="56468" ht="10.199999999999999" hidden="1" x14ac:dyDescent="0.2"/>
    <row r="56469" ht="10.199999999999999" hidden="1" x14ac:dyDescent="0.2"/>
    <row r="56470" ht="10.199999999999999" hidden="1" x14ac:dyDescent="0.2"/>
    <row r="56471" ht="10.199999999999999" hidden="1" x14ac:dyDescent="0.2"/>
    <row r="56472" ht="10.199999999999999" hidden="1" x14ac:dyDescent="0.2"/>
    <row r="56473" ht="10.199999999999999" hidden="1" x14ac:dyDescent="0.2"/>
    <row r="56474" ht="10.199999999999999" hidden="1" x14ac:dyDescent="0.2"/>
    <row r="56475" ht="10.199999999999999" hidden="1" x14ac:dyDescent="0.2"/>
    <row r="56476" ht="10.199999999999999" hidden="1" x14ac:dyDescent="0.2"/>
    <row r="56477" ht="10.199999999999999" hidden="1" x14ac:dyDescent="0.2"/>
    <row r="56478" ht="10.199999999999999" hidden="1" x14ac:dyDescent="0.2"/>
    <row r="56479" ht="10.199999999999999" hidden="1" x14ac:dyDescent="0.2"/>
    <row r="56480" ht="10.199999999999999" hidden="1" x14ac:dyDescent="0.2"/>
    <row r="56481" ht="10.199999999999999" hidden="1" x14ac:dyDescent="0.2"/>
    <row r="56482" ht="10.199999999999999" hidden="1" x14ac:dyDescent="0.2"/>
    <row r="56483" ht="10.199999999999999" hidden="1" x14ac:dyDescent="0.2"/>
    <row r="56484" ht="10.199999999999999" hidden="1" x14ac:dyDescent="0.2"/>
    <row r="56485" ht="10.199999999999999" hidden="1" x14ac:dyDescent="0.2"/>
    <row r="56486" ht="10.199999999999999" hidden="1" x14ac:dyDescent="0.2"/>
    <row r="56487" ht="10.199999999999999" hidden="1" x14ac:dyDescent="0.2"/>
    <row r="56488" ht="10.199999999999999" hidden="1" x14ac:dyDescent="0.2"/>
    <row r="56489" ht="10.199999999999999" hidden="1" x14ac:dyDescent="0.2"/>
    <row r="56490" ht="10.199999999999999" hidden="1" x14ac:dyDescent="0.2"/>
    <row r="56491" ht="10.199999999999999" hidden="1" x14ac:dyDescent="0.2"/>
    <row r="56492" ht="10.199999999999999" hidden="1" x14ac:dyDescent="0.2"/>
    <row r="56493" ht="10.199999999999999" hidden="1" x14ac:dyDescent="0.2"/>
    <row r="56494" ht="10.199999999999999" hidden="1" x14ac:dyDescent="0.2"/>
    <row r="56495" ht="10.199999999999999" hidden="1" x14ac:dyDescent="0.2"/>
    <row r="56496" ht="10.199999999999999" hidden="1" x14ac:dyDescent="0.2"/>
    <row r="56497" ht="10.199999999999999" hidden="1" x14ac:dyDescent="0.2"/>
    <row r="56498" ht="10.199999999999999" hidden="1" x14ac:dyDescent="0.2"/>
    <row r="56499" ht="10.199999999999999" hidden="1" x14ac:dyDescent="0.2"/>
    <row r="56500" ht="10.199999999999999" hidden="1" x14ac:dyDescent="0.2"/>
    <row r="56501" ht="10.199999999999999" hidden="1" x14ac:dyDescent="0.2"/>
    <row r="56502" ht="10.199999999999999" hidden="1" x14ac:dyDescent="0.2"/>
    <row r="56503" ht="10.199999999999999" hidden="1" x14ac:dyDescent="0.2"/>
    <row r="56504" ht="10.199999999999999" hidden="1" x14ac:dyDescent="0.2"/>
    <row r="56505" ht="10.199999999999999" hidden="1" x14ac:dyDescent="0.2"/>
    <row r="56506" ht="10.199999999999999" hidden="1" x14ac:dyDescent="0.2"/>
    <row r="56507" ht="10.199999999999999" hidden="1" x14ac:dyDescent="0.2"/>
    <row r="56508" ht="10.199999999999999" hidden="1" x14ac:dyDescent="0.2"/>
    <row r="56509" ht="10.199999999999999" hidden="1" x14ac:dyDescent="0.2"/>
    <row r="56510" ht="10.199999999999999" hidden="1" x14ac:dyDescent="0.2"/>
    <row r="56511" ht="10.199999999999999" hidden="1" x14ac:dyDescent="0.2"/>
    <row r="56512" ht="10.199999999999999" hidden="1" x14ac:dyDescent="0.2"/>
    <row r="56513" ht="10.199999999999999" hidden="1" x14ac:dyDescent="0.2"/>
    <row r="56514" ht="10.199999999999999" hidden="1" x14ac:dyDescent="0.2"/>
    <row r="56515" ht="10.199999999999999" hidden="1" x14ac:dyDescent="0.2"/>
    <row r="56516" ht="10.199999999999999" hidden="1" x14ac:dyDescent="0.2"/>
    <row r="56517" ht="10.199999999999999" hidden="1" x14ac:dyDescent="0.2"/>
    <row r="56518" ht="10.199999999999999" hidden="1" x14ac:dyDescent="0.2"/>
    <row r="56519" ht="10.199999999999999" hidden="1" x14ac:dyDescent="0.2"/>
    <row r="56520" ht="10.199999999999999" hidden="1" x14ac:dyDescent="0.2"/>
    <row r="56521" ht="10.199999999999999" hidden="1" x14ac:dyDescent="0.2"/>
    <row r="56522" ht="10.199999999999999" hidden="1" x14ac:dyDescent="0.2"/>
    <row r="56523" ht="10.199999999999999" hidden="1" x14ac:dyDescent="0.2"/>
    <row r="56524" ht="10.199999999999999" hidden="1" x14ac:dyDescent="0.2"/>
    <row r="56525" ht="10.199999999999999" hidden="1" x14ac:dyDescent="0.2"/>
    <row r="56526" ht="10.199999999999999" hidden="1" x14ac:dyDescent="0.2"/>
    <row r="56527" ht="10.199999999999999" hidden="1" x14ac:dyDescent="0.2"/>
    <row r="56528" ht="10.199999999999999" hidden="1" x14ac:dyDescent="0.2"/>
    <row r="56529" ht="10.199999999999999" hidden="1" x14ac:dyDescent="0.2"/>
    <row r="56530" ht="10.199999999999999" hidden="1" x14ac:dyDescent="0.2"/>
    <row r="56531" ht="10.199999999999999" hidden="1" x14ac:dyDescent="0.2"/>
    <row r="56532" ht="10.199999999999999" hidden="1" x14ac:dyDescent="0.2"/>
    <row r="56533" ht="10.199999999999999" hidden="1" x14ac:dyDescent="0.2"/>
    <row r="56534" ht="10.199999999999999" hidden="1" x14ac:dyDescent="0.2"/>
    <row r="56535" ht="10.199999999999999" hidden="1" x14ac:dyDescent="0.2"/>
    <row r="56536" ht="10.199999999999999" hidden="1" x14ac:dyDescent="0.2"/>
    <row r="56537" ht="10.199999999999999" hidden="1" x14ac:dyDescent="0.2"/>
    <row r="56538" ht="10.199999999999999" hidden="1" x14ac:dyDescent="0.2"/>
    <row r="56539" ht="10.199999999999999" hidden="1" x14ac:dyDescent="0.2"/>
    <row r="56540" ht="10.199999999999999" hidden="1" x14ac:dyDescent="0.2"/>
    <row r="56541" ht="10.199999999999999" hidden="1" x14ac:dyDescent="0.2"/>
    <row r="56542" ht="10.199999999999999" hidden="1" x14ac:dyDescent="0.2"/>
    <row r="56543" ht="10.199999999999999" hidden="1" x14ac:dyDescent="0.2"/>
    <row r="56544" ht="10.199999999999999" hidden="1" x14ac:dyDescent="0.2"/>
    <row r="56545" ht="10.199999999999999" hidden="1" x14ac:dyDescent="0.2"/>
    <row r="56546" ht="10.199999999999999" hidden="1" x14ac:dyDescent="0.2"/>
    <row r="56547" ht="10.199999999999999" hidden="1" x14ac:dyDescent="0.2"/>
    <row r="56548" ht="10.199999999999999" hidden="1" x14ac:dyDescent="0.2"/>
    <row r="56549" ht="10.199999999999999" hidden="1" x14ac:dyDescent="0.2"/>
    <row r="56550" ht="10.199999999999999" hidden="1" x14ac:dyDescent="0.2"/>
    <row r="56551" ht="10.199999999999999" hidden="1" x14ac:dyDescent="0.2"/>
    <row r="56552" ht="10.199999999999999" hidden="1" x14ac:dyDescent="0.2"/>
    <row r="56553" ht="10.199999999999999" hidden="1" x14ac:dyDescent="0.2"/>
    <row r="56554" ht="10.199999999999999" hidden="1" x14ac:dyDescent="0.2"/>
    <row r="56555" ht="10.199999999999999" hidden="1" x14ac:dyDescent="0.2"/>
    <row r="56556" ht="10.199999999999999" hidden="1" x14ac:dyDescent="0.2"/>
    <row r="56557" ht="10.199999999999999" hidden="1" x14ac:dyDescent="0.2"/>
    <row r="56558" ht="10.199999999999999" hidden="1" x14ac:dyDescent="0.2"/>
    <row r="56559" ht="10.199999999999999" hidden="1" x14ac:dyDescent="0.2"/>
    <row r="56560" ht="10.199999999999999" hidden="1" x14ac:dyDescent="0.2"/>
    <row r="56561" ht="10.199999999999999" hidden="1" x14ac:dyDescent="0.2"/>
    <row r="56562" ht="10.199999999999999" hidden="1" x14ac:dyDescent="0.2"/>
    <row r="56563" ht="10.199999999999999" hidden="1" x14ac:dyDescent="0.2"/>
    <row r="56564" ht="10.199999999999999" hidden="1" x14ac:dyDescent="0.2"/>
    <row r="56565" ht="10.199999999999999" hidden="1" x14ac:dyDescent="0.2"/>
    <row r="56566" ht="10.199999999999999" hidden="1" x14ac:dyDescent="0.2"/>
    <row r="56567" ht="10.199999999999999" hidden="1" x14ac:dyDescent="0.2"/>
    <row r="56568" ht="10.199999999999999" hidden="1" x14ac:dyDescent="0.2"/>
    <row r="56569" ht="10.199999999999999" hidden="1" x14ac:dyDescent="0.2"/>
    <row r="56570" ht="10.199999999999999" hidden="1" x14ac:dyDescent="0.2"/>
    <row r="56571" ht="10.199999999999999" hidden="1" x14ac:dyDescent="0.2"/>
    <row r="56572" ht="10.199999999999999" hidden="1" x14ac:dyDescent="0.2"/>
    <row r="56573" ht="10.199999999999999" hidden="1" x14ac:dyDescent="0.2"/>
    <row r="56574" ht="10.199999999999999" hidden="1" x14ac:dyDescent="0.2"/>
    <row r="56575" ht="10.199999999999999" hidden="1" x14ac:dyDescent="0.2"/>
    <row r="56576" ht="10.199999999999999" hidden="1" x14ac:dyDescent="0.2"/>
    <row r="56577" ht="10.199999999999999" hidden="1" x14ac:dyDescent="0.2"/>
    <row r="56578" ht="10.199999999999999" hidden="1" x14ac:dyDescent="0.2"/>
    <row r="56579" ht="10.199999999999999" hidden="1" x14ac:dyDescent="0.2"/>
    <row r="56580" ht="10.199999999999999" hidden="1" x14ac:dyDescent="0.2"/>
    <row r="56581" ht="10.199999999999999" hidden="1" x14ac:dyDescent="0.2"/>
    <row r="56582" ht="10.199999999999999" hidden="1" x14ac:dyDescent="0.2"/>
    <row r="56583" ht="10.199999999999999" hidden="1" x14ac:dyDescent="0.2"/>
    <row r="56584" ht="10.199999999999999" hidden="1" x14ac:dyDescent="0.2"/>
    <row r="56585" ht="10.199999999999999" hidden="1" x14ac:dyDescent="0.2"/>
    <row r="56586" ht="10.199999999999999" hidden="1" x14ac:dyDescent="0.2"/>
    <row r="56587" ht="10.199999999999999" hidden="1" x14ac:dyDescent="0.2"/>
    <row r="56588" ht="10.199999999999999" hidden="1" x14ac:dyDescent="0.2"/>
    <row r="56589" ht="10.199999999999999" hidden="1" x14ac:dyDescent="0.2"/>
    <row r="56590" ht="10.199999999999999" hidden="1" x14ac:dyDescent="0.2"/>
    <row r="56591" ht="10.199999999999999" hidden="1" x14ac:dyDescent="0.2"/>
    <row r="56592" ht="10.199999999999999" hidden="1" x14ac:dyDescent="0.2"/>
    <row r="56593" ht="10.199999999999999" hidden="1" x14ac:dyDescent="0.2"/>
    <row r="56594" ht="10.199999999999999" hidden="1" x14ac:dyDescent="0.2"/>
    <row r="56595" ht="10.199999999999999" hidden="1" x14ac:dyDescent="0.2"/>
    <row r="56596" ht="10.199999999999999" hidden="1" x14ac:dyDescent="0.2"/>
    <row r="56597" ht="10.199999999999999" hidden="1" x14ac:dyDescent="0.2"/>
    <row r="56598" ht="10.199999999999999" hidden="1" x14ac:dyDescent="0.2"/>
    <row r="56599" ht="10.199999999999999" hidden="1" x14ac:dyDescent="0.2"/>
    <row r="56600" ht="10.199999999999999" hidden="1" x14ac:dyDescent="0.2"/>
    <row r="56601" ht="10.199999999999999" hidden="1" x14ac:dyDescent="0.2"/>
    <row r="56602" ht="10.199999999999999" hidden="1" x14ac:dyDescent="0.2"/>
    <row r="56603" ht="10.199999999999999" hidden="1" x14ac:dyDescent="0.2"/>
    <row r="56604" ht="10.199999999999999" hidden="1" x14ac:dyDescent="0.2"/>
    <row r="56605" ht="10.199999999999999" hidden="1" x14ac:dyDescent="0.2"/>
    <row r="56606" ht="10.199999999999999" hidden="1" x14ac:dyDescent="0.2"/>
    <row r="56607" ht="10.199999999999999" hidden="1" x14ac:dyDescent="0.2"/>
    <row r="56608" ht="10.199999999999999" hidden="1" x14ac:dyDescent="0.2"/>
    <row r="56609" ht="10.199999999999999" hidden="1" x14ac:dyDescent="0.2"/>
    <row r="56610" ht="10.199999999999999" hidden="1" x14ac:dyDescent="0.2"/>
    <row r="56611" ht="10.199999999999999" hidden="1" x14ac:dyDescent="0.2"/>
    <row r="56612" ht="10.199999999999999" hidden="1" x14ac:dyDescent="0.2"/>
    <row r="56613" ht="10.199999999999999" hidden="1" x14ac:dyDescent="0.2"/>
    <row r="56614" ht="10.199999999999999" hidden="1" x14ac:dyDescent="0.2"/>
    <row r="56615" ht="10.199999999999999" hidden="1" x14ac:dyDescent="0.2"/>
    <row r="56616" ht="10.199999999999999" hidden="1" x14ac:dyDescent="0.2"/>
    <row r="56617" ht="10.199999999999999" hidden="1" x14ac:dyDescent="0.2"/>
    <row r="56618" ht="10.199999999999999" hidden="1" x14ac:dyDescent="0.2"/>
    <row r="56619" ht="10.199999999999999" hidden="1" x14ac:dyDescent="0.2"/>
    <row r="56620" ht="10.199999999999999" hidden="1" x14ac:dyDescent="0.2"/>
    <row r="56621" ht="10.199999999999999" hidden="1" x14ac:dyDescent="0.2"/>
    <row r="56622" ht="10.199999999999999" hidden="1" x14ac:dyDescent="0.2"/>
    <row r="56623" ht="10.199999999999999" hidden="1" x14ac:dyDescent="0.2"/>
    <row r="56624" ht="10.199999999999999" hidden="1" x14ac:dyDescent="0.2"/>
    <row r="56625" ht="10.199999999999999" hidden="1" x14ac:dyDescent="0.2"/>
    <row r="56626" ht="10.199999999999999" hidden="1" x14ac:dyDescent="0.2"/>
    <row r="56627" ht="10.199999999999999" hidden="1" x14ac:dyDescent="0.2"/>
    <row r="56628" ht="10.199999999999999" hidden="1" x14ac:dyDescent="0.2"/>
    <row r="56629" ht="10.199999999999999" hidden="1" x14ac:dyDescent="0.2"/>
    <row r="56630" ht="10.199999999999999" hidden="1" x14ac:dyDescent="0.2"/>
    <row r="56631" ht="10.199999999999999" hidden="1" x14ac:dyDescent="0.2"/>
    <row r="56632" ht="10.199999999999999" hidden="1" x14ac:dyDescent="0.2"/>
    <row r="56633" ht="10.199999999999999" hidden="1" x14ac:dyDescent="0.2"/>
    <row r="56634" ht="10.199999999999999" hidden="1" x14ac:dyDescent="0.2"/>
    <row r="56635" ht="10.199999999999999" hidden="1" x14ac:dyDescent="0.2"/>
    <row r="56636" ht="10.199999999999999" hidden="1" x14ac:dyDescent="0.2"/>
    <row r="56637" ht="10.199999999999999" hidden="1" x14ac:dyDescent="0.2"/>
    <row r="56638" ht="10.199999999999999" hidden="1" x14ac:dyDescent="0.2"/>
    <row r="56639" ht="10.199999999999999" hidden="1" x14ac:dyDescent="0.2"/>
    <row r="56640" ht="10.199999999999999" hidden="1" x14ac:dyDescent="0.2"/>
    <row r="56641" ht="10.199999999999999" hidden="1" x14ac:dyDescent="0.2"/>
    <row r="56642" ht="10.199999999999999" hidden="1" x14ac:dyDescent="0.2"/>
    <row r="56643" ht="10.199999999999999" hidden="1" x14ac:dyDescent="0.2"/>
    <row r="56644" ht="10.199999999999999" hidden="1" x14ac:dyDescent="0.2"/>
    <row r="56645" ht="10.199999999999999" hidden="1" x14ac:dyDescent="0.2"/>
    <row r="56646" ht="10.199999999999999" hidden="1" x14ac:dyDescent="0.2"/>
    <row r="56647" ht="10.199999999999999" hidden="1" x14ac:dyDescent="0.2"/>
    <row r="56648" ht="10.199999999999999" hidden="1" x14ac:dyDescent="0.2"/>
    <row r="56649" ht="10.199999999999999" hidden="1" x14ac:dyDescent="0.2"/>
    <row r="56650" ht="10.199999999999999" hidden="1" x14ac:dyDescent="0.2"/>
    <row r="56651" ht="10.199999999999999" hidden="1" x14ac:dyDescent="0.2"/>
    <row r="56652" ht="10.199999999999999" hidden="1" x14ac:dyDescent="0.2"/>
    <row r="56653" ht="10.199999999999999" hidden="1" x14ac:dyDescent="0.2"/>
    <row r="56654" ht="10.199999999999999" hidden="1" x14ac:dyDescent="0.2"/>
    <row r="56655" ht="10.199999999999999" hidden="1" x14ac:dyDescent="0.2"/>
    <row r="56656" ht="10.199999999999999" hidden="1" x14ac:dyDescent="0.2"/>
    <row r="56657" ht="10.199999999999999" hidden="1" x14ac:dyDescent="0.2"/>
    <row r="56658" ht="10.199999999999999" hidden="1" x14ac:dyDescent="0.2"/>
    <row r="56659" ht="10.199999999999999" hidden="1" x14ac:dyDescent="0.2"/>
    <row r="56660" ht="10.199999999999999" hidden="1" x14ac:dyDescent="0.2"/>
    <row r="56661" ht="10.199999999999999" hidden="1" x14ac:dyDescent="0.2"/>
    <row r="56662" ht="10.199999999999999" hidden="1" x14ac:dyDescent="0.2"/>
    <row r="56663" ht="10.199999999999999" hidden="1" x14ac:dyDescent="0.2"/>
    <row r="56664" ht="10.199999999999999" hidden="1" x14ac:dyDescent="0.2"/>
    <row r="56665" ht="10.199999999999999" hidden="1" x14ac:dyDescent="0.2"/>
    <row r="56666" ht="10.199999999999999" hidden="1" x14ac:dyDescent="0.2"/>
    <row r="56667" ht="10.199999999999999" hidden="1" x14ac:dyDescent="0.2"/>
    <row r="56668" ht="10.199999999999999" hidden="1" x14ac:dyDescent="0.2"/>
    <row r="56669" ht="10.199999999999999" hidden="1" x14ac:dyDescent="0.2"/>
    <row r="56670" ht="10.199999999999999" hidden="1" x14ac:dyDescent="0.2"/>
    <row r="56671" ht="10.199999999999999" hidden="1" x14ac:dyDescent="0.2"/>
    <row r="56672" ht="10.199999999999999" hidden="1" x14ac:dyDescent="0.2"/>
    <row r="56673" ht="10.199999999999999" hidden="1" x14ac:dyDescent="0.2"/>
    <row r="56674" ht="10.199999999999999" hidden="1" x14ac:dyDescent="0.2"/>
    <row r="56675" ht="10.199999999999999" hidden="1" x14ac:dyDescent="0.2"/>
    <row r="56676" ht="10.199999999999999" hidden="1" x14ac:dyDescent="0.2"/>
    <row r="56677" ht="10.199999999999999" hidden="1" x14ac:dyDescent="0.2"/>
    <row r="56678" ht="10.199999999999999" hidden="1" x14ac:dyDescent="0.2"/>
    <row r="56679" ht="10.199999999999999" hidden="1" x14ac:dyDescent="0.2"/>
    <row r="56680" ht="10.199999999999999" hidden="1" x14ac:dyDescent="0.2"/>
    <row r="56681" ht="10.199999999999999" hidden="1" x14ac:dyDescent="0.2"/>
    <row r="56682" ht="10.199999999999999" hidden="1" x14ac:dyDescent="0.2"/>
    <row r="56683" ht="10.199999999999999" hidden="1" x14ac:dyDescent="0.2"/>
    <row r="56684" ht="10.199999999999999" hidden="1" x14ac:dyDescent="0.2"/>
    <row r="56685" ht="10.199999999999999" hidden="1" x14ac:dyDescent="0.2"/>
    <row r="56686" ht="10.199999999999999" hidden="1" x14ac:dyDescent="0.2"/>
    <row r="56687" ht="10.199999999999999" hidden="1" x14ac:dyDescent="0.2"/>
    <row r="56688" ht="10.199999999999999" hidden="1" x14ac:dyDescent="0.2"/>
    <row r="56689" ht="10.199999999999999" hidden="1" x14ac:dyDescent="0.2"/>
    <row r="56690" ht="10.199999999999999" hidden="1" x14ac:dyDescent="0.2"/>
    <row r="56691" ht="10.199999999999999" hidden="1" x14ac:dyDescent="0.2"/>
    <row r="56692" ht="10.199999999999999" hidden="1" x14ac:dyDescent="0.2"/>
    <row r="56693" ht="10.199999999999999" hidden="1" x14ac:dyDescent="0.2"/>
    <row r="56694" ht="10.199999999999999" hidden="1" x14ac:dyDescent="0.2"/>
    <row r="56695" ht="10.199999999999999" hidden="1" x14ac:dyDescent="0.2"/>
    <row r="56696" ht="10.199999999999999" hidden="1" x14ac:dyDescent="0.2"/>
    <row r="56697" ht="10.199999999999999" hidden="1" x14ac:dyDescent="0.2"/>
    <row r="56698" ht="10.199999999999999" hidden="1" x14ac:dyDescent="0.2"/>
    <row r="56699" ht="10.199999999999999" hidden="1" x14ac:dyDescent="0.2"/>
    <row r="56700" ht="10.199999999999999" hidden="1" x14ac:dyDescent="0.2"/>
    <row r="56701" ht="10.199999999999999" hidden="1" x14ac:dyDescent="0.2"/>
    <row r="56702" ht="10.199999999999999" hidden="1" x14ac:dyDescent="0.2"/>
    <row r="56703" ht="10.199999999999999" hidden="1" x14ac:dyDescent="0.2"/>
    <row r="56704" ht="10.199999999999999" hidden="1" x14ac:dyDescent="0.2"/>
    <row r="56705" ht="10.199999999999999" hidden="1" x14ac:dyDescent="0.2"/>
    <row r="56706" ht="10.199999999999999" hidden="1" x14ac:dyDescent="0.2"/>
    <row r="56707" ht="10.199999999999999" hidden="1" x14ac:dyDescent="0.2"/>
    <row r="56708" ht="10.199999999999999" hidden="1" x14ac:dyDescent="0.2"/>
    <row r="56709" ht="10.199999999999999" hidden="1" x14ac:dyDescent="0.2"/>
    <row r="56710" ht="10.199999999999999" hidden="1" x14ac:dyDescent="0.2"/>
    <row r="56711" ht="10.199999999999999" hidden="1" x14ac:dyDescent="0.2"/>
    <row r="56712" ht="10.199999999999999" hidden="1" x14ac:dyDescent="0.2"/>
    <row r="56713" ht="10.199999999999999" hidden="1" x14ac:dyDescent="0.2"/>
    <row r="56714" ht="10.199999999999999" hidden="1" x14ac:dyDescent="0.2"/>
    <row r="56715" ht="10.199999999999999" hidden="1" x14ac:dyDescent="0.2"/>
    <row r="56716" ht="10.199999999999999" hidden="1" x14ac:dyDescent="0.2"/>
    <row r="56717" ht="10.199999999999999" hidden="1" x14ac:dyDescent="0.2"/>
    <row r="56718" ht="10.199999999999999" hidden="1" x14ac:dyDescent="0.2"/>
    <row r="56719" ht="10.199999999999999" hidden="1" x14ac:dyDescent="0.2"/>
    <row r="56720" ht="10.199999999999999" hidden="1" x14ac:dyDescent="0.2"/>
    <row r="56721" ht="10.199999999999999" hidden="1" x14ac:dyDescent="0.2"/>
    <row r="56722" ht="10.199999999999999" hidden="1" x14ac:dyDescent="0.2"/>
    <row r="56723" ht="10.199999999999999" hidden="1" x14ac:dyDescent="0.2"/>
    <row r="56724" ht="10.199999999999999" hidden="1" x14ac:dyDescent="0.2"/>
    <row r="56725" ht="10.199999999999999" hidden="1" x14ac:dyDescent="0.2"/>
    <row r="56726" ht="10.199999999999999" hidden="1" x14ac:dyDescent="0.2"/>
    <row r="56727" ht="10.199999999999999" hidden="1" x14ac:dyDescent="0.2"/>
    <row r="56728" ht="10.199999999999999" hidden="1" x14ac:dyDescent="0.2"/>
    <row r="56729" ht="10.199999999999999" hidden="1" x14ac:dyDescent="0.2"/>
    <row r="56730" ht="10.199999999999999" hidden="1" x14ac:dyDescent="0.2"/>
    <row r="56731" ht="10.199999999999999" hidden="1" x14ac:dyDescent="0.2"/>
    <row r="56732" ht="10.199999999999999" hidden="1" x14ac:dyDescent="0.2"/>
    <row r="56733" ht="10.199999999999999" hidden="1" x14ac:dyDescent="0.2"/>
    <row r="56734" ht="10.199999999999999" hidden="1" x14ac:dyDescent="0.2"/>
    <row r="56735" ht="10.199999999999999" hidden="1" x14ac:dyDescent="0.2"/>
    <row r="56736" ht="10.199999999999999" hidden="1" x14ac:dyDescent="0.2"/>
    <row r="56737" ht="10.199999999999999" hidden="1" x14ac:dyDescent="0.2"/>
    <row r="56738" ht="10.199999999999999" hidden="1" x14ac:dyDescent="0.2"/>
    <row r="56739" ht="10.199999999999999" hidden="1" x14ac:dyDescent="0.2"/>
    <row r="56740" ht="10.199999999999999" hidden="1" x14ac:dyDescent="0.2"/>
    <row r="56741" ht="10.199999999999999" hidden="1" x14ac:dyDescent="0.2"/>
    <row r="56742" ht="10.199999999999999" hidden="1" x14ac:dyDescent="0.2"/>
    <row r="56743" ht="10.199999999999999" hidden="1" x14ac:dyDescent="0.2"/>
    <row r="56744" ht="10.199999999999999" hidden="1" x14ac:dyDescent="0.2"/>
    <row r="56745" ht="10.199999999999999" hidden="1" x14ac:dyDescent="0.2"/>
    <row r="56746" ht="10.199999999999999" hidden="1" x14ac:dyDescent="0.2"/>
    <row r="56747" ht="10.199999999999999" hidden="1" x14ac:dyDescent="0.2"/>
    <row r="56748" ht="10.199999999999999" hidden="1" x14ac:dyDescent="0.2"/>
    <row r="56749" ht="10.199999999999999" hidden="1" x14ac:dyDescent="0.2"/>
    <row r="56750" ht="10.199999999999999" hidden="1" x14ac:dyDescent="0.2"/>
    <row r="56751" ht="10.199999999999999" hidden="1" x14ac:dyDescent="0.2"/>
    <row r="56752" ht="10.199999999999999" hidden="1" x14ac:dyDescent="0.2"/>
    <row r="56753" ht="10.199999999999999" hidden="1" x14ac:dyDescent="0.2"/>
    <row r="56754" ht="10.199999999999999" hidden="1" x14ac:dyDescent="0.2"/>
    <row r="56755" ht="10.199999999999999" hidden="1" x14ac:dyDescent="0.2"/>
    <row r="56756" ht="10.199999999999999" hidden="1" x14ac:dyDescent="0.2"/>
    <row r="56757" ht="10.199999999999999" hidden="1" x14ac:dyDescent="0.2"/>
    <row r="56758" ht="10.199999999999999" hidden="1" x14ac:dyDescent="0.2"/>
    <row r="56759" ht="10.199999999999999" hidden="1" x14ac:dyDescent="0.2"/>
    <row r="56760" ht="10.199999999999999" hidden="1" x14ac:dyDescent="0.2"/>
    <row r="56761" ht="10.199999999999999" hidden="1" x14ac:dyDescent="0.2"/>
    <row r="56762" ht="10.199999999999999" hidden="1" x14ac:dyDescent="0.2"/>
    <row r="56763" ht="10.199999999999999" hidden="1" x14ac:dyDescent="0.2"/>
    <row r="56764" ht="10.199999999999999" hidden="1" x14ac:dyDescent="0.2"/>
    <row r="56765" ht="10.199999999999999" hidden="1" x14ac:dyDescent="0.2"/>
    <row r="56766" ht="10.199999999999999" hidden="1" x14ac:dyDescent="0.2"/>
    <row r="56767" ht="10.199999999999999" hidden="1" x14ac:dyDescent="0.2"/>
    <row r="56768" ht="10.199999999999999" hidden="1" x14ac:dyDescent="0.2"/>
    <row r="56769" ht="10.199999999999999" hidden="1" x14ac:dyDescent="0.2"/>
    <row r="56770" ht="10.199999999999999" hidden="1" x14ac:dyDescent="0.2"/>
    <row r="56771" ht="10.199999999999999" hidden="1" x14ac:dyDescent="0.2"/>
    <row r="56772" ht="10.199999999999999" hidden="1" x14ac:dyDescent="0.2"/>
    <row r="56773" ht="10.199999999999999" hidden="1" x14ac:dyDescent="0.2"/>
    <row r="56774" ht="10.199999999999999" hidden="1" x14ac:dyDescent="0.2"/>
    <row r="56775" ht="10.199999999999999" hidden="1" x14ac:dyDescent="0.2"/>
    <row r="56776" ht="10.199999999999999" hidden="1" x14ac:dyDescent="0.2"/>
    <row r="56777" ht="10.199999999999999" hidden="1" x14ac:dyDescent="0.2"/>
    <row r="56778" ht="10.199999999999999" hidden="1" x14ac:dyDescent="0.2"/>
    <row r="56779" ht="10.199999999999999" hidden="1" x14ac:dyDescent="0.2"/>
    <row r="56780" ht="10.199999999999999" hidden="1" x14ac:dyDescent="0.2"/>
    <row r="56781" ht="10.199999999999999" hidden="1" x14ac:dyDescent="0.2"/>
    <row r="56782" ht="10.199999999999999" hidden="1" x14ac:dyDescent="0.2"/>
    <row r="56783" ht="10.199999999999999" hidden="1" x14ac:dyDescent="0.2"/>
    <row r="56784" ht="10.199999999999999" hidden="1" x14ac:dyDescent="0.2"/>
    <row r="56785" ht="10.199999999999999" hidden="1" x14ac:dyDescent="0.2"/>
    <row r="56786" ht="10.199999999999999" hidden="1" x14ac:dyDescent="0.2"/>
    <row r="56787" ht="10.199999999999999" hidden="1" x14ac:dyDescent="0.2"/>
    <row r="56788" ht="10.199999999999999" hidden="1" x14ac:dyDescent="0.2"/>
    <row r="56789" ht="10.199999999999999" hidden="1" x14ac:dyDescent="0.2"/>
    <row r="56790" ht="10.199999999999999" hidden="1" x14ac:dyDescent="0.2"/>
    <row r="56791" ht="10.199999999999999" hidden="1" x14ac:dyDescent="0.2"/>
    <row r="56792" ht="10.199999999999999" hidden="1" x14ac:dyDescent="0.2"/>
    <row r="56793" ht="10.199999999999999" hidden="1" x14ac:dyDescent="0.2"/>
    <row r="56794" ht="10.199999999999999" hidden="1" x14ac:dyDescent="0.2"/>
    <row r="56795" ht="10.199999999999999" hidden="1" x14ac:dyDescent="0.2"/>
    <row r="56796" ht="10.199999999999999" hidden="1" x14ac:dyDescent="0.2"/>
    <row r="56797" ht="10.199999999999999" hidden="1" x14ac:dyDescent="0.2"/>
    <row r="56798" ht="10.199999999999999" hidden="1" x14ac:dyDescent="0.2"/>
    <row r="56799" ht="10.199999999999999" hidden="1" x14ac:dyDescent="0.2"/>
    <row r="56800" ht="10.199999999999999" hidden="1" x14ac:dyDescent="0.2"/>
    <row r="56801" ht="10.199999999999999" hidden="1" x14ac:dyDescent="0.2"/>
    <row r="56802" ht="10.199999999999999" hidden="1" x14ac:dyDescent="0.2"/>
    <row r="56803" ht="10.199999999999999" hidden="1" x14ac:dyDescent="0.2"/>
    <row r="56804" ht="10.199999999999999" hidden="1" x14ac:dyDescent="0.2"/>
    <row r="56805" ht="10.199999999999999" hidden="1" x14ac:dyDescent="0.2"/>
    <row r="56806" ht="10.199999999999999" hidden="1" x14ac:dyDescent="0.2"/>
    <row r="56807" ht="10.199999999999999" hidden="1" x14ac:dyDescent="0.2"/>
    <row r="56808" ht="10.199999999999999" hidden="1" x14ac:dyDescent="0.2"/>
    <row r="56809" ht="10.199999999999999" hidden="1" x14ac:dyDescent="0.2"/>
    <row r="56810" ht="10.199999999999999" hidden="1" x14ac:dyDescent="0.2"/>
    <row r="56811" ht="10.199999999999999" hidden="1" x14ac:dyDescent="0.2"/>
    <row r="56812" ht="10.199999999999999" hidden="1" x14ac:dyDescent="0.2"/>
    <row r="56813" ht="10.199999999999999" hidden="1" x14ac:dyDescent="0.2"/>
    <row r="56814" ht="10.199999999999999" hidden="1" x14ac:dyDescent="0.2"/>
    <row r="56815" ht="10.199999999999999" hidden="1" x14ac:dyDescent="0.2"/>
    <row r="56816" ht="10.199999999999999" hidden="1" x14ac:dyDescent="0.2"/>
    <row r="56817" ht="10.199999999999999" hidden="1" x14ac:dyDescent="0.2"/>
    <row r="56818" ht="10.199999999999999" hidden="1" x14ac:dyDescent="0.2"/>
    <row r="56819" ht="10.199999999999999" hidden="1" x14ac:dyDescent="0.2"/>
    <row r="56820" ht="10.199999999999999" hidden="1" x14ac:dyDescent="0.2"/>
    <row r="56821" ht="10.199999999999999" hidden="1" x14ac:dyDescent="0.2"/>
    <row r="56822" ht="10.199999999999999" hidden="1" x14ac:dyDescent="0.2"/>
    <row r="56823" ht="10.199999999999999" hidden="1" x14ac:dyDescent="0.2"/>
    <row r="56824" ht="10.199999999999999" hidden="1" x14ac:dyDescent="0.2"/>
    <row r="56825" ht="10.199999999999999" hidden="1" x14ac:dyDescent="0.2"/>
    <row r="56826" ht="10.199999999999999" hidden="1" x14ac:dyDescent="0.2"/>
    <row r="56827" ht="10.199999999999999" hidden="1" x14ac:dyDescent="0.2"/>
    <row r="56828" ht="10.199999999999999" hidden="1" x14ac:dyDescent="0.2"/>
    <row r="56829" ht="10.199999999999999" hidden="1" x14ac:dyDescent="0.2"/>
    <row r="56830" ht="10.199999999999999" hidden="1" x14ac:dyDescent="0.2"/>
    <row r="56831" ht="10.199999999999999" hidden="1" x14ac:dyDescent="0.2"/>
    <row r="56832" ht="10.199999999999999" hidden="1" x14ac:dyDescent="0.2"/>
    <row r="56833" ht="10.199999999999999" hidden="1" x14ac:dyDescent="0.2"/>
    <row r="56834" ht="10.199999999999999" hidden="1" x14ac:dyDescent="0.2"/>
    <row r="56835" ht="10.199999999999999" hidden="1" x14ac:dyDescent="0.2"/>
    <row r="56836" ht="10.199999999999999" hidden="1" x14ac:dyDescent="0.2"/>
    <row r="56837" ht="10.199999999999999" hidden="1" x14ac:dyDescent="0.2"/>
    <row r="56838" ht="10.199999999999999" hidden="1" x14ac:dyDescent="0.2"/>
    <row r="56839" ht="10.199999999999999" hidden="1" x14ac:dyDescent="0.2"/>
    <row r="56840" ht="10.199999999999999" hidden="1" x14ac:dyDescent="0.2"/>
    <row r="56841" ht="10.199999999999999" hidden="1" x14ac:dyDescent="0.2"/>
    <row r="56842" ht="10.199999999999999" hidden="1" x14ac:dyDescent="0.2"/>
    <row r="56843" ht="10.199999999999999" hidden="1" x14ac:dyDescent="0.2"/>
    <row r="56844" ht="10.199999999999999" hidden="1" x14ac:dyDescent="0.2"/>
    <row r="56845" ht="10.199999999999999" hidden="1" x14ac:dyDescent="0.2"/>
    <row r="56846" ht="10.199999999999999" hidden="1" x14ac:dyDescent="0.2"/>
    <row r="56847" ht="10.199999999999999" hidden="1" x14ac:dyDescent="0.2"/>
    <row r="56848" ht="10.199999999999999" hidden="1" x14ac:dyDescent="0.2"/>
    <row r="56849" ht="10.199999999999999" hidden="1" x14ac:dyDescent="0.2"/>
    <row r="56850" ht="10.199999999999999" hidden="1" x14ac:dyDescent="0.2"/>
    <row r="56851" ht="10.199999999999999" hidden="1" x14ac:dyDescent="0.2"/>
    <row r="56852" ht="10.199999999999999" hidden="1" x14ac:dyDescent="0.2"/>
    <row r="56853" ht="10.199999999999999" hidden="1" x14ac:dyDescent="0.2"/>
    <row r="56854" ht="10.199999999999999" hidden="1" x14ac:dyDescent="0.2"/>
    <row r="56855" ht="10.199999999999999" hidden="1" x14ac:dyDescent="0.2"/>
    <row r="56856" ht="10.199999999999999" hidden="1" x14ac:dyDescent="0.2"/>
    <row r="56857" ht="10.199999999999999" hidden="1" x14ac:dyDescent="0.2"/>
    <row r="56858" ht="10.199999999999999" hidden="1" x14ac:dyDescent="0.2"/>
    <row r="56859" ht="10.199999999999999" hidden="1" x14ac:dyDescent="0.2"/>
    <row r="56860" ht="10.199999999999999" hidden="1" x14ac:dyDescent="0.2"/>
    <row r="56861" ht="10.199999999999999" hidden="1" x14ac:dyDescent="0.2"/>
    <row r="56862" ht="10.199999999999999" hidden="1" x14ac:dyDescent="0.2"/>
    <row r="56863" ht="10.199999999999999" hidden="1" x14ac:dyDescent="0.2"/>
    <row r="56864" ht="10.199999999999999" hidden="1" x14ac:dyDescent="0.2"/>
    <row r="56865" ht="10.199999999999999" hidden="1" x14ac:dyDescent="0.2"/>
    <row r="56866" ht="10.199999999999999" hidden="1" x14ac:dyDescent="0.2"/>
    <row r="56867" ht="10.199999999999999" hidden="1" x14ac:dyDescent="0.2"/>
    <row r="56868" ht="10.199999999999999" hidden="1" x14ac:dyDescent="0.2"/>
    <row r="56869" ht="10.199999999999999" hidden="1" x14ac:dyDescent="0.2"/>
    <row r="56870" ht="10.199999999999999" hidden="1" x14ac:dyDescent="0.2"/>
    <row r="56871" ht="10.199999999999999" hidden="1" x14ac:dyDescent="0.2"/>
    <row r="56872" ht="10.199999999999999" hidden="1" x14ac:dyDescent="0.2"/>
    <row r="56873" ht="10.199999999999999" hidden="1" x14ac:dyDescent="0.2"/>
    <row r="56874" ht="10.199999999999999" hidden="1" x14ac:dyDescent="0.2"/>
    <row r="56875" ht="10.199999999999999" hidden="1" x14ac:dyDescent="0.2"/>
    <row r="56876" ht="10.199999999999999" hidden="1" x14ac:dyDescent="0.2"/>
    <row r="56877" ht="10.199999999999999" hidden="1" x14ac:dyDescent="0.2"/>
    <row r="56878" ht="10.199999999999999" hidden="1" x14ac:dyDescent="0.2"/>
    <row r="56879" ht="10.199999999999999" hidden="1" x14ac:dyDescent="0.2"/>
    <row r="56880" ht="10.199999999999999" hidden="1" x14ac:dyDescent="0.2"/>
    <row r="56881" ht="10.199999999999999" hidden="1" x14ac:dyDescent="0.2"/>
    <row r="56882" ht="10.199999999999999" hidden="1" x14ac:dyDescent="0.2"/>
    <row r="56883" ht="10.199999999999999" hidden="1" x14ac:dyDescent="0.2"/>
    <row r="56884" ht="10.199999999999999" hidden="1" x14ac:dyDescent="0.2"/>
    <row r="56885" ht="10.199999999999999" hidden="1" x14ac:dyDescent="0.2"/>
    <row r="56886" ht="10.199999999999999" hidden="1" x14ac:dyDescent="0.2"/>
    <row r="56887" ht="10.199999999999999" hidden="1" x14ac:dyDescent="0.2"/>
    <row r="56888" ht="10.199999999999999" hidden="1" x14ac:dyDescent="0.2"/>
    <row r="56889" ht="10.199999999999999" hidden="1" x14ac:dyDescent="0.2"/>
    <row r="56890" ht="10.199999999999999" hidden="1" x14ac:dyDescent="0.2"/>
    <row r="56891" ht="10.199999999999999" hidden="1" x14ac:dyDescent="0.2"/>
    <row r="56892" ht="10.199999999999999" hidden="1" x14ac:dyDescent="0.2"/>
    <row r="56893" ht="10.199999999999999" hidden="1" x14ac:dyDescent="0.2"/>
    <row r="56894" ht="10.199999999999999" hidden="1" x14ac:dyDescent="0.2"/>
    <row r="56895" ht="10.199999999999999" hidden="1" x14ac:dyDescent="0.2"/>
    <row r="56896" ht="10.199999999999999" hidden="1" x14ac:dyDescent="0.2"/>
    <row r="56897" ht="10.199999999999999" hidden="1" x14ac:dyDescent="0.2"/>
    <row r="56898" ht="10.199999999999999" hidden="1" x14ac:dyDescent="0.2"/>
    <row r="56899" ht="10.199999999999999" hidden="1" x14ac:dyDescent="0.2"/>
    <row r="56900" ht="10.199999999999999" hidden="1" x14ac:dyDescent="0.2"/>
    <row r="56901" ht="10.199999999999999" hidden="1" x14ac:dyDescent="0.2"/>
    <row r="56902" ht="10.199999999999999" hidden="1" x14ac:dyDescent="0.2"/>
    <row r="56903" ht="10.199999999999999" hidden="1" x14ac:dyDescent="0.2"/>
    <row r="56904" ht="10.199999999999999" hidden="1" x14ac:dyDescent="0.2"/>
    <row r="56905" ht="10.199999999999999" hidden="1" x14ac:dyDescent="0.2"/>
    <row r="56906" ht="10.199999999999999" hidden="1" x14ac:dyDescent="0.2"/>
    <row r="56907" ht="10.199999999999999" hidden="1" x14ac:dyDescent="0.2"/>
    <row r="56908" ht="10.199999999999999" hidden="1" x14ac:dyDescent="0.2"/>
    <row r="56909" ht="10.199999999999999" hidden="1" x14ac:dyDescent="0.2"/>
    <row r="56910" ht="10.199999999999999" hidden="1" x14ac:dyDescent="0.2"/>
    <row r="56911" ht="10.199999999999999" hidden="1" x14ac:dyDescent="0.2"/>
    <row r="56912" ht="10.199999999999999" hidden="1" x14ac:dyDescent="0.2"/>
    <row r="56913" ht="10.199999999999999" hidden="1" x14ac:dyDescent="0.2"/>
    <row r="56914" ht="10.199999999999999" hidden="1" x14ac:dyDescent="0.2"/>
    <row r="56915" ht="10.199999999999999" hidden="1" x14ac:dyDescent="0.2"/>
    <row r="56916" ht="10.199999999999999" hidden="1" x14ac:dyDescent="0.2"/>
    <row r="56917" ht="10.199999999999999" hidden="1" x14ac:dyDescent="0.2"/>
    <row r="56918" ht="10.199999999999999" hidden="1" x14ac:dyDescent="0.2"/>
    <row r="56919" ht="10.199999999999999" hidden="1" x14ac:dyDescent="0.2"/>
    <row r="56920" ht="10.199999999999999" hidden="1" x14ac:dyDescent="0.2"/>
    <row r="56921" ht="10.199999999999999" hidden="1" x14ac:dyDescent="0.2"/>
    <row r="56922" ht="10.199999999999999" hidden="1" x14ac:dyDescent="0.2"/>
    <row r="56923" ht="10.199999999999999" hidden="1" x14ac:dyDescent="0.2"/>
    <row r="56924" ht="10.199999999999999" hidden="1" x14ac:dyDescent="0.2"/>
    <row r="56925" ht="10.199999999999999" hidden="1" x14ac:dyDescent="0.2"/>
    <row r="56926" ht="10.199999999999999" hidden="1" x14ac:dyDescent="0.2"/>
    <row r="56927" ht="10.199999999999999" hidden="1" x14ac:dyDescent="0.2"/>
    <row r="56928" ht="10.199999999999999" hidden="1" x14ac:dyDescent="0.2"/>
    <row r="56929" ht="10.199999999999999" hidden="1" x14ac:dyDescent="0.2"/>
    <row r="56930" ht="10.199999999999999" hidden="1" x14ac:dyDescent="0.2"/>
    <row r="56931" ht="10.199999999999999" hidden="1" x14ac:dyDescent="0.2"/>
    <row r="56932" ht="10.199999999999999" hidden="1" x14ac:dyDescent="0.2"/>
    <row r="56933" ht="10.199999999999999" hidden="1" x14ac:dyDescent="0.2"/>
    <row r="56934" ht="10.199999999999999" hidden="1" x14ac:dyDescent="0.2"/>
    <row r="56935" ht="10.199999999999999" hidden="1" x14ac:dyDescent="0.2"/>
    <row r="56936" ht="10.199999999999999" hidden="1" x14ac:dyDescent="0.2"/>
    <row r="56937" ht="10.199999999999999" hidden="1" x14ac:dyDescent="0.2"/>
    <row r="56938" ht="10.199999999999999" hidden="1" x14ac:dyDescent="0.2"/>
    <row r="56939" ht="10.199999999999999" hidden="1" x14ac:dyDescent="0.2"/>
    <row r="56940" ht="10.199999999999999" hidden="1" x14ac:dyDescent="0.2"/>
    <row r="56941" ht="10.199999999999999" hidden="1" x14ac:dyDescent="0.2"/>
    <row r="56942" ht="10.199999999999999" hidden="1" x14ac:dyDescent="0.2"/>
    <row r="56943" ht="10.199999999999999" hidden="1" x14ac:dyDescent="0.2"/>
    <row r="56944" ht="10.199999999999999" hidden="1" x14ac:dyDescent="0.2"/>
    <row r="56945" ht="10.199999999999999" hidden="1" x14ac:dyDescent="0.2"/>
    <row r="56946" ht="10.199999999999999" hidden="1" x14ac:dyDescent="0.2"/>
    <row r="56947" ht="10.199999999999999" hidden="1" x14ac:dyDescent="0.2"/>
    <row r="56948" ht="10.199999999999999" hidden="1" x14ac:dyDescent="0.2"/>
    <row r="56949" ht="10.199999999999999" hidden="1" x14ac:dyDescent="0.2"/>
    <row r="56950" ht="10.199999999999999" hidden="1" x14ac:dyDescent="0.2"/>
    <row r="56951" ht="10.199999999999999" hidden="1" x14ac:dyDescent="0.2"/>
    <row r="56952" ht="10.199999999999999" hidden="1" x14ac:dyDescent="0.2"/>
    <row r="56953" ht="10.199999999999999" hidden="1" x14ac:dyDescent="0.2"/>
    <row r="56954" ht="10.199999999999999" hidden="1" x14ac:dyDescent="0.2"/>
    <row r="56955" ht="10.199999999999999" hidden="1" x14ac:dyDescent="0.2"/>
    <row r="56956" ht="10.199999999999999" hidden="1" x14ac:dyDescent="0.2"/>
    <row r="56957" ht="10.199999999999999" hidden="1" x14ac:dyDescent="0.2"/>
    <row r="56958" ht="10.199999999999999" hidden="1" x14ac:dyDescent="0.2"/>
    <row r="56959" ht="10.199999999999999" hidden="1" x14ac:dyDescent="0.2"/>
    <row r="56960" ht="10.199999999999999" hidden="1" x14ac:dyDescent="0.2"/>
    <row r="56961" ht="10.199999999999999" hidden="1" x14ac:dyDescent="0.2"/>
    <row r="56962" ht="10.199999999999999" hidden="1" x14ac:dyDescent="0.2"/>
    <row r="56963" ht="10.199999999999999" hidden="1" x14ac:dyDescent="0.2"/>
    <row r="56964" ht="10.199999999999999" hidden="1" x14ac:dyDescent="0.2"/>
    <row r="56965" ht="10.199999999999999" hidden="1" x14ac:dyDescent="0.2"/>
    <row r="56966" ht="10.199999999999999" hidden="1" x14ac:dyDescent="0.2"/>
    <row r="56967" ht="10.199999999999999" hidden="1" x14ac:dyDescent="0.2"/>
    <row r="56968" ht="10.199999999999999" hidden="1" x14ac:dyDescent="0.2"/>
    <row r="56969" ht="10.199999999999999" hidden="1" x14ac:dyDescent="0.2"/>
    <row r="56970" ht="10.199999999999999" hidden="1" x14ac:dyDescent="0.2"/>
    <row r="56971" ht="10.199999999999999" hidden="1" x14ac:dyDescent="0.2"/>
    <row r="56972" ht="10.199999999999999" hidden="1" x14ac:dyDescent="0.2"/>
    <row r="56973" ht="10.199999999999999" hidden="1" x14ac:dyDescent="0.2"/>
    <row r="56974" ht="10.199999999999999" hidden="1" x14ac:dyDescent="0.2"/>
    <row r="56975" ht="10.199999999999999" hidden="1" x14ac:dyDescent="0.2"/>
    <row r="56976" ht="10.199999999999999" hidden="1" x14ac:dyDescent="0.2"/>
    <row r="56977" ht="10.199999999999999" hidden="1" x14ac:dyDescent="0.2"/>
    <row r="56978" ht="10.199999999999999" hidden="1" x14ac:dyDescent="0.2"/>
    <row r="56979" ht="10.199999999999999" hidden="1" x14ac:dyDescent="0.2"/>
    <row r="56980" ht="10.199999999999999" hidden="1" x14ac:dyDescent="0.2"/>
    <row r="56981" ht="10.199999999999999" hidden="1" x14ac:dyDescent="0.2"/>
    <row r="56982" ht="10.199999999999999" hidden="1" x14ac:dyDescent="0.2"/>
    <row r="56983" ht="10.199999999999999" hidden="1" x14ac:dyDescent="0.2"/>
    <row r="56984" ht="10.199999999999999" hidden="1" x14ac:dyDescent="0.2"/>
    <row r="56985" ht="10.199999999999999" hidden="1" x14ac:dyDescent="0.2"/>
    <row r="56986" ht="10.199999999999999" hidden="1" x14ac:dyDescent="0.2"/>
    <row r="56987" ht="10.199999999999999" hidden="1" x14ac:dyDescent="0.2"/>
    <row r="56988" ht="10.199999999999999" hidden="1" x14ac:dyDescent="0.2"/>
    <row r="56989" ht="10.199999999999999" hidden="1" x14ac:dyDescent="0.2"/>
    <row r="56990" ht="10.199999999999999" hidden="1" x14ac:dyDescent="0.2"/>
    <row r="56991" ht="10.199999999999999" hidden="1" x14ac:dyDescent="0.2"/>
    <row r="56992" ht="10.199999999999999" hidden="1" x14ac:dyDescent="0.2"/>
    <row r="56993" ht="10.199999999999999" hidden="1" x14ac:dyDescent="0.2"/>
    <row r="56994" ht="10.199999999999999" hidden="1" x14ac:dyDescent="0.2"/>
    <row r="56995" ht="10.199999999999999" hidden="1" x14ac:dyDescent="0.2"/>
    <row r="56996" ht="10.199999999999999" hidden="1" x14ac:dyDescent="0.2"/>
    <row r="56997" ht="10.199999999999999" hidden="1" x14ac:dyDescent="0.2"/>
    <row r="56998" ht="10.199999999999999" hidden="1" x14ac:dyDescent="0.2"/>
    <row r="56999" ht="10.199999999999999" hidden="1" x14ac:dyDescent="0.2"/>
    <row r="57000" ht="10.199999999999999" hidden="1" x14ac:dyDescent="0.2"/>
    <row r="57001" ht="10.199999999999999" hidden="1" x14ac:dyDescent="0.2"/>
    <row r="57002" ht="10.199999999999999" hidden="1" x14ac:dyDescent="0.2"/>
    <row r="57003" ht="10.199999999999999" hidden="1" x14ac:dyDescent="0.2"/>
    <row r="57004" ht="10.199999999999999" hidden="1" x14ac:dyDescent="0.2"/>
    <row r="57005" ht="10.199999999999999" hidden="1" x14ac:dyDescent="0.2"/>
    <row r="57006" ht="10.199999999999999" hidden="1" x14ac:dyDescent="0.2"/>
    <row r="57007" ht="10.199999999999999" hidden="1" x14ac:dyDescent="0.2"/>
    <row r="57008" ht="10.199999999999999" hidden="1" x14ac:dyDescent="0.2"/>
    <row r="57009" ht="10.199999999999999" hidden="1" x14ac:dyDescent="0.2"/>
    <row r="57010" ht="10.199999999999999" hidden="1" x14ac:dyDescent="0.2"/>
    <row r="57011" ht="10.199999999999999" hidden="1" x14ac:dyDescent="0.2"/>
    <row r="57012" ht="10.199999999999999" hidden="1" x14ac:dyDescent="0.2"/>
    <row r="57013" ht="10.199999999999999" hidden="1" x14ac:dyDescent="0.2"/>
    <row r="57014" ht="10.199999999999999" hidden="1" x14ac:dyDescent="0.2"/>
    <row r="57015" ht="10.199999999999999" hidden="1" x14ac:dyDescent="0.2"/>
    <row r="57016" ht="10.199999999999999" hidden="1" x14ac:dyDescent="0.2"/>
    <row r="57017" ht="10.199999999999999" hidden="1" x14ac:dyDescent="0.2"/>
    <row r="57018" ht="10.199999999999999" hidden="1" x14ac:dyDescent="0.2"/>
    <row r="57019" ht="10.199999999999999" hidden="1" x14ac:dyDescent="0.2"/>
    <row r="57020" ht="10.199999999999999" hidden="1" x14ac:dyDescent="0.2"/>
    <row r="57021" ht="10.199999999999999" hidden="1" x14ac:dyDescent="0.2"/>
    <row r="57022" ht="10.199999999999999" hidden="1" x14ac:dyDescent="0.2"/>
    <row r="57023" ht="10.199999999999999" hidden="1" x14ac:dyDescent="0.2"/>
    <row r="57024" ht="10.199999999999999" hidden="1" x14ac:dyDescent="0.2"/>
    <row r="57025" ht="10.199999999999999" hidden="1" x14ac:dyDescent="0.2"/>
    <row r="57026" ht="10.199999999999999" hidden="1" x14ac:dyDescent="0.2"/>
    <row r="57027" ht="10.199999999999999" hidden="1" x14ac:dyDescent="0.2"/>
    <row r="57028" ht="10.199999999999999" hidden="1" x14ac:dyDescent="0.2"/>
    <row r="57029" ht="10.199999999999999" hidden="1" x14ac:dyDescent="0.2"/>
    <row r="57030" ht="10.199999999999999" hidden="1" x14ac:dyDescent="0.2"/>
    <row r="57031" ht="10.199999999999999" hidden="1" x14ac:dyDescent="0.2"/>
    <row r="57032" ht="10.199999999999999" hidden="1" x14ac:dyDescent="0.2"/>
    <row r="57033" ht="10.199999999999999" hidden="1" x14ac:dyDescent="0.2"/>
    <row r="57034" ht="10.199999999999999" hidden="1" x14ac:dyDescent="0.2"/>
    <row r="57035" ht="10.199999999999999" hidden="1" x14ac:dyDescent="0.2"/>
    <row r="57036" ht="10.199999999999999" hidden="1" x14ac:dyDescent="0.2"/>
    <row r="57037" ht="10.199999999999999" hidden="1" x14ac:dyDescent="0.2"/>
    <row r="57038" ht="10.199999999999999" hidden="1" x14ac:dyDescent="0.2"/>
    <row r="57039" ht="10.199999999999999" hidden="1" x14ac:dyDescent="0.2"/>
    <row r="57040" ht="10.199999999999999" hidden="1" x14ac:dyDescent="0.2"/>
    <row r="57041" ht="10.199999999999999" hidden="1" x14ac:dyDescent="0.2"/>
    <row r="57042" ht="10.199999999999999" hidden="1" x14ac:dyDescent="0.2"/>
    <row r="57043" ht="10.199999999999999" hidden="1" x14ac:dyDescent="0.2"/>
    <row r="57044" ht="10.199999999999999" hidden="1" x14ac:dyDescent="0.2"/>
    <row r="57045" ht="10.199999999999999" hidden="1" x14ac:dyDescent="0.2"/>
    <row r="57046" ht="10.199999999999999" hidden="1" x14ac:dyDescent="0.2"/>
    <row r="57047" ht="10.199999999999999" hidden="1" x14ac:dyDescent="0.2"/>
    <row r="57048" ht="10.199999999999999" hidden="1" x14ac:dyDescent="0.2"/>
    <row r="57049" ht="10.199999999999999" hidden="1" x14ac:dyDescent="0.2"/>
    <row r="57050" ht="10.199999999999999" hidden="1" x14ac:dyDescent="0.2"/>
    <row r="57051" ht="10.199999999999999" hidden="1" x14ac:dyDescent="0.2"/>
    <row r="57052" ht="10.199999999999999" hidden="1" x14ac:dyDescent="0.2"/>
    <row r="57053" ht="10.199999999999999" hidden="1" x14ac:dyDescent="0.2"/>
    <row r="57054" ht="10.199999999999999" hidden="1" x14ac:dyDescent="0.2"/>
    <row r="57055" ht="10.199999999999999" hidden="1" x14ac:dyDescent="0.2"/>
    <row r="57056" ht="10.199999999999999" hidden="1" x14ac:dyDescent="0.2"/>
    <row r="57057" ht="10.199999999999999" hidden="1" x14ac:dyDescent="0.2"/>
    <row r="57058" ht="10.199999999999999" hidden="1" x14ac:dyDescent="0.2"/>
    <row r="57059" ht="10.199999999999999" hidden="1" x14ac:dyDescent="0.2"/>
    <row r="57060" ht="10.199999999999999" hidden="1" x14ac:dyDescent="0.2"/>
    <row r="57061" ht="10.199999999999999" hidden="1" x14ac:dyDescent="0.2"/>
    <row r="57062" ht="10.199999999999999" hidden="1" x14ac:dyDescent="0.2"/>
    <row r="57063" ht="10.199999999999999" hidden="1" x14ac:dyDescent="0.2"/>
    <row r="57064" ht="10.199999999999999" hidden="1" x14ac:dyDescent="0.2"/>
    <row r="57065" ht="10.199999999999999" hidden="1" x14ac:dyDescent="0.2"/>
    <row r="57066" ht="10.199999999999999" hidden="1" x14ac:dyDescent="0.2"/>
    <row r="57067" ht="10.199999999999999" hidden="1" x14ac:dyDescent="0.2"/>
    <row r="57068" ht="10.199999999999999" hidden="1" x14ac:dyDescent="0.2"/>
    <row r="57069" ht="10.199999999999999" hidden="1" x14ac:dyDescent="0.2"/>
    <row r="57070" ht="10.199999999999999" hidden="1" x14ac:dyDescent="0.2"/>
    <row r="57071" ht="10.199999999999999" hidden="1" x14ac:dyDescent="0.2"/>
    <row r="57072" ht="10.199999999999999" hidden="1" x14ac:dyDescent="0.2"/>
    <row r="57073" ht="10.199999999999999" hidden="1" x14ac:dyDescent="0.2"/>
    <row r="57074" ht="10.199999999999999" hidden="1" x14ac:dyDescent="0.2"/>
    <row r="57075" ht="10.199999999999999" hidden="1" x14ac:dyDescent="0.2"/>
    <row r="57076" ht="10.199999999999999" hidden="1" x14ac:dyDescent="0.2"/>
    <row r="57077" ht="10.199999999999999" hidden="1" x14ac:dyDescent="0.2"/>
    <row r="57078" ht="10.199999999999999" hidden="1" x14ac:dyDescent="0.2"/>
    <row r="57079" ht="10.199999999999999" hidden="1" x14ac:dyDescent="0.2"/>
    <row r="57080" ht="10.199999999999999" hidden="1" x14ac:dyDescent="0.2"/>
    <row r="57081" ht="10.199999999999999" hidden="1" x14ac:dyDescent="0.2"/>
    <row r="57082" ht="10.199999999999999" hidden="1" x14ac:dyDescent="0.2"/>
    <row r="57083" ht="10.199999999999999" hidden="1" x14ac:dyDescent="0.2"/>
    <row r="57084" ht="10.199999999999999" hidden="1" x14ac:dyDescent="0.2"/>
    <row r="57085" ht="10.199999999999999" hidden="1" x14ac:dyDescent="0.2"/>
    <row r="57086" ht="10.199999999999999" hidden="1" x14ac:dyDescent="0.2"/>
    <row r="57087" ht="10.199999999999999" hidden="1" x14ac:dyDescent="0.2"/>
    <row r="57088" ht="10.199999999999999" hidden="1" x14ac:dyDescent="0.2"/>
    <row r="57089" ht="10.199999999999999" hidden="1" x14ac:dyDescent="0.2"/>
    <row r="57090" ht="10.199999999999999" hidden="1" x14ac:dyDescent="0.2"/>
    <row r="57091" ht="10.199999999999999" hidden="1" x14ac:dyDescent="0.2"/>
    <row r="57092" ht="10.199999999999999" hidden="1" x14ac:dyDescent="0.2"/>
    <row r="57093" ht="10.199999999999999" hidden="1" x14ac:dyDescent="0.2"/>
    <row r="57094" ht="10.199999999999999" hidden="1" x14ac:dyDescent="0.2"/>
    <row r="57095" ht="10.199999999999999" hidden="1" x14ac:dyDescent="0.2"/>
    <row r="57096" ht="10.199999999999999" hidden="1" x14ac:dyDescent="0.2"/>
    <row r="57097" ht="10.199999999999999" hidden="1" x14ac:dyDescent="0.2"/>
    <row r="57098" ht="10.199999999999999" hidden="1" x14ac:dyDescent="0.2"/>
    <row r="57099" ht="10.199999999999999" hidden="1" x14ac:dyDescent="0.2"/>
    <row r="57100" ht="10.199999999999999" hidden="1" x14ac:dyDescent="0.2"/>
    <row r="57101" ht="10.199999999999999" hidden="1" x14ac:dyDescent="0.2"/>
    <row r="57102" ht="10.199999999999999" hidden="1" x14ac:dyDescent="0.2"/>
    <row r="57103" ht="10.199999999999999" hidden="1" x14ac:dyDescent="0.2"/>
    <row r="57104" ht="10.199999999999999" hidden="1" x14ac:dyDescent="0.2"/>
    <row r="57105" ht="10.199999999999999" hidden="1" x14ac:dyDescent="0.2"/>
    <row r="57106" ht="10.199999999999999" hidden="1" x14ac:dyDescent="0.2"/>
    <row r="57107" ht="10.199999999999999" hidden="1" x14ac:dyDescent="0.2"/>
    <row r="57108" ht="10.199999999999999" hidden="1" x14ac:dyDescent="0.2"/>
    <row r="57109" ht="10.199999999999999" hidden="1" x14ac:dyDescent="0.2"/>
    <row r="57110" ht="10.199999999999999" hidden="1" x14ac:dyDescent="0.2"/>
    <row r="57111" ht="10.199999999999999" hidden="1" x14ac:dyDescent="0.2"/>
    <row r="57112" ht="10.199999999999999" hidden="1" x14ac:dyDescent="0.2"/>
    <row r="57113" ht="10.199999999999999" hidden="1" x14ac:dyDescent="0.2"/>
    <row r="57114" ht="10.199999999999999" hidden="1" x14ac:dyDescent="0.2"/>
    <row r="57115" ht="10.199999999999999" hidden="1" x14ac:dyDescent="0.2"/>
    <row r="57116" ht="10.199999999999999" hidden="1" x14ac:dyDescent="0.2"/>
    <row r="57117" ht="10.199999999999999" hidden="1" x14ac:dyDescent="0.2"/>
    <row r="57118" ht="10.199999999999999" hidden="1" x14ac:dyDescent="0.2"/>
    <row r="57119" ht="10.199999999999999" hidden="1" x14ac:dyDescent="0.2"/>
    <row r="57120" ht="10.199999999999999" hidden="1" x14ac:dyDescent="0.2"/>
    <row r="57121" ht="10.199999999999999" hidden="1" x14ac:dyDescent="0.2"/>
    <row r="57122" ht="10.199999999999999" hidden="1" x14ac:dyDescent="0.2"/>
    <row r="57123" ht="10.199999999999999" hidden="1" x14ac:dyDescent="0.2"/>
    <row r="57124" ht="10.199999999999999" hidden="1" x14ac:dyDescent="0.2"/>
    <row r="57125" ht="10.199999999999999" hidden="1" x14ac:dyDescent="0.2"/>
    <row r="57126" ht="10.199999999999999" hidden="1" x14ac:dyDescent="0.2"/>
    <row r="57127" ht="10.199999999999999" hidden="1" x14ac:dyDescent="0.2"/>
    <row r="57128" ht="10.199999999999999" hidden="1" x14ac:dyDescent="0.2"/>
    <row r="57129" ht="10.199999999999999" hidden="1" x14ac:dyDescent="0.2"/>
    <row r="57130" ht="10.199999999999999" hidden="1" x14ac:dyDescent="0.2"/>
    <row r="57131" ht="10.199999999999999" hidden="1" x14ac:dyDescent="0.2"/>
    <row r="57132" ht="10.199999999999999" hidden="1" x14ac:dyDescent="0.2"/>
    <row r="57133" ht="10.199999999999999" hidden="1" x14ac:dyDescent="0.2"/>
    <row r="57134" ht="10.199999999999999" hidden="1" x14ac:dyDescent="0.2"/>
    <row r="57135" ht="10.199999999999999" hidden="1" x14ac:dyDescent="0.2"/>
    <row r="57136" ht="10.199999999999999" hidden="1" x14ac:dyDescent="0.2"/>
    <row r="57137" ht="10.199999999999999" hidden="1" x14ac:dyDescent="0.2"/>
    <row r="57138" ht="10.199999999999999" hidden="1" x14ac:dyDescent="0.2"/>
    <row r="57139" ht="10.199999999999999" hidden="1" x14ac:dyDescent="0.2"/>
    <row r="57140" ht="10.199999999999999" hidden="1" x14ac:dyDescent="0.2"/>
    <row r="57141" ht="10.199999999999999" hidden="1" x14ac:dyDescent="0.2"/>
    <row r="57142" ht="10.199999999999999" hidden="1" x14ac:dyDescent="0.2"/>
    <row r="57143" ht="10.199999999999999" hidden="1" x14ac:dyDescent="0.2"/>
    <row r="57144" ht="10.199999999999999" hidden="1" x14ac:dyDescent="0.2"/>
    <row r="57145" ht="10.199999999999999" hidden="1" x14ac:dyDescent="0.2"/>
    <row r="57146" ht="10.199999999999999" hidden="1" x14ac:dyDescent="0.2"/>
    <row r="57147" ht="10.199999999999999" hidden="1" x14ac:dyDescent="0.2"/>
    <row r="57148" ht="10.199999999999999" hidden="1" x14ac:dyDescent="0.2"/>
    <row r="57149" ht="10.199999999999999" hidden="1" x14ac:dyDescent="0.2"/>
    <row r="57150" ht="10.199999999999999" hidden="1" x14ac:dyDescent="0.2"/>
    <row r="57151" ht="10.199999999999999" hidden="1" x14ac:dyDescent="0.2"/>
    <row r="57152" ht="10.199999999999999" hidden="1" x14ac:dyDescent="0.2"/>
    <row r="57153" ht="10.199999999999999" hidden="1" x14ac:dyDescent="0.2"/>
    <row r="57154" ht="10.199999999999999" hidden="1" x14ac:dyDescent="0.2"/>
    <row r="57155" ht="10.199999999999999" hidden="1" x14ac:dyDescent="0.2"/>
    <row r="57156" ht="10.199999999999999" hidden="1" x14ac:dyDescent="0.2"/>
    <row r="57157" ht="10.199999999999999" hidden="1" x14ac:dyDescent="0.2"/>
    <row r="57158" ht="10.199999999999999" hidden="1" x14ac:dyDescent="0.2"/>
    <row r="57159" ht="10.199999999999999" hidden="1" x14ac:dyDescent="0.2"/>
    <row r="57160" ht="10.199999999999999" hidden="1" x14ac:dyDescent="0.2"/>
    <row r="57161" ht="10.199999999999999" hidden="1" x14ac:dyDescent="0.2"/>
    <row r="57162" ht="10.199999999999999" hidden="1" x14ac:dyDescent="0.2"/>
    <row r="57163" ht="10.199999999999999" hidden="1" x14ac:dyDescent="0.2"/>
    <row r="57164" ht="10.199999999999999" hidden="1" x14ac:dyDescent="0.2"/>
    <row r="57165" ht="10.199999999999999" hidden="1" x14ac:dyDescent="0.2"/>
    <row r="57166" ht="10.199999999999999" hidden="1" x14ac:dyDescent="0.2"/>
    <row r="57167" ht="10.199999999999999" hidden="1" x14ac:dyDescent="0.2"/>
    <row r="57168" ht="10.199999999999999" hidden="1" x14ac:dyDescent="0.2"/>
    <row r="57169" ht="10.199999999999999" hidden="1" x14ac:dyDescent="0.2"/>
    <row r="57170" ht="10.199999999999999" hidden="1" x14ac:dyDescent="0.2"/>
    <row r="57171" ht="10.199999999999999" hidden="1" x14ac:dyDescent="0.2"/>
    <row r="57172" ht="10.199999999999999" hidden="1" x14ac:dyDescent="0.2"/>
    <row r="57173" ht="10.199999999999999" hidden="1" x14ac:dyDescent="0.2"/>
    <row r="57174" ht="10.199999999999999" hidden="1" x14ac:dyDescent="0.2"/>
    <row r="57175" ht="10.199999999999999" hidden="1" x14ac:dyDescent="0.2"/>
    <row r="57176" ht="10.199999999999999" hidden="1" x14ac:dyDescent="0.2"/>
    <row r="57177" ht="10.199999999999999" hidden="1" x14ac:dyDescent="0.2"/>
    <row r="57178" ht="10.199999999999999" hidden="1" x14ac:dyDescent="0.2"/>
    <row r="57179" ht="10.199999999999999" hidden="1" x14ac:dyDescent="0.2"/>
    <row r="57180" ht="10.199999999999999" hidden="1" x14ac:dyDescent="0.2"/>
    <row r="57181" ht="10.199999999999999" hidden="1" x14ac:dyDescent="0.2"/>
    <row r="57182" ht="10.199999999999999" hidden="1" x14ac:dyDescent="0.2"/>
    <row r="57183" ht="10.199999999999999" hidden="1" x14ac:dyDescent="0.2"/>
    <row r="57184" ht="10.199999999999999" hidden="1" x14ac:dyDescent="0.2"/>
    <row r="57185" ht="10.199999999999999" hidden="1" x14ac:dyDescent="0.2"/>
    <row r="57186" ht="10.199999999999999" hidden="1" x14ac:dyDescent="0.2"/>
    <row r="57187" ht="10.199999999999999" hidden="1" x14ac:dyDescent="0.2"/>
    <row r="57188" ht="10.199999999999999" hidden="1" x14ac:dyDescent="0.2"/>
    <row r="57189" ht="10.199999999999999" hidden="1" x14ac:dyDescent="0.2"/>
    <row r="57190" ht="10.199999999999999" hidden="1" x14ac:dyDescent="0.2"/>
    <row r="57191" ht="10.199999999999999" hidden="1" x14ac:dyDescent="0.2"/>
    <row r="57192" ht="10.199999999999999" hidden="1" x14ac:dyDescent="0.2"/>
    <row r="57193" ht="10.199999999999999" hidden="1" x14ac:dyDescent="0.2"/>
    <row r="57194" ht="10.199999999999999" hidden="1" x14ac:dyDescent="0.2"/>
    <row r="57195" ht="10.199999999999999" hidden="1" x14ac:dyDescent="0.2"/>
    <row r="57196" ht="10.199999999999999" hidden="1" x14ac:dyDescent="0.2"/>
    <row r="57197" ht="10.199999999999999" hidden="1" x14ac:dyDescent="0.2"/>
    <row r="57198" ht="10.199999999999999" hidden="1" x14ac:dyDescent="0.2"/>
    <row r="57199" ht="10.199999999999999" hidden="1" x14ac:dyDescent="0.2"/>
    <row r="57200" ht="10.199999999999999" hidden="1" x14ac:dyDescent="0.2"/>
    <row r="57201" ht="10.199999999999999" hidden="1" x14ac:dyDescent="0.2"/>
    <row r="57202" ht="10.199999999999999" hidden="1" x14ac:dyDescent="0.2"/>
    <row r="57203" ht="10.199999999999999" hidden="1" x14ac:dyDescent="0.2"/>
    <row r="57204" ht="10.199999999999999" hidden="1" x14ac:dyDescent="0.2"/>
    <row r="57205" ht="10.199999999999999" hidden="1" x14ac:dyDescent="0.2"/>
    <row r="57206" ht="10.199999999999999" hidden="1" x14ac:dyDescent="0.2"/>
    <row r="57207" ht="10.199999999999999" hidden="1" x14ac:dyDescent="0.2"/>
    <row r="57208" ht="10.199999999999999" hidden="1" x14ac:dyDescent="0.2"/>
    <row r="57209" ht="10.199999999999999" hidden="1" x14ac:dyDescent="0.2"/>
    <row r="57210" ht="10.199999999999999" hidden="1" x14ac:dyDescent="0.2"/>
    <row r="57211" ht="10.199999999999999" hidden="1" x14ac:dyDescent="0.2"/>
    <row r="57212" ht="10.199999999999999" hidden="1" x14ac:dyDescent="0.2"/>
    <row r="57213" ht="10.199999999999999" hidden="1" x14ac:dyDescent="0.2"/>
    <row r="57214" ht="10.199999999999999" hidden="1" x14ac:dyDescent="0.2"/>
    <row r="57215" ht="10.199999999999999" hidden="1" x14ac:dyDescent="0.2"/>
    <row r="57216" ht="10.199999999999999" hidden="1" x14ac:dyDescent="0.2"/>
    <row r="57217" ht="10.199999999999999" hidden="1" x14ac:dyDescent="0.2"/>
    <row r="57218" ht="10.199999999999999" hidden="1" x14ac:dyDescent="0.2"/>
    <row r="57219" ht="10.199999999999999" hidden="1" x14ac:dyDescent="0.2"/>
    <row r="57220" ht="10.199999999999999" hidden="1" x14ac:dyDescent="0.2"/>
    <row r="57221" ht="10.199999999999999" hidden="1" x14ac:dyDescent="0.2"/>
    <row r="57222" ht="10.199999999999999" hidden="1" x14ac:dyDescent="0.2"/>
    <row r="57223" ht="10.199999999999999" hidden="1" x14ac:dyDescent="0.2"/>
    <row r="57224" ht="10.199999999999999" hidden="1" x14ac:dyDescent="0.2"/>
    <row r="57225" ht="10.199999999999999" hidden="1" x14ac:dyDescent="0.2"/>
    <row r="57226" ht="10.199999999999999" hidden="1" x14ac:dyDescent="0.2"/>
    <row r="57227" ht="10.199999999999999" hidden="1" x14ac:dyDescent="0.2"/>
    <row r="57228" ht="10.199999999999999" hidden="1" x14ac:dyDescent="0.2"/>
    <row r="57229" ht="10.199999999999999" hidden="1" x14ac:dyDescent="0.2"/>
    <row r="57230" ht="10.199999999999999" hidden="1" x14ac:dyDescent="0.2"/>
    <row r="57231" ht="10.199999999999999" hidden="1" x14ac:dyDescent="0.2"/>
    <row r="57232" ht="10.199999999999999" hidden="1" x14ac:dyDescent="0.2"/>
    <row r="57233" ht="10.199999999999999" hidden="1" x14ac:dyDescent="0.2"/>
    <row r="57234" ht="10.199999999999999" hidden="1" x14ac:dyDescent="0.2"/>
    <row r="57235" ht="10.199999999999999" hidden="1" x14ac:dyDescent="0.2"/>
    <row r="57236" ht="10.199999999999999" hidden="1" x14ac:dyDescent="0.2"/>
    <row r="57237" ht="10.199999999999999" hidden="1" x14ac:dyDescent="0.2"/>
    <row r="57238" ht="10.199999999999999" hidden="1" x14ac:dyDescent="0.2"/>
    <row r="57239" ht="10.199999999999999" hidden="1" x14ac:dyDescent="0.2"/>
    <row r="57240" ht="10.199999999999999" hidden="1" x14ac:dyDescent="0.2"/>
    <row r="57241" ht="10.199999999999999" hidden="1" x14ac:dyDescent="0.2"/>
    <row r="57242" ht="10.199999999999999" hidden="1" x14ac:dyDescent="0.2"/>
    <row r="57243" ht="10.199999999999999" hidden="1" x14ac:dyDescent="0.2"/>
    <row r="57244" ht="10.199999999999999" hidden="1" x14ac:dyDescent="0.2"/>
    <row r="57245" ht="10.199999999999999" hidden="1" x14ac:dyDescent="0.2"/>
    <row r="57246" ht="10.199999999999999" hidden="1" x14ac:dyDescent="0.2"/>
    <row r="57247" ht="10.199999999999999" hidden="1" x14ac:dyDescent="0.2"/>
    <row r="57248" ht="10.199999999999999" hidden="1" x14ac:dyDescent="0.2"/>
    <row r="57249" ht="10.199999999999999" hidden="1" x14ac:dyDescent="0.2"/>
    <row r="57250" ht="10.199999999999999" hidden="1" x14ac:dyDescent="0.2"/>
    <row r="57251" ht="10.199999999999999" hidden="1" x14ac:dyDescent="0.2"/>
    <row r="57252" ht="10.199999999999999" hidden="1" x14ac:dyDescent="0.2"/>
    <row r="57253" ht="10.199999999999999" hidden="1" x14ac:dyDescent="0.2"/>
    <row r="57254" ht="10.199999999999999" hidden="1" x14ac:dyDescent="0.2"/>
    <row r="57255" ht="10.199999999999999" hidden="1" x14ac:dyDescent="0.2"/>
    <row r="57256" ht="10.199999999999999" hidden="1" x14ac:dyDescent="0.2"/>
    <row r="57257" ht="10.199999999999999" hidden="1" x14ac:dyDescent="0.2"/>
    <row r="57258" ht="10.199999999999999" hidden="1" x14ac:dyDescent="0.2"/>
    <row r="57259" ht="10.199999999999999" hidden="1" x14ac:dyDescent="0.2"/>
    <row r="57260" ht="10.199999999999999" hidden="1" x14ac:dyDescent="0.2"/>
    <row r="57261" ht="10.199999999999999" hidden="1" x14ac:dyDescent="0.2"/>
    <row r="57262" ht="10.199999999999999" hidden="1" x14ac:dyDescent="0.2"/>
    <row r="57263" ht="10.199999999999999" hidden="1" x14ac:dyDescent="0.2"/>
    <row r="57264" ht="10.199999999999999" hidden="1" x14ac:dyDescent="0.2"/>
    <row r="57265" ht="10.199999999999999" hidden="1" x14ac:dyDescent="0.2"/>
    <row r="57266" ht="10.199999999999999" hidden="1" x14ac:dyDescent="0.2"/>
    <row r="57267" ht="10.199999999999999" hidden="1" x14ac:dyDescent="0.2"/>
    <row r="57268" ht="10.199999999999999" hidden="1" x14ac:dyDescent="0.2"/>
    <row r="57269" ht="10.199999999999999" hidden="1" x14ac:dyDescent="0.2"/>
    <row r="57270" ht="10.199999999999999" hidden="1" x14ac:dyDescent="0.2"/>
    <row r="57271" ht="10.199999999999999" hidden="1" x14ac:dyDescent="0.2"/>
    <row r="57272" ht="10.199999999999999" hidden="1" x14ac:dyDescent="0.2"/>
    <row r="57273" ht="10.199999999999999" hidden="1" x14ac:dyDescent="0.2"/>
    <row r="57274" ht="10.199999999999999" hidden="1" x14ac:dyDescent="0.2"/>
    <row r="57275" ht="10.199999999999999" hidden="1" x14ac:dyDescent="0.2"/>
    <row r="57276" ht="10.199999999999999" hidden="1" x14ac:dyDescent="0.2"/>
    <row r="57277" ht="10.199999999999999" hidden="1" x14ac:dyDescent="0.2"/>
    <row r="57278" ht="10.199999999999999" hidden="1" x14ac:dyDescent="0.2"/>
    <row r="57279" ht="10.199999999999999" hidden="1" x14ac:dyDescent="0.2"/>
    <row r="57280" ht="10.199999999999999" hidden="1" x14ac:dyDescent="0.2"/>
    <row r="57281" ht="10.199999999999999" hidden="1" x14ac:dyDescent="0.2"/>
    <row r="57282" ht="10.199999999999999" hidden="1" x14ac:dyDescent="0.2"/>
    <row r="57283" ht="10.199999999999999" hidden="1" x14ac:dyDescent="0.2"/>
    <row r="57284" ht="10.199999999999999" hidden="1" x14ac:dyDescent="0.2"/>
    <row r="57285" ht="10.199999999999999" hidden="1" x14ac:dyDescent="0.2"/>
    <row r="57286" ht="10.199999999999999" hidden="1" x14ac:dyDescent="0.2"/>
    <row r="57287" ht="10.199999999999999" hidden="1" x14ac:dyDescent="0.2"/>
    <row r="57288" ht="10.199999999999999" hidden="1" x14ac:dyDescent="0.2"/>
    <row r="57289" ht="10.199999999999999" hidden="1" x14ac:dyDescent="0.2"/>
    <row r="57290" ht="10.199999999999999" hidden="1" x14ac:dyDescent="0.2"/>
    <row r="57291" ht="10.199999999999999" hidden="1" x14ac:dyDescent="0.2"/>
    <row r="57292" ht="10.199999999999999" hidden="1" x14ac:dyDescent="0.2"/>
    <row r="57293" ht="10.199999999999999" hidden="1" x14ac:dyDescent="0.2"/>
    <row r="57294" ht="10.199999999999999" hidden="1" x14ac:dyDescent="0.2"/>
    <row r="57295" ht="10.199999999999999" hidden="1" x14ac:dyDescent="0.2"/>
    <row r="57296" ht="10.199999999999999" hidden="1" x14ac:dyDescent="0.2"/>
    <row r="57297" ht="10.199999999999999" hidden="1" x14ac:dyDescent="0.2"/>
    <row r="57298" ht="10.199999999999999" hidden="1" x14ac:dyDescent="0.2"/>
    <row r="57299" ht="10.199999999999999" hidden="1" x14ac:dyDescent="0.2"/>
    <row r="57300" ht="10.199999999999999" hidden="1" x14ac:dyDescent="0.2"/>
    <row r="57301" ht="10.199999999999999" hidden="1" x14ac:dyDescent="0.2"/>
    <row r="57302" ht="10.199999999999999" hidden="1" x14ac:dyDescent="0.2"/>
    <row r="57303" ht="10.199999999999999" hidden="1" x14ac:dyDescent="0.2"/>
    <row r="57304" ht="10.199999999999999" hidden="1" x14ac:dyDescent="0.2"/>
    <row r="57305" ht="10.199999999999999" hidden="1" x14ac:dyDescent="0.2"/>
    <row r="57306" ht="10.199999999999999" hidden="1" x14ac:dyDescent="0.2"/>
    <row r="57307" ht="10.199999999999999" hidden="1" x14ac:dyDescent="0.2"/>
    <row r="57308" ht="10.199999999999999" hidden="1" x14ac:dyDescent="0.2"/>
    <row r="57309" ht="10.199999999999999" hidden="1" x14ac:dyDescent="0.2"/>
    <row r="57310" ht="10.199999999999999" hidden="1" x14ac:dyDescent="0.2"/>
    <row r="57311" ht="10.199999999999999" hidden="1" x14ac:dyDescent="0.2"/>
    <row r="57312" ht="10.199999999999999" hidden="1" x14ac:dyDescent="0.2"/>
    <row r="57313" ht="10.199999999999999" hidden="1" x14ac:dyDescent="0.2"/>
    <row r="57314" ht="10.199999999999999" hidden="1" x14ac:dyDescent="0.2"/>
    <row r="57315" ht="10.199999999999999" hidden="1" x14ac:dyDescent="0.2"/>
    <row r="57316" ht="10.199999999999999" hidden="1" x14ac:dyDescent="0.2"/>
    <row r="57317" ht="10.199999999999999" hidden="1" x14ac:dyDescent="0.2"/>
    <row r="57318" ht="10.199999999999999" hidden="1" x14ac:dyDescent="0.2"/>
    <row r="57319" ht="10.199999999999999" hidden="1" x14ac:dyDescent="0.2"/>
    <row r="57320" ht="10.199999999999999" hidden="1" x14ac:dyDescent="0.2"/>
    <row r="57321" ht="10.199999999999999" hidden="1" x14ac:dyDescent="0.2"/>
    <row r="57322" ht="10.199999999999999" hidden="1" x14ac:dyDescent="0.2"/>
    <row r="57323" ht="10.199999999999999" hidden="1" x14ac:dyDescent="0.2"/>
    <row r="57324" ht="10.199999999999999" hidden="1" x14ac:dyDescent="0.2"/>
    <row r="57325" ht="10.199999999999999" hidden="1" x14ac:dyDescent="0.2"/>
    <row r="57326" ht="10.199999999999999" hidden="1" x14ac:dyDescent="0.2"/>
    <row r="57327" ht="10.199999999999999" hidden="1" x14ac:dyDescent="0.2"/>
    <row r="57328" ht="10.199999999999999" hidden="1" x14ac:dyDescent="0.2"/>
    <row r="57329" ht="10.199999999999999" hidden="1" x14ac:dyDescent="0.2"/>
    <row r="57330" ht="10.199999999999999" hidden="1" x14ac:dyDescent="0.2"/>
    <row r="57331" ht="10.199999999999999" hidden="1" x14ac:dyDescent="0.2"/>
    <row r="57332" ht="10.199999999999999" hidden="1" x14ac:dyDescent="0.2"/>
    <row r="57333" ht="10.199999999999999" hidden="1" x14ac:dyDescent="0.2"/>
    <row r="57334" ht="10.199999999999999" hidden="1" x14ac:dyDescent="0.2"/>
    <row r="57335" ht="10.199999999999999" hidden="1" x14ac:dyDescent="0.2"/>
    <row r="57336" ht="10.199999999999999" hidden="1" x14ac:dyDescent="0.2"/>
    <row r="57337" ht="10.199999999999999" hidden="1" x14ac:dyDescent="0.2"/>
    <row r="57338" ht="10.199999999999999" hidden="1" x14ac:dyDescent="0.2"/>
    <row r="57339" ht="10.199999999999999" hidden="1" x14ac:dyDescent="0.2"/>
    <row r="57340" ht="10.199999999999999" hidden="1" x14ac:dyDescent="0.2"/>
    <row r="57341" ht="10.199999999999999" hidden="1" x14ac:dyDescent="0.2"/>
    <row r="57342" ht="10.199999999999999" hidden="1" x14ac:dyDescent="0.2"/>
    <row r="57343" ht="10.199999999999999" hidden="1" x14ac:dyDescent="0.2"/>
    <row r="57344" ht="10.199999999999999" hidden="1" x14ac:dyDescent="0.2"/>
    <row r="57345" ht="10.199999999999999" hidden="1" x14ac:dyDescent="0.2"/>
    <row r="57346" ht="10.199999999999999" hidden="1" x14ac:dyDescent="0.2"/>
    <row r="57347" ht="10.199999999999999" hidden="1" x14ac:dyDescent="0.2"/>
    <row r="57348" ht="10.199999999999999" hidden="1" x14ac:dyDescent="0.2"/>
    <row r="57349" ht="10.199999999999999" hidden="1" x14ac:dyDescent="0.2"/>
    <row r="57350" ht="10.199999999999999" hidden="1" x14ac:dyDescent="0.2"/>
    <row r="57351" ht="10.199999999999999" hidden="1" x14ac:dyDescent="0.2"/>
    <row r="57352" ht="10.199999999999999" hidden="1" x14ac:dyDescent="0.2"/>
    <row r="57353" ht="10.199999999999999" hidden="1" x14ac:dyDescent="0.2"/>
    <row r="57354" ht="10.199999999999999" hidden="1" x14ac:dyDescent="0.2"/>
    <row r="57355" ht="10.199999999999999" hidden="1" x14ac:dyDescent="0.2"/>
    <row r="57356" ht="10.199999999999999" hidden="1" x14ac:dyDescent="0.2"/>
    <row r="57357" ht="10.199999999999999" hidden="1" x14ac:dyDescent="0.2"/>
    <row r="57358" ht="10.199999999999999" hidden="1" x14ac:dyDescent="0.2"/>
    <row r="57359" ht="10.199999999999999" hidden="1" x14ac:dyDescent="0.2"/>
    <row r="57360" ht="10.199999999999999" hidden="1" x14ac:dyDescent="0.2"/>
    <row r="57361" ht="10.199999999999999" hidden="1" x14ac:dyDescent="0.2"/>
    <row r="57362" ht="10.199999999999999" hidden="1" x14ac:dyDescent="0.2"/>
    <row r="57363" ht="10.199999999999999" hidden="1" x14ac:dyDescent="0.2"/>
    <row r="57364" ht="10.199999999999999" hidden="1" x14ac:dyDescent="0.2"/>
    <row r="57365" ht="10.199999999999999" hidden="1" x14ac:dyDescent="0.2"/>
    <row r="57366" ht="10.199999999999999" hidden="1" x14ac:dyDescent="0.2"/>
    <row r="57367" ht="10.199999999999999" hidden="1" x14ac:dyDescent="0.2"/>
    <row r="57368" ht="10.199999999999999" hidden="1" x14ac:dyDescent="0.2"/>
    <row r="57369" ht="10.199999999999999" hidden="1" x14ac:dyDescent="0.2"/>
    <row r="57370" ht="10.199999999999999" hidden="1" x14ac:dyDescent="0.2"/>
    <row r="57371" ht="10.199999999999999" hidden="1" x14ac:dyDescent="0.2"/>
    <row r="57372" ht="10.199999999999999" hidden="1" x14ac:dyDescent="0.2"/>
    <row r="57373" ht="10.199999999999999" hidden="1" x14ac:dyDescent="0.2"/>
    <row r="57374" ht="10.199999999999999" hidden="1" x14ac:dyDescent="0.2"/>
    <row r="57375" ht="10.199999999999999" hidden="1" x14ac:dyDescent="0.2"/>
    <row r="57376" ht="10.199999999999999" hidden="1" x14ac:dyDescent="0.2"/>
    <row r="57377" ht="10.199999999999999" hidden="1" x14ac:dyDescent="0.2"/>
    <row r="57378" ht="10.199999999999999" hidden="1" x14ac:dyDescent="0.2"/>
    <row r="57379" ht="10.199999999999999" hidden="1" x14ac:dyDescent="0.2"/>
    <row r="57380" ht="10.199999999999999" hidden="1" x14ac:dyDescent="0.2"/>
    <row r="57381" ht="10.199999999999999" hidden="1" x14ac:dyDescent="0.2"/>
    <row r="57382" ht="10.199999999999999" hidden="1" x14ac:dyDescent="0.2"/>
    <row r="57383" ht="10.199999999999999" hidden="1" x14ac:dyDescent="0.2"/>
    <row r="57384" ht="10.199999999999999" hidden="1" x14ac:dyDescent="0.2"/>
    <row r="57385" ht="10.199999999999999" hidden="1" x14ac:dyDescent="0.2"/>
    <row r="57386" ht="10.199999999999999" hidden="1" x14ac:dyDescent="0.2"/>
    <row r="57387" ht="10.199999999999999" hidden="1" x14ac:dyDescent="0.2"/>
    <row r="57388" ht="10.199999999999999" hidden="1" x14ac:dyDescent="0.2"/>
    <row r="57389" ht="10.199999999999999" hidden="1" x14ac:dyDescent="0.2"/>
    <row r="57390" ht="10.199999999999999" hidden="1" x14ac:dyDescent="0.2"/>
    <row r="57391" ht="10.199999999999999" hidden="1" x14ac:dyDescent="0.2"/>
    <row r="57392" ht="10.199999999999999" hidden="1" x14ac:dyDescent="0.2"/>
    <row r="57393" ht="10.199999999999999" hidden="1" x14ac:dyDescent="0.2"/>
    <row r="57394" ht="10.199999999999999" hidden="1" x14ac:dyDescent="0.2"/>
    <row r="57395" ht="10.199999999999999" hidden="1" x14ac:dyDescent="0.2"/>
    <row r="57396" ht="10.199999999999999" hidden="1" x14ac:dyDescent="0.2"/>
    <row r="57397" ht="10.199999999999999" hidden="1" x14ac:dyDescent="0.2"/>
    <row r="57398" ht="10.199999999999999" hidden="1" x14ac:dyDescent="0.2"/>
    <row r="57399" ht="10.199999999999999" hidden="1" x14ac:dyDescent="0.2"/>
    <row r="57400" ht="10.199999999999999" hidden="1" x14ac:dyDescent="0.2"/>
    <row r="57401" ht="10.199999999999999" hidden="1" x14ac:dyDescent="0.2"/>
    <row r="57402" ht="10.199999999999999" hidden="1" x14ac:dyDescent="0.2"/>
    <row r="57403" ht="10.199999999999999" hidden="1" x14ac:dyDescent="0.2"/>
    <row r="57404" ht="10.199999999999999" hidden="1" x14ac:dyDescent="0.2"/>
    <row r="57405" ht="10.199999999999999" hidden="1" x14ac:dyDescent="0.2"/>
    <row r="57406" ht="10.199999999999999" hidden="1" x14ac:dyDescent="0.2"/>
    <row r="57407" ht="10.199999999999999" hidden="1" x14ac:dyDescent="0.2"/>
    <row r="57408" ht="10.199999999999999" hidden="1" x14ac:dyDescent="0.2"/>
    <row r="57409" ht="10.199999999999999" hidden="1" x14ac:dyDescent="0.2"/>
    <row r="57410" ht="10.199999999999999" hidden="1" x14ac:dyDescent="0.2"/>
    <row r="57411" ht="10.199999999999999" hidden="1" x14ac:dyDescent="0.2"/>
    <row r="57412" ht="10.199999999999999" hidden="1" x14ac:dyDescent="0.2"/>
    <row r="57413" ht="10.199999999999999" hidden="1" x14ac:dyDescent="0.2"/>
    <row r="57414" ht="10.199999999999999" hidden="1" x14ac:dyDescent="0.2"/>
    <row r="57415" ht="10.199999999999999" hidden="1" x14ac:dyDescent="0.2"/>
    <row r="57416" ht="10.199999999999999" hidden="1" x14ac:dyDescent="0.2"/>
    <row r="57417" ht="10.199999999999999" hidden="1" x14ac:dyDescent="0.2"/>
    <row r="57418" ht="10.199999999999999" hidden="1" x14ac:dyDescent="0.2"/>
    <row r="57419" ht="10.199999999999999" hidden="1" x14ac:dyDescent="0.2"/>
    <row r="57420" ht="10.199999999999999" hidden="1" x14ac:dyDescent="0.2"/>
    <row r="57421" ht="10.199999999999999" hidden="1" x14ac:dyDescent="0.2"/>
    <row r="57422" ht="10.199999999999999" hidden="1" x14ac:dyDescent="0.2"/>
    <row r="57423" ht="10.199999999999999" hidden="1" x14ac:dyDescent="0.2"/>
    <row r="57424" ht="10.199999999999999" hidden="1" x14ac:dyDescent="0.2"/>
    <row r="57425" ht="10.199999999999999" hidden="1" x14ac:dyDescent="0.2"/>
    <row r="57426" ht="10.199999999999999" hidden="1" x14ac:dyDescent="0.2"/>
    <row r="57427" ht="10.199999999999999" hidden="1" x14ac:dyDescent="0.2"/>
    <row r="57428" ht="10.199999999999999" hidden="1" x14ac:dyDescent="0.2"/>
    <row r="57429" ht="10.199999999999999" hidden="1" x14ac:dyDescent="0.2"/>
    <row r="57430" ht="10.199999999999999" hidden="1" x14ac:dyDescent="0.2"/>
    <row r="57431" ht="10.199999999999999" hidden="1" x14ac:dyDescent="0.2"/>
    <row r="57432" ht="10.199999999999999" hidden="1" x14ac:dyDescent="0.2"/>
    <row r="57433" ht="10.199999999999999" hidden="1" x14ac:dyDescent="0.2"/>
    <row r="57434" ht="10.199999999999999" hidden="1" x14ac:dyDescent="0.2"/>
    <row r="57435" ht="10.199999999999999" hidden="1" x14ac:dyDescent="0.2"/>
    <row r="57436" ht="10.199999999999999" hidden="1" x14ac:dyDescent="0.2"/>
    <row r="57437" ht="10.199999999999999" hidden="1" x14ac:dyDescent="0.2"/>
    <row r="57438" ht="10.199999999999999" hidden="1" x14ac:dyDescent="0.2"/>
    <row r="57439" ht="10.199999999999999" hidden="1" x14ac:dyDescent="0.2"/>
    <row r="57440" ht="10.199999999999999" hidden="1" x14ac:dyDescent="0.2"/>
    <row r="57441" ht="10.199999999999999" hidden="1" x14ac:dyDescent="0.2"/>
    <row r="57442" ht="10.199999999999999" hidden="1" x14ac:dyDescent="0.2"/>
    <row r="57443" ht="10.199999999999999" hidden="1" x14ac:dyDescent="0.2"/>
    <row r="57444" ht="10.199999999999999" hidden="1" x14ac:dyDescent="0.2"/>
    <row r="57445" ht="10.199999999999999" hidden="1" x14ac:dyDescent="0.2"/>
    <row r="57446" ht="10.199999999999999" hidden="1" x14ac:dyDescent="0.2"/>
    <row r="57447" ht="10.199999999999999" hidden="1" x14ac:dyDescent="0.2"/>
    <row r="57448" ht="10.199999999999999" hidden="1" x14ac:dyDescent="0.2"/>
    <row r="57449" ht="10.199999999999999" hidden="1" x14ac:dyDescent="0.2"/>
    <row r="57450" ht="10.199999999999999" hidden="1" x14ac:dyDescent="0.2"/>
    <row r="57451" ht="10.199999999999999" hidden="1" x14ac:dyDescent="0.2"/>
    <row r="57452" ht="10.199999999999999" hidden="1" x14ac:dyDescent="0.2"/>
    <row r="57453" ht="10.199999999999999" hidden="1" x14ac:dyDescent="0.2"/>
    <row r="57454" ht="10.199999999999999" hidden="1" x14ac:dyDescent="0.2"/>
    <row r="57455" ht="10.199999999999999" hidden="1" x14ac:dyDescent="0.2"/>
    <row r="57456" ht="10.199999999999999" hidden="1" x14ac:dyDescent="0.2"/>
    <row r="57457" ht="10.199999999999999" hidden="1" x14ac:dyDescent="0.2"/>
    <row r="57458" ht="10.199999999999999" hidden="1" x14ac:dyDescent="0.2"/>
    <row r="57459" ht="10.199999999999999" hidden="1" x14ac:dyDescent="0.2"/>
    <row r="57460" ht="10.199999999999999" hidden="1" x14ac:dyDescent="0.2"/>
    <row r="57461" ht="10.199999999999999" hidden="1" x14ac:dyDescent="0.2"/>
    <row r="57462" ht="10.199999999999999" hidden="1" x14ac:dyDescent="0.2"/>
    <row r="57463" ht="10.199999999999999" hidden="1" x14ac:dyDescent="0.2"/>
    <row r="57464" ht="10.199999999999999" hidden="1" x14ac:dyDescent="0.2"/>
    <row r="57465" ht="10.199999999999999" hidden="1" x14ac:dyDescent="0.2"/>
    <row r="57466" ht="10.199999999999999" hidden="1" x14ac:dyDescent="0.2"/>
    <row r="57467" ht="10.199999999999999" hidden="1" x14ac:dyDescent="0.2"/>
    <row r="57468" ht="10.199999999999999" hidden="1" x14ac:dyDescent="0.2"/>
    <row r="57469" ht="10.199999999999999" hidden="1" x14ac:dyDescent="0.2"/>
    <row r="57470" ht="10.199999999999999" hidden="1" x14ac:dyDescent="0.2"/>
    <row r="57471" ht="10.199999999999999" hidden="1" x14ac:dyDescent="0.2"/>
    <row r="57472" ht="10.199999999999999" hidden="1" x14ac:dyDescent="0.2"/>
    <row r="57473" ht="10.199999999999999" hidden="1" x14ac:dyDescent="0.2"/>
    <row r="57474" ht="10.199999999999999" hidden="1" x14ac:dyDescent="0.2"/>
    <row r="57475" ht="10.199999999999999" hidden="1" x14ac:dyDescent="0.2"/>
    <row r="57476" ht="10.199999999999999" hidden="1" x14ac:dyDescent="0.2"/>
    <row r="57477" ht="10.199999999999999" hidden="1" x14ac:dyDescent="0.2"/>
    <row r="57478" ht="10.199999999999999" hidden="1" x14ac:dyDescent="0.2"/>
    <row r="57479" ht="10.199999999999999" hidden="1" x14ac:dyDescent="0.2"/>
    <row r="57480" ht="10.199999999999999" hidden="1" x14ac:dyDescent="0.2"/>
    <row r="57481" ht="10.199999999999999" hidden="1" x14ac:dyDescent="0.2"/>
    <row r="57482" ht="10.199999999999999" hidden="1" x14ac:dyDescent="0.2"/>
    <row r="57483" ht="10.199999999999999" hidden="1" x14ac:dyDescent="0.2"/>
    <row r="57484" ht="10.199999999999999" hidden="1" x14ac:dyDescent="0.2"/>
    <row r="57485" ht="10.199999999999999" hidden="1" x14ac:dyDescent="0.2"/>
    <row r="57486" ht="10.199999999999999" hidden="1" x14ac:dyDescent="0.2"/>
    <row r="57487" ht="10.199999999999999" hidden="1" x14ac:dyDescent="0.2"/>
    <row r="57488" ht="10.199999999999999" hidden="1" x14ac:dyDescent="0.2"/>
    <row r="57489" ht="10.199999999999999" hidden="1" x14ac:dyDescent="0.2"/>
    <row r="57490" ht="10.199999999999999" hidden="1" x14ac:dyDescent="0.2"/>
    <row r="57491" ht="10.199999999999999" hidden="1" x14ac:dyDescent="0.2"/>
    <row r="57492" ht="10.199999999999999" hidden="1" x14ac:dyDescent="0.2"/>
    <row r="57493" ht="10.199999999999999" hidden="1" x14ac:dyDescent="0.2"/>
    <row r="57494" ht="10.199999999999999" hidden="1" x14ac:dyDescent="0.2"/>
    <row r="57495" ht="10.199999999999999" hidden="1" x14ac:dyDescent="0.2"/>
    <row r="57496" ht="10.199999999999999" hidden="1" x14ac:dyDescent="0.2"/>
    <row r="57497" ht="10.199999999999999" hidden="1" x14ac:dyDescent="0.2"/>
    <row r="57498" ht="10.199999999999999" hidden="1" x14ac:dyDescent="0.2"/>
    <row r="57499" ht="10.199999999999999" hidden="1" x14ac:dyDescent="0.2"/>
    <row r="57500" ht="10.199999999999999" hidden="1" x14ac:dyDescent="0.2"/>
    <row r="57501" ht="10.199999999999999" hidden="1" x14ac:dyDescent="0.2"/>
    <row r="57502" ht="10.199999999999999" hidden="1" x14ac:dyDescent="0.2"/>
    <row r="57503" ht="10.199999999999999" hidden="1" x14ac:dyDescent="0.2"/>
    <row r="57504" ht="10.199999999999999" hidden="1" x14ac:dyDescent="0.2"/>
    <row r="57505" ht="10.199999999999999" hidden="1" x14ac:dyDescent="0.2"/>
    <row r="57506" ht="10.199999999999999" hidden="1" x14ac:dyDescent="0.2"/>
    <row r="57507" ht="10.199999999999999" hidden="1" x14ac:dyDescent="0.2"/>
    <row r="57508" ht="10.199999999999999" hidden="1" x14ac:dyDescent="0.2"/>
    <row r="57509" ht="10.199999999999999" hidden="1" x14ac:dyDescent="0.2"/>
    <row r="57510" ht="10.199999999999999" hidden="1" x14ac:dyDescent="0.2"/>
    <row r="57511" ht="10.199999999999999" hidden="1" x14ac:dyDescent="0.2"/>
    <row r="57512" ht="10.199999999999999" hidden="1" x14ac:dyDescent="0.2"/>
    <row r="57513" ht="10.199999999999999" hidden="1" x14ac:dyDescent="0.2"/>
    <row r="57514" ht="10.199999999999999" hidden="1" x14ac:dyDescent="0.2"/>
    <row r="57515" ht="10.199999999999999" hidden="1" x14ac:dyDescent="0.2"/>
    <row r="57516" ht="10.199999999999999" hidden="1" x14ac:dyDescent="0.2"/>
    <row r="57517" ht="10.199999999999999" hidden="1" x14ac:dyDescent="0.2"/>
    <row r="57518" ht="10.199999999999999" hidden="1" x14ac:dyDescent="0.2"/>
    <row r="57519" ht="10.199999999999999" hidden="1" x14ac:dyDescent="0.2"/>
    <row r="57520" ht="10.199999999999999" hidden="1" x14ac:dyDescent="0.2"/>
    <row r="57521" ht="10.199999999999999" hidden="1" x14ac:dyDescent="0.2"/>
    <row r="57522" ht="10.199999999999999" hidden="1" x14ac:dyDescent="0.2"/>
    <row r="57523" ht="10.199999999999999" hidden="1" x14ac:dyDescent="0.2"/>
    <row r="57524" ht="10.199999999999999" hidden="1" x14ac:dyDescent="0.2"/>
    <row r="57525" ht="10.199999999999999" hidden="1" x14ac:dyDescent="0.2"/>
    <row r="57526" ht="10.199999999999999" hidden="1" x14ac:dyDescent="0.2"/>
    <row r="57527" ht="10.199999999999999" hidden="1" x14ac:dyDescent="0.2"/>
    <row r="57528" ht="10.199999999999999" hidden="1" x14ac:dyDescent="0.2"/>
    <row r="57529" ht="10.199999999999999" hidden="1" x14ac:dyDescent="0.2"/>
    <row r="57530" ht="10.199999999999999" hidden="1" x14ac:dyDescent="0.2"/>
    <row r="57531" ht="10.199999999999999" hidden="1" x14ac:dyDescent="0.2"/>
    <row r="57532" ht="10.199999999999999" hidden="1" x14ac:dyDescent="0.2"/>
    <row r="57533" ht="10.199999999999999" hidden="1" x14ac:dyDescent="0.2"/>
    <row r="57534" ht="10.199999999999999" hidden="1" x14ac:dyDescent="0.2"/>
    <row r="57535" ht="10.199999999999999" hidden="1" x14ac:dyDescent="0.2"/>
    <row r="57536" ht="10.199999999999999" hidden="1" x14ac:dyDescent="0.2"/>
    <row r="57537" ht="10.199999999999999" hidden="1" x14ac:dyDescent="0.2"/>
    <row r="57538" ht="10.199999999999999" hidden="1" x14ac:dyDescent="0.2"/>
    <row r="57539" ht="10.199999999999999" hidden="1" x14ac:dyDescent="0.2"/>
    <row r="57540" ht="10.199999999999999" hidden="1" x14ac:dyDescent="0.2"/>
    <row r="57541" ht="10.199999999999999" hidden="1" x14ac:dyDescent="0.2"/>
    <row r="57542" ht="10.199999999999999" hidden="1" x14ac:dyDescent="0.2"/>
    <row r="57543" ht="10.199999999999999" hidden="1" x14ac:dyDescent="0.2"/>
    <row r="57544" ht="10.199999999999999" hidden="1" x14ac:dyDescent="0.2"/>
    <row r="57545" ht="10.199999999999999" hidden="1" x14ac:dyDescent="0.2"/>
    <row r="57546" ht="10.199999999999999" hidden="1" x14ac:dyDescent="0.2"/>
    <row r="57547" ht="10.199999999999999" hidden="1" x14ac:dyDescent="0.2"/>
    <row r="57548" ht="10.199999999999999" hidden="1" x14ac:dyDescent="0.2"/>
    <row r="57549" ht="10.199999999999999" hidden="1" x14ac:dyDescent="0.2"/>
    <row r="57550" ht="10.199999999999999" hidden="1" x14ac:dyDescent="0.2"/>
    <row r="57551" ht="10.199999999999999" hidden="1" x14ac:dyDescent="0.2"/>
    <row r="57552" ht="10.199999999999999" hidden="1" x14ac:dyDescent="0.2"/>
    <row r="57553" ht="10.199999999999999" hidden="1" x14ac:dyDescent="0.2"/>
    <row r="57554" ht="10.199999999999999" hidden="1" x14ac:dyDescent="0.2"/>
    <row r="57555" ht="10.199999999999999" hidden="1" x14ac:dyDescent="0.2"/>
    <row r="57556" ht="10.199999999999999" hidden="1" x14ac:dyDescent="0.2"/>
    <row r="57557" ht="10.199999999999999" hidden="1" x14ac:dyDescent="0.2"/>
    <row r="57558" ht="10.199999999999999" hidden="1" x14ac:dyDescent="0.2"/>
    <row r="57559" ht="10.199999999999999" hidden="1" x14ac:dyDescent="0.2"/>
    <row r="57560" ht="10.199999999999999" hidden="1" x14ac:dyDescent="0.2"/>
    <row r="57561" ht="10.199999999999999" hidden="1" x14ac:dyDescent="0.2"/>
    <row r="57562" ht="10.199999999999999" hidden="1" x14ac:dyDescent="0.2"/>
    <row r="57563" ht="10.199999999999999" hidden="1" x14ac:dyDescent="0.2"/>
    <row r="57564" ht="10.199999999999999" hidden="1" x14ac:dyDescent="0.2"/>
    <row r="57565" ht="10.199999999999999" hidden="1" x14ac:dyDescent="0.2"/>
    <row r="57566" ht="10.199999999999999" hidden="1" x14ac:dyDescent="0.2"/>
    <row r="57567" ht="10.199999999999999" hidden="1" x14ac:dyDescent="0.2"/>
    <row r="57568" ht="10.199999999999999" hidden="1" x14ac:dyDescent="0.2"/>
    <row r="57569" ht="10.199999999999999" hidden="1" x14ac:dyDescent="0.2"/>
    <row r="57570" ht="10.199999999999999" hidden="1" x14ac:dyDescent="0.2"/>
    <row r="57571" ht="10.199999999999999" hidden="1" x14ac:dyDescent="0.2"/>
    <row r="57572" ht="10.199999999999999" hidden="1" x14ac:dyDescent="0.2"/>
    <row r="57573" ht="10.199999999999999" hidden="1" x14ac:dyDescent="0.2"/>
    <row r="57574" ht="10.199999999999999" hidden="1" x14ac:dyDescent="0.2"/>
    <row r="57575" ht="10.199999999999999" hidden="1" x14ac:dyDescent="0.2"/>
    <row r="57576" ht="10.199999999999999" hidden="1" x14ac:dyDescent="0.2"/>
    <row r="57577" ht="10.199999999999999" hidden="1" x14ac:dyDescent="0.2"/>
    <row r="57578" ht="10.199999999999999" hidden="1" x14ac:dyDescent="0.2"/>
    <row r="57579" ht="10.199999999999999" hidden="1" x14ac:dyDescent="0.2"/>
    <row r="57580" ht="10.199999999999999" hidden="1" x14ac:dyDescent="0.2"/>
    <row r="57581" ht="10.199999999999999" hidden="1" x14ac:dyDescent="0.2"/>
    <row r="57582" ht="10.199999999999999" hidden="1" x14ac:dyDescent="0.2"/>
    <row r="57583" ht="10.199999999999999" hidden="1" x14ac:dyDescent="0.2"/>
    <row r="57584" ht="10.199999999999999" hidden="1" x14ac:dyDescent="0.2"/>
    <row r="57585" ht="10.199999999999999" hidden="1" x14ac:dyDescent="0.2"/>
    <row r="57586" ht="10.199999999999999" hidden="1" x14ac:dyDescent="0.2"/>
    <row r="57587" ht="10.199999999999999" hidden="1" x14ac:dyDescent="0.2"/>
    <row r="57588" ht="10.199999999999999" hidden="1" x14ac:dyDescent="0.2"/>
    <row r="57589" ht="10.199999999999999" hidden="1" x14ac:dyDescent="0.2"/>
    <row r="57590" ht="10.199999999999999" hidden="1" x14ac:dyDescent="0.2"/>
    <row r="57591" ht="10.199999999999999" hidden="1" x14ac:dyDescent="0.2"/>
    <row r="57592" ht="10.199999999999999" hidden="1" x14ac:dyDescent="0.2"/>
    <row r="57593" ht="10.199999999999999" hidden="1" x14ac:dyDescent="0.2"/>
    <row r="57594" ht="10.199999999999999" hidden="1" x14ac:dyDescent="0.2"/>
    <row r="57595" ht="10.199999999999999" hidden="1" x14ac:dyDescent="0.2"/>
    <row r="57596" ht="10.199999999999999" hidden="1" x14ac:dyDescent="0.2"/>
    <row r="57597" ht="10.199999999999999" hidden="1" x14ac:dyDescent="0.2"/>
    <row r="57598" ht="10.199999999999999" hidden="1" x14ac:dyDescent="0.2"/>
    <row r="57599" ht="10.199999999999999" hidden="1" x14ac:dyDescent="0.2"/>
    <row r="57600" ht="10.199999999999999" hidden="1" x14ac:dyDescent="0.2"/>
    <row r="57601" ht="10.199999999999999" hidden="1" x14ac:dyDescent="0.2"/>
    <row r="57602" ht="10.199999999999999" hidden="1" x14ac:dyDescent="0.2"/>
    <row r="57603" ht="10.199999999999999" hidden="1" x14ac:dyDescent="0.2"/>
    <row r="57604" ht="10.199999999999999" hidden="1" x14ac:dyDescent="0.2"/>
    <row r="57605" ht="10.199999999999999" hidden="1" x14ac:dyDescent="0.2"/>
    <row r="57606" ht="10.199999999999999" hidden="1" x14ac:dyDescent="0.2"/>
    <row r="57607" ht="10.199999999999999" hidden="1" x14ac:dyDescent="0.2"/>
    <row r="57608" ht="10.199999999999999" hidden="1" x14ac:dyDescent="0.2"/>
    <row r="57609" ht="10.199999999999999" hidden="1" x14ac:dyDescent="0.2"/>
    <row r="57610" ht="10.199999999999999" hidden="1" x14ac:dyDescent="0.2"/>
    <row r="57611" ht="10.199999999999999" hidden="1" x14ac:dyDescent="0.2"/>
    <row r="57612" ht="10.199999999999999" hidden="1" x14ac:dyDescent="0.2"/>
    <row r="57613" ht="10.199999999999999" hidden="1" x14ac:dyDescent="0.2"/>
    <row r="57614" ht="10.199999999999999" hidden="1" x14ac:dyDescent="0.2"/>
    <row r="57615" ht="10.199999999999999" hidden="1" x14ac:dyDescent="0.2"/>
    <row r="57616" ht="10.199999999999999" hidden="1" x14ac:dyDescent="0.2"/>
    <row r="57617" ht="10.199999999999999" hidden="1" x14ac:dyDescent="0.2"/>
    <row r="57618" ht="10.199999999999999" hidden="1" x14ac:dyDescent="0.2"/>
    <row r="57619" ht="10.199999999999999" hidden="1" x14ac:dyDescent="0.2"/>
    <row r="57620" ht="10.199999999999999" hidden="1" x14ac:dyDescent="0.2"/>
    <row r="57621" ht="10.199999999999999" hidden="1" x14ac:dyDescent="0.2"/>
    <row r="57622" ht="10.199999999999999" hidden="1" x14ac:dyDescent="0.2"/>
    <row r="57623" ht="10.199999999999999" hidden="1" x14ac:dyDescent="0.2"/>
    <row r="57624" ht="10.199999999999999" hidden="1" x14ac:dyDescent="0.2"/>
    <row r="57625" ht="10.199999999999999" hidden="1" x14ac:dyDescent="0.2"/>
    <row r="57626" ht="10.199999999999999" hidden="1" x14ac:dyDescent="0.2"/>
    <row r="57627" ht="10.199999999999999" hidden="1" x14ac:dyDescent="0.2"/>
    <row r="57628" ht="10.199999999999999" hidden="1" x14ac:dyDescent="0.2"/>
    <row r="57629" ht="10.199999999999999" hidden="1" x14ac:dyDescent="0.2"/>
    <row r="57630" ht="10.199999999999999" hidden="1" x14ac:dyDescent="0.2"/>
    <row r="57631" ht="10.199999999999999" hidden="1" x14ac:dyDescent="0.2"/>
    <row r="57632" ht="10.199999999999999" hidden="1" x14ac:dyDescent="0.2"/>
    <row r="57633" ht="10.199999999999999" hidden="1" x14ac:dyDescent="0.2"/>
    <row r="57634" ht="10.199999999999999" hidden="1" x14ac:dyDescent="0.2"/>
    <row r="57635" ht="10.199999999999999" hidden="1" x14ac:dyDescent="0.2"/>
    <row r="57636" ht="10.199999999999999" hidden="1" x14ac:dyDescent="0.2"/>
    <row r="57637" ht="10.199999999999999" hidden="1" x14ac:dyDescent="0.2"/>
    <row r="57638" ht="10.199999999999999" hidden="1" x14ac:dyDescent="0.2"/>
    <row r="57639" ht="10.199999999999999" hidden="1" x14ac:dyDescent="0.2"/>
    <row r="57640" ht="10.199999999999999" hidden="1" x14ac:dyDescent="0.2"/>
    <row r="57641" ht="10.199999999999999" hidden="1" x14ac:dyDescent="0.2"/>
    <row r="57642" ht="10.199999999999999" hidden="1" x14ac:dyDescent="0.2"/>
    <row r="57643" ht="10.199999999999999" hidden="1" x14ac:dyDescent="0.2"/>
    <row r="57644" ht="10.199999999999999" hidden="1" x14ac:dyDescent="0.2"/>
    <row r="57645" ht="10.199999999999999" hidden="1" x14ac:dyDescent="0.2"/>
    <row r="57646" ht="10.199999999999999" hidden="1" x14ac:dyDescent="0.2"/>
    <row r="57647" ht="10.199999999999999" hidden="1" x14ac:dyDescent="0.2"/>
    <row r="57648" ht="10.199999999999999" hidden="1" x14ac:dyDescent="0.2"/>
    <row r="57649" ht="10.199999999999999" hidden="1" x14ac:dyDescent="0.2"/>
    <row r="57650" ht="10.199999999999999" hidden="1" x14ac:dyDescent="0.2"/>
    <row r="57651" ht="10.199999999999999" hidden="1" x14ac:dyDescent="0.2"/>
    <row r="57652" ht="10.199999999999999" hidden="1" x14ac:dyDescent="0.2"/>
    <row r="57653" ht="10.199999999999999" hidden="1" x14ac:dyDescent="0.2"/>
    <row r="57654" ht="10.199999999999999" hidden="1" x14ac:dyDescent="0.2"/>
    <row r="57655" ht="10.199999999999999" hidden="1" x14ac:dyDescent="0.2"/>
    <row r="57656" ht="10.199999999999999" hidden="1" x14ac:dyDescent="0.2"/>
    <row r="57657" ht="10.199999999999999" hidden="1" x14ac:dyDescent="0.2"/>
    <row r="57658" ht="10.199999999999999" hidden="1" x14ac:dyDescent="0.2"/>
    <row r="57659" ht="10.199999999999999" hidden="1" x14ac:dyDescent="0.2"/>
    <row r="57660" ht="10.199999999999999" hidden="1" x14ac:dyDescent="0.2"/>
    <row r="57661" ht="10.199999999999999" hidden="1" x14ac:dyDescent="0.2"/>
    <row r="57662" ht="10.199999999999999" hidden="1" x14ac:dyDescent="0.2"/>
    <row r="57663" ht="10.199999999999999" hidden="1" x14ac:dyDescent="0.2"/>
    <row r="57664" ht="10.199999999999999" hidden="1" x14ac:dyDescent="0.2"/>
    <row r="57665" ht="10.199999999999999" hidden="1" x14ac:dyDescent="0.2"/>
    <row r="57666" ht="10.199999999999999" hidden="1" x14ac:dyDescent="0.2"/>
    <row r="57667" ht="10.199999999999999" hidden="1" x14ac:dyDescent="0.2"/>
    <row r="57668" ht="10.199999999999999" hidden="1" x14ac:dyDescent="0.2"/>
    <row r="57669" ht="10.199999999999999" hidden="1" x14ac:dyDescent="0.2"/>
    <row r="57670" ht="10.199999999999999" hidden="1" x14ac:dyDescent="0.2"/>
    <row r="57671" ht="10.199999999999999" hidden="1" x14ac:dyDescent="0.2"/>
    <row r="57672" ht="10.199999999999999" hidden="1" x14ac:dyDescent="0.2"/>
    <row r="57673" ht="10.199999999999999" hidden="1" x14ac:dyDescent="0.2"/>
    <row r="57674" ht="10.199999999999999" hidden="1" x14ac:dyDescent="0.2"/>
    <row r="57675" ht="10.199999999999999" hidden="1" x14ac:dyDescent="0.2"/>
    <row r="57676" ht="10.199999999999999" hidden="1" x14ac:dyDescent="0.2"/>
    <row r="57677" ht="10.199999999999999" hidden="1" x14ac:dyDescent="0.2"/>
    <row r="57678" ht="10.199999999999999" hidden="1" x14ac:dyDescent="0.2"/>
    <row r="57679" ht="10.199999999999999" hidden="1" x14ac:dyDescent="0.2"/>
    <row r="57680" ht="10.199999999999999" hidden="1" x14ac:dyDescent="0.2"/>
    <row r="57681" ht="10.199999999999999" hidden="1" x14ac:dyDescent="0.2"/>
    <row r="57682" ht="10.199999999999999" hidden="1" x14ac:dyDescent="0.2"/>
    <row r="57683" ht="10.199999999999999" hidden="1" x14ac:dyDescent="0.2"/>
    <row r="57684" ht="10.199999999999999" hidden="1" x14ac:dyDescent="0.2"/>
    <row r="57685" ht="10.199999999999999" hidden="1" x14ac:dyDescent="0.2"/>
    <row r="57686" ht="10.199999999999999" hidden="1" x14ac:dyDescent="0.2"/>
    <row r="57687" ht="10.199999999999999" hidden="1" x14ac:dyDescent="0.2"/>
    <row r="57688" ht="10.199999999999999" hidden="1" x14ac:dyDescent="0.2"/>
    <row r="57689" ht="10.199999999999999" hidden="1" x14ac:dyDescent="0.2"/>
    <row r="57690" ht="10.199999999999999" hidden="1" x14ac:dyDescent="0.2"/>
    <row r="57691" ht="10.199999999999999" hidden="1" x14ac:dyDescent="0.2"/>
    <row r="57692" ht="10.199999999999999" hidden="1" x14ac:dyDescent="0.2"/>
    <row r="57693" ht="10.199999999999999" hidden="1" x14ac:dyDescent="0.2"/>
    <row r="57694" ht="10.199999999999999" hidden="1" x14ac:dyDescent="0.2"/>
    <row r="57695" ht="10.199999999999999" hidden="1" x14ac:dyDescent="0.2"/>
    <row r="57696" ht="10.199999999999999" hidden="1" x14ac:dyDescent="0.2"/>
    <row r="57697" ht="10.199999999999999" hidden="1" x14ac:dyDescent="0.2"/>
    <row r="57698" ht="10.199999999999999" hidden="1" x14ac:dyDescent="0.2"/>
    <row r="57699" ht="10.199999999999999" hidden="1" x14ac:dyDescent="0.2"/>
    <row r="57700" ht="10.199999999999999" hidden="1" x14ac:dyDescent="0.2"/>
    <row r="57701" ht="10.199999999999999" hidden="1" x14ac:dyDescent="0.2"/>
    <row r="57702" ht="10.199999999999999" hidden="1" x14ac:dyDescent="0.2"/>
    <row r="57703" ht="10.199999999999999" hidden="1" x14ac:dyDescent="0.2"/>
    <row r="57704" ht="10.199999999999999" hidden="1" x14ac:dyDescent="0.2"/>
    <row r="57705" ht="10.199999999999999" hidden="1" x14ac:dyDescent="0.2"/>
    <row r="57706" ht="10.199999999999999" hidden="1" x14ac:dyDescent="0.2"/>
    <row r="57707" ht="10.199999999999999" hidden="1" x14ac:dyDescent="0.2"/>
    <row r="57708" ht="10.199999999999999" hidden="1" x14ac:dyDescent="0.2"/>
    <row r="57709" ht="10.199999999999999" hidden="1" x14ac:dyDescent="0.2"/>
    <row r="57710" ht="10.199999999999999" hidden="1" x14ac:dyDescent="0.2"/>
    <row r="57711" ht="10.199999999999999" hidden="1" x14ac:dyDescent="0.2"/>
    <row r="57712" ht="10.199999999999999" hidden="1" x14ac:dyDescent="0.2"/>
    <row r="57713" ht="10.199999999999999" hidden="1" x14ac:dyDescent="0.2"/>
    <row r="57714" ht="10.199999999999999" hidden="1" x14ac:dyDescent="0.2"/>
    <row r="57715" ht="10.199999999999999" hidden="1" x14ac:dyDescent="0.2"/>
    <row r="57716" ht="10.199999999999999" hidden="1" x14ac:dyDescent="0.2"/>
    <row r="57717" ht="10.199999999999999" hidden="1" x14ac:dyDescent="0.2"/>
    <row r="57718" ht="10.199999999999999" hidden="1" x14ac:dyDescent="0.2"/>
    <row r="57719" ht="10.199999999999999" hidden="1" x14ac:dyDescent="0.2"/>
    <row r="57720" ht="10.199999999999999" hidden="1" x14ac:dyDescent="0.2"/>
    <row r="57721" ht="10.199999999999999" hidden="1" x14ac:dyDescent="0.2"/>
    <row r="57722" ht="10.199999999999999" hidden="1" x14ac:dyDescent="0.2"/>
    <row r="57723" ht="10.199999999999999" hidden="1" x14ac:dyDescent="0.2"/>
    <row r="57724" ht="10.199999999999999" hidden="1" x14ac:dyDescent="0.2"/>
    <row r="57725" ht="10.199999999999999" hidden="1" x14ac:dyDescent="0.2"/>
    <row r="57726" ht="10.199999999999999" hidden="1" x14ac:dyDescent="0.2"/>
    <row r="57727" ht="10.199999999999999" hidden="1" x14ac:dyDescent="0.2"/>
    <row r="57728" ht="10.199999999999999" hidden="1" x14ac:dyDescent="0.2"/>
    <row r="57729" ht="10.199999999999999" hidden="1" x14ac:dyDescent="0.2"/>
    <row r="57730" ht="10.199999999999999" hidden="1" x14ac:dyDescent="0.2"/>
    <row r="57731" ht="10.199999999999999" hidden="1" x14ac:dyDescent="0.2"/>
    <row r="57732" ht="10.199999999999999" hidden="1" x14ac:dyDescent="0.2"/>
    <row r="57733" ht="10.199999999999999" hidden="1" x14ac:dyDescent="0.2"/>
    <row r="57734" ht="10.199999999999999" hidden="1" x14ac:dyDescent="0.2"/>
    <row r="57735" ht="10.199999999999999" hidden="1" x14ac:dyDescent="0.2"/>
    <row r="57736" ht="10.199999999999999" hidden="1" x14ac:dyDescent="0.2"/>
    <row r="57737" ht="10.199999999999999" hidden="1" x14ac:dyDescent="0.2"/>
    <row r="57738" ht="10.199999999999999" hidden="1" x14ac:dyDescent="0.2"/>
    <row r="57739" ht="10.199999999999999" hidden="1" x14ac:dyDescent="0.2"/>
    <row r="57740" ht="10.199999999999999" hidden="1" x14ac:dyDescent="0.2"/>
    <row r="57741" ht="10.199999999999999" hidden="1" x14ac:dyDescent="0.2"/>
    <row r="57742" ht="10.199999999999999" hidden="1" x14ac:dyDescent="0.2"/>
    <row r="57743" ht="10.199999999999999" hidden="1" x14ac:dyDescent="0.2"/>
    <row r="57744" ht="10.199999999999999" hidden="1" x14ac:dyDescent="0.2"/>
    <row r="57745" ht="10.199999999999999" hidden="1" x14ac:dyDescent="0.2"/>
    <row r="57746" ht="10.199999999999999" hidden="1" x14ac:dyDescent="0.2"/>
    <row r="57747" ht="10.199999999999999" hidden="1" x14ac:dyDescent="0.2"/>
    <row r="57748" ht="10.199999999999999" hidden="1" x14ac:dyDescent="0.2"/>
    <row r="57749" ht="10.199999999999999" hidden="1" x14ac:dyDescent="0.2"/>
    <row r="57750" ht="10.199999999999999" hidden="1" x14ac:dyDescent="0.2"/>
    <row r="57751" ht="10.199999999999999" hidden="1" x14ac:dyDescent="0.2"/>
    <row r="57752" ht="10.199999999999999" hidden="1" x14ac:dyDescent="0.2"/>
    <row r="57753" ht="10.199999999999999" hidden="1" x14ac:dyDescent="0.2"/>
    <row r="57754" ht="10.199999999999999" hidden="1" x14ac:dyDescent="0.2"/>
    <row r="57755" ht="10.199999999999999" hidden="1" x14ac:dyDescent="0.2"/>
    <row r="57756" ht="10.199999999999999" hidden="1" x14ac:dyDescent="0.2"/>
    <row r="57757" ht="10.199999999999999" hidden="1" x14ac:dyDescent="0.2"/>
    <row r="57758" ht="10.199999999999999" hidden="1" x14ac:dyDescent="0.2"/>
    <row r="57759" ht="10.199999999999999" hidden="1" x14ac:dyDescent="0.2"/>
    <row r="57760" ht="10.199999999999999" hidden="1" x14ac:dyDescent="0.2"/>
    <row r="57761" ht="10.199999999999999" hidden="1" x14ac:dyDescent="0.2"/>
    <row r="57762" ht="10.199999999999999" hidden="1" x14ac:dyDescent="0.2"/>
    <row r="57763" ht="10.199999999999999" hidden="1" x14ac:dyDescent="0.2"/>
    <row r="57764" ht="10.199999999999999" hidden="1" x14ac:dyDescent="0.2"/>
    <row r="57765" ht="10.199999999999999" hidden="1" x14ac:dyDescent="0.2"/>
    <row r="57766" ht="10.199999999999999" hidden="1" x14ac:dyDescent="0.2"/>
    <row r="57767" ht="10.199999999999999" hidden="1" x14ac:dyDescent="0.2"/>
    <row r="57768" ht="10.199999999999999" hidden="1" x14ac:dyDescent="0.2"/>
    <row r="57769" ht="10.199999999999999" hidden="1" x14ac:dyDescent="0.2"/>
    <row r="57770" ht="10.199999999999999" hidden="1" x14ac:dyDescent="0.2"/>
    <row r="57771" ht="10.199999999999999" hidden="1" x14ac:dyDescent="0.2"/>
    <row r="57772" ht="10.199999999999999" hidden="1" x14ac:dyDescent="0.2"/>
    <row r="57773" ht="10.199999999999999" hidden="1" x14ac:dyDescent="0.2"/>
    <row r="57774" ht="10.199999999999999" hidden="1" x14ac:dyDescent="0.2"/>
    <row r="57775" ht="10.199999999999999" hidden="1" x14ac:dyDescent="0.2"/>
    <row r="57776" ht="10.199999999999999" hidden="1" x14ac:dyDescent="0.2"/>
    <row r="57777" ht="10.199999999999999" hidden="1" x14ac:dyDescent="0.2"/>
    <row r="57778" ht="10.199999999999999" hidden="1" x14ac:dyDescent="0.2"/>
    <row r="57779" ht="10.199999999999999" hidden="1" x14ac:dyDescent="0.2"/>
    <row r="57780" ht="10.199999999999999" hidden="1" x14ac:dyDescent="0.2"/>
    <row r="57781" ht="10.199999999999999" hidden="1" x14ac:dyDescent="0.2"/>
    <row r="57782" ht="10.199999999999999" hidden="1" x14ac:dyDescent="0.2"/>
    <row r="57783" ht="10.199999999999999" hidden="1" x14ac:dyDescent="0.2"/>
    <row r="57784" ht="10.199999999999999" hidden="1" x14ac:dyDescent="0.2"/>
    <row r="57785" ht="10.199999999999999" hidden="1" x14ac:dyDescent="0.2"/>
    <row r="57786" ht="10.199999999999999" hidden="1" x14ac:dyDescent="0.2"/>
    <row r="57787" ht="10.199999999999999" hidden="1" x14ac:dyDescent="0.2"/>
    <row r="57788" ht="10.199999999999999" hidden="1" x14ac:dyDescent="0.2"/>
    <row r="57789" ht="10.199999999999999" hidden="1" x14ac:dyDescent="0.2"/>
    <row r="57790" ht="10.199999999999999" hidden="1" x14ac:dyDescent="0.2"/>
    <row r="57791" ht="10.199999999999999" hidden="1" x14ac:dyDescent="0.2"/>
    <row r="57792" ht="10.199999999999999" hidden="1" x14ac:dyDescent="0.2"/>
    <row r="57793" ht="10.199999999999999" hidden="1" x14ac:dyDescent="0.2"/>
    <row r="57794" ht="10.199999999999999" hidden="1" x14ac:dyDescent="0.2"/>
    <row r="57795" ht="10.199999999999999" hidden="1" x14ac:dyDescent="0.2"/>
    <row r="57796" ht="10.199999999999999" hidden="1" x14ac:dyDescent="0.2"/>
    <row r="57797" ht="10.199999999999999" hidden="1" x14ac:dyDescent="0.2"/>
    <row r="57798" ht="10.199999999999999" hidden="1" x14ac:dyDescent="0.2"/>
    <row r="57799" ht="10.199999999999999" hidden="1" x14ac:dyDescent="0.2"/>
    <row r="57800" ht="10.199999999999999" hidden="1" x14ac:dyDescent="0.2"/>
    <row r="57801" ht="10.199999999999999" hidden="1" x14ac:dyDescent="0.2"/>
    <row r="57802" ht="10.199999999999999" hidden="1" x14ac:dyDescent="0.2"/>
    <row r="57803" ht="10.199999999999999" hidden="1" x14ac:dyDescent="0.2"/>
    <row r="57804" ht="10.199999999999999" hidden="1" x14ac:dyDescent="0.2"/>
    <row r="57805" ht="10.199999999999999" hidden="1" x14ac:dyDescent="0.2"/>
    <row r="57806" ht="10.199999999999999" hidden="1" x14ac:dyDescent="0.2"/>
    <row r="57807" ht="10.199999999999999" hidden="1" x14ac:dyDescent="0.2"/>
    <row r="57808" ht="10.199999999999999" hidden="1" x14ac:dyDescent="0.2"/>
    <row r="57809" ht="10.199999999999999" hidden="1" x14ac:dyDescent="0.2"/>
    <row r="57810" ht="10.199999999999999" hidden="1" x14ac:dyDescent="0.2"/>
    <row r="57811" ht="10.199999999999999" hidden="1" x14ac:dyDescent="0.2"/>
    <row r="57812" ht="10.199999999999999" hidden="1" x14ac:dyDescent="0.2"/>
    <row r="57813" ht="10.199999999999999" hidden="1" x14ac:dyDescent="0.2"/>
    <row r="57814" ht="10.199999999999999" hidden="1" x14ac:dyDescent="0.2"/>
    <row r="57815" ht="10.199999999999999" hidden="1" x14ac:dyDescent="0.2"/>
    <row r="57816" ht="10.199999999999999" hidden="1" x14ac:dyDescent="0.2"/>
    <row r="57817" ht="10.199999999999999" hidden="1" x14ac:dyDescent="0.2"/>
    <row r="57818" ht="10.199999999999999" hidden="1" x14ac:dyDescent="0.2"/>
    <row r="57819" ht="10.199999999999999" hidden="1" x14ac:dyDescent="0.2"/>
    <row r="57820" ht="10.199999999999999" hidden="1" x14ac:dyDescent="0.2"/>
    <row r="57821" ht="10.199999999999999" hidden="1" x14ac:dyDescent="0.2"/>
    <row r="57822" ht="10.199999999999999" hidden="1" x14ac:dyDescent="0.2"/>
    <row r="57823" ht="10.199999999999999" hidden="1" x14ac:dyDescent="0.2"/>
    <row r="57824" ht="10.199999999999999" hidden="1" x14ac:dyDescent="0.2"/>
    <row r="57825" ht="10.199999999999999" hidden="1" x14ac:dyDescent="0.2"/>
    <row r="57826" ht="10.199999999999999" hidden="1" x14ac:dyDescent="0.2"/>
    <row r="57827" ht="10.199999999999999" hidden="1" x14ac:dyDescent="0.2"/>
    <row r="57828" ht="10.199999999999999" hidden="1" x14ac:dyDescent="0.2"/>
    <row r="57829" ht="10.199999999999999" hidden="1" x14ac:dyDescent="0.2"/>
    <row r="57830" ht="10.199999999999999" hidden="1" x14ac:dyDescent="0.2"/>
    <row r="57831" ht="10.199999999999999" hidden="1" x14ac:dyDescent="0.2"/>
    <row r="57832" ht="10.199999999999999" hidden="1" x14ac:dyDescent="0.2"/>
    <row r="57833" ht="10.199999999999999" hidden="1" x14ac:dyDescent="0.2"/>
    <row r="57834" ht="10.199999999999999" hidden="1" x14ac:dyDescent="0.2"/>
    <row r="57835" ht="10.199999999999999" hidden="1" x14ac:dyDescent="0.2"/>
    <row r="57836" ht="10.199999999999999" hidden="1" x14ac:dyDescent="0.2"/>
    <row r="57837" ht="10.199999999999999" hidden="1" x14ac:dyDescent="0.2"/>
    <row r="57838" ht="10.199999999999999" hidden="1" x14ac:dyDescent="0.2"/>
    <row r="57839" ht="10.199999999999999" hidden="1" x14ac:dyDescent="0.2"/>
    <row r="57840" ht="10.199999999999999" hidden="1" x14ac:dyDescent="0.2"/>
    <row r="57841" ht="10.199999999999999" hidden="1" x14ac:dyDescent="0.2"/>
    <row r="57842" ht="10.199999999999999" hidden="1" x14ac:dyDescent="0.2"/>
    <row r="57843" ht="10.199999999999999" hidden="1" x14ac:dyDescent="0.2"/>
    <row r="57844" ht="10.199999999999999" hidden="1" x14ac:dyDescent="0.2"/>
    <row r="57845" ht="10.199999999999999" hidden="1" x14ac:dyDescent="0.2"/>
    <row r="57846" ht="10.199999999999999" hidden="1" x14ac:dyDescent="0.2"/>
    <row r="57847" ht="10.199999999999999" hidden="1" x14ac:dyDescent="0.2"/>
    <row r="57848" ht="10.199999999999999" hidden="1" x14ac:dyDescent="0.2"/>
    <row r="57849" ht="10.199999999999999" hidden="1" x14ac:dyDescent="0.2"/>
    <row r="57850" ht="10.199999999999999" hidden="1" x14ac:dyDescent="0.2"/>
    <row r="57851" ht="10.199999999999999" hidden="1" x14ac:dyDescent="0.2"/>
    <row r="57852" ht="10.199999999999999" hidden="1" x14ac:dyDescent="0.2"/>
    <row r="57853" ht="10.199999999999999" hidden="1" x14ac:dyDescent="0.2"/>
    <row r="57854" ht="10.199999999999999" hidden="1" x14ac:dyDescent="0.2"/>
    <row r="57855" ht="10.199999999999999" hidden="1" x14ac:dyDescent="0.2"/>
    <row r="57856" ht="10.199999999999999" hidden="1" x14ac:dyDescent="0.2"/>
    <row r="57857" ht="10.199999999999999" hidden="1" x14ac:dyDescent="0.2"/>
    <row r="57858" ht="10.199999999999999" hidden="1" x14ac:dyDescent="0.2"/>
    <row r="57859" ht="10.199999999999999" hidden="1" x14ac:dyDescent="0.2"/>
    <row r="57860" ht="10.199999999999999" hidden="1" x14ac:dyDescent="0.2"/>
    <row r="57861" ht="10.199999999999999" hidden="1" x14ac:dyDescent="0.2"/>
    <row r="57862" ht="10.199999999999999" hidden="1" x14ac:dyDescent="0.2"/>
    <row r="57863" ht="10.199999999999999" hidden="1" x14ac:dyDescent="0.2"/>
    <row r="57864" ht="10.199999999999999" hidden="1" x14ac:dyDescent="0.2"/>
    <row r="57865" ht="10.199999999999999" hidden="1" x14ac:dyDescent="0.2"/>
    <row r="57866" ht="10.199999999999999" hidden="1" x14ac:dyDescent="0.2"/>
    <row r="57867" ht="10.199999999999999" hidden="1" x14ac:dyDescent="0.2"/>
    <row r="57868" ht="10.199999999999999" hidden="1" x14ac:dyDescent="0.2"/>
    <row r="57869" ht="10.199999999999999" hidden="1" x14ac:dyDescent="0.2"/>
    <row r="57870" ht="10.199999999999999" hidden="1" x14ac:dyDescent="0.2"/>
    <row r="57871" ht="10.199999999999999" hidden="1" x14ac:dyDescent="0.2"/>
    <row r="57872" ht="10.199999999999999" hidden="1" x14ac:dyDescent="0.2"/>
    <row r="57873" ht="10.199999999999999" hidden="1" x14ac:dyDescent="0.2"/>
    <row r="57874" ht="10.199999999999999" hidden="1" x14ac:dyDescent="0.2"/>
    <row r="57875" ht="10.199999999999999" hidden="1" x14ac:dyDescent="0.2"/>
    <row r="57876" ht="10.199999999999999" hidden="1" x14ac:dyDescent="0.2"/>
    <row r="57877" ht="10.199999999999999" hidden="1" x14ac:dyDescent="0.2"/>
    <row r="57878" ht="10.199999999999999" hidden="1" x14ac:dyDescent="0.2"/>
    <row r="57879" ht="10.199999999999999" hidden="1" x14ac:dyDescent="0.2"/>
    <row r="57880" ht="10.199999999999999" hidden="1" x14ac:dyDescent="0.2"/>
    <row r="57881" ht="10.199999999999999" hidden="1" x14ac:dyDescent="0.2"/>
    <row r="57882" ht="10.199999999999999" hidden="1" x14ac:dyDescent="0.2"/>
    <row r="57883" ht="10.199999999999999" hidden="1" x14ac:dyDescent="0.2"/>
    <row r="57884" ht="10.199999999999999" hidden="1" x14ac:dyDescent="0.2"/>
    <row r="57885" ht="10.199999999999999" hidden="1" x14ac:dyDescent="0.2"/>
    <row r="57886" ht="10.199999999999999" hidden="1" x14ac:dyDescent="0.2"/>
    <row r="57887" ht="10.199999999999999" hidden="1" x14ac:dyDescent="0.2"/>
    <row r="57888" ht="10.199999999999999" hidden="1" x14ac:dyDescent="0.2"/>
    <row r="57889" ht="10.199999999999999" hidden="1" x14ac:dyDescent="0.2"/>
    <row r="57890" ht="10.199999999999999" hidden="1" x14ac:dyDescent="0.2"/>
    <row r="57891" ht="10.199999999999999" hidden="1" x14ac:dyDescent="0.2"/>
    <row r="57892" ht="10.199999999999999" hidden="1" x14ac:dyDescent="0.2"/>
    <row r="57893" ht="10.199999999999999" hidden="1" x14ac:dyDescent="0.2"/>
    <row r="57894" ht="10.199999999999999" hidden="1" x14ac:dyDescent="0.2"/>
    <row r="57895" ht="10.199999999999999" hidden="1" x14ac:dyDescent="0.2"/>
    <row r="57896" ht="10.199999999999999" hidden="1" x14ac:dyDescent="0.2"/>
    <row r="57897" ht="10.199999999999999" hidden="1" x14ac:dyDescent="0.2"/>
    <row r="57898" ht="10.199999999999999" hidden="1" x14ac:dyDescent="0.2"/>
    <row r="57899" ht="10.199999999999999" hidden="1" x14ac:dyDescent="0.2"/>
    <row r="57900" ht="10.199999999999999" hidden="1" x14ac:dyDescent="0.2"/>
    <row r="57901" ht="10.199999999999999" hidden="1" x14ac:dyDescent="0.2"/>
    <row r="57902" ht="10.199999999999999" hidden="1" x14ac:dyDescent="0.2"/>
    <row r="57903" ht="10.199999999999999" hidden="1" x14ac:dyDescent="0.2"/>
    <row r="57904" ht="10.199999999999999" hidden="1" x14ac:dyDescent="0.2"/>
    <row r="57905" ht="10.199999999999999" hidden="1" x14ac:dyDescent="0.2"/>
    <row r="57906" ht="10.199999999999999" hidden="1" x14ac:dyDescent="0.2"/>
    <row r="57907" ht="10.199999999999999" hidden="1" x14ac:dyDescent="0.2"/>
    <row r="57908" ht="10.199999999999999" hidden="1" x14ac:dyDescent="0.2"/>
    <row r="57909" ht="10.199999999999999" hidden="1" x14ac:dyDescent="0.2"/>
    <row r="57910" ht="10.199999999999999" hidden="1" x14ac:dyDescent="0.2"/>
    <row r="57911" ht="10.199999999999999" hidden="1" x14ac:dyDescent="0.2"/>
    <row r="57912" ht="10.199999999999999" hidden="1" x14ac:dyDescent="0.2"/>
    <row r="57913" ht="10.199999999999999" hidden="1" x14ac:dyDescent="0.2"/>
    <row r="57914" ht="10.199999999999999" hidden="1" x14ac:dyDescent="0.2"/>
    <row r="57915" ht="10.199999999999999" hidden="1" x14ac:dyDescent="0.2"/>
    <row r="57916" ht="10.199999999999999" hidden="1" x14ac:dyDescent="0.2"/>
    <row r="57917" ht="10.199999999999999" hidden="1" x14ac:dyDescent="0.2"/>
    <row r="57918" ht="10.199999999999999" hidden="1" x14ac:dyDescent="0.2"/>
    <row r="57919" ht="10.199999999999999" hidden="1" x14ac:dyDescent="0.2"/>
    <row r="57920" ht="10.199999999999999" hidden="1" x14ac:dyDescent="0.2"/>
    <row r="57921" ht="10.199999999999999" hidden="1" x14ac:dyDescent="0.2"/>
    <row r="57922" ht="10.199999999999999" hidden="1" x14ac:dyDescent="0.2"/>
    <row r="57923" ht="10.199999999999999" hidden="1" x14ac:dyDescent="0.2"/>
    <row r="57924" ht="10.199999999999999" hidden="1" x14ac:dyDescent="0.2"/>
    <row r="57925" ht="10.199999999999999" hidden="1" x14ac:dyDescent="0.2"/>
    <row r="57926" ht="10.199999999999999" hidden="1" x14ac:dyDescent="0.2"/>
    <row r="57927" ht="10.199999999999999" hidden="1" x14ac:dyDescent="0.2"/>
    <row r="57928" ht="10.199999999999999" hidden="1" x14ac:dyDescent="0.2"/>
    <row r="57929" ht="10.199999999999999" hidden="1" x14ac:dyDescent="0.2"/>
    <row r="57930" ht="10.199999999999999" hidden="1" x14ac:dyDescent="0.2"/>
    <row r="57931" ht="10.199999999999999" hidden="1" x14ac:dyDescent="0.2"/>
    <row r="57932" ht="10.199999999999999" hidden="1" x14ac:dyDescent="0.2"/>
    <row r="57933" ht="10.199999999999999" hidden="1" x14ac:dyDescent="0.2"/>
    <row r="57934" ht="10.199999999999999" hidden="1" x14ac:dyDescent="0.2"/>
    <row r="57935" ht="10.199999999999999" hidden="1" x14ac:dyDescent="0.2"/>
    <row r="57936" ht="10.199999999999999" hidden="1" x14ac:dyDescent="0.2"/>
    <row r="57937" ht="10.199999999999999" hidden="1" x14ac:dyDescent="0.2"/>
    <row r="57938" ht="10.199999999999999" hidden="1" x14ac:dyDescent="0.2"/>
    <row r="57939" ht="10.199999999999999" hidden="1" x14ac:dyDescent="0.2"/>
    <row r="57940" ht="10.199999999999999" hidden="1" x14ac:dyDescent="0.2"/>
    <row r="57941" ht="10.199999999999999" hidden="1" x14ac:dyDescent="0.2"/>
    <row r="57942" ht="10.199999999999999" hidden="1" x14ac:dyDescent="0.2"/>
    <row r="57943" ht="10.199999999999999" hidden="1" x14ac:dyDescent="0.2"/>
    <row r="57944" ht="10.199999999999999" hidden="1" x14ac:dyDescent="0.2"/>
    <row r="57945" ht="10.199999999999999" hidden="1" x14ac:dyDescent="0.2"/>
    <row r="57946" ht="10.199999999999999" hidden="1" x14ac:dyDescent="0.2"/>
    <row r="57947" ht="10.199999999999999" hidden="1" x14ac:dyDescent="0.2"/>
    <row r="57948" ht="10.199999999999999" hidden="1" x14ac:dyDescent="0.2"/>
    <row r="57949" ht="10.199999999999999" hidden="1" x14ac:dyDescent="0.2"/>
    <row r="57950" ht="10.199999999999999" hidden="1" x14ac:dyDescent="0.2"/>
    <row r="57951" ht="10.199999999999999" hidden="1" x14ac:dyDescent="0.2"/>
    <row r="57952" ht="10.199999999999999" hidden="1" x14ac:dyDescent="0.2"/>
    <row r="57953" ht="10.199999999999999" hidden="1" x14ac:dyDescent="0.2"/>
    <row r="57954" ht="10.199999999999999" hidden="1" x14ac:dyDescent="0.2"/>
    <row r="57955" ht="10.199999999999999" hidden="1" x14ac:dyDescent="0.2"/>
    <row r="57956" ht="10.199999999999999" hidden="1" x14ac:dyDescent="0.2"/>
    <row r="57957" ht="10.199999999999999" hidden="1" x14ac:dyDescent="0.2"/>
    <row r="57958" ht="10.199999999999999" hidden="1" x14ac:dyDescent="0.2"/>
    <row r="57959" ht="10.199999999999999" hidden="1" x14ac:dyDescent="0.2"/>
    <row r="57960" ht="10.199999999999999" hidden="1" x14ac:dyDescent="0.2"/>
    <row r="57961" ht="10.199999999999999" hidden="1" x14ac:dyDescent="0.2"/>
    <row r="57962" ht="10.199999999999999" hidden="1" x14ac:dyDescent="0.2"/>
    <row r="57963" ht="10.199999999999999" hidden="1" x14ac:dyDescent="0.2"/>
    <row r="57964" ht="10.199999999999999" hidden="1" x14ac:dyDescent="0.2"/>
    <row r="57965" ht="10.199999999999999" hidden="1" x14ac:dyDescent="0.2"/>
    <row r="57966" ht="10.199999999999999" hidden="1" x14ac:dyDescent="0.2"/>
    <row r="57967" ht="10.199999999999999" hidden="1" x14ac:dyDescent="0.2"/>
    <row r="57968" ht="10.199999999999999" hidden="1" x14ac:dyDescent="0.2"/>
    <row r="57969" ht="10.199999999999999" hidden="1" x14ac:dyDescent="0.2"/>
    <row r="57970" ht="10.199999999999999" hidden="1" x14ac:dyDescent="0.2"/>
    <row r="57971" ht="10.199999999999999" hidden="1" x14ac:dyDescent="0.2"/>
    <row r="57972" ht="10.199999999999999" hidden="1" x14ac:dyDescent="0.2"/>
    <row r="57973" ht="10.199999999999999" hidden="1" x14ac:dyDescent="0.2"/>
    <row r="57974" ht="10.199999999999999" hidden="1" x14ac:dyDescent="0.2"/>
    <row r="57975" ht="10.199999999999999" hidden="1" x14ac:dyDescent="0.2"/>
    <row r="57976" ht="10.199999999999999" hidden="1" x14ac:dyDescent="0.2"/>
    <row r="57977" ht="10.199999999999999" hidden="1" x14ac:dyDescent="0.2"/>
    <row r="57978" ht="10.199999999999999" hidden="1" x14ac:dyDescent="0.2"/>
    <row r="57979" ht="10.199999999999999" hidden="1" x14ac:dyDescent="0.2"/>
    <row r="57980" ht="10.199999999999999" hidden="1" x14ac:dyDescent="0.2"/>
    <row r="57981" ht="10.199999999999999" hidden="1" x14ac:dyDescent="0.2"/>
    <row r="57982" ht="10.199999999999999" hidden="1" x14ac:dyDescent="0.2"/>
    <row r="57983" ht="10.199999999999999" hidden="1" x14ac:dyDescent="0.2"/>
    <row r="57984" ht="10.199999999999999" hidden="1" x14ac:dyDescent="0.2"/>
    <row r="57985" ht="10.199999999999999" hidden="1" x14ac:dyDescent="0.2"/>
    <row r="57986" ht="10.199999999999999" hidden="1" x14ac:dyDescent="0.2"/>
    <row r="57987" ht="10.199999999999999" hidden="1" x14ac:dyDescent="0.2"/>
    <row r="57988" ht="10.199999999999999" hidden="1" x14ac:dyDescent="0.2"/>
    <row r="57989" ht="10.199999999999999" hidden="1" x14ac:dyDescent="0.2"/>
    <row r="57990" ht="10.199999999999999" hidden="1" x14ac:dyDescent="0.2"/>
    <row r="57991" ht="10.199999999999999" hidden="1" x14ac:dyDescent="0.2"/>
    <row r="57992" ht="10.199999999999999" hidden="1" x14ac:dyDescent="0.2"/>
    <row r="57993" ht="10.199999999999999" hidden="1" x14ac:dyDescent="0.2"/>
    <row r="57994" ht="10.199999999999999" hidden="1" x14ac:dyDescent="0.2"/>
    <row r="57995" ht="10.199999999999999" hidden="1" x14ac:dyDescent="0.2"/>
    <row r="57996" ht="10.199999999999999" hidden="1" x14ac:dyDescent="0.2"/>
    <row r="57997" ht="10.199999999999999" hidden="1" x14ac:dyDescent="0.2"/>
    <row r="57998" ht="10.199999999999999" hidden="1" x14ac:dyDescent="0.2"/>
    <row r="57999" ht="10.199999999999999" hidden="1" x14ac:dyDescent="0.2"/>
    <row r="58000" ht="10.199999999999999" hidden="1" x14ac:dyDescent="0.2"/>
    <row r="58001" ht="10.199999999999999" hidden="1" x14ac:dyDescent="0.2"/>
    <row r="58002" ht="10.199999999999999" hidden="1" x14ac:dyDescent="0.2"/>
    <row r="58003" ht="10.199999999999999" hidden="1" x14ac:dyDescent="0.2"/>
    <row r="58004" ht="10.199999999999999" hidden="1" x14ac:dyDescent="0.2"/>
    <row r="58005" ht="10.199999999999999" hidden="1" x14ac:dyDescent="0.2"/>
    <row r="58006" ht="10.199999999999999" hidden="1" x14ac:dyDescent="0.2"/>
    <row r="58007" ht="10.199999999999999" hidden="1" x14ac:dyDescent="0.2"/>
    <row r="58008" ht="10.199999999999999" hidden="1" x14ac:dyDescent="0.2"/>
    <row r="58009" ht="10.199999999999999" hidden="1" x14ac:dyDescent="0.2"/>
    <row r="58010" ht="10.199999999999999" hidden="1" x14ac:dyDescent="0.2"/>
    <row r="58011" ht="10.199999999999999" hidden="1" x14ac:dyDescent="0.2"/>
    <row r="58012" ht="10.199999999999999" hidden="1" x14ac:dyDescent="0.2"/>
    <row r="58013" ht="10.199999999999999" hidden="1" x14ac:dyDescent="0.2"/>
    <row r="58014" ht="10.199999999999999" hidden="1" x14ac:dyDescent="0.2"/>
    <row r="58015" ht="10.199999999999999" hidden="1" x14ac:dyDescent="0.2"/>
    <row r="58016" ht="10.199999999999999" hidden="1" x14ac:dyDescent="0.2"/>
    <row r="58017" ht="10.199999999999999" hidden="1" x14ac:dyDescent="0.2"/>
    <row r="58018" ht="10.199999999999999" hidden="1" x14ac:dyDescent="0.2"/>
    <row r="58019" ht="10.199999999999999" hidden="1" x14ac:dyDescent="0.2"/>
    <row r="58020" ht="10.199999999999999" hidden="1" x14ac:dyDescent="0.2"/>
    <row r="58021" ht="10.199999999999999" hidden="1" x14ac:dyDescent="0.2"/>
    <row r="58022" ht="10.199999999999999" hidden="1" x14ac:dyDescent="0.2"/>
    <row r="58023" ht="10.199999999999999" hidden="1" x14ac:dyDescent="0.2"/>
    <row r="58024" ht="10.199999999999999" hidden="1" x14ac:dyDescent="0.2"/>
    <row r="58025" ht="10.199999999999999" hidden="1" x14ac:dyDescent="0.2"/>
    <row r="58026" ht="10.199999999999999" hidden="1" x14ac:dyDescent="0.2"/>
    <row r="58027" ht="10.199999999999999" hidden="1" x14ac:dyDescent="0.2"/>
    <row r="58028" ht="10.199999999999999" hidden="1" x14ac:dyDescent="0.2"/>
    <row r="58029" ht="10.199999999999999" hidden="1" x14ac:dyDescent="0.2"/>
    <row r="58030" ht="10.199999999999999" hidden="1" x14ac:dyDescent="0.2"/>
    <row r="58031" ht="10.199999999999999" hidden="1" x14ac:dyDescent="0.2"/>
    <row r="58032" ht="10.199999999999999" hidden="1" x14ac:dyDescent="0.2"/>
    <row r="58033" ht="10.199999999999999" hidden="1" x14ac:dyDescent="0.2"/>
    <row r="58034" ht="10.199999999999999" hidden="1" x14ac:dyDescent="0.2"/>
    <row r="58035" ht="10.199999999999999" hidden="1" x14ac:dyDescent="0.2"/>
    <row r="58036" ht="10.199999999999999" hidden="1" x14ac:dyDescent="0.2"/>
    <row r="58037" ht="10.199999999999999" hidden="1" x14ac:dyDescent="0.2"/>
    <row r="58038" ht="10.199999999999999" hidden="1" x14ac:dyDescent="0.2"/>
    <row r="58039" ht="10.199999999999999" hidden="1" x14ac:dyDescent="0.2"/>
    <row r="58040" ht="10.199999999999999" hidden="1" x14ac:dyDescent="0.2"/>
    <row r="58041" ht="10.199999999999999" hidden="1" x14ac:dyDescent="0.2"/>
    <row r="58042" ht="10.199999999999999" hidden="1" x14ac:dyDescent="0.2"/>
    <row r="58043" ht="10.199999999999999" hidden="1" x14ac:dyDescent="0.2"/>
    <row r="58044" ht="10.199999999999999" hidden="1" x14ac:dyDescent="0.2"/>
    <row r="58045" ht="10.199999999999999" hidden="1" x14ac:dyDescent="0.2"/>
    <row r="58046" ht="10.199999999999999" hidden="1" x14ac:dyDescent="0.2"/>
    <row r="58047" ht="10.199999999999999" hidden="1" x14ac:dyDescent="0.2"/>
    <row r="58048" ht="10.199999999999999" hidden="1" x14ac:dyDescent="0.2"/>
    <row r="58049" ht="10.199999999999999" hidden="1" x14ac:dyDescent="0.2"/>
    <row r="58050" ht="10.199999999999999" hidden="1" x14ac:dyDescent="0.2"/>
    <row r="58051" ht="10.199999999999999" hidden="1" x14ac:dyDescent="0.2"/>
    <row r="58052" ht="10.199999999999999" hidden="1" x14ac:dyDescent="0.2"/>
    <row r="58053" ht="10.199999999999999" hidden="1" x14ac:dyDescent="0.2"/>
    <row r="58054" ht="10.199999999999999" hidden="1" x14ac:dyDescent="0.2"/>
    <row r="58055" ht="10.199999999999999" hidden="1" x14ac:dyDescent="0.2"/>
    <row r="58056" ht="10.199999999999999" hidden="1" x14ac:dyDescent="0.2"/>
    <row r="58057" ht="10.199999999999999" hidden="1" x14ac:dyDescent="0.2"/>
    <row r="58058" ht="10.199999999999999" hidden="1" x14ac:dyDescent="0.2"/>
    <row r="58059" ht="10.199999999999999" hidden="1" x14ac:dyDescent="0.2"/>
    <row r="58060" ht="10.199999999999999" hidden="1" x14ac:dyDescent="0.2"/>
    <row r="58061" ht="10.199999999999999" hidden="1" x14ac:dyDescent="0.2"/>
    <row r="58062" ht="10.199999999999999" hidden="1" x14ac:dyDescent="0.2"/>
    <row r="58063" ht="10.199999999999999" hidden="1" x14ac:dyDescent="0.2"/>
    <row r="58064" ht="10.199999999999999" hidden="1" x14ac:dyDescent="0.2"/>
    <row r="58065" ht="10.199999999999999" hidden="1" x14ac:dyDescent="0.2"/>
    <row r="58066" ht="10.199999999999999" hidden="1" x14ac:dyDescent="0.2"/>
    <row r="58067" ht="10.199999999999999" hidden="1" x14ac:dyDescent="0.2"/>
    <row r="58068" ht="10.199999999999999" hidden="1" x14ac:dyDescent="0.2"/>
    <row r="58069" ht="10.199999999999999" hidden="1" x14ac:dyDescent="0.2"/>
    <row r="58070" ht="10.199999999999999" hidden="1" x14ac:dyDescent="0.2"/>
    <row r="58071" ht="10.199999999999999" hidden="1" x14ac:dyDescent="0.2"/>
    <row r="58072" ht="10.199999999999999" hidden="1" x14ac:dyDescent="0.2"/>
    <row r="58073" ht="10.199999999999999" hidden="1" x14ac:dyDescent="0.2"/>
    <row r="58074" ht="10.199999999999999" hidden="1" x14ac:dyDescent="0.2"/>
    <row r="58075" ht="10.199999999999999" hidden="1" x14ac:dyDescent="0.2"/>
    <row r="58076" ht="10.199999999999999" hidden="1" x14ac:dyDescent="0.2"/>
    <row r="58077" ht="10.199999999999999" hidden="1" x14ac:dyDescent="0.2"/>
    <row r="58078" ht="10.199999999999999" hidden="1" x14ac:dyDescent="0.2"/>
    <row r="58079" ht="10.199999999999999" hidden="1" x14ac:dyDescent="0.2"/>
    <row r="58080" ht="10.199999999999999" hidden="1" x14ac:dyDescent="0.2"/>
    <row r="58081" ht="10.199999999999999" hidden="1" x14ac:dyDescent="0.2"/>
    <row r="58082" ht="10.199999999999999" hidden="1" x14ac:dyDescent="0.2"/>
    <row r="58083" ht="10.199999999999999" hidden="1" x14ac:dyDescent="0.2"/>
    <row r="58084" ht="10.199999999999999" hidden="1" x14ac:dyDescent="0.2"/>
    <row r="58085" ht="10.199999999999999" hidden="1" x14ac:dyDescent="0.2"/>
    <row r="58086" ht="10.199999999999999" hidden="1" x14ac:dyDescent="0.2"/>
    <row r="58087" ht="10.199999999999999" hidden="1" x14ac:dyDescent="0.2"/>
    <row r="58088" ht="10.199999999999999" hidden="1" x14ac:dyDescent="0.2"/>
    <row r="58089" ht="10.199999999999999" hidden="1" x14ac:dyDescent="0.2"/>
    <row r="58090" ht="10.199999999999999" hidden="1" x14ac:dyDescent="0.2"/>
    <row r="58091" ht="10.199999999999999" hidden="1" x14ac:dyDescent="0.2"/>
    <row r="58092" ht="10.199999999999999" hidden="1" x14ac:dyDescent="0.2"/>
    <row r="58093" ht="10.199999999999999" hidden="1" x14ac:dyDescent="0.2"/>
    <row r="58094" ht="10.199999999999999" hidden="1" x14ac:dyDescent="0.2"/>
    <row r="58095" ht="10.199999999999999" hidden="1" x14ac:dyDescent="0.2"/>
    <row r="58096" ht="10.199999999999999" hidden="1" x14ac:dyDescent="0.2"/>
    <row r="58097" ht="10.199999999999999" hidden="1" x14ac:dyDescent="0.2"/>
    <row r="58098" ht="10.199999999999999" hidden="1" x14ac:dyDescent="0.2"/>
    <row r="58099" ht="10.199999999999999" hidden="1" x14ac:dyDescent="0.2"/>
    <row r="58100" ht="10.199999999999999" hidden="1" x14ac:dyDescent="0.2"/>
    <row r="58101" ht="10.199999999999999" hidden="1" x14ac:dyDescent="0.2"/>
    <row r="58102" ht="10.199999999999999" hidden="1" x14ac:dyDescent="0.2"/>
    <row r="58103" ht="10.199999999999999" hidden="1" x14ac:dyDescent="0.2"/>
    <row r="58104" ht="10.199999999999999" hidden="1" x14ac:dyDescent="0.2"/>
    <row r="58105" ht="10.199999999999999" hidden="1" x14ac:dyDescent="0.2"/>
    <row r="58106" ht="10.199999999999999" hidden="1" x14ac:dyDescent="0.2"/>
    <row r="58107" ht="10.199999999999999" hidden="1" x14ac:dyDescent="0.2"/>
    <row r="58108" ht="10.199999999999999" hidden="1" x14ac:dyDescent="0.2"/>
    <row r="58109" ht="10.199999999999999" hidden="1" x14ac:dyDescent="0.2"/>
    <row r="58110" ht="10.199999999999999" hidden="1" x14ac:dyDescent="0.2"/>
    <row r="58111" ht="10.199999999999999" hidden="1" x14ac:dyDescent="0.2"/>
    <row r="58112" ht="10.199999999999999" hidden="1" x14ac:dyDescent="0.2"/>
    <row r="58113" ht="10.199999999999999" hidden="1" x14ac:dyDescent="0.2"/>
    <row r="58114" ht="10.199999999999999" hidden="1" x14ac:dyDescent="0.2"/>
    <row r="58115" ht="10.199999999999999" hidden="1" x14ac:dyDescent="0.2"/>
    <row r="58116" ht="10.199999999999999" hidden="1" x14ac:dyDescent="0.2"/>
    <row r="58117" ht="10.199999999999999" hidden="1" x14ac:dyDescent="0.2"/>
    <row r="58118" ht="10.199999999999999" hidden="1" x14ac:dyDescent="0.2"/>
    <row r="58119" ht="10.199999999999999" hidden="1" x14ac:dyDescent="0.2"/>
    <row r="58120" ht="10.199999999999999" hidden="1" x14ac:dyDescent="0.2"/>
    <row r="58121" ht="10.199999999999999" hidden="1" x14ac:dyDescent="0.2"/>
    <row r="58122" ht="10.199999999999999" hidden="1" x14ac:dyDescent="0.2"/>
    <row r="58123" ht="10.199999999999999" hidden="1" x14ac:dyDescent="0.2"/>
    <row r="58124" ht="10.199999999999999" hidden="1" x14ac:dyDescent="0.2"/>
    <row r="58125" ht="10.199999999999999" hidden="1" x14ac:dyDescent="0.2"/>
    <row r="58126" ht="10.199999999999999" hidden="1" x14ac:dyDescent="0.2"/>
    <row r="58127" ht="10.199999999999999" hidden="1" x14ac:dyDescent="0.2"/>
    <row r="58128" ht="10.199999999999999" hidden="1" x14ac:dyDescent="0.2"/>
    <row r="58129" ht="10.199999999999999" hidden="1" x14ac:dyDescent="0.2"/>
    <row r="58130" ht="10.199999999999999" hidden="1" x14ac:dyDescent="0.2"/>
    <row r="58131" ht="10.199999999999999" hidden="1" x14ac:dyDescent="0.2"/>
    <row r="58132" ht="10.199999999999999" hidden="1" x14ac:dyDescent="0.2"/>
    <row r="58133" ht="10.199999999999999" hidden="1" x14ac:dyDescent="0.2"/>
    <row r="58134" ht="10.199999999999999" hidden="1" x14ac:dyDescent="0.2"/>
    <row r="58135" ht="10.199999999999999" hidden="1" x14ac:dyDescent="0.2"/>
    <row r="58136" ht="10.199999999999999" hidden="1" x14ac:dyDescent="0.2"/>
    <row r="58137" ht="10.199999999999999" hidden="1" x14ac:dyDescent="0.2"/>
    <row r="58138" ht="10.199999999999999" hidden="1" x14ac:dyDescent="0.2"/>
    <row r="58139" ht="10.199999999999999" hidden="1" x14ac:dyDescent="0.2"/>
    <row r="58140" ht="10.199999999999999" hidden="1" x14ac:dyDescent="0.2"/>
    <row r="58141" ht="10.199999999999999" hidden="1" x14ac:dyDescent="0.2"/>
    <row r="58142" ht="10.199999999999999" hidden="1" x14ac:dyDescent="0.2"/>
    <row r="58143" ht="10.199999999999999" hidden="1" x14ac:dyDescent="0.2"/>
    <row r="58144" ht="10.199999999999999" hidden="1" x14ac:dyDescent="0.2"/>
    <row r="58145" ht="10.199999999999999" hidden="1" x14ac:dyDescent="0.2"/>
    <row r="58146" ht="10.199999999999999" hidden="1" x14ac:dyDescent="0.2"/>
    <row r="58147" ht="10.199999999999999" hidden="1" x14ac:dyDescent="0.2"/>
    <row r="58148" ht="10.199999999999999" hidden="1" x14ac:dyDescent="0.2"/>
    <row r="58149" ht="10.199999999999999" hidden="1" x14ac:dyDescent="0.2"/>
    <row r="58150" ht="10.199999999999999" hidden="1" x14ac:dyDescent="0.2"/>
    <row r="58151" ht="10.199999999999999" hidden="1" x14ac:dyDescent="0.2"/>
    <row r="58152" ht="10.199999999999999" hidden="1" x14ac:dyDescent="0.2"/>
    <row r="58153" ht="10.199999999999999" hidden="1" x14ac:dyDescent="0.2"/>
    <row r="58154" ht="10.199999999999999" hidden="1" x14ac:dyDescent="0.2"/>
    <row r="58155" ht="10.199999999999999" hidden="1" x14ac:dyDescent="0.2"/>
    <row r="58156" ht="10.199999999999999" hidden="1" x14ac:dyDescent="0.2"/>
    <row r="58157" ht="10.199999999999999" hidden="1" x14ac:dyDescent="0.2"/>
    <row r="58158" ht="10.199999999999999" hidden="1" x14ac:dyDescent="0.2"/>
    <row r="58159" ht="10.199999999999999" hidden="1" x14ac:dyDescent="0.2"/>
    <row r="58160" ht="10.199999999999999" hidden="1" x14ac:dyDescent="0.2"/>
    <row r="58161" ht="10.199999999999999" hidden="1" x14ac:dyDescent="0.2"/>
    <row r="58162" ht="10.199999999999999" hidden="1" x14ac:dyDescent="0.2"/>
    <row r="58163" ht="10.199999999999999" hidden="1" x14ac:dyDescent="0.2"/>
    <row r="58164" ht="10.199999999999999" hidden="1" x14ac:dyDescent="0.2"/>
    <row r="58165" ht="10.199999999999999" hidden="1" x14ac:dyDescent="0.2"/>
    <row r="58166" ht="10.199999999999999" hidden="1" x14ac:dyDescent="0.2"/>
    <row r="58167" ht="10.199999999999999" hidden="1" x14ac:dyDescent="0.2"/>
    <row r="58168" ht="10.199999999999999" hidden="1" x14ac:dyDescent="0.2"/>
    <row r="58169" ht="10.199999999999999" hidden="1" x14ac:dyDescent="0.2"/>
    <row r="58170" ht="10.199999999999999" hidden="1" x14ac:dyDescent="0.2"/>
    <row r="58171" ht="10.199999999999999" hidden="1" x14ac:dyDescent="0.2"/>
    <row r="58172" ht="10.199999999999999" hidden="1" x14ac:dyDescent="0.2"/>
    <row r="58173" ht="10.199999999999999" hidden="1" x14ac:dyDescent="0.2"/>
    <row r="58174" ht="10.199999999999999" hidden="1" x14ac:dyDescent="0.2"/>
    <row r="58175" ht="10.199999999999999" hidden="1" x14ac:dyDescent="0.2"/>
    <row r="58176" ht="10.199999999999999" hidden="1" x14ac:dyDescent="0.2"/>
    <row r="58177" ht="10.199999999999999" hidden="1" x14ac:dyDescent="0.2"/>
    <row r="58178" ht="10.199999999999999" hidden="1" x14ac:dyDescent="0.2"/>
    <row r="58179" ht="10.199999999999999" hidden="1" x14ac:dyDescent="0.2"/>
    <row r="58180" ht="10.199999999999999" hidden="1" x14ac:dyDescent="0.2"/>
    <row r="58181" ht="10.199999999999999" hidden="1" x14ac:dyDescent="0.2"/>
    <row r="58182" ht="10.199999999999999" hidden="1" x14ac:dyDescent="0.2"/>
    <row r="58183" ht="10.199999999999999" hidden="1" x14ac:dyDescent="0.2"/>
    <row r="58184" ht="10.199999999999999" hidden="1" x14ac:dyDescent="0.2"/>
    <row r="58185" ht="10.199999999999999" hidden="1" x14ac:dyDescent="0.2"/>
    <row r="58186" ht="10.199999999999999" hidden="1" x14ac:dyDescent="0.2"/>
    <row r="58187" ht="10.199999999999999" hidden="1" x14ac:dyDescent="0.2"/>
    <row r="58188" ht="10.199999999999999" hidden="1" x14ac:dyDescent="0.2"/>
    <row r="58189" ht="10.199999999999999" hidden="1" x14ac:dyDescent="0.2"/>
    <row r="58190" ht="10.199999999999999" hidden="1" x14ac:dyDescent="0.2"/>
    <row r="58191" ht="10.199999999999999" hidden="1" x14ac:dyDescent="0.2"/>
    <row r="58192" ht="10.199999999999999" hidden="1" x14ac:dyDescent="0.2"/>
    <row r="58193" ht="10.199999999999999" hidden="1" x14ac:dyDescent="0.2"/>
    <row r="58194" ht="10.199999999999999" hidden="1" x14ac:dyDescent="0.2"/>
    <row r="58195" ht="10.199999999999999" hidden="1" x14ac:dyDescent="0.2"/>
    <row r="58196" ht="10.199999999999999" hidden="1" x14ac:dyDescent="0.2"/>
    <row r="58197" ht="10.199999999999999" hidden="1" x14ac:dyDescent="0.2"/>
    <row r="58198" ht="10.199999999999999" hidden="1" x14ac:dyDescent="0.2"/>
    <row r="58199" ht="10.199999999999999" hidden="1" x14ac:dyDescent="0.2"/>
    <row r="58200" ht="10.199999999999999" hidden="1" x14ac:dyDescent="0.2"/>
    <row r="58201" ht="10.199999999999999" hidden="1" x14ac:dyDescent="0.2"/>
    <row r="58202" ht="10.199999999999999" hidden="1" x14ac:dyDescent="0.2"/>
    <row r="58203" ht="10.199999999999999" hidden="1" x14ac:dyDescent="0.2"/>
    <row r="58204" ht="10.199999999999999" hidden="1" x14ac:dyDescent="0.2"/>
    <row r="58205" ht="10.199999999999999" hidden="1" x14ac:dyDescent="0.2"/>
    <row r="58206" ht="10.199999999999999" hidden="1" x14ac:dyDescent="0.2"/>
    <row r="58207" ht="10.199999999999999" hidden="1" x14ac:dyDescent="0.2"/>
    <row r="58208" ht="10.199999999999999" hidden="1" x14ac:dyDescent="0.2"/>
    <row r="58209" ht="10.199999999999999" hidden="1" x14ac:dyDescent="0.2"/>
    <row r="58210" ht="10.199999999999999" hidden="1" x14ac:dyDescent="0.2"/>
    <row r="58211" ht="10.199999999999999" hidden="1" x14ac:dyDescent="0.2"/>
    <row r="58212" ht="10.199999999999999" hidden="1" x14ac:dyDescent="0.2"/>
    <row r="58213" ht="10.199999999999999" hidden="1" x14ac:dyDescent="0.2"/>
    <row r="58214" ht="10.199999999999999" hidden="1" x14ac:dyDescent="0.2"/>
    <row r="58215" ht="10.199999999999999" hidden="1" x14ac:dyDescent="0.2"/>
    <row r="58216" ht="10.199999999999999" hidden="1" x14ac:dyDescent="0.2"/>
    <row r="58217" ht="10.199999999999999" hidden="1" x14ac:dyDescent="0.2"/>
    <row r="58218" ht="10.199999999999999" hidden="1" x14ac:dyDescent="0.2"/>
    <row r="58219" ht="10.199999999999999" hidden="1" x14ac:dyDescent="0.2"/>
    <row r="58220" ht="10.199999999999999" hidden="1" x14ac:dyDescent="0.2"/>
    <row r="58221" ht="10.199999999999999" hidden="1" x14ac:dyDescent="0.2"/>
    <row r="58222" ht="10.199999999999999" hidden="1" x14ac:dyDescent="0.2"/>
    <row r="58223" ht="10.199999999999999" hidden="1" x14ac:dyDescent="0.2"/>
    <row r="58224" ht="10.199999999999999" hidden="1" x14ac:dyDescent="0.2"/>
    <row r="58225" ht="10.199999999999999" hidden="1" x14ac:dyDescent="0.2"/>
    <row r="58226" ht="10.199999999999999" hidden="1" x14ac:dyDescent="0.2"/>
    <row r="58227" ht="10.199999999999999" hidden="1" x14ac:dyDescent="0.2"/>
    <row r="58228" ht="10.199999999999999" hidden="1" x14ac:dyDescent="0.2"/>
    <row r="58229" ht="10.199999999999999" hidden="1" x14ac:dyDescent="0.2"/>
    <row r="58230" ht="10.199999999999999" hidden="1" x14ac:dyDescent="0.2"/>
    <row r="58231" ht="10.199999999999999" hidden="1" x14ac:dyDescent="0.2"/>
    <row r="58232" ht="10.199999999999999" hidden="1" x14ac:dyDescent="0.2"/>
    <row r="58233" ht="10.199999999999999" hidden="1" x14ac:dyDescent="0.2"/>
    <row r="58234" ht="10.199999999999999" hidden="1" x14ac:dyDescent="0.2"/>
    <row r="58235" ht="10.199999999999999" hidden="1" x14ac:dyDescent="0.2"/>
    <row r="58236" ht="10.199999999999999" hidden="1" x14ac:dyDescent="0.2"/>
    <row r="58237" ht="10.199999999999999" hidden="1" x14ac:dyDescent="0.2"/>
    <row r="58238" ht="10.199999999999999" hidden="1" x14ac:dyDescent="0.2"/>
    <row r="58239" ht="10.199999999999999" hidden="1" x14ac:dyDescent="0.2"/>
    <row r="58240" ht="10.199999999999999" hidden="1" x14ac:dyDescent="0.2"/>
    <row r="58241" ht="10.199999999999999" hidden="1" x14ac:dyDescent="0.2"/>
    <row r="58242" ht="10.199999999999999" hidden="1" x14ac:dyDescent="0.2"/>
    <row r="58243" ht="10.199999999999999" hidden="1" x14ac:dyDescent="0.2"/>
    <row r="58244" ht="10.199999999999999" hidden="1" x14ac:dyDescent="0.2"/>
    <row r="58245" ht="10.199999999999999" hidden="1" x14ac:dyDescent="0.2"/>
    <row r="58246" ht="10.199999999999999" hidden="1" x14ac:dyDescent="0.2"/>
    <row r="58247" ht="10.199999999999999" hidden="1" x14ac:dyDescent="0.2"/>
    <row r="58248" ht="10.199999999999999" hidden="1" x14ac:dyDescent="0.2"/>
    <row r="58249" ht="10.199999999999999" hidden="1" x14ac:dyDescent="0.2"/>
    <row r="58250" ht="10.199999999999999" hidden="1" x14ac:dyDescent="0.2"/>
    <row r="58251" ht="10.199999999999999" hidden="1" x14ac:dyDescent="0.2"/>
    <row r="58252" ht="10.199999999999999" hidden="1" x14ac:dyDescent="0.2"/>
    <row r="58253" ht="10.199999999999999" hidden="1" x14ac:dyDescent="0.2"/>
    <row r="58254" ht="10.199999999999999" hidden="1" x14ac:dyDescent="0.2"/>
    <row r="58255" ht="10.199999999999999" hidden="1" x14ac:dyDescent="0.2"/>
    <row r="58256" ht="10.199999999999999" hidden="1" x14ac:dyDescent="0.2"/>
    <row r="58257" ht="10.199999999999999" hidden="1" x14ac:dyDescent="0.2"/>
    <row r="58258" ht="10.199999999999999" hidden="1" x14ac:dyDescent="0.2"/>
    <row r="58259" ht="10.199999999999999" hidden="1" x14ac:dyDescent="0.2"/>
    <row r="58260" ht="10.199999999999999" hidden="1" x14ac:dyDescent="0.2"/>
    <row r="58261" ht="10.199999999999999" hidden="1" x14ac:dyDescent="0.2"/>
    <row r="58262" ht="10.199999999999999" hidden="1" x14ac:dyDescent="0.2"/>
    <row r="58263" ht="10.199999999999999" hidden="1" x14ac:dyDescent="0.2"/>
    <row r="58264" ht="10.199999999999999" hidden="1" x14ac:dyDescent="0.2"/>
    <row r="58265" ht="10.199999999999999" hidden="1" x14ac:dyDescent="0.2"/>
    <row r="58266" ht="10.199999999999999" hidden="1" x14ac:dyDescent="0.2"/>
    <row r="58267" ht="10.199999999999999" hidden="1" x14ac:dyDescent="0.2"/>
    <row r="58268" ht="10.199999999999999" hidden="1" x14ac:dyDescent="0.2"/>
    <row r="58269" ht="10.199999999999999" hidden="1" x14ac:dyDescent="0.2"/>
    <row r="58270" ht="10.199999999999999" hidden="1" x14ac:dyDescent="0.2"/>
    <row r="58271" ht="10.199999999999999" hidden="1" x14ac:dyDescent="0.2"/>
    <row r="58272" ht="10.199999999999999" hidden="1" x14ac:dyDescent="0.2"/>
    <row r="58273" ht="10.199999999999999" hidden="1" x14ac:dyDescent="0.2"/>
    <row r="58274" ht="10.199999999999999" hidden="1" x14ac:dyDescent="0.2"/>
    <row r="58275" ht="10.199999999999999" hidden="1" x14ac:dyDescent="0.2"/>
    <row r="58276" ht="10.199999999999999" hidden="1" x14ac:dyDescent="0.2"/>
    <row r="58277" ht="10.199999999999999" hidden="1" x14ac:dyDescent="0.2"/>
    <row r="58278" ht="10.199999999999999" hidden="1" x14ac:dyDescent="0.2"/>
    <row r="58279" ht="10.199999999999999" hidden="1" x14ac:dyDescent="0.2"/>
    <row r="58280" ht="10.199999999999999" hidden="1" x14ac:dyDescent="0.2"/>
    <row r="58281" ht="10.199999999999999" hidden="1" x14ac:dyDescent="0.2"/>
    <row r="58282" ht="10.199999999999999" hidden="1" x14ac:dyDescent="0.2"/>
    <row r="58283" ht="10.199999999999999" hidden="1" x14ac:dyDescent="0.2"/>
    <row r="58284" ht="10.199999999999999" hidden="1" x14ac:dyDescent="0.2"/>
    <row r="58285" ht="10.199999999999999" hidden="1" x14ac:dyDescent="0.2"/>
    <row r="58286" ht="10.199999999999999" hidden="1" x14ac:dyDescent="0.2"/>
    <row r="58287" ht="10.199999999999999" hidden="1" x14ac:dyDescent="0.2"/>
    <row r="58288" ht="10.199999999999999" hidden="1" x14ac:dyDescent="0.2"/>
    <row r="58289" ht="10.199999999999999" hidden="1" x14ac:dyDescent="0.2"/>
    <row r="58290" ht="10.199999999999999" hidden="1" x14ac:dyDescent="0.2"/>
    <row r="58291" ht="10.199999999999999" hidden="1" x14ac:dyDescent="0.2"/>
    <row r="58292" ht="10.199999999999999" hidden="1" x14ac:dyDescent="0.2"/>
    <row r="58293" ht="10.199999999999999" hidden="1" x14ac:dyDescent="0.2"/>
    <row r="58294" ht="10.199999999999999" hidden="1" x14ac:dyDescent="0.2"/>
    <row r="58295" ht="10.199999999999999" hidden="1" x14ac:dyDescent="0.2"/>
    <row r="58296" ht="10.199999999999999" hidden="1" x14ac:dyDescent="0.2"/>
    <row r="58297" ht="10.199999999999999" hidden="1" x14ac:dyDescent="0.2"/>
    <row r="58298" ht="10.199999999999999" hidden="1" x14ac:dyDescent="0.2"/>
    <row r="58299" ht="10.199999999999999" hidden="1" x14ac:dyDescent="0.2"/>
    <row r="58300" ht="10.199999999999999" hidden="1" x14ac:dyDescent="0.2"/>
    <row r="58301" ht="10.199999999999999" hidden="1" x14ac:dyDescent="0.2"/>
    <row r="58302" ht="10.199999999999999" hidden="1" x14ac:dyDescent="0.2"/>
    <row r="58303" ht="10.199999999999999" hidden="1" x14ac:dyDescent="0.2"/>
    <row r="58304" ht="10.199999999999999" hidden="1" x14ac:dyDescent="0.2"/>
    <row r="58305" ht="10.199999999999999" hidden="1" x14ac:dyDescent="0.2"/>
    <row r="58306" ht="10.199999999999999" hidden="1" x14ac:dyDescent="0.2"/>
    <row r="58307" ht="10.199999999999999" hidden="1" x14ac:dyDescent="0.2"/>
    <row r="58308" ht="10.199999999999999" hidden="1" x14ac:dyDescent="0.2"/>
    <row r="58309" ht="10.199999999999999" hidden="1" x14ac:dyDescent="0.2"/>
    <row r="58310" ht="10.199999999999999" hidden="1" x14ac:dyDescent="0.2"/>
    <row r="58311" ht="10.199999999999999" hidden="1" x14ac:dyDescent="0.2"/>
    <row r="58312" ht="10.199999999999999" hidden="1" x14ac:dyDescent="0.2"/>
    <row r="58313" ht="10.199999999999999" hidden="1" x14ac:dyDescent="0.2"/>
    <row r="58314" ht="10.199999999999999" hidden="1" x14ac:dyDescent="0.2"/>
    <row r="58315" ht="10.199999999999999" hidden="1" x14ac:dyDescent="0.2"/>
    <row r="58316" ht="10.199999999999999" hidden="1" x14ac:dyDescent="0.2"/>
    <row r="58317" ht="10.199999999999999" hidden="1" x14ac:dyDescent="0.2"/>
    <row r="58318" ht="10.199999999999999" hidden="1" x14ac:dyDescent="0.2"/>
    <row r="58319" ht="10.199999999999999" hidden="1" x14ac:dyDescent="0.2"/>
    <row r="58320" ht="10.199999999999999" hidden="1" x14ac:dyDescent="0.2"/>
    <row r="58321" ht="10.199999999999999" hidden="1" x14ac:dyDescent="0.2"/>
    <row r="58322" ht="10.199999999999999" hidden="1" x14ac:dyDescent="0.2"/>
    <row r="58323" ht="10.199999999999999" hidden="1" x14ac:dyDescent="0.2"/>
    <row r="58324" ht="10.199999999999999" hidden="1" x14ac:dyDescent="0.2"/>
    <row r="58325" ht="10.199999999999999" hidden="1" x14ac:dyDescent="0.2"/>
    <row r="58326" ht="10.199999999999999" hidden="1" x14ac:dyDescent="0.2"/>
    <row r="58327" ht="10.199999999999999" hidden="1" x14ac:dyDescent="0.2"/>
    <row r="58328" ht="10.199999999999999" hidden="1" x14ac:dyDescent="0.2"/>
    <row r="58329" ht="10.199999999999999" hidden="1" x14ac:dyDescent="0.2"/>
    <row r="58330" ht="10.199999999999999" hidden="1" x14ac:dyDescent="0.2"/>
    <row r="58331" ht="10.199999999999999" hidden="1" x14ac:dyDescent="0.2"/>
    <row r="58332" ht="10.199999999999999" hidden="1" x14ac:dyDescent="0.2"/>
    <row r="58333" ht="10.199999999999999" hidden="1" x14ac:dyDescent="0.2"/>
    <row r="58334" ht="10.199999999999999" hidden="1" x14ac:dyDescent="0.2"/>
    <row r="58335" ht="10.199999999999999" hidden="1" x14ac:dyDescent="0.2"/>
    <row r="58336" ht="10.199999999999999" hidden="1" x14ac:dyDescent="0.2"/>
    <row r="58337" ht="10.199999999999999" hidden="1" x14ac:dyDescent="0.2"/>
    <row r="58338" ht="10.199999999999999" hidden="1" x14ac:dyDescent="0.2"/>
    <row r="58339" ht="10.199999999999999" hidden="1" x14ac:dyDescent="0.2"/>
    <row r="58340" ht="10.199999999999999" hidden="1" x14ac:dyDescent="0.2"/>
    <row r="58341" ht="10.199999999999999" hidden="1" x14ac:dyDescent="0.2"/>
    <row r="58342" ht="10.199999999999999" hidden="1" x14ac:dyDescent="0.2"/>
    <row r="58343" ht="10.199999999999999" hidden="1" x14ac:dyDescent="0.2"/>
    <row r="58344" ht="10.199999999999999" hidden="1" x14ac:dyDescent="0.2"/>
    <row r="58345" ht="10.199999999999999" hidden="1" x14ac:dyDescent="0.2"/>
    <row r="58346" ht="10.199999999999999" hidden="1" x14ac:dyDescent="0.2"/>
    <row r="58347" ht="10.199999999999999" hidden="1" x14ac:dyDescent="0.2"/>
    <row r="58348" ht="10.199999999999999" hidden="1" x14ac:dyDescent="0.2"/>
    <row r="58349" ht="10.199999999999999" hidden="1" x14ac:dyDescent="0.2"/>
    <row r="58350" ht="10.199999999999999" hidden="1" x14ac:dyDescent="0.2"/>
    <row r="58351" ht="10.199999999999999" hidden="1" x14ac:dyDescent="0.2"/>
    <row r="58352" ht="10.199999999999999" hidden="1" x14ac:dyDescent="0.2"/>
    <row r="58353" ht="10.199999999999999" hidden="1" x14ac:dyDescent="0.2"/>
    <row r="58354" ht="10.199999999999999" hidden="1" x14ac:dyDescent="0.2"/>
    <row r="58355" ht="10.199999999999999" hidden="1" x14ac:dyDescent="0.2"/>
    <row r="58356" ht="10.199999999999999" hidden="1" x14ac:dyDescent="0.2"/>
    <row r="58357" ht="10.199999999999999" hidden="1" x14ac:dyDescent="0.2"/>
    <row r="58358" ht="10.199999999999999" hidden="1" x14ac:dyDescent="0.2"/>
    <row r="58359" ht="10.199999999999999" hidden="1" x14ac:dyDescent="0.2"/>
    <row r="58360" ht="10.199999999999999" hidden="1" x14ac:dyDescent="0.2"/>
    <row r="58361" ht="10.199999999999999" hidden="1" x14ac:dyDescent="0.2"/>
    <row r="58362" ht="10.199999999999999" hidden="1" x14ac:dyDescent="0.2"/>
    <row r="58363" ht="10.199999999999999" hidden="1" x14ac:dyDescent="0.2"/>
    <row r="58364" ht="10.199999999999999" hidden="1" x14ac:dyDescent="0.2"/>
    <row r="58365" ht="10.199999999999999" hidden="1" x14ac:dyDescent="0.2"/>
    <row r="58366" ht="10.199999999999999" hidden="1" x14ac:dyDescent="0.2"/>
    <row r="58367" ht="10.199999999999999" hidden="1" x14ac:dyDescent="0.2"/>
    <row r="58368" ht="10.199999999999999" hidden="1" x14ac:dyDescent="0.2"/>
    <row r="58369" ht="10.199999999999999" hidden="1" x14ac:dyDescent="0.2"/>
    <row r="58370" ht="10.199999999999999" hidden="1" x14ac:dyDescent="0.2"/>
    <row r="58371" ht="10.199999999999999" hidden="1" x14ac:dyDescent="0.2"/>
    <row r="58372" ht="10.199999999999999" hidden="1" x14ac:dyDescent="0.2"/>
    <row r="58373" ht="10.199999999999999" hidden="1" x14ac:dyDescent="0.2"/>
    <row r="58374" ht="10.199999999999999" hidden="1" x14ac:dyDescent="0.2"/>
    <row r="58375" ht="10.199999999999999" hidden="1" x14ac:dyDescent="0.2"/>
    <row r="58376" ht="10.199999999999999" hidden="1" x14ac:dyDescent="0.2"/>
    <row r="58377" ht="10.199999999999999" hidden="1" x14ac:dyDescent="0.2"/>
    <row r="58378" ht="10.199999999999999" hidden="1" x14ac:dyDescent="0.2"/>
    <row r="58379" ht="10.199999999999999" hidden="1" x14ac:dyDescent="0.2"/>
    <row r="58380" ht="10.199999999999999" hidden="1" x14ac:dyDescent="0.2"/>
    <row r="58381" ht="10.199999999999999" hidden="1" x14ac:dyDescent="0.2"/>
    <row r="58382" ht="10.199999999999999" hidden="1" x14ac:dyDescent="0.2"/>
    <row r="58383" ht="10.199999999999999" hidden="1" x14ac:dyDescent="0.2"/>
    <row r="58384" ht="10.199999999999999" hidden="1" x14ac:dyDescent="0.2"/>
    <row r="58385" ht="10.199999999999999" hidden="1" x14ac:dyDescent="0.2"/>
    <row r="58386" ht="10.199999999999999" hidden="1" x14ac:dyDescent="0.2"/>
    <row r="58387" ht="10.199999999999999" hidden="1" x14ac:dyDescent="0.2"/>
    <row r="58388" ht="10.199999999999999" hidden="1" x14ac:dyDescent="0.2"/>
    <row r="58389" ht="10.199999999999999" hidden="1" x14ac:dyDescent="0.2"/>
    <row r="58390" ht="10.199999999999999" hidden="1" x14ac:dyDescent="0.2"/>
    <row r="58391" ht="10.199999999999999" hidden="1" x14ac:dyDescent="0.2"/>
    <row r="58392" ht="10.199999999999999" hidden="1" x14ac:dyDescent="0.2"/>
    <row r="58393" ht="10.199999999999999" hidden="1" x14ac:dyDescent="0.2"/>
    <row r="58394" ht="10.199999999999999" hidden="1" x14ac:dyDescent="0.2"/>
    <row r="58395" ht="10.199999999999999" hidden="1" x14ac:dyDescent="0.2"/>
    <row r="58396" ht="10.199999999999999" hidden="1" x14ac:dyDescent="0.2"/>
    <row r="58397" ht="10.199999999999999" hidden="1" x14ac:dyDescent="0.2"/>
    <row r="58398" ht="10.199999999999999" hidden="1" x14ac:dyDescent="0.2"/>
    <row r="58399" ht="10.199999999999999" hidden="1" x14ac:dyDescent="0.2"/>
    <row r="58400" ht="10.199999999999999" hidden="1" x14ac:dyDescent="0.2"/>
    <row r="58401" ht="10.199999999999999" hidden="1" x14ac:dyDescent="0.2"/>
    <row r="58402" ht="10.199999999999999" hidden="1" x14ac:dyDescent="0.2"/>
    <row r="58403" ht="10.199999999999999" hidden="1" x14ac:dyDescent="0.2"/>
    <row r="58404" ht="10.199999999999999" hidden="1" x14ac:dyDescent="0.2"/>
    <row r="58405" ht="10.199999999999999" hidden="1" x14ac:dyDescent="0.2"/>
    <row r="58406" ht="10.199999999999999" hidden="1" x14ac:dyDescent="0.2"/>
    <row r="58407" ht="10.199999999999999" hidden="1" x14ac:dyDescent="0.2"/>
    <row r="58408" ht="10.199999999999999" hidden="1" x14ac:dyDescent="0.2"/>
    <row r="58409" ht="10.199999999999999" hidden="1" x14ac:dyDescent="0.2"/>
    <row r="58410" ht="10.199999999999999" hidden="1" x14ac:dyDescent="0.2"/>
    <row r="58411" ht="10.199999999999999" hidden="1" x14ac:dyDescent="0.2"/>
    <row r="58412" ht="10.199999999999999" hidden="1" x14ac:dyDescent="0.2"/>
    <row r="58413" ht="10.199999999999999" hidden="1" x14ac:dyDescent="0.2"/>
    <row r="58414" ht="10.199999999999999" hidden="1" x14ac:dyDescent="0.2"/>
    <row r="58415" ht="10.199999999999999" hidden="1" x14ac:dyDescent="0.2"/>
    <row r="58416" ht="10.199999999999999" hidden="1" x14ac:dyDescent="0.2"/>
    <row r="58417" ht="10.199999999999999" hidden="1" x14ac:dyDescent="0.2"/>
    <row r="58418" ht="10.199999999999999" hidden="1" x14ac:dyDescent="0.2"/>
    <row r="58419" ht="10.199999999999999" hidden="1" x14ac:dyDescent="0.2"/>
    <row r="58420" ht="10.199999999999999" hidden="1" x14ac:dyDescent="0.2"/>
    <row r="58421" ht="10.199999999999999" hidden="1" x14ac:dyDescent="0.2"/>
    <row r="58422" ht="10.199999999999999" hidden="1" x14ac:dyDescent="0.2"/>
    <row r="58423" ht="10.199999999999999" hidden="1" x14ac:dyDescent="0.2"/>
    <row r="58424" ht="10.199999999999999" hidden="1" x14ac:dyDescent="0.2"/>
    <row r="58425" ht="10.199999999999999" hidden="1" x14ac:dyDescent="0.2"/>
    <row r="58426" ht="10.199999999999999" hidden="1" x14ac:dyDescent="0.2"/>
    <row r="58427" ht="10.199999999999999" hidden="1" x14ac:dyDescent="0.2"/>
    <row r="58428" ht="10.199999999999999" hidden="1" x14ac:dyDescent="0.2"/>
    <row r="58429" ht="10.199999999999999" hidden="1" x14ac:dyDescent="0.2"/>
    <row r="58430" ht="10.199999999999999" hidden="1" x14ac:dyDescent="0.2"/>
    <row r="58431" ht="10.199999999999999" hidden="1" x14ac:dyDescent="0.2"/>
    <row r="58432" ht="10.199999999999999" hidden="1" x14ac:dyDescent="0.2"/>
    <row r="58433" ht="10.199999999999999" hidden="1" x14ac:dyDescent="0.2"/>
    <row r="58434" ht="10.199999999999999" hidden="1" x14ac:dyDescent="0.2"/>
    <row r="58435" ht="10.199999999999999" hidden="1" x14ac:dyDescent="0.2"/>
    <row r="58436" ht="10.199999999999999" hidden="1" x14ac:dyDescent="0.2"/>
    <row r="58437" ht="10.199999999999999" hidden="1" x14ac:dyDescent="0.2"/>
    <row r="58438" ht="10.199999999999999" hidden="1" x14ac:dyDescent="0.2"/>
    <row r="58439" ht="10.199999999999999" hidden="1" x14ac:dyDescent="0.2"/>
    <row r="58440" ht="10.199999999999999" hidden="1" x14ac:dyDescent="0.2"/>
    <row r="58441" ht="10.199999999999999" hidden="1" x14ac:dyDescent="0.2"/>
    <row r="58442" ht="10.199999999999999" hidden="1" x14ac:dyDescent="0.2"/>
    <row r="58443" ht="10.199999999999999" hidden="1" x14ac:dyDescent="0.2"/>
    <row r="58444" ht="10.199999999999999" hidden="1" x14ac:dyDescent="0.2"/>
    <row r="58445" ht="10.199999999999999" hidden="1" x14ac:dyDescent="0.2"/>
    <row r="58446" ht="10.199999999999999" hidden="1" x14ac:dyDescent="0.2"/>
    <row r="58447" ht="10.199999999999999" hidden="1" x14ac:dyDescent="0.2"/>
    <row r="58448" ht="10.199999999999999" hidden="1" x14ac:dyDescent="0.2"/>
    <row r="58449" ht="10.199999999999999" hidden="1" x14ac:dyDescent="0.2"/>
    <row r="58450" ht="10.199999999999999" hidden="1" x14ac:dyDescent="0.2"/>
    <row r="58451" ht="10.199999999999999" hidden="1" x14ac:dyDescent="0.2"/>
    <row r="58452" ht="10.199999999999999" hidden="1" x14ac:dyDescent="0.2"/>
    <row r="58453" ht="10.199999999999999" hidden="1" x14ac:dyDescent="0.2"/>
    <row r="58454" ht="10.199999999999999" hidden="1" x14ac:dyDescent="0.2"/>
    <row r="58455" ht="10.199999999999999" hidden="1" x14ac:dyDescent="0.2"/>
    <row r="58456" ht="10.199999999999999" hidden="1" x14ac:dyDescent="0.2"/>
    <row r="58457" ht="10.199999999999999" hidden="1" x14ac:dyDescent="0.2"/>
    <row r="58458" ht="10.199999999999999" hidden="1" x14ac:dyDescent="0.2"/>
    <row r="58459" ht="10.199999999999999" hidden="1" x14ac:dyDescent="0.2"/>
    <row r="58460" ht="10.199999999999999" hidden="1" x14ac:dyDescent="0.2"/>
    <row r="58461" ht="10.199999999999999" hidden="1" x14ac:dyDescent="0.2"/>
    <row r="58462" ht="10.199999999999999" hidden="1" x14ac:dyDescent="0.2"/>
    <row r="58463" ht="10.199999999999999" hidden="1" x14ac:dyDescent="0.2"/>
    <row r="58464" ht="10.199999999999999" hidden="1" x14ac:dyDescent="0.2"/>
    <row r="58465" ht="10.199999999999999" hidden="1" x14ac:dyDescent="0.2"/>
    <row r="58466" ht="10.199999999999999" hidden="1" x14ac:dyDescent="0.2"/>
    <row r="58467" ht="10.199999999999999" hidden="1" x14ac:dyDescent="0.2"/>
    <row r="58468" ht="10.199999999999999" hidden="1" x14ac:dyDescent="0.2"/>
    <row r="58469" ht="10.199999999999999" hidden="1" x14ac:dyDescent="0.2"/>
    <row r="58470" ht="10.199999999999999" hidden="1" x14ac:dyDescent="0.2"/>
    <row r="58471" ht="10.199999999999999" hidden="1" x14ac:dyDescent="0.2"/>
    <row r="58472" ht="10.199999999999999" hidden="1" x14ac:dyDescent="0.2"/>
    <row r="58473" ht="10.199999999999999" hidden="1" x14ac:dyDescent="0.2"/>
    <row r="58474" ht="10.199999999999999" hidden="1" x14ac:dyDescent="0.2"/>
    <row r="58475" ht="10.199999999999999" hidden="1" x14ac:dyDescent="0.2"/>
    <row r="58476" ht="10.199999999999999" hidden="1" x14ac:dyDescent="0.2"/>
    <row r="58477" ht="10.199999999999999" hidden="1" x14ac:dyDescent="0.2"/>
    <row r="58478" ht="10.199999999999999" hidden="1" x14ac:dyDescent="0.2"/>
    <row r="58479" ht="10.199999999999999" hidden="1" x14ac:dyDescent="0.2"/>
    <row r="58480" ht="10.199999999999999" hidden="1" x14ac:dyDescent="0.2"/>
    <row r="58481" ht="10.199999999999999" hidden="1" x14ac:dyDescent="0.2"/>
    <row r="58482" ht="10.199999999999999" hidden="1" x14ac:dyDescent="0.2"/>
    <row r="58483" ht="10.199999999999999" hidden="1" x14ac:dyDescent="0.2"/>
    <row r="58484" ht="10.199999999999999" hidden="1" x14ac:dyDescent="0.2"/>
    <row r="58485" ht="10.199999999999999" hidden="1" x14ac:dyDescent="0.2"/>
    <row r="58486" ht="10.199999999999999" hidden="1" x14ac:dyDescent="0.2"/>
    <row r="58487" ht="10.199999999999999" hidden="1" x14ac:dyDescent="0.2"/>
    <row r="58488" ht="10.199999999999999" hidden="1" x14ac:dyDescent="0.2"/>
    <row r="58489" ht="10.199999999999999" hidden="1" x14ac:dyDescent="0.2"/>
    <row r="58490" ht="10.199999999999999" hidden="1" x14ac:dyDescent="0.2"/>
    <row r="58491" ht="10.199999999999999" hidden="1" x14ac:dyDescent="0.2"/>
    <row r="58492" ht="10.199999999999999" hidden="1" x14ac:dyDescent="0.2"/>
    <row r="58493" ht="10.199999999999999" hidden="1" x14ac:dyDescent="0.2"/>
    <row r="58494" ht="10.199999999999999" hidden="1" x14ac:dyDescent="0.2"/>
    <row r="58495" ht="10.199999999999999" hidden="1" x14ac:dyDescent="0.2"/>
    <row r="58496" ht="10.199999999999999" hidden="1" x14ac:dyDescent="0.2"/>
    <row r="58497" ht="10.199999999999999" hidden="1" x14ac:dyDescent="0.2"/>
    <row r="58498" ht="10.199999999999999" hidden="1" x14ac:dyDescent="0.2"/>
    <row r="58499" ht="10.199999999999999" hidden="1" x14ac:dyDescent="0.2"/>
    <row r="58500" ht="10.199999999999999" hidden="1" x14ac:dyDescent="0.2"/>
    <row r="58501" ht="10.199999999999999" hidden="1" x14ac:dyDescent="0.2"/>
    <row r="58502" ht="10.199999999999999" hidden="1" x14ac:dyDescent="0.2"/>
    <row r="58503" ht="10.199999999999999" hidden="1" x14ac:dyDescent="0.2"/>
    <row r="58504" ht="10.199999999999999" hidden="1" x14ac:dyDescent="0.2"/>
    <row r="58505" ht="10.199999999999999" hidden="1" x14ac:dyDescent="0.2"/>
    <row r="58506" ht="10.199999999999999" hidden="1" x14ac:dyDescent="0.2"/>
    <row r="58507" ht="10.199999999999999" hidden="1" x14ac:dyDescent="0.2"/>
    <row r="58508" ht="10.199999999999999" hidden="1" x14ac:dyDescent="0.2"/>
    <row r="58509" ht="10.199999999999999" hidden="1" x14ac:dyDescent="0.2"/>
    <row r="58510" ht="10.199999999999999" hidden="1" x14ac:dyDescent="0.2"/>
    <row r="58511" ht="10.199999999999999" hidden="1" x14ac:dyDescent="0.2"/>
    <row r="58512" ht="10.199999999999999" hidden="1" x14ac:dyDescent="0.2"/>
    <row r="58513" ht="10.199999999999999" hidden="1" x14ac:dyDescent="0.2"/>
    <row r="58514" ht="10.199999999999999" hidden="1" x14ac:dyDescent="0.2"/>
    <row r="58515" ht="10.199999999999999" hidden="1" x14ac:dyDescent="0.2"/>
    <row r="58516" ht="10.199999999999999" hidden="1" x14ac:dyDescent="0.2"/>
    <row r="58517" ht="10.199999999999999" hidden="1" x14ac:dyDescent="0.2"/>
    <row r="58518" ht="10.199999999999999" hidden="1" x14ac:dyDescent="0.2"/>
    <row r="58519" ht="10.199999999999999" hidden="1" x14ac:dyDescent="0.2"/>
    <row r="58520" ht="10.199999999999999" hidden="1" x14ac:dyDescent="0.2"/>
    <row r="58521" ht="10.199999999999999" hidden="1" x14ac:dyDescent="0.2"/>
    <row r="58522" ht="10.199999999999999" hidden="1" x14ac:dyDescent="0.2"/>
    <row r="58523" ht="10.199999999999999" hidden="1" x14ac:dyDescent="0.2"/>
    <row r="58524" ht="10.199999999999999" hidden="1" x14ac:dyDescent="0.2"/>
    <row r="58525" ht="10.199999999999999" hidden="1" x14ac:dyDescent="0.2"/>
    <row r="58526" ht="10.199999999999999" hidden="1" x14ac:dyDescent="0.2"/>
    <row r="58527" ht="10.199999999999999" hidden="1" x14ac:dyDescent="0.2"/>
    <row r="58528" ht="10.199999999999999" hidden="1" x14ac:dyDescent="0.2"/>
    <row r="58529" ht="10.199999999999999" hidden="1" x14ac:dyDescent="0.2"/>
    <row r="58530" ht="10.199999999999999" hidden="1" x14ac:dyDescent="0.2"/>
    <row r="58531" ht="10.199999999999999" hidden="1" x14ac:dyDescent="0.2"/>
    <row r="58532" ht="10.199999999999999" hidden="1" x14ac:dyDescent="0.2"/>
    <row r="58533" ht="10.199999999999999" hidden="1" x14ac:dyDescent="0.2"/>
    <row r="58534" ht="10.199999999999999" hidden="1" x14ac:dyDescent="0.2"/>
    <row r="58535" ht="10.199999999999999" hidden="1" x14ac:dyDescent="0.2"/>
    <row r="58536" ht="10.199999999999999" hidden="1" x14ac:dyDescent="0.2"/>
    <row r="58537" ht="10.199999999999999" hidden="1" x14ac:dyDescent="0.2"/>
    <row r="58538" ht="10.199999999999999" hidden="1" x14ac:dyDescent="0.2"/>
    <row r="58539" ht="10.199999999999999" hidden="1" x14ac:dyDescent="0.2"/>
    <row r="58540" ht="10.199999999999999" hidden="1" x14ac:dyDescent="0.2"/>
    <row r="58541" ht="10.199999999999999" hidden="1" x14ac:dyDescent="0.2"/>
    <row r="58542" ht="10.199999999999999" hidden="1" x14ac:dyDescent="0.2"/>
    <row r="58543" ht="10.199999999999999" hidden="1" x14ac:dyDescent="0.2"/>
    <row r="58544" ht="10.199999999999999" hidden="1" x14ac:dyDescent="0.2"/>
    <row r="58545" ht="10.199999999999999" hidden="1" x14ac:dyDescent="0.2"/>
    <row r="58546" ht="10.199999999999999" hidden="1" x14ac:dyDescent="0.2"/>
    <row r="58547" ht="10.199999999999999" hidden="1" x14ac:dyDescent="0.2"/>
    <row r="58548" ht="10.199999999999999" hidden="1" x14ac:dyDescent="0.2"/>
    <row r="58549" ht="10.199999999999999" hidden="1" x14ac:dyDescent="0.2"/>
    <row r="58550" ht="10.199999999999999" hidden="1" x14ac:dyDescent="0.2"/>
    <row r="58551" ht="10.199999999999999" hidden="1" x14ac:dyDescent="0.2"/>
    <row r="58552" ht="10.199999999999999" hidden="1" x14ac:dyDescent="0.2"/>
    <row r="58553" ht="10.199999999999999" hidden="1" x14ac:dyDescent="0.2"/>
    <row r="58554" ht="10.199999999999999" hidden="1" x14ac:dyDescent="0.2"/>
    <row r="58555" ht="10.199999999999999" hidden="1" x14ac:dyDescent="0.2"/>
    <row r="58556" ht="10.199999999999999" hidden="1" x14ac:dyDescent="0.2"/>
    <row r="58557" ht="10.199999999999999" hidden="1" x14ac:dyDescent="0.2"/>
    <row r="58558" ht="10.199999999999999" hidden="1" x14ac:dyDescent="0.2"/>
    <row r="58559" ht="10.199999999999999" hidden="1" x14ac:dyDescent="0.2"/>
    <row r="58560" ht="10.199999999999999" hidden="1" x14ac:dyDescent="0.2"/>
    <row r="58561" ht="10.199999999999999" hidden="1" x14ac:dyDescent="0.2"/>
    <row r="58562" ht="10.199999999999999" hidden="1" x14ac:dyDescent="0.2"/>
    <row r="58563" ht="10.199999999999999" hidden="1" x14ac:dyDescent="0.2"/>
    <row r="58564" ht="10.199999999999999" hidden="1" x14ac:dyDescent="0.2"/>
    <row r="58565" ht="10.199999999999999" hidden="1" x14ac:dyDescent="0.2"/>
    <row r="58566" ht="10.199999999999999" hidden="1" x14ac:dyDescent="0.2"/>
    <row r="58567" ht="10.199999999999999" hidden="1" x14ac:dyDescent="0.2"/>
    <row r="58568" ht="10.199999999999999" hidden="1" x14ac:dyDescent="0.2"/>
    <row r="58569" ht="10.199999999999999" hidden="1" x14ac:dyDescent="0.2"/>
    <row r="58570" ht="10.199999999999999" hidden="1" x14ac:dyDescent="0.2"/>
    <row r="58571" ht="10.199999999999999" hidden="1" x14ac:dyDescent="0.2"/>
    <row r="58572" ht="10.199999999999999" hidden="1" x14ac:dyDescent="0.2"/>
    <row r="58573" ht="10.199999999999999" hidden="1" x14ac:dyDescent="0.2"/>
    <row r="58574" ht="10.199999999999999" hidden="1" x14ac:dyDescent="0.2"/>
    <row r="58575" ht="10.199999999999999" hidden="1" x14ac:dyDescent="0.2"/>
    <row r="58576" ht="10.199999999999999" hidden="1" x14ac:dyDescent="0.2"/>
    <row r="58577" ht="10.199999999999999" hidden="1" x14ac:dyDescent="0.2"/>
    <row r="58578" ht="10.199999999999999" hidden="1" x14ac:dyDescent="0.2"/>
    <row r="58579" ht="10.199999999999999" hidden="1" x14ac:dyDescent="0.2"/>
    <row r="58580" ht="10.199999999999999" hidden="1" x14ac:dyDescent="0.2"/>
    <row r="58581" ht="10.199999999999999" hidden="1" x14ac:dyDescent="0.2"/>
    <row r="58582" ht="10.199999999999999" hidden="1" x14ac:dyDescent="0.2"/>
    <row r="58583" ht="10.199999999999999" hidden="1" x14ac:dyDescent="0.2"/>
    <row r="58584" ht="10.199999999999999" hidden="1" x14ac:dyDescent="0.2"/>
    <row r="58585" ht="10.199999999999999" hidden="1" x14ac:dyDescent="0.2"/>
    <row r="58586" ht="10.199999999999999" hidden="1" x14ac:dyDescent="0.2"/>
    <row r="58587" ht="10.199999999999999" hidden="1" x14ac:dyDescent="0.2"/>
    <row r="58588" ht="10.199999999999999" hidden="1" x14ac:dyDescent="0.2"/>
    <row r="58589" ht="10.199999999999999" hidden="1" x14ac:dyDescent="0.2"/>
    <row r="58590" ht="10.199999999999999" hidden="1" x14ac:dyDescent="0.2"/>
    <row r="58591" ht="10.199999999999999" hidden="1" x14ac:dyDescent="0.2"/>
    <row r="58592" ht="10.199999999999999" hidden="1" x14ac:dyDescent="0.2"/>
    <row r="58593" ht="10.199999999999999" hidden="1" x14ac:dyDescent="0.2"/>
    <row r="58594" ht="10.199999999999999" hidden="1" x14ac:dyDescent="0.2"/>
    <row r="58595" ht="10.199999999999999" hidden="1" x14ac:dyDescent="0.2"/>
    <row r="58596" ht="10.199999999999999" hidden="1" x14ac:dyDescent="0.2"/>
    <row r="58597" ht="10.199999999999999" hidden="1" x14ac:dyDescent="0.2"/>
    <row r="58598" ht="10.199999999999999" hidden="1" x14ac:dyDescent="0.2"/>
    <row r="58599" ht="10.199999999999999" hidden="1" x14ac:dyDescent="0.2"/>
    <row r="58600" ht="10.199999999999999" hidden="1" x14ac:dyDescent="0.2"/>
    <row r="58601" ht="10.199999999999999" hidden="1" x14ac:dyDescent="0.2"/>
    <row r="58602" ht="10.199999999999999" hidden="1" x14ac:dyDescent="0.2"/>
    <row r="58603" ht="10.199999999999999" hidden="1" x14ac:dyDescent="0.2"/>
    <row r="58604" ht="10.199999999999999" hidden="1" x14ac:dyDescent="0.2"/>
    <row r="58605" ht="10.199999999999999" hidden="1" x14ac:dyDescent="0.2"/>
    <row r="58606" ht="10.199999999999999" hidden="1" x14ac:dyDescent="0.2"/>
    <row r="58607" ht="10.199999999999999" hidden="1" x14ac:dyDescent="0.2"/>
    <row r="58608" ht="10.199999999999999" hidden="1" x14ac:dyDescent="0.2"/>
    <row r="58609" ht="10.199999999999999" hidden="1" x14ac:dyDescent="0.2"/>
    <row r="58610" ht="10.199999999999999" hidden="1" x14ac:dyDescent="0.2"/>
    <row r="58611" ht="10.199999999999999" hidden="1" x14ac:dyDescent="0.2"/>
    <row r="58612" ht="10.199999999999999" hidden="1" x14ac:dyDescent="0.2"/>
    <row r="58613" ht="10.199999999999999" hidden="1" x14ac:dyDescent="0.2"/>
    <row r="58614" ht="10.199999999999999" hidden="1" x14ac:dyDescent="0.2"/>
    <row r="58615" ht="10.199999999999999" hidden="1" x14ac:dyDescent="0.2"/>
    <row r="58616" ht="10.199999999999999" hidden="1" x14ac:dyDescent="0.2"/>
    <row r="58617" ht="10.199999999999999" hidden="1" x14ac:dyDescent="0.2"/>
    <row r="58618" ht="10.199999999999999" hidden="1" x14ac:dyDescent="0.2"/>
    <row r="58619" ht="10.199999999999999" hidden="1" x14ac:dyDescent="0.2"/>
    <row r="58620" ht="10.199999999999999" hidden="1" x14ac:dyDescent="0.2"/>
    <row r="58621" ht="10.199999999999999" hidden="1" x14ac:dyDescent="0.2"/>
    <row r="58622" ht="10.199999999999999" hidden="1" x14ac:dyDescent="0.2"/>
    <row r="58623" ht="10.199999999999999" hidden="1" x14ac:dyDescent="0.2"/>
    <row r="58624" ht="10.199999999999999" hidden="1" x14ac:dyDescent="0.2"/>
    <row r="58625" ht="10.199999999999999" hidden="1" x14ac:dyDescent="0.2"/>
    <row r="58626" ht="10.199999999999999" hidden="1" x14ac:dyDescent="0.2"/>
    <row r="58627" ht="10.199999999999999" hidden="1" x14ac:dyDescent="0.2"/>
    <row r="58628" ht="10.199999999999999" hidden="1" x14ac:dyDescent="0.2"/>
    <row r="58629" ht="10.199999999999999" hidden="1" x14ac:dyDescent="0.2"/>
    <row r="58630" ht="10.199999999999999" hidden="1" x14ac:dyDescent="0.2"/>
    <row r="58631" ht="10.199999999999999" hidden="1" x14ac:dyDescent="0.2"/>
    <row r="58632" ht="10.199999999999999" hidden="1" x14ac:dyDescent="0.2"/>
    <row r="58633" ht="10.199999999999999" hidden="1" x14ac:dyDescent="0.2"/>
    <row r="58634" ht="10.199999999999999" hidden="1" x14ac:dyDescent="0.2"/>
    <row r="58635" ht="10.199999999999999" hidden="1" x14ac:dyDescent="0.2"/>
    <row r="58636" ht="10.199999999999999" hidden="1" x14ac:dyDescent="0.2"/>
    <row r="58637" ht="10.199999999999999" hidden="1" x14ac:dyDescent="0.2"/>
    <row r="58638" ht="10.199999999999999" hidden="1" x14ac:dyDescent="0.2"/>
    <row r="58639" ht="10.199999999999999" hidden="1" x14ac:dyDescent="0.2"/>
    <row r="58640" ht="10.199999999999999" hidden="1" x14ac:dyDescent="0.2"/>
    <row r="58641" ht="10.199999999999999" hidden="1" x14ac:dyDescent="0.2"/>
    <row r="58642" ht="10.199999999999999" hidden="1" x14ac:dyDescent="0.2"/>
    <row r="58643" ht="10.199999999999999" hidden="1" x14ac:dyDescent="0.2"/>
    <row r="58644" ht="10.199999999999999" hidden="1" x14ac:dyDescent="0.2"/>
    <row r="58645" ht="10.199999999999999" hidden="1" x14ac:dyDescent="0.2"/>
    <row r="58646" ht="10.199999999999999" hidden="1" x14ac:dyDescent="0.2"/>
    <row r="58647" ht="10.199999999999999" hidden="1" x14ac:dyDescent="0.2"/>
    <row r="58648" ht="10.199999999999999" hidden="1" x14ac:dyDescent="0.2"/>
    <row r="58649" ht="10.199999999999999" hidden="1" x14ac:dyDescent="0.2"/>
    <row r="58650" ht="10.199999999999999" hidden="1" x14ac:dyDescent="0.2"/>
    <row r="58651" ht="10.199999999999999" hidden="1" x14ac:dyDescent="0.2"/>
    <row r="58652" ht="10.199999999999999" hidden="1" x14ac:dyDescent="0.2"/>
    <row r="58653" ht="10.199999999999999" hidden="1" x14ac:dyDescent="0.2"/>
    <row r="58654" ht="10.199999999999999" hidden="1" x14ac:dyDescent="0.2"/>
    <row r="58655" ht="10.199999999999999" hidden="1" x14ac:dyDescent="0.2"/>
    <row r="58656" ht="10.199999999999999" hidden="1" x14ac:dyDescent="0.2"/>
    <row r="58657" ht="10.199999999999999" hidden="1" x14ac:dyDescent="0.2"/>
    <row r="58658" ht="10.199999999999999" hidden="1" x14ac:dyDescent="0.2"/>
    <row r="58659" ht="10.199999999999999" hidden="1" x14ac:dyDescent="0.2"/>
    <row r="58660" ht="10.199999999999999" hidden="1" x14ac:dyDescent="0.2"/>
    <row r="58661" ht="10.199999999999999" hidden="1" x14ac:dyDescent="0.2"/>
    <row r="58662" ht="10.199999999999999" hidden="1" x14ac:dyDescent="0.2"/>
    <row r="58663" ht="10.199999999999999" hidden="1" x14ac:dyDescent="0.2"/>
    <row r="58664" ht="10.199999999999999" hidden="1" x14ac:dyDescent="0.2"/>
    <row r="58665" ht="10.199999999999999" hidden="1" x14ac:dyDescent="0.2"/>
    <row r="58666" ht="10.199999999999999" hidden="1" x14ac:dyDescent="0.2"/>
    <row r="58667" ht="10.199999999999999" hidden="1" x14ac:dyDescent="0.2"/>
    <row r="58668" ht="10.199999999999999" hidden="1" x14ac:dyDescent="0.2"/>
    <row r="58669" ht="10.199999999999999" hidden="1" x14ac:dyDescent="0.2"/>
    <row r="58670" ht="10.199999999999999" hidden="1" x14ac:dyDescent="0.2"/>
    <row r="58671" ht="10.199999999999999" hidden="1" x14ac:dyDescent="0.2"/>
    <row r="58672" ht="10.199999999999999" hidden="1" x14ac:dyDescent="0.2"/>
    <row r="58673" ht="10.199999999999999" hidden="1" x14ac:dyDescent="0.2"/>
    <row r="58674" ht="10.199999999999999" hidden="1" x14ac:dyDescent="0.2"/>
    <row r="58675" ht="10.199999999999999" hidden="1" x14ac:dyDescent="0.2"/>
    <row r="58676" ht="10.199999999999999" hidden="1" x14ac:dyDescent="0.2"/>
    <row r="58677" ht="10.199999999999999" hidden="1" x14ac:dyDescent="0.2"/>
    <row r="58678" ht="10.199999999999999" hidden="1" x14ac:dyDescent="0.2"/>
    <row r="58679" ht="10.199999999999999" hidden="1" x14ac:dyDescent="0.2"/>
    <row r="58680" ht="10.199999999999999" hidden="1" x14ac:dyDescent="0.2"/>
    <row r="58681" ht="10.199999999999999" hidden="1" x14ac:dyDescent="0.2"/>
    <row r="58682" ht="10.199999999999999" hidden="1" x14ac:dyDescent="0.2"/>
    <row r="58683" ht="10.199999999999999" hidden="1" x14ac:dyDescent="0.2"/>
    <row r="58684" ht="10.199999999999999" hidden="1" x14ac:dyDescent="0.2"/>
    <row r="58685" ht="10.199999999999999" hidden="1" x14ac:dyDescent="0.2"/>
    <row r="58686" ht="10.199999999999999" hidden="1" x14ac:dyDescent="0.2"/>
    <row r="58687" ht="10.199999999999999" hidden="1" x14ac:dyDescent="0.2"/>
    <row r="58688" ht="10.199999999999999" hidden="1" x14ac:dyDescent="0.2"/>
    <row r="58689" ht="10.199999999999999" hidden="1" x14ac:dyDescent="0.2"/>
    <row r="58690" ht="10.199999999999999" hidden="1" x14ac:dyDescent="0.2"/>
    <row r="58691" ht="10.199999999999999" hidden="1" x14ac:dyDescent="0.2"/>
    <row r="58692" ht="10.199999999999999" hidden="1" x14ac:dyDescent="0.2"/>
    <row r="58693" ht="10.199999999999999" hidden="1" x14ac:dyDescent="0.2"/>
    <row r="58694" ht="10.199999999999999" hidden="1" x14ac:dyDescent="0.2"/>
    <row r="58695" ht="10.199999999999999" hidden="1" x14ac:dyDescent="0.2"/>
    <row r="58696" ht="10.199999999999999" hidden="1" x14ac:dyDescent="0.2"/>
    <row r="58697" ht="10.199999999999999" hidden="1" x14ac:dyDescent="0.2"/>
    <row r="58698" ht="10.199999999999999" hidden="1" x14ac:dyDescent="0.2"/>
    <row r="58699" ht="10.199999999999999" hidden="1" x14ac:dyDescent="0.2"/>
    <row r="58700" ht="10.199999999999999" hidden="1" x14ac:dyDescent="0.2"/>
    <row r="58701" ht="10.199999999999999" hidden="1" x14ac:dyDescent="0.2"/>
    <row r="58702" ht="10.199999999999999" hidden="1" x14ac:dyDescent="0.2"/>
    <row r="58703" ht="10.199999999999999" hidden="1" x14ac:dyDescent="0.2"/>
    <row r="58704" ht="10.199999999999999" hidden="1" x14ac:dyDescent="0.2"/>
    <row r="58705" ht="10.199999999999999" hidden="1" x14ac:dyDescent="0.2"/>
    <row r="58706" ht="10.199999999999999" hidden="1" x14ac:dyDescent="0.2"/>
    <row r="58707" ht="10.199999999999999" hidden="1" x14ac:dyDescent="0.2"/>
    <row r="58708" ht="10.199999999999999" hidden="1" x14ac:dyDescent="0.2"/>
    <row r="58709" ht="10.199999999999999" hidden="1" x14ac:dyDescent="0.2"/>
    <row r="58710" ht="10.199999999999999" hidden="1" x14ac:dyDescent="0.2"/>
    <row r="58711" ht="10.199999999999999" hidden="1" x14ac:dyDescent="0.2"/>
    <row r="58712" ht="10.199999999999999" hidden="1" x14ac:dyDescent="0.2"/>
    <row r="58713" ht="10.199999999999999" hidden="1" x14ac:dyDescent="0.2"/>
    <row r="58714" ht="10.199999999999999" hidden="1" x14ac:dyDescent="0.2"/>
    <row r="58715" ht="10.199999999999999" hidden="1" x14ac:dyDescent="0.2"/>
    <row r="58716" ht="10.199999999999999" hidden="1" x14ac:dyDescent="0.2"/>
    <row r="58717" ht="10.199999999999999" hidden="1" x14ac:dyDescent="0.2"/>
    <row r="58718" ht="10.199999999999999" hidden="1" x14ac:dyDescent="0.2"/>
    <row r="58719" ht="10.199999999999999" hidden="1" x14ac:dyDescent="0.2"/>
    <row r="58720" ht="10.199999999999999" hidden="1" x14ac:dyDescent="0.2"/>
    <row r="58721" ht="10.199999999999999" hidden="1" x14ac:dyDescent="0.2"/>
    <row r="58722" ht="10.199999999999999" hidden="1" x14ac:dyDescent="0.2"/>
    <row r="58723" ht="10.199999999999999" hidden="1" x14ac:dyDescent="0.2"/>
    <row r="58724" ht="10.199999999999999" hidden="1" x14ac:dyDescent="0.2"/>
    <row r="58725" ht="10.199999999999999" hidden="1" x14ac:dyDescent="0.2"/>
    <row r="58726" ht="10.199999999999999" hidden="1" x14ac:dyDescent="0.2"/>
    <row r="58727" ht="10.199999999999999" hidden="1" x14ac:dyDescent="0.2"/>
    <row r="58728" ht="10.199999999999999" hidden="1" x14ac:dyDescent="0.2"/>
    <row r="58729" ht="10.199999999999999" hidden="1" x14ac:dyDescent="0.2"/>
    <row r="58730" ht="10.199999999999999" hidden="1" x14ac:dyDescent="0.2"/>
    <row r="58731" ht="10.199999999999999" hidden="1" x14ac:dyDescent="0.2"/>
    <row r="58732" ht="10.199999999999999" hidden="1" x14ac:dyDescent="0.2"/>
    <row r="58733" ht="10.199999999999999" hidden="1" x14ac:dyDescent="0.2"/>
    <row r="58734" ht="10.199999999999999" hidden="1" x14ac:dyDescent="0.2"/>
    <row r="58735" ht="10.199999999999999" hidden="1" x14ac:dyDescent="0.2"/>
    <row r="58736" ht="10.199999999999999" hidden="1" x14ac:dyDescent="0.2"/>
    <row r="58737" ht="10.199999999999999" hidden="1" x14ac:dyDescent="0.2"/>
    <row r="58738" ht="10.199999999999999" hidden="1" x14ac:dyDescent="0.2"/>
    <row r="58739" ht="10.199999999999999" hidden="1" x14ac:dyDescent="0.2"/>
    <row r="58740" ht="10.199999999999999" hidden="1" x14ac:dyDescent="0.2"/>
    <row r="58741" ht="10.199999999999999" hidden="1" x14ac:dyDescent="0.2"/>
    <row r="58742" ht="10.199999999999999" hidden="1" x14ac:dyDescent="0.2"/>
    <row r="58743" ht="10.199999999999999" hidden="1" x14ac:dyDescent="0.2"/>
    <row r="58744" ht="10.199999999999999" hidden="1" x14ac:dyDescent="0.2"/>
    <row r="58745" ht="10.199999999999999" hidden="1" x14ac:dyDescent="0.2"/>
    <row r="58746" ht="10.199999999999999" hidden="1" x14ac:dyDescent="0.2"/>
    <row r="58747" ht="10.199999999999999" hidden="1" x14ac:dyDescent="0.2"/>
    <row r="58748" ht="10.199999999999999" hidden="1" x14ac:dyDescent="0.2"/>
    <row r="58749" ht="10.199999999999999" hidden="1" x14ac:dyDescent="0.2"/>
    <row r="58750" ht="10.199999999999999" hidden="1" x14ac:dyDescent="0.2"/>
    <row r="58751" ht="10.199999999999999" hidden="1" x14ac:dyDescent="0.2"/>
    <row r="58752" ht="10.199999999999999" hidden="1" x14ac:dyDescent="0.2"/>
    <row r="58753" ht="10.199999999999999" hidden="1" x14ac:dyDescent="0.2"/>
    <row r="58754" ht="10.199999999999999" hidden="1" x14ac:dyDescent="0.2"/>
    <row r="58755" ht="10.199999999999999" hidden="1" x14ac:dyDescent="0.2"/>
    <row r="58756" ht="10.199999999999999" hidden="1" x14ac:dyDescent="0.2"/>
    <row r="58757" ht="10.199999999999999" hidden="1" x14ac:dyDescent="0.2"/>
    <row r="58758" ht="10.199999999999999" hidden="1" x14ac:dyDescent="0.2"/>
    <row r="58759" ht="10.199999999999999" hidden="1" x14ac:dyDescent="0.2"/>
    <row r="58760" ht="10.199999999999999" hidden="1" x14ac:dyDescent="0.2"/>
    <row r="58761" ht="10.199999999999999" hidden="1" x14ac:dyDescent="0.2"/>
    <row r="58762" ht="10.199999999999999" hidden="1" x14ac:dyDescent="0.2"/>
    <row r="58763" ht="10.199999999999999" hidden="1" x14ac:dyDescent="0.2"/>
    <row r="58764" ht="10.199999999999999" hidden="1" x14ac:dyDescent="0.2"/>
    <row r="58765" ht="10.199999999999999" hidden="1" x14ac:dyDescent="0.2"/>
    <row r="58766" ht="10.199999999999999" hidden="1" x14ac:dyDescent="0.2"/>
    <row r="58767" ht="10.199999999999999" hidden="1" x14ac:dyDescent="0.2"/>
    <row r="58768" ht="10.199999999999999" hidden="1" x14ac:dyDescent="0.2"/>
    <row r="58769" ht="10.199999999999999" hidden="1" x14ac:dyDescent="0.2"/>
    <row r="58770" ht="10.199999999999999" hidden="1" x14ac:dyDescent="0.2"/>
    <row r="58771" ht="10.199999999999999" hidden="1" x14ac:dyDescent="0.2"/>
    <row r="58772" ht="10.199999999999999" hidden="1" x14ac:dyDescent="0.2"/>
    <row r="58773" ht="10.199999999999999" hidden="1" x14ac:dyDescent="0.2"/>
    <row r="58774" ht="10.199999999999999" hidden="1" x14ac:dyDescent="0.2"/>
    <row r="58775" ht="10.199999999999999" hidden="1" x14ac:dyDescent="0.2"/>
    <row r="58776" ht="10.199999999999999" hidden="1" x14ac:dyDescent="0.2"/>
    <row r="58777" ht="10.199999999999999" hidden="1" x14ac:dyDescent="0.2"/>
    <row r="58778" ht="10.199999999999999" hidden="1" x14ac:dyDescent="0.2"/>
    <row r="58779" ht="10.199999999999999" hidden="1" x14ac:dyDescent="0.2"/>
    <row r="58780" ht="10.199999999999999" hidden="1" x14ac:dyDescent="0.2"/>
    <row r="58781" ht="10.199999999999999" hidden="1" x14ac:dyDescent="0.2"/>
    <row r="58782" ht="10.199999999999999" hidden="1" x14ac:dyDescent="0.2"/>
    <row r="58783" ht="10.199999999999999" hidden="1" x14ac:dyDescent="0.2"/>
    <row r="58784" ht="10.199999999999999" hidden="1" x14ac:dyDescent="0.2"/>
    <row r="58785" ht="10.199999999999999" hidden="1" x14ac:dyDescent="0.2"/>
    <row r="58786" ht="10.199999999999999" hidden="1" x14ac:dyDescent="0.2"/>
    <row r="58787" ht="10.199999999999999" hidden="1" x14ac:dyDescent="0.2"/>
    <row r="58788" ht="10.199999999999999" hidden="1" x14ac:dyDescent="0.2"/>
    <row r="58789" ht="10.199999999999999" hidden="1" x14ac:dyDescent="0.2"/>
    <row r="58790" ht="10.199999999999999" hidden="1" x14ac:dyDescent="0.2"/>
    <row r="58791" ht="10.199999999999999" hidden="1" x14ac:dyDescent="0.2"/>
    <row r="58792" ht="10.199999999999999" hidden="1" x14ac:dyDescent="0.2"/>
    <row r="58793" ht="10.199999999999999" hidden="1" x14ac:dyDescent="0.2"/>
    <row r="58794" ht="10.199999999999999" hidden="1" x14ac:dyDescent="0.2"/>
    <row r="58795" ht="10.199999999999999" hidden="1" x14ac:dyDescent="0.2"/>
    <row r="58796" ht="10.199999999999999" hidden="1" x14ac:dyDescent="0.2"/>
    <row r="58797" ht="10.199999999999999" hidden="1" x14ac:dyDescent="0.2"/>
    <row r="58798" ht="10.199999999999999" hidden="1" x14ac:dyDescent="0.2"/>
    <row r="58799" ht="10.199999999999999" hidden="1" x14ac:dyDescent="0.2"/>
    <row r="58800" ht="10.199999999999999" hidden="1" x14ac:dyDescent="0.2"/>
    <row r="58801" ht="10.199999999999999" hidden="1" x14ac:dyDescent="0.2"/>
    <row r="58802" ht="10.199999999999999" hidden="1" x14ac:dyDescent="0.2"/>
    <row r="58803" ht="10.199999999999999" hidden="1" x14ac:dyDescent="0.2"/>
    <row r="58804" ht="10.199999999999999" hidden="1" x14ac:dyDescent="0.2"/>
    <row r="58805" ht="10.199999999999999" hidden="1" x14ac:dyDescent="0.2"/>
    <row r="58806" ht="10.199999999999999" hidden="1" x14ac:dyDescent="0.2"/>
    <row r="58807" ht="10.199999999999999" hidden="1" x14ac:dyDescent="0.2"/>
    <row r="58808" ht="10.199999999999999" hidden="1" x14ac:dyDescent="0.2"/>
    <row r="58809" ht="10.199999999999999" hidden="1" x14ac:dyDescent="0.2"/>
    <row r="58810" ht="10.199999999999999" hidden="1" x14ac:dyDescent="0.2"/>
    <row r="58811" ht="10.199999999999999" hidden="1" x14ac:dyDescent="0.2"/>
    <row r="58812" ht="10.199999999999999" hidden="1" x14ac:dyDescent="0.2"/>
    <row r="58813" ht="10.199999999999999" hidden="1" x14ac:dyDescent="0.2"/>
    <row r="58814" ht="10.199999999999999" hidden="1" x14ac:dyDescent="0.2"/>
    <row r="58815" ht="10.199999999999999" hidden="1" x14ac:dyDescent="0.2"/>
    <row r="58816" ht="10.199999999999999" hidden="1" x14ac:dyDescent="0.2"/>
    <row r="58817" ht="10.199999999999999" hidden="1" x14ac:dyDescent="0.2"/>
    <row r="58818" ht="10.199999999999999" hidden="1" x14ac:dyDescent="0.2"/>
    <row r="58819" ht="10.199999999999999" hidden="1" x14ac:dyDescent="0.2"/>
    <row r="58820" ht="10.199999999999999" hidden="1" x14ac:dyDescent="0.2"/>
    <row r="58821" ht="10.199999999999999" hidden="1" x14ac:dyDescent="0.2"/>
    <row r="58822" ht="10.199999999999999" hidden="1" x14ac:dyDescent="0.2"/>
    <row r="58823" ht="10.199999999999999" hidden="1" x14ac:dyDescent="0.2"/>
    <row r="58824" ht="10.199999999999999" hidden="1" x14ac:dyDescent="0.2"/>
    <row r="58825" ht="10.199999999999999" hidden="1" x14ac:dyDescent="0.2"/>
    <row r="58826" ht="10.199999999999999" hidden="1" x14ac:dyDescent="0.2"/>
    <row r="58827" ht="10.199999999999999" hidden="1" x14ac:dyDescent="0.2"/>
    <row r="58828" ht="10.199999999999999" hidden="1" x14ac:dyDescent="0.2"/>
    <row r="58829" ht="10.199999999999999" hidden="1" x14ac:dyDescent="0.2"/>
    <row r="58830" ht="10.199999999999999" hidden="1" x14ac:dyDescent="0.2"/>
    <row r="58831" ht="10.199999999999999" hidden="1" x14ac:dyDescent="0.2"/>
    <row r="58832" ht="10.199999999999999" hidden="1" x14ac:dyDescent="0.2"/>
    <row r="58833" ht="10.199999999999999" hidden="1" x14ac:dyDescent="0.2"/>
    <row r="58834" ht="10.199999999999999" hidden="1" x14ac:dyDescent="0.2"/>
    <row r="58835" ht="10.199999999999999" hidden="1" x14ac:dyDescent="0.2"/>
    <row r="58836" ht="10.199999999999999" hidden="1" x14ac:dyDescent="0.2"/>
    <row r="58837" ht="10.199999999999999" hidden="1" x14ac:dyDescent="0.2"/>
    <row r="58838" ht="10.199999999999999" hidden="1" x14ac:dyDescent="0.2"/>
    <row r="58839" ht="10.199999999999999" hidden="1" x14ac:dyDescent="0.2"/>
    <row r="58840" ht="10.199999999999999" hidden="1" x14ac:dyDescent="0.2"/>
    <row r="58841" ht="10.199999999999999" hidden="1" x14ac:dyDescent="0.2"/>
    <row r="58842" ht="10.199999999999999" hidden="1" x14ac:dyDescent="0.2"/>
    <row r="58843" ht="10.199999999999999" hidden="1" x14ac:dyDescent="0.2"/>
    <row r="58844" ht="10.199999999999999" hidden="1" x14ac:dyDescent="0.2"/>
    <row r="58845" ht="10.199999999999999" hidden="1" x14ac:dyDescent="0.2"/>
    <row r="58846" ht="10.199999999999999" hidden="1" x14ac:dyDescent="0.2"/>
    <row r="58847" ht="10.199999999999999" hidden="1" x14ac:dyDescent="0.2"/>
    <row r="58848" ht="10.199999999999999" hidden="1" x14ac:dyDescent="0.2"/>
    <row r="58849" ht="10.199999999999999" hidden="1" x14ac:dyDescent="0.2"/>
    <row r="58850" ht="10.199999999999999" hidden="1" x14ac:dyDescent="0.2"/>
    <row r="58851" ht="10.199999999999999" hidden="1" x14ac:dyDescent="0.2"/>
    <row r="58852" ht="10.199999999999999" hidden="1" x14ac:dyDescent="0.2"/>
    <row r="58853" ht="10.199999999999999" hidden="1" x14ac:dyDescent="0.2"/>
    <row r="58854" ht="10.199999999999999" hidden="1" x14ac:dyDescent="0.2"/>
    <row r="58855" ht="10.199999999999999" hidden="1" x14ac:dyDescent="0.2"/>
    <row r="58856" ht="10.199999999999999" hidden="1" x14ac:dyDescent="0.2"/>
    <row r="58857" ht="10.199999999999999" hidden="1" x14ac:dyDescent="0.2"/>
    <row r="58858" ht="10.199999999999999" hidden="1" x14ac:dyDescent="0.2"/>
    <row r="58859" ht="10.199999999999999" hidden="1" x14ac:dyDescent="0.2"/>
    <row r="58860" ht="10.199999999999999" hidden="1" x14ac:dyDescent="0.2"/>
    <row r="58861" ht="10.199999999999999" hidden="1" x14ac:dyDescent="0.2"/>
    <row r="58862" ht="10.199999999999999" hidden="1" x14ac:dyDescent="0.2"/>
    <row r="58863" ht="10.199999999999999" hidden="1" x14ac:dyDescent="0.2"/>
    <row r="58864" ht="10.199999999999999" hidden="1" x14ac:dyDescent="0.2"/>
    <row r="58865" ht="10.199999999999999" hidden="1" x14ac:dyDescent="0.2"/>
    <row r="58866" ht="10.199999999999999" hidden="1" x14ac:dyDescent="0.2"/>
    <row r="58867" ht="10.199999999999999" hidden="1" x14ac:dyDescent="0.2"/>
    <row r="58868" ht="10.199999999999999" hidden="1" x14ac:dyDescent="0.2"/>
    <row r="58869" ht="10.199999999999999" hidden="1" x14ac:dyDescent="0.2"/>
    <row r="58870" ht="10.199999999999999" hidden="1" x14ac:dyDescent="0.2"/>
    <row r="58871" ht="10.199999999999999" hidden="1" x14ac:dyDescent="0.2"/>
    <row r="58872" ht="10.199999999999999" hidden="1" x14ac:dyDescent="0.2"/>
    <row r="58873" ht="10.199999999999999" hidden="1" x14ac:dyDescent="0.2"/>
    <row r="58874" ht="10.199999999999999" hidden="1" x14ac:dyDescent="0.2"/>
    <row r="58875" ht="10.199999999999999" hidden="1" x14ac:dyDescent="0.2"/>
    <row r="58876" ht="10.199999999999999" hidden="1" x14ac:dyDescent="0.2"/>
    <row r="58877" ht="10.199999999999999" hidden="1" x14ac:dyDescent="0.2"/>
    <row r="58878" ht="10.199999999999999" hidden="1" x14ac:dyDescent="0.2"/>
    <row r="58879" ht="10.199999999999999" hidden="1" x14ac:dyDescent="0.2"/>
    <row r="58880" ht="10.199999999999999" hidden="1" x14ac:dyDescent="0.2"/>
    <row r="58881" ht="10.199999999999999" hidden="1" x14ac:dyDescent="0.2"/>
    <row r="58882" ht="10.199999999999999" hidden="1" x14ac:dyDescent="0.2"/>
    <row r="58883" ht="10.199999999999999" hidden="1" x14ac:dyDescent="0.2"/>
    <row r="58884" ht="10.199999999999999" hidden="1" x14ac:dyDescent="0.2"/>
    <row r="58885" ht="10.199999999999999" hidden="1" x14ac:dyDescent="0.2"/>
    <row r="58886" ht="10.199999999999999" hidden="1" x14ac:dyDescent="0.2"/>
    <row r="58887" ht="10.199999999999999" hidden="1" x14ac:dyDescent="0.2"/>
    <row r="58888" ht="10.199999999999999" hidden="1" x14ac:dyDescent="0.2"/>
    <row r="58889" ht="10.199999999999999" hidden="1" x14ac:dyDescent="0.2"/>
    <row r="58890" ht="10.199999999999999" hidden="1" x14ac:dyDescent="0.2"/>
    <row r="58891" ht="10.199999999999999" hidden="1" x14ac:dyDescent="0.2"/>
    <row r="58892" ht="10.199999999999999" hidden="1" x14ac:dyDescent="0.2"/>
    <row r="58893" ht="10.199999999999999" hidden="1" x14ac:dyDescent="0.2"/>
    <row r="58894" ht="10.199999999999999" hidden="1" x14ac:dyDescent="0.2"/>
    <row r="58895" ht="10.199999999999999" hidden="1" x14ac:dyDescent="0.2"/>
    <row r="58896" ht="10.199999999999999" hidden="1" x14ac:dyDescent="0.2"/>
    <row r="58897" ht="10.199999999999999" hidden="1" x14ac:dyDescent="0.2"/>
    <row r="58898" ht="10.199999999999999" hidden="1" x14ac:dyDescent="0.2"/>
    <row r="58899" ht="10.199999999999999" hidden="1" x14ac:dyDescent="0.2"/>
    <row r="58900" ht="10.199999999999999" hidden="1" x14ac:dyDescent="0.2"/>
    <row r="58901" ht="10.199999999999999" hidden="1" x14ac:dyDescent="0.2"/>
    <row r="58902" ht="10.199999999999999" hidden="1" x14ac:dyDescent="0.2"/>
    <row r="58903" ht="10.199999999999999" hidden="1" x14ac:dyDescent="0.2"/>
    <row r="58904" ht="10.199999999999999" hidden="1" x14ac:dyDescent="0.2"/>
    <row r="58905" ht="10.199999999999999" hidden="1" x14ac:dyDescent="0.2"/>
    <row r="58906" ht="10.199999999999999" hidden="1" x14ac:dyDescent="0.2"/>
    <row r="58907" ht="10.199999999999999" hidden="1" x14ac:dyDescent="0.2"/>
    <row r="58908" ht="10.199999999999999" hidden="1" x14ac:dyDescent="0.2"/>
    <row r="58909" ht="10.199999999999999" hidden="1" x14ac:dyDescent="0.2"/>
    <row r="58910" ht="10.199999999999999" hidden="1" x14ac:dyDescent="0.2"/>
    <row r="58911" ht="10.199999999999999" hidden="1" x14ac:dyDescent="0.2"/>
    <row r="58912" ht="10.199999999999999" hidden="1" x14ac:dyDescent="0.2"/>
    <row r="58913" ht="10.199999999999999" hidden="1" x14ac:dyDescent="0.2"/>
    <row r="58914" ht="10.199999999999999" hidden="1" x14ac:dyDescent="0.2"/>
    <row r="58915" ht="10.199999999999999" hidden="1" x14ac:dyDescent="0.2"/>
    <row r="58916" ht="10.199999999999999" hidden="1" x14ac:dyDescent="0.2"/>
    <row r="58917" ht="10.199999999999999" hidden="1" x14ac:dyDescent="0.2"/>
    <row r="58918" ht="10.199999999999999" hidden="1" x14ac:dyDescent="0.2"/>
    <row r="58919" ht="10.199999999999999" hidden="1" x14ac:dyDescent="0.2"/>
    <row r="58920" ht="10.199999999999999" hidden="1" x14ac:dyDescent="0.2"/>
    <row r="58921" ht="10.199999999999999" hidden="1" x14ac:dyDescent="0.2"/>
    <row r="58922" ht="10.199999999999999" hidden="1" x14ac:dyDescent="0.2"/>
    <row r="58923" ht="10.199999999999999" hidden="1" x14ac:dyDescent="0.2"/>
    <row r="58924" ht="10.199999999999999" hidden="1" x14ac:dyDescent="0.2"/>
    <row r="58925" ht="10.199999999999999" hidden="1" x14ac:dyDescent="0.2"/>
    <row r="58926" ht="10.199999999999999" hidden="1" x14ac:dyDescent="0.2"/>
    <row r="58927" ht="10.199999999999999" hidden="1" x14ac:dyDescent="0.2"/>
    <row r="58928" ht="10.199999999999999" hidden="1" x14ac:dyDescent="0.2"/>
    <row r="58929" ht="10.199999999999999" hidden="1" x14ac:dyDescent="0.2"/>
    <row r="58930" ht="10.199999999999999" hidden="1" x14ac:dyDescent="0.2"/>
    <row r="58931" ht="10.199999999999999" hidden="1" x14ac:dyDescent="0.2"/>
    <row r="58932" ht="10.199999999999999" hidden="1" x14ac:dyDescent="0.2"/>
    <row r="58933" ht="10.199999999999999" hidden="1" x14ac:dyDescent="0.2"/>
    <row r="58934" ht="10.199999999999999" hidden="1" x14ac:dyDescent="0.2"/>
    <row r="58935" ht="10.199999999999999" hidden="1" x14ac:dyDescent="0.2"/>
    <row r="58936" ht="10.199999999999999" hidden="1" x14ac:dyDescent="0.2"/>
    <row r="58937" ht="10.199999999999999" hidden="1" x14ac:dyDescent="0.2"/>
    <row r="58938" ht="10.199999999999999" hidden="1" x14ac:dyDescent="0.2"/>
    <row r="58939" ht="10.199999999999999" hidden="1" x14ac:dyDescent="0.2"/>
    <row r="58940" ht="10.199999999999999" hidden="1" x14ac:dyDescent="0.2"/>
    <row r="58941" ht="10.199999999999999" hidden="1" x14ac:dyDescent="0.2"/>
    <row r="58942" ht="10.199999999999999" hidden="1" x14ac:dyDescent="0.2"/>
    <row r="58943" ht="10.199999999999999" hidden="1" x14ac:dyDescent="0.2"/>
    <row r="58944" ht="10.199999999999999" hidden="1" x14ac:dyDescent="0.2"/>
    <row r="58945" ht="10.199999999999999" hidden="1" x14ac:dyDescent="0.2"/>
    <row r="58946" ht="10.199999999999999" hidden="1" x14ac:dyDescent="0.2"/>
    <row r="58947" ht="10.199999999999999" hidden="1" x14ac:dyDescent="0.2"/>
    <row r="58948" ht="10.199999999999999" hidden="1" x14ac:dyDescent="0.2"/>
    <row r="58949" ht="10.199999999999999" hidden="1" x14ac:dyDescent="0.2"/>
    <row r="58950" ht="10.199999999999999" hidden="1" x14ac:dyDescent="0.2"/>
    <row r="58951" ht="10.199999999999999" hidden="1" x14ac:dyDescent="0.2"/>
    <row r="58952" ht="10.199999999999999" hidden="1" x14ac:dyDescent="0.2"/>
    <row r="58953" ht="10.199999999999999" hidden="1" x14ac:dyDescent="0.2"/>
    <row r="58954" ht="10.199999999999999" hidden="1" x14ac:dyDescent="0.2"/>
    <row r="58955" ht="10.199999999999999" hidden="1" x14ac:dyDescent="0.2"/>
    <row r="58956" ht="10.199999999999999" hidden="1" x14ac:dyDescent="0.2"/>
    <row r="58957" ht="10.199999999999999" hidden="1" x14ac:dyDescent="0.2"/>
    <row r="58958" ht="10.199999999999999" hidden="1" x14ac:dyDescent="0.2"/>
    <row r="58959" ht="10.199999999999999" hidden="1" x14ac:dyDescent="0.2"/>
    <row r="58960" ht="10.199999999999999" hidden="1" x14ac:dyDescent="0.2"/>
    <row r="58961" ht="10.199999999999999" hidden="1" x14ac:dyDescent="0.2"/>
    <row r="58962" ht="10.199999999999999" hidden="1" x14ac:dyDescent="0.2"/>
    <row r="58963" ht="10.199999999999999" hidden="1" x14ac:dyDescent="0.2"/>
    <row r="58964" ht="10.199999999999999" hidden="1" x14ac:dyDescent="0.2"/>
    <row r="58965" ht="10.199999999999999" hidden="1" x14ac:dyDescent="0.2"/>
    <row r="58966" ht="10.199999999999999" hidden="1" x14ac:dyDescent="0.2"/>
    <row r="58967" ht="10.199999999999999" hidden="1" x14ac:dyDescent="0.2"/>
    <row r="58968" ht="10.199999999999999" hidden="1" x14ac:dyDescent="0.2"/>
    <row r="58969" ht="10.199999999999999" hidden="1" x14ac:dyDescent="0.2"/>
    <row r="58970" ht="10.199999999999999" hidden="1" x14ac:dyDescent="0.2"/>
    <row r="58971" ht="10.199999999999999" hidden="1" x14ac:dyDescent="0.2"/>
    <row r="58972" ht="10.199999999999999" hidden="1" x14ac:dyDescent="0.2"/>
    <row r="58973" ht="10.199999999999999" hidden="1" x14ac:dyDescent="0.2"/>
    <row r="58974" ht="10.199999999999999" hidden="1" x14ac:dyDescent="0.2"/>
    <row r="58975" ht="10.199999999999999" hidden="1" x14ac:dyDescent="0.2"/>
    <row r="58976" ht="10.199999999999999" hidden="1" x14ac:dyDescent="0.2"/>
    <row r="58977" ht="10.199999999999999" hidden="1" x14ac:dyDescent="0.2"/>
    <row r="58978" ht="10.199999999999999" hidden="1" x14ac:dyDescent="0.2"/>
    <row r="58979" ht="10.199999999999999" hidden="1" x14ac:dyDescent="0.2"/>
    <row r="58980" ht="10.199999999999999" hidden="1" x14ac:dyDescent="0.2"/>
    <row r="58981" ht="10.199999999999999" hidden="1" x14ac:dyDescent="0.2"/>
    <row r="58982" ht="10.199999999999999" hidden="1" x14ac:dyDescent="0.2"/>
    <row r="58983" ht="10.199999999999999" hidden="1" x14ac:dyDescent="0.2"/>
    <row r="58984" ht="10.199999999999999" hidden="1" x14ac:dyDescent="0.2"/>
    <row r="58985" ht="10.199999999999999" hidden="1" x14ac:dyDescent="0.2"/>
    <row r="58986" ht="10.199999999999999" hidden="1" x14ac:dyDescent="0.2"/>
    <row r="58987" ht="10.199999999999999" hidden="1" x14ac:dyDescent="0.2"/>
    <row r="58988" ht="10.199999999999999" hidden="1" x14ac:dyDescent="0.2"/>
    <row r="58989" ht="10.199999999999999" hidden="1" x14ac:dyDescent="0.2"/>
    <row r="58990" ht="10.199999999999999" hidden="1" x14ac:dyDescent="0.2"/>
    <row r="58991" ht="10.199999999999999" hidden="1" x14ac:dyDescent="0.2"/>
    <row r="58992" ht="10.199999999999999" hidden="1" x14ac:dyDescent="0.2"/>
    <row r="58993" ht="10.199999999999999" hidden="1" x14ac:dyDescent="0.2"/>
    <row r="58994" ht="10.199999999999999" hidden="1" x14ac:dyDescent="0.2"/>
    <row r="58995" ht="10.199999999999999" hidden="1" x14ac:dyDescent="0.2"/>
    <row r="58996" ht="10.199999999999999" hidden="1" x14ac:dyDescent="0.2"/>
    <row r="58997" ht="10.199999999999999" hidden="1" x14ac:dyDescent="0.2"/>
    <row r="58998" ht="10.199999999999999" hidden="1" x14ac:dyDescent="0.2"/>
    <row r="58999" ht="10.199999999999999" hidden="1" x14ac:dyDescent="0.2"/>
    <row r="59000" ht="10.199999999999999" hidden="1" x14ac:dyDescent="0.2"/>
    <row r="59001" ht="10.199999999999999" hidden="1" x14ac:dyDescent="0.2"/>
    <row r="59002" ht="10.199999999999999" hidden="1" x14ac:dyDescent="0.2"/>
    <row r="59003" ht="10.199999999999999" hidden="1" x14ac:dyDescent="0.2"/>
    <row r="59004" ht="10.199999999999999" hidden="1" x14ac:dyDescent="0.2"/>
    <row r="59005" ht="10.199999999999999" hidden="1" x14ac:dyDescent="0.2"/>
    <row r="59006" ht="10.199999999999999" hidden="1" x14ac:dyDescent="0.2"/>
    <row r="59007" ht="10.199999999999999" hidden="1" x14ac:dyDescent="0.2"/>
    <row r="59008" ht="10.199999999999999" hidden="1" x14ac:dyDescent="0.2"/>
    <row r="59009" ht="10.199999999999999" hidden="1" x14ac:dyDescent="0.2"/>
    <row r="59010" ht="10.199999999999999" hidden="1" x14ac:dyDescent="0.2"/>
    <row r="59011" ht="10.199999999999999" hidden="1" x14ac:dyDescent="0.2"/>
    <row r="59012" ht="10.199999999999999" hidden="1" x14ac:dyDescent="0.2"/>
    <row r="59013" ht="10.199999999999999" hidden="1" x14ac:dyDescent="0.2"/>
    <row r="59014" ht="10.199999999999999" hidden="1" x14ac:dyDescent="0.2"/>
    <row r="59015" ht="10.199999999999999" hidden="1" x14ac:dyDescent="0.2"/>
    <row r="59016" ht="10.199999999999999" hidden="1" x14ac:dyDescent="0.2"/>
    <row r="59017" ht="10.199999999999999" hidden="1" x14ac:dyDescent="0.2"/>
    <row r="59018" ht="10.199999999999999" hidden="1" x14ac:dyDescent="0.2"/>
    <row r="59019" ht="10.199999999999999" hidden="1" x14ac:dyDescent="0.2"/>
    <row r="59020" ht="10.199999999999999" hidden="1" x14ac:dyDescent="0.2"/>
    <row r="59021" ht="10.199999999999999" hidden="1" x14ac:dyDescent="0.2"/>
    <row r="59022" ht="10.199999999999999" hidden="1" x14ac:dyDescent="0.2"/>
    <row r="59023" ht="10.199999999999999" hidden="1" x14ac:dyDescent="0.2"/>
    <row r="59024" ht="10.199999999999999" hidden="1" x14ac:dyDescent="0.2"/>
    <row r="59025" ht="10.199999999999999" hidden="1" x14ac:dyDescent="0.2"/>
    <row r="59026" ht="10.199999999999999" hidden="1" x14ac:dyDescent="0.2"/>
    <row r="59027" ht="10.199999999999999" hidden="1" x14ac:dyDescent="0.2"/>
    <row r="59028" ht="10.199999999999999" hidden="1" x14ac:dyDescent="0.2"/>
    <row r="59029" ht="10.199999999999999" hidden="1" x14ac:dyDescent="0.2"/>
    <row r="59030" ht="10.199999999999999" hidden="1" x14ac:dyDescent="0.2"/>
    <row r="59031" ht="10.199999999999999" hidden="1" x14ac:dyDescent="0.2"/>
    <row r="59032" ht="10.199999999999999" hidden="1" x14ac:dyDescent="0.2"/>
    <row r="59033" ht="10.199999999999999" hidden="1" x14ac:dyDescent="0.2"/>
    <row r="59034" ht="10.199999999999999" hidden="1" x14ac:dyDescent="0.2"/>
    <row r="59035" ht="10.199999999999999" hidden="1" x14ac:dyDescent="0.2"/>
    <row r="59036" ht="10.199999999999999" hidden="1" x14ac:dyDescent="0.2"/>
    <row r="59037" ht="10.199999999999999" hidden="1" x14ac:dyDescent="0.2"/>
    <row r="59038" ht="10.199999999999999" hidden="1" x14ac:dyDescent="0.2"/>
    <row r="59039" ht="10.199999999999999" hidden="1" x14ac:dyDescent="0.2"/>
    <row r="59040" ht="10.199999999999999" hidden="1" x14ac:dyDescent="0.2"/>
    <row r="59041" ht="10.199999999999999" hidden="1" x14ac:dyDescent="0.2"/>
    <row r="59042" ht="10.199999999999999" hidden="1" x14ac:dyDescent="0.2"/>
    <row r="59043" ht="10.199999999999999" hidden="1" x14ac:dyDescent="0.2"/>
    <row r="59044" ht="10.199999999999999" hidden="1" x14ac:dyDescent="0.2"/>
    <row r="59045" ht="10.199999999999999" hidden="1" x14ac:dyDescent="0.2"/>
    <row r="59046" ht="10.199999999999999" hidden="1" x14ac:dyDescent="0.2"/>
    <row r="59047" ht="10.199999999999999" hidden="1" x14ac:dyDescent="0.2"/>
    <row r="59048" ht="10.199999999999999" hidden="1" x14ac:dyDescent="0.2"/>
    <row r="59049" ht="10.199999999999999" hidden="1" x14ac:dyDescent="0.2"/>
    <row r="59050" ht="10.199999999999999" hidden="1" x14ac:dyDescent="0.2"/>
    <row r="59051" ht="10.199999999999999" hidden="1" x14ac:dyDescent="0.2"/>
    <row r="59052" ht="10.199999999999999" hidden="1" x14ac:dyDescent="0.2"/>
    <row r="59053" ht="10.199999999999999" hidden="1" x14ac:dyDescent="0.2"/>
    <row r="59054" ht="10.199999999999999" hidden="1" x14ac:dyDescent="0.2"/>
    <row r="59055" ht="10.199999999999999" hidden="1" x14ac:dyDescent="0.2"/>
    <row r="59056" ht="10.199999999999999" hidden="1" x14ac:dyDescent="0.2"/>
    <row r="59057" ht="10.199999999999999" hidden="1" x14ac:dyDescent="0.2"/>
    <row r="59058" ht="10.199999999999999" hidden="1" x14ac:dyDescent="0.2"/>
    <row r="59059" ht="10.199999999999999" hidden="1" x14ac:dyDescent="0.2"/>
    <row r="59060" ht="10.199999999999999" hidden="1" x14ac:dyDescent="0.2"/>
    <row r="59061" ht="10.199999999999999" hidden="1" x14ac:dyDescent="0.2"/>
    <row r="59062" ht="10.199999999999999" hidden="1" x14ac:dyDescent="0.2"/>
    <row r="59063" ht="10.199999999999999" hidden="1" x14ac:dyDescent="0.2"/>
    <row r="59064" ht="10.199999999999999" hidden="1" x14ac:dyDescent="0.2"/>
    <row r="59065" ht="10.199999999999999" hidden="1" x14ac:dyDescent="0.2"/>
    <row r="59066" ht="10.199999999999999" hidden="1" x14ac:dyDescent="0.2"/>
    <row r="59067" ht="10.199999999999999" hidden="1" x14ac:dyDescent="0.2"/>
    <row r="59068" ht="10.199999999999999" hidden="1" x14ac:dyDescent="0.2"/>
    <row r="59069" ht="10.199999999999999" hidden="1" x14ac:dyDescent="0.2"/>
    <row r="59070" ht="10.199999999999999" hidden="1" x14ac:dyDescent="0.2"/>
    <row r="59071" ht="10.199999999999999" hidden="1" x14ac:dyDescent="0.2"/>
    <row r="59072" ht="10.199999999999999" hidden="1" x14ac:dyDescent="0.2"/>
    <row r="59073" ht="10.199999999999999" hidden="1" x14ac:dyDescent="0.2"/>
    <row r="59074" ht="10.199999999999999" hidden="1" x14ac:dyDescent="0.2"/>
    <row r="59075" ht="10.199999999999999" hidden="1" x14ac:dyDescent="0.2"/>
    <row r="59076" ht="10.199999999999999" hidden="1" x14ac:dyDescent="0.2"/>
    <row r="59077" ht="10.199999999999999" hidden="1" x14ac:dyDescent="0.2"/>
    <row r="59078" ht="10.199999999999999" hidden="1" x14ac:dyDescent="0.2"/>
    <row r="59079" ht="10.199999999999999" hidden="1" x14ac:dyDescent="0.2"/>
    <row r="59080" ht="10.199999999999999" hidden="1" x14ac:dyDescent="0.2"/>
    <row r="59081" ht="10.199999999999999" hidden="1" x14ac:dyDescent="0.2"/>
    <row r="59082" ht="10.199999999999999" hidden="1" x14ac:dyDescent="0.2"/>
    <row r="59083" ht="10.199999999999999" hidden="1" x14ac:dyDescent="0.2"/>
    <row r="59084" ht="10.199999999999999" hidden="1" x14ac:dyDescent="0.2"/>
    <row r="59085" ht="10.199999999999999" hidden="1" x14ac:dyDescent="0.2"/>
    <row r="59086" ht="10.199999999999999" hidden="1" x14ac:dyDescent="0.2"/>
    <row r="59087" ht="10.199999999999999" hidden="1" x14ac:dyDescent="0.2"/>
    <row r="59088" ht="10.199999999999999" hidden="1" x14ac:dyDescent="0.2"/>
    <row r="59089" ht="10.199999999999999" hidden="1" x14ac:dyDescent="0.2"/>
    <row r="59090" ht="10.199999999999999" hidden="1" x14ac:dyDescent="0.2"/>
    <row r="59091" ht="10.199999999999999" hidden="1" x14ac:dyDescent="0.2"/>
    <row r="59092" ht="10.199999999999999" hidden="1" x14ac:dyDescent="0.2"/>
    <row r="59093" ht="10.199999999999999" hidden="1" x14ac:dyDescent="0.2"/>
    <row r="59094" ht="10.199999999999999" hidden="1" x14ac:dyDescent="0.2"/>
    <row r="59095" ht="10.199999999999999" hidden="1" x14ac:dyDescent="0.2"/>
    <row r="59096" ht="10.199999999999999" hidden="1" x14ac:dyDescent="0.2"/>
    <row r="59097" ht="10.199999999999999" hidden="1" x14ac:dyDescent="0.2"/>
    <row r="59098" ht="10.199999999999999" hidden="1" x14ac:dyDescent="0.2"/>
    <row r="59099" ht="10.199999999999999" hidden="1" x14ac:dyDescent="0.2"/>
    <row r="59100" ht="10.199999999999999" hidden="1" x14ac:dyDescent="0.2"/>
    <row r="59101" ht="10.199999999999999" hidden="1" x14ac:dyDescent="0.2"/>
    <row r="59102" ht="10.199999999999999" hidden="1" x14ac:dyDescent="0.2"/>
    <row r="59103" ht="10.199999999999999" hidden="1" x14ac:dyDescent="0.2"/>
    <row r="59104" ht="10.199999999999999" hidden="1" x14ac:dyDescent="0.2"/>
    <row r="59105" ht="10.199999999999999" hidden="1" x14ac:dyDescent="0.2"/>
    <row r="59106" ht="10.199999999999999" hidden="1" x14ac:dyDescent="0.2"/>
    <row r="59107" ht="10.199999999999999" hidden="1" x14ac:dyDescent="0.2"/>
    <row r="59108" ht="10.199999999999999" hidden="1" x14ac:dyDescent="0.2"/>
    <row r="59109" ht="10.199999999999999" hidden="1" x14ac:dyDescent="0.2"/>
    <row r="59110" ht="10.199999999999999" hidden="1" x14ac:dyDescent="0.2"/>
    <row r="59111" ht="10.199999999999999" hidden="1" x14ac:dyDescent="0.2"/>
    <row r="59112" ht="10.199999999999999" hidden="1" x14ac:dyDescent="0.2"/>
    <row r="59113" ht="10.199999999999999" hidden="1" x14ac:dyDescent="0.2"/>
    <row r="59114" ht="10.199999999999999" hidden="1" x14ac:dyDescent="0.2"/>
    <row r="59115" ht="10.199999999999999" hidden="1" x14ac:dyDescent="0.2"/>
    <row r="59116" ht="10.199999999999999" hidden="1" x14ac:dyDescent="0.2"/>
    <row r="59117" ht="10.199999999999999" hidden="1" x14ac:dyDescent="0.2"/>
    <row r="59118" ht="10.199999999999999" hidden="1" x14ac:dyDescent="0.2"/>
    <row r="59119" ht="10.199999999999999" hidden="1" x14ac:dyDescent="0.2"/>
    <row r="59120" ht="10.199999999999999" hidden="1" x14ac:dyDescent="0.2"/>
    <row r="59121" ht="10.199999999999999" hidden="1" x14ac:dyDescent="0.2"/>
    <row r="59122" ht="10.199999999999999" hidden="1" x14ac:dyDescent="0.2"/>
    <row r="59123" ht="10.199999999999999" hidden="1" x14ac:dyDescent="0.2"/>
    <row r="59124" ht="10.199999999999999" hidden="1" x14ac:dyDescent="0.2"/>
    <row r="59125" ht="10.199999999999999" hidden="1" x14ac:dyDescent="0.2"/>
    <row r="59126" ht="10.199999999999999" hidden="1" x14ac:dyDescent="0.2"/>
    <row r="59127" ht="10.199999999999999" hidden="1" x14ac:dyDescent="0.2"/>
    <row r="59128" ht="10.199999999999999" hidden="1" x14ac:dyDescent="0.2"/>
    <row r="59129" ht="10.199999999999999" hidden="1" x14ac:dyDescent="0.2"/>
    <row r="59130" ht="10.199999999999999" hidden="1" x14ac:dyDescent="0.2"/>
    <row r="59131" ht="10.199999999999999" hidden="1" x14ac:dyDescent="0.2"/>
    <row r="59132" ht="10.199999999999999" hidden="1" x14ac:dyDescent="0.2"/>
    <row r="59133" ht="10.199999999999999" hidden="1" x14ac:dyDescent="0.2"/>
    <row r="59134" ht="10.199999999999999" hidden="1" x14ac:dyDescent="0.2"/>
    <row r="59135" ht="10.199999999999999" hidden="1" x14ac:dyDescent="0.2"/>
    <row r="59136" ht="10.199999999999999" hidden="1" x14ac:dyDescent="0.2"/>
    <row r="59137" ht="10.199999999999999" hidden="1" x14ac:dyDescent="0.2"/>
    <row r="59138" ht="10.199999999999999" hidden="1" x14ac:dyDescent="0.2"/>
    <row r="59139" ht="10.199999999999999" hidden="1" x14ac:dyDescent="0.2"/>
    <row r="59140" ht="10.199999999999999" hidden="1" x14ac:dyDescent="0.2"/>
    <row r="59141" ht="10.199999999999999" hidden="1" x14ac:dyDescent="0.2"/>
    <row r="59142" ht="10.199999999999999" hidden="1" x14ac:dyDescent="0.2"/>
    <row r="59143" ht="10.199999999999999" hidden="1" x14ac:dyDescent="0.2"/>
    <row r="59144" ht="10.199999999999999" hidden="1" x14ac:dyDescent="0.2"/>
    <row r="59145" ht="10.199999999999999" hidden="1" x14ac:dyDescent="0.2"/>
    <row r="59146" ht="10.199999999999999" hidden="1" x14ac:dyDescent="0.2"/>
    <row r="59147" ht="10.199999999999999" hidden="1" x14ac:dyDescent="0.2"/>
    <row r="59148" ht="10.199999999999999" hidden="1" x14ac:dyDescent="0.2"/>
    <row r="59149" ht="10.199999999999999" hidden="1" x14ac:dyDescent="0.2"/>
    <row r="59150" ht="10.199999999999999" hidden="1" x14ac:dyDescent="0.2"/>
    <row r="59151" ht="10.199999999999999" hidden="1" x14ac:dyDescent="0.2"/>
    <row r="59152" ht="10.199999999999999" hidden="1" x14ac:dyDescent="0.2"/>
    <row r="59153" ht="10.199999999999999" hidden="1" x14ac:dyDescent="0.2"/>
    <row r="59154" ht="10.199999999999999" hidden="1" x14ac:dyDescent="0.2"/>
    <row r="59155" ht="10.199999999999999" hidden="1" x14ac:dyDescent="0.2"/>
    <row r="59156" ht="10.199999999999999" hidden="1" x14ac:dyDescent="0.2"/>
    <row r="59157" ht="10.199999999999999" hidden="1" x14ac:dyDescent="0.2"/>
    <row r="59158" ht="10.199999999999999" hidden="1" x14ac:dyDescent="0.2"/>
    <row r="59159" ht="10.199999999999999" hidden="1" x14ac:dyDescent="0.2"/>
    <row r="59160" ht="10.199999999999999" hidden="1" x14ac:dyDescent="0.2"/>
    <row r="59161" ht="10.199999999999999" hidden="1" x14ac:dyDescent="0.2"/>
    <row r="59162" ht="10.199999999999999" hidden="1" x14ac:dyDescent="0.2"/>
    <row r="59163" ht="10.199999999999999" hidden="1" x14ac:dyDescent="0.2"/>
    <row r="59164" ht="10.199999999999999" hidden="1" x14ac:dyDescent="0.2"/>
    <row r="59165" ht="10.199999999999999" hidden="1" x14ac:dyDescent="0.2"/>
    <row r="59166" ht="10.199999999999999" hidden="1" x14ac:dyDescent="0.2"/>
    <row r="59167" ht="10.199999999999999" hidden="1" x14ac:dyDescent="0.2"/>
    <row r="59168" ht="10.199999999999999" hidden="1" x14ac:dyDescent="0.2"/>
    <row r="59169" ht="10.199999999999999" hidden="1" x14ac:dyDescent="0.2"/>
    <row r="59170" ht="10.199999999999999" hidden="1" x14ac:dyDescent="0.2"/>
    <row r="59171" ht="10.199999999999999" hidden="1" x14ac:dyDescent="0.2"/>
    <row r="59172" ht="10.199999999999999" hidden="1" x14ac:dyDescent="0.2"/>
    <row r="59173" ht="10.199999999999999" hidden="1" x14ac:dyDescent="0.2"/>
    <row r="59174" ht="10.199999999999999" hidden="1" x14ac:dyDescent="0.2"/>
    <row r="59175" ht="10.199999999999999" hidden="1" x14ac:dyDescent="0.2"/>
    <row r="59176" ht="10.199999999999999" hidden="1" x14ac:dyDescent="0.2"/>
    <row r="59177" ht="10.199999999999999" hidden="1" x14ac:dyDescent="0.2"/>
    <row r="59178" ht="10.199999999999999" hidden="1" x14ac:dyDescent="0.2"/>
    <row r="59179" ht="10.199999999999999" hidden="1" x14ac:dyDescent="0.2"/>
    <row r="59180" ht="10.199999999999999" hidden="1" x14ac:dyDescent="0.2"/>
    <row r="59181" ht="10.199999999999999" hidden="1" x14ac:dyDescent="0.2"/>
    <row r="59182" ht="10.199999999999999" hidden="1" x14ac:dyDescent="0.2"/>
    <row r="59183" ht="10.199999999999999" hidden="1" x14ac:dyDescent="0.2"/>
    <row r="59184" ht="10.199999999999999" hidden="1" x14ac:dyDescent="0.2"/>
    <row r="59185" ht="10.199999999999999" hidden="1" x14ac:dyDescent="0.2"/>
    <row r="59186" ht="10.199999999999999" hidden="1" x14ac:dyDescent="0.2"/>
    <row r="59187" ht="10.199999999999999" hidden="1" x14ac:dyDescent="0.2"/>
    <row r="59188" ht="10.199999999999999" hidden="1" x14ac:dyDescent="0.2"/>
    <row r="59189" ht="10.199999999999999" hidden="1" x14ac:dyDescent="0.2"/>
    <row r="59190" ht="10.199999999999999" hidden="1" x14ac:dyDescent="0.2"/>
    <row r="59191" ht="10.199999999999999" hidden="1" x14ac:dyDescent="0.2"/>
    <row r="59192" ht="10.199999999999999" hidden="1" x14ac:dyDescent="0.2"/>
    <row r="59193" ht="10.199999999999999" hidden="1" x14ac:dyDescent="0.2"/>
    <row r="59194" ht="10.199999999999999" hidden="1" x14ac:dyDescent="0.2"/>
    <row r="59195" ht="10.199999999999999" hidden="1" x14ac:dyDescent="0.2"/>
    <row r="59196" ht="10.199999999999999" hidden="1" x14ac:dyDescent="0.2"/>
    <row r="59197" ht="10.199999999999999" hidden="1" x14ac:dyDescent="0.2"/>
    <row r="59198" ht="10.199999999999999" hidden="1" x14ac:dyDescent="0.2"/>
    <row r="59199" ht="10.199999999999999" hidden="1" x14ac:dyDescent="0.2"/>
    <row r="59200" ht="10.199999999999999" hidden="1" x14ac:dyDescent="0.2"/>
    <row r="59201" ht="10.199999999999999" hidden="1" x14ac:dyDescent="0.2"/>
    <row r="59202" ht="10.199999999999999" hidden="1" x14ac:dyDescent="0.2"/>
    <row r="59203" ht="10.199999999999999" hidden="1" x14ac:dyDescent="0.2"/>
    <row r="59204" ht="10.199999999999999" hidden="1" x14ac:dyDescent="0.2"/>
    <row r="59205" ht="10.199999999999999" hidden="1" x14ac:dyDescent="0.2"/>
    <row r="59206" ht="10.199999999999999" hidden="1" x14ac:dyDescent="0.2"/>
    <row r="59207" ht="10.199999999999999" hidden="1" x14ac:dyDescent="0.2"/>
    <row r="59208" ht="10.199999999999999" hidden="1" x14ac:dyDescent="0.2"/>
    <row r="59209" ht="10.199999999999999" hidden="1" x14ac:dyDescent="0.2"/>
    <row r="59210" ht="10.199999999999999" hidden="1" x14ac:dyDescent="0.2"/>
    <row r="59211" ht="10.199999999999999" hidden="1" x14ac:dyDescent="0.2"/>
    <row r="59212" ht="10.199999999999999" hidden="1" x14ac:dyDescent="0.2"/>
    <row r="59213" ht="10.199999999999999" hidden="1" x14ac:dyDescent="0.2"/>
    <row r="59214" ht="10.199999999999999" hidden="1" x14ac:dyDescent="0.2"/>
    <row r="59215" ht="10.199999999999999" hidden="1" x14ac:dyDescent="0.2"/>
    <row r="59216" ht="10.199999999999999" hidden="1" x14ac:dyDescent="0.2"/>
    <row r="59217" ht="10.199999999999999" hidden="1" x14ac:dyDescent="0.2"/>
    <row r="59218" ht="10.199999999999999" hidden="1" x14ac:dyDescent="0.2"/>
    <row r="59219" ht="10.199999999999999" hidden="1" x14ac:dyDescent="0.2"/>
    <row r="59220" ht="10.199999999999999" hidden="1" x14ac:dyDescent="0.2"/>
    <row r="59221" ht="10.199999999999999" hidden="1" x14ac:dyDescent="0.2"/>
    <row r="59222" ht="10.199999999999999" hidden="1" x14ac:dyDescent="0.2"/>
    <row r="59223" ht="10.199999999999999" hidden="1" x14ac:dyDescent="0.2"/>
    <row r="59224" ht="10.199999999999999" hidden="1" x14ac:dyDescent="0.2"/>
    <row r="59225" ht="10.199999999999999" hidden="1" x14ac:dyDescent="0.2"/>
    <row r="59226" ht="10.199999999999999" hidden="1" x14ac:dyDescent="0.2"/>
    <row r="59227" ht="10.199999999999999" hidden="1" x14ac:dyDescent="0.2"/>
    <row r="59228" ht="10.199999999999999" hidden="1" x14ac:dyDescent="0.2"/>
    <row r="59229" ht="10.199999999999999" hidden="1" x14ac:dyDescent="0.2"/>
    <row r="59230" ht="10.199999999999999" hidden="1" x14ac:dyDescent="0.2"/>
    <row r="59231" ht="10.199999999999999" hidden="1" x14ac:dyDescent="0.2"/>
    <row r="59232" ht="10.199999999999999" hidden="1" x14ac:dyDescent="0.2"/>
    <row r="59233" ht="10.199999999999999" hidden="1" x14ac:dyDescent="0.2"/>
    <row r="59234" ht="10.199999999999999" hidden="1" x14ac:dyDescent="0.2"/>
    <row r="59235" ht="10.199999999999999" hidden="1" x14ac:dyDescent="0.2"/>
    <row r="59236" ht="10.199999999999999" hidden="1" x14ac:dyDescent="0.2"/>
    <row r="59237" ht="10.199999999999999" hidden="1" x14ac:dyDescent="0.2"/>
    <row r="59238" ht="10.199999999999999" hidden="1" x14ac:dyDescent="0.2"/>
    <row r="59239" ht="10.199999999999999" hidden="1" x14ac:dyDescent="0.2"/>
    <row r="59240" ht="10.199999999999999" hidden="1" x14ac:dyDescent="0.2"/>
    <row r="59241" ht="10.199999999999999" hidden="1" x14ac:dyDescent="0.2"/>
    <row r="59242" ht="10.199999999999999" hidden="1" x14ac:dyDescent="0.2"/>
    <row r="59243" ht="10.199999999999999" hidden="1" x14ac:dyDescent="0.2"/>
    <row r="59244" ht="10.199999999999999" hidden="1" x14ac:dyDescent="0.2"/>
    <row r="59245" ht="10.199999999999999" hidden="1" x14ac:dyDescent="0.2"/>
    <row r="59246" ht="10.199999999999999" hidden="1" x14ac:dyDescent="0.2"/>
    <row r="59247" ht="10.199999999999999" hidden="1" x14ac:dyDescent="0.2"/>
    <row r="59248" ht="10.199999999999999" hidden="1" x14ac:dyDescent="0.2"/>
    <row r="59249" ht="10.199999999999999" hidden="1" x14ac:dyDescent="0.2"/>
    <row r="59250" ht="10.199999999999999" hidden="1" x14ac:dyDescent="0.2"/>
    <row r="59251" ht="10.199999999999999" hidden="1" x14ac:dyDescent="0.2"/>
    <row r="59252" ht="10.199999999999999" hidden="1" x14ac:dyDescent="0.2"/>
    <row r="59253" ht="10.199999999999999" hidden="1" x14ac:dyDescent="0.2"/>
    <row r="59254" ht="10.199999999999999" hidden="1" x14ac:dyDescent="0.2"/>
    <row r="59255" ht="10.199999999999999" hidden="1" x14ac:dyDescent="0.2"/>
    <row r="59256" ht="10.199999999999999" hidden="1" x14ac:dyDescent="0.2"/>
    <row r="59257" ht="10.199999999999999" hidden="1" x14ac:dyDescent="0.2"/>
    <row r="59258" ht="10.199999999999999" hidden="1" x14ac:dyDescent="0.2"/>
    <row r="59259" ht="10.199999999999999" hidden="1" x14ac:dyDescent="0.2"/>
    <row r="59260" ht="10.199999999999999" hidden="1" x14ac:dyDescent="0.2"/>
    <row r="59261" ht="10.199999999999999" hidden="1" x14ac:dyDescent="0.2"/>
    <row r="59262" ht="10.199999999999999" hidden="1" x14ac:dyDescent="0.2"/>
    <row r="59263" ht="10.199999999999999" hidden="1" x14ac:dyDescent="0.2"/>
    <row r="59264" ht="10.199999999999999" hidden="1" x14ac:dyDescent="0.2"/>
    <row r="59265" ht="10.199999999999999" hidden="1" x14ac:dyDescent="0.2"/>
    <row r="59266" ht="10.199999999999999" hidden="1" x14ac:dyDescent="0.2"/>
    <row r="59267" ht="10.199999999999999" hidden="1" x14ac:dyDescent="0.2"/>
    <row r="59268" ht="10.199999999999999" hidden="1" x14ac:dyDescent="0.2"/>
    <row r="59269" ht="10.199999999999999" hidden="1" x14ac:dyDescent="0.2"/>
    <row r="59270" ht="10.199999999999999" hidden="1" x14ac:dyDescent="0.2"/>
    <row r="59271" ht="10.199999999999999" hidden="1" x14ac:dyDescent="0.2"/>
    <row r="59272" ht="10.199999999999999" hidden="1" x14ac:dyDescent="0.2"/>
    <row r="59273" ht="10.199999999999999" hidden="1" x14ac:dyDescent="0.2"/>
    <row r="59274" ht="10.199999999999999" hidden="1" x14ac:dyDescent="0.2"/>
    <row r="59275" ht="10.199999999999999" hidden="1" x14ac:dyDescent="0.2"/>
    <row r="59276" ht="10.199999999999999" hidden="1" x14ac:dyDescent="0.2"/>
    <row r="59277" ht="10.199999999999999" hidden="1" x14ac:dyDescent="0.2"/>
    <row r="59278" ht="10.199999999999999" hidden="1" x14ac:dyDescent="0.2"/>
    <row r="59279" ht="10.199999999999999" hidden="1" x14ac:dyDescent="0.2"/>
    <row r="59280" ht="10.199999999999999" hidden="1" x14ac:dyDescent="0.2"/>
    <row r="59281" ht="10.199999999999999" hidden="1" x14ac:dyDescent="0.2"/>
    <row r="59282" ht="10.199999999999999" hidden="1" x14ac:dyDescent="0.2"/>
    <row r="59283" ht="10.199999999999999" hidden="1" x14ac:dyDescent="0.2"/>
    <row r="59284" ht="10.199999999999999" hidden="1" x14ac:dyDescent="0.2"/>
    <row r="59285" ht="10.199999999999999" hidden="1" x14ac:dyDescent="0.2"/>
    <row r="59286" ht="10.199999999999999" hidden="1" x14ac:dyDescent="0.2"/>
    <row r="59287" ht="10.199999999999999" hidden="1" x14ac:dyDescent="0.2"/>
    <row r="59288" ht="10.199999999999999" hidden="1" x14ac:dyDescent="0.2"/>
    <row r="59289" ht="10.199999999999999" hidden="1" x14ac:dyDescent="0.2"/>
    <row r="59290" ht="10.199999999999999" hidden="1" x14ac:dyDescent="0.2"/>
    <row r="59291" ht="10.199999999999999" hidden="1" x14ac:dyDescent="0.2"/>
    <row r="59292" ht="10.199999999999999" hidden="1" x14ac:dyDescent="0.2"/>
    <row r="59293" ht="10.199999999999999" hidden="1" x14ac:dyDescent="0.2"/>
    <row r="59294" ht="10.199999999999999" hidden="1" x14ac:dyDescent="0.2"/>
    <row r="59295" ht="10.199999999999999" hidden="1" x14ac:dyDescent="0.2"/>
    <row r="59296" ht="10.199999999999999" hidden="1" x14ac:dyDescent="0.2"/>
    <row r="59297" ht="10.199999999999999" hidden="1" x14ac:dyDescent="0.2"/>
    <row r="59298" ht="10.199999999999999" hidden="1" x14ac:dyDescent="0.2"/>
    <row r="59299" ht="10.199999999999999" hidden="1" x14ac:dyDescent="0.2"/>
    <row r="59300" ht="10.199999999999999" hidden="1" x14ac:dyDescent="0.2"/>
    <row r="59301" ht="10.199999999999999" hidden="1" x14ac:dyDescent="0.2"/>
    <row r="59302" ht="10.199999999999999" hidden="1" x14ac:dyDescent="0.2"/>
    <row r="59303" ht="10.199999999999999" hidden="1" x14ac:dyDescent="0.2"/>
    <row r="59304" ht="10.199999999999999" hidden="1" x14ac:dyDescent="0.2"/>
    <row r="59305" ht="10.199999999999999" hidden="1" x14ac:dyDescent="0.2"/>
    <row r="59306" ht="10.199999999999999" hidden="1" x14ac:dyDescent="0.2"/>
    <row r="59307" ht="10.199999999999999" hidden="1" x14ac:dyDescent="0.2"/>
    <row r="59308" ht="10.199999999999999" hidden="1" x14ac:dyDescent="0.2"/>
    <row r="59309" ht="10.199999999999999" hidden="1" x14ac:dyDescent="0.2"/>
    <row r="59310" ht="10.199999999999999" hidden="1" x14ac:dyDescent="0.2"/>
    <row r="59311" ht="10.199999999999999" hidden="1" x14ac:dyDescent="0.2"/>
    <row r="59312" ht="10.199999999999999" hidden="1" x14ac:dyDescent="0.2"/>
    <row r="59313" ht="10.199999999999999" hidden="1" x14ac:dyDescent="0.2"/>
    <row r="59314" ht="10.199999999999999" hidden="1" x14ac:dyDescent="0.2"/>
    <row r="59315" ht="10.199999999999999" hidden="1" x14ac:dyDescent="0.2"/>
    <row r="59316" ht="10.199999999999999" hidden="1" x14ac:dyDescent="0.2"/>
    <row r="59317" ht="10.199999999999999" hidden="1" x14ac:dyDescent="0.2"/>
    <row r="59318" ht="10.199999999999999" hidden="1" x14ac:dyDescent="0.2"/>
    <row r="59319" ht="10.199999999999999" hidden="1" x14ac:dyDescent="0.2"/>
    <row r="59320" ht="10.199999999999999" hidden="1" x14ac:dyDescent="0.2"/>
    <row r="59321" ht="10.199999999999999" hidden="1" x14ac:dyDescent="0.2"/>
    <row r="59322" ht="10.199999999999999" hidden="1" x14ac:dyDescent="0.2"/>
    <row r="59323" ht="10.199999999999999" hidden="1" x14ac:dyDescent="0.2"/>
    <row r="59324" ht="10.199999999999999" hidden="1" x14ac:dyDescent="0.2"/>
    <row r="59325" ht="10.199999999999999" hidden="1" x14ac:dyDescent="0.2"/>
    <row r="59326" ht="10.199999999999999" hidden="1" x14ac:dyDescent="0.2"/>
    <row r="59327" ht="10.199999999999999" hidden="1" x14ac:dyDescent="0.2"/>
    <row r="59328" ht="10.199999999999999" hidden="1" x14ac:dyDescent="0.2"/>
    <row r="59329" ht="10.199999999999999" hidden="1" x14ac:dyDescent="0.2"/>
    <row r="59330" ht="10.199999999999999" hidden="1" x14ac:dyDescent="0.2"/>
    <row r="59331" ht="10.199999999999999" hidden="1" x14ac:dyDescent="0.2"/>
    <row r="59332" ht="10.199999999999999" hidden="1" x14ac:dyDescent="0.2"/>
    <row r="59333" ht="10.199999999999999" hidden="1" x14ac:dyDescent="0.2"/>
    <row r="59334" ht="10.199999999999999" hidden="1" x14ac:dyDescent="0.2"/>
    <row r="59335" ht="10.199999999999999" hidden="1" x14ac:dyDescent="0.2"/>
    <row r="59336" ht="10.199999999999999" hidden="1" x14ac:dyDescent="0.2"/>
    <row r="59337" ht="10.199999999999999" hidden="1" x14ac:dyDescent="0.2"/>
    <row r="59338" ht="10.199999999999999" hidden="1" x14ac:dyDescent="0.2"/>
    <row r="59339" ht="10.199999999999999" hidden="1" x14ac:dyDescent="0.2"/>
    <row r="59340" ht="10.199999999999999" hidden="1" x14ac:dyDescent="0.2"/>
    <row r="59341" ht="10.199999999999999" hidden="1" x14ac:dyDescent="0.2"/>
    <row r="59342" ht="10.199999999999999" hidden="1" x14ac:dyDescent="0.2"/>
    <row r="59343" ht="10.199999999999999" hidden="1" x14ac:dyDescent="0.2"/>
    <row r="59344" ht="10.199999999999999" hidden="1" x14ac:dyDescent="0.2"/>
    <row r="59345" ht="10.199999999999999" hidden="1" x14ac:dyDescent="0.2"/>
    <row r="59346" ht="10.199999999999999" hidden="1" x14ac:dyDescent="0.2"/>
    <row r="59347" ht="10.199999999999999" hidden="1" x14ac:dyDescent="0.2"/>
    <row r="59348" ht="10.199999999999999" hidden="1" x14ac:dyDescent="0.2"/>
    <row r="59349" ht="10.199999999999999" hidden="1" x14ac:dyDescent="0.2"/>
    <row r="59350" ht="10.199999999999999" hidden="1" x14ac:dyDescent="0.2"/>
    <row r="59351" ht="10.199999999999999" hidden="1" x14ac:dyDescent="0.2"/>
    <row r="59352" ht="10.199999999999999" hidden="1" x14ac:dyDescent="0.2"/>
    <row r="59353" ht="10.199999999999999" hidden="1" x14ac:dyDescent="0.2"/>
    <row r="59354" ht="10.199999999999999" hidden="1" x14ac:dyDescent="0.2"/>
    <row r="59355" ht="10.199999999999999" hidden="1" x14ac:dyDescent="0.2"/>
    <row r="59356" ht="10.199999999999999" hidden="1" x14ac:dyDescent="0.2"/>
    <row r="59357" ht="10.199999999999999" hidden="1" x14ac:dyDescent="0.2"/>
    <row r="59358" ht="10.199999999999999" hidden="1" x14ac:dyDescent="0.2"/>
    <row r="59359" ht="10.199999999999999" hidden="1" x14ac:dyDescent="0.2"/>
    <row r="59360" ht="10.199999999999999" hidden="1" x14ac:dyDescent="0.2"/>
    <row r="59361" ht="10.199999999999999" hidden="1" x14ac:dyDescent="0.2"/>
    <row r="59362" ht="10.199999999999999" hidden="1" x14ac:dyDescent="0.2"/>
    <row r="59363" ht="10.199999999999999" hidden="1" x14ac:dyDescent="0.2"/>
    <row r="59364" ht="10.199999999999999" hidden="1" x14ac:dyDescent="0.2"/>
    <row r="59365" ht="10.199999999999999" hidden="1" x14ac:dyDescent="0.2"/>
    <row r="59366" ht="10.199999999999999" hidden="1" x14ac:dyDescent="0.2"/>
    <row r="59367" ht="10.199999999999999" hidden="1" x14ac:dyDescent="0.2"/>
    <row r="59368" ht="10.199999999999999" hidden="1" x14ac:dyDescent="0.2"/>
    <row r="59369" ht="10.199999999999999" hidden="1" x14ac:dyDescent="0.2"/>
    <row r="59370" ht="10.199999999999999" hidden="1" x14ac:dyDescent="0.2"/>
    <row r="59371" ht="10.199999999999999" hidden="1" x14ac:dyDescent="0.2"/>
    <row r="59372" ht="10.199999999999999" hidden="1" x14ac:dyDescent="0.2"/>
    <row r="59373" ht="10.199999999999999" hidden="1" x14ac:dyDescent="0.2"/>
    <row r="59374" ht="10.199999999999999" hidden="1" x14ac:dyDescent="0.2"/>
    <row r="59375" ht="10.199999999999999" hidden="1" x14ac:dyDescent="0.2"/>
    <row r="59376" ht="10.199999999999999" hidden="1" x14ac:dyDescent="0.2"/>
    <row r="59377" ht="10.199999999999999" hidden="1" x14ac:dyDescent="0.2"/>
    <row r="59378" ht="10.199999999999999" hidden="1" x14ac:dyDescent="0.2"/>
    <row r="59379" ht="10.199999999999999" hidden="1" x14ac:dyDescent="0.2"/>
    <row r="59380" ht="10.199999999999999" hidden="1" x14ac:dyDescent="0.2"/>
    <row r="59381" ht="10.199999999999999" hidden="1" x14ac:dyDescent="0.2"/>
    <row r="59382" ht="10.199999999999999" hidden="1" x14ac:dyDescent="0.2"/>
    <row r="59383" ht="10.199999999999999" hidden="1" x14ac:dyDescent="0.2"/>
    <row r="59384" ht="10.199999999999999" hidden="1" x14ac:dyDescent="0.2"/>
    <row r="59385" ht="10.199999999999999" hidden="1" x14ac:dyDescent="0.2"/>
    <row r="59386" ht="10.199999999999999" hidden="1" x14ac:dyDescent="0.2"/>
    <row r="59387" ht="10.199999999999999" hidden="1" x14ac:dyDescent="0.2"/>
    <row r="59388" ht="10.199999999999999" hidden="1" x14ac:dyDescent="0.2"/>
    <row r="59389" ht="10.199999999999999" hidden="1" x14ac:dyDescent="0.2"/>
    <row r="59390" ht="10.199999999999999" hidden="1" x14ac:dyDescent="0.2"/>
    <row r="59391" ht="10.199999999999999" hidden="1" x14ac:dyDescent="0.2"/>
    <row r="59392" ht="10.199999999999999" hidden="1" x14ac:dyDescent="0.2"/>
    <row r="59393" ht="10.199999999999999" hidden="1" x14ac:dyDescent="0.2"/>
    <row r="59394" ht="10.199999999999999" hidden="1" x14ac:dyDescent="0.2"/>
    <row r="59395" ht="10.199999999999999" hidden="1" x14ac:dyDescent="0.2"/>
    <row r="59396" ht="10.199999999999999" hidden="1" x14ac:dyDescent="0.2"/>
    <row r="59397" ht="10.199999999999999" hidden="1" x14ac:dyDescent="0.2"/>
    <row r="59398" ht="10.199999999999999" hidden="1" x14ac:dyDescent="0.2"/>
    <row r="59399" ht="10.199999999999999" hidden="1" x14ac:dyDescent="0.2"/>
    <row r="59400" ht="10.199999999999999" hidden="1" x14ac:dyDescent="0.2"/>
    <row r="59401" ht="10.199999999999999" hidden="1" x14ac:dyDescent="0.2"/>
    <row r="59402" ht="10.199999999999999" hidden="1" x14ac:dyDescent="0.2"/>
    <row r="59403" ht="10.199999999999999" hidden="1" x14ac:dyDescent="0.2"/>
    <row r="59404" ht="10.199999999999999" hidden="1" x14ac:dyDescent="0.2"/>
    <row r="59405" ht="10.199999999999999" hidden="1" x14ac:dyDescent="0.2"/>
    <row r="59406" ht="10.199999999999999" hidden="1" x14ac:dyDescent="0.2"/>
    <row r="59407" ht="10.199999999999999" hidden="1" x14ac:dyDescent="0.2"/>
    <row r="59408" ht="10.199999999999999" hidden="1" x14ac:dyDescent="0.2"/>
    <row r="59409" ht="10.199999999999999" hidden="1" x14ac:dyDescent="0.2"/>
    <row r="59410" ht="10.199999999999999" hidden="1" x14ac:dyDescent="0.2"/>
    <row r="59411" ht="10.199999999999999" hidden="1" x14ac:dyDescent="0.2"/>
    <row r="59412" ht="10.199999999999999" hidden="1" x14ac:dyDescent="0.2"/>
    <row r="59413" ht="10.199999999999999" hidden="1" x14ac:dyDescent="0.2"/>
    <row r="59414" ht="10.199999999999999" hidden="1" x14ac:dyDescent="0.2"/>
    <row r="59415" ht="10.199999999999999" hidden="1" x14ac:dyDescent="0.2"/>
    <row r="59416" ht="10.199999999999999" hidden="1" x14ac:dyDescent="0.2"/>
    <row r="59417" ht="10.199999999999999" hidden="1" x14ac:dyDescent="0.2"/>
    <row r="59418" ht="10.199999999999999" hidden="1" x14ac:dyDescent="0.2"/>
    <row r="59419" ht="10.199999999999999" hidden="1" x14ac:dyDescent="0.2"/>
    <row r="59420" ht="10.199999999999999" hidden="1" x14ac:dyDescent="0.2"/>
    <row r="59421" ht="10.199999999999999" hidden="1" x14ac:dyDescent="0.2"/>
    <row r="59422" ht="10.199999999999999" hidden="1" x14ac:dyDescent="0.2"/>
    <row r="59423" ht="10.199999999999999" hidden="1" x14ac:dyDescent="0.2"/>
    <row r="59424" ht="10.199999999999999" hidden="1" x14ac:dyDescent="0.2"/>
    <row r="59425" ht="10.199999999999999" hidden="1" x14ac:dyDescent="0.2"/>
    <row r="59426" ht="10.199999999999999" hidden="1" x14ac:dyDescent="0.2"/>
    <row r="59427" ht="10.199999999999999" hidden="1" x14ac:dyDescent="0.2"/>
    <row r="59428" ht="10.199999999999999" hidden="1" x14ac:dyDescent="0.2"/>
    <row r="59429" ht="10.199999999999999" hidden="1" x14ac:dyDescent="0.2"/>
    <row r="59430" ht="10.199999999999999" hidden="1" x14ac:dyDescent="0.2"/>
    <row r="59431" ht="10.199999999999999" hidden="1" x14ac:dyDescent="0.2"/>
    <row r="59432" ht="10.199999999999999" hidden="1" x14ac:dyDescent="0.2"/>
    <row r="59433" ht="10.199999999999999" hidden="1" x14ac:dyDescent="0.2"/>
    <row r="59434" ht="10.199999999999999" hidden="1" x14ac:dyDescent="0.2"/>
    <row r="59435" ht="10.199999999999999" hidden="1" x14ac:dyDescent="0.2"/>
    <row r="59436" ht="10.199999999999999" hidden="1" x14ac:dyDescent="0.2"/>
    <row r="59437" ht="10.199999999999999" hidden="1" x14ac:dyDescent="0.2"/>
    <row r="59438" ht="10.199999999999999" hidden="1" x14ac:dyDescent="0.2"/>
    <row r="59439" ht="10.199999999999999" hidden="1" x14ac:dyDescent="0.2"/>
    <row r="59440" ht="10.199999999999999" hidden="1" x14ac:dyDescent="0.2"/>
    <row r="59441" ht="10.199999999999999" hidden="1" x14ac:dyDescent="0.2"/>
    <row r="59442" ht="10.199999999999999" hidden="1" x14ac:dyDescent="0.2"/>
    <row r="59443" ht="10.199999999999999" hidden="1" x14ac:dyDescent="0.2"/>
    <row r="59444" ht="10.199999999999999" hidden="1" x14ac:dyDescent="0.2"/>
    <row r="59445" ht="10.199999999999999" hidden="1" x14ac:dyDescent="0.2"/>
    <row r="59446" ht="10.199999999999999" hidden="1" x14ac:dyDescent="0.2"/>
    <row r="59447" ht="10.199999999999999" hidden="1" x14ac:dyDescent="0.2"/>
    <row r="59448" ht="10.199999999999999" hidden="1" x14ac:dyDescent="0.2"/>
    <row r="59449" ht="10.199999999999999" hidden="1" x14ac:dyDescent="0.2"/>
    <row r="59450" ht="10.199999999999999" hidden="1" x14ac:dyDescent="0.2"/>
    <row r="59451" ht="10.199999999999999" hidden="1" x14ac:dyDescent="0.2"/>
    <row r="59452" ht="10.199999999999999" hidden="1" x14ac:dyDescent="0.2"/>
    <row r="59453" ht="10.199999999999999" hidden="1" x14ac:dyDescent="0.2"/>
    <row r="59454" ht="10.199999999999999" hidden="1" x14ac:dyDescent="0.2"/>
    <row r="59455" ht="10.199999999999999" hidden="1" x14ac:dyDescent="0.2"/>
    <row r="59456" ht="10.199999999999999" hidden="1" x14ac:dyDescent="0.2"/>
    <row r="59457" ht="10.199999999999999" hidden="1" x14ac:dyDescent="0.2"/>
    <row r="59458" ht="10.199999999999999" hidden="1" x14ac:dyDescent="0.2"/>
    <row r="59459" ht="10.199999999999999" hidden="1" x14ac:dyDescent="0.2"/>
    <row r="59460" ht="10.199999999999999" hidden="1" x14ac:dyDescent="0.2"/>
    <row r="59461" ht="10.199999999999999" hidden="1" x14ac:dyDescent="0.2"/>
    <row r="59462" ht="10.199999999999999" hidden="1" x14ac:dyDescent="0.2"/>
    <row r="59463" ht="10.199999999999999" hidden="1" x14ac:dyDescent="0.2"/>
    <row r="59464" ht="10.199999999999999" hidden="1" x14ac:dyDescent="0.2"/>
    <row r="59465" ht="10.199999999999999" hidden="1" x14ac:dyDescent="0.2"/>
    <row r="59466" ht="10.199999999999999" hidden="1" x14ac:dyDescent="0.2"/>
    <row r="59467" ht="10.199999999999999" hidden="1" x14ac:dyDescent="0.2"/>
    <row r="59468" ht="10.199999999999999" hidden="1" x14ac:dyDescent="0.2"/>
    <row r="59469" ht="10.199999999999999" hidden="1" x14ac:dyDescent="0.2"/>
    <row r="59470" ht="10.199999999999999" hidden="1" x14ac:dyDescent="0.2"/>
    <row r="59471" ht="10.199999999999999" hidden="1" x14ac:dyDescent="0.2"/>
    <row r="59472" ht="10.199999999999999" hidden="1" x14ac:dyDescent="0.2"/>
    <row r="59473" ht="10.199999999999999" hidden="1" x14ac:dyDescent="0.2"/>
    <row r="59474" ht="10.199999999999999" hidden="1" x14ac:dyDescent="0.2"/>
    <row r="59475" ht="10.199999999999999" hidden="1" x14ac:dyDescent="0.2"/>
    <row r="59476" ht="10.199999999999999" hidden="1" x14ac:dyDescent="0.2"/>
    <row r="59477" ht="10.199999999999999" hidden="1" x14ac:dyDescent="0.2"/>
    <row r="59478" ht="10.199999999999999" hidden="1" x14ac:dyDescent="0.2"/>
    <row r="59479" ht="10.199999999999999" hidden="1" x14ac:dyDescent="0.2"/>
    <row r="59480" ht="10.199999999999999" hidden="1" x14ac:dyDescent="0.2"/>
    <row r="59481" ht="10.199999999999999" hidden="1" x14ac:dyDescent="0.2"/>
    <row r="59482" ht="10.199999999999999" hidden="1" x14ac:dyDescent="0.2"/>
    <row r="59483" ht="10.199999999999999" hidden="1" x14ac:dyDescent="0.2"/>
    <row r="59484" ht="10.199999999999999" hidden="1" x14ac:dyDescent="0.2"/>
    <row r="59485" ht="10.199999999999999" hidden="1" x14ac:dyDescent="0.2"/>
    <row r="59486" ht="10.199999999999999" hidden="1" x14ac:dyDescent="0.2"/>
    <row r="59487" ht="10.199999999999999" hidden="1" x14ac:dyDescent="0.2"/>
    <row r="59488" ht="10.199999999999999" hidden="1" x14ac:dyDescent="0.2"/>
    <row r="59489" ht="10.199999999999999" hidden="1" x14ac:dyDescent="0.2"/>
    <row r="59490" ht="10.199999999999999" hidden="1" x14ac:dyDescent="0.2"/>
    <row r="59491" ht="10.199999999999999" hidden="1" x14ac:dyDescent="0.2"/>
    <row r="59492" ht="10.199999999999999" hidden="1" x14ac:dyDescent="0.2"/>
    <row r="59493" ht="10.199999999999999" hidden="1" x14ac:dyDescent="0.2"/>
    <row r="59494" ht="10.199999999999999" hidden="1" x14ac:dyDescent="0.2"/>
    <row r="59495" ht="10.199999999999999" hidden="1" x14ac:dyDescent="0.2"/>
    <row r="59496" ht="10.199999999999999" hidden="1" x14ac:dyDescent="0.2"/>
    <row r="59497" ht="10.199999999999999" hidden="1" x14ac:dyDescent="0.2"/>
    <row r="59498" ht="10.199999999999999" hidden="1" x14ac:dyDescent="0.2"/>
    <row r="59499" ht="10.199999999999999" hidden="1" x14ac:dyDescent="0.2"/>
    <row r="59500" ht="10.199999999999999" hidden="1" x14ac:dyDescent="0.2"/>
    <row r="59501" ht="10.199999999999999" hidden="1" x14ac:dyDescent="0.2"/>
    <row r="59502" ht="10.199999999999999" hidden="1" x14ac:dyDescent="0.2"/>
    <row r="59503" ht="10.199999999999999" hidden="1" x14ac:dyDescent="0.2"/>
    <row r="59504" ht="10.199999999999999" hidden="1" x14ac:dyDescent="0.2"/>
    <row r="59505" ht="10.199999999999999" hidden="1" x14ac:dyDescent="0.2"/>
    <row r="59506" ht="10.199999999999999" hidden="1" x14ac:dyDescent="0.2"/>
    <row r="59507" ht="10.199999999999999" hidden="1" x14ac:dyDescent="0.2"/>
    <row r="59508" ht="10.199999999999999" hidden="1" x14ac:dyDescent="0.2"/>
    <row r="59509" ht="10.199999999999999" hidden="1" x14ac:dyDescent="0.2"/>
    <row r="59510" ht="10.199999999999999" hidden="1" x14ac:dyDescent="0.2"/>
    <row r="59511" ht="10.199999999999999" hidden="1" x14ac:dyDescent="0.2"/>
    <row r="59512" ht="10.199999999999999" hidden="1" x14ac:dyDescent="0.2"/>
    <row r="59513" ht="10.199999999999999" hidden="1" x14ac:dyDescent="0.2"/>
    <row r="59514" ht="10.199999999999999" hidden="1" x14ac:dyDescent="0.2"/>
    <row r="59515" ht="10.199999999999999" hidden="1" x14ac:dyDescent="0.2"/>
    <row r="59516" ht="10.199999999999999" hidden="1" x14ac:dyDescent="0.2"/>
    <row r="59517" ht="10.199999999999999" hidden="1" x14ac:dyDescent="0.2"/>
    <row r="59518" ht="10.199999999999999" hidden="1" x14ac:dyDescent="0.2"/>
    <row r="59519" ht="10.199999999999999" hidden="1" x14ac:dyDescent="0.2"/>
    <row r="59520" ht="10.199999999999999" hidden="1" x14ac:dyDescent="0.2"/>
    <row r="59521" ht="10.199999999999999" hidden="1" x14ac:dyDescent="0.2"/>
    <row r="59522" ht="10.199999999999999" hidden="1" x14ac:dyDescent="0.2"/>
    <row r="59523" ht="10.199999999999999" hidden="1" x14ac:dyDescent="0.2"/>
    <row r="59524" ht="10.199999999999999" hidden="1" x14ac:dyDescent="0.2"/>
    <row r="59525" ht="10.199999999999999" hidden="1" x14ac:dyDescent="0.2"/>
    <row r="59526" ht="10.199999999999999" hidden="1" x14ac:dyDescent="0.2"/>
    <row r="59527" ht="10.199999999999999" hidden="1" x14ac:dyDescent="0.2"/>
    <row r="59528" ht="10.199999999999999" hidden="1" x14ac:dyDescent="0.2"/>
    <row r="59529" ht="10.199999999999999" hidden="1" x14ac:dyDescent="0.2"/>
    <row r="59530" ht="10.199999999999999" hidden="1" x14ac:dyDescent="0.2"/>
    <row r="59531" ht="10.199999999999999" hidden="1" x14ac:dyDescent="0.2"/>
    <row r="59532" ht="10.199999999999999" hidden="1" x14ac:dyDescent="0.2"/>
    <row r="59533" ht="10.199999999999999" hidden="1" x14ac:dyDescent="0.2"/>
    <row r="59534" ht="10.199999999999999" hidden="1" x14ac:dyDescent="0.2"/>
    <row r="59535" ht="10.199999999999999" hidden="1" x14ac:dyDescent="0.2"/>
    <row r="59536" ht="10.199999999999999" hidden="1" x14ac:dyDescent="0.2"/>
    <row r="59537" ht="10.199999999999999" hidden="1" x14ac:dyDescent="0.2"/>
    <row r="59538" ht="10.199999999999999" hidden="1" x14ac:dyDescent="0.2"/>
    <row r="59539" ht="10.199999999999999" hidden="1" x14ac:dyDescent="0.2"/>
    <row r="59540" ht="10.199999999999999" hidden="1" x14ac:dyDescent="0.2"/>
    <row r="59541" ht="10.199999999999999" hidden="1" x14ac:dyDescent="0.2"/>
    <row r="59542" ht="10.199999999999999" hidden="1" x14ac:dyDescent="0.2"/>
    <row r="59543" ht="10.199999999999999" hidden="1" x14ac:dyDescent="0.2"/>
    <row r="59544" ht="10.199999999999999" hidden="1" x14ac:dyDescent="0.2"/>
    <row r="59545" ht="10.199999999999999" hidden="1" x14ac:dyDescent="0.2"/>
    <row r="59546" ht="10.199999999999999" hidden="1" x14ac:dyDescent="0.2"/>
    <row r="59547" ht="10.199999999999999" hidden="1" x14ac:dyDescent="0.2"/>
    <row r="59548" ht="10.199999999999999" hidden="1" x14ac:dyDescent="0.2"/>
    <row r="59549" ht="10.199999999999999" hidden="1" x14ac:dyDescent="0.2"/>
    <row r="59550" ht="10.199999999999999" hidden="1" x14ac:dyDescent="0.2"/>
    <row r="59551" ht="10.199999999999999" hidden="1" x14ac:dyDescent="0.2"/>
    <row r="59552" ht="10.199999999999999" hidden="1" x14ac:dyDescent="0.2"/>
    <row r="59553" ht="10.199999999999999" hidden="1" x14ac:dyDescent="0.2"/>
    <row r="59554" ht="10.199999999999999" hidden="1" x14ac:dyDescent="0.2"/>
    <row r="59555" ht="10.199999999999999" hidden="1" x14ac:dyDescent="0.2"/>
    <row r="59556" ht="10.199999999999999" hidden="1" x14ac:dyDescent="0.2"/>
    <row r="59557" ht="10.199999999999999" hidden="1" x14ac:dyDescent="0.2"/>
    <row r="59558" ht="10.199999999999999" hidden="1" x14ac:dyDescent="0.2"/>
    <row r="59559" ht="10.199999999999999" hidden="1" x14ac:dyDescent="0.2"/>
    <row r="59560" ht="10.199999999999999" hidden="1" x14ac:dyDescent="0.2"/>
    <row r="59561" ht="10.199999999999999" hidden="1" x14ac:dyDescent="0.2"/>
    <row r="59562" ht="10.199999999999999" hidden="1" x14ac:dyDescent="0.2"/>
    <row r="59563" ht="10.199999999999999" hidden="1" x14ac:dyDescent="0.2"/>
    <row r="59564" ht="10.199999999999999" hidden="1" x14ac:dyDescent="0.2"/>
    <row r="59565" ht="10.199999999999999" hidden="1" x14ac:dyDescent="0.2"/>
    <row r="59566" ht="10.199999999999999" hidden="1" x14ac:dyDescent="0.2"/>
    <row r="59567" ht="10.199999999999999" hidden="1" x14ac:dyDescent="0.2"/>
    <row r="59568" ht="10.199999999999999" hidden="1" x14ac:dyDescent="0.2"/>
    <row r="59569" ht="10.199999999999999" hidden="1" x14ac:dyDescent="0.2"/>
    <row r="59570" ht="10.199999999999999" hidden="1" x14ac:dyDescent="0.2"/>
    <row r="59571" ht="10.199999999999999" hidden="1" x14ac:dyDescent="0.2"/>
    <row r="59572" ht="10.199999999999999" hidden="1" x14ac:dyDescent="0.2"/>
    <row r="59573" ht="10.199999999999999" hidden="1" x14ac:dyDescent="0.2"/>
    <row r="59574" ht="10.199999999999999" hidden="1" x14ac:dyDescent="0.2"/>
    <row r="59575" ht="10.199999999999999" hidden="1" x14ac:dyDescent="0.2"/>
    <row r="59576" ht="10.199999999999999" hidden="1" x14ac:dyDescent="0.2"/>
    <row r="59577" ht="10.199999999999999" hidden="1" x14ac:dyDescent="0.2"/>
    <row r="59578" ht="10.199999999999999" hidden="1" x14ac:dyDescent="0.2"/>
    <row r="59579" ht="10.199999999999999" hidden="1" x14ac:dyDescent="0.2"/>
    <row r="59580" ht="10.199999999999999" hidden="1" x14ac:dyDescent="0.2"/>
    <row r="59581" ht="10.199999999999999" hidden="1" x14ac:dyDescent="0.2"/>
    <row r="59582" ht="10.199999999999999" hidden="1" x14ac:dyDescent="0.2"/>
    <row r="59583" ht="10.199999999999999" hidden="1" x14ac:dyDescent="0.2"/>
    <row r="59584" ht="10.199999999999999" hidden="1" x14ac:dyDescent="0.2"/>
    <row r="59585" ht="10.199999999999999" hidden="1" x14ac:dyDescent="0.2"/>
    <row r="59586" ht="10.199999999999999" hidden="1" x14ac:dyDescent="0.2"/>
    <row r="59587" ht="10.199999999999999" hidden="1" x14ac:dyDescent="0.2"/>
    <row r="59588" ht="10.199999999999999" hidden="1" x14ac:dyDescent="0.2"/>
    <row r="59589" ht="10.199999999999999" hidden="1" x14ac:dyDescent="0.2"/>
    <row r="59590" ht="10.199999999999999" hidden="1" x14ac:dyDescent="0.2"/>
    <row r="59591" ht="10.199999999999999" hidden="1" x14ac:dyDescent="0.2"/>
    <row r="59592" ht="10.199999999999999" hidden="1" x14ac:dyDescent="0.2"/>
    <row r="59593" ht="10.199999999999999" hidden="1" x14ac:dyDescent="0.2"/>
    <row r="59594" ht="10.199999999999999" hidden="1" x14ac:dyDescent="0.2"/>
    <row r="59595" ht="10.199999999999999" hidden="1" x14ac:dyDescent="0.2"/>
    <row r="59596" ht="10.199999999999999" hidden="1" x14ac:dyDescent="0.2"/>
    <row r="59597" ht="10.199999999999999" hidden="1" x14ac:dyDescent="0.2"/>
    <row r="59598" ht="10.199999999999999" hidden="1" x14ac:dyDescent="0.2"/>
    <row r="59599" ht="10.199999999999999" hidden="1" x14ac:dyDescent="0.2"/>
    <row r="59600" ht="10.199999999999999" hidden="1" x14ac:dyDescent="0.2"/>
    <row r="59601" ht="10.199999999999999" hidden="1" x14ac:dyDescent="0.2"/>
    <row r="59602" ht="10.199999999999999" hidden="1" x14ac:dyDescent="0.2"/>
    <row r="59603" ht="10.199999999999999" hidden="1" x14ac:dyDescent="0.2"/>
    <row r="59604" ht="10.199999999999999" hidden="1" x14ac:dyDescent="0.2"/>
    <row r="59605" ht="10.199999999999999" hidden="1" x14ac:dyDescent="0.2"/>
    <row r="59606" ht="10.199999999999999" hidden="1" x14ac:dyDescent="0.2"/>
    <row r="59607" ht="10.199999999999999" hidden="1" x14ac:dyDescent="0.2"/>
    <row r="59608" ht="10.199999999999999" hidden="1" x14ac:dyDescent="0.2"/>
    <row r="59609" ht="10.199999999999999" hidden="1" x14ac:dyDescent="0.2"/>
    <row r="59610" ht="10.199999999999999" hidden="1" x14ac:dyDescent="0.2"/>
    <row r="59611" ht="10.199999999999999" hidden="1" x14ac:dyDescent="0.2"/>
    <row r="59612" ht="10.199999999999999" hidden="1" x14ac:dyDescent="0.2"/>
    <row r="59613" ht="10.199999999999999" hidden="1" x14ac:dyDescent="0.2"/>
    <row r="59614" ht="10.199999999999999" hidden="1" x14ac:dyDescent="0.2"/>
    <row r="59615" ht="10.199999999999999" hidden="1" x14ac:dyDescent="0.2"/>
    <row r="59616" ht="10.199999999999999" hidden="1" x14ac:dyDescent="0.2"/>
    <row r="59617" ht="10.199999999999999" hidden="1" x14ac:dyDescent="0.2"/>
    <row r="59618" ht="10.199999999999999" hidden="1" x14ac:dyDescent="0.2"/>
    <row r="59619" ht="10.199999999999999" hidden="1" x14ac:dyDescent="0.2"/>
    <row r="59620" ht="10.199999999999999" hidden="1" x14ac:dyDescent="0.2"/>
    <row r="59621" ht="10.199999999999999" hidden="1" x14ac:dyDescent="0.2"/>
    <row r="59622" ht="10.199999999999999" hidden="1" x14ac:dyDescent="0.2"/>
    <row r="59623" ht="10.199999999999999" hidden="1" x14ac:dyDescent="0.2"/>
    <row r="59624" ht="10.199999999999999" hidden="1" x14ac:dyDescent="0.2"/>
    <row r="59625" ht="10.199999999999999" hidden="1" x14ac:dyDescent="0.2"/>
    <row r="59626" ht="10.199999999999999" hidden="1" x14ac:dyDescent="0.2"/>
    <row r="59627" ht="10.199999999999999" hidden="1" x14ac:dyDescent="0.2"/>
    <row r="59628" ht="10.199999999999999" hidden="1" x14ac:dyDescent="0.2"/>
    <row r="59629" ht="10.199999999999999" hidden="1" x14ac:dyDescent="0.2"/>
    <row r="59630" ht="10.199999999999999" hidden="1" x14ac:dyDescent="0.2"/>
    <row r="59631" ht="10.199999999999999" hidden="1" x14ac:dyDescent="0.2"/>
    <row r="59632" ht="10.199999999999999" hidden="1" x14ac:dyDescent="0.2"/>
    <row r="59633" ht="10.199999999999999" hidden="1" x14ac:dyDescent="0.2"/>
    <row r="59634" ht="10.199999999999999" hidden="1" x14ac:dyDescent="0.2"/>
    <row r="59635" ht="10.199999999999999" hidden="1" x14ac:dyDescent="0.2"/>
    <row r="59636" ht="10.199999999999999" hidden="1" x14ac:dyDescent="0.2"/>
    <row r="59637" ht="10.199999999999999" hidden="1" x14ac:dyDescent="0.2"/>
    <row r="59638" ht="10.199999999999999" hidden="1" x14ac:dyDescent="0.2"/>
    <row r="59639" ht="10.199999999999999" hidden="1" x14ac:dyDescent="0.2"/>
    <row r="59640" ht="10.199999999999999" hidden="1" x14ac:dyDescent="0.2"/>
    <row r="59641" ht="10.199999999999999" hidden="1" x14ac:dyDescent="0.2"/>
    <row r="59642" ht="10.199999999999999" hidden="1" x14ac:dyDescent="0.2"/>
    <row r="59643" ht="10.199999999999999" hidden="1" x14ac:dyDescent="0.2"/>
    <row r="59644" ht="10.199999999999999" hidden="1" x14ac:dyDescent="0.2"/>
    <row r="59645" ht="10.199999999999999" hidden="1" x14ac:dyDescent="0.2"/>
    <row r="59646" ht="10.199999999999999" hidden="1" x14ac:dyDescent="0.2"/>
    <row r="59647" ht="10.199999999999999" hidden="1" x14ac:dyDescent="0.2"/>
    <row r="59648" ht="10.199999999999999" hidden="1" x14ac:dyDescent="0.2"/>
    <row r="59649" ht="10.199999999999999" hidden="1" x14ac:dyDescent="0.2"/>
    <row r="59650" ht="10.199999999999999" hidden="1" x14ac:dyDescent="0.2"/>
    <row r="59651" ht="10.199999999999999" hidden="1" x14ac:dyDescent="0.2"/>
    <row r="59652" ht="10.199999999999999" hidden="1" x14ac:dyDescent="0.2"/>
    <row r="59653" ht="10.199999999999999" hidden="1" x14ac:dyDescent="0.2"/>
    <row r="59654" ht="10.199999999999999" hidden="1" x14ac:dyDescent="0.2"/>
    <row r="59655" ht="10.199999999999999" hidden="1" x14ac:dyDescent="0.2"/>
    <row r="59656" ht="10.199999999999999" hidden="1" x14ac:dyDescent="0.2"/>
    <row r="59657" ht="10.199999999999999" hidden="1" x14ac:dyDescent="0.2"/>
    <row r="59658" ht="10.199999999999999" hidden="1" x14ac:dyDescent="0.2"/>
    <row r="59659" ht="10.199999999999999" hidden="1" x14ac:dyDescent="0.2"/>
    <row r="59660" ht="10.199999999999999" hidden="1" x14ac:dyDescent="0.2"/>
    <row r="59661" ht="10.199999999999999" hidden="1" x14ac:dyDescent="0.2"/>
    <row r="59662" ht="10.199999999999999" hidden="1" x14ac:dyDescent="0.2"/>
    <row r="59663" ht="10.199999999999999" hidden="1" x14ac:dyDescent="0.2"/>
    <row r="59664" ht="10.199999999999999" hidden="1" x14ac:dyDescent="0.2"/>
    <row r="59665" ht="10.199999999999999" hidden="1" x14ac:dyDescent="0.2"/>
    <row r="59666" ht="10.199999999999999" hidden="1" x14ac:dyDescent="0.2"/>
    <row r="59667" ht="10.199999999999999" hidden="1" x14ac:dyDescent="0.2"/>
    <row r="59668" ht="10.199999999999999" hidden="1" x14ac:dyDescent="0.2"/>
    <row r="59669" ht="10.199999999999999" hidden="1" x14ac:dyDescent="0.2"/>
    <row r="59670" ht="10.199999999999999" hidden="1" x14ac:dyDescent="0.2"/>
    <row r="59671" ht="10.199999999999999" hidden="1" x14ac:dyDescent="0.2"/>
    <row r="59672" ht="10.199999999999999" hidden="1" x14ac:dyDescent="0.2"/>
    <row r="59673" ht="10.199999999999999" hidden="1" x14ac:dyDescent="0.2"/>
    <row r="59674" ht="10.199999999999999" hidden="1" x14ac:dyDescent="0.2"/>
    <row r="59675" ht="10.199999999999999" hidden="1" x14ac:dyDescent="0.2"/>
    <row r="59676" ht="10.199999999999999" hidden="1" x14ac:dyDescent="0.2"/>
    <row r="59677" ht="10.199999999999999" hidden="1" x14ac:dyDescent="0.2"/>
    <row r="59678" ht="10.199999999999999" hidden="1" x14ac:dyDescent="0.2"/>
    <row r="59679" ht="10.199999999999999" hidden="1" x14ac:dyDescent="0.2"/>
    <row r="59680" ht="10.199999999999999" hidden="1" x14ac:dyDescent="0.2"/>
    <row r="59681" ht="10.199999999999999" hidden="1" x14ac:dyDescent="0.2"/>
    <row r="59682" ht="10.199999999999999" hidden="1" x14ac:dyDescent="0.2"/>
    <row r="59683" ht="10.199999999999999" hidden="1" x14ac:dyDescent="0.2"/>
    <row r="59684" ht="10.199999999999999" hidden="1" x14ac:dyDescent="0.2"/>
    <row r="59685" ht="10.199999999999999" hidden="1" x14ac:dyDescent="0.2"/>
    <row r="59686" ht="10.199999999999999" hidden="1" x14ac:dyDescent="0.2"/>
    <row r="59687" ht="10.199999999999999" hidden="1" x14ac:dyDescent="0.2"/>
    <row r="59688" ht="10.199999999999999" hidden="1" x14ac:dyDescent="0.2"/>
    <row r="59689" ht="10.199999999999999" hidden="1" x14ac:dyDescent="0.2"/>
    <row r="59690" ht="10.199999999999999" hidden="1" x14ac:dyDescent="0.2"/>
    <row r="59691" ht="10.199999999999999" hidden="1" x14ac:dyDescent="0.2"/>
    <row r="59692" ht="10.199999999999999" hidden="1" x14ac:dyDescent="0.2"/>
    <row r="59693" ht="10.199999999999999" hidden="1" x14ac:dyDescent="0.2"/>
    <row r="59694" ht="10.199999999999999" hidden="1" x14ac:dyDescent="0.2"/>
    <row r="59695" ht="10.199999999999999" hidden="1" x14ac:dyDescent="0.2"/>
    <row r="59696" ht="10.199999999999999" hidden="1" x14ac:dyDescent="0.2"/>
    <row r="59697" ht="10.199999999999999" hidden="1" x14ac:dyDescent="0.2"/>
    <row r="59698" ht="10.199999999999999" hidden="1" x14ac:dyDescent="0.2"/>
    <row r="59699" ht="10.199999999999999" hidden="1" x14ac:dyDescent="0.2"/>
    <row r="59700" ht="10.199999999999999" hidden="1" x14ac:dyDescent="0.2"/>
    <row r="59701" ht="10.199999999999999" hidden="1" x14ac:dyDescent="0.2"/>
    <row r="59702" ht="10.199999999999999" hidden="1" x14ac:dyDescent="0.2"/>
    <row r="59703" ht="10.199999999999999" hidden="1" x14ac:dyDescent="0.2"/>
    <row r="59704" ht="10.199999999999999" hidden="1" x14ac:dyDescent="0.2"/>
    <row r="59705" ht="10.199999999999999" hidden="1" x14ac:dyDescent="0.2"/>
    <row r="59706" ht="10.199999999999999" hidden="1" x14ac:dyDescent="0.2"/>
    <row r="59707" ht="10.199999999999999" hidden="1" x14ac:dyDescent="0.2"/>
    <row r="59708" ht="10.199999999999999" hidden="1" x14ac:dyDescent="0.2"/>
    <row r="59709" ht="10.199999999999999" hidden="1" x14ac:dyDescent="0.2"/>
    <row r="59710" ht="10.199999999999999" hidden="1" x14ac:dyDescent="0.2"/>
    <row r="59711" ht="10.199999999999999" hidden="1" x14ac:dyDescent="0.2"/>
    <row r="59712" ht="10.199999999999999" hidden="1" x14ac:dyDescent="0.2"/>
    <row r="59713" ht="10.199999999999999" hidden="1" x14ac:dyDescent="0.2"/>
    <row r="59714" ht="10.199999999999999" hidden="1" x14ac:dyDescent="0.2"/>
    <row r="59715" ht="10.199999999999999" hidden="1" x14ac:dyDescent="0.2"/>
    <row r="59716" ht="10.199999999999999" hidden="1" x14ac:dyDescent="0.2"/>
    <row r="59717" ht="10.199999999999999" hidden="1" x14ac:dyDescent="0.2"/>
    <row r="59718" ht="10.199999999999999" hidden="1" x14ac:dyDescent="0.2"/>
    <row r="59719" ht="10.199999999999999" hidden="1" x14ac:dyDescent="0.2"/>
    <row r="59720" ht="10.199999999999999" hidden="1" x14ac:dyDescent="0.2"/>
    <row r="59721" ht="10.199999999999999" hidden="1" x14ac:dyDescent="0.2"/>
    <row r="59722" ht="10.199999999999999" hidden="1" x14ac:dyDescent="0.2"/>
    <row r="59723" ht="10.199999999999999" hidden="1" x14ac:dyDescent="0.2"/>
    <row r="59724" ht="10.199999999999999" hidden="1" x14ac:dyDescent="0.2"/>
    <row r="59725" ht="10.199999999999999" hidden="1" x14ac:dyDescent="0.2"/>
    <row r="59726" ht="10.199999999999999" hidden="1" x14ac:dyDescent="0.2"/>
    <row r="59727" ht="10.199999999999999" hidden="1" x14ac:dyDescent="0.2"/>
    <row r="59728" ht="10.199999999999999" hidden="1" x14ac:dyDescent="0.2"/>
    <row r="59729" ht="10.199999999999999" hidden="1" x14ac:dyDescent="0.2"/>
    <row r="59730" ht="10.199999999999999" hidden="1" x14ac:dyDescent="0.2"/>
    <row r="59731" ht="10.199999999999999" hidden="1" x14ac:dyDescent="0.2"/>
    <row r="59732" ht="10.199999999999999" hidden="1" x14ac:dyDescent="0.2"/>
    <row r="59733" ht="10.199999999999999" hidden="1" x14ac:dyDescent="0.2"/>
    <row r="59734" ht="10.199999999999999" hidden="1" x14ac:dyDescent="0.2"/>
    <row r="59735" ht="10.199999999999999" hidden="1" x14ac:dyDescent="0.2"/>
    <row r="59736" ht="10.199999999999999" hidden="1" x14ac:dyDescent="0.2"/>
    <row r="59737" ht="10.199999999999999" hidden="1" x14ac:dyDescent="0.2"/>
    <row r="59738" ht="10.199999999999999" hidden="1" x14ac:dyDescent="0.2"/>
    <row r="59739" ht="10.199999999999999" hidden="1" x14ac:dyDescent="0.2"/>
    <row r="59740" ht="10.199999999999999" hidden="1" x14ac:dyDescent="0.2"/>
    <row r="59741" ht="10.199999999999999" hidden="1" x14ac:dyDescent="0.2"/>
    <row r="59742" ht="10.199999999999999" hidden="1" x14ac:dyDescent="0.2"/>
    <row r="59743" ht="10.199999999999999" hidden="1" x14ac:dyDescent="0.2"/>
    <row r="59744" ht="10.199999999999999" hidden="1" x14ac:dyDescent="0.2"/>
    <row r="59745" ht="10.199999999999999" hidden="1" x14ac:dyDescent="0.2"/>
    <row r="59746" ht="10.199999999999999" hidden="1" x14ac:dyDescent="0.2"/>
    <row r="59747" ht="10.199999999999999" hidden="1" x14ac:dyDescent="0.2"/>
    <row r="59748" ht="10.199999999999999" hidden="1" x14ac:dyDescent="0.2"/>
    <row r="59749" ht="10.199999999999999" hidden="1" x14ac:dyDescent="0.2"/>
    <row r="59750" ht="10.199999999999999" hidden="1" x14ac:dyDescent="0.2"/>
    <row r="59751" ht="10.199999999999999" hidden="1" x14ac:dyDescent="0.2"/>
    <row r="59752" ht="10.199999999999999" hidden="1" x14ac:dyDescent="0.2"/>
    <row r="59753" ht="10.199999999999999" hidden="1" x14ac:dyDescent="0.2"/>
    <row r="59754" ht="10.199999999999999" hidden="1" x14ac:dyDescent="0.2"/>
    <row r="59755" ht="10.199999999999999" hidden="1" x14ac:dyDescent="0.2"/>
    <row r="59756" ht="10.199999999999999" hidden="1" x14ac:dyDescent="0.2"/>
    <row r="59757" ht="10.199999999999999" hidden="1" x14ac:dyDescent="0.2"/>
    <row r="59758" ht="10.199999999999999" hidden="1" x14ac:dyDescent="0.2"/>
    <row r="59759" ht="10.199999999999999" hidden="1" x14ac:dyDescent="0.2"/>
    <row r="59760" ht="10.199999999999999" hidden="1" x14ac:dyDescent="0.2"/>
    <row r="59761" ht="10.199999999999999" hidden="1" x14ac:dyDescent="0.2"/>
    <row r="59762" ht="10.199999999999999" hidden="1" x14ac:dyDescent="0.2"/>
    <row r="59763" ht="10.199999999999999" hidden="1" x14ac:dyDescent="0.2"/>
    <row r="59764" ht="10.199999999999999" hidden="1" x14ac:dyDescent="0.2"/>
    <row r="59765" ht="10.199999999999999" hidden="1" x14ac:dyDescent="0.2"/>
    <row r="59766" ht="10.199999999999999" hidden="1" x14ac:dyDescent="0.2"/>
    <row r="59767" ht="10.199999999999999" hidden="1" x14ac:dyDescent="0.2"/>
    <row r="59768" ht="10.199999999999999" hidden="1" x14ac:dyDescent="0.2"/>
    <row r="59769" ht="10.199999999999999" hidden="1" x14ac:dyDescent="0.2"/>
    <row r="59770" ht="10.199999999999999" hidden="1" x14ac:dyDescent="0.2"/>
    <row r="59771" ht="10.199999999999999" hidden="1" x14ac:dyDescent="0.2"/>
    <row r="59772" ht="10.199999999999999" hidden="1" x14ac:dyDescent="0.2"/>
    <row r="59773" ht="10.199999999999999" hidden="1" x14ac:dyDescent="0.2"/>
    <row r="59774" ht="10.199999999999999" hidden="1" x14ac:dyDescent="0.2"/>
    <row r="59775" ht="10.199999999999999" hidden="1" x14ac:dyDescent="0.2"/>
    <row r="59776" ht="10.199999999999999" hidden="1" x14ac:dyDescent="0.2"/>
    <row r="59777" ht="10.199999999999999" hidden="1" x14ac:dyDescent="0.2"/>
    <row r="59778" ht="10.199999999999999" hidden="1" x14ac:dyDescent="0.2"/>
    <row r="59779" ht="10.199999999999999" hidden="1" x14ac:dyDescent="0.2"/>
    <row r="59780" ht="10.199999999999999" hidden="1" x14ac:dyDescent="0.2"/>
    <row r="59781" ht="10.199999999999999" hidden="1" x14ac:dyDescent="0.2"/>
    <row r="59782" ht="10.199999999999999" hidden="1" x14ac:dyDescent="0.2"/>
    <row r="59783" ht="10.199999999999999" hidden="1" x14ac:dyDescent="0.2"/>
    <row r="59784" ht="10.199999999999999" hidden="1" x14ac:dyDescent="0.2"/>
    <row r="59785" ht="10.199999999999999" hidden="1" x14ac:dyDescent="0.2"/>
    <row r="59786" ht="10.199999999999999" hidden="1" x14ac:dyDescent="0.2"/>
    <row r="59787" ht="10.199999999999999" hidden="1" x14ac:dyDescent="0.2"/>
    <row r="59788" ht="10.199999999999999" hidden="1" x14ac:dyDescent="0.2"/>
    <row r="59789" ht="10.199999999999999" hidden="1" x14ac:dyDescent="0.2"/>
    <row r="59790" ht="10.199999999999999" hidden="1" x14ac:dyDescent="0.2"/>
    <row r="59791" ht="10.199999999999999" hidden="1" x14ac:dyDescent="0.2"/>
    <row r="59792" ht="10.199999999999999" hidden="1" x14ac:dyDescent="0.2"/>
    <row r="59793" ht="10.199999999999999" hidden="1" x14ac:dyDescent="0.2"/>
    <row r="59794" ht="10.199999999999999" hidden="1" x14ac:dyDescent="0.2"/>
    <row r="59795" ht="10.199999999999999" hidden="1" x14ac:dyDescent="0.2"/>
    <row r="59796" ht="10.199999999999999" hidden="1" x14ac:dyDescent="0.2"/>
    <row r="59797" ht="10.199999999999999" hidden="1" x14ac:dyDescent="0.2"/>
    <row r="59798" ht="10.199999999999999" hidden="1" x14ac:dyDescent="0.2"/>
    <row r="59799" ht="10.199999999999999" hidden="1" x14ac:dyDescent="0.2"/>
    <row r="59800" ht="10.199999999999999" hidden="1" x14ac:dyDescent="0.2"/>
    <row r="59801" ht="10.199999999999999" hidden="1" x14ac:dyDescent="0.2"/>
    <row r="59802" ht="10.199999999999999" hidden="1" x14ac:dyDescent="0.2"/>
    <row r="59803" ht="10.199999999999999" hidden="1" x14ac:dyDescent="0.2"/>
    <row r="59804" ht="10.199999999999999" hidden="1" x14ac:dyDescent="0.2"/>
    <row r="59805" ht="10.199999999999999" hidden="1" x14ac:dyDescent="0.2"/>
    <row r="59806" ht="10.199999999999999" hidden="1" x14ac:dyDescent="0.2"/>
    <row r="59807" ht="10.199999999999999" hidden="1" x14ac:dyDescent="0.2"/>
    <row r="59808" ht="10.199999999999999" hidden="1" x14ac:dyDescent="0.2"/>
    <row r="59809" ht="10.199999999999999" hidden="1" x14ac:dyDescent="0.2"/>
    <row r="59810" ht="10.199999999999999" hidden="1" x14ac:dyDescent="0.2"/>
    <row r="59811" ht="10.199999999999999" hidden="1" x14ac:dyDescent="0.2"/>
    <row r="59812" ht="10.199999999999999" hidden="1" x14ac:dyDescent="0.2"/>
    <row r="59813" ht="10.199999999999999" hidden="1" x14ac:dyDescent="0.2"/>
    <row r="59814" ht="10.199999999999999" hidden="1" x14ac:dyDescent="0.2"/>
    <row r="59815" ht="10.199999999999999" hidden="1" x14ac:dyDescent="0.2"/>
    <row r="59816" ht="10.199999999999999" hidden="1" x14ac:dyDescent="0.2"/>
    <row r="59817" ht="10.199999999999999" hidden="1" x14ac:dyDescent="0.2"/>
    <row r="59818" ht="10.199999999999999" hidden="1" x14ac:dyDescent="0.2"/>
    <row r="59819" ht="10.199999999999999" hidden="1" x14ac:dyDescent="0.2"/>
    <row r="59820" ht="10.199999999999999" hidden="1" x14ac:dyDescent="0.2"/>
    <row r="59821" ht="10.199999999999999" hidden="1" x14ac:dyDescent="0.2"/>
    <row r="59822" ht="10.199999999999999" hidden="1" x14ac:dyDescent="0.2"/>
    <row r="59823" ht="10.199999999999999" hidden="1" x14ac:dyDescent="0.2"/>
    <row r="59824" ht="10.199999999999999" hidden="1" x14ac:dyDescent="0.2"/>
    <row r="59825" ht="10.199999999999999" hidden="1" x14ac:dyDescent="0.2"/>
    <row r="59826" ht="10.199999999999999" hidden="1" x14ac:dyDescent="0.2"/>
    <row r="59827" ht="10.199999999999999" hidden="1" x14ac:dyDescent="0.2"/>
    <row r="59828" ht="10.199999999999999" hidden="1" x14ac:dyDescent="0.2"/>
    <row r="59829" ht="10.199999999999999" hidden="1" x14ac:dyDescent="0.2"/>
    <row r="59830" ht="10.199999999999999" hidden="1" x14ac:dyDescent="0.2"/>
    <row r="59831" ht="10.199999999999999" hidden="1" x14ac:dyDescent="0.2"/>
    <row r="59832" ht="10.199999999999999" hidden="1" x14ac:dyDescent="0.2"/>
    <row r="59833" ht="10.199999999999999" hidden="1" x14ac:dyDescent="0.2"/>
    <row r="59834" ht="10.199999999999999" hidden="1" x14ac:dyDescent="0.2"/>
    <row r="59835" ht="10.199999999999999" hidden="1" x14ac:dyDescent="0.2"/>
    <row r="59836" ht="10.199999999999999" hidden="1" x14ac:dyDescent="0.2"/>
    <row r="59837" ht="10.199999999999999" hidden="1" x14ac:dyDescent="0.2"/>
    <row r="59838" ht="10.199999999999999" hidden="1" x14ac:dyDescent="0.2"/>
    <row r="59839" ht="10.199999999999999" hidden="1" x14ac:dyDescent="0.2"/>
    <row r="59840" ht="10.199999999999999" hidden="1" x14ac:dyDescent="0.2"/>
    <row r="59841" ht="10.199999999999999" hidden="1" x14ac:dyDescent="0.2"/>
    <row r="59842" ht="10.199999999999999" hidden="1" x14ac:dyDescent="0.2"/>
    <row r="59843" ht="10.199999999999999" hidden="1" x14ac:dyDescent="0.2"/>
    <row r="59844" ht="10.199999999999999" hidden="1" x14ac:dyDescent="0.2"/>
    <row r="59845" ht="10.199999999999999" hidden="1" x14ac:dyDescent="0.2"/>
    <row r="59846" ht="10.199999999999999" hidden="1" x14ac:dyDescent="0.2"/>
    <row r="59847" ht="10.199999999999999" hidden="1" x14ac:dyDescent="0.2"/>
    <row r="59848" ht="10.199999999999999" hidden="1" x14ac:dyDescent="0.2"/>
    <row r="59849" ht="10.199999999999999" hidden="1" x14ac:dyDescent="0.2"/>
    <row r="59850" ht="10.199999999999999" hidden="1" x14ac:dyDescent="0.2"/>
    <row r="59851" ht="10.199999999999999" hidden="1" x14ac:dyDescent="0.2"/>
    <row r="59852" ht="10.199999999999999" hidden="1" x14ac:dyDescent="0.2"/>
    <row r="59853" ht="10.199999999999999" hidden="1" x14ac:dyDescent="0.2"/>
    <row r="59854" ht="10.199999999999999" hidden="1" x14ac:dyDescent="0.2"/>
    <row r="59855" ht="10.199999999999999" hidden="1" x14ac:dyDescent="0.2"/>
    <row r="59856" ht="10.199999999999999" hidden="1" x14ac:dyDescent="0.2"/>
    <row r="59857" ht="10.199999999999999" hidden="1" x14ac:dyDescent="0.2"/>
    <row r="59858" ht="10.199999999999999" hidden="1" x14ac:dyDescent="0.2"/>
    <row r="59859" ht="10.199999999999999" hidden="1" x14ac:dyDescent="0.2"/>
    <row r="59860" ht="10.199999999999999" hidden="1" x14ac:dyDescent="0.2"/>
    <row r="59861" ht="10.199999999999999" hidden="1" x14ac:dyDescent="0.2"/>
    <row r="59862" ht="10.199999999999999" hidden="1" x14ac:dyDescent="0.2"/>
    <row r="59863" ht="10.199999999999999" hidden="1" x14ac:dyDescent="0.2"/>
    <row r="59864" ht="10.199999999999999" hidden="1" x14ac:dyDescent="0.2"/>
    <row r="59865" ht="10.199999999999999" hidden="1" x14ac:dyDescent="0.2"/>
    <row r="59866" ht="10.199999999999999" hidden="1" x14ac:dyDescent="0.2"/>
    <row r="59867" ht="10.199999999999999" hidden="1" x14ac:dyDescent="0.2"/>
    <row r="59868" ht="10.199999999999999" hidden="1" x14ac:dyDescent="0.2"/>
    <row r="59869" ht="10.199999999999999" hidden="1" x14ac:dyDescent="0.2"/>
    <row r="59870" ht="10.199999999999999" hidden="1" x14ac:dyDescent="0.2"/>
    <row r="59871" ht="10.199999999999999" hidden="1" x14ac:dyDescent="0.2"/>
    <row r="59872" ht="10.199999999999999" hidden="1" x14ac:dyDescent="0.2"/>
    <row r="59873" ht="10.199999999999999" hidden="1" x14ac:dyDescent="0.2"/>
    <row r="59874" ht="10.199999999999999" hidden="1" x14ac:dyDescent="0.2"/>
    <row r="59875" ht="10.199999999999999" hidden="1" x14ac:dyDescent="0.2"/>
    <row r="59876" ht="10.199999999999999" hidden="1" x14ac:dyDescent="0.2"/>
    <row r="59877" ht="10.199999999999999" hidden="1" x14ac:dyDescent="0.2"/>
    <row r="59878" ht="10.199999999999999" hidden="1" x14ac:dyDescent="0.2"/>
    <row r="59879" ht="10.199999999999999" hidden="1" x14ac:dyDescent="0.2"/>
    <row r="59880" ht="10.199999999999999" hidden="1" x14ac:dyDescent="0.2"/>
    <row r="59881" ht="10.199999999999999" hidden="1" x14ac:dyDescent="0.2"/>
    <row r="59882" ht="10.199999999999999" hidden="1" x14ac:dyDescent="0.2"/>
    <row r="59883" ht="10.199999999999999" hidden="1" x14ac:dyDescent="0.2"/>
    <row r="59884" ht="10.199999999999999" hidden="1" x14ac:dyDescent="0.2"/>
    <row r="59885" ht="10.199999999999999" hidden="1" x14ac:dyDescent="0.2"/>
    <row r="59886" ht="10.199999999999999" hidden="1" x14ac:dyDescent="0.2"/>
    <row r="59887" ht="10.199999999999999" hidden="1" x14ac:dyDescent="0.2"/>
    <row r="59888" ht="10.199999999999999" hidden="1" x14ac:dyDescent="0.2"/>
    <row r="59889" ht="10.199999999999999" hidden="1" x14ac:dyDescent="0.2"/>
    <row r="59890" ht="10.199999999999999" hidden="1" x14ac:dyDescent="0.2"/>
    <row r="59891" ht="10.199999999999999" hidden="1" x14ac:dyDescent="0.2"/>
    <row r="59892" ht="10.199999999999999" hidden="1" x14ac:dyDescent="0.2"/>
    <row r="59893" ht="10.199999999999999" hidden="1" x14ac:dyDescent="0.2"/>
    <row r="59894" ht="10.199999999999999" hidden="1" x14ac:dyDescent="0.2"/>
    <row r="59895" ht="10.199999999999999" hidden="1" x14ac:dyDescent="0.2"/>
    <row r="59896" ht="10.199999999999999" hidden="1" x14ac:dyDescent="0.2"/>
    <row r="59897" ht="10.199999999999999" hidden="1" x14ac:dyDescent="0.2"/>
    <row r="59898" ht="10.199999999999999" hidden="1" x14ac:dyDescent="0.2"/>
    <row r="59899" ht="10.199999999999999" hidden="1" x14ac:dyDescent="0.2"/>
    <row r="59900" ht="10.199999999999999" hidden="1" x14ac:dyDescent="0.2"/>
    <row r="59901" ht="10.199999999999999" hidden="1" x14ac:dyDescent="0.2"/>
    <row r="59902" ht="10.199999999999999" hidden="1" x14ac:dyDescent="0.2"/>
    <row r="59903" ht="10.199999999999999" hidden="1" x14ac:dyDescent="0.2"/>
    <row r="59904" ht="10.199999999999999" hidden="1" x14ac:dyDescent="0.2"/>
    <row r="59905" ht="10.199999999999999" hidden="1" x14ac:dyDescent="0.2"/>
    <row r="59906" ht="10.199999999999999" hidden="1" x14ac:dyDescent="0.2"/>
    <row r="59907" ht="10.199999999999999" hidden="1" x14ac:dyDescent="0.2"/>
    <row r="59908" ht="10.199999999999999" hidden="1" x14ac:dyDescent="0.2"/>
    <row r="59909" ht="10.199999999999999" hidden="1" x14ac:dyDescent="0.2"/>
    <row r="59910" ht="10.199999999999999" hidden="1" x14ac:dyDescent="0.2"/>
    <row r="59911" ht="10.199999999999999" hidden="1" x14ac:dyDescent="0.2"/>
    <row r="59912" ht="10.199999999999999" hidden="1" x14ac:dyDescent="0.2"/>
    <row r="59913" ht="10.199999999999999" hidden="1" x14ac:dyDescent="0.2"/>
    <row r="59914" ht="10.199999999999999" hidden="1" x14ac:dyDescent="0.2"/>
    <row r="59915" ht="10.199999999999999" hidden="1" x14ac:dyDescent="0.2"/>
    <row r="59916" ht="10.199999999999999" hidden="1" x14ac:dyDescent="0.2"/>
    <row r="59917" ht="10.199999999999999" hidden="1" x14ac:dyDescent="0.2"/>
    <row r="59918" ht="10.199999999999999" hidden="1" x14ac:dyDescent="0.2"/>
    <row r="59919" ht="10.199999999999999" hidden="1" x14ac:dyDescent="0.2"/>
    <row r="59920" ht="10.199999999999999" hidden="1" x14ac:dyDescent="0.2"/>
    <row r="59921" ht="10.199999999999999" hidden="1" x14ac:dyDescent="0.2"/>
    <row r="59922" ht="10.199999999999999" hidden="1" x14ac:dyDescent="0.2"/>
    <row r="59923" ht="10.199999999999999" hidden="1" x14ac:dyDescent="0.2"/>
    <row r="59924" ht="10.199999999999999" hidden="1" x14ac:dyDescent="0.2"/>
    <row r="59925" ht="10.199999999999999" hidden="1" x14ac:dyDescent="0.2"/>
    <row r="59926" ht="10.199999999999999" hidden="1" x14ac:dyDescent="0.2"/>
    <row r="59927" ht="10.199999999999999" hidden="1" x14ac:dyDescent="0.2"/>
    <row r="59928" ht="10.199999999999999" hidden="1" x14ac:dyDescent="0.2"/>
    <row r="59929" ht="10.199999999999999" hidden="1" x14ac:dyDescent="0.2"/>
    <row r="59930" ht="10.199999999999999" hidden="1" x14ac:dyDescent="0.2"/>
    <row r="59931" ht="10.199999999999999" hidden="1" x14ac:dyDescent="0.2"/>
    <row r="59932" ht="10.199999999999999" hidden="1" x14ac:dyDescent="0.2"/>
    <row r="59933" ht="10.199999999999999" hidden="1" x14ac:dyDescent="0.2"/>
    <row r="59934" ht="10.199999999999999" hidden="1" x14ac:dyDescent="0.2"/>
    <row r="59935" ht="10.199999999999999" hidden="1" x14ac:dyDescent="0.2"/>
    <row r="59936" ht="10.199999999999999" hidden="1" x14ac:dyDescent="0.2"/>
    <row r="59937" ht="10.199999999999999" hidden="1" x14ac:dyDescent="0.2"/>
    <row r="59938" ht="10.199999999999999" hidden="1" x14ac:dyDescent="0.2"/>
    <row r="59939" ht="10.199999999999999" hidden="1" x14ac:dyDescent="0.2"/>
    <row r="59940" ht="10.199999999999999" hidden="1" x14ac:dyDescent="0.2"/>
    <row r="59941" ht="10.199999999999999" hidden="1" x14ac:dyDescent="0.2"/>
    <row r="59942" ht="10.199999999999999" hidden="1" x14ac:dyDescent="0.2"/>
    <row r="59943" ht="10.199999999999999" hidden="1" x14ac:dyDescent="0.2"/>
    <row r="59944" ht="10.199999999999999" hidden="1" x14ac:dyDescent="0.2"/>
    <row r="59945" ht="10.199999999999999" hidden="1" x14ac:dyDescent="0.2"/>
    <row r="59946" ht="10.199999999999999" hidden="1" x14ac:dyDescent="0.2"/>
    <row r="59947" ht="10.199999999999999" hidden="1" x14ac:dyDescent="0.2"/>
    <row r="59948" ht="10.199999999999999" hidden="1" x14ac:dyDescent="0.2"/>
    <row r="59949" ht="10.199999999999999" hidden="1" x14ac:dyDescent="0.2"/>
    <row r="59950" ht="10.199999999999999" hidden="1" x14ac:dyDescent="0.2"/>
    <row r="59951" ht="10.199999999999999" hidden="1" x14ac:dyDescent="0.2"/>
    <row r="59952" ht="10.199999999999999" hidden="1" x14ac:dyDescent="0.2"/>
    <row r="59953" ht="10.199999999999999" hidden="1" x14ac:dyDescent="0.2"/>
    <row r="59954" ht="10.199999999999999" hidden="1" x14ac:dyDescent="0.2"/>
    <row r="59955" ht="10.199999999999999" hidden="1" x14ac:dyDescent="0.2"/>
    <row r="59956" ht="10.199999999999999" hidden="1" x14ac:dyDescent="0.2"/>
    <row r="59957" ht="10.199999999999999" hidden="1" x14ac:dyDescent="0.2"/>
    <row r="59958" ht="10.199999999999999" hidden="1" x14ac:dyDescent="0.2"/>
    <row r="59959" ht="10.199999999999999" hidden="1" x14ac:dyDescent="0.2"/>
    <row r="59960" ht="10.199999999999999" hidden="1" x14ac:dyDescent="0.2"/>
    <row r="59961" ht="10.199999999999999" hidden="1" x14ac:dyDescent="0.2"/>
    <row r="59962" ht="10.199999999999999" hidden="1" x14ac:dyDescent="0.2"/>
    <row r="59963" ht="10.199999999999999" hidden="1" x14ac:dyDescent="0.2"/>
    <row r="59964" ht="10.199999999999999" hidden="1" x14ac:dyDescent="0.2"/>
    <row r="59965" ht="10.199999999999999" hidden="1" x14ac:dyDescent="0.2"/>
    <row r="59966" ht="10.199999999999999" hidden="1" x14ac:dyDescent="0.2"/>
    <row r="59967" ht="10.199999999999999" hidden="1" x14ac:dyDescent="0.2"/>
    <row r="59968" ht="10.199999999999999" hidden="1" x14ac:dyDescent="0.2"/>
    <row r="59969" ht="10.199999999999999" hidden="1" x14ac:dyDescent="0.2"/>
    <row r="59970" ht="10.199999999999999" hidden="1" x14ac:dyDescent="0.2"/>
    <row r="59971" ht="10.199999999999999" hidden="1" x14ac:dyDescent="0.2"/>
    <row r="59972" ht="10.199999999999999" hidden="1" x14ac:dyDescent="0.2"/>
    <row r="59973" ht="10.199999999999999" hidden="1" x14ac:dyDescent="0.2"/>
    <row r="59974" ht="10.199999999999999" hidden="1" x14ac:dyDescent="0.2"/>
    <row r="59975" ht="10.199999999999999" hidden="1" x14ac:dyDescent="0.2"/>
    <row r="59976" ht="10.199999999999999" hidden="1" x14ac:dyDescent="0.2"/>
    <row r="59977" ht="10.199999999999999" hidden="1" x14ac:dyDescent="0.2"/>
    <row r="59978" ht="10.199999999999999" hidden="1" x14ac:dyDescent="0.2"/>
    <row r="59979" ht="10.199999999999999" hidden="1" x14ac:dyDescent="0.2"/>
    <row r="59980" ht="10.199999999999999" hidden="1" x14ac:dyDescent="0.2"/>
    <row r="59981" ht="10.199999999999999" hidden="1" x14ac:dyDescent="0.2"/>
    <row r="59982" ht="10.199999999999999" hidden="1" x14ac:dyDescent="0.2"/>
    <row r="59983" ht="10.199999999999999" hidden="1" x14ac:dyDescent="0.2"/>
    <row r="59984" ht="10.199999999999999" hidden="1" x14ac:dyDescent="0.2"/>
    <row r="59985" ht="10.199999999999999" hidden="1" x14ac:dyDescent="0.2"/>
    <row r="59986" ht="10.199999999999999" hidden="1" x14ac:dyDescent="0.2"/>
    <row r="59987" ht="10.199999999999999" hidden="1" x14ac:dyDescent="0.2"/>
    <row r="59988" ht="10.199999999999999" hidden="1" x14ac:dyDescent="0.2"/>
    <row r="59989" ht="10.199999999999999" hidden="1" x14ac:dyDescent="0.2"/>
    <row r="59990" ht="10.199999999999999" hidden="1" x14ac:dyDescent="0.2"/>
    <row r="59991" ht="10.199999999999999" hidden="1" x14ac:dyDescent="0.2"/>
    <row r="59992" ht="10.199999999999999" hidden="1" x14ac:dyDescent="0.2"/>
    <row r="59993" ht="10.199999999999999" hidden="1" x14ac:dyDescent="0.2"/>
    <row r="59994" ht="10.199999999999999" hidden="1" x14ac:dyDescent="0.2"/>
    <row r="59995" ht="10.199999999999999" hidden="1" x14ac:dyDescent="0.2"/>
    <row r="59996" ht="10.199999999999999" hidden="1" x14ac:dyDescent="0.2"/>
    <row r="59997" ht="10.199999999999999" hidden="1" x14ac:dyDescent="0.2"/>
    <row r="59998" ht="10.199999999999999" hidden="1" x14ac:dyDescent="0.2"/>
    <row r="59999" ht="10.199999999999999" hidden="1" x14ac:dyDescent="0.2"/>
    <row r="60000" ht="10.199999999999999" hidden="1" x14ac:dyDescent="0.2"/>
    <row r="60001" ht="10.199999999999999" hidden="1" x14ac:dyDescent="0.2"/>
    <row r="60002" ht="10.199999999999999" hidden="1" x14ac:dyDescent="0.2"/>
    <row r="60003" ht="10.199999999999999" hidden="1" x14ac:dyDescent="0.2"/>
    <row r="60004" ht="10.199999999999999" hidden="1" x14ac:dyDescent="0.2"/>
    <row r="60005" ht="10.199999999999999" hidden="1" x14ac:dyDescent="0.2"/>
    <row r="60006" ht="10.199999999999999" hidden="1" x14ac:dyDescent="0.2"/>
    <row r="60007" ht="10.199999999999999" hidden="1" x14ac:dyDescent="0.2"/>
    <row r="60008" ht="10.199999999999999" hidden="1" x14ac:dyDescent="0.2"/>
    <row r="60009" ht="10.199999999999999" hidden="1" x14ac:dyDescent="0.2"/>
    <row r="60010" ht="10.199999999999999" hidden="1" x14ac:dyDescent="0.2"/>
    <row r="60011" ht="10.199999999999999" hidden="1" x14ac:dyDescent="0.2"/>
    <row r="60012" ht="10.199999999999999" hidden="1" x14ac:dyDescent="0.2"/>
    <row r="60013" ht="10.199999999999999" hidden="1" x14ac:dyDescent="0.2"/>
    <row r="60014" ht="10.199999999999999" hidden="1" x14ac:dyDescent="0.2"/>
    <row r="60015" ht="10.199999999999999" hidden="1" x14ac:dyDescent="0.2"/>
    <row r="60016" ht="10.199999999999999" hidden="1" x14ac:dyDescent="0.2"/>
    <row r="60017" ht="10.199999999999999" hidden="1" x14ac:dyDescent="0.2"/>
    <row r="60018" ht="10.199999999999999" hidden="1" x14ac:dyDescent="0.2"/>
    <row r="60019" ht="10.199999999999999" hidden="1" x14ac:dyDescent="0.2"/>
    <row r="60020" ht="10.199999999999999" hidden="1" x14ac:dyDescent="0.2"/>
    <row r="60021" ht="10.199999999999999" hidden="1" x14ac:dyDescent="0.2"/>
    <row r="60022" ht="10.199999999999999" hidden="1" x14ac:dyDescent="0.2"/>
    <row r="60023" ht="10.199999999999999" hidden="1" x14ac:dyDescent="0.2"/>
    <row r="60024" ht="10.199999999999999" hidden="1" x14ac:dyDescent="0.2"/>
    <row r="60025" ht="10.199999999999999" hidden="1" x14ac:dyDescent="0.2"/>
    <row r="60026" ht="10.199999999999999" hidden="1" x14ac:dyDescent="0.2"/>
    <row r="60027" ht="10.199999999999999" hidden="1" x14ac:dyDescent="0.2"/>
    <row r="60028" ht="10.199999999999999" hidden="1" x14ac:dyDescent="0.2"/>
    <row r="60029" ht="10.199999999999999" hidden="1" x14ac:dyDescent="0.2"/>
    <row r="60030" ht="10.199999999999999" hidden="1" x14ac:dyDescent="0.2"/>
    <row r="60031" ht="10.199999999999999" hidden="1" x14ac:dyDescent="0.2"/>
    <row r="60032" ht="10.199999999999999" hidden="1" x14ac:dyDescent="0.2"/>
    <row r="60033" ht="10.199999999999999" hidden="1" x14ac:dyDescent="0.2"/>
    <row r="60034" ht="10.199999999999999" hidden="1" x14ac:dyDescent="0.2"/>
    <row r="60035" ht="10.199999999999999" hidden="1" x14ac:dyDescent="0.2"/>
    <row r="60036" ht="10.199999999999999" hidden="1" x14ac:dyDescent="0.2"/>
    <row r="60037" ht="10.199999999999999" hidden="1" x14ac:dyDescent="0.2"/>
    <row r="60038" ht="10.199999999999999" hidden="1" x14ac:dyDescent="0.2"/>
    <row r="60039" ht="10.199999999999999" hidden="1" x14ac:dyDescent="0.2"/>
    <row r="60040" ht="10.199999999999999" hidden="1" x14ac:dyDescent="0.2"/>
    <row r="60041" ht="10.199999999999999" hidden="1" x14ac:dyDescent="0.2"/>
    <row r="60042" ht="10.199999999999999" hidden="1" x14ac:dyDescent="0.2"/>
    <row r="60043" ht="10.199999999999999" hidden="1" x14ac:dyDescent="0.2"/>
    <row r="60044" ht="10.199999999999999" hidden="1" x14ac:dyDescent="0.2"/>
    <row r="60045" ht="10.199999999999999" hidden="1" x14ac:dyDescent="0.2"/>
    <row r="60046" ht="10.199999999999999" hidden="1" x14ac:dyDescent="0.2"/>
    <row r="60047" ht="10.199999999999999" hidden="1" x14ac:dyDescent="0.2"/>
    <row r="60048" ht="10.199999999999999" hidden="1" x14ac:dyDescent="0.2"/>
    <row r="60049" ht="10.199999999999999" hidden="1" x14ac:dyDescent="0.2"/>
    <row r="60050" ht="10.199999999999999" hidden="1" x14ac:dyDescent="0.2"/>
    <row r="60051" ht="10.199999999999999" hidden="1" x14ac:dyDescent="0.2"/>
    <row r="60052" ht="10.199999999999999" hidden="1" x14ac:dyDescent="0.2"/>
    <row r="60053" ht="10.199999999999999" hidden="1" x14ac:dyDescent="0.2"/>
    <row r="60054" ht="10.199999999999999" hidden="1" x14ac:dyDescent="0.2"/>
    <row r="60055" ht="10.199999999999999" hidden="1" x14ac:dyDescent="0.2"/>
    <row r="60056" ht="10.199999999999999" hidden="1" x14ac:dyDescent="0.2"/>
    <row r="60057" ht="10.199999999999999" hidden="1" x14ac:dyDescent="0.2"/>
    <row r="60058" ht="10.199999999999999" hidden="1" x14ac:dyDescent="0.2"/>
    <row r="60059" ht="10.199999999999999" hidden="1" x14ac:dyDescent="0.2"/>
    <row r="60060" ht="10.199999999999999" hidden="1" x14ac:dyDescent="0.2"/>
    <row r="60061" ht="10.199999999999999" hidden="1" x14ac:dyDescent="0.2"/>
    <row r="60062" ht="10.199999999999999" hidden="1" x14ac:dyDescent="0.2"/>
    <row r="60063" ht="10.199999999999999" hidden="1" x14ac:dyDescent="0.2"/>
    <row r="60064" ht="10.199999999999999" hidden="1" x14ac:dyDescent="0.2"/>
    <row r="60065" ht="10.199999999999999" hidden="1" x14ac:dyDescent="0.2"/>
    <row r="60066" ht="10.199999999999999" hidden="1" x14ac:dyDescent="0.2"/>
    <row r="60067" ht="10.199999999999999" hidden="1" x14ac:dyDescent="0.2"/>
    <row r="60068" ht="10.199999999999999" hidden="1" x14ac:dyDescent="0.2"/>
    <row r="60069" ht="10.199999999999999" hidden="1" x14ac:dyDescent="0.2"/>
    <row r="60070" ht="10.199999999999999" hidden="1" x14ac:dyDescent="0.2"/>
    <row r="60071" ht="10.199999999999999" hidden="1" x14ac:dyDescent="0.2"/>
    <row r="60072" ht="10.199999999999999" hidden="1" x14ac:dyDescent="0.2"/>
    <row r="60073" ht="10.199999999999999" hidden="1" x14ac:dyDescent="0.2"/>
    <row r="60074" ht="10.199999999999999" hidden="1" x14ac:dyDescent="0.2"/>
    <row r="60075" ht="10.199999999999999" hidden="1" x14ac:dyDescent="0.2"/>
    <row r="60076" ht="10.199999999999999" hidden="1" x14ac:dyDescent="0.2"/>
    <row r="60077" ht="10.199999999999999" hidden="1" x14ac:dyDescent="0.2"/>
    <row r="60078" ht="10.199999999999999" hidden="1" x14ac:dyDescent="0.2"/>
    <row r="60079" ht="10.199999999999999" hidden="1" x14ac:dyDescent="0.2"/>
    <row r="60080" ht="10.199999999999999" hidden="1" x14ac:dyDescent="0.2"/>
    <row r="60081" ht="10.199999999999999" hidden="1" x14ac:dyDescent="0.2"/>
    <row r="60082" ht="10.199999999999999" hidden="1" x14ac:dyDescent="0.2"/>
    <row r="60083" ht="10.199999999999999" hidden="1" x14ac:dyDescent="0.2"/>
    <row r="60084" ht="10.199999999999999" hidden="1" x14ac:dyDescent="0.2"/>
    <row r="60085" ht="10.199999999999999" hidden="1" x14ac:dyDescent="0.2"/>
    <row r="60086" ht="10.199999999999999" hidden="1" x14ac:dyDescent="0.2"/>
    <row r="60087" ht="10.199999999999999" hidden="1" x14ac:dyDescent="0.2"/>
    <row r="60088" ht="10.199999999999999" hidden="1" x14ac:dyDescent="0.2"/>
    <row r="60089" ht="10.199999999999999" hidden="1" x14ac:dyDescent="0.2"/>
    <row r="60090" ht="10.199999999999999" hidden="1" x14ac:dyDescent="0.2"/>
    <row r="60091" ht="10.199999999999999" hidden="1" x14ac:dyDescent="0.2"/>
    <row r="60092" ht="10.199999999999999" hidden="1" x14ac:dyDescent="0.2"/>
    <row r="60093" ht="10.199999999999999" hidden="1" x14ac:dyDescent="0.2"/>
    <row r="60094" ht="10.199999999999999" hidden="1" x14ac:dyDescent="0.2"/>
    <row r="60095" ht="10.199999999999999" hidden="1" x14ac:dyDescent="0.2"/>
    <row r="60096" ht="10.199999999999999" hidden="1" x14ac:dyDescent="0.2"/>
    <row r="60097" ht="10.199999999999999" hidden="1" x14ac:dyDescent="0.2"/>
    <row r="60098" ht="10.199999999999999" hidden="1" x14ac:dyDescent="0.2"/>
    <row r="60099" ht="10.199999999999999" hidden="1" x14ac:dyDescent="0.2"/>
    <row r="60100" ht="10.199999999999999" hidden="1" x14ac:dyDescent="0.2"/>
    <row r="60101" ht="10.199999999999999" hidden="1" x14ac:dyDescent="0.2"/>
    <row r="60102" ht="10.199999999999999" hidden="1" x14ac:dyDescent="0.2"/>
    <row r="60103" ht="10.199999999999999" hidden="1" x14ac:dyDescent="0.2"/>
    <row r="60104" ht="10.199999999999999" hidden="1" x14ac:dyDescent="0.2"/>
    <row r="60105" ht="10.199999999999999" hidden="1" x14ac:dyDescent="0.2"/>
    <row r="60106" ht="10.199999999999999" hidden="1" x14ac:dyDescent="0.2"/>
    <row r="60107" ht="10.199999999999999" hidden="1" x14ac:dyDescent="0.2"/>
    <row r="60108" ht="10.199999999999999" hidden="1" x14ac:dyDescent="0.2"/>
    <row r="60109" ht="10.199999999999999" hidden="1" x14ac:dyDescent="0.2"/>
    <row r="60110" ht="10.199999999999999" hidden="1" x14ac:dyDescent="0.2"/>
    <row r="60111" ht="10.199999999999999" hidden="1" x14ac:dyDescent="0.2"/>
    <row r="60112" ht="10.199999999999999" hidden="1" x14ac:dyDescent="0.2"/>
    <row r="60113" ht="10.199999999999999" hidden="1" x14ac:dyDescent="0.2"/>
    <row r="60114" ht="10.199999999999999" hidden="1" x14ac:dyDescent="0.2"/>
    <row r="60115" ht="10.199999999999999" hidden="1" x14ac:dyDescent="0.2"/>
    <row r="60116" ht="10.199999999999999" hidden="1" x14ac:dyDescent="0.2"/>
    <row r="60117" ht="10.199999999999999" hidden="1" x14ac:dyDescent="0.2"/>
    <row r="60118" ht="10.199999999999999" hidden="1" x14ac:dyDescent="0.2"/>
    <row r="60119" ht="10.199999999999999" hidden="1" x14ac:dyDescent="0.2"/>
    <row r="60120" ht="10.199999999999999" hidden="1" x14ac:dyDescent="0.2"/>
    <row r="60121" ht="10.199999999999999" hidden="1" x14ac:dyDescent="0.2"/>
    <row r="60122" ht="10.199999999999999" hidden="1" x14ac:dyDescent="0.2"/>
    <row r="60123" ht="10.199999999999999" hidden="1" x14ac:dyDescent="0.2"/>
    <row r="60124" ht="10.199999999999999" hidden="1" x14ac:dyDescent="0.2"/>
    <row r="60125" ht="10.199999999999999" hidden="1" x14ac:dyDescent="0.2"/>
    <row r="60126" ht="10.199999999999999" hidden="1" x14ac:dyDescent="0.2"/>
    <row r="60127" ht="10.199999999999999" hidden="1" x14ac:dyDescent="0.2"/>
    <row r="60128" ht="10.199999999999999" hidden="1" x14ac:dyDescent="0.2"/>
    <row r="60129" ht="10.199999999999999" hidden="1" x14ac:dyDescent="0.2"/>
    <row r="60130" ht="10.199999999999999" hidden="1" x14ac:dyDescent="0.2"/>
    <row r="60131" ht="10.199999999999999" hidden="1" x14ac:dyDescent="0.2"/>
    <row r="60132" ht="10.199999999999999" hidden="1" x14ac:dyDescent="0.2"/>
    <row r="60133" ht="10.199999999999999" hidden="1" x14ac:dyDescent="0.2"/>
    <row r="60134" ht="10.199999999999999" hidden="1" x14ac:dyDescent="0.2"/>
    <row r="60135" ht="10.199999999999999" hidden="1" x14ac:dyDescent="0.2"/>
    <row r="60136" ht="10.199999999999999" hidden="1" x14ac:dyDescent="0.2"/>
    <row r="60137" ht="10.199999999999999" hidden="1" x14ac:dyDescent="0.2"/>
    <row r="60138" ht="10.199999999999999" hidden="1" x14ac:dyDescent="0.2"/>
    <row r="60139" ht="10.199999999999999" hidden="1" x14ac:dyDescent="0.2"/>
    <row r="60140" ht="10.199999999999999" hidden="1" x14ac:dyDescent="0.2"/>
    <row r="60141" ht="10.199999999999999" hidden="1" x14ac:dyDescent="0.2"/>
    <row r="60142" ht="10.199999999999999" hidden="1" x14ac:dyDescent="0.2"/>
    <row r="60143" ht="10.199999999999999" hidden="1" x14ac:dyDescent="0.2"/>
    <row r="60144" ht="10.199999999999999" hidden="1" x14ac:dyDescent="0.2"/>
    <row r="60145" ht="10.199999999999999" hidden="1" x14ac:dyDescent="0.2"/>
    <row r="60146" ht="10.199999999999999" hidden="1" x14ac:dyDescent="0.2"/>
    <row r="60147" ht="10.199999999999999" hidden="1" x14ac:dyDescent="0.2"/>
    <row r="60148" ht="10.199999999999999" hidden="1" x14ac:dyDescent="0.2"/>
    <row r="60149" ht="10.199999999999999" hidden="1" x14ac:dyDescent="0.2"/>
    <row r="60150" ht="10.199999999999999" hidden="1" x14ac:dyDescent="0.2"/>
    <row r="60151" ht="10.199999999999999" hidden="1" x14ac:dyDescent="0.2"/>
    <row r="60152" ht="10.199999999999999" hidden="1" x14ac:dyDescent="0.2"/>
    <row r="60153" ht="10.199999999999999" hidden="1" x14ac:dyDescent="0.2"/>
    <row r="60154" ht="10.199999999999999" hidden="1" x14ac:dyDescent="0.2"/>
    <row r="60155" ht="10.199999999999999" hidden="1" x14ac:dyDescent="0.2"/>
    <row r="60156" ht="10.199999999999999" hidden="1" x14ac:dyDescent="0.2"/>
    <row r="60157" ht="10.199999999999999" hidden="1" x14ac:dyDescent="0.2"/>
    <row r="60158" ht="10.199999999999999" hidden="1" x14ac:dyDescent="0.2"/>
    <row r="60159" ht="10.199999999999999" hidden="1" x14ac:dyDescent="0.2"/>
    <row r="60160" ht="10.199999999999999" hidden="1" x14ac:dyDescent="0.2"/>
    <row r="60161" ht="10.199999999999999" hidden="1" x14ac:dyDescent="0.2"/>
    <row r="60162" ht="10.199999999999999" hidden="1" x14ac:dyDescent="0.2"/>
    <row r="60163" ht="10.199999999999999" hidden="1" x14ac:dyDescent="0.2"/>
    <row r="60164" ht="10.199999999999999" hidden="1" x14ac:dyDescent="0.2"/>
    <row r="60165" ht="10.199999999999999" hidden="1" x14ac:dyDescent="0.2"/>
    <row r="60166" ht="10.199999999999999" hidden="1" x14ac:dyDescent="0.2"/>
    <row r="60167" ht="10.199999999999999" hidden="1" x14ac:dyDescent="0.2"/>
    <row r="60168" ht="10.199999999999999" hidden="1" x14ac:dyDescent="0.2"/>
    <row r="60169" ht="10.199999999999999" hidden="1" x14ac:dyDescent="0.2"/>
    <row r="60170" ht="10.199999999999999" hidden="1" x14ac:dyDescent="0.2"/>
    <row r="60171" ht="10.199999999999999" hidden="1" x14ac:dyDescent="0.2"/>
    <row r="60172" ht="10.199999999999999" hidden="1" x14ac:dyDescent="0.2"/>
    <row r="60173" ht="10.199999999999999" hidden="1" x14ac:dyDescent="0.2"/>
    <row r="60174" ht="10.199999999999999" hidden="1" x14ac:dyDescent="0.2"/>
    <row r="60175" ht="10.199999999999999" hidden="1" x14ac:dyDescent="0.2"/>
    <row r="60176" ht="10.199999999999999" hidden="1" x14ac:dyDescent="0.2"/>
    <row r="60177" ht="10.199999999999999" hidden="1" x14ac:dyDescent="0.2"/>
    <row r="60178" ht="10.199999999999999" hidden="1" x14ac:dyDescent="0.2"/>
    <row r="60179" ht="10.199999999999999" hidden="1" x14ac:dyDescent="0.2"/>
    <row r="60180" ht="10.199999999999999" hidden="1" x14ac:dyDescent="0.2"/>
    <row r="60181" ht="10.199999999999999" hidden="1" x14ac:dyDescent="0.2"/>
    <row r="60182" ht="10.199999999999999" hidden="1" x14ac:dyDescent="0.2"/>
    <row r="60183" ht="10.199999999999999" hidden="1" x14ac:dyDescent="0.2"/>
    <row r="60184" ht="10.199999999999999" hidden="1" x14ac:dyDescent="0.2"/>
    <row r="60185" ht="10.199999999999999" hidden="1" x14ac:dyDescent="0.2"/>
    <row r="60186" ht="10.199999999999999" hidden="1" x14ac:dyDescent="0.2"/>
    <row r="60187" ht="10.199999999999999" hidden="1" x14ac:dyDescent="0.2"/>
    <row r="60188" ht="10.199999999999999" hidden="1" x14ac:dyDescent="0.2"/>
    <row r="60189" ht="10.199999999999999" hidden="1" x14ac:dyDescent="0.2"/>
    <row r="60190" ht="10.199999999999999" hidden="1" x14ac:dyDescent="0.2"/>
    <row r="60191" ht="10.199999999999999" hidden="1" x14ac:dyDescent="0.2"/>
    <row r="60192" ht="10.199999999999999" hidden="1" x14ac:dyDescent="0.2"/>
    <row r="60193" ht="10.199999999999999" hidden="1" x14ac:dyDescent="0.2"/>
    <row r="60194" ht="10.199999999999999" hidden="1" x14ac:dyDescent="0.2"/>
    <row r="60195" ht="10.199999999999999" hidden="1" x14ac:dyDescent="0.2"/>
    <row r="60196" ht="10.199999999999999" hidden="1" x14ac:dyDescent="0.2"/>
    <row r="60197" ht="10.199999999999999" hidden="1" x14ac:dyDescent="0.2"/>
    <row r="60198" ht="10.199999999999999" hidden="1" x14ac:dyDescent="0.2"/>
    <row r="60199" ht="10.199999999999999" hidden="1" x14ac:dyDescent="0.2"/>
    <row r="60200" ht="10.199999999999999" hidden="1" x14ac:dyDescent="0.2"/>
    <row r="60201" ht="10.199999999999999" hidden="1" x14ac:dyDescent="0.2"/>
    <row r="60202" ht="10.199999999999999" hidden="1" x14ac:dyDescent="0.2"/>
    <row r="60203" ht="10.199999999999999" hidden="1" x14ac:dyDescent="0.2"/>
    <row r="60204" ht="10.199999999999999" hidden="1" x14ac:dyDescent="0.2"/>
    <row r="60205" ht="10.199999999999999" hidden="1" x14ac:dyDescent="0.2"/>
    <row r="60206" ht="10.199999999999999" hidden="1" x14ac:dyDescent="0.2"/>
    <row r="60207" ht="10.199999999999999" hidden="1" x14ac:dyDescent="0.2"/>
    <row r="60208" ht="10.199999999999999" hidden="1" x14ac:dyDescent="0.2"/>
    <row r="60209" ht="10.199999999999999" hidden="1" x14ac:dyDescent="0.2"/>
    <row r="60210" ht="10.199999999999999" hidden="1" x14ac:dyDescent="0.2"/>
    <row r="60211" ht="10.199999999999999" hidden="1" x14ac:dyDescent="0.2"/>
    <row r="60212" ht="10.199999999999999" hidden="1" x14ac:dyDescent="0.2"/>
    <row r="60213" ht="10.199999999999999" hidden="1" x14ac:dyDescent="0.2"/>
    <row r="60214" ht="10.199999999999999" hidden="1" x14ac:dyDescent="0.2"/>
    <row r="60215" ht="10.199999999999999" hidden="1" x14ac:dyDescent="0.2"/>
    <row r="60216" ht="10.199999999999999" hidden="1" x14ac:dyDescent="0.2"/>
    <row r="60217" ht="10.199999999999999" hidden="1" x14ac:dyDescent="0.2"/>
    <row r="60218" ht="10.199999999999999" hidden="1" x14ac:dyDescent="0.2"/>
    <row r="60219" ht="10.199999999999999" hidden="1" x14ac:dyDescent="0.2"/>
    <row r="60220" ht="10.199999999999999" hidden="1" x14ac:dyDescent="0.2"/>
    <row r="60221" ht="10.199999999999999" hidden="1" x14ac:dyDescent="0.2"/>
    <row r="60222" ht="10.199999999999999" hidden="1" x14ac:dyDescent="0.2"/>
    <row r="60223" ht="10.199999999999999" hidden="1" x14ac:dyDescent="0.2"/>
    <row r="60224" ht="10.199999999999999" hidden="1" x14ac:dyDescent="0.2"/>
    <row r="60225" ht="10.199999999999999" hidden="1" x14ac:dyDescent="0.2"/>
    <row r="60226" ht="10.199999999999999" hidden="1" x14ac:dyDescent="0.2"/>
    <row r="60227" ht="10.199999999999999" hidden="1" x14ac:dyDescent="0.2"/>
    <row r="60228" ht="10.199999999999999" hidden="1" x14ac:dyDescent="0.2"/>
    <row r="60229" ht="10.199999999999999" hidden="1" x14ac:dyDescent="0.2"/>
    <row r="60230" ht="10.199999999999999" hidden="1" x14ac:dyDescent="0.2"/>
    <row r="60231" ht="10.199999999999999" hidden="1" x14ac:dyDescent="0.2"/>
    <row r="60232" ht="10.199999999999999" hidden="1" x14ac:dyDescent="0.2"/>
    <row r="60233" ht="10.199999999999999" hidden="1" x14ac:dyDescent="0.2"/>
    <row r="60234" ht="10.199999999999999" hidden="1" x14ac:dyDescent="0.2"/>
    <row r="60235" ht="10.199999999999999" hidden="1" x14ac:dyDescent="0.2"/>
    <row r="60236" ht="10.199999999999999" hidden="1" x14ac:dyDescent="0.2"/>
    <row r="60237" ht="10.199999999999999" hidden="1" x14ac:dyDescent="0.2"/>
    <row r="60238" ht="10.199999999999999" hidden="1" x14ac:dyDescent="0.2"/>
    <row r="60239" ht="10.199999999999999" hidden="1" x14ac:dyDescent="0.2"/>
    <row r="60240" ht="10.199999999999999" hidden="1" x14ac:dyDescent="0.2"/>
    <row r="60241" ht="10.199999999999999" hidden="1" x14ac:dyDescent="0.2"/>
    <row r="60242" ht="10.199999999999999" hidden="1" x14ac:dyDescent="0.2"/>
    <row r="60243" ht="10.199999999999999" hidden="1" x14ac:dyDescent="0.2"/>
    <row r="60244" ht="10.199999999999999" hidden="1" x14ac:dyDescent="0.2"/>
    <row r="60245" ht="10.199999999999999" hidden="1" x14ac:dyDescent="0.2"/>
    <row r="60246" ht="10.199999999999999" hidden="1" x14ac:dyDescent="0.2"/>
    <row r="60247" ht="10.199999999999999" hidden="1" x14ac:dyDescent="0.2"/>
    <row r="60248" ht="10.199999999999999" hidden="1" x14ac:dyDescent="0.2"/>
    <row r="60249" ht="10.199999999999999" hidden="1" x14ac:dyDescent="0.2"/>
    <row r="60250" ht="10.199999999999999" hidden="1" x14ac:dyDescent="0.2"/>
    <row r="60251" ht="10.199999999999999" hidden="1" x14ac:dyDescent="0.2"/>
    <row r="60252" ht="10.199999999999999" hidden="1" x14ac:dyDescent="0.2"/>
    <row r="60253" ht="10.199999999999999" hidden="1" x14ac:dyDescent="0.2"/>
    <row r="60254" ht="10.199999999999999" hidden="1" x14ac:dyDescent="0.2"/>
    <row r="60255" ht="10.199999999999999" hidden="1" x14ac:dyDescent="0.2"/>
    <row r="60256" ht="10.199999999999999" hidden="1" x14ac:dyDescent="0.2"/>
    <row r="60257" ht="10.199999999999999" hidden="1" x14ac:dyDescent="0.2"/>
    <row r="60258" ht="10.199999999999999" hidden="1" x14ac:dyDescent="0.2"/>
    <row r="60259" ht="10.199999999999999" hidden="1" x14ac:dyDescent="0.2"/>
    <row r="60260" ht="10.199999999999999" hidden="1" x14ac:dyDescent="0.2"/>
    <row r="60261" ht="10.199999999999999" hidden="1" x14ac:dyDescent="0.2"/>
    <row r="60262" ht="10.199999999999999" hidden="1" x14ac:dyDescent="0.2"/>
    <row r="60263" ht="10.199999999999999" hidden="1" x14ac:dyDescent="0.2"/>
    <row r="60264" ht="10.199999999999999" hidden="1" x14ac:dyDescent="0.2"/>
    <row r="60265" ht="10.199999999999999" hidden="1" x14ac:dyDescent="0.2"/>
    <row r="60266" ht="10.199999999999999" hidden="1" x14ac:dyDescent="0.2"/>
    <row r="60267" ht="10.199999999999999" hidden="1" x14ac:dyDescent="0.2"/>
    <row r="60268" ht="10.199999999999999" hidden="1" x14ac:dyDescent="0.2"/>
    <row r="60269" ht="10.199999999999999" hidden="1" x14ac:dyDescent="0.2"/>
    <row r="60270" ht="10.199999999999999" hidden="1" x14ac:dyDescent="0.2"/>
    <row r="60271" ht="10.199999999999999" hidden="1" x14ac:dyDescent="0.2"/>
    <row r="60272" ht="10.199999999999999" hidden="1" x14ac:dyDescent="0.2"/>
    <row r="60273" ht="10.199999999999999" hidden="1" x14ac:dyDescent="0.2"/>
    <row r="60274" ht="10.199999999999999" hidden="1" x14ac:dyDescent="0.2"/>
    <row r="60275" ht="10.199999999999999" hidden="1" x14ac:dyDescent="0.2"/>
    <row r="60276" ht="10.199999999999999" hidden="1" x14ac:dyDescent="0.2"/>
    <row r="60277" ht="10.199999999999999" hidden="1" x14ac:dyDescent="0.2"/>
    <row r="60278" ht="10.199999999999999" hidden="1" x14ac:dyDescent="0.2"/>
    <row r="60279" ht="10.199999999999999" hidden="1" x14ac:dyDescent="0.2"/>
    <row r="60280" ht="10.199999999999999" hidden="1" x14ac:dyDescent="0.2"/>
    <row r="60281" ht="10.199999999999999" hidden="1" x14ac:dyDescent="0.2"/>
    <row r="60282" ht="10.199999999999999" hidden="1" x14ac:dyDescent="0.2"/>
    <row r="60283" ht="10.199999999999999" hidden="1" x14ac:dyDescent="0.2"/>
    <row r="60284" ht="10.199999999999999" hidden="1" x14ac:dyDescent="0.2"/>
    <row r="60285" ht="10.199999999999999" hidden="1" x14ac:dyDescent="0.2"/>
    <row r="60286" ht="10.199999999999999" hidden="1" x14ac:dyDescent="0.2"/>
    <row r="60287" ht="10.199999999999999" hidden="1" x14ac:dyDescent="0.2"/>
    <row r="60288" ht="10.199999999999999" hidden="1" x14ac:dyDescent="0.2"/>
    <row r="60289" ht="10.199999999999999" hidden="1" x14ac:dyDescent="0.2"/>
    <row r="60290" ht="10.199999999999999" hidden="1" x14ac:dyDescent="0.2"/>
    <row r="60291" ht="10.199999999999999" hidden="1" x14ac:dyDescent="0.2"/>
    <row r="60292" ht="10.199999999999999" hidden="1" x14ac:dyDescent="0.2"/>
    <row r="60293" ht="10.199999999999999" hidden="1" x14ac:dyDescent="0.2"/>
    <row r="60294" ht="10.199999999999999" hidden="1" x14ac:dyDescent="0.2"/>
    <row r="60295" ht="10.199999999999999" hidden="1" x14ac:dyDescent="0.2"/>
    <row r="60296" ht="10.199999999999999" hidden="1" x14ac:dyDescent="0.2"/>
    <row r="60297" ht="10.199999999999999" hidden="1" x14ac:dyDescent="0.2"/>
    <row r="60298" ht="10.199999999999999" hidden="1" x14ac:dyDescent="0.2"/>
    <row r="60299" ht="10.199999999999999" hidden="1" x14ac:dyDescent="0.2"/>
    <row r="60300" ht="10.199999999999999" hidden="1" x14ac:dyDescent="0.2"/>
    <row r="60301" ht="10.199999999999999" hidden="1" x14ac:dyDescent="0.2"/>
    <row r="60302" ht="10.199999999999999" hidden="1" x14ac:dyDescent="0.2"/>
    <row r="60303" ht="10.199999999999999" hidden="1" x14ac:dyDescent="0.2"/>
    <row r="60304" ht="10.199999999999999" hidden="1" x14ac:dyDescent="0.2"/>
    <row r="60305" ht="10.199999999999999" hidden="1" x14ac:dyDescent="0.2"/>
    <row r="60306" ht="10.199999999999999" hidden="1" x14ac:dyDescent="0.2"/>
    <row r="60307" ht="10.199999999999999" hidden="1" x14ac:dyDescent="0.2"/>
    <row r="60308" ht="10.199999999999999" hidden="1" x14ac:dyDescent="0.2"/>
    <row r="60309" ht="10.199999999999999" hidden="1" x14ac:dyDescent="0.2"/>
    <row r="60310" ht="10.199999999999999" hidden="1" x14ac:dyDescent="0.2"/>
    <row r="60311" ht="10.199999999999999" hidden="1" x14ac:dyDescent="0.2"/>
    <row r="60312" ht="10.199999999999999" hidden="1" x14ac:dyDescent="0.2"/>
    <row r="60313" ht="10.199999999999999" hidden="1" x14ac:dyDescent="0.2"/>
    <row r="60314" ht="10.199999999999999" hidden="1" x14ac:dyDescent="0.2"/>
    <row r="60315" ht="10.199999999999999" hidden="1" x14ac:dyDescent="0.2"/>
    <row r="60316" ht="10.199999999999999" hidden="1" x14ac:dyDescent="0.2"/>
    <row r="60317" ht="10.199999999999999" hidden="1" x14ac:dyDescent="0.2"/>
    <row r="60318" ht="10.199999999999999" hidden="1" x14ac:dyDescent="0.2"/>
    <row r="60319" ht="10.199999999999999" hidden="1" x14ac:dyDescent="0.2"/>
    <row r="60320" ht="10.199999999999999" hidden="1" x14ac:dyDescent="0.2"/>
    <row r="60321" ht="10.199999999999999" hidden="1" x14ac:dyDescent="0.2"/>
    <row r="60322" ht="10.199999999999999" hidden="1" x14ac:dyDescent="0.2"/>
    <row r="60323" ht="10.199999999999999" hidden="1" x14ac:dyDescent="0.2"/>
    <row r="60324" ht="10.199999999999999" hidden="1" x14ac:dyDescent="0.2"/>
    <row r="60325" ht="10.199999999999999" hidden="1" x14ac:dyDescent="0.2"/>
    <row r="60326" ht="10.199999999999999" hidden="1" x14ac:dyDescent="0.2"/>
    <row r="60327" ht="10.199999999999999" hidden="1" x14ac:dyDescent="0.2"/>
    <row r="60328" ht="10.199999999999999" hidden="1" x14ac:dyDescent="0.2"/>
    <row r="60329" ht="10.199999999999999" hidden="1" x14ac:dyDescent="0.2"/>
    <row r="60330" ht="10.199999999999999" hidden="1" x14ac:dyDescent="0.2"/>
    <row r="60331" ht="10.199999999999999" hidden="1" x14ac:dyDescent="0.2"/>
    <row r="60332" ht="10.199999999999999" hidden="1" x14ac:dyDescent="0.2"/>
    <row r="60333" ht="10.199999999999999" hidden="1" x14ac:dyDescent="0.2"/>
    <row r="60334" ht="10.199999999999999" hidden="1" x14ac:dyDescent="0.2"/>
    <row r="60335" ht="10.199999999999999" hidden="1" x14ac:dyDescent="0.2"/>
    <row r="60336" ht="10.199999999999999" hidden="1" x14ac:dyDescent="0.2"/>
    <row r="60337" ht="10.199999999999999" hidden="1" x14ac:dyDescent="0.2"/>
    <row r="60338" ht="10.199999999999999" hidden="1" x14ac:dyDescent="0.2"/>
    <row r="60339" ht="10.199999999999999" hidden="1" x14ac:dyDescent="0.2"/>
    <row r="60340" ht="10.199999999999999" hidden="1" x14ac:dyDescent="0.2"/>
    <row r="60341" ht="10.199999999999999" hidden="1" x14ac:dyDescent="0.2"/>
    <row r="60342" ht="10.199999999999999" hidden="1" x14ac:dyDescent="0.2"/>
    <row r="60343" ht="10.199999999999999" hidden="1" x14ac:dyDescent="0.2"/>
    <row r="60344" ht="10.199999999999999" hidden="1" x14ac:dyDescent="0.2"/>
    <row r="60345" ht="10.199999999999999" hidden="1" x14ac:dyDescent="0.2"/>
    <row r="60346" ht="10.199999999999999" hidden="1" x14ac:dyDescent="0.2"/>
    <row r="60347" ht="10.199999999999999" hidden="1" x14ac:dyDescent="0.2"/>
    <row r="60348" ht="10.199999999999999" hidden="1" x14ac:dyDescent="0.2"/>
    <row r="60349" ht="10.199999999999999" hidden="1" x14ac:dyDescent="0.2"/>
    <row r="60350" ht="10.199999999999999" hidden="1" x14ac:dyDescent="0.2"/>
    <row r="60351" ht="10.199999999999999" hidden="1" x14ac:dyDescent="0.2"/>
    <row r="60352" ht="10.199999999999999" hidden="1" x14ac:dyDescent="0.2"/>
    <row r="60353" ht="10.199999999999999" hidden="1" x14ac:dyDescent="0.2"/>
    <row r="60354" ht="10.199999999999999" hidden="1" x14ac:dyDescent="0.2"/>
    <row r="60355" ht="10.199999999999999" hidden="1" x14ac:dyDescent="0.2"/>
    <row r="60356" ht="10.199999999999999" hidden="1" x14ac:dyDescent="0.2"/>
    <row r="60357" ht="10.199999999999999" hidden="1" x14ac:dyDescent="0.2"/>
    <row r="60358" ht="10.199999999999999" hidden="1" x14ac:dyDescent="0.2"/>
    <row r="60359" ht="10.199999999999999" hidden="1" x14ac:dyDescent="0.2"/>
    <row r="60360" ht="10.199999999999999" hidden="1" x14ac:dyDescent="0.2"/>
    <row r="60361" ht="10.199999999999999" hidden="1" x14ac:dyDescent="0.2"/>
    <row r="60362" ht="10.199999999999999" hidden="1" x14ac:dyDescent="0.2"/>
    <row r="60363" ht="10.199999999999999" hidden="1" x14ac:dyDescent="0.2"/>
    <row r="60364" ht="10.199999999999999" hidden="1" x14ac:dyDescent="0.2"/>
    <row r="60365" ht="10.199999999999999" hidden="1" x14ac:dyDescent="0.2"/>
    <row r="60366" ht="10.199999999999999" hidden="1" x14ac:dyDescent="0.2"/>
    <row r="60367" ht="10.199999999999999" hidden="1" x14ac:dyDescent="0.2"/>
    <row r="60368" ht="10.199999999999999" hidden="1" x14ac:dyDescent="0.2"/>
    <row r="60369" ht="10.199999999999999" hidden="1" x14ac:dyDescent="0.2"/>
    <row r="60370" ht="10.199999999999999" hidden="1" x14ac:dyDescent="0.2"/>
    <row r="60371" ht="10.199999999999999" hidden="1" x14ac:dyDescent="0.2"/>
    <row r="60372" ht="10.199999999999999" hidden="1" x14ac:dyDescent="0.2"/>
    <row r="60373" ht="10.199999999999999" hidden="1" x14ac:dyDescent="0.2"/>
    <row r="60374" ht="10.199999999999999" hidden="1" x14ac:dyDescent="0.2"/>
    <row r="60375" ht="10.199999999999999" hidden="1" x14ac:dyDescent="0.2"/>
    <row r="60376" ht="10.199999999999999" hidden="1" x14ac:dyDescent="0.2"/>
    <row r="60377" ht="10.199999999999999" hidden="1" x14ac:dyDescent="0.2"/>
    <row r="60378" ht="10.199999999999999" hidden="1" x14ac:dyDescent="0.2"/>
    <row r="60379" ht="10.199999999999999" hidden="1" x14ac:dyDescent="0.2"/>
    <row r="60380" ht="10.199999999999999" hidden="1" x14ac:dyDescent="0.2"/>
    <row r="60381" ht="10.199999999999999" hidden="1" x14ac:dyDescent="0.2"/>
    <row r="60382" ht="10.199999999999999" hidden="1" x14ac:dyDescent="0.2"/>
    <row r="60383" ht="10.199999999999999" hidden="1" x14ac:dyDescent="0.2"/>
    <row r="60384" ht="10.199999999999999" hidden="1" x14ac:dyDescent="0.2"/>
    <row r="60385" ht="10.199999999999999" hidden="1" x14ac:dyDescent="0.2"/>
    <row r="60386" ht="10.199999999999999" hidden="1" x14ac:dyDescent="0.2"/>
    <row r="60387" ht="10.199999999999999" hidden="1" x14ac:dyDescent="0.2"/>
    <row r="60388" ht="10.199999999999999" hidden="1" x14ac:dyDescent="0.2"/>
    <row r="60389" ht="10.199999999999999" hidden="1" x14ac:dyDescent="0.2"/>
    <row r="60390" ht="10.199999999999999" hidden="1" x14ac:dyDescent="0.2"/>
    <row r="60391" ht="10.199999999999999" hidden="1" x14ac:dyDescent="0.2"/>
    <row r="60392" ht="10.199999999999999" hidden="1" x14ac:dyDescent="0.2"/>
    <row r="60393" ht="10.199999999999999" hidden="1" x14ac:dyDescent="0.2"/>
    <row r="60394" ht="10.199999999999999" hidden="1" x14ac:dyDescent="0.2"/>
    <row r="60395" ht="10.199999999999999" hidden="1" x14ac:dyDescent="0.2"/>
    <row r="60396" ht="10.199999999999999" hidden="1" x14ac:dyDescent="0.2"/>
    <row r="60397" ht="10.199999999999999" hidden="1" x14ac:dyDescent="0.2"/>
    <row r="60398" ht="10.199999999999999" hidden="1" x14ac:dyDescent="0.2"/>
    <row r="60399" ht="10.199999999999999" hidden="1" x14ac:dyDescent="0.2"/>
    <row r="60400" ht="10.199999999999999" hidden="1" x14ac:dyDescent="0.2"/>
    <row r="60401" ht="10.199999999999999" hidden="1" x14ac:dyDescent="0.2"/>
    <row r="60402" ht="10.199999999999999" hidden="1" x14ac:dyDescent="0.2"/>
    <row r="60403" ht="10.199999999999999" hidden="1" x14ac:dyDescent="0.2"/>
    <row r="60404" ht="10.199999999999999" hidden="1" x14ac:dyDescent="0.2"/>
    <row r="60405" ht="10.199999999999999" hidden="1" x14ac:dyDescent="0.2"/>
    <row r="60406" ht="10.199999999999999" hidden="1" x14ac:dyDescent="0.2"/>
    <row r="60407" ht="10.199999999999999" hidden="1" x14ac:dyDescent="0.2"/>
    <row r="60408" ht="10.199999999999999" hidden="1" x14ac:dyDescent="0.2"/>
    <row r="60409" ht="10.199999999999999" hidden="1" x14ac:dyDescent="0.2"/>
    <row r="60410" ht="10.199999999999999" hidden="1" x14ac:dyDescent="0.2"/>
    <row r="60411" ht="10.199999999999999" hidden="1" x14ac:dyDescent="0.2"/>
    <row r="60412" ht="10.199999999999999" hidden="1" x14ac:dyDescent="0.2"/>
    <row r="60413" ht="10.199999999999999" hidden="1" x14ac:dyDescent="0.2"/>
    <row r="60414" ht="10.199999999999999" hidden="1" x14ac:dyDescent="0.2"/>
    <row r="60415" ht="10.199999999999999" hidden="1" x14ac:dyDescent="0.2"/>
    <row r="60416" ht="10.199999999999999" hidden="1" x14ac:dyDescent="0.2"/>
    <row r="60417" ht="10.199999999999999" hidden="1" x14ac:dyDescent="0.2"/>
    <row r="60418" ht="10.199999999999999" hidden="1" x14ac:dyDescent="0.2"/>
    <row r="60419" ht="10.199999999999999" hidden="1" x14ac:dyDescent="0.2"/>
    <row r="60420" ht="10.199999999999999" hidden="1" x14ac:dyDescent="0.2"/>
    <row r="60421" ht="10.199999999999999" hidden="1" x14ac:dyDescent="0.2"/>
    <row r="60422" ht="10.199999999999999" hidden="1" x14ac:dyDescent="0.2"/>
    <row r="60423" ht="10.199999999999999" hidden="1" x14ac:dyDescent="0.2"/>
    <row r="60424" ht="10.199999999999999" hidden="1" x14ac:dyDescent="0.2"/>
    <row r="60425" ht="10.199999999999999" hidden="1" x14ac:dyDescent="0.2"/>
    <row r="60426" ht="10.199999999999999" hidden="1" x14ac:dyDescent="0.2"/>
    <row r="60427" ht="10.199999999999999" hidden="1" x14ac:dyDescent="0.2"/>
    <row r="60428" ht="10.199999999999999" hidden="1" x14ac:dyDescent="0.2"/>
    <row r="60429" ht="10.199999999999999" hidden="1" x14ac:dyDescent="0.2"/>
    <row r="60430" ht="10.199999999999999" hidden="1" x14ac:dyDescent="0.2"/>
    <row r="60431" ht="10.199999999999999" hidden="1" x14ac:dyDescent="0.2"/>
    <row r="60432" ht="10.199999999999999" hidden="1" x14ac:dyDescent="0.2"/>
    <row r="60433" ht="10.199999999999999" hidden="1" x14ac:dyDescent="0.2"/>
    <row r="60434" ht="10.199999999999999" hidden="1" x14ac:dyDescent="0.2"/>
    <row r="60435" ht="10.199999999999999" hidden="1" x14ac:dyDescent="0.2"/>
    <row r="60436" ht="10.199999999999999" hidden="1" x14ac:dyDescent="0.2"/>
    <row r="60437" ht="10.199999999999999" hidden="1" x14ac:dyDescent="0.2"/>
    <row r="60438" ht="10.199999999999999" hidden="1" x14ac:dyDescent="0.2"/>
    <row r="60439" ht="10.199999999999999" hidden="1" x14ac:dyDescent="0.2"/>
    <row r="60440" ht="10.199999999999999" hidden="1" x14ac:dyDescent="0.2"/>
    <row r="60441" ht="10.199999999999999" hidden="1" x14ac:dyDescent="0.2"/>
    <row r="60442" ht="10.199999999999999" hidden="1" x14ac:dyDescent="0.2"/>
    <row r="60443" ht="10.199999999999999" hidden="1" x14ac:dyDescent="0.2"/>
    <row r="60444" ht="10.199999999999999" hidden="1" x14ac:dyDescent="0.2"/>
    <row r="60445" ht="10.199999999999999" hidden="1" x14ac:dyDescent="0.2"/>
    <row r="60446" ht="10.199999999999999" hidden="1" x14ac:dyDescent="0.2"/>
    <row r="60447" ht="10.199999999999999" hidden="1" x14ac:dyDescent="0.2"/>
    <row r="60448" ht="10.199999999999999" hidden="1" x14ac:dyDescent="0.2"/>
    <row r="60449" ht="10.199999999999999" hidden="1" x14ac:dyDescent="0.2"/>
    <row r="60450" ht="10.199999999999999" hidden="1" x14ac:dyDescent="0.2"/>
    <row r="60451" ht="10.199999999999999" hidden="1" x14ac:dyDescent="0.2"/>
    <row r="60452" ht="10.199999999999999" hidden="1" x14ac:dyDescent="0.2"/>
    <row r="60453" ht="10.199999999999999" hidden="1" x14ac:dyDescent="0.2"/>
    <row r="60454" ht="10.199999999999999" hidden="1" x14ac:dyDescent="0.2"/>
    <row r="60455" ht="10.199999999999999" hidden="1" x14ac:dyDescent="0.2"/>
    <row r="60456" ht="10.199999999999999" hidden="1" x14ac:dyDescent="0.2"/>
    <row r="60457" ht="10.199999999999999" hidden="1" x14ac:dyDescent="0.2"/>
    <row r="60458" ht="10.199999999999999" hidden="1" x14ac:dyDescent="0.2"/>
    <row r="60459" ht="10.199999999999999" hidden="1" x14ac:dyDescent="0.2"/>
    <row r="60460" ht="10.199999999999999" hidden="1" x14ac:dyDescent="0.2"/>
    <row r="60461" ht="10.199999999999999" hidden="1" x14ac:dyDescent="0.2"/>
    <row r="60462" ht="10.199999999999999" hidden="1" x14ac:dyDescent="0.2"/>
    <row r="60463" ht="10.199999999999999" hidden="1" x14ac:dyDescent="0.2"/>
    <row r="60464" ht="10.199999999999999" hidden="1" x14ac:dyDescent="0.2"/>
    <row r="60465" ht="10.199999999999999" hidden="1" x14ac:dyDescent="0.2"/>
    <row r="60466" ht="10.199999999999999" hidden="1" x14ac:dyDescent="0.2"/>
    <row r="60467" ht="10.199999999999999" hidden="1" x14ac:dyDescent="0.2"/>
    <row r="60468" ht="10.199999999999999" hidden="1" x14ac:dyDescent="0.2"/>
    <row r="60469" ht="10.199999999999999" hidden="1" x14ac:dyDescent="0.2"/>
    <row r="60470" ht="10.199999999999999" hidden="1" x14ac:dyDescent="0.2"/>
    <row r="60471" ht="10.199999999999999" hidden="1" x14ac:dyDescent="0.2"/>
    <row r="60472" ht="10.199999999999999" hidden="1" x14ac:dyDescent="0.2"/>
    <row r="60473" ht="10.199999999999999" hidden="1" x14ac:dyDescent="0.2"/>
    <row r="60474" ht="10.199999999999999" hidden="1" x14ac:dyDescent="0.2"/>
    <row r="60475" ht="10.199999999999999" hidden="1" x14ac:dyDescent="0.2"/>
    <row r="60476" ht="10.199999999999999" hidden="1" x14ac:dyDescent="0.2"/>
    <row r="60477" ht="10.199999999999999" hidden="1" x14ac:dyDescent="0.2"/>
    <row r="60478" ht="10.199999999999999" hidden="1" x14ac:dyDescent="0.2"/>
    <row r="60479" ht="10.199999999999999" hidden="1" x14ac:dyDescent="0.2"/>
    <row r="60480" ht="10.199999999999999" hidden="1" x14ac:dyDescent="0.2"/>
    <row r="60481" ht="10.199999999999999" hidden="1" x14ac:dyDescent="0.2"/>
    <row r="60482" ht="10.199999999999999" hidden="1" x14ac:dyDescent="0.2"/>
    <row r="60483" ht="10.199999999999999" hidden="1" x14ac:dyDescent="0.2"/>
    <row r="60484" ht="10.199999999999999" hidden="1" x14ac:dyDescent="0.2"/>
    <row r="60485" ht="10.199999999999999" hidden="1" x14ac:dyDescent="0.2"/>
    <row r="60486" ht="10.199999999999999" hidden="1" x14ac:dyDescent="0.2"/>
    <row r="60487" ht="10.199999999999999" hidden="1" x14ac:dyDescent="0.2"/>
    <row r="60488" ht="10.199999999999999" hidden="1" x14ac:dyDescent="0.2"/>
    <row r="60489" ht="10.199999999999999" hidden="1" x14ac:dyDescent="0.2"/>
    <row r="60490" ht="10.199999999999999" hidden="1" x14ac:dyDescent="0.2"/>
    <row r="60491" ht="10.199999999999999" hidden="1" x14ac:dyDescent="0.2"/>
    <row r="60492" ht="10.199999999999999" hidden="1" x14ac:dyDescent="0.2"/>
    <row r="60493" ht="10.199999999999999" hidden="1" x14ac:dyDescent="0.2"/>
    <row r="60494" ht="10.199999999999999" hidden="1" x14ac:dyDescent="0.2"/>
    <row r="60495" ht="10.199999999999999" hidden="1" x14ac:dyDescent="0.2"/>
    <row r="60496" ht="10.199999999999999" hidden="1" x14ac:dyDescent="0.2"/>
    <row r="60497" ht="10.199999999999999" hidden="1" x14ac:dyDescent="0.2"/>
    <row r="60498" ht="10.199999999999999" hidden="1" x14ac:dyDescent="0.2"/>
    <row r="60499" ht="10.199999999999999" hidden="1" x14ac:dyDescent="0.2"/>
    <row r="60500" ht="10.199999999999999" hidden="1" x14ac:dyDescent="0.2"/>
    <row r="60501" ht="10.199999999999999" hidden="1" x14ac:dyDescent="0.2"/>
    <row r="60502" ht="10.199999999999999" hidden="1" x14ac:dyDescent="0.2"/>
    <row r="60503" ht="10.199999999999999" hidden="1" x14ac:dyDescent="0.2"/>
    <row r="60504" ht="10.199999999999999" hidden="1" x14ac:dyDescent="0.2"/>
    <row r="60505" ht="10.199999999999999" hidden="1" x14ac:dyDescent="0.2"/>
    <row r="60506" ht="10.199999999999999" hidden="1" x14ac:dyDescent="0.2"/>
    <row r="60507" ht="10.199999999999999" hidden="1" x14ac:dyDescent="0.2"/>
    <row r="60508" ht="10.199999999999999" hidden="1" x14ac:dyDescent="0.2"/>
    <row r="60509" ht="10.199999999999999" hidden="1" x14ac:dyDescent="0.2"/>
    <row r="60510" ht="10.199999999999999" hidden="1" x14ac:dyDescent="0.2"/>
    <row r="60511" ht="10.199999999999999" hidden="1" x14ac:dyDescent="0.2"/>
    <row r="60512" ht="10.199999999999999" hidden="1" x14ac:dyDescent="0.2"/>
    <row r="60513" ht="10.199999999999999" hidden="1" x14ac:dyDescent="0.2"/>
    <row r="60514" ht="10.199999999999999" hidden="1" x14ac:dyDescent="0.2"/>
    <row r="60515" ht="10.199999999999999" hidden="1" x14ac:dyDescent="0.2"/>
    <row r="60516" ht="10.199999999999999" hidden="1" x14ac:dyDescent="0.2"/>
    <row r="60517" ht="10.199999999999999" hidden="1" x14ac:dyDescent="0.2"/>
    <row r="60518" ht="10.199999999999999" hidden="1" x14ac:dyDescent="0.2"/>
    <row r="60519" ht="10.199999999999999" hidden="1" x14ac:dyDescent="0.2"/>
    <row r="60520" ht="10.199999999999999" hidden="1" x14ac:dyDescent="0.2"/>
    <row r="60521" ht="10.199999999999999" hidden="1" x14ac:dyDescent="0.2"/>
    <row r="60522" ht="10.199999999999999" hidden="1" x14ac:dyDescent="0.2"/>
    <row r="60523" ht="10.199999999999999" hidden="1" x14ac:dyDescent="0.2"/>
    <row r="60524" ht="10.199999999999999" hidden="1" x14ac:dyDescent="0.2"/>
    <row r="60525" ht="10.199999999999999" hidden="1" x14ac:dyDescent="0.2"/>
    <row r="60526" ht="10.199999999999999" hidden="1" x14ac:dyDescent="0.2"/>
    <row r="60527" ht="10.199999999999999" hidden="1" x14ac:dyDescent="0.2"/>
    <row r="60528" ht="10.199999999999999" hidden="1" x14ac:dyDescent="0.2"/>
    <row r="60529" ht="10.199999999999999" hidden="1" x14ac:dyDescent="0.2"/>
    <row r="60530" ht="10.199999999999999" hidden="1" x14ac:dyDescent="0.2"/>
    <row r="60531" ht="10.199999999999999" hidden="1" x14ac:dyDescent="0.2"/>
    <row r="60532" ht="10.199999999999999" hidden="1" x14ac:dyDescent="0.2"/>
    <row r="60533" ht="10.199999999999999" hidden="1" x14ac:dyDescent="0.2"/>
    <row r="60534" ht="10.199999999999999" hidden="1" x14ac:dyDescent="0.2"/>
    <row r="60535" ht="10.199999999999999" hidden="1" x14ac:dyDescent="0.2"/>
    <row r="60536" ht="10.199999999999999" hidden="1" x14ac:dyDescent="0.2"/>
    <row r="60537" ht="10.199999999999999" hidden="1" x14ac:dyDescent="0.2"/>
    <row r="60538" ht="10.199999999999999" hidden="1" x14ac:dyDescent="0.2"/>
    <row r="60539" ht="10.199999999999999" hidden="1" x14ac:dyDescent="0.2"/>
    <row r="60540" ht="10.199999999999999" hidden="1" x14ac:dyDescent="0.2"/>
    <row r="60541" ht="10.199999999999999" hidden="1" x14ac:dyDescent="0.2"/>
    <row r="60542" ht="10.199999999999999" hidden="1" x14ac:dyDescent="0.2"/>
    <row r="60543" ht="10.199999999999999" hidden="1" x14ac:dyDescent="0.2"/>
    <row r="60544" ht="10.199999999999999" hidden="1" x14ac:dyDescent="0.2"/>
    <row r="60545" ht="10.199999999999999" hidden="1" x14ac:dyDescent="0.2"/>
    <row r="60546" ht="10.199999999999999" hidden="1" x14ac:dyDescent="0.2"/>
    <row r="60547" ht="10.199999999999999" hidden="1" x14ac:dyDescent="0.2"/>
    <row r="60548" ht="10.199999999999999" hidden="1" x14ac:dyDescent="0.2"/>
    <row r="60549" ht="10.199999999999999" hidden="1" x14ac:dyDescent="0.2"/>
    <row r="60550" ht="10.199999999999999" hidden="1" x14ac:dyDescent="0.2"/>
    <row r="60551" ht="10.199999999999999" hidden="1" x14ac:dyDescent="0.2"/>
    <row r="60552" ht="10.199999999999999" hidden="1" x14ac:dyDescent="0.2"/>
    <row r="60553" ht="10.199999999999999" hidden="1" x14ac:dyDescent="0.2"/>
    <row r="60554" ht="10.199999999999999" hidden="1" x14ac:dyDescent="0.2"/>
    <row r="60555" ht="10.199999999999999" hidden="1" x14ac:dyDescent="0.2"/>
    <row r="60556" ht="10.199999999999999" hidden="1" x14ac:dyDescent="0.2"/>
    <row r="60557" ht="10.199999999999999" hidden="1" x14ac:dyDescent="0.2"/>
    <row r="60558" ht="10.199999999999999" hidden="1" x14ac:dyDescent="0.2"/>
    <row r="60559" ht="10.199999999999999" hidden="1" x14ac:dyDescent="0.2"/>
    <row r="60560" ht="10.199999999999999" hidden="1" x14ac:dyDescent="0.2"/>
    <row r="60561" ht="10.199999999999999" hidden="1" x14ac:dyDescent="0.2"/>
    <row r="60562" ht="10.199999999999999" hidden="1" x14ac:dyDescent="0.2"/>
    <row r="60563" ht="10.199999999999999" hidden="1" x14ac:dyDescent="0.2"/>
    <row r="60564" ht="10.199999999999999" hidden="1" x14ac:dyDescent="0.2"/>
    <row r="60565" ht="10.199999999999999" hidden="1" x14ac:dyDescent="0.2"/>
    <row r="60566" ht="10.199999999999999" hidden="1" x14ac:dyDescent="0.2"/>
    <row r="60567" ht="10.199999999999999" hidden="1" x14ac:dyDescent="0.2"/>
    <row r="60568" ht="10.199999999999999" hidden="1" x14ac:dyDescent="0.2"/>
    <row r="60569" ht="10.199999999999999" hidden="1" x14ac:dyDescent="0.2"/>
    <row r="60570" ht="10.199999999999999" hidden="1" x14ac:dyDescent="0.2"/>
    <row r="60571" ht="10.199999999999999" hidden="1" x14ac:dyDescent="0.2"/>
    <row r="60572" ht="10.199999999999999" hidden="1" x14ac:dyDescent="0.2"/>
    <row r="60573" ht="10.199999999999999" hidden="1" x14ac:dyDescent="0.2"/>
    <row r="60574" ht="10.199999999999999" hidden="1" x14ac:dyDescent="0.2"/>
    <row r="60575" ht="10.199999999999999" hidden="1" x14ac:dyDescent="0.2"/>
    <row r="60576" ht="10.199999999999999" hidden="1" x14ac:dyDescent="0.2"/>
    <row r="60577" ht="10.199999999999999" hidden="1" x14ac:dyDescent="0.2"/>
    <row r="60578" ht="10.199999999999999" hidden="1" x14ac:dyDescent="0.2"/>
    <row r="60579" ht="10.199999999999999" hidden="1" x14ac:dyDescent="0.2"/>
    <row r="60580" ht="10.199999999999999" hidden="1" x14ac:dyDescent="0.2"/>
    <row r="60581" ht="10.199999999999999" hidden="1" x14ac:dyDescent="0.2"/>
    <row r="60582" ht="10.199999999999999" hidden="1" x14ac:dyDescent="0.2"/>
    <row r="60583" ht="10.199999999999999" hidden="1" x14ac:dyDescent="0.2"/>
    <row r="60584" ht="10.199999999999999" hidden="1" x14ac:dyDescent="0.2"/>
    <row r="60585" ht="10.199999999999999" hidden="1" x14ac:dyDescent="0.2"/>
    <row r="60586" ht="10.199999999999999" hidden="1" x14ac:dyDescent="0.2"/>
    <row r="60587" ht="10.199999999999999" hidden="1" x14ac:dyDescent="0.2"/>
    <row r="60588" ht="10.199999999999999" hidden="1" x14ac:dyDescent="0.2"/>
    <row r="60589" ht="10.199999999999999" hidden="1" x14ac:dyDescent="0.2"/>
    <row r="60590" ht="10.199999999999999" hidden="1" x14ac:dyDescent="0.2"/>
    <row r="60591" ht="10.199999999999999" hidden="1" x14ac:dyDescent="0.2"/>
    <row r="60592" ht="10.199999999999999" hidden="1" x14ac:dyDescent="0.2"/>
    <row r="60593" ht="10.199999999999999" hidden="1" x14ac:dyDescent="0.2"/>
    <row r="60594" ht="10.199999999999999" hidden="1" x14ac:dyDescent="0.2"/>
    <row r="60595" ht="10.199999999999999" hidden="1" x14ac:dyDescent="0.2"/>
    <row r="60596" ht="10.199999999999999" hidden="1" x14ac:dyDescent="0.2"/>
    <row r="60597" ht="10.199999999999999" hidden="1" x14ac:dyDescent="0.2"/>
    <row r="60598" ht="10.199999999999999" hidden="1" x14ac:dyDescent="0.2"/>
    <row r="60599" ht="10.199999999999999" hidden="1" x14ac:dyDescent="0.2"/>
    <row r="60600" ht="10.199999999999999" hidden="1" x14ac:dyDescent="0.2"/>
    <row r="60601" ht="10.199999999999999" hidden="1" x14ac:dyDescent="0.2"/>
    <row r="60602" ht="10.199999999999999" hidden="1" x14ac:dyDescent="0.2"/>
    <row r="60603" ht="10.199999999999999" hidden="1" x14ac:dyDescent="0.2"/>
    <row r="60604" ht="10.199999999999999" hidden="1" x14ac:dyDescent="0.2"/>
    <row r="60605" ht="10.199999999999999" hidden="1" x14ac:dyDescent="0.2"/>
    <row r="60606" ht="10.199999999999999" hidden="1" x14ac:dyDescent="0.2"/>
    <row r="60607" ht="10.199999999999999" hidden="1" x14ac:dyDescent="0.2"/>
    <row r="60608" ht="10.199999999999999" hidden="1" x14ac:dyDescent="0.2"/>
    <row r="60609" ht="10.199999999999999" hidden="1" x14ac:dyDescent="0.2"/>
    <row r="60610" ht="10.199999999999999" hidden="1" x14ac:dyDescent="0.2"/>
    <row r="60611" ht="10.199999999999999" hidden="1" x14ac:dyDescent="0.2"/>
    <row r="60612" ht="10.199999999999999" hidden="1" x14ac:dyDescent="0.2"/>
    <row r="60613" ht="10.199999999999999" hidden="1" x14ac:dyDescent="0.2"/>
    <row r="60614" ht="10.199999999999999" hidden="1" x14ac:dyDescent="0.2"/>
    <row r="60615" ht="10.199999999999999" hidden="1" x14ac:dyDescent="0.2"/>
    <row r="60616" ht="10.199999999999999" hidden="1" x14ac:dyDescent="0.2"/>
    <row r="60617" ht="10.199999999999999" hidden="1" x14ac:dyDescent="0.2"/>
    <row r="60618" ht="10.199999999999999" hidden="1" x14ac:dyDescent="0.2"/>
    <row r="60619" ht="10.199999999999999" hidden="1" x14ac:dyDescent="0.2"/>
    <row r="60620" ht="10.199999999999999" hidden="1" x14ac:dyDescent="0.2"/>
    <row r="60621" ht="10.199999999999999" hidden="1" x14ac:dyDescent="0.2"/>
    <row r="60622" ht="10.199999999999999" hidden="1" x14ac:dyDescent="0.2"/>
    <row r="60623" ht="10.199999999999999" hidden="1" x14ac:dyDescent="0.2"/>
    <row r="60624" ht="10.199999999999999" hidden="1" x14ac:dyDescent="0.2"/>
    <row r="60625" ht="10.199999999999999" hidden="1" x14ac:dyDescent="0.2"/>
    <row r="60626" ht="10.199999999999999" hidden="1" x14ac:dyDescent="0.2"/>
    <row r="60627" ht="10.199999999999999" hidden="1" x14ac:dyDescent="0.2"/>
    <row r="60628" ht="10.199999999999999" hidden="1" x14ac:dyDescent="0.2"/>
    <row r="60629" ht="10.199999999999999" hidden="1" x14ac:dyDescent="0.2"/>
    <row r="60630" ht="10.199999999999999" hidden="1" x14ac:dyDescent="0.2"/>
    <row r="60631" ht="10.199999999999999" hidden="1" x14ac:dyDescent="0.2"/>
    <row r="60632" ht="10.199999999999999" hidden="1" x14ac:dyDescent="0.2"/>
    <row r="60633" ht="10.199999999999999" hidden="1" x14ac:dyDescent="0.2"/>
    <row r="60634" ht="10.199999999999999" hidden="1" x14ac:dyDescent="0.2"/>
    <row r="60635" ht="10.199999999999999" hidden="1" x14ac:dyDescent="0.2"/>
    <row r="60636" ht="10.199999999999999" hidden="1" x14ac:dyDescent="0.2"/>
    <row r="60637" ht="10.199999999999999" hidden="1" x14ac:dyDescent="0.2"/>
    <row r="60638" ht="10.199999999999999" hidden="1" x14ac:dyDescent="0.2"/>
    <row r="60639" ht="10.199999999999999" hidden="1" x14ac:dyDescent="0.2"/>
    <row r="60640" ht="10.199999999999999" hidden="1" x14ac:dyDescent="0.2"/>
    <row r="60641" ht="10.199999999999999" hidden="1" x14ac:dyDescent="0.2"/>
    <row r="60642" ht="10.199999999999999" hidden="1" x14ac:dyDescent="0.2"/>
    <row r="60643" ht="10.199999999999999" hidden="1" x14ac:dyDescent="0.2"/>
    <row r="60644" ht="10.199999999999999" hidden="1" x14ac:dyDescent="0.2"/>
    <row r="60645" ht="10.199999999999999" hidden="1" x14ac:dyDescent="0.2"/>
    <row r="60646" ht="10.199999999999999" hidden="1" x14ac:dyDescent="0.2"/>
    <row r="60647" ht="10.199999999999999" hidden="1" x14ac:dyDescent="0.2"/>
    <row r="60648" ht="10.199999999999999" hidden="1" x14ac:dyDescent="0.2"/>
    <row r="60649" ht="10.199999999999999" hidden="1" x14ac:dyDescent="0.2"/>
    <row r="60650" ht="10.199999999999999" hidden="1" x14ac:dyDescent="0.2"/>
    <row r="60651" ht="10.199999999999999" hidden="1" x14ac:dyDescent="0.2"/>
    <row r="60652" ht="10.199999999999999" hidden="1" x14ac:dyDescent="0.2"/>
    <row r="60653" ht="10.199999999999999" hidden="1" x14ac:dyDescent="0.2"/>
    <row r="60654" ht="10.199999999999999" hidden="1" x14ac:dyDescent="0.2"/>
    <row r="60655" ht="10.199999999999999" hidden="1" x14ac:dyDescent="0.2"/>
    <row r="60656" ht="10.199999999999999" hidden="1" x14ac:dyDescent="0.2"/>
    <row r="60657" ht="10.199999999999999" hidden="1" x14ac:dyDescent="0.2"/>
    <row r="60658" ht="10.199999999999999" hidden="1" x14ac:dyDescent="0.2"/>
    <row r="60659" ht="10.199999999999999" hidden="1" x14ac:dyDescent="0.2"/>
    <row r="60660" ht="10.199999999999999" hidden="1" x14ac:dyDescent="0.2"/>
    <row r="60661" ht="10.199999999999999" hidden="1" x14ac:dyDescent="0.2"/>
    <row r="60662" ht="10.199999999999999" hidden="1" x14ac:dyDescent="0.2"/>
    <row r="60663" ht="10.199999999999999" hidden="1" x14ac:dyDescent="0.2"/>
    <row r="60664" ht="10.199999999999999" hidden="1" x14ac:dyDescent="0.2"/>
    <row r="60665" ht="10.199999999999999" hidden="1" x14ac:dyDescent="0.2"/>
    <row r="60666" ht="10.199999999999999" hidden="1" x14ac:dyDescent="0.2"/>
    <row r="60667" ht="10.199999999999999" hidden="1" x14ac:dyDescent="0.2"/>
    <row r="60668" ht="10.199999999999999" hidden="1" x14ac:dyDescent="0.2"/>
    <row r="60669" ht="10.199999999999999" hidden="1" x14ac:dyDescent="0.2"/>
    <row r="60670" ht="10.199999999999999" hidden="1" x14ac:dyDescent="0.2"/>
    <row r="60671" ht="10.199999999999999" hidden="1" x14ac:dyDescent="0.2"/>
    <row r="60672" ht="10.199999999999999" hidden="1" x14ac:dyDescent="0.2"/>
    <row r="60673" ht="10.199999999999999" hidden="1" x14ac:dyDescent="0.2"/>
    <row r="60674" ht="10.199999999999999" hidden="1" x14ac:dyDescent="0.2"/>
    <row r="60675" ht="10.199999999999999" hidden="1" x14ac:dyDescent="0.2"/>
    <row r="60676" ht="10.199999999999999" hidden="1" x14ac:dyDescent="0.2"/>
    <row r="60677" ht="10.199999999999999" hidden="1" x14ac:dyDescent="0.2"/>
    <row r="60678" ht="10.199999999999999" hidden="1" x14ac:dyDescent="0.2"/>
    <row r="60679" ht="10.199999999999999" hidden="1" x14ac:dyDescent="0.2"/>
    <row r="60680" ht="10.199999999999999" hidden="1" x14ac:dyDescent="0.2"/>
    <row r="60681" ht="10.199999999999999" hidden="1" x14ac:dyDescent="0.2"/>
    <row r="60682" ht="10.199999999999999" hidden="1" x14ac:dyDescent="0.2"/>
    <row r="60683" ht="10.199999999999999" hidden="1" x14ac:dyDescent="0.2"/>
    <row r="60684" ht="10.199999999999999" hidden="1" x14ac:dyDescent="0.2"/>
    <row r="60685" ht="10.199999999999999" hidden="1" x14ac:dyDescent="0.2"/>
    <row r="60686" ht="10.199999999999999" hidden="1" x14ac:dyDescent="0.2"/>
    <row r="60687" ht="10.199999999999999" hidden="1" x14ac:dyDescent="0.2"/>
    <row r="60688" ht="10.199999999999999" hidden="1" x14ac:dyDescent="0.2"/>
    <row r="60689" ht="10.199999999999999" hidden="1" x14ac:dyDescent="0.2"/>
    <row r="60690" ht="10.199999999999999" hidden="1" x14ac:dyDescent="0.2"/>
    <row r="60691" ht="10.199999999999999" hidden="1" x14ac:dyDescent="0.2"/>
    <row r="60692" ht="10.199999999999999" hidden="1" x14ac:dyDescent="0.2"/>
    <row r="60693" ht="10.199999999999999" hidden="1" x14ac:dyDescent="0.2"/>
    <row r="60694" ht="10.199999999999999" hidden="1" x14ac:dyDescent="0.2"/>
    <row r="60695" ht="10.199999999999999" hidden="1" x14ac:dyDescent="0.2"/>
    <row r="60696" ht="10.199999999999999" hidden="1" x14ac:dyDescent="0.2"/>
    <row r="60697" ht="10.199999999999999" hidden="1" x14ac:dyDescent="0.2"/>
    <row r="60698" ht="10.199999999999999" hidden="1" x14ac:dyDescent="0.2"/>
    <row r="60699" ht="10.199999999999999" hidden="1" x14ac:dyDescent="0.2"/>
    <row r="60700" ht="10.199999999999999" hidden="1" x14ac:dyDescent="0.2"/>
    <row r="60701" ht="10.199999999999999" hidden="1" x14ac:dyDescent="0.2"/>
    <row r="60702" ht="10.199999999999999" hidden="1" x14ac:dyDescent="0.2"/>
    <row r="60703" ht="10.199999999999999" hidden="1" x14ac:dyDescent="0.2"/>
    <row r="60704" ht="10.199999999999999" hidden="1" x14ac:dyDescent="0.2"/>
    <row r="60705" ht="10.199999999999999" hidden="1" x14ac:dyDescent="0.2"/>
    <row r="60706" ht="10.199999999999999" hidden="1" x14ac:dyDescent="0.2"/>
    <row r="60707" ht="10.199999999999999" hidden="1" x14ac:dyDescent="0.2"/>
    <row r="60708" ht="10.199999999999999" hidden="1" x14ac:dyDescent="0.2"/>
    <row r="60709" ht="10.199999999999999" hidden="1" x14ac:dyDescent="0.2"/>
    <row r="60710" ht="10.199999999999999" hidden="1" x14ac:dyDescent="0.2"/>
    <row r="60711" ht="10.199999999999999" hidden="1" x14ac:dyDescent="0.2"/>
    <row r="60712" ht="10.199999999999999" hidden="1" x14ac:dyDescent="0.2"/>
    <row r="60713" ht="10.199999999999999" hidden="1" x14ac:dyDescent="0.2"/>
    <row r="60714" ht="10.199999999999999" hidden="1" x14ac:dyDescent="0.2"/>
    <row r="60715" ht="10.199999999999999" hidden="1" x14ac:dyDescent="0.2"/>
    <row r="60716" ht="10.199999999999999" hidden="1" x14ac:dyDescent="0.2"/>
    <row r="60717" ht="10.199999999999999" hidden="1" x14ac:dyDescent="0.2"/>
    <row r="60718" ht="10.199999999999999" hidden="1" x14ac:dyDescent="0.2"/>
    <row r="60719" ht="10.199999999999999" hidden="1" x14ac:dyDescent="0.2"/>
    <row r="60720" ht="10.199999999999999" hidden="1" x14ac:dyDescent="0.2"/>
    <row r="60721" ht="10.199999999999999" hidden="1" x14ac:dyDescent="0.2"/>
    <row r="60722" ht="10.199999999999999" hidden="1" x14ac:dyDescent="0.2"/>
    <row r="60723" ht="10.199999999999999" hidden="1" x14ac:dyDescent="0.2"/>
    <row r="60724" ht="10.199999999999999" hidden="1" x14ac:dyDescent="0.2"/>
    <row r="60725" ht="10.199999999999999" hidden="1" x14ac:dyDescent="0.2"/>
    <row r="60726" ht="10.199999999999999" hidden="1" x14ac:dyDescent="0.2"/>
    <row r="60727" ht="10.199999999999999" hidden="1" x14ac:dyDescent="0.2"/>
    <row r="60728" ht="10.199999999999999" hidden="1" x14ac:dyDescent="0.2"/>
    <row r="60729" ht="10.199999999999999" hidden="1" x14ac:dyDescent="0.2"/>
    <row r="60730" ht="10.199999999999999" hidden="1" x14ac:dyDescent="0.2"/>
    <row r="60731" ht="10.199999999999999" hidden="1" x14ac:dyDescent="0.2"/>
    <row r="60732" ht="10.199999999999999" hidden="1" x14ac:dyDescent="0.2"/>
    <row r="60733" ht="10.199999999999999" hidden="1" x14ac:dyDescent="0.2"/>
    <row r="60734" ht="10.199999999999999" hidden="1" x14ac:dyDescent="0.2"/>
    <row r="60735" ht="10.199999999999999" hidden="1" x14ac:dyDescent="0.2"/>
    <row r="60736" ht="10.199999999999999" hidden="1" x14ac:dyDescent="0.2"/>
    <row r="60737" ht="10.199999999999999" hidden="1" x14ac:dyDescent="0.2"/>
    <row r="60738" ht="10.199999999999999" hidden="1" x14ac:dyDescent="0.2"/>
    <row r="60739" ht="10.199999999999999" hidden="1" x14ac:dyDescent="0.2"/>
    <row r="60740" ht="10.199999999999999" hidden="1" x14ac:dyDescent="0.2"/>
    <row r="60741" ht="10.199999999999999" hidden="1" x14ac:dyDescent="0.2"/>
    <row r="60742" ht="10.199999999999999" hidden="1" x14ac:dyDescent="0.2"/>
    <row r="60743" ht="10.199999999999999" hidden="1" x14ac:dyDescent="0.2"/>
    <row r="60744" ht="10.199999999999999" hidden="1" x14ac:dyDescent="0.2"/>
    <row r="60745" ht="10.199999999999999" hidden="1" x14ac:dyDescent="0.2"/>
    <row r="60746" ht="10.199999999999999" hidden="1" x14ac:dyDescent="0.2"/>
    <row r="60747" ht="10.199999999999999" hidden="1" x14ac:dyDescent="0.2"/>
    <row r="60748" ht="10.199999999999999" hidden="1" x14ac:dyDescent="0.2"/>
    <row r="60749" ht="10.199999999999999" hidden="1" x14ac:dyDescent="0.2"/>
    <row r="60750" ht="10.199999999999999" hidden="1" x14ac:dyDescent="0.2"/>
    <row r="60751" ht="10.199999999999999" hidden="1" x14ac:dyDescent="0.2"/>
    <row r="60752" ht="10.199999999999999" hidden="1" x14ac:dyDescent="0.2"/>
    <row r="60753" ht="10.199999999999999" hidden="1" x14ac:dyDescent="0.2"/>
    <row r="60754" ht="10.199999999999999" hidden="1" x14ac:dyDescent="0.2"/>
    <row r="60755" ht="10.199999999999999" hidden="1" x14ac:dyDescent="0.2"/>
    <row r="60756" ht="10.199999999999999" hidden="1" x14ac:dyDescent="0.2"/>
    <row r="60757" ht="10.199999999999999" hidden="1" x14ac:dyDescent="0.2"/>
    <row r="60758" ht="10.199999999999999" hidden="1" x14ac:dyDescent="0.2"/>
    <row r="60759" ht="10.199999999999999" hidden="1" x14ac:dyDescent="0.2"/>
    <row r="60760" ht="10.199999999999999" hidden="1" x14ac:dyDescent="0.2"/>
    <row r="60761" ht="10.199999999999999" hidden="1" x14ac:dyDescent="0.2"/>
    <row r="60762" ht="10.199999999999999" hidden="1" x14ac:dyDescent="0.2"/>
    <row r="60763" ht="10.199999999999999" hidden="1" x14ac:dyDescent="0.2"/>
    <row r="60764" ht="10.199999999999999" hidden="1" x14ac:dyDescent="0.2"/>
    <row r="60765" ht="10.199999999999999" hidden="1" x14ac:dyDescent="0.2"/>
    <row r="60766" ht="10.199999999999999" hidden="1" x14ac:dyDescent="0.2"/>
    <row r="60767" ht="10.199999999999999" hidden="1" x14ac:dyDescent="0.2"/>
    <row r="60768" ht="10.199999999999999" hidden="1" x14ac:dyDescent="0.2"/>
    <row r="60769" ht="10.199999999999999" hidden="1" x14ac:dyDescent="0.2"/>
    <row r="60770" ht="10.199999999999999" hidden="1" x14ac:dyDescent="0.2"/>
    <row r="60771" ht="10.199999999999999" hidden="1" x14ac:dyDescent="0.2"/>
    <row r="60772" ht="10.199999999999999" hidden="1" x14ac:dyDescent="0.2"/>
    <row r="60773" ht="10.199999999999999" hidden="1" x14ac:dyDescent="0.2"/>
    <row r="60774" ht="10.199999999999999" hidden="1" x14ac:dyDescent="0.2"/>
    <row r="60775" ht="10.199999999999999" hidden="1" x14ac:dyDescent="0.2"/>
    <row r="60776" ht="10.199999999999999" hidden="1" x14ac:dyDescent="0.2"/>
    <row r="60777" ht="10.199999999999999" hidden="1" x14ac:dyDescent="0.2"/>
    <row r="60778" ht="10.199999999999999" hidden="1" x14ac:dyDescent="0.2"/>
    <row r="60779" ht="10.199999999999999" hidden="1" x14ac:dyDescent="0.2"/>
    <row r="60780" ht="10.199999999999999" hidden="1" x14ac:dyDescent="0.2"/>
    <row r="60781" ht="10.199999999999999" hidden="1" x14ac:dyDescent="0.2"/>
    <row r="60782" ht="10.199999999999999" hidden="1" x14ac:dyDescent="0.2"/>
    <row r="60783" ht="10.199999999999999" hidden="1" x14ac:dyDescent="0.2"/>
    <row r="60784" ht="10.199999999999999" hidden="1" x14ac:dyDescent="0.2"/>
    <row r="60785" ht="10.199999999999999" hidden="1" x14ac:dyDescent="0.2"/>
    <row r="60786" ht="10.199999999999999" hidden="1" x14ac:dyDescent="0.2"/>
    <row r="60787" ht="10.199999999999999" hidden="1" x14ac:dyDescent="0.2"/>
    <row r="60788" ht="10.199999999999999" hidden="1" x14ac:dyDescent="0.2"/>
    <row r="60789" ht="10.199999999999999" hidden="1" x14ac:dyDescent="0.2"/>
    <row r="60790" ht="10.199999999999999" hidden="1" x14ac:dyDescent="0.2"/>
    <row r="60791" ht="10.199999999999999" hidden="1" x14ac:dyDescent="0.2"/>
    <row r="60792" ht="10.199999999999999" hidden="1" x14ac:dyDescent="0.2"/>
    <row r="60793" ht="10.199999999999999" hidden="1" x14ac:dyDescent="0.2"/>
    <row r="60794" ht="10.199999999999999" hidden="1" x14ac:dyDescent="0.2"/>
    <row r="60795" ht="10.199999999999999" hidden="1" x14ac:dyDescent="0.2"/>
    <row r="60796" ht="10.199999999999999" hidden="1" x14ac:dyDescent="0.2"/>
    <row r="60797" ht="10.199999999999999" hidden="1" x14ac:dyDescent="0.2"/>
    <row r="60798" ht="10.199999999999999" hidden="1" x14ac:dyDescent="0.2"/>
    <row r="60799" ht="10.199999999999999" hidden="1" x14ac:dyDescent="0.2"/>
    <row r="60800" ht="10.199999999999999" hidden="1" x14ac:dyDescent="0.2"/>
    <row r="60801" ht="10.199999999999999" hidden="1" x14ac:dyDescent="0.2"/>
    <row r="60802" ht="10.199999999999999" hidden="1" x14ac:dyDescent="0.2"/>
    <row r="60803" ht="10.199999999999999" hidden="1" x14ac:dyDescent="0.2"/>
    <row r="60804" ht="10.199999999999999" hidden="1" x14ac:dyDescent="0.2"/>
    <row r="60805" ht="10.199999999999999" hidden="1" x14ac:dyDescent="0.2"/>
    <row r="60806" ht="10.199999999999999" hidden="1" x14ac:dyDescent="0.2"/>
    <row r="60807" ht="10.199999999999999" hidden="1" x14ac:dyDescent="0.2"/>
    <row r="60808" ht="10.199999999999999" hidden="1" x14ac:dyDescent="0.2"/>
    <row r="60809" ht="10.199999999999999" hidden="1" x14ac:dyDescent="0.2"/>
    <row r="60810" ht="10.199999999999999" hidden="1" x14ac:dyDescent="0.2"/>
    <row r="60811" ht="10.199999999999999" hidden="1" x14ac:dyDescent="0.2"/>
    <row r="60812" ht="10.199999999999999" hidden="1" x14ac:dyDescent="0.2"/>
    <row r="60813" ht="10.199999999999999" hidden="1" x14ac:dyDescent="0.2"/>
    <row r="60814" ht="10.199999999999999" hidden="1" x14ac:dyDescent="0.2"/>
    <row r="60815" ht="10.199999999999999" hidden="1" x14ac:dyDescent="0.2"/>
    <row r="60816" ht="10.199999999999999" hidden="1" x14ac:dyDescent="0.2"/>
    <row r="60817" ht="10.199999999999999" hidden="1" x14ac:dyDescent="0.2"/>
    <row r="60818" ht="10.199999999999999" hidden="1" x14ac:dyDescent="0.2"/>
    <row r="60819" ht="10.199999999999999" hidden="1" x14ac:dyDescent="0.2"/>
    <row r="60820" ht="10.199999999999999" hidden="1" x14ac:dyDescent="0.2"/>
    <row r="60821" ht="10.199999999999999" hidden="1" x14ac:dyDescent="0.2"/>
    <row r="60822" ht="10.199999999999999" hidden="1" x14ac:dyDescent="0.2"/>
    <row r="60823" ht="10.199999999999999" hidden="1" x14ac:dyDescent="0.2"/>
    <row r="60824" ht="10.199999999999999" hidden="1" x14ac:dyDescent="0.2"/>
    <row r="60825" ht="10.199999999999999" hidden="1" x14ac:dyDescent="0.2"/>
    <row r="60826" ht="10.199999999999999" hidden="1" x14ac:dyDescent="0.2"/>
    <row r="60827" ht="10.199999999999999" hidden="1" x14ac:dyDescent="0.2"/>
    <row r="60828" ht="10.199999999999999" hidden="1" x14ac:dyDescent="0.2"/>
    <row r="60829" ht="10.199999999999999" hidden="1" x14ac:dyDescent="0.2"/>
    <row r="60830" ht="10.199999999999999" hidden="1" x14ac:dyDescent="0.2"/>
    <row r="60831" ht="10.199999999999999" hidden="1" x14ac:dyDescent="0.2"/>
    <row r="60832" ht="10.199999999999999" hidden="1" x14ac:dyDescent="0.2"/>
    <row r="60833" ht="10.199999999999999" hidden="1" x14ac:dyDescent="0.2"/>
    <row r="60834" ht="10.199999999999999" hidden="1" x14ac:dyDescent="0.2"/>
    <row r="60835" ht="10.199999999999999" hidden="1" x14ac:dyDescent="0.2"/>
    <row r="60836" ht="10.199999999999999" hidden="1" x14ac:dyDescent="0.2"/>
    <row r="60837" ht="10.199999999999999" hidden="1" x14ac:dyDescent="0.2"/>
    <row r="60838" ht="10.199999999999999" hidden="1" x14ac:dyDescent="0.2"/>
    <row r="60839" ht="10.199999999999999" hidden="1" x14ac:dyDescent="0.2"/>
    <row r="60840" ht="10.199999999999999" hidden="1" x14ac:dyDescent="0.2"/>
    <row r="60841" ht="10.199999999999999" hidden="1" x14ac:dyDescent="0.2"/>
    <row r="60842" ht="10.199999999999999" hidden="1" x14ac:dyDescent="0.2"/>
    <row r="60843" ht="10.199999999999999" hidden="1" x14ac:dyDescent="0.2"/>
    <row r="60844" ht="10.199999999999999" hidden="1" x14ac:dyDescent="0.2"/>
    <row r="60845" ht="10.199999999999999" hidden="1" x14ac:dyDescent="0.2"/>
    <row r="60846" ht="10.199999999999999" hidden="1" x14ac:dyDescent="0.2"/>
    <row r="60847" ht="10.199999999999999" hidden="1" x14ac:dyDescent="0.2"/>
    <row r="60848" ht="10.199999999999999" hidden="1" x14ac:dyDescent="0.2"/>
    <row r="60849" ht="10.199999999999999" hidden="1" x14ac:dyDescent="0.2"/>
    <row r="60850" ht="10.199999999999999" hidden="1" x14ac:dyDescent="0.2"/>
    <row r="60851" ht="10.199999999999999" hidden="1" x14ac:dyDescent="0.2"/>
    <row r="60852" ht="10.199999999999999" hidden="1" x14ac:dyDescent="0.2"/>
    <row r="60853" ht="10.199999999999999" hidden="1" x14ac:dyDescent="0.2"/>
    <row r="60854" ht="10.199999999999999" hidden="1" x14ac:dyDescent="0.2"/>
    <row r="60855" ht="10.199999999999999" hidden="1" x14ac:dyDescent="0.2"/>
    <row r="60856" ht="10.199999999999999" hidden="1" x14ac:dyDescent="0.2"/>
    <row r="60857" ht="10.199999999999999" hidden="1" x14ac:dyDescent="0.2"/>
    <row r="60858" ht="10.199999999999999" hidden="1" x14ac:dyDescent="0.2"/>
    <row r="60859" ht="10.199999999999999" hidden="1" x14ac:dyDescent="0.2"/>
    <row r="60860" ht="10.199999999999999" hidden="1" x14ac:dyDescent="0.2"/>
    <row r="60861" ht="10.199999999999999" hidden="1" x14ac:dyDescent="0.2"/>
    <row r="60862" ht="10.199999999999999" hidden="1" x14ac:dyDescent="0.2"/>
    <row r="60863" ht="10.199999999999999" hidden="1" x14ac:dyDescent="0.2"/>
    <row r="60864" ht="10.199999999999999" hidden="1" x14ac:dyDescent="0.2"/>
    <row r="60865" ht="10.199999999999999" hidden="1" x14ac:dyDescent="0.2"/>
    <row r="60866" ht="10.199999999999999" hidden="1" x14ac:dyDescent="0.2"/>
    <row r="60867" ht="10.199999999999999" hidden="1" x14ac:dyDescent="0.2"/>
    <row r="60868" ht="10.199999999999999" hidden="1" x14ac:dyDescent="0.2"/>
    <row r="60869" ht="10.199999999999999" hidden="1" x14ac:dyDescent="0.2"/>
    <row r="60870" ht="10.199999999999999" hidden="1" x14ac:dyDescent="0.2"/>
    <row r="60871" ht="10.199999999999999" hidden="1" x14ac:dyDescent="0.2"/>
    <row r="60872" ht="10.199999999999999" hidden="1" x14ac:dyDescent="0.2"/>
    <row r="60873" ht="10.199999999999999" hidden="1" x14ac:dyDescent="0.2"/>
    <row r="60874" ht="10.199999999999999" hidden="1" x14ac:dyDescent="0.2"/>
    <row r="60875" ht="10.199999999999999" hidden="1" x14ac:dyDescent="0.2"/>
    <row r="60876" ht="10.199999999999999" hidden="1" x14ac:dyDescent="0.2"/>
    <row r="60877" ht="10.199999999999999" hidden="1" x14ac:dyDescent="0.2"/>
    <row r="60878" ht="10.199999999999999" hidden="1" x14ac:dyDescent="0.2"/>
    <row r="60879" ht="10.199999999999999" hidden="1" x14ac:dyDescent="0.2"/>
    <row r="60880" ht="10.199999999999999" hidden="1" x14ac:dyDescent="0.2"/>
    <row r="60881" ht="10.199999999999999" hidden="1" x14ac:dyDescent="0.2"/>
    <row r="60882" ht="10.199999999999999" hidden="1" x14ac:dyDescent="0.2"/>
    <row r="60883" ht="10.199999999999999" hidden="1" x14ac:dyDescent="0.2"/>
    <row r="60884" ht="10.199999999999999" hidden="1" x14ac:dyDescent="0.2"/>
    <row r="60885" ht="10.199999999999999" hidden="1" x14ac:dyDescent="0.2"/>
    <row r="60886" ht="10.199999999999999" hidden="1" x14ac:dyDescent="0.2"/>
    <row r="60887" ht="10.199999999999999" hidden="1" x14ac:dyDescent="0.2"/>
    <row r="60888" ht="10.199999999999999" hidden="1" x14ac:dyDescent="0.2"/>
    <row r="60889" ht="10.199999999999999" hidden="1" x14ac:dyDescent="0.2"/>
    <row r="60890" ht="10.199999999999999" hidden="1" x14ac:dyDescent="0.2"/>
    <row r="60891" ht="10.199999999999999" hidden="1" x14ac:dyDescent="0.2"/>
    <row r="60892" ht="10.199999999999999" hidden="1" x14ac:dyDescent="0.2"/>
    <row r="60893" ht="10.199999999999999" hidden="1" x14ac:dyDescent="0.2"/>
    <row r="60894" ht="10.199999999999999" hidden="1" x14ac:dyDescent="0.2"/>
    <row r="60895" ht="10.199999999999999" hidden="1" x14ac:dyDescent="0.2"/>
    <row r="60896" ht="10.199999999999999" hidden="1" x14ac:dyDescent="0.2"/>
    <row r="60897" ht="10.199999999999999" hidden="1" x14ac:dyDescent="0.2"/>
    <row r="60898" ht="10.199999999999999" hidden="1" x14ac:dyDescent="0.2"/>
    <row r="60899" ht="10.199999999999999" hidden="1" x14ac:dyDescent="0.2"/>
    <row r="60900" ht="10.199999999999999" hidden="1" x14ac:dyDescent="0.2"/>
    <row r="60901" ht="10.199999999999999" hidden="1" x14ac:dyDescent="0.2"/>
    <row r="60902" ht="10.199999999999999" hidden="1" x14ac:dyDescent="0.2"/>
    <row r="60903" ht="10.199999999999999" hidden="1" x14ac:dyDescent="0.2"/>
    <row r="60904" ht="10.199999999999999" hidden="1" x14ac:dyDescent="0.2"/>
    <row r="60905" ht="10.199999999999999" hidden="1" x14ac:dyDescent="0.2"/>
    <row r="60906" ht="10.199999999999999" hidden="1" x14ac:dyDescent="0.2"/>
    <row r="60907" ht="10.199999999999999" hidden="1" x14ac:dyDescent="0.2"/>
    <row r="60908" ht="10.199999999999999" hidden="1" x14ac:dyDescent="0.2"/>
    <row r="60909" ht="10.199999999999999" hidden="1" x14ac:dyDescent="0.2"/>
    <row r="60910" ht="10.199999999999999" hidden="1" x14ac:dyDescent="0.2"/>
    <row r="60911" ht="10.199999999999999" hidden="1" x14ac:dyDescent="0.2"/>
    <row r="60912" ht="10.199999999999999" hidden="1" x14ac:dyDescent="0.2"/>
    <row r="60913" ht="10.199999999999999" hidden="1" x14ac:dyDescent="0.2"/>
    <row r="60914" ht="10.199999999999999" hidden="1" x14ac:dyDescent="0.2"/>
    <row r="60915" ht="10.199999999999999" hidden="1" x14ac:dyDescent="0.2"/>
    <row r="60916" ht="10.199999999999999" hidden="1" x14ac:dyDescent="0.2"/>
    <row r="60917" ht="10.199999999999999" hidden="1" x14ac:dyDescent="0.2"/>
    <row r="60918" ht="10.199999999999999" hidden="1" x14ac:dyDescent="0.2"/>
    <row r="60919" ht="10.199999999999999" hidden="1" x14ac:dyDescent="0.2"/>
    <row r="60920" ht="10.199999999999999" hidden="1" x14ac:dyDescent="0.2"/>
    <row r="60921" ht="10.199999999999999" hidden="1" x14ac:dyDescent="0.2"/>
    <row r="60922" ht="10.199999999999999" hidden="1" x14ac:dyDescent="0.2"/>
    <row r="60923" ht="10.199999999999999" hidden="1" x14ac:dyDescent="0.2"/>
    <row r="60924" ht="10.199999999999999" hidden="1" x14ac:dyDescent="0.2"/>
    <row r="60925" ht="10.199999999999999" hidden="1" x14ac:dyDescent="0.2"/>
    <row r="60926" ht="10.199999999999999" hidden="1" x14ac:dyDescent="0.2"/>
    <row r="60927" ht="10.199999999999999" hidden="1" x14ac:dyDescent="0.2"/>
    <row r="60928" ht="10.199999999999999" hidden="1" x14ac:dyDescent="0.2"/>
    <row r="60929" ht="10.199999999999999" hidden="1" x14ac:dyDescent="0.2"/>
    <row r="60930" ht="10.199999999999999" hidden="1" x14ac:dyDescent="0.2"/>
    <row r="60931" ht="10.199999999999999" hidden="1" x14ac:dyDescent="0.2"/>
    <row r="60932" ht="10.199999999999999" hidden="1" x14ac:dyDescent="0.2"/>
    <row r="60933" ht="10.199999999999999" hidden="1" x14ac:dyDescent="0.2"/>
    <row r="60934" ht="10.199999999999999" hidden="1" x14ac:dyDescent="0.2"/>
    <row r="60935" ht="10.199999999999999" hidden="1" x14ac:dyDescent="0.2"/>
    <row r="60936" ht="10.199999999999999" hidden="1" x14ac:dyDescent="0.2"/>
    <row r="60937" ht="10.199999999999999" hidden="1" x14ac:dyDescent="0.2"/>
    <row r="60938" ht="10.199999999999999" hidden="1" x14ac:dyDescent="0.2"/>
    <row r="60939" ht="10.199999999999999" hidden="1" x14ac:dyDescent="0.2"/>
    <row r="60940" ht="10.199999999999999" hidden="1" x14ac:dyDescent="0.2"/>
    <row r="60941" ht="10.199999999999999" hidden="1" x14ac:dyDescent="0.2"/>
    <row r="60942" ht="10.199999999999999" hidden="1" x14ac:dyDescent="0.2"/>
    <row r="60943" ht="10.199999999999999" hidden="1" x14ac:dyDescent="0.2"/>
    <row r="60944" ht="10.199999999999999" hidden="1" x14ac:dyDescent="0.2"/>
    <row r="60945" ht="10.199999999999999" hidden="1" x14ac:dyDescent="0.2"/>
    <row r="60946" ht="10.199999999999999" hidden="1" x14ac:dyDescent="0.2"/>
    <row r="60947" ht="10.199999999999999" hidden="1" x14ac:dyDescent="0.2"/>
    <row r="60948" ht="10.199999999999999" hidden="1" x14ac:dyDescent="0.2"/>
    <row r="60949" ht="10.199999999999999" hidden="1" x14ac:dyDescent="0.2"/>
    <row r="60950" ht="10.199999999999999" hidden="1" x14ac:dyDescent="0.2"/>
    <row r="60951" ht="10.199999999999999" hidden="1" x14ac:dyDescent="0.2"/>
    <row r="60952" ht="10.199999999999999" hidden="1" x14ac:dyDescent="0.2"/>
    <row r="60953" ht="10.199999999999999" hidden="1" x14ac:dyDescent="0.2"/>
    <row r="60954" ht="10.199999999999999" hidden="1" x14ac:dyDescent="0.2"/>
    <row r="60955" ht="10.199999999999999" hidden="1" x14ac:dyDescent="0.2"/>
    <row r="60956" ht="10.199999999999999" hidden="1" x14ac:dyDescent="0.2"/>
    <row r="60957" ht="10.199999999999999" hidden="1" x14ac:dyDescent="0.2"/>
    <row r="60958" ht="10.199999999999999" hidden="1" x14ac:dyDescent="0.2"/>
    <row r="60959" ht="10.199999999999999" hidden="1" x14ac:dyDescent="0.2"/>
    <row r="60960" ht="10.199999999999999" hidden="1" x14ac:dyDescent="0.2"/>
    <row r="60961" ht="10.199999999999999" hidden="1" x14ac:dyDescent="0.2"/>
    <row r="60962" ht="10.199999999999999" hidden="1" x14ac:dyDescent="0.2"/>
    <row r="60963" ht="10.199999999999999" hidden="1" x14ac:dyDescent="0.2"/>
    <row r="60964" ht="10.199999999999999" hidden="1" x14ac:dyDescent="0.2"/>
    <row r="60965" ht="10.199999999999999" hidden="1" x14ac:dyDescent="0.2"/>
    <row r="60966" ht="10.199999999999999" hidden="1" x14ac:dyDescent="0.2"/>
    <row r="60967" ht="10.199999999999999" hidden="1" x14ac:dyDescent="0.2"/>
    <row r="60968" ht="10.199999999999999" hidden="1" x14ac:dyDescent="0.2"/>
    <row r="60969" ht="10.199999999999999" hidden="1" x14ac:dyDescent="0.2"/>
    <row r="60970" ht="10.199999999999999" hidden="1" x14ac:dyDescent="0.2"/>
    <row r="60971" ht="10.199999999999999" hidden="1" x14ac:dyDescent="0.2"/>
    <row r="60972" ht="10.199999999999999" hidden="1" x14ac:dyDescent="0.2"/>
    <row r="60973" ht="10.199999999999999" hidden="1" x14ac:dyDescent="0.2"/>
    <row r="60974" ht="10.199999999999999" hidden="1" x14ac:dyDescent="0.2"/>
    <row r="60975" ht="10.199999999999999" hidden="1" x14ac:dyDescent="0.2"/>
    <row r="60976" ht="10.199999999999999" hidden="1" x14ac:dyDescent="0.2"/>
    <row r="60977" ht="10.199999999999999" hidden="1" x14ac:dyDescent="0.2"/>
    <row r="60978" ht="10.199999999999999" hidden="1" x14ac:dyDescent="0.2"/>
    <row r="60979" ht="10.199999999999999" hidden="1" x14ac:dyDescent="0.2"/>
    <row r="60980" ht="10.199999999999999" hidden="1" x14ac:dyDescent="0.2"/>
    <row r="60981" ht="10.199999999999999" hidden="1" x14ac:dyDescent="0.2"/>
    <row r="60982" ht="10.199999999999999" hidden="1" x14ac:dyDescent="0.2"/>
    <row r="60983" ht="10.199999999999999" hidden="1" x14ac:dyDescent="0.2"/>
    <row r="60984" ht="10.199999999999999" hidden="1" x14ac:dyDescent="0.2"/>
    <row r="60985" ht="10.199999999999999" hidden="1" x14ac:dyDescent="0.2"/>
    <row r="60986" ht="10.199999999999999" hidden="1" x14ac:dyDescent="0.2"/>
    <row r="60987" ht="10.199999999999999" hidden="1" x14ac:dyDescent="0.2"/>
    <row r="60988" ht="10.199999999999999" hidden="1" x14ac:dyDescent="0.2"/>
    <row r="60989" ht="10.199999999999999" hidden="1" x14ac:dyDescent="0.2"/>
    <row r="60990" ht="10.199999999999999" hidden="1" x14ac:dyDescent="0.2"/>
    <row r="60991" ht="10.199999999999999" hidden="1" x14ac:dyDescent="0.2"/>
    <row r="60992" ht="10.199999999999999" hidden="1" x14ac:dyDescent="0.2"/>
    <row r="60993" ht="10.199999999999999" hidden="1" x14ac:dyDescent="0.2"/>
    <row r="60994" ht="10.199999999999999" hidden="1" x14ac:dyDescent="0.2"/>
    <row r="60995" ht="10.199999999999999" hidden="1" x14ac:dyDescent="0.2"/>
    <row r="60996" ht="10.199999999999999" hidden="1" x14ac:dyDescent="0.2"/>
    <row r="60997" ht="10.199999999999999" hidden="1" x14ac:dyDescent="0.2"/>
    <row r="60998" ht="10.199999999999999" hidden="1" x14ac:dyDescent="0.2"/>
    <row r="60999" ht="10.199999999999999" hidden="1" x14ac:dyDescent="0.2"/>
    <row r="61000" ht="10.199999999999999" hidden="1" x14ac:dyDescent="0.2"/>
    <row r="61001" ht="10.199999999999999" hidden="1" x14ac:dyDescent="0.2"/>
    <row r="61002" ht="10.199999999999999" hidden="1" x14ac:dyDescent="0.2"/>
    <row r="61003" ht="10.199999999999999" hidden="1" x14ac:dyDescent="0.2"/>
    <row r="61004" ht="10.199999999999999" hidden="1" x14ac:dyDescent="0.2"/>
    <row r="61005" ht="10.199999999999999" hidden="1" x14ac:dyDescent="0.2"/>
    <row r="61006" ht="10.199999999999999" hidden="1" x14ac:dyDescent="0.2"/>
    <row r="61007" ht="10.199999999999999" hidden="1" x14ac:dyDescent="0.2"/>
    <row r="61008" ht="10.199999999999999" hidden="1" x14ac:dyDescent="0.2"/>
    <row r="61009" ht="10.199999999999999" hidden="1" x14ac:dyDescent="0.2"/>
    <row r="61010" ht="10.199999999999999" hidden="1" x14ac:dyDescent="0.2"/>
    <row r="61011" ht="10.199999999999999" hidden="1" x14ac:dyDescent="0.2"/>
    <row r="61012" ht="10.199999999999999" hidden="1" x14ac:dyDescent="0.2"/>
    <row r="61013" ht="10.199999999999999" hidden="1" x14ac:dyDescent="0.2"/>
    <row r="61014" ht="10.199999999999999" hidden="1" x14ac:dyDescent="0.2"/>
    <row r="61015" ht="10.199999999999999" hidden="1" x14ac:dyDescent="0.2"/>
    <row r="61016" ht="10.199999999999999" hidden="1" x14ac:dyDescent="0.2"/>
    <row r="61017" ht="10.199999999999999" hidden="1" x14ac:dyDescent="0.2"/>
    <row r="61018" ht="10.199999999999999" hidden="1" x14ac:dyDescent="0.2"/>
    <row r="61019" ht="10.199999999999999" hidden="1" x14ac:dyDescent="0.2"/>
    <row r="61020" ht="10.199999999999999" hidden="1" x14ac:dyDescent="0.2"/>
    <row r="61021" ht="10.199999999999999" hidden="1" x14ac:dyDescent="0.2"/>
    <row r="61022" ht="10.199999999999999" hidden="1" x14ac:dyDescent="0.2"/>
    <row r="61023" ht="10.199999999999999" hidden="1" x14ac:dyDescent="0.2"/>
    <row r="61024" ht="10.199999999999999" hidden="1" x14ac:dyDescent="0.2"/>
    <row r="61025" ht="10.199999999999999" hidden="1" x14ac:dyDescent="0.2"/>
    <row r="61026" ht="10.199999999999999" hidden="1" x14ac:dyDescent="0.2"/>
    <row r="61027" ht="10.199999999999999" hidden="1" x14ac:dyDescent="0.2"/>
    <row r="61028" ht="10.199999999999999" hidden="1" x14ac:dyDescent="0.2"/>
    <row r="61029" ht="10.199999999999999" hidden="1" x14ac:dyDescent="0.2"/>
    <row r="61030" ht="10.199999999999999" hidden="1" x14ac:dyDescent="0.2"/>
    <row r="61031" ht="10.199999999999999" hidden="1" x14ac:dyDescent="0.2"/>
    <row r="61032" ht="10.199999999999999" hidden="1" x14ac:dyDescent="0.2"/>
    <row r="61033" ht="10.199999999999999" hidden="1" x14ac:dyDescent="0.2"/>
    <row r="61034" ht="10.199999999999999" hidden="1" x14ac:dyDescent="0.2"/>
    <row r="61035" ht="10.199999999999999" hidden="1" x14ac:dyDescent="0.2"/>
    <row r="61036" ht="10.199999999999999" hidden="1" x14ac:dyDescent="0.2"/>
    <row r="61037" ht="10.199999999999999" hidden="1" x14ac:dyDescent="0.2"/>
    <row r="61038" ht="10.199999999999999" hidden="1" x14ac:dyDescent="0.2"/>
    <row r="61039" ht="10.199999999999999" hidden="1" x14ac:dyDescent="0.2"/>
    <row r="61040" ht="10.199999999999999" hidden="1" x14ac:dyDescent="0.2"/>
    <row r="61041" ht="10.199999999999999" hidden="1" x14ac:dyDescent="0.2"/>
    <row r="61042" ht="10.199999999999999" hidden="1" x14ac:dyDescent="0.2"/>
    <row r="61043" ht="10.199999999999999" hidden="1" x14ac:dyDescent="0.2"/>
    <row r="61044" ht="10.199999999999999" hidden="1" x14ac:dyDescent="0.2"/>
    <row r="61045" ht="10.199999999999999" hidden="1" x14ac:dyDescent="0.2"/>
    <row r="61046" ht="10.199999999999999" hidden="1" x14ac:dyDescent="0.2"/>
    <row r="61047" ht="10.199999999999999" hidden="1" x14ac:dyDescent="0.2"/>
    <row r="61048" ht="10.199999999999999" hidden="1" x14ac:dyDescent="0.2"/>
    <row r="61049" ht="10.199999999999999" hidden="1" x14ac:dyDescent="0.2"/>
    <row r="61050" ht="10.199999999999999" hidden="1" x14ac:dyDescent="0.2"/>
    <row r="61051" ht="10.199999999999999" hidden="1" x14ac:dyDescent="0.2"/>
    <row r="61052" ht="10.199999999999999" hidden="1" x14ac:dyDescent="0.2"/>
    <row r="61053" ht="10.199999999999999" hidden="1" x14ac:dyDescent="0.2"/>
    <row r="61054" ht="10.199999999999999" hidden="1" x14ac:dyDescent="0.2"/>
    <row r="61055" ht="10.199999999999999" hidden="1" x14ac:dyDescent="0.2"/>
    <row r="61056" ht="10.199999999999999" hidden="1" x14ac:dyDescent="0.2"/>
    <row r="61057" ht="10.199999999999999" hidden="1" x14ac:dyDescent="0.2"/>
    <row r="61058" ht="10.199999999999999" hidden="1" x14ac:dyDescent="0.2"/>
    <row r="61059" ht="10.199999999999999" hidden="1" x14ac:dyDescent="0.2"/>
    <row r="61060" ht="10.199999999999999" hidden="1" x14ac:dyDescent="0.2"/>
    <row r="61061" ht="10.199999999999999" hidden="1" x14ac:dyDescent="0.2"/>
    <row r="61062" ht="10.199999999999999" hidden="1" x14ac:dyDescent="0.2"/>
    <row r="61063" ht="10.199999999999999" hidden="1" x14ac:dyDescent="0.2"/>
    <row r="61064" ht="10.199999999999999" hidden="1" x14ac:dyDescent="0.2"/>
    <row r="61065" ht="10.199999999999999" hidden="1" x14ac:dyDescent="0.2"/>
    <row r="61066" ht="10.199999999999999" hidden="1" x14ac:dyDescent="0.2"/>
    <row r="61067" ht="10.199999999999999" hidden="1" x14ac:dyDescent="0.2"/>
    <row r="61068" ht="10.199999999999999" hidden="1" x14ac:dyDescent="0.2"/>
    <row r="61069" ht="10.199999999999999" hidden="1" x14ac:dyDescent="0.2"/>
    <row r="61070" ht="10.199999999999999" hidden="1" x14ac:dyDescent="0.2"/>
    <row r="61071" ht="10.199999999999999" hidden="1" x14ac:dyDescent="0.2"/>
    <row r="61072" ht="10.199999999999999" hidden="1" x14ac:dyDescent="0.2"/>
    <row r="61073" ht="10.199999999999999" hidden="1" x14ac:dyDescent="0.2"/>
    <row r="61074" ht="10.199999999999999" hidden="1" x14ac:dyDescent="0.2"/>
    <row r="61075" ht="10.199999999999999" hidden="1" x14ac:dyDescent="0.2"/>
    <row r="61076" ht="10.199999999999999" hidden="1" x14ac:dyDescent="0.2"/>
    <row r="61077" ht="10.199999999999999" hidden="1" x14ac:dyDescent="0.2"/>
    <row r="61078" ht="10.199999999999999" hidden="1" x14ac:dyDescent="0.2"/>
    <row r="61079" ht="10.199999999999999" hidden="1" x14ac:dyDescent="0.2"/>
    <row r="61080" ht="10.199999999999999" hidden="1" x14ac:dyDescent="0.2"/>
    <row r="61081" ht="10.199999999999999" hidden="1" x14ac:dyDescent="0.2"/>
    <row r="61082" ht="10.199999999999999" hidden="1" x14ac:dyDescent="0.2"/>
    <row r="61083" ht="10.199999999999999" hidden="1" x14ac:dyDescent="0.2"/>
    <row r="61084" ht="10.199999999999999" hidden="1" x14ac:dyDescent="0.2"/>
    <row r="61085" ht="10.199999999999999" hidden="1" x14ac:dyDescent="0.2"/>
    <row r="61086" ht="10.199999999999999" hidden="1" x14ac:dyDescent="0.2"/>
    <row r="61087" ht="10.199999999999999" hidden="1" x14ac:dyDescent="0.2"/>
    <row r="61088" ht="10.199999999999999" hidden="1" x14ac:dyDescent="0.2"/>
    <row r="61089" ht="10.199999999999999" hidden="1" x14ac:dyDescent="0.2"/>
    <row r="61090" ht="10.199999999999999" hidden="1" x14ac:dyDescent="0.2"/>
    <row r="61091" ht="10.199999999999999" hidden="1" x14ac:dyDescent="0.2"/>
    <row r="61092" ht="10.199999999999999" hidden="1" x14ac:dyDescent="0.2"/>
    <row r="61093" ht="10.199999999999999" hidden="1" x14ac:dyDescent="0.2"/>
    <row r="61094" ht="10.199999999999999" hidden="1" x14ac:dyDescent="0.2"/>
    <row r="61095" ht="10.199999999999999" hidden="1" x14ac:dyDescent="0.2"/>
    <row r="61096" ht="10.199999999999999" hidden="1" x14ac:dyDescent="0.2"/>
    <row r="61097" ht="10.199999999999999" hidden="1" x14ac:dyDescent="0.2"/>
    <row r="61098" ht="10.199999999999999" hidden="1" x14ac:dyDescent="0.2"/>
    <row r="61099" ht="10.199999999999999" hidden="1" x14ac:dyDescent="0.2"/>
    <row r="61100" ht="10.199999999999999" hidden="1" x14ac:dyDescent="0.2"/>
    <row r="61101" ht="10.199999999999999" hidden="1" x14ac:dyDescent="0.2"/>
    <row r="61102" ht="10.199999999999999" hidden="1" x14ac:dyDescent="0.2"/>
    <row r="61103" ht="10.199999999999999" hidden="1" x14ac:dyDescent="0.2"/>
    <row r="61104" ht="10.199999999999999" hidden="1" x14ac:dyDescent="0.2"/>
    <row r="61105" ht="10.199999999999999" hidden="1" x14ac:dyDescent="0.2"/>
    <row r="61106" ht="10.199999999999999" hidden="1" x14ac:dyDescent="0.2"/>
    <row r="61107" ht="10.199999999999999" hidden="1" x14ac:dyDescent="0.2"/>
    <row r="61108" ht="10.199999999999999" hidden="1" x14ac:dyDescent="0.2"/>
    <row r="61109" ht="10.199999999999999" hidden="1" x14ac:dyDescent="0.2"/>
    <row r="61110" ht="10.199999999999999" hidden="1" x14ac:dyDescent="0.2"/>
    <row r="61111" ht="10.199999999999999" hidden="1" x14ac:dyDescent="0.2"/>
    <row r="61112" ht="10.199999999999999" hidden="1" x14ac:dyDescent="0.2"/>
    <row r="61113" ht="10.199999999999999" hidden="1" x14ac:dyDescent="0.2"/>
    <row r="61114" ht="10.199999999999999" hidden="1" x14ac:dyDescent="0.2"/>
    <row r="61115" ht="10.199999999999999" hidden="1" x14ac:dyDescent="0.2"/>
    <row r="61116" ht="10.199999999999999" hidden="1" x14ac:dyDescent="0.2"/>
    <row r="61117" ht="10.199999999999999" hidden="1" x14ac:dyDescent="0.2"/>
    <row r="61118" ht="10.199999999999999" hidden="1" x14ac:dyDescent="0.2"/>
    <row r="61119" ht="10.199999999999999" hidden="1" x14ac:dyDescent="0.2"/>
    <row r="61120" ht="10.199999999999999" hidden="1" x14ac:dyDescent="0.2"/>
    <row r="61121" ht="10.199999999999999" hidden="1" x14ac:dyDescent="0.2"/>
    <row r="61122" ht="10.199999999999999" hidden="1" x14ac:dyDescent="0.2"/>
    <row r="61123" ht="10.199999999999999" hidden="1" x14ac:dyDescent="0.2"/>
    <row r="61124" ht="10.199999999999999" hidden="1" x14ac:dyDescent="0.2"/>
    <row r="61125" ht="10.199999999999999" hidden="1" x14ac:dyDescent="0.2"/>
    <row r="61126" ht="10.199999999999999" hidden="1" x14ac:dyDescent="0.2"/>
    <row r="61127" ht="10.199999999999999" hidden="1" x14ac:dyDescent="0.2"/>
    <row r="61128" ht="10.199999999999999" hidden="1" x14ac:dyDescent="0.2"/>
    <row r="61129" ht="10.199999999999999" hidden="1" x14ac:dyDescent="0.2"/>
    <row r="61130" ht="10.199999999999999" hidden="1" x14ac:dyDescent="0.2"/>
    <row r="61131" ht="10.199999999999999" hidden="1" x14ac:dyDescent="0.2"/>
    <row r="61132" ht="10.199999999999999" hidden="1" x14ac:dyDescent="0.2"/>
    <row r="61133" ht="10.199999999999999" hidden="1" x14ac:dyDescent="0.2"/>
    <row r="61134" ht="10.199999999999999" hidden="1" x14ac:dyDescent="0.2"/>
    <row r="61135" ht="10.199999999999999" hidden="1" x14ac:dyDescent="0.2"/>
    <row r="61136" ht="10.199999999999999" hidden="1" x14ac:dyDescent="0.2"/>
    <row r="61137" ht="10.199999999999999" hidden="1" x14ac:dyDescent="0.2"/>
    <row r="61138" ht="10.199999999999999" hidden="1" x14ac:dyDescent="0.2"/>
    <row r="61139" ht="10.199999999999999" hidden="1" x14ac:dyDescent="0.2"/>
    <row r="61140" ht="10.199999999999999" hidden="1" x14ac:dyDescent="0.2"/>
    <row r="61141" ht="10.199999999999999" hidden="1" x14ac:dyDescent="0.2"/>
    <row r="61142" ht="10.199999999999999" hidden="1" x14ac:dyDescent="0.2"/>
    <row r="61143" ht="10.199999999999999" hidden="1" x14ac:dyDescent="0.2"/>
    <row r="61144" ht="10.199999999999999" hidden="1" x14ac:dyDescent="0.2"/>
    <row r="61145" ht="10.199999999999999" hidden="1" x14ac:dyDescent="0.2"/>
    <row r="61146" ht="10.199999999999999" hidden="1" x14ac:dyDescent="0.2"/>
    <row r="61147" ht="10.199999999999999" hidden="1" x14ac:dyDescent="0.2"/>
    <row r="61148" ht="10.199999999999999" hidden="1" x14ac:dyDescent="0.2"/>
    <row r="61149" ht="10.199999999999999" hidden="1" x14ac:dyDescent="0.2"/>
    <row r="61150" ht="10.199999999999999" hidden="1" x14ac:dyDescent="0.2"/>
    <row r="61151" ht="10.199999999999999" hidden="1" x14ac:dyDescent="0.2"/>
    <row r="61152" ht="10.199999999999999" hidden="1" x14ac:dyDescent="0.2"/>
    <row r="61153" ht="10.199999999999999" hidden="1" x14ac:dyDescent="0.2"/>
    <row r="61154" ht="10.199999999999999" hidden="1" x14ac:dyDescent="0.2"/>
    <row r="61155" ht="10.199999999999999" hidden="1" x14ac:dyDescent="0.2"/>
    <row r="61156" ht="10.199999999999999" hidden="1" x14ac:dyDescent="0.2"/>
    <row r="61157" ht="10.199999999999999" hidden="1" x14ac:dyDescent="0.2"/>
    <row r="61158" ht="10.199999999999999" hidden="1" x14ac:dyDescent="0.2"/>
    <row r="61159" ht="10.199999999999999" hidden="1" x14ac:dyDescent="0.2"/>
    <row r="61160" ht="10.199999999999999" hidden="1" x14ac:dyDescent="0.2"/>
    <row r="61161" ht="10.199999999999999" hidden="1" x14ac:dyDescent="0.2"/>
    <row r="61162" ht="10.199999999999999" hidden="1" x14ac:dyDescent="0.2"/>
    <row r="61163" ht="10.199999999999999" hidden="1" x14ac:dyDescent="0.2"/>
    <row r="61164" ht="10.199999999999999" hidden="1" x14ac:dyDescent="0.2"/>
    <row r="61165" ht="10.199999999999999" hidden="1" x14ac:dyDescent="0.2"/>
    <row r="61166" ht="10.199999999999999" hidden="1" x14ac:dyDescent="0.2"/>
    <row r="61167" ht="10.199999999999999" hidden="1" x14ac:dyDescent="0.2"/>
    <row r="61168" ht="10.199999999999999" hidden="1" x14ac:dyDescent="0.2"/>
    <row r="61169" ht="10.199999999999999" hidden="1" x14ac:dyDescent="0.2"/>
    <row r="61170" ht="10.199999999999999" hidden="1" x14ac:dyDescent="0.2"/>
    <row r="61171" ht="10.199999999999999" hidden="1" x14ac:dyDescent="0.2"/>
    <row r="61172" ht="10.199999999999999" hidden="1" x14ac:dyDescent="0.2"/>
    <row r="61173" ht="10.199999999999999" hidden="1" x14ac:dyDescent="0.2"/>
    <row r="61174" ht="10.199999999999999" hidden="1" x14ac:dyDescent="0.2"/>
    <row r="61175" ht="10.199999999999999" hidden="1" x14ac:dyDescent="0.2"/>
    <row r="61176" ht="10.199999999999999" hidden="1" x14ac:dyDescent="0.2"/>
    <row r="61177" ht="10.199999999999999" hidden="1" x14ac:dyDescent="0.2"/>
    <row r="61178" ht="10.199999999999999" hidden="1" x14ac:dyDescent="0.2"/>
    <row r="61179" ht="10.199999999999999" hidden="1" x14ac:dyDescent="0.2"/>
    <row r="61180" ht="10.199999999999999" hidden="1" x14ac:dyDescent="0.2"/>
    <row r="61181" ht="10.199999999999999" hidden="1" x14ac:dyDescent="0.2"/>
    <row r="61182" ht="10.199999999999999" hidden="1" x14ac:dyDescent="0.2"/>
    <row r="61183" ht="10.199999999999999" hidden="1" x14ac:dyDescent="0.2"/>
    <row r="61184" ht="10.199999999999999" hidden="1" x14ac:dyDescent="0.2"/>
    <row r="61185" ht="10.199999999999999" hidden="1" x14ac:dyDescent="0.2"/>
    <row r="61186" ht="10.199999999999999" hidden="1" x14ac:dyDescent="0.2"/>
    <row r="61187" ht="10.199999999999999" hidden="1" x14ac:dyDescent="0.2"/>
    <row r="61188" ht="10.199999999999999" hidden="1" x14ac:dyDescent="0.2"/>
    <row r="61189" ht="10.199999999999999" hidden="1" x14ac:dyDescent="0.2"/>
    <row r="61190" ht="10.199999999999999" hidden="1" x14ac:dyDescent="0.2"/>
    <row r="61191" ht="10.199999999999999" hidden="1" x14ac:dyDescent="0.2"/>
    <row r="61192" ht="10.199999999999999" hidden="1" x14ac:dyDescent="0.2"/>
    <row r="61193" ht="10.199999999999999" hidden="1" x14ac:dyDescent="0.2"/>
    <row r="61194" ht="10.199999999999999" hidden="1" x14ac:dyDescent="0.2"/>
    <row r="61195" ht="10.199999999999999" hidden="1" x14ac:dyDescent="0.2"/>
    <row r="61196" ht="10.199999999999999" hidden="1" x14ac:dyDescent="0.2"/>
    <row r="61197" ht="10.199999999999999" hidden="1" x14ac:dyDescent="0.2"/>
    <row r="61198" ht="10.199999999999999" hidden="1" x14ac:dyDescent="0.2"/>
    <row r="61199" ht="10.199999999999999" hidden="1" x14ac:dyDescent="0.2"/>
    <row r="61200" ht="10.199999999999999" hidden="1" x14ac:dyDescent="0.2"/>
    <row r="61201" ht="10.199999999999999" hidden="1" x14ac:dyDescent="0.2"/>
    <row r="61202" ht="10.199999999999999" hidden="1" x14ac:dyDescent="0.2"/>
    <row r="61203" ht="10.199999999999999" hidden="1" x14ac:dyDescent="0.2"/>
    <row r="61204" ht="10.199999999999999" hidden="1" x14ac:dyDescent="0.2"/>
    <row r="61205" ht="10.199999999999999" hidden="1" x14ac:dyDescent="0.2"/>
    <row r="61206" ht="10.199999999999999" hidden="1" x14ac:dyDescent="0.2"/>
    <row r="61207" ht="10.199999999999999" hidden="1" x14ac:dyDescent="0.2"/>
    <row r="61208" ht="10.199999999999999" hidden="1" x14ac:dyDescent="0.2"/>
    <row r="61209" ht="10.199999999999999" hidden="1" x14ac:dyDescent="0.2"/>
    <row r="61210" ht="10.199999999999999" hidden="1" x14ac:dyDescent="0.2"/>
    <row r="61211" ht="10.199999999999999" hidden="1" x14ac:dyDescent="0.2"/>
    <row r="61212" ht="10.199999999999999" hidden="1" x14ac:dyDescent="0.2"/>
    <row r="61213" ht="10.199999999999999" hidden="1" x14ac:dyDescent="0.2"/>
    <row r="61214" ht="10.199999999999999" hidden="1" x14ac:dyDescent="0.2"/>
    <row r="61215" ht="10.199999999999999" hidden="1" x14ac:dyDescent="0.2"/>
    <row r="61216" ht="10.199999999999999" hidden="1" x14ac:dyDescent="0.2"/>
    <row r="61217" ht="10.199999999999999" hidden="1" x14ac:dyDescent="0.2"/>
    <row r="61218" ht="10.199999999999999" hidden="1" x14ac:dyDescent="0.2"/>
    <row r="61219" ht="10.199999999999999" hidden="1" x14ac:dyDescent="0.2"/>
    <row r="61220" ht="10.199999999999999" hidden="1" x14ac:dyDescent="0.2"/>
    <row r="61221" ht="10.199999999999999" hidden="1" x14ac:dyDescent="0.2"/>
    <row r="61222" ht="10.199999999999999" hidden="1" x14ac:dyDescent="0.2"/>
    <row r="61223" ht="10.199999999999999" hidden="1" x14ac:dyDescent="0.2"/>
    <row r="61224" ht="10.199999999999999" hidden="1" x14ac:dyDescent="0.2"/>
    <row r="61225" ht="10.199999999999999" hidden="1" x14ac:dyDescent="0.2"/>
    <row r="61226" ht="10.199999999999999" hidden="1" x14ac:dyDescent="0.2"/>
    <row r="61227" ht="10.199999999999999" hidden="1" x14ac:dyDescent="0.2"/>
    <row r="61228" ht="10.199999999999999" hidden="1" x14ac:dyDescent="0.2"/>
    <row r="61229" ht="10.199999999999999" hidden="1" x14ac:dyDescent="0.2"/>
    <row r="61230" ht="10.199999999999999" hidden="1" x14ac:dyDescent="0.2"/>
    <row r="61231" ht="10.199999999999999" hidden="1" x14ac:dyDescent="0.2"/>
    <row r="61232" ht="10.199999999999999" hidden="1" x14ac:dyDescent="0.2"/>
    <row r="61233" ht="10.199999999999999" hidden="1" x14ac:dyDescent="0.2"/>
    <row r="61234" ht="10.199999999999999" hidden="1" x14ac:dyDescent="0.2"/>
    <row r="61235" ht="10.199999999999999" hidden="1" x14ac:dyDescent="0.2"/>
    <row r="61236" ht="10.199999999999999" hidden="1" x14ac:dyDescent="0.2"/>
    <row r="61237" ht="10.199999999999999" hidden="1" x14ac:dyDescent="0.2"/>
    <row r="61238" ht="10.199999999999999" hidden="1" x14ac:dyDescent="0.2"/>
    <row r="61239" ht="10.199999999999999" hidden="1" x14ac:dyDescent="0.2"/>
    <row r="61240" ht="10.199999999999999" hidden="1" x14ac:dyDescent="0.2"/>
    <row r="61241" ht="10.199999999999999" hidden="1" x14ac:dyDescent="0.2"/>
    <row r="61242" ht="10.199999999999999" hidden="1" x14ac:dyDescent="0.2"/>
    <row r="61243" ht="10.199999999999999" hidden="1" x14ac:dyDescent="0.2"/>
    <row r="61244" ht="10.199999999999999" hidden="1" x14ac:dyDescent="0.2"/>
    <row r="61245" ht="10.199999999999999" hidden="1" x14ac:dyDescent="0.2"/>
    <row r="61246" ht="10.199999999999999" hidden="1" x14ac:dyDescent="0.2"/>
    <row r="61247" ht="10.199999999999999" hidden="1" x14ac:dyDescent="0.2"/>
    <row r="61248" ht="10.199999999999999" hidden="1" x14ac:dyDescent="0.2"/>
    <row r="61249" ht="10.199999999999999" hidden="1" x14ac:dyDescent="0.2"/>
    <row r="61250" ht="10.199999999999999" hidden="1" x14ac:dyDescent="0.2"/>
    <row r="61251" ht="10.199999999999999" hidden="1" x14ac:dyDescent="0.2"/>
    <row r="61252" ht="10.199999999999999" hidden="1" x14ac:dyDescent="0.2"/>
    <row r="61253" ht="10.199999999999999" hidden="1" x14ac:dyDescent="0.2"/>
    <row r="61254" ht="10.199999999999999" hidden="1" x14ac:dyDescent="0.2"/>
    <row r="61255" ht="10.199999999999999" hidden="1" x14ac:dyDescent="0.2"/>
    <row r="61256" ht="10.199999999999999" hidden="1" x14ac:dyDescent="0.2"/>
    <row r="61257" ht="10.199999999999999" hidden="1" x14ac:dyDescent="0.2"/>
    <row r="61258" ht="10.199999999999999" hidden="1" x14ac:dyDescent="0.2"/>
    <row r="61259" ht="10.199999999999999" hidden="1" x14ac:dyDescent="0.2"/>
    <row r="61260" ht="10.199999999999999" hidden="1" x14ac:dyDescent="0.2"/>
    <row r="61261" ht="10.199999999999999" hidden="1" x14ac:dyDescent="0.2"/>
    <row r="61262" ht="10.199999999999999" hidden="1" x14ac:dyDescent="0.2"/>
    <row r="61263" ht="10.199999999999999" hidden="1" x14ac:dyDescent="0.2"/>
    <row r="61264" ht="10.199999999999999" hidden="1" x14ac:dyDescent="0.2"/>
    <row r="61265" ht="10.199999999999999" hidden="1" x14ac:dyDescent="0.2"/>
    <row r="61266" ht="10.199999999999999" hidden="1" x14ac:dyDescent="0.2"/>
    <row r="61267" ht="10.199999999999999" hidden="1" x14ac:dyDescent="0.2"/>
    <row r="61268" ht="10.199999999999999" hidden="1" x14ac:dyDescent="0.2"/>
    <row r="61269" ht="10.199999999999999" hidden="1" x14ac:dyDescent="0.2"/>
    <row r="61270" ht="10.199999999999999" hidden="1" x14ac:dyDescent="0.2"/>
    <row r="61271" ht="10.199999999999999" hidden="1" x14ac:dyDescent="0.2"/>
    <row r="61272" ht="10.199999999999999" hidden="1" x14ac:dyDescent="0.2"/>
    <row r="61273" ht="10.199999999999999" hidden="1" x14ac:dyDescent="0.2"/>
    <row r="61274" ht="10.199999999999999" hidden="1" x14ac:dyDescent="0.2"/>
    <row r="61275" ht="10.199999999999999" hidden="1" x14ac:dyDescent="0.2"/>
    <row r="61276" ht="10.199999999999999" hidden="1" x14ac:dyDescent="0.2"/>
    <row r="61277" ht="10.199999999999999" hidden="1" x14ac:dyDescent="0.2"/>
    <row r="61278" ht="10.199999999999999" hidden="1" x14ac:dyDescent="0.2"/>
    <row r="61279" ht="10.199999999999999" hidden="1" x14ac:dyDescent="0.2"/>
    <row r="61280" ht="10.199999999999999" hidden="1" x14ac:dyDescent="0.2"/>
    <row r="61281" ht="10.199999999999999" hidden="1" x14ac:dyDescent="0.2"/>
    <row r="61282" ht="10.199999999999999" hidden="1" x14ac:dyDescent="0.2"/>
    <row r="61283" ht="10.199999999999999" hidden="1" x14ac:dyDescent="0.2"/>
    <row r="61284" ht="10.199999999999999" hidden="1" x14ac:dyDescent="0.2"/>
    <row r="61285" ht="10.199999999999999" hidden="1" x14ac:dyDescent="0.2"/>
    <row r="61286" ht="10.199999999999999" hidden="1" x14ac:dyDescent="0.2"/>
    <row r="61287" ht="10.199999999999999" hidden="1" x14ac:dyDescent="0.2"/>
    <row r="61288" ht="10.199999999999999" hidden="1" x14ac:dyDescent="0.2"/>
    <row r="61289" ht="10.199999999999999" hidden="1" x14ac:dyDescent="0.2"/>
    <row r="61290" ht="10.199999999999999" hidden="1" x14ac:dyDescent="0.2"/>
    <row r="61291" ht="10.199999999999999" hidden="1" x14ac:dyDescent="0.2"/>
    <row r="61292" ht="10.199999999999999" hidden="1" x14ac:dyDescent="0.2"/>
    <row r="61293" ht="10.199999999999999" hidden="1" x14ac:dyDescent="0.2"/>
    <row r="61294" ht="10.199999999999999" hidden="1" x14ac:dyDescent="0.2"/>
    <row r="61295" ht="10.199999999999999" hidden="1" x14ac:dyDescent="0.2"/>
    <row r="61296" ht="10.199999999999999" hidden="1" x14ac:dyDescent="0.2"/>
    <row r="61297" ht="10.199999999999999" hidden="1" x14ac:dyDescent="0.2"/>
    <row r="61298" ht="10.199999999999999" hidden="1" x14ac:dyDescent="0.2"/>
    <row r="61299" ht="10.199999999999999" hidden="1" x14ac:dyDescent="0.2"/>
    <row r="61300" ht="10.199999999999999" hidden="1" x14ac:dyDescent="0.2"/>
    <row r="61301" ht="10.199999999999999" hidden="1" x14ac:dyDescent="0.2"/>
    <row r="61302" ht="10.199999999999999" hidden="1" x14ac:dyDescent="0.2"/>
    <row r="61303" ht="10.199999999999999" hidden="1" x14ac:dyDescent="0.2"/>
    <row r="61304" ht="10.199999999999999" hidden="1" x14ac:dyDescent="0.2"/>
    <row r="61305" ht="10.199999999999999" hidden="1" x14ac:dyDescent="0.2"/>
    <row r="61306" ht="10.199999999999999" hidden="1" x14ac:dyDescent="0.2"/>
    <row r="61307" ht="10.199999999999999" hidden="1" x14ac:dyDescent="0.2"/>
    <row r="61308" ht="10.199999999999999" hidden="1" x14ac:dyDescent="0.2"/>
    <row r="61309" ht="10.199999999999999" hidden="1" x14ac:dyDescent="0.2"/>
    <row r="61310" ht="10.199999999999999" hidden="1" x14ac:dyDescent="0.2"/>
    <row r="61311" ht="10.199999999999999" hidden="1" x14ac:dyDescent="0.2"/>
    <row r="61312" ht="10.199999999999999" hidden="1" x14ac:dyDescent="0.2"/>
    <row r="61313" ht="10.199999999999999" hidden="1" x14ac:dyDescent="0.2"/>
    <row r="61314" ht="10.199999999999999" hidden="1" x14ac:dyDescent="0.2"/>
    <row r="61315" ht="10.199999999999999" hidden="1" x14ac:dyDescent="0.2"/>
    <row r="61316" ht="10.199999999999999" hidden="1" x14ac:dyDescent="0.2"/>
    <row r="61317" ht="10.199999999999999" hidden="1" x14ac:dyDescent="0.2"/>
    <row r="61318" ht="10.199999999999999" hidden="1" x14ac:dyDescent="0.2"/>
    <row r="61319" ht="10.199999999999999" hidden="1" x14ac:dyDescent="0.2"/>
    <row r="61320" ht="10.199999999999999" hidden="1" x14ac:dyDescent="0.2"/>
    <row r="61321" ht="10.199999999999999" hidden="1" x14ac:dyDescent="0.2"/>
    <row r="61322" ht="10.199999999999999" hidden="1" x14ac:dyDescent="0.2"/>
    <row r="61323" ht="10.199999999999999" hidden="1" x14ac:dyDescent="0.2"/>
    <row r="61324" ht="10.199999999999999" hidden="1" x14ac:dyDescent="0.2"/>
    <row r="61325" ht="10.199999999999999" hidden="1" x14ac:dyDescent="0.2"/>
    <row r="61326" ht="10.199999999999999" hidden="1" x14ac:dyDescent="0.2"/>
    <row r="61327" ht="10.199999999999999" hidden="1" x14ac:dyDescent="0.2"/>
    <row r="61328" ht="10.199999999999999" hidden="1" x14ac:dyDescent="0.2"/>
    <row r="61329" ht="10.199999999999999" hidden="1" x14ac:dyDescent="0.2"/>
    <row r="61330" ht="10.199999999999999" hidden="1" x14ac:dyDescent="0.2"/>
    <row r="61331" ht="10.199999999999999" hidden="1" x14ac:dyDescent="0.2"/>
    <row r="61332" ht="10.199999999999999" hidden="1" x14ac:dyDescent="0.2"/>
    <row r="61333" ht="10.199999999999999" hidden="1" x14ac:dyDescent="0.2"/>
    <row r="61334" ht="10.199999999999999" hidden="1" x14ac:dyDescent="0.2"/>
    <row r="61335" ht="10.199999999999999" hidden="1" x14ac:dyDescent="0.2"/>
    <row r="61336" ht="10.199999999999999" hidden="1" x14ac:dyDescent="0.2"/>
    <row r="61337" ht="10.199999999999999" hidden="1" x14ac:dyDescent="0.2"/>
    <row r="61338" ht="10.199999999999999" hidden="1" x14ac:dyDescent="0.2"/>
    <row r="61339" ht="10.199999999999999" hidden="1" x14ac:dyDescent="0.2"/>
    <row r="61340" ht="10.199999999999999" hidden="1" x14ac:dyDescent="0.2"/>
    <row r="61341" ht="10.199999999999999" hidden="1" x14ac:dyDescent="0.2"/>
    <row r="61342" ht="10.199999999999999" hidden="1" x14ac:dyDescent="0.2"/>
    <row r="61343" ht="10.199999999999999" hidden="1" x14ac:dyDescent="0.2"/>
    <row r="61344" ht="10.199999999999999" hidden="1" x14ac:dyDescent="0.2"/>
    <row r="61345" ht="10.199999999999999" hidden="1" x14ac:dyDescent="0.2"/>
    <row r="61346" ht="10.199999999999999" hidden="1" x14ac:dyDescent="0.2"/>
    <row r="61347" ht="10.199999999999999" hidden="1" x14ac:dyDescent="0.2"/>
    <row r="61348" ht="10.199999999999999" hidden="1" x14ac:dyDescent="0.2"/>
    <row r="61349" ht="10.199999999999999" hidden="1" x14ac:dyDescent="0.2"/>
    <row r="61350" ht="10.199999999999999" hidden="1" x14ac:dyDescent="0.2"/>
    <row r="61351" ht="10.199999999999999" hidden="1" x14ac:dyDescent="0.2"/>
    <row r="61352" ht="10.199999999999999" hidden="1" x14ac:dyDescent="0.2"/>
    <row r="61353" ht="10.199999999999999" hidden="1" x14ac:dyDescent="0.2"/>
    <row r="61354" ht="10.199999999999999" hidden="1" x14ac:dyDescent="0.2"/>
    <row r="61355" ht="10.199999999999999" hidden="1" x14ac:dyDescent="0.2"/>
    <row r="61356" ht="10.199999999999999" hidden="1" x14ac:dyDescent="0.2"/>
    <row r="61357" ht="10.199999999999999" hidden="1" x14ac:dyDescent="0.2"/>
    <row r="61358" ht="10.199999999999999" hidden="1" x14ac:dyDescent="0.2"/>
    <row r="61359" ht="10.199999999999999" hidden="1" x14ac:dyDescent="0.2"/>
    <row r="61360" ht="10.199999999999999" hidden="1" x14ac:dyDescent="0.2"/>
    <row r="61361" ht="10.199999999999999" hidden="1" x14ac:dyDescent="0.2"/>
    <row r="61362" ht="10.199999999999999" hidden="1" x14ac:dyDescent="0.2"/>
    <row r="61363" ht="10.199999999999999" hidden="1" x14ac:dyDescent="0.2"/>
    <row r="61364" ht="10.199999999999999" hidden="1" x14ac:dyDescent="0.2"/>
    <row r="61365" ht="10.199999999999999" hidden="1" x14ac:dyDescent="0.2"/>
    <row r="61366" ht="10.199999999999999" hidden="1" x14ac:dyDescent="0.2"/>
    <row r="61367" ht="10.199999999999999" hidden="1" x14ac:dyDescent="0.2"/>
    <row r="61368" ht="10.199999999999999" hidden="1" x14ac:dyDescent="0.2"/>
    <row r="61369" ht="10.199999999999999" hidden="1" x14ac:dyDescent="0.2"/>
    <row r="61370" ht="10.199999999999999" hidden="1" x14ac:dyDescent="0.2"/>
    <row r="61371" ht="10.199999999999999" hidden="1" x14ac:dyDescent="0.2"/>
    <row r="61372" ht="10.199999999999999" hidden="1" x14ac:dyDescent="0.2"/>
    <row r="61373" ht="10.199999999999999" hidden="1" x14ac:dyDescent="0.2"/>
    <row r="61374" ht="10.199999999999999" hidden="1" x14ac:dyDescent="0.2"/>
    <row r="61375" ht="10.199999999999999" hidden="1" x14ac:dyDescent="0.2"/>
    <row r="61376" ht="10.199999999999999" hidden="1" x14ac:dyDescent="0.2"/>
    <row r="61377" ht="10.199999999999999" hidden="1" x14ac:dyDescent="0.2"/>
    <row r="61378" ht="10.199999999999999" hidden="1" x14ac:dyDescent="0.2"/>
    <row r="61379" ht="10.199999999999999" hidden="1" x14ac:dyDescent="0.2"/>
    <row r="61380" ht="10.199999999999999" hidden="1" x14ac:dyDescent="0.2"/>
    <row r="61381" ht="10.199999999999999" hidden="1" x14ac:dyDescent="0.2"/>
    <row r="61382" ht="10.199999999999999" hidden="1" x14ac:dyDescent="0.2"/>
    <row r="61383" ht="10.199999999999999" hidden="1" x14ac:dyDescent="0.2"/>
    <row r="61384" ht="10.199999999999999" hidden="1" x14ac:dyDescent="0.2"/>
    <row r="61385" ht="10.199999999999999" hidden="1" x14ac:dyDescent="0.2"/>
    <row r="61386" ht="10.199999999999999" hidden="1" x14ac:dyDescent="0.2"/>
    <row r="61387" ht="10.199999999999999" hidden="1" x14ac:dyDescent="0.2"/>
    <row r="61388" ht="10.199999999999999" hidden="1" x14ac:dyDescent="0.2"/>
    <row r="61389" ht="10.199999999999999" hidden="1" x14ac:dyDescent="0.2"/>
    <row r="61390" ht="10.199999999999999" hidden="1" x14ac:dyDescent="0.2"/>
    <row r="61391" ht="10.199999999999999" hidden="1" x14ac:dyDescent="0.2"/>
    <row r="61392" ht="10.199999999999999" hidden="1" x14ac:dyDescent="0.2"/>
    <row r="61393" ht="10.199999999999999" hidden="1" x14ac:dyDescent="0.2"/>
    <row r="61394" ht="10.199999999999999" hidden="1" x14ac:dyDescent="0.2"/>
    <row r="61395" ht="10.199999999999999" hidden="1" x14ac:dyDescent="0.2"/>
    <row r="61396" ht="10.199999999999999" hidden="1" x14ac:dyDescent="0.2"/>
    <row r="61397" ht="10.199999999999999" hidden="1" x14ac:dyDescent="0.2"/>
    <row r="61398" ht="10.199999999999999" hidden="1" x14ac:dyDescent="0.2"/>
    <row r="61399" ht="10.199999999999999" hidden="1" x14ac:dyDescent="0.2"/>
    <row r="61400" ht="10.199999999999999" hidden="1" x14ac:dyDescent="0.2"/>
    <row r="61401" ht="10.199999999999999" hidden="1" x14ac:dyDescent="0.2"/>
    <row r="61402" ht="10.199999999999999" hidden="1" x14ac:dyDescent="0.2"/>
    <row r="61403" ht="10.199999999999999" hidden="1" x14ac:dyDescent="0.2"/>
    <row r="61404" ht="10.199999999999999" hidden="1" x14ac:dyDescent="0.2"/>
    <row r="61405" ht="10.199999999999999" hidden="1" x14ac:dyDescent="0.2"/>
    <row r="61406" ht="10.199999999999999" hidden="1" x14ac:dyDescent="0.2"/>
    <row r="61407" ht="10.199999999999999" hidden="1" x14ac:dyDescent="0.2"/>
    <row r="61408" ht="10.199999999999999" hidden="1" x14ac:dyDescent="0.2"/>
    <row r="61409" ht="10.199999999999999" hidden="1" x14ac:dyDescent="0.2"/>
    <row r="61410" ht="10.199999999999999" hidden="1" x14ac:dyDescent="0.2"/>
    <row r="61411" ht="10.199999999999999" hidden="1" x14ac:dyDescent="0.2"/>
    <row r="61412" ht="10.199999999999999" hidden="1" x14ac:dyDescent="0.2"/>
    <row r="61413" ht="10.199999999999999" hidden="1" x14ac:dyDescent="0.2"/>
    <row r="61414" ht="10.199999999999999" hidden="1" x14ac:dyDescent="0.2"/>
    <row r="61415" ht="10.199999999999999" hidden="1" x14ac:dyDescent="0.2"/>
    <row r="61416" ht="10.199999999999999" hidden="1" x14ac:dyDescent="0.2"/>
    <row r="61417" ht="10.199999999999999" hidden="1" x14ac:dyDescent="0.2"/>
    <row r="61418" ht="10.199999999999999" hidden="1" x14ac:dyDescent="0.2"/>
    <row r="61419" ht="10.199999999999999" hidden="1" x14ac:dyDescent="0.2"/>
    <row r="61420" ht="10.199999999999999" hidden="1" x14ac:dyDescent="0.2"/>
    <row r="61421" ht="10.199999999999999" hidden="1" x14ac:dyDescent="0.2"/>
    <row r="61422" ht="10.199999999999999" hidden="1" x14ac:dyDescent="0.2"/>
    <row r="61423" ht="10.199999999999999" hidden="1" x14ac:dyDescent="0.2"/>
    <row r="61424" ht="10.199999999999999" hidden="1" x14ac:dyDescent="0.2"/>
    <row r="61425" ht="10.199999999999999" hidden="1" x14ac:dyDescent="0.2"/>
    <row r="61426" ht="10.199999999999999" hidden="1" x14ac:dyDescent="0.2"/>
    <row r="61427" ht="10.199999999999999" hidden="1" x14ac:dyDescent="0.2"/>
    <row r="61428" ht="10.199999999999999" hidden="1" x14ac:dyDescent="0.2"/>
    <row r="61429" ht="10.199999999999999" hidden="1" x14ac:dyDescent="0.2"/>
    <row r="61430" ht="10.199999999999999" hidden="1" x14ac:dyDescent="0.2"/>
    <row r="61431" ht="10.199999999999999" hidden="1" x14ac:dyDescent="0.2"/>
    <row r="61432" ht="10.199999999999999" hidden="1" x14ac:dyDescent="0.2"/>
    <row r="61433" ht="10.199999999999999" hidden="1" x14ac:dyDescent="0.2"/>
    <row r="61434" ht="10.199999999999999" hidden="1" x14ac:dyDescent="0.2"/>
    <row r="61435" ht="10.199999999999999" hidden="1" x14ac:dyDescent="0.2"/>
    <row r="61436" ht="10.199999999999999" hidden="1" x14ac:dyDescent="0.2"/>
    <row r="61437" ht="10.199999999999999" hidden="1" x14ac:dyDescent="0.2"/>
    <row r="61438" ht="10.199999999999999" hidden="1" x14ac:dyDescent="0.2"/>
    <row r="61439" ht="10.199999999999999" hidden="1" x14ac:dyDescent="0.2"/>
    <row r="61440" ht="10.199999999999999" hidden="1" x14ac:dyDescent="0.2"/>
    <row r="61441" ht="10.199999999999999" hidden="1" x14ac:dyDescent="0.2"/>
    <row r="61442" ht="10.199999999999999" hidden="1" x14ac:dyDescent="0.2"/>
    <row r="61443" ht="10.199999999999999" hidden="1" x14ac:dyDescent="0.2"/>
    <row r="61444" ht="10.199999999999999" hidden="1" x14ac:dyDescent="0.2"/>
    <row r="61445" ht="10.199999999999999" hidden="1" x14ac:dyDescent="0.2"/>
    <row r="61446" ht="10.199999999999999" hidden="1" x14ac:dyDescent="0.2"/>
    <row r="61447" ht="10.199999999999999" hidden="1" x14ac:dyDescent="0.2"/>
    <row r="61448" ht="10.199999999999999" hidden="1" x14ac:dyDescent="0.2"/>
    <row r="61449" ht="10.199999999999999" hidden="1" x14ac:dyDescent="0.2"/>
    <row r="61450" ht="10.199999999999999" hidden="1" x14ac:dyDescent="0.2"/>
    <row r="61451" ht="10.199999999999999" hidden="1" x14ac:dyDescent="0.2"/>
    <row r="61452" ht="10.199999999999999" hidden="1" x14ac:dyDescent="0.2"/>
    <row r="61453" ht="10.199999999999999" hidden="1" x14ac:dyDescent="0.2"/>
    <row r="61454" ht="10.199999999999999" hidden="1" x14ac:dyDescent="0.2"/>
    <row r="61455" ht="10.199999999999999" hidden="1" x14ac:dyDescent="0.2"/>
    <row r="61456" ht="10.199999999999999" hidden="1" x14ac:dyDescent="0.2"/>
    <row r="61457" ht="10.199999999999999" hidden="1" x14ac:dyDescent="0.2"/>
    <row r="61458" ht="10.199999999999999" hidden="1" x14ac:dyDescent="0.2"/>
    <row r="61459" ht="10.199999999999999" hidden="1" x14ac:dyDescent="0.2"/>
    <row r="61460" ht="10.199999999999999" hidden="1" x14ac:dyDescent="0.2"/>
    <row r="61461" ht="10.199999999999999" hidden="1" x14ac:dyDescent="0.2"/>
    <row r="61462" ht="10.199999999999999" hidden="1" x14ac:dyDescent="0.2"/>
    <row r="61463" ht="10.199999999999999" hidden="1" x14ac:dyDescent="0.2"/>
    <row r="61464" ht="10.199999999999999" hidden="1" x14ac:dyDescent="0.2"/>
    <row r="61465" ht="10.199999999999999" hidden="1" x14ac:dyDescent="0.2"/>
    <row r="61466" ht="10.199999999999999" hidden="1" x14ac:dyDescent="0.2"/>
    <row r="61467" ht="10.199999999999999" hidden="1" x14ac:dyDescent="0.2"/>
    <row r="61468" ht="10.199999999999999" hidden="1" x14ac:dyDescent="0.2"/>
    <row r="61469" ht="10.199999999999999" hidden="1" x14ac:dyDescent="0.2"/>
    <row r="61470" ht="10.199999999999999" hidden="1" x14ac:dyDescent="0.2"/>
    <row r="61471" ht="10.199999999999999" hidden="1" x14ac:dyDescent="0.2"/>
    <row r="61472" ht="10.199999999999999" hidden="1" x14ac:dyDescent="0.2"/>
    <row r="61473" ht="10.199999999999999" hidden="1" x14ac:dyDescent="0.2"/>
    <row r="61474" ht="10.199999999999999" hidden="1" x14ac:dyDescent="0.2"/>
    <row r="61475" ht="10.199999999999999" hidden="1" x14ac:dyDescent="0.2"/>
    <row r="61476" ht="10.199999999999999" hidden="1" x14ac:dyDescent="0.2"/>
    <row r="61477" ht="10.199999999999999" hidden="1" x14ac:dyDescent="0.2"/>
    <row r="61478" ht="10.199999999999999" hidden="1" x14ac:dyDescent="0.2"/>
    <row r="61479" ht="10.199999999999999" hidden="1" x14ac:dyDescent="0.2"/>
    <row r="61480" ht="10.199999999999999" hidden="1" x14ac:dyDescent="0.2"/>
    <row r="61481" ht="10.199999999999999" hidden="1" x14ac:dyDescent="0.2"/>
    <row r="61482" ht="10.199999999999999" hidden="1" x14ac:dyDescent="0.2"/>
    <row r="61483" ht="10.199999999999999" hidden="1" x14ac:dyDescent="0.2"/>
    <row r="61484" ht="10.199999999999999" hidden="1" x14ac:dyDescent="0.2"/>
    <row r="61485" ht="10.199999999999999" hidden="1" x14ac:dyDescent="0.2"/>
    <row r="61486" ht="10.199999999999999" hidden="1" x14ac:dyDescent="0.2"/>
    <row r="61487" ht="10.199999999999999" hidden="1" x14ac:dyDescent="0.2"/>
    <row r="61488" ht="10.199999999999999" hidden="1" x14ac:dyDescent="0.2"/>
    <row r="61489" ht="10.199999999999999" hidden="1" x14ac:dyDescent="0.2"/>
    <row r="61490" ht="10.199999999999999" hidden="1" x14ac:dyDescent="0.2"/>
    <row r="61491" ht="10.199999999999999" hidden="1" x14ac:dyDescent="0.2"/>
    <row r="61492" ht="10.199999999999999" hidden="1" x14ac:dyDescent="0.2"/>
    <row r="61493" ht="10.199999999999999" hidden="1" x14ac:dyDescent="0.2"/>
    <row r="61494" ht="10.199999999999999" hidden="1" x14ac:dyDescent="0.2"/>
    <row r="61495" ht="10.199999999999999" hidden="1" x14ac:dyDescent="0.2"/>
    <row r="61496" ht="10.199999999999999" hidden="1" x14ac:dyDescent="0.2"/>
    <row r="61497" ht="10.199999999999999" hidden="1" x14ac:dyDescent="0.2"/>
    <row r="61498" ht="10.199999999999999" hidden="1" x14ac:dyDescent="0.2"/>
    <row r="61499" ht="10.199999999999999" hidden="1" x14ac:dyDescent="0.2"/>
    <row r="61500" ht="10.199999999999999" hidden="1" x14ac:dyDescent="0.2"/>
    <row r="61501" ht="10.199999999999999" hidden="1" x14ac:dyDescent="0.2"/>
    <row r="61502" ht="10.199999999999999" hidden="1" x14ac:dyDescent="0.2"/>
    <row r="61503" ht="10.199999999999999" hidden="1" x14ac:dyDescent="0.2"/>
    <row r="61504" ht="10.199999999999999" hidden="1" x14ac:dyDescent="0.2"/>
    <row r="61505" ht="10.199999999999999" hidden="1" x14ac:dyDescent="0.2"/>
    <row r="61506" ht="10.199999999999999" hidden="1" x14ac:dyDescent="0.2"/>
    <row r="61507" ht="10.199999999999999" hidden="1" x14ac:dyDescent="0.2"/>
    <row r="61508" ht="10.199999999999999" hidden="1" x14ac:dyDescent="0.2"/>
    <row r="61509" ht="10.199999999999999" hidden="1" x14ac:dyDescent="0.2"/>
    <row r="61510" ht="10.199999999999999" hidden="1" x14ac:dyDescent="0.2"/>
    <row r="61511" ht="10.199999999999999" hidden="1" x14ac:dyDescent="0.2"/>
    <row r="61512" ht="10.199999999999999" hidden="1" x14ac:dyDescent="0.2"/>
    <row r="61513" ht="10.199999999999999" hidden="1" x14ac:dyDescent="0.2"/>
    <row r="61514" ht="10.199999999999999" hidden="1" x14ac:dyDescent="0.2"/>
    <row r="61515" ht="10.199999999999999" hidden="1" x14ac:dyDescent="0.2"/>
    <row r="61516" ht="10.199999999999999" hidden="1" x14ac:dyDescent="0.2"/>
    <row r="61517" ht="10.199999999999999" hidden="1" x14ac:dyDescent="0.2"/>
    <row r="61518" ht="10.199999999999999" hidden="1" x14ac:dyDescent="0.2"/>
    <row r="61519" ht="10.199999999999999" hidden="1" x14ac:dyDescent="0.2"/>
    <row r="61520" ht="10.199999999999999" hidden="1" x14ac:dyDescent="0.2"/>
    <row r="61521" ht="10.199999999999999" hidden="1" x14ac:dyDescent="0.2"/>
    <row r="61522" ht="10.199999999999999" hidden="1" x14ac:dyDescent="0.2"/>
    <row r="61523" ht="10.199999999999999" hidden="1" x14ac:dyDescent="0.2"/>
    <row r="61524" ht="10.199999999999999" hidden="1" x14ac:dyDescent="0.2"/>
    <row r="61525" ht="10.199999999999999" hidden="1" x14ac:dyDescent="0.2"/>
    <row r="61526" ht="10.199999999999999" hidden="1" x14ac:dyDescent="0.2"/>
    <row r="61527" ht="10.199999999999999" hidden="1" x14ac:dyDescent="0.2"/>
    <row r="61528" ht="10.199999999999999" hidden="1" x14ac:dyDescent="0.2"/>
    <row r="61529" ht="10.199999999999999" hidden="1" x14ac:dyDescent="0.2"/>
    <row r="61530" ht="10.199999999999999" hidden="1" x14ac:dyDescent="0.2"/>
    <row r="61531" ht="10.199999999999999" hidden="1" x14ac:dyDescent="0.2"/>
    <row r="61532" ht="10.199999999999999" hidden="1" x14ac:dyDescent="0.2"/>
    <row r="61533" ht="10.199999999999999" hidden="1" x14ac:dyDescent="0.2"/>
    <row r="61534" ht="10.199999999999999" hidden="1" x14ac:dyDescent="0.2"/>
    <row r="61535" ht="10.199999999999999" hidden="1" x14ac:dyDescent="0.2"/>
    <row r="61536" ht="10.199999999999999" hidden="1" x14ac:dyDescent="0.2"/>
    <row r="61537" ht="10.199999999999999" hidden="1" x14ac:dyDescent="0.2"/>
    <row r="61538" ht="10.199999999999999" hidden="1" x14ac:dyDescent="0.2"/>
    <row r="61539" ht="10.199999999999999" hidden="1" x14ac:dyDescent="0.2"/>
    <row r="61540" ht="10.199999999999999" hidden="1" x14ac:dyDescent="0.2"/>
    <row r="61541" ht="10.199999999999999" hidden="1" x14ac:dyDescent="0.2"/>
    <row r="61542" ht="10.199999999999999" hidden="1" x14ac:dyDescent="0.2"/>
    <row r="61543" ht="10.199999999999999" hidden="1" x14ac:dyDescent="0.2"/>
    <row r="61544" ht="10.199999999999999" hidden="1" x14ac:dyDescent="0.2"/>
    <row r="61545" ht="10.199999999999999" hidden="1" x14ac:dyDescent="0.2"/>
    <row r="61546" ht="10.199999999999999" hidden="1" x14ac:dyDescent="0.2"/>
    <row r="61547" ht="10.199999999999999" hidden="1" x14ac:dyDescent="0.2"/>
    <row r="61548" ht="10.199999999999999" hidden="1" x14ac:dyDescent="0.2"/>
    <row r="61549" ht="10.199999999999999" hidden="1" x14ac:dyDescent="0.2"/>
    <row r="61550" ht="10.199999999999999" hidden="1" x14ac:dyDescent="0.2"/>
    <row r="61551" ht="10.199999999999999" hidden="1" x14ac:dyDescent="0.2"/>
    <row r="61552" ht="10.199999999999999" hidden="1" x14ac:dyDescent="0.2"/>
    <row r="61553" ht="10.199999999999999" hidden="1" x14ac:dyDescent="0.2"/>
    <row r="61554" ht="10.199999999999999" hidden="1" x14ac:dyDescent="0.2"/>
    <row r="61555" ht="10.199999999999999" hidden="1" x14ac:dyDescent="0.2"/>
    <row r="61556" ht="10.199999999999999" hidden="1" x14ac:dyDescent="0.2"/>
    <row r="61557" ht="10.199999999999999" hidden="1" x14ac:dyDescent="0.2"/>
    <row r="61558" ht="10.199999999999999" hidden="1" x14ac:dyDescent="0.2"/>
    <row r="61559" ht="10.199999999999999" hidden="1" x14ac:dyDescent="0.2"/>
    <row r="61560" ht="10.199999999999999" hidden="1" x14ac:dyDescent="0.2"/>
    <row r="61561" ht="10.199999999999999" hidden="1" x14ac:dyDescent="0.2"/>
    <row r="61562" ht="10.199999999999999" hidden="1" x14ac:dyDescent="0.2"/>
    <row r="61563" ht="10.199999999999999" hidden="1" x14ac:dyDescent="0.2"/>
    <row r="61564" ht="10.199999999999999" hidden="1" x14ac:dyDescent="0.2"/>
    <row r="61565" ht="10.199999999999999" hidden="1" x14ac:dyDescent="0.2"/>
    <row r="61566" ht="10.199999999999999" hidden="1" x14ac:dyDescent="0.2"/>
    <row r="61567" ht="10.199999999999999" hidden="1" x14ac:dyDescent="0.2"/>
    <row r="61568" ht="10.199999999999999" hidden="1" x14ac:dyDescent="0.2"/>
    <row r="61569" ht="10.199999999999999" hidden="1" x14ac:dyDescent="0.2"/>
    <row r="61570" ht="10.199999999999999" hidden="1" x14ac:dyDescent="0.2"/>
    <row r="61571" ht="10.199999999999999" hidden="1" x14ac:dyDescent="0.2"/>
    <row r="61572" ht="10.199999999999999" hidden="1" x14ac:dyDescent="0.2"/>
    <row r="61573" ht="10.199999999999999" hidden="1" x14ac:dyDescent="0.2"/>
    <row r="61574" ht="10.199999999999999" hidden="1" x14ac:dyDescent="0.2"/>
    <row r="61575" ht="10.199999999999999" hidden="1" x14ac:dyDescent="0.2"/>
    <row r="61576" ht="10.199999999999999" hidden="1" x14ac:dyDescent="0.2"/>
    <row r="61577" ht="10.199999999999999" hidden="1" x14ac:dyDescent="0.2"/>
    <row r="61578" ht="10.199999999999999" hidden="1" x14ac:dyDescent="0.2"/>
    <row r="61579" ht="10.199999999999999" hidden="1" x14ac:dyDescent="0.2"/>
    <row r="61580" ht="10.199999999999999" hidden="1" x14ac:dyDescent="0.2"/>
    <row r="61581" ht="10.199999999999999" hidden="1" x14ac:dyDescent="0.2"/>
    <row r="61582" ht="10.199999999999999" hidden="1" x14ac:dyDescent="0.2"/>
    <row r="61583" ht="10.199999999999999" hidden="1" x14ac:dyDescent="0.2"/>
    <row r="61584" ht="10.199999999999999" hidden="1" x14ac:dyDescent="0.2"/>
    <row r="61585" ht="10.199999999999999" hidden="1" x14ac:dyDescent="0.2"/>
    <row r="61586" ht="10.199999999999999" hidden="1" x14ac:dyDescent="0.2"/>
    <row r="61587" ht="10.199999999999999" hidden="1" x14ac:dyDescent="0.2"/>
    <row r="61588" ht="10.199999999999999" hidden="1" x14ac:dyDescent="0.2"/>
    <row r="61589" ht="10.199999999999999" hidden="1" x14ac:dyDescent="0.2"/>
    <row r="61590" ht="10.199999999999999" hidden="1" x14ac:dyDescent="0.2"/>
    <row r="61591" ht="10.199999999999999" hidden="1" x14ac:dyDescent="0.2"/>
    <row r="61592" ht="10.199999999999999" hidden="1" x14ac:dyDescent="0.2"/>
    <row r="61593" ht="10.199999999999999" hidden="1" x14ac:dyDescent="0.2"/>
    <row r="61594" ht="10.199999999999999" hidden="1" x14ac:dyDescent="0.2"/>
    <row r="61595" ht="10.199999999999999" hidden="1" x14ac:dyDescent="0.2"/>
    <row r="61596" ht="10.199999999999999" hidden="1" x14ac:dyDescent="0.2"/>
    <row r="61597" ht="10.199999999999999" hidden="1" x14ac:dyDescent="0.2"/>
    <row r="61598" ht="10.199999999999999" hidden="1" x14ac:dyDescent="0.2"/>
    <row r="61599" ht="10.199999999999999" hidden="1" x14ac:dyDescent="0.2"/>
    <row r="61600" ht="10.199999999999999" hidden="1" x14ac:dyDescent="0.2"/>
    <row r="61601" ht="10.199999999999999" hidden="1" x14ac:dyDescent="0.2"/>
    <row r="61602" ht="10.199999999999999" hidden="1" x14ac:dyDescent="0.2"/>
    <row r="61603" ht="10.199999999999999" hidden="1" x14ac:dyDescent="0.2"/>
    <row r="61604" ht="10.199999999999999" hidden="1" x14ac:dyDescent="0.2"/>
    <row r="61605" ht="10.199999999999999" hidden="1" x14ac:dyDescent="0.2"/>
    <row r="61606" ht="10.199999999999999" hidden="1" x14ac:dyDescent="0.2"/>
    <row r="61607" ht="10.199999999999999" hidden="1" x14ac:dyDescent="0.2"/>
    <row r="61608" ht="10.199999999999999" hidden="1" x14ac:dyDescent="0.2"/>
    <row r="61609" ht="10.199999999999999" hidden="1" x14ac:dyDescent="0.2"/>
    <row r="61610" ht="10.199999999999999" hidden="1" x14ac:dyDescent="0.2"/>
    <row r="61611" ht="10.199999999999999" hidden="1" x14ac:dyDescent="0.2"/>
    <row r="61612" ht="10.199999999999999" hidden="1" x14ac:dyDescent="0.2"/>
    <row r="61613" ht="10.199999999999999" hidden="1" x14ac:dyDescent="0.2"/>
    <row r="61614" ht="10.199999999999999" hidden="1" x14ac:dyDescent="0.2"/>
    <row r="61615" ht="10.199999999999999" hidden="1" x14ac:dyDescent="0.2"/>
    <row r="61616" ht="10.199999999999999" hidden="1" x14ac:dyDescent="0.2"/>
    <row r="61617" ht="10.199999999999999" hidden="1" x14ac:dyDescent="0.2"/>
    <row r="61618" ht="10.199999999999999" hidden="1" x14ac:dyDescent="0.2"/>
    <row r="61619" ht="10.199999999999999" hidden="1" x14ac:dyDescent="0.2"/>
    <row r="61620" ht="10.199999999999999" hidden="1" x14ac:dyDescent="0.2"/>
    <row r="61621" ht="10.199999999999999" hidden="1" x14ac:dyDescent="0.2"/>
    <row r="61622" ht="10.199999999999999" hidden="1" x14ac:dyDescent="0.2"/>
    <row r="61623" ht="10.199999999999999" hidden="1" x14ac:dyDescent="0.2"/>
    <row r="61624" ht="10.199999999999999" hidden="1" x14ac:dyDescent="0.2"/>
    <row r="61625" ht="10.199999999999999" hidden="1" x14ac:dyDescent="0.2"/>
    <row r="61626" ht="10.199999999999999" hidden="1" x14ac:dyDescent="0.2"/>
    <row r="61627" ht="10.199999999999999" hidden="1" x14ac:dyDescent="0.2"/>
    <row r="61628" ht="10.199999999999999" hidden="1" x14ac:dyDescent="0.2"/>
    <row r="61629" ht="10.199999999999999" hidden="1" x14ac:dyDescent="0.2"/>
    <row r="61630" ht="10.199999999999999" hidden="1" x14ac:dyDescent="0.2"/>
    <row r="61631" ht="10.199999999999999" hidden="1" x14ac:dyDescent="0.2"/>
    <row r="61632" ht="10.199999999999999" hidden="1" x14ac:dyDescent="0.2"/>
    <row r="61633" ht="10.199999999999999" hidden="1" x14ac:dyDescent="0.2"/>
    <row r="61634" ht="10.199999999999999" hidden="1" x14ac:dyDescent="0.2"/>
    <row r="61635" ht="10.199999999999999" hidden="1" x14ac:dyDescent="0.2"/>
    <row r="61636" ht="10.199999999999999" hidden="1" x14ac:dyDescent="0.2"/>
    <row r="61637" ht="10.199999999999999" hidden="1" x14ac:dyDescent="0.2"/>
    <row r="61638" ht="10.199999999999999" hidden="1" x14ac:dyDescent="0.2"/>
    <row r="61639" ht="10.199999999999999" hidden="1" x14ac:dyDescent="0.2"/>
    <row r="61640" ht="10.199999999999999" hidden="1" x14ac:dyDescent="0.2"/>
    <row r="61641" ht="10.199999999999999" hidden="1" x14ac:dyDescent="0.2"/>
    <row r="61642" ht="10.199999999999999" hidden="1" x14ac:dyDescent="0.2"/>
    <row r="61643" ht="10.199999999999999" hidden="1" x14ac:dyDescent="0.2"/>
    <row r="61644" ht="10.199999999999999" hidden="1" x14ac:dyDescent="0.2"/>
    <row r="61645" ht="10.199999999999999" hidden="1" x14ac:dyDescent="0.2"/>
    <row r="61646" ht="10.199999999999999" hidden="1" x14ac:dyDescent="0.2"/>
    <row r="61647" ht="10.199999999999999" hidden="1" x14ac:dyDescent="0.2"/>
    <row r="61648" ht="10.199999999999999" hidden="1" x14ac:dyDescent="0.2"/>
    <row r="61649" ht="10.199999999999999" hidden="1" x14ac:dyDescent="0.2"/>
    <row r="61650" ht="10.199999999999999" hidden="1" x14ac:dyDescent="0.2"/>
    <row r="61651" ht="10.199999999999999" hidden="1" x14ac:dyDescent="0.2"/>
    <row r="61652" ht="10.199999999999999" hidden="1" x14ac:dyDescent="0.2"/>
    <row r="61653" ht="10.199999999999999" hidden="1" x14ac:dyDescent="0.2"/>
    <row r="61654" ht="10.199999999999999" hidden="1" x14ac:dyDescent="0.2"/>
    <row r="61655" ht="10.199999999999999" hidden="1" x14ac:dyDescent="0.2"/>
    <row r="61656" ht="10.199999999999999" hidden="1" x14ac:dyDescent="0.2"/>
    <row r="61657" ht="10.199999999999999" hidden="1" x14ac:dyDescent="0.2"/>
    <row r="61658" ht="10.199999999999999" hidden="1" x14ac:dyDescent="0.2"/>
    <row r="61659" ht="10.199999999999999" hidden="1" x14ac:dyDescent="0.2"/>
    <row r="61660" ht="10.199999999999999" hidden="1" x14ac:dyDescent="0.2"/>
    <row r="61661" ht="10.199999999999999" hidden="1" x14ac:dyDescent="0.2"/>
    <row r="61662" ht="10.199999999999999" hidden="1" x14ac:dyDescent="0.2"/>
    <row r="61663" ht="10.199999999999999" hidden="1" x14ac:dyDescent="0.2"/>
    <row r="61664" ht="10.199999999999999" hidden="1" x14ac:dyDescent="0.2"/>
    <row r="61665" ht="10.199999999999999" hidden="1" x14ac:dyDescent="0.2"/>
    <row r="61666" ht="10.199999999999999" hidden="1" x14ac:dyDescent="0.2"/>
    <row r="61667" ht="10.199999999999999" hidden="1" x14ac:dyDescent="0.2"/>
    <row r="61668" ht="10.199999999999999" hidden="1" x14ac:dyDescent="0.2"/>
    <row r="61669" ht="10.199999999999999" hidden="1" x14ac:dyDescent="0.2"/>
    <row r="61670" ht="10.199999999999999" hidden="1" x14ac:dyDescent="0.2"/>
    <row r="61671" ht="10.199999999999999" hidden="1" x14ac:dyDescent="0.2"/>
    <row r="61672" ht="10.199999999999999" hidden="1" x14ac:dyDescent="0.2"/>
    <row r="61673" ht="10.199999999999999" hidden="1" x14ac:dyDescent="0.2"/>
    <row r="61674" ht="10.199999999999999" hidden="1" x14ac:dyDescent="0.2"/>
    <row r="61675" ht="10.199999999999999" hidden="1" x14ac:dyDescent="0.2"/>
    <row r="61676" ht="10.199999999999999" hidden="1" x14ac:dyDescent="0.2"/>
    <row r="61677" ht="10.199999999999999" hidden="1" x14ac:dyDescent="0.2"/>
    <row r="61678" ht="10.199999999999999" hidden="1" x14ac:dyDescent="0.2"/>
    <row r="61679" ht="10.199999999999999" hidden="1" x14ac:dyDescent="0.2"/>
    <row r="61680" ht="10.199999999999999" hidden="1" x14ac:dyDescent="0.2"/>
    <row r="61681" ht="10.199999999999999" hidden="1" x14ac:dyDescent="0.2"/>
    <row r="61682" ht="10.199999999999999" hidden="1" x14ac:dyDescent="0.2"/>
    <row r="61683" ht="10.199999999999999" hidden="1" x14ac:dyDescent="0.2"/>
    <row r="61684" ht="10.199999999999999" hidden="1" x14ac:dyDescent="0.2"/>
    <row r="61685" ht="10.199999999999999" hidden="1" x14ac:dyDescent="0.2"/>
    <row r="61686" ht="10.199999999999999" hidden="1" x14ac:dyDescent="0.2"/>
    <row r="61687" ht="10.199999999999999" hidden="1" x14ac:dyDescent="0.2"/>
    <row r="61688" ht="10.199999999999999" hidden="1" x14ac:dyDescent="0.2"/>
    <row r="61689" ht="10.199999999999999" hidden="1" x14ac:dyDescent="0.2"/>
    <row r="61690" ht="10.199999999999999" hidden="1" x14ac:dyDescent="0.2"/>
    <row r="61691" ht="10.199999999999999" hidden="1" x14ac:dyDescent="0.2"/>
    <row r="61692" ht="10.199999999999999" hidden="1" x14ac:dyDescent="0.2"/>
    <row r="61693" ht="10.199999999999999" hidden="1" x14ac:dyDescent="0.2"/>
    <row r="61694" ht="10.199999999999999" hidden="1" x14ac:dyDescent="0.2"/>
    <row r="61695" ht="10.199999999999999" hidden="1" x14ac:dyDescent="0.2"/>
    <row r="61696" ht="10.199999999999999" hidden="1" x14ac:dyDescent="0.2"/>
    <row r="61697" ht="10.199999999999999" hidden="1" x14ac:dyDescent="0.2"/>
    <row r="61698" ht="10.199999999999999" hidden="1" x14ac:dyDescent="0.2"/>
    <row r="61699" ht="10.199999999999999" hidden="1" x14ac:dyDescent="0.2"/>
    <row r="61700" ht="10.199999999999999" hidden="1" x14ac:dyDescent="0.2"/>
    <row r="61701" ht="10.199999999999999" hidden="1" x14ac:dyDescent="0.2"/>
    <row r="61702" ht="10.199999999999999" hidden="1" x14ac:dyDescent="0.2"/>
    <row r="61703" ht="10.199999999999999" hidden="1" x14ac:dyDescent="0.2"/>
    <row r="61704" ht="10.199999999999999" hidden="1" x14ac:dyDescent="0.2"/>
    <row r="61705" ht="10.199999999999999" hidden="1" x14ac:dyDescent="0.2"/>
    <row r="61706" ht="10.199999999999999" hidden="1" x14ac:dyDescent="0.2"/>
    <row r="61707" ht="10.199999999999999" hidden="1" x14ac:dyDescent="0.2"/>
    <row r="61708" ht="10.199999999999999" hidden="1" x14ac:dyDescent="0.2"/>
    <row r="61709" ht="10.199999999999999" hidden="1" x14ac:dyDescent="0.2"/>
    <row r="61710" ht="10.199999999999999" hidden="1" x14ac:dyDescent="0.2"/>
    <row r="61711" ht="10.199999999999999" hidden="1" x14ac:dyDescent="0.2"/>
    <row r="61712" ht="10.199999999999999" hidden="1" x14ac:dyDescent="0.2"/>
    <row r="61713" ht="10.199999999999999" hidden="1" x14ac:dyDescent="0.2"/>
    <row r="61714" ht="10.199999999999999" hidden="1" x14ac:dyDescent="0.2"/>
    <row r="61715" ht="10.199999999999999" hidden="1" x14ac:dyDescent="0.2"/>
    <row r="61716" ht="10.199999999999999" hidden="1" x14ac:dyDescent="0.2"/>
    <row r="61717" ht="10.199999999999999" hidden="1" x14ac:dyDescent="0.2"/>
    <row r="61718" ht="10.199999999999999" hidden="1" x14ac:dyDescent="0.2"/>
    <row r="61719" ht="10.199999999999999" hidden="1" x14ac:dyDescent="0.2"/>
    <row r="61720" ht="10.199999999999999" hidden="1" x14ac:dyDescent="0.2"/>
    <row r="61721" ht="10.199999999999999" hidden="1" x14ac:dyDescent="0.2"/>
    <row r="61722" ht="10.199999999999999" hidden="1" x14ac:dyDescent="0.2"/>
    <row r="61723" ht="10.199999999999999" hidden="1" x14ac:dyDescent="0.2"/>
    <row r="61724" ht="10.199999999999999" hidden="1" x14ac:dyDescent="0.2"/>
    <row r="61725" ht="10.199999999999999" hidden="1" x14ac:dyDescent="0.2"/>
    <row r="61726" ht="10.199999999999999" hidden="1" x14ac:dyDescent="0.2"/>
    <row r="61727" ht="10.199999999999999" hidden="1" x14ac:dyDescent="0.2"/>
    <row r="61728" ht="10.199999999999999" hidden="1" x14ac:dyDescent="0.2"/>
    <row r="61729" ht="10.199999999999999" hidden="1" x14ac:dyDescent="0.2"/>
    <row r="61730" ht="10.199999999999999" hidden="1" x14ac:dyDescent="0.2"/>
    <row r="61731" ht="10.199999999999999" hidden="1" x14ac:dyDescent="0.2"/>
    <row r="61732" ht="10.199999999999999" hidden="1" x14ac:dyDescent="0.2"/>
    <row r="61733" ht="10.199999999999999" hidden="1" x14ac:dyDescent="0.2"/>
    <row r="61734" ht="10.199999999999999" hidden="1" x14ac:dyDescent="0.2"/>
    <row r="61735" ht="10.199999999999999" hidden="1" x14ac:dyDescent="0.2"/>
    <row r="61736" ht="10.199999999999999" hidden="1" x14ac:dyDescent="0.2"/>
    <row r="61737" ht="10.199999999999999" hidden="1" x14ac:dyDescent="0.2"/>
    <row r="61738" ht="10.199999999999999" hidden="1" x14ac:dyDescent="0.2"/>
    <row r="61739" ht="10.199999999999999" hidden="1" x14ac:dyDescent="0.2"/>
    <row r="61740" ht="10.199999999999999" hidden="1" x14ac:dyDescent="0.2"/>
    <row r="61741" ht="10.199999999999999" hidden="1" x14ac:dyDescent="0.2"/>
    <row r="61742" ht="10.199999999999999" hidden="1" x14ac:dyDescent="0.2"/>
    <row r="61743" ht="10.199999999999999" hidden="1" x14ac:dyDescent="0.2"/>
    <row r="61744" ht="10.199999999999999" hidden="1" x14ac:dyDescent="0.2"/>
    <row r="61745" ht="10.199999999999999" hidden="1" x14ac:dyDescent="0.2"/>
    <row r="61746" ht="10.199999999999999" hidden="1" x14ac:dyDescent="0.2"/>
    <row r="61747" ht="10.199999999999999" hidden="1" x14ac:dyDescent="0.2"/>
    <row r="61748" ht="10.199999999999999" hidden="1" x14ac:dyDescent="0.2"/>
    <row r="61749" ht="10.199999999999999" hidden="1" x14ac:dyDescent="0.2"/>
    <row r="61750" ht="10.199999999999999" hidden="1" x14ac:dyDescent="0.2"/>
    <row r="61751" ht="10.199999999999999" hidden="1" x14ac:dyDescent="0.2"/>
    <row r="61752" ht="10.199999999999999" hidden="1" x14ac:dyDescent="0.2"/>
    <row r="61753" ht="10.199999999999999" hidden="1" x14ac:dyDescent="0.2"/>
    <row r="61754" ht="10.199999999999999" hidden="1" x14ac:dyDescent="0.2"/>
    <row r="61755" ht="10.199999999999999" hidden="1" x14ac:dyDescent="0.2"/>
    <row r="61756" ht="10.199999999999999" hidden="1" x14ac:dyDescent="0.2"/>
    <row r="61757" ht="10.199999999999999" hidden="1" x14ac:dyDescent="0.2"/>
    <row r="61758" ht="10.199999999999999" hidden="1" x14ac:dyDescent="0.2"/>
    <row r="61759" ht="10.199999999999999" hidden="1" x14ac:dyDescent="0.2"/>
    <row r="61760" ht="10.199999999999999" hidden="1" x14ac:dyDescent="0.2"/>
    <row r="61761" ht="10.199999999999999" hidden="1" x14ac:dyDescent="0.2"/>
    <row r="61762" ht="10.199999999999999" hidden="1" x14ac:dyDescent="0.2"/>
    <row r="61763" ht="10.199999999999999" hidden="1" x14ac:dyDescent="0.2"/>
    <row r="61764" ht="10.199999999999999" hidden="1" x14ac:dyDescent="0.2"/>
    <row r="61765" ht="10.199999999999999" hidden="1" x14ac:dyDescent="0.2"/>
    <row r="61766" ht="10.199999999999999" hidden="1" x14ac:dyDescent="0.2"/>
    <row r="61767" ht="10.199999999999999" hidden="1" x14ac:dyDescent="0.2"/>
    <row r="61768" ht="10.199999999999999" hidden="1" x14ac:dyDescent="0.2"/>
    <row r="61769" ht="10.199999999999999" hidden="1" x14ac:dyDescent="0.2"/>
    <row r="61770" ht="10.199999999999999" hidden="1" x14ac:dyDescent="0.2"/>
    <row r="61771" ht="10.199999999999999" hidden="1" x14ac:dyDescent="0.2"/>
    <row r="61772" ht="10.199999999999999" hidden="1" x14ac:dyDescent="0.2"/>
    <row r="61773" ht="10.199999999999999" hidden="1" x14ac:dyDescent="0.2"/>
    <row r="61774" ht="10.199999999999999" hidden="1" x14ac:dyDescent="0.2"/>
    <row r="61775" ht="10.199999999999999" hidden="1" x14ac:dyDescent="0.2"/>
    <row r="61776" ht="10.199999999999999" hidden="1" x14ac:dyDescent="0.2"/>
    <row r="61777" ht="10.199999999999999" hidden="1" x14ac:dyDescent="0.2"/>
    <row r="61778" ht="10.199999999999999" hidden="1" x14ac:dyDescent="0.2"/>
    <row r="61779" ht="10.199999999999999" hidden="1" x14ac:dyDescent="0.2"/>
    <row r="61780" ht="10.199999999999999" hidden="1" x14ac:dyDescent="0.2"/>
    <row r="61781" ht="10.199999999999999" hidden="1" x14ac:dyDescent="0.2"/>
    <row r="61782" ht="10.199999999999999" hidden="1" x14ac:dyDescent="0.2"/>
    <row r="61783" ht="10.199999999999999" hidden="1" x14ac:dyDescent="0.2"/>
    <row r="61784" ht="10.199999999999999" hidden="1" x14ac:dyDescent="0.2"/>
    <row r="61785" ht="10.199999999999999" hidden="1" x14ac:dyDescent="0.2"/>
    <row r="61786" ht="10.199999999999999" hidden="1" x14ac:dyDescent="0.2"/>
    <row r="61787" ht="10.199999999999999" hidden="1" x14ac:dyDescent="0.2"/>
    <row r="61788" ht="10.199999999999999" hidden="1" x14ac:dyDescent="0.2"/>
    <row r="61789" ht="10.199999999999999" hidden="1" x14ac:dyDescent="0.2"/>
    <row r="61790" ht="10.199999999999999" hidden="1" x14ac:dyDescent="0.2"/>
    <row r="61791" ht="10.199999999999999" hidden="1" x14ac:dyDescent="0.2"/>
    <row r="61792" ht="10.199999999999999" hidden="1" x14ac:dyDescent="0.2"/>
    <row r="61793" ht="10.199999999999999" hidden="1" x14ac:dyDescent="0.2"/>
    <row r="61794" ht="10.199999999999999" hidden="1" x14ac:dyDescent="0.2"/>
    <row r="61795" ht="10.199999999999999" hidden="1" x14ac:dyDescent="0.2"/>
    <row r="61796" ht="10.199999999999999" hidden="1" x14ac:dyDescent="0.2"/>
    <row r="61797" ht="10.199999999999999" hidden="1" x14ac:dyDescent="0.2"/>
    <row r="61798" ht="10.199999999999999" hidden="1" x14ac:dyDescent="0.2"/>
    <row r="61799" ht="10.199999999999999" hidden="1" x14ac:dyDescent="0.2"/>
    <row r="61800" ht="10.199999999999999" hidden="1" x14ac:dyDescent="0.2"/>
    <row r="61801" ht="10.199999999999999" hidden="1" x14ac:dyDescent="0.2"/>
    <row r="61802" ht="10.199999999999999" hidden="1" x14ac:dyDescent="0.2"/>
    <row r="61803" ht="10.199999999999999" hidden="1" x14ac:dyDescent="0.2"/>
    <row r="61804" ht="10.199999999999999" hidden="1" x14ac:dyDescent="0.2"/>
    <row r="61805" ht="10.199999999999999" hidden="1" x14ac:dyDescent="0.2"/>
    <row r="61806" ht="10.199999999999999" hidden="1" x14ac:dyDescent="0.2"/>
    <row r="61807" ht="10.199999999999999" hidden="1" x14ac:dyDescent="0.2"/>
    <row r="61808" ht="10.199999999999999" hidden="1" x14ac:dyDescent="0.2"/>
    <row r="61809" ht="10.199999999999999" hidden="1" x14ac:dyDescent="0.2"/>
    <row r="61810" ht="10.199999999999999" hidden="1" x14ac:dyDescent="0.2"/>
    <row r="61811" ht="10.199999999999999" hidden="1" x14ac:dyDescent="0.2"/>
    <row r="61812" ht="10.199999999999999" hidden="1" x14ac:dyDescent="0.2"/>
    <row r="61813" ht="10.199999999999999" hidden="1" x14ac:dyDescent="0.2"/>
    <row r="61814" ht="10.199999999999999" hidden="1" x14ac:dyDescent="0.2"/>
    <row r="61815" ht="10.199999999999999" hidden="1" x14ac:dyDescent="0.2"/>
    <row r="61816" ht="10.199999999999999" hidden="1" x14ac:dyDescent="0.2"/>
    <row r="61817" ht="10.199999999999999" hidden="1" x14ac:dyDescent="0.2"/>
    <row r="61818" ht="10.199999999999999" hidden="1" x14ac:dyDescent="0.2"/>
    <row r="61819" ht="10.199999999999999" hidden="1" x14ac:dyDescent="0.2"/>
    <row r="61820" ht="10.199999999999999" hidden="1" x14ac:dyDescent="0.2"/>
    <row r="61821" ht="10.199999999999999" hidden="1" x14ac:dyDescent="0.2"/>
    <row r="61822" ht="10.199999999999999" hidden="1" x14ac:dyDescent="0.2"/>
    <row r="61823" ht="10.199999999999999" hidden="1" x14ac:dyDescent="0.2"/>
    <row r="61824" ht="10.199999999999999" hidden="1" x14ac:dyDescent="0.2"/>
    <row r="61825" ht="10.199999999999999" hidden="1" x14ac:dyDescent="0.2"/>
    <row r="61826" ht="10.199999999999999" hidden="1" x14ac:dyDescent="0.2"/>
    <row r="61827" ht="10.199999999999999" hidden="1" x14ac:dyDescent="0.2"/>
    <row r="61828" ht="10.199999999999999" hidden="1" x14ac:dyDescent="0.2"/>
    <row r="61829" ht="10.199999999999999" hidden="1" x14ac:dyDescent="0.2"/>
    <row r="61830" ht="10.199999999999999" hidden="1" x14ac:dyDescent="0.2"/>
    <row r="61831" ht="10.199999999999999" hidden="1" x14ac:dyDescent="0.2"/>
    <row r="61832" ht="10.199999999999999" hidden="1" x14ac:dyDescent="0.2"/>
    <row r="61833" ht="10.199999999999999" hidden="1" x14ac:dyDescent="0.2"/>
    <row r="61834" ht="10.199999999999999" hidden="1" x14ac:dyDescent="0.2"/>
    <row r="61835" ht="10.199999999999999" hidden="1" x14ac:dyDescent="0.2"/>
    <row r="61836" ht="10.199999999999999" hidden="1" x14ac:dyDescent="0.2"/>
    <row r="61837" ht="10.199999999999999" hidden="1" x14ac:dyDescent="0.2"/>
    <row r="61838" ht="10.199999999999999" hidden="1" x14ac:dyDescent="0.2"/>
    <row r="61839" ht="10.199999999999999" hidden="1" x14ac:dyDescent="0.2"/>
    <row r="61840" ht="10.199999999999999" hidden="1" x14ac:dyDescent="0.2"/>
    <row r="61841" ht="10.199999999999999" hidden="1" x14ac:dyDescent="0.2"/>
    <row r="61842" ht="10.199999999999999" hidden="1" x14ac:dyDescent="0.2"/>
    <row r="61843" ht="10.199999999999999" hidden="1" x14ac:dyDescent="0.2"/>
    <row r="61844" ht="10.199999999999999" hidden="1" x14ac:dyDescent="0.2"/>
    <row r="61845" ht="10.199999999999999" hidden="1" x14ac:dyDescent="0.2"/>
    <row r="61846" ht="10.199999999999999" hidden="1" x14ac:dyDescent="0.2"/>
    <row r="61847" ht="10.199999999999999" hidden="1" x14ac:dyDescent="0.2"/>
    <row r="61848" ht="10.199999999999999" hidden="1" x14ac:dyDescent="0.2"/>
    <row r="61849" ht="10.199999999999999" hidden="1" x14ac:dyDescent="0.2"/>
    <row r="61850" ht="10.199999999999999" hidden="1" x14ac:dyDescent="0.2"/>
    <row r="61851" ht="10.199999999999999" hidden="1" x14ac:dyDescent="0.2"/>
    <row r="61852" ht="10.199999999999999" hidden="1" x14ac:dyDescent="0.2"/>
    <row r="61853" ht="10.199999999999999" hidden="1" x14ac:dyDescent="0.2"/>
    <row r="61854" ht="10.199999999999999" hidden="1" x14ac:dyDescent="0.2"/>
    <row r="61855" ht="10.199999999999999" hidden="1" x14ac:dyDescent="0.2"/>
    <row r="61856" ht="10.199999999999999" hidden="1" x14ac:dyDescent="0.2"/>
    <row r="61857" ht="10.199999999999999" hidden="1" x14ac:dyDescent="0.2"/>
    <row r="61858" ht="10.199999999999999" hidden="1" x14ac:dyDescent="0.2"/>
    <row r="61859" ht="10.199999999999999" hidden="1" x14ac:dyDescent="0.2"/>
    <row r="61860" ht="10.199999999999999" hidden="1" x14ac:dyDescent="0.2"/>
    <row r="61861" ht="10.199999999999999" hidden="1" x14ac:dyDescent="0.2"/>
    <row r="61862" ht="10.199999999999999" hidden="1" x14ac:dyDescent="0.2"/>
    <row r="61863" ht="10.199999999999999" hidden="1" x14ac:dyDescent="0.2"/>
    <row r="61864" ht="10.199999999999999" hidden="1" x14ac:dyDescent="0.2"/>
    <row r="61865" ht="10.199999999999999" hidden="1" x14ac:dyDescent="0.2"/>
    <row r="61866" ht="10.199999999999999" hidden="1" x14ac:dyDescent="0.2"/>
    <row r="61867" ht="10.199999999999999" hidden="1" x14ac:dyDescent="0.2"/>
    <row r="61868" ht="10.199999999999999" hidden="1" x14ac:dyDescent="0.2"/>
    <row r="61869" ht="10.199999999999999" hidden="1" x14ac:dyDescent="0.2"/>
    <row r="61870" ht="10.199999999999999" hidden="1" x14ac:dyDescent="0.2"/>
    <row r="61871" ht="10.199999999999999" hidden="1" x14ac:dyDescent="0.2"/>
    <row r="61872" ht="10.199999999999999" hidden="1" x14ac:dyDescent="0.2"/>
    <row r="61873" ht="10.199999999999999" hidden="1" x14ac:dyDescent="0.2"/>
    <row r="61874" ht="10.199999999999999" hidden="1" x14ac:dyDescent="0.2"/>
    <row r="61875" ht="10.199999999999999" hidden="1" x14ac:dyDescent="0.2"/>
    <row r="61876" ht="10.199999999999999" hidden="1" x14ac:dyDescent="0.2"/>
    <row r="61877" ht="10.199999999999999" hidden="1" x14ac:dyDescent="0.2"/>
    <row r="61878" ht="10.199999999999999" hidden="1" x14ac:dyDescent="0.2"/>
    <row r="61879" ht="10.199999999999999" hidden="1" x14ac:dyDescent="0.2"/>
    <row r="61880" ht="10.199999999999999" hidden="1" x14ac:dyDescent="0.2"/>
    <row r="61881" ht="10.199999999999999" hidden="1" x14ac:dyDescent="0.2"/>
    <row r="61882" ht="10.199999999999999" hidden="1" x14ac:dyDescent="0.2"/>
    <row r="61883" ht="10.199999999999999" hidden="1" x14ac:dyDescent="0.2"/>
    <row r="61884" ht="10.199999999999999" hidden="1" x14ac:dyDescent="0.2"/>
    <row r="61885" ht="10.199999999999999" hidden="1" x14ac:dyDescent="0.2"/>
    <row r="61886" ht="10.199999999999999" hidden="1" x14ac:dyDescent="0.2"/>
    <row r="61887" ht="10.199999999999999" hidden="1" x14ac:dyDescent="0.2"/>
    <row r="61888" ht="10.199999999999999" hidden="1" x14ac:dyDescent="0.2"/>
    <row r="61889" ht="10.199999999999999" hidden="1" x14ac:dyDescent="0.2"/>
    <row r="61890" ht="10.199999999999999" hidden="1" x14ac:dyDescent="0.2"/>
    <row r="61891" ht="10.199999999999999" hidden="1" x14ac:dyDescent="0.2"/>
    <row r="61892" ht="10.199999999999999" hidden="1" x14ac:dyDescent="0.2"/>
    <row r="61893" ht="10.199999999999999" hidden="1" x14ac:dyDescent="0.2"/>
    <row r="61894" ht="10.199999999999999" hidden="1" x14ac:dyDescent="0.2"/>
    <row r="61895" ht="10.199999999999999" hidden="1" x14ac:dyDescent="0.2"/>
    <row r="61896" ht="10.199999999999999" hidden="1" x14ac:dyDescent="0.2"/>
    <row r="61897" ht="10.199999999999999" hidden="1" x14ac:dyDescent="0.2"/>
    <row r="61898" ht="10.199999999999999" hidden="1" x14ac:dyDescent="0.2"/>
    <row r="61899" ht="10.199999999999999" hidden="1" x14ac:dyDescent="0.2"/>
    <row r="61900" ht="10.199999999999999" hidden="1" x14ac:dyDescent="0.2"/>
    <row r="61901" ht="10.199999999999999" hidden="1" x14ac:dyDescent="0.2"/>
    <row r="61902" ht="10.199999999999999" hidden="1" x14ac:dyDescent="0.2"/>
    <row r="61903" ht="10.199999999999999" hidden="1" x14ac:dyDescent="0.2"/>
    <row r="61904" ht="10.199999999999999" hidden="1" x14ac:dyDescent="0.2"/>
    <row r="61905" ht="10.199999999999999" hidden="1" x14ac:dyDescent="0.2"/>
    <row r="61906" ht="10.199999999999999" hidden="1" x14ac:dyDescent="0.2"/>
    <row r="61907" ht="10.199999999999999" hidden="1" x14ac:dyDescent="0.2"/>
    <row r="61908" ht="10.199999999999999" hidden="1" x14ac:dyDescent="0.2"/>
    <row r="61909" ht="10.199999999999999" hidden="1" x14ac:dyDescent="0.2"/>
    <row r="61910" ht="10.199999999999999" hidden="1" x14ac:dyDescent="0.2"/>
    <row r="61911" ht="10.199999999999999" hidden="1" x14ac:dyDescent="0.2"/>
    <row r="61912" ht="10.199999999999999" hidden="1" x14ac:dyDescent="0.2"/>
    <row r="61913" ht="10.199999999999999" hidden="1" x14ac:dyDescent="0.2"/>
    <row r="61914" ht="10.199999999999999" hidden="1" x14ac:dyDescent="0.2"/>
    <row r="61915" ht="10.199999999999999" hidden="1" x14ac:dyDescent="0.2"/>
    <row r="61916" ht="10.199999999999999" hidden="1" x14ac:dyDescent="0.2"/>
    <row r="61917" ht="10.199999999999999" hidden="1" x14ac:dyDescent="0.2"/>
    <row r="61918" ht="10.199999999999999" hidden="1" x14ac:dyDescent="0.2"/>
    <row r="61919" ht="10.199999999999999" hidden="1" x14ac:dyDescent="0.2"/>
    <row r="61920" ht="10.199999999999999" hidden="1" x14ac:dyDescent="0.2"/>
    <row r="61921" ht="10.199999999999999" hidden="1" x14ac:dyDescent="0.2"/>
    <row r="61922" ht="10.199999999999999" hidden="1" x14ac:dyDescent="0.2"/>
    <row r="61923" ht="10.199999999999999" hidden="1" x14ac:dyDescent="0.2"/>
    <row r="61924" ht="10.199999999999999" hidden="1" x14ac:dyDescent="0.2"/>
    <row r="61925" ht="10.199999999999999" hidden="1" x14ac:dyDescent="0.2"/>
    <row r="61926" ht="10.199999999999999" hidden="1" x14ac:dyDescent="0.2"/>
    <row r="61927" ht="10.199999999999999" hidden="1" x14ac:dyDescent="0.2"/>
    <row r="61928" ht="10.199999999999999" hidden="1" x14ac:dyDescent="0.2"/>
    <row r="61929" ht="10.199999999999999" hidden="1" x14ac:dyDescent="0.2"/>
    <row r="61930" ht="10.199999999999999" hidden="1" x14ac:dyDescent="0.2"/>
    <row r="61931" ht="10.199999999999999" hidden="1" x14ac:dyDescent="0.2"/>
    <row r="61932" ht="10.199999999999999" hidden="1" x14ac:dyDescent="0.2"/>
    <row r="61933" ht="10.199999999999999" hidden="1" x14ac:dyDescent="0.2"/>
    <row r="61934" ht="10.199999999999999" hidden="1" x14ac:dyDescent="0.2"/>
    <row r="61935" ht="10.199999999999999" hidden="1" x14ac:dyDescent="0.2"/>
    <row r="61936" ht="10.199999999999999" hidden="1" x14ac:dyDescent="0.2"/>
    <row r="61937" ht="10.199999999999999" hidden="1" x14ac:dyDescent="0.2"/>
    <row r="61938" ht="10.199999999999999" hidden="1" x14ac:dyDescent="0.2"/>
    <row r="61939" ht="10.199999999999999" hidden="1" x14ac:dyDescent="0.2"/>
    <row r="61940" ht="10.199999999999999" hidden="1" x14ac:dyDescent="0.2"/>
    <row r="61941" ht="10.199999999999999" hidden="1" x14ac:dyDescent="0.2"/>
    <row r="61942" ht="10.199999999999999" hidden="1" x14ac:dyDescent="0.2"/>
    <row r="61943" ht="10.199999999999999" hidden="1" x14ac:dyDescent="0.2"/>
    <row r="61944" ht="10.199999999999999" hidden="1" x14ac:dyDescent="0.2"/>
    <row r="61945" ht="10.199999999999999" hidden="1" x14ac:dyDescent="0.2"/>
    <row r="61946" ht="10.199999999999999" hidden="1" x14ac:dyDescent="0.2"/>
    <row r="61947" ht="10.199999999999999" hidden="1" x14ac:dyDescent="0.2"/>
    <row r="61948" ht="10.199999999999999" hidden="1" x14ac:dyDescent="0.2"/>
    <row r="61949" ht="10.199999999999999" hidden="1" x14ac:dyDescent="0.2"/>
    <row r="61950" ht="10.199999999999999" hidden="1" x14ac:dyDescent="0.2"/>
    <row r="61951" ht="10.199999999999999" hidden="1" x14ac:dyDescent="0.2"/>
    <row r="61952" ht="10.199999999999999" hidden="1" x14ac:dyDescent="0.2"/>
    <row r="61953" ht="10.199999999999999" hidden="1" x14ac:dyDescent="0.2"/>
    <row r="61954" ht="10.199999999999999" hidden="1" x14ac:dyDescent="0.2"/>
    <row r="61955" ht="10.199999999999999" hidden="1" x14ac:dyDescent="0.2"/>
    <row r="61956" ht="10.199999999999999" hidden="1" x14ac:dyDescent="0.2"/>
    <row r="61957" ht="10.199999999999999" hidden="1" x14ac:dyDescent="0.2"/>
    <row r="61958" ht="10.199999999999999" hidden="1" x14ac:dyDescent="0.2"/>
    <row r="61959" ht="10.199999999999999" hidden="1" x14ac:dyDescent="0.2"/>
    <row r="61960" ht="10.199999999999999" hidden="1" x14ac:dyDescent="0.2"/>
    <row r="61961" ht="10.199999999999999" hidden="1" x14ac:dyDescent="0.2"/>
    <row r="61962" ht="10.199999999999999" hidden="1" x14ac:dyDescent="0.2"/>
    <row r="61963" ht="10.199999999999999" hidden="1" x14ac:dyDescent="0.2"/>
    <row r="61964" ht="10.199999999999999" hidden="1" x14ac:dyDescent="0.2"/>
    <row r="61965" ht="10.199999999999999" hidden="1" x14ac:dyDescent="0.2"/>
    <row r="61966" ht="10.199999999999999" hidden="1" x14ac:dyDescent="0.2"/>
    <row r="61967" ht="10.199999999999999" hidden="1" x14ac:dyDescent="0.2"/>
    <row r="61968" ht="10.199999999999999" hidden="1" x14ac:dyDescent="0.2"/>
    <row r="61969" ht="10.199999999999999" hidden="1" x14ac:dyDescent="0.2"/>
    <row r="61970" ht="10.199999999999999" hidden="1" x14ac:dyDescent="0.2"/>
    <row r="61971" ht="10.199999999999999" hidden="1" x14ac:dyDescent="0.2"/>
    <row r="61972" ht="10.199999999999999" hidden="1" x14ac:dyDescent="0.2"/>
    <row r="61973" ht="10.199999999999999" hidden="1" x14ac:dyDescent="0.2"/>
    <row r="61974" ht="10.199999999999999" hidden="1" x14ac:dyDescent="0.2"/>
    <row r="61975" ht="10.199999999999999" hidden="1" x14ac:dyDescent="0.2"/>
    <row r="61976" ht="10.199999999999999" hidden="1" x14ac:dyDescent="0.2"/>
    <row r="61977" ht="10.199999999999999" hidden="1" x14ac:dyDescent="0.2"/>
    <row r="61978" ht="10.199999999999999" hidden="1" x14ac:dyDescent="0.2"/>
    <row r="61979" ht="10.199999999999999" hidden="1" x14ac:dyDescent="0.2"/>
    <row r="61980" ht="10.199999999999999" hidden="1" x14ac:dyDescent="0.2"/>
    <row r="61981" ht="10.199999999999999" hidden="1" x14ac:dyDescent="0.2"/>
    <row r="61982" ht="10.199999999999999" hidden="1" x14ac:dyDescent="0.2"/>
    <row r="61983" ht="10.199999999999999" hidden="1" x14ac:dyDescent="0.2"/>
    <row r="61984" ht="10.199999999999999" hidden="1" x14ac:dyDescent="0.2"/>
    <row r="61985" ht="10.199999999999999" hidden="1" x14ac:dyDescent="0.2"/>
    <row r="61986" ht="10.199999999999999" hidden="1" x14ac:dyDescent="0.2"/>
    <row r="61987" ht="10.199999999999999" hidden="1" x14ac:dyDescent="0.2"/>
    <row r="61988" ht="10.199999999999999" hidden="1" x14ac:dyDescent="0.2"/>
    <row r="61989" ht="10.199999999999999" hidden="1" x14ac:dyDescent="0.2"/>
    <row r="61990" ht="10.199999999999999" hidden="1" x14ac:dyDescent="0.2"/>
    <row r="61991" ht="10.199999999999999" hidden="1" x14ac:dyDescent="0.2"/>
    <row r="61992" ht="10.199999999999999" hidden="1" x14ac:dyDescent="0.2"/>
    <row r="61993" ht="10.199999999999999" hidden="1" x14ac:dyDescent="0.2"/>
    <row r="61994" ht="10.199999999999999" hidden="1" x14ac:dyDescent="0.2"/>
    <row r="61995" ht="10.199999999999999" hidden="1" x14ac:dyDescent="0.2"/>
    <row r="61996" ht="10.199999999999999" hidden="1" x14ac:dyDescent="0.2"/>
    <row r="61997" ht="10.199999999999999" hidden="1" x14ac:dyDescent="0.2"/>
    <row r="61998" ht="10.199999999999999" hidden="1" x14ac:dyDescent="0.2"/>
    <row r="61999" ht="10.199999999999999" hidden="1" x14ac:dyDescent="0.2"/>
    <row r="62000" ht="10.199999999999999" hidden="1" x14ac:dyDescent="0.2"/>
    <row r="62001" ht="10.199999999999999" hidden="1" x14ac:dyDescent="0.2"/>
    <row r="62002" ht="10.199999999999999" hidden="1" x14ac:dyDescent="0.2"/>
    <row r="62003" ht="10.199999999999999" hidden="1" x14ac:dyDescent="0.2"/>
    <row r="62004" ht="10.199999999999999" hidden="1" x14ac:dyDescent="0.2"/>
    <row r="62005" ht="10.199999999999999" hidden="1" x14ac:dyDescent="0.2"/>
    <row r="62006" ht="10.199999999999999" hidden="1" x14ac:dyDescent="0.2"/>
    <row r="62007" ht="10.199999999999999" hidden="1" x14ac:dyDescent="0.2"/>
    <row r="62008" ht="10.199999999999999" hidden="1" x14ac:dyDescent="0.2"/>
    <row r="62009" ht="10.199999999999999" hidden="1" x14ac:dyDescent="0.2"/>
    <row r="62010" ht="10.199999999999999" hidden="1" x14ac:dyDescent="0.2"/>
    <row r="62011" ht="10.199999999999999" hidden="1" x14ac:dyDescent="0.2"/>
    <row r="62012" ht="10.199999999999999" hidden="1" x14ac:dyDescent="0.2"/>
    <row r="62013" ht="10.199999999999999" hidden="1" x14ac:dyDescent="0.2"/>
    <row r="62014" ht="10.199999999999999" hidden="1" x14ac:dyDescent="0.2"/>
    <row r="62015" ht="10.199999999999999" hidden="1" x14ac:dyDescent="0.2"/>
    <row r="62016" ht="10.199999999999999" hidden="1" x14ac:dyDescent="0.2"/>
    <row r="62017" ht="10.199999999999999" hidden="1" x14ac:dyDescent="0.2"/>
    <row r="62018" ht="10.199999999999999" hidden="1" x14ac:dyDescent="0.2"/>
    <row r="62019" ht="10.199999999999999" hidden="1" x14ac:dyDescent="0.2"/>
    <row r="62020" ht="10.199999999999999" hidden="1" x14ac:dyDescent="0.2"/>
    <row r="62021" ht="10.199999999999999" hidden="1" x14ac:dyDescent="0.2"/>
    <row r="62022" ht="10.199999999999999" hidden="1" x14ac:dyDescent="0.2"/>
    <row r="62023" ht="10.199999999999999" hidden="1" x14ac:dyDescent="0.2"/>
    <row r="62024" ht="10.199999999999999" hidden="1" x14ac:dyDescent="0.2"/>
    <row r="62025" ht="10.199999999999999" hidden="1" x14ac:dyDescent="0.2"/>
    <row r="62026" ht="10.199999999999999" hidden="1" x14ac:dyDescent="0.2"/>
    <row r="62027" ht="10.199999999999999" hidden="1" x14ac:dyDescent="0.2"/>
    <row r="62028" ht="10.199999999999999" hidden="1" x14ac:dyDescent="0.2"/>
    <row r="62029" ht="10.199999999999999" hidden="1" x14ac:dyDescent="0.2"/>
    <row r="62030" ht="10.199999999999999" hidden="1" x14ac:dyDescent="0.2"/>
    <row r="62031" ht="10.199999999999999" hidden="1" x14ac:dyDescent="0.2"/>
    <row r="62032" ht="10.199999999999999" hidden="1" x14ac:dyDescent="0.2"/>
    <row r="62033" ht="10.199999999999999" hidden="1" x14ac:dyDescent="0.2"/>
    <row r="62034" ht="10.199999999999999" hidden="1" x14ac:dyDescent="0.2"/>
    <row r="62035" ht="10.199999999999999" hidden="1" x14ac:dyDescent="0.2"/>
    <row r="62036" ht="10.199999999999999" hidden="1" x14ac:dyDescent="0.2"/>
    <row r="62037" ht="10.199999999999999" hidden="1" x14ac:dyDescent="0.2"/>
    <row r="62038" ht="10.199999999999999" hidden="1" x14ac:dyDescent="0.2"/>
    <row r="62039" ht="10.199999999999999" hidden="1" x14ac:dyDescent="0.2"/>
    <row r="62040" ht="10.199999999999999" hidden="1" x14ac:dyDescent="0.2"/>
    <row r="62041" ht="10.199999999999999" hidden="1" x14ac:dyDescent="0.2"/>
    <row r="62042" ht="10.199999999999999" hidden="1" x14ac:dyDescent="0.2"/>
    <row r="62043" ht="10.199999999999999" hidden="1" x14ac:dyDescent="0.2"/>
    <row r="62044" ht="10.199999999999999" hidden="1" x14ac:dyDescent="0.2"/>
    <row r="62045" ht="10.199999999999999" hidden="1" x14ac:dyDescent="0.2"/>
    <row r="62046" ht="10.199999999999999" hidden="1" x14ac:dyDescent="0.2"/>
    <row r="62047" ht="10.199999999999999" hidden="1" x14ac:dyDescent="0.2"/>
    <row r="62048" ht="10.199999999999999" hidden="1" x14ac:dyDescent="0.2"/>
    <row r="62049" ht="10.199999999999999" hidden="1" x14ac:dyDescent="0.2"/>
    <row r="62050" ht="10.199999999999999" hidden="1" x14ac:dyDescent="0.2"/>
    <row r="62051" ht="10.199999999999999" hidden="1" x14ac:dyDescent="0.2"/>
    <row r="62052" ht="10.199999999999999" hidden="1" x14ac:dyDescent="0.2"/>
    <row r="62053" ht="10.199999999999999" hidden="1" x14ac:dyDescent="0.2"/>
    <row r="62054" ht="10.199999999999999" hidden="1" x14ac:dyDescent="0.2"/>
    <row r="62055" ht="10.199999999999999" hidden="1" x14ac:dyDescent="0.2"/>
    <row r="62056" ht="10.199999999999999" hidden="1" x14ac:dyDescent="0.2"/>
    <row r="62057" ht="10.199999999999999" hidden="1" x14ac:dyDescent="0.2"/>
    <row r="62058" ht="10.199999999999999" hidden="1" x14ac:dyDescent="0.2"/>
    <row r="62059" ht="10.199999999999999" hidden="1" x14ac:dyDescent="0.2"/>
    <row r="62060" ht="10.199999999999999" hidden="1" x14ac:dyDescent="0.2"/>
    <row r="62061" ht="10.199999999999999" hidden="1" x14ac:dyDescent="0.2"/>
    <row r="62062" ht="10.199999999999999" hidden="1" x14ac:dyDescent="0.2"/>
    <row r="62063" ht="10.199999999999999" hidden="1" x14ac:dyDescent="0.2"/>
    <row r="62064" ht="10.199999999999999" hidden="1" x14ac:dyDescent="0.2"/>
    <row r="62065" ht="10.199999999999999" hidden="1" x14ac:dyDescent="0.2"/>
    <row r="62066" ht="10.199999999999999" hidden="1" x14ac:dyDescent="0.2"/>
    <row r="62067" ht="10.199999999999999" hidden="1" x14ac:dyDescent="0.2"/>
    <row r="62068" ht="10.199999999999999" hidden="1" x14ac:dyDescent="0.2"/>
    <row r="62069" ht="10.199999999999999" hidden="1" x14ac:dyDescent="0.2"/>
    <row r="62070" ht="10.199999999999999" hidden="1" x14ac:dyDescent="0.2"/>
    <row r="62071" ht="10.199999999999999" hidden="1" x14ac:dyDescent="0.2"/>
    <row r="62072" ht="10.199999999999999" hidden="1" x14ac:dyDescent="0.2"/>
    <row r="62073" ht="10.199999999999999" hidden="1" x14ac:dyDescent="0.2"/>
    <row r="62074" ht="10.199999999999999" hidden="1" x14ac:dyDescent="0.2"/>
    <row r="62075" ht="10.199999999999999" hidden="1" x14ac:dyDescent="0.2"/>
    <row r="62076" ht="10.199999999999999" hidden="1" x14ac:dyDescent="0.2"/>
    <row r="62077" ht="10.199999999999999" hidden="1" x14ac:dyDescent="0.2"/>
    <row r="62078" ht="10.199999999999999" hidden="1" x14ac:dyDescent="0.2"/>
    <row r="62079" ht="10.199999999999999" hidden="1" x14ac:dyDescent="0.2"/>
    <row r="62080" ht="10.199999999999999" hidden="1" x14ac:dyDescent="0.2"/>
    <row r="62081" ht="10.199999999999999" hidden="1" x14ac:dyDescent="0.2"/>
    <row r="62082" ht="10.199999999999999" hidden="1" x14ac:dyDescent="0.2"/>
    <row r="62083" ht="10.199999999999999" hidden="1" x14ac:dyDescent="0.2"/>
    <row r="62084" ht="10.199999999999999" hidden="1" x14ac:dyDescent="0.2"/>
    <row r="62085" ht="10.199999999999999" hidden="1" x14ac:dyDescent="0.2"/>
    <row r="62086" ht="10.199999999999999" hidden="1" x14ac:dyDescent="0.2"/>
    <row r="62087" ht="10.199999999999999" hidden="1" x14ac:dyDescent="0.2"/>
    <row r="62088" ht="10.199999999999999" hidden="1" x14ac:dyDescent="0.2"/>
    <row r="62089" ht="10.199999999999999" hidden="1" x14ac:dyDescent="0.2"/>
    <row r="62090" ht="10.199999999999999" hidden="1" x14ac:dyDescent="0.2"/>
    <row r="62091" ht="10.199999999999999" hidden="1" x14ac:dyDescent="0.2"/>
    <row r="62092" ht="10.199999999999999" hidden="1" x14ac:dyDescent="0.2"/>
    <row r="62093" ht="10.199999999999999" hidden="1" x14ac:dyDescent="0.2"/>
    <row r="62094" ht="10.199999999999999" hidden="1" x14ac:dyDescent="0.2"/>
    <row r="62095" ht="10.199999999999999" hidden="1" x14ac:dyDescent="0.2"/>
    <row r="62096" ht="10.199999999999999" hidden="1" x14ac:dyDescent="0.2"/>
    <row r="62097" ht="10.199999999999999" hidden="1" x14ac:dyDescent="0.2"/>
    <row r="62098" ht="10.199999999999999" hidden="1" x14ac:dyDescent="0.2"/>
    <row r="62099" ht="10.199999999999999" hidden="1" x14ac:dyDescent="0.2"/>
    <row r="62100" ht="10.199999999999999" hidden="1" x14ac:dyDescent="0.2"/>
    <row r="62101" ht="10.199999999999999" hidden="1" x14ac:dyDescent="0.2"/>
    <row r="62102" ht="10.199999999999999" hidden="1" x14ac:dyDescent="0.2"/>
    <row r="62103" ht="10.199999999999999" hidden="1" x14ac:dyDescent="0.2"/>
    <row r="62104" ht="10.199999999999999" hidden="1" x14ac:dyDescent="0.2"/>
    <row r="62105" ht="10.199999999999999" hidden="1" x14ac:dyDescent="0.2"/>
    <row r="62106" ht="10.199999999999999" hidden="1" x14ac:dyDescent="0.2"/>
    <row r="62107" ht="10.199999999999999" hidden="1" x14ac:dyDescent="0.2"/>
    <row r="62108" ht="10.199999999999999" hidden="1" x14ac:dyDescent="0.2"/>
    <row r="62109" ht="10.199999999999999" hidden="1" x14ac:dyDescent="0.2"/>
    <row r="62110" ht="10.199999999999999" hidden="1" x14ac:dyDescent="0.2"/>
    <row r="62111" ht="10.199999999999999" hidden="1" x14ac:dyDescent="0.2"/>
    <row r="62112" ht="10.199999999999999" hidden="1" x14ac:dyDescent="0.2"/>
    <row r="62113" ht="10.199999999999999" hidden="1" x14ac:dyDescent="0.2"/>
    <row r="62114" ht="10.199999999999999" hidden="1" x14ac:dyDescent="0.2"/>
    <row r="62115" ht="10.199999999999999" hidden="1" x14ac:dyDescent="0.2"/>
    <row r="62116" ht="10.199999999999999" hidden="1" x14ac:dyDescent="0.2"/>
    <row r="62117" ht="10.199999999999999" hidden="1" x14ac:dyDescent="0.2"/>
    <row r="62118" ht="10.199999999999999" hidden="1" x14ac:dyDescent="0.2"/>
    <row r="62119" ht="10.199999999999999" hidden="1" x14ac:dyDescent="0.2"/>
    <row r="62120" ht="10.199999999999999" hidden="1" x14ac:dyDescent="0.2"/>
    <row r="62121" ht="10.199999999999999" hidden="1" x14ac:dyDescent="0.2"/>
    <row r="62122" ht="10.199999999999999" hidden="1" x14ac:dyDescent="0.2"/>
    <row r="62123" ht="10.199999999999999" hidden="1" x14ac:dyDescent="0.2"/>
    <row r="62124" ht="10.199999999999999" hidden="1" x14ac:dyDescent="0.2"/>
    <row r="62125" ht="10.199999999999999" hidden="1" x14ac:dyDescent="0.2"/>
    <row r="62126" ht="10.199999999999999" hidden="1" x14ac:dyDescent="0.2"/>
    <row r="62127" ht="10.199999999999999" hidden="1" x14ac:dyDescent="0.2"/>
    <row r="62128" ht="10.199999999999999" hidden="1" x14ac:dyDescent="0.2"/>
    <row r="62129" ht="10.199999999999999" hidden="1" x14ac:dyDescent="0.2"/>
    <row r="62130" ht="10.199999999999999" hidden="1" x14ac:dyDescent="0.2"/>
    <row r="62131" ht="10.199999999999999" hidden="1" x14ac:dyDescent="0.2"/>
    <row r="62132" ht="10.199999999999999" hidden="1" x14ac:dyDescent="0.2"/>
    <row r="62133" ht="10.199999999999999" hidden="1" x14ac:dyDescent="0.2"/>
    <row r="62134" ht="10.199999999999999" hidden="1" x14ac:dyDescent="0.2"/>
    <row r="62135" ht="10.199999999999999" hidden="1" x14ac:dyDescent="0.2"/>
    <row r="62136" ht="10.199999999999999" hidden="1" x14ac:dyDescent="0.2"/>
    <row r="62137" ht="10.199999999999999" hidden="1" x14ac:dyDescent="0.2"/>
    <row r="62138" ht="10.199999999999999" hidden="1" x14ac:dyDescent="0.2"/>
    <row r="62139" ht="10.199999999999999" hidden="1" x14ac:dyDescent="0.2"/>
    <row r="62140" ht="10.199999999999999" hidden="1" x14ac:dyDescent="0.2"/>
    <row r="62141" ht="10.199999999999999" hidden="1" x14ac:dyDescent="0.2"/>
    <row r="62142" ht="10.199999999999999" hidden="1" x14ac:dyDescent="0.2"/>
    <row r="62143" ht="10.199999999999999" hidden="1" x14ac:dyDescent="0.2"/>
    <row r="62144" ht="10.199999999999999" hidden="1" x14ac:dyDescent="0.2"/>
    <row r="62145" ht="10.199999999999999" hidden="1" x14ac:dyDescent="0.2"/>
    <row r="62146" ht="10.199999999999999" hidden="1" x14ac:dyDescent="0.2"/>
    <row r="62147" ht="10.199999999999999" hidden="1" x14ac:dyDescent="0.2"/>
    <row r="62148" ht="10.199999999999999" hidden="1" x14ac:dyDescent="0.2"/>
    <row r="62149" ht="10.199999999999999" hidden="1" x14ac:dyDescent="0.2"/>
    <row r="62150" ht="10.199999999999999" hidden="1" x14ac:dyDescent="0.2"/>
    <row r="62151" ht="10.199999999999999" hidden="1" x14ac:dyDescent="0.2"/>
    <row r="62152" ht="10.199999999999999" hidden="1" x14ac:dyDescent="0.2"/>
    <row r="62153" ht="10.199999999999999" hidden="1" x14ac:dyDescent="0.2"/>
    <row r="62154" ht="10.199999999999999" hidden="1" x14ac:dyDescent="0.2"/>
    <row r="62155" ht="10.199999999999999" hidden="1" x14ac:dyDescent="0.2"/>
    <row r="62156" ht="10.199999999999999" hidden="1" x14ac:dyDescent="0.2"/>
    <row r="62157" ht="10.199999999999999" hidden="1" x14ac:dyDescent="0.2"/>
    <row r="62158" ht="10.199999999999999" hidden="1" x14ac:dyDescent="0.2"/>
    <row r="62159" ht="10.199999999999999" hidden="1" x14ac:dyDescent="0.2"/>
    <row r="62160" ht="10.199999999999999" hidden="1" x14ac:dyDescent="0.2"/>
    <row r="62161" ht="10.199999999999999" hidden="1" x14ac:dyDescent="0.2"/>
    <row r="62162" ht="10.199999999999999" hidden="1" x14ac:dyDescent="0.2"/>
    <row r="62163" ht="10.199999999999999" hidden="1" x14ac:dyDescent="0.2"/>
    <row r="62164" ht="10.199999999999999" hidden="1" x14ac:dyDescent="0.2"/>
    <row r="62165" ht="10.199999999999999" hidden="1" x14ac:dyDescent="0.2"/>
    <row r="62166" ht="10.199999999999999" hidden="1" x14ac:dyDescent="0.2"/>
    <row r="62167" ht="10.199999999999999" hidden="1" x14ac:dyDescent="0.2"/>
    <row r="62168" ht="10.199999999999999" hidden="1" x14ac:dyDescent="0.2"/>
    <row r="62169" ht="10.199999999999999" hidden="1" x14ac:dyDescent="0.2"/>
    <row r="62170" ht="10.199999999999999" hidden="1" x14ac:dyDescent="0.2"/>
    <row r="62171" ht="10.199999999999999" hidden="1" x14ac:dyDescent="0.2"/>
    <row r="62172" ht="10.199999999999999" hidden="1" x14ac:dyDescent="0.2"/>
    <row r="62173" ht="10.199999999999999" hidden="1" x14ac:dyDescent="0.2"/>
    <row r="62174" ht="10.199999999999999" hidden="1" x14ac:dyDescent="0.2"/>
    <row r="62175" ht="10.199999999999999" hidden="1" x14ac:dyDescent="0.2"/>
    <row r="62176" ht="10.199999999999999" hidden="1" x14ac:dyDescent="0.2"/>
    <row r="62177" ht="10.199999999999999" hidden="1" x14ac:dyDescent="0.2"/>
    <row r="62178" ht="10.199999999999999" hidden="1" x14ac:dyDescent="0.2"/>
    <row r="62179" ht="10.199999999999999" hidden="1" x14ac:dyDescent="0.2"/>
    <row r="62180" ht="10.199999999999999" hidden="1" x14ac:dyDescent="0.2"/>
    <row r="62181" ht="10.199999999999999" hidden="1" x14ac:dyDescent="0.2"/>
    <row r="62182" ht="10.199999999999999" hidden="1" x14ac:dyDescent="0.2"/>
    <row r="62183" ht="10.199999999999999" hidden="1" x14ac:dyDescent="0.2"/>
    <row r="62184" ht="10.199999999999999" hidden="1" x14ac:dyDescent="0.2"/>
    <row r="62185" ht="10.199999999999999" hidden="1" x14ac:dyDescent="0.2"/>
    <row r="62186" ht="10.199999999999999" hidden="1" x14ac:dyDescent="0.2"/>
    <row r="62187" ht="10.199999999999999" hidden="1" x14ac:dyDescent="0.2"/>
    <row r="62188" ht="10.199999999999999" hidden="1" x14ac:dyDescent="0.2"/>
    <row r="62189" ht="10.199999999999999" hidden="1" x14ac:dyDescent="0.2"/>
    <row r="62190" ht="10.199999999999999" hidden="1" x14ac:dyDescent="0.2"/>
    <row r="62191" ht="10.199999999999999" hidden="1" x14ac:dyDescent="0.2"/>
    <row r="62192" ht="10.199999999999999" hidden="1" x14ac:dyDescent="0.2"/>
    <row r="62193" ht="10.199999999999999" hidden="1" x14ac:dyDescent="0.2"/>
    <row r="62194" ht="10.199999999999999" hidden="1" x14ac:dyDescent="0.2"/>
    <row r="62195" ht="10.199999999999999" hidden="1" x14ac:dyDescent="0.2"/>
    <row r="62196" ht="10.199999999999999" hidden="1" x14ac:dyDescent="0.2"/>
    <row r="62197" ht="10.199999999999999" hidden="1" x14ac:dyDescent="0.2"/>
    <row r="62198" ht="10.199999999999999" hidden="1" x14ac:dyDescent="0.2"/>
    <row r="62199" ht="10.199999999999999" hidden="1" x14ac:dyDescent="0.2"/>
    <row r="62200" ht="10.199999999999999" hidden="1" x14ac:dyDescent="0.2"/>
    <row r="62201" ht="10.199999999999999" hidden="1" x14ac:dyDescent="0.2"/>
    <row r="62202" ht="10.199999999999999" hidden="1" x14ac:dyDescent="0.2"/>
    <row r="62203" ht="10.199999999999999" hidden="1" x14ac:dyDescent="0.2"/>
    <row r="62204" ht="10.199999999999999" hidden="1" x14ac:dyDescent="0.2"/>
    <row r="62205" ht="10.199999999999999" hidden="1" x14ac:dyDescent="0.2"/>
    <row r="62206" ht="10.199999999999999" hidden="1" x14ac:dyDescent="0.2"/>
    <row r="62207" ht="10.199999999999999" hidden="1" x14ac:dyDescent="0.2"/>
    <row r="62208" ht="10.199999999999999" hidden="1" x14ac:dyDescent="0.2"/>
    <row r="62209" ht="10.199999999999999" hidden="1" x14ac:dyDescent="0.2"/>
    <row r="62210" ht="10.199999999999999" hidden="1" x14ac:dyDescent="0.2"/>
    <row r="62211" ht="10.199999999999999" hidden="1" x14ac:dyDescent="0.2"/>
    <row r="62212" ht="10.199999999999999" hidden="1" x14ac:dyDescent="0.2"/>
    <row r="62213" ht="10.199999999999999" hidden="1" x14ac:dyDescent="0.2"/>
    <row r="62214" ht="10.199999999999999" hidden="1" x14ac:dyDescent="0.2"/>
    <row r="62215" ht="10.199999999999999" hidden="1" x14ac:dyDescent="0.2"/>
    <row r="62216" ht="10.199999999999999" hidden="1" x14ac:dyDescent="0.2"/>
    <row r="62217" ht="10.199999999999999" hidden="1" x14ac:dyDescent="0.2"/>
    <row r="62218" ht="10.199999999999999" hidden="1" x14ac:dyDescent="0.2"/>
    <row r="62219" ht="10.199999999999999" hidden="1" x14ac:dyDescent="0.2"/>
    <row r="62220" ht="10.199999999999999" hidden="1" x14ac:dyDescent="0.2"/>
    <row r="62221" ht="10.199999999999999" hidden="1" x14ac:dyDescent="0.2"/>
    <row r="62222" ht="10.199999999999999" hidden="1" x14ac:dyDescent="0.2"/>
    <row r="62223" ht="10.199999999999999" hidden="1" x14ac:dyDescent="0.2"/>
    <row r="62224" ht="10.199999999999999" hidden="1" x14ac:dyDescent="0.2"/>
    <row r="62225" ht="10.199999999999999" hidden="1" x14ac:dyDescent="0.2"/>
    <row r="62226" ht="10.199999999999999" hidden="1" x14ac:dyDescent="0.2"/>
    <row r="62227" ht="10.199999999999999" hidden="1" x14ac:dyDescent="0.2"/>
    <row r="62228" ht="10.199999999999999" hidden="1" x14ac:dyDescent="0.2"/>
    <row r="62229" ht="10.199999999999999" hidden="1" x14ac:dyDescent="0.2"/>
    <row r="62230" ht="10.199999999999999" hidden="1" x14ac:dyDescent="0.2"/>
    <row r="62231" ht="10.199999999999999" hidden="1" x14ac:dyDescent="0.2"/>
    <row r="62232" ht="10.199999999999999" hidden="1" x14ac:dyDescent="0.2"/>
    <row r="62233" ht="10.199999999999999" hidden="1" x14ac:dyDescent="0.2"/>
    <row r="62234" ht="10.199999999999999" hidden="1" x14ac:dyDescent="0.2"/>
    <row r="62235" ht="10.199999999999999" hidden="1" x14ac:dyDescent="0.2"/>
    <row r="62236" ht="10.199999999999999" hidden="1" x14ac:dyDescent="0.2"/>
    <row r="62237" ht="10.199999999999999" hidden="1" x14ac:dyDescent="0.2"/>
    <row r="62238" ht="10.199999999999999" hidden="1" x14ac:dyDescent="0.2"/>
    <row r="62239" ht="10.199999999999999" hidden="1" x14ac:dyDescent="0.2"/>
    <row r="62240" ht="10.199999999999999" hidden="1" x14ac:dyDescent="0.2"/>
    <row r="62241" ht="10.199999999999999" hidden="1" x14ac:dyDescent="0.2"/>
    <row r="62242" ht="10.199999999999999" hidden="1" x14ac:dyDescent="0.2"/>
    <row r="62243" ht="10.199999999999999" hidden="1" x14ac:dyDescent="0.2"/>
    <row r="62244" ht="10.199999999999999" hidden="1" x14ac:dyDescent="0.2"/>
    <row r="62245" ht="10.199999999999999" hidden="1" x14ac:dyDescent="0.2"/>
    <row r="62246" ht="10.199999999999999" hidden="1" x14ac:dyDescent="0.2"/>
    <row r="62247" ht="10.199999999999999" hidden="1" x14ac:dyDescent="0.2"/>
    <row r="62248" ht="10.199999999999999" hidden="1" x14ac:dyDescent="0.2"/>
    <row r="62249" ht="10.199999999999999" hidden="1" x14ac:dyDescent="0.2"/>
    <row r="62250" ht="10.199999999999999" hidden="1" x14ac:dyDescent="0.2"/>
    <row r="62251" ht="10.199999999999999" hidden="1" x14ac:dyDescent="0.2"/>
    <row r="62252" ht="10.199999999999999" hidden="1" x14ac:dyDescent="0.2"/>
    <row r="62253" ht="10.199999999999999" hidden="1" x14ac:dyDescent="0.2"/>
    <row r="62254" ht="10.199999999999999" hidden="1" x14ac:dyDescent="0.2"/>
    <row r="62255" ht="10.199999999999999" hidden="1" x14ac:dyDescent="0.2"/>
    <row r="62256" ht="10.199999999999999" hidden="1" x14ac:dyDescent="0.2"/>
    <row r="62257" ht="10.199999999999999" hidden="1" x14ac:dyDescent="0.2"/>
    <row r="62258" ht="10.199999999999999" hidden="1" x14ac:dyDescent="0.2"/>
    <row r="62259" ht="10.199999999999999" hidden="1" x14ac:dyDescent="0.2"/>
    <row r="62260" ht="10.199999999999999" hidden="1" x14ac:dyDescent="0.2"/>
    <row r="62261" ht="10.199999999999999" hidden="1" x14ac:dyDescent="0.2"/>
    <row r="62262" ht="10.199999999999999" hidden="1" x14ac:dyDescent="0.2"/>
    <row r="62263" ht="10.199999999999999" hidden="1" x14ac:dyDescent="0.2"/>
    <row r="62264" ht="10.199999999999999" hidden="1" x14ac:dyDescent="0.2"/>
    <row r="62265" ht="10.199999999999999" hidden="1" x14ac:dyDescent="0.2"/>
    <row r="62266" ht="10.199999999999999" hidden="1" x14ac:dyDescent="0.2"/>
    <row r="62267" ht="10.199999999999999" hidden="1" x14ac:dyDescent="0.2"/>
    <row r="62268" ht="10.199999999999999" hidden="1" x14ac:dyDescent="0.2"/>
    <row r="62269" ht="10.199999999999999" hidden="1" x14ac:dyDescent="0.2"/>
    <row r="62270" ht="10.199999999999999" hidden="1" x14ac:dyDescent="0.2"/>
    <row r="62271" ht="10.199999999999999" hidden="1" x14ac:dyDescent="0.2"/>
    <row r="62272" ht="10.199999999999999" hidden="1" x14ac:dyDescent="0.2"/>
    <row r="62273" ht="10.199999999999999" hidden="1" x14ac:dyDescent="0.2"/>
    <row r="62274" ht="10.199999999999999" hidden="1" x14ac:dyDescent="0.2"/>
    <row r="62275" ht="10.199999999999999" hidden="1" x14ac:dyDescent="0.2"/>
    <row r="62276" ht="10.199999999999999" hidden="1" x14ac:dyDescent="0.2"/>
    <row r="62277" ht="10.199999999999999" hidden="1" x14ac:dyDescent="0.2"/>
    <row r="62278" ht="10.199999999999999" hidden="1" x14ac:dyDescent="0.2"/>
    <row r="62279" ht="10.199999999999999" hidden="1" x14ac:dyDescent="0.2"/>
    <row r="62280" ht="10.199999999999999" hidden="1" x14ac:dyDescent="0.2"/>
    <row r="62281" ht="10.199999999999999" hidden="1" x14ac:dyDescent="0.2"/>
    <row r="62282" ht="10.199999999999999" hidden="1" x14ac:dyDescent="0.2"/>
    <row r="62283" ht="10.199999999999999" hidden="1" x14ac:dyDescent="0.2"/>
    <row r="62284" ht="10.199999999999999" hidden="1" x14ac:dyDescent="0.2"/>
    <row r="62285" ht="10.199999999999999" hidden="1" x14ac:dyDescent="0.2"/>
    <row r="62286" ht="10.199999999999999" hidden="1" x14ac:dyDescent="0.2"/>
    <row r="62287" ht="10.199999999999999" hidden="1" x14ac:dyDescent="0.2"/>
    <row r="62288" ht="10.199999999999999" hidden="1" x14ac:dyDescent="0.2"/>
    <row r="62289" ht="10.199999999999999" hidden="1" x14ac:dyDescent="0.2"/>
    <row r="62290" ht="10.199999999999999" hidden="1" x14ac:dyDescent="0.2"/>
    <row r="62291" ht="10.199999999999999" hidden="1" x14ac:dyDescent="0.2"/>
    <row r="62292" ht="10.199999999999999" hidden="1" x14ac:dyDescent="0.2"/>
    <row r="62293" ht="10.199999999999999" hidden="1" x14ac:dyDescent="0.2"/>
    <row r="62294" ht="10.199999999999999" hidden="1" x14ac:dyDescent="0.2"/>
    <row r="62295" ht="10.199999999999999" hidden="1" x14ac:dyDescent="0.2"/>
    <row r="62296" ht="10.199999999999999" hidden="1" x14ac:dyDescent="0.2"/>
    <row r="62297" ht="10.199999999999999" hidden="1" x14ac:dyDescent="0.2"/>
    <row r="62298" ht="10.199999999999999" hidden="1" x14ac:dyDescent="0.2"/>
    <row r="62299" ht="10.199999999999999" hidden="1" x14ac:dyDescent="0.2"/>
    <row r="62300" ht="10.199999999999999" hidden="1" x14ac:dyDescent="0.2"/>
    <row r="62301" ht="10.199999999999999" hidden="1" x14ac:dyDescent="0.2"/>
    <row r="62302" ht="10.199999999999999" hidden="1" x14ac:dyDescent="0.2"/>
    <row r="62303" ht="10.199999999999999" hidden="1" x14ac:dyDescent="0.2"/>
    <row r="62304" ht="10.199999999999999" hidden="1" x14ac:dyDescent="0.2"/>
    <row r="62305" ht="10.199999999999999" hidden="1" x14ac:dyDescent="0.2"/>
    <row r="62306" ht="10.199999999999999" hidden="1" x14ac:dyDescent="0.2"/>
    <row r="62307" ht="10.199999999999999" hidden="1" x14ac:dyDescent="0.2"/>
    <row r="62308" ht="10.199999999999999" hidden="1" x14ac:dyDescent="0.2"/>
    <row r="62309" ht="10.199999999999999" hidden="1" x14ac:dyDescent="0.2"/>
    <row r="62310" ht="10.199999999999999" hidden="1" x14ac:dyDescent="0.2"/>
    <row r="62311" ht="10.199999999999999" hidden="1" x14ac:dyDescent="0.2"/>
    <row r="62312" ht="10.199999999999999" hidden="1" x14ac:dyDescent="0.2"/>
    <row r="62313" ht="10.199999999999999" hidden="1" x14ac:dyDescent="0.2"/>
    <row r="62314" ht="10.199999999999999" hidden="1" x14ac:dyDescent="0.2"/>
    <row r="62315" ht="10.199999999999999" hidden="1" x14ac:dyDescent="0.2"/>
    <row r="62316" ht="10.199999999999999" hidden="1" x14ac:dyDescent="0.2"/>
    <row r="62317" ht="10.199999999999999" hidden="1" x14ac:dyDescent="0.2"/>
    <row r="62318" ht="10.199999999999999" hidden="1" x14ac:dyDescent="0.2"/>
    <row r="62319" ht="10.199999999999999" hidden="1" x14ac:dyDescent="0.2"/>
    <row r="62320" ht="10.199999999999999" hidden="1" x14ac:dyDescent="0.2"/>
    <row r="62321" ht="10.199999999999999" hidden="1" x14ac:dyDescent="0.2"/>
    <row r="62322" ht="10.199999999999999" hidden="1" x14ac:dyDescent="0.2"/>
    <row r="62323" ht="10.199999999999999" hidden="1" x14ac:dyDescent="0.2"/>
    <row r="62324" ht="10.199999999999999" hidden="1" x14ac:dyDescent="0.2"/>
    <row r="62325" ht="10.199999999999999" hidden="1" x14ac:dyDescent="0.2"/>
    <row r="62326" ht="10.199999999999999" hidden="1" x14ac:dyDescent="0.2"/>
    <row r="62327" ht="10.199999999999999" hidden="1" x14ac:dyDescent="0.2"/>
    <row r="62328" ht="10.199999999999999" hidden="1" x14ac:dyDescent="0.2"/>
    <row r="62329" ht="10.199999999999999" hidden="1" x14ac:dyDescent="0.2"/>
    <row r="62330" ht="10.199999999999999" hidden="1" x14ac:dyDescent="0.2"/>
    <row r="62331" ht="10.199999999999999" hidden="1" x14ac:dyDescent="0.2"/>
    <row r="62332" ht="10.199999999999999" hidden="1" x14ac:dyDescent="0.2"/>
    <row r="62333" ht="10.199999999999999" hidden="1" x14ac:dyDescent="0.2"/>
    <row r="62334" ht="10.199999999999999" hidden="1" x14ac:dyDescent="0.2"/>
    <row r="62335" ht="10.199999999999999" hidden="1" x14ac:dyDescent="0.2"/>
    <row r="62336" ht="10.199999999999999" hidden="1" x14ac:dyDescent="0.2"/>
    <row r="62337" ht="10.199999999999999" hidden="1" x14ac:dyDescent="0.2"/>
    <row r="62338" ht="10.199999999999999" hidden="1" x14ac:dyDescent="0.2"/>
    <row r="62339" ht="10.199999999999999" hidden="1" x14ac:dyDescent="0.2"/>
    <row r="62340" ht="10.199999999999999" hidden="1" x14ac:dyDescent="0.2"/>
    <row r="62341" ht="10.199999999999999" hidden="1" x14ac:dyDescent="0.2"/>
    <row r="62342" ht="10.199999999999999" hidden="1" x14ac:dyDescent="0.2"/>
    <row r="62343" ht="10.199999999999999" hidden="1" x14ac:dyDescent="0.2"/>
    <row r="62344" ht="10.199999999999999" hidden="1" x14ac:dyDescent="0.2"/>
    <row r="62345" ht="10.199999999999999" hidden="1" x14ac:dyDescent="0.2"/>
    <row r="62346" ht="10.199999999999999" hidden="1" x14ac:dyDescent="0.2"/>
    <row r="62347" ht="10.199999999999999" hidden="1" x14ac:dyDescent="0.2"/>
    <row r="62348" ht="10.199999999999999" hidden="1" x14ac:dyDescent="0.2"/>
    <row r="62349" ht="10.199999999999999" hidden="1" x14ac:dyDescent="0.2"/>
    <row r="62350" ht="10.199999999999999" hidden="1" x14ac:dyDescent="0.2"/>
    <row r="62351" ht="10.199999999999999" hidden="1" x14ac:dyDescent="0.2"/>
    <row r="62352" ht="10.199999999999999" hidden="1" x14ac:dyDescent="0.2"/>
    <row r="62353" ht="10.199999999999999" hidden="1" x14ac:dyDescent="0.2"/>
    <row r="62354" ht="10.199999999999999" hidden="1" x14ac:dyDescent="0.2"/>
    <row r="62355" ht="10.199999999999999" hidden="1" x14ac:dyDescent="0.2"/>
    <row r="62356" ht="10.199999999999999" hidden="1" x14ac:dyDescent="0.2"/>
    <row r="62357" ht="10.199999999999999" hidden="1" x14ac:dyDescent="0.2"/>
    <row r="62358" ht="10.199999999999999" hidden="1" x14ac:dyDescent="0.2"/>
    <row r="62359" ht="10.199999999999999" hidden="1" x14ac:dyDescent="0.2"/>
    <row r="62360" ht="10.199999999999999" hidden="1" x14ac:dyDescent="0.2"/>
    <row r="62361" ht="10.199999999999999" hidden="1" x14ac:dyDescent="0.2"/>
    <row r="62362" ht="10.199999999999999" hidden="1" x14ac:dyDescent="0.2"/>
    <row r="62363" ht="10.199999999999999" hidden="1" x14ac:dyDescent="0.2"/>
    <row r="62364" ht="10.199999999999999" hidden="1" x14ac:dyDescent="0.2"/>
    <row r="62365" ht="10.199999999999999" hidden="1" x14ac:dyDescent="0.2"/>
    <row r="62366" ht="10.199999999999999" hidden="1" x14ac:dyDescent="0.2"/>
    <row r="62367" ht="10.199999999999999" hidden="1" x14ac:dyDescent="0.2"/>
    <row r="62368" ht="10.199999999999999" hidden="1" x14ac:dyDescent="0.2"/>
    <row r="62369" ht="10.199999999999999" hidden="1" x14ac:dyDescent="0.2"/>
    <row r="62370" ht="10.199999999999999" hidden="1" x14ac:dyDescent="0.2"/>
    <row r="62371" ht="10.199999999999999" hidden="1" x14ac:dyDescent="0.2"/>
    <row r="62372" ht="10.199999999999999" hidden="1" x14ac:dyDescent="0.2"/>
    <row r="62373" ht="10.199999999999999" hidden="1" x14ac:dyDescent="0.2"/>
    <row r="62374" ht="10.199999999999999" hidden="1" x14ac:dyDescent="0.2"/>
    <row r="62375" ht="10.199999999999999" hidden="1" x14ac:dyDescent="0.2"/>
    <row r="62376" ht="10.199999999999999" hidden="1" x14ac:dyDescent="0.2"/>
    <row r="62377" ht="10.199999999999999" hidden="1" x14ac:dyDescent="0.2"/>
    <row r="62378" ht="10.199999999999999" hidden="1" x14ac:dyDescent="0.2"/>
    <row r="62379" ht="10.199999999999999" hidden="1" x14ac:dyDescent="0.2"/>
    <row r="62380" ht="10.199999999999999" hidden="1" x14ac:dyDescent="0.2"/>
    <row r="62381" ht="10.199999999999999" hidden="1" x14ac:dyDescent="0.2"/>
    <row r="62382" ht="10.199999999999999" hidden="1" x14ac:dyDescent="0.2"/>
    <row r="62383" ht="10.199999999999999" hidden="1" x14ac:dyDescent="0.2"/>
    <row r="62384" ht="10.199999999999999" hidden="1" x14ac:dyDescent="0.2"/>
    <row r="62385" ht="10.199999999999999" hidden="1" x14ac:dyDescent="0.2"/>
    <row r="62386" ht="10.199999999999999" hidden="1" x14ac:dyDescent="0.2"/>
    <row r="62387" ht="10.199999999999999" hidden="1" x14ac:dyDescent="0.2"/>
    <row r="62388" ht="10.199999999999999" hidden="1" x14ac:dyDescent="0.2"/>
    <row r="62389" ht="10.199999999999999" hidden="1" x14ac:dyDescent="0.2"/>
    <row r="62390" ht="10.199999999999999" hidden="1" x14ac:dyDescent="0.2"/>
    <row r="62391" ht="10.199999999999999" hidden="1" x14ac:dyDescent="0.2"/>
    <row r="62392" ht="10.199999999999999" hidden="1" x14ac:dyDescent="0.2"/>
    <row r="62393" ht="10.199999999999999" hidden="1" x14ac:dyDescent="0.2"/>
    <row r="62394" ht="10.199999999999999" hidden="1" x14ac:dyDescent="0.2"/>
    <row r="62395" ht="10.199999999999999" hidden="1" x14ac:dyDescent="0.2"/>
    <row r="62396" ht="10.199999999999999" hidden="1" x14ac:dyDescent="0.2"/>
    <row r="62397" ht="10.199999999999999" hidden="1" x14ac:dyDescent="0.2"/>
    <row r="62398" ht="10.199999999999999" hidden="1" x14ac:dyDescent="0.2"/>
    <row r="62399" ht="10.199999999999999" hidden="1" x14ac:dyDescent="0.2"/>
    <row r="62400" ht="10.199999999999999" hidden="1" x14ac:dyDescent="0.2"/>
    <row r="62401" ht="10.199999999999999" hidden="1" x14ac:dyDescent="0.2"/>
    <row r="62402" ht="10.199999999999999" hidden="1" x14ac:dyDescent="0.2"/>
    <row r="62403" ht="10.199999999999999" hidden="1" x14ac:dyDescent="0.2"/>
    <row r="62404" ht="10.199999999999999" hidden="1" x14ac:dyDescent="0.2"/>
    <row r="62405" ht="10.199999999999999" hidden="1" x14ac:dyDescent="0.2"/>
    <row r="62406" ht="10.199999999999999" hidden="1" x14ac:dyDescent="0.2"/>
    <row r="62407" ht="10.199999999999999" hidden="1" x14ac:dyDescent="0.2"/>
    <row r="62408" ht="10.199999999999999" hidden="1" x14ac:dyDescent="0.2"/>
    <row r="62409" ht="10.199999999999999" hidden="1" x14ac:dyDescent="0.2"/>
    <row r="62410" ht="10.199999999999999" hidden="1" x14ac:dyDescent="0.2"/>
    <row r="62411" ht="10.199999999999999" hidden="1" x14ac:dyDescent="0.2"/>
    <row r="62412" ht="10.199999999999999" hidden="1" x14ac:dyDescent="0.2"/>
    <row r="62413" ht="10.199999999999999" hidden="1" x14ac:dyDescent="0.2"/>
    <row r="62414" ht="10.199999999999999" hidden="1" x14ac:dyDescent="0.2"/>
    <row r="62415" ht="10.199999999999999" hidden="1" x14ac:dyDescent="0.2"/>
    <row r="62416" ht="10.199999999999999" hidden="1" x14ac:dyDescent="0.2"/>
    <row r="62417" ht="10.199999999999999" hidden="1" x14ac:dyDescent="0.2"/>
    <row r="62418" ht="10.199999999999999" hidden="1" x14ac:dyDescent="0.2"/>
    <row r="62419" ht="10.199999999999999" hidden="1" x14ac:dyDescent="0.2"/>
    <row r="62420" ht="10.199999999999999" hidden="1" x14ac:dyDescent="0.2"/>
    <row r="62421" ht="10.199999999999999" hidden="1" x14ac:dyDescent="0.2"/>
    <row r="62422" ht="10.199999999999999" hidden="1" x14ac:dyDescent="0.2"/>
    <row r="62423" ht="10.199999999999999" hidden="1" x14ac:dyDescent="0.2"/>
    <row r="62424" ht="10.199999999999999" hidden="1" x14ac:dyDescent="0.2"/>
    <row r="62425" ht="10.199999999999999" hidden="1" x14ac:dyDescent="0.2"/>
    <row r="62426" ht="10.199999999999999" hidden="1" x14ac:dyDescent="0.2"/>
    <row r="62427" ht="10.199999999999999" hidden="1" x14ac:dyDescent="0.2"/>
    <row r="62428" ht="10.199999999999999" hidden="1" x14ac:dyDescent="0.2"/>
    <row r="62429" ht="10.199999999999999" hidden="1" x14ac:dyDescent="0.2"/>
    <row r="62430" ht="10.199999999999999" hidden="1" x14ac:dyDescent="0.2"/>
    <row r="62431" ht="10.199999999999999" hidden="1" x14ac:dyDescent="0.2"/>
    <row r="62432" ht="10.199999999999999" hidden="1" x14ac:dyDescent="0.2"/>
    <row r="62433" ht="10.199999999999999" hidden="1" x14ac:dyDescent="0.2"/>
    <row r="62434" ht="10.199999999999999" hidden="1" x14ac:dyDescent="0.2"/>
    <row r="62435" ht="10.199999999999999" hidden="1" x14ac:dyDescent="0.2"/>
    <row r="62436" ht="10.199999999999999" hidden="1" x14ac:dyDescent="0.2"/>
    <row r="62437" ht="10.199999999999999" hidden="1" x14ac:dyDescent="0.2"/>
    <row r="62438" ht="10.199999999999999" hidden="1" x14ac:dyDescent="0.2"/>
    <row r="62439" ht="10.199999999999999" hidden="1" x14ac:dyDescent="0.2"/>
    <row r="62440" ht="10.199999999999999" hidden="1" x14ac:dyDescent="0.2"/>
    <row r="62441" ht="10.199999999999999" hidden="1" x14ac:dyDescent="0.2"/>
    <row r="62442" ht="10.199999999999999" hidden="1" x14ac:dyDescent="0.2"/>
    <row r="62443" ht="10.199999999999999" hidden="1" x14ac:dyDescent="0.2"/>
    <row r="62444" ht="10.199999999999999" hidden="1" x14ac:dyDescent="0.2"/>
    <row r="62445" ht="10.199999999999999" hidden="1" x14ac:dyDescent="0.2"/>
    <row r="62446" ht="10.199999999999999" hidden="1" x14ac:dyDescent="0.2"/>
    <row r="62447" ht="10.199999999999999" hidden="1" x14ac:dyDescent="0.2"/>
    <row r="62448" ht="10.199999999999999" hidden="1" x14ac:dyDescent="0.2"/>
    <row r="62449" ht="10.199999999999999" hidden="1" x14ac:dyDescent="0.2"/>
    <row r="62450" ht="10.199999999999999" hidden="1" x14ac:dyDescent="0.2"/>
    <row r="62451" ht="10.199999999999999" hidden="1" x14ac:dyDescent="0.2"/>
    <row r="62452" ht="10.199999999999999" hidden="1" x14ac:dyDescent="0.2"/>
    <row r="62453" ht="10.199999999999999" hidden="1" x14ac:dyDescent="0.2"/>
    <row r="62454" ht="10.199999999999999" hidden="1" x14ac:dyDescent="0.2"/>
    <row r="62455" ht="10.199999999999999" hidden="1" x14ac:dyDescent="0.2"/>
    <row r="62456" ht="10.199999999999999" hidden="1" x14ac:dyDescent="0.2"/>
    <row r="62457" ht="10.199999999999999" hidden="1" x14ac:dyDescent="0.2"/>
    <row r="62458" ht="10.199999999999999" hidden="1" x14ac:dyDescent="0.2"/>
    <row r="62459" ht="10.199999999999999" hidden="1" x14ac:dyDescent="0.2"/>
    <row r="62460" ht="10.199999999999999" hidden="1" x14ac:dyDescent="0.2"/>
    <row r="62461" ht="10.199999999999999" hidden="1" x14ac:dyDescent="0.2"/>
    <row r="62462" ht="10.199999999999999" hidden="1" x14ac:dyDescent="0.2"/>
    <row r="62463" ht="10.199999999999999" hidden="1" x14ac:dyDescent="0.2"/>
    <row r="62464" ht="10.199999999999999" hidden="1" x14ac:dyDescent="0.2"/>
    <row r="62465" ht="10.199999999999999" hidden="1" x14ac:dyDescent="0.2"/>
    <row r="62466" ht="10.199999999999999" hidden="1" x14ac:dyDescent="0.2"/>
    <row r="62467" ht="10.199999999999999" hidden="1" x14ac:dyDescent="0.2"/>
    <row r="62468" ht="10.199999999999999" hidden="1" x14ac:dyDescent="0.2"/>
    <row r="62469" ht="10.199999999999999" hidden="1" x14ac:dyDescent="0.2"/>
    <row r="62470" ht="10.199999999999999" hidden="1" x14ac:dyDescent="0.2"/>
    <row r="62471" ht="10.199999999999999" hidden="1" x14ac:dyDescent="0.2"/>
    <row r="62472" ht="10.199999999999999" hidden="1" x14ac:dyDescent="0.2"/>
    <row r="62473" ht="10.199999999999999" hidden="1" x14ac:dyDescent="0.2"/>
    <row r="62474" ht="10.199999999999999" hidden="1" x14ac:dyDescent="0.2"/>
    <row r="62475" ht="10.199999999999999" hidden="1" x14ac:dyDescent="0.2"/>
    <row r="62476" ht="10.199999999999999" hidden="1" x14ac:dyDescent="0.2"/>
    <row r="62477" ht="10.199999999999999" hidden="1" x14ac:dyDescent="0.2"/>
    <row r="62478" ht="10.199999999999999" hidden="1" x14ac:dyDescent="0.2"/>
    <row r="62479" ht="10.199999999999999" hidden="1" x14ac:dyDescent="0.2"/>
    <row r="62480" ht="10.199999999999999" hidden="1" x14ac:dyDescent="0.2"/>
    <row r="62481" ht="10.199999999999999" hidden="1" x14ac:dyDescent="0.2"/>
    <row r="62482" ht="10.199999999999999" hidden="1" x14ac:dyDescent="0.2"/>
    <row r="62483" ht="10.199999999999999" hidden="1" x14ac:dyDescent="0.2"/>
    <row r="62484" ht="10.199999999999999" hidden="1" x14ac:dyDescent="0.2"/>
    <row r="62485" ht="10.199999999999999" hidden="1" x14ac:dyDescent="0.2"/>
    <row r="62486" ht="10.199999999999999" hidden="1" x14ac:dyDescent="0.2"/>
    <row r="62487" ht="10.199999999999999" hidden="1" x14ac:dyDescent="0.2"/>
    <row r="62488" ht="10.199999999999999" hidden="1" x14ac:dyDescent="0.2"/>
    <row r="62489" ht="10.199999999999999" hidden="1" x14ac:dyDescent="0.2"/>
    <row r="62490" ht="10.199999999999999" hidden="1" x14ac:dyDescent="0.2"/>
    <row r="62491" ht="10.199999999999999" hidden="1" x14ac:dyDescent="0.2"/>
    <row r="62492" ht="10.199999999999999" hidden="1" x14ac:dyDescent="0.2"/>
    <row r="62493" ht="10.199999999999999" hidden="1" x14ac:dyDescent="0.2"/>
    <row r="62494" ht="10.199999999999999" hidden="1" x14ac:dyDescent="0.2"/>
    <row r="62495" ht="10.199999999999999" hidden="1" x14ac:dyDescent="0.2"/>
    <row r="62496" ht="10.199999999999999" hidden="1" x14ac:dyDescent="0.2"/>
    <row r="62497" ht="10.199999999999999" hidden="1" x14ac:dyDescent="0.2"/>
    <row r="62498" ht="10.199999999999999" hidden="1" x14ac:dyDescent="0.2"/>
    <row r="62499" ht="10.199999999999999" hidden="1" x14ac:dyDescent="0.2"/>
    <row r="62500" ht="10.199999999999999" hidden="1" x14ac:dyDescent="0.2"/>
    <row r="62501" ht="10.199999999999999" hidden="1" x14ac:dyDescent="0.2"/>
    <row r="62502" ht="10.199999999999999" hidden="1" x14ac:dyDescent="0.2"/>
    <row r="62503" ht="10.199999999999999" hidden="1" x14ac:dyDescent="0.2"/>
    <row r="62504" ht="10.199999999999999" hidden="1" x14ac:dyDescent="0.2"/>
    <row r="62505" ht="10.199999999999999" hidden="1" x14ac:dyDescent="0.2"/>
    <row r="62506" ht="10.199999999999999" hidden="1" x14ac:dyDescent="0.2"/>
    <row r="62507" ht="10.199999999999999" hidden="1" x14ac:dyDescent="0.2"/>
    <row r="62508" ht="10.199999999999999" hidden="1" x14ac:dyDescent="0.2"/>
    <row r="62509" ht="10.199999999999999" hidden="1" x14ac:dyDescent="0.2"/>
    <row r="62510" ht="10.199999999999999" hidden="1" x14ac:dyDescent="0.2"/>
    <row r="62511" ht="10.199999999999999" hidden="1" x14ac:dyDescent="0.2"/>
    <row r="62512" ht="10.199999999999999" hidden="1" x14ac:dyDescent="0.2"/>
    <row r="62513" ht="10.199999999999999" hidden="1" x14ac:dyDescent="0.2"/>
    <row r="62514" ht="10.199999999999999" hidden="1" x14ac:dyDescent="0.2"/>
    <row r="62515" ht="10.199999999999999" hidden="1" x14ac:dyDescent="0.2"/>
    <row r="62516" ht="10.199999999999999" hidden="1" x14ac:dyDescent="0.2"/>
    <row r="62517" ht="10.199999999999999" hidden="1" x14ac:dyDescent="0.2"/>
    <row r="62518" ht="10.199999999999999" hidden="1" x14ac:dyDescent="0.2"/>
    <row r="62519" ht="10.199999999999999" hidden="1" x14ac:dyDescent="0.2"/>
    <row r="62520" ht="10.199999999999999" hidden="1" x14ac:dyDescent="0.2"/>
    <row r="62521" ht="10.199999999999999" hidden="1" x14ac:dyDescent="0.2"/>
    <row r="62522" ht="10.199999999999999" hidden="1" x14ac:dyDescent="0.2"/>
    <row r="62523" ht="10.199999999999999" hidden="1" x14ac:dyDescent="0.2"/>
    <row r="62524" ht="10.199999999999999" hidden="1" x14ac:dyDescent="0.2"/>
    <row r="62525" ht="10.199999999999999" hidden="1" x14ac:dyDescent="0.2"/>
    <row r="62526" ht="10.199999999999999" hidden="1" x14ac:dyDescent="0.2"/>
    <row r="62527" ht="10.199999999999999" hidden="1" x14ac:dyDescent="0.2"/>
    <row r="62528" ht="10.199999999999999" hidden="1" x14ac:dyDescent="0.2"/>
    <row r="62529" ht="10.199999999999999" hidden="1" x14ac:dyDescent="0.2"/>
    <row r="62530" ht="10.199999999999999" hidden="1" x14ac:dyDescent="0.2"/>
    <row r="62531" ht="10.199999999999999" hidden="1" x14ac:dyDescent="0.2"/>
    <row r="62532" ht="10.199999999999999" hidden="1" x14ac:dyDescent="0.2"/>
    <row r="62533" ht="10.199999999999999" hidden="1" x14ac:dyDescent="0.2"/>
    <row r="62534" ht="10.199999999999999" hidden="1" x14ac:dyDescent="0.2"/>
    <row r="62535" ht="10.199999999999999" hidden="1" x14ac:dyDescent="0.2"/>
    <row r="62536" ht="10.199999999999999" hidden="1" x14ac:dyDescent="0.2"/>
    <row r="62537" ht="10.199999999999999" hidden="1" x14ac:dyDescent="0.2"/>
    <row r="62538" ht="10.199999999999999" hidden="1" x14ac:dyDescent="0.2"/>
    <row r="62539" ht="10.199999999999999" hidden="1" x14ac:dyDescent="0.2"/>
    <row r="62540" ht="10.199999999999999" hidden="1" x14ac:dyDescent="0.2"/>
    <row r="62541" ht="10.199999999999999" hidden="1" x14ac:dyDescent="0.2"/>
    <row r="62542" ht="10.199999999999999" hidden="1" x14ac:dyDescent="0.2"/>
    <row r="62543" ht="10.199999999999999" hidden="1" x14ac:dyDescent="0.2"/>
    <row r="62544" ht="10.199999999999999" hidden="1" x14ac:dyDescent="0.2"/>
    <row r="62545" ht="10.199999999999999" hidden="1" x14ac:dyDescent="0.2"/>
    <row r="62546" ht="10.199999999999999" hidden="1" x14ac:dyDescent="0.2"/>
    <row r="62547" ht="10.199999999999999" hidden="1" x14ac:dyDescent="0.2"/>
    <row r="62548" ht="10.199999999999999" hidden="1" x14ac:dyDescent="0.2"/>
    <row r="62549" ht="10.199999999999999" hidden="1" x14ac:dyDescent="0.2"/>
    <row r="62550" ht="10.199999999999999" hidden="1" x14ac:dyDescent="0.2"/>
    <row r="62551" ht="10.199999999999999" hidden="1" x14ac:dyDescent="0.2"/>
    <row r="62552" ht="10.199999999999999" hidden="1" x14ac:dyDescent="0.2"/>
    <row r="62553" ht="10.199999999999999" hidden="1" x14ac:dyDescent="0.2"/>
    <row r="62554" ht="10.199999999999999" hidden="1" x14ac:dyDescent="0.2"/>
    <row r="62555" ht="10.199999999999999" hidden="1" x14ac:dyDescent="0.2"/>
    <row r="62556" ht="10.199999999999999" hidden="1" x14ac:dyDescent="0.2"/>
    <row r="62557" ht="10.199999999999999" hidden="1" x14ac:dyDescent="0.2"/>
    <row r="62558" ht="10.199999999999999" hidden="1" x14ac:dyDescent="0.2"/>
    <row r="62559" ht="10.199999999999999" hidden="1" x14ac:dyDescent="0.2"/>
    <row r="62560" ht="10.199999999999999" hidden="1" x14ac:dyDescent="0.2"/>
    <row r="62561" ht="10.199999999999999" hidden="1" x14ac:dyDescent="0.2"/>
    <row r="62562" ht="10.199999999999999" hidden="1" x14ac:dyDescent="0.2"/>
    <row r="62563" ht="10.199999999999999" hidden="1" x14ac:dyDescent="0.2"/>
    <row r="62564" ht="10.199999999999999" hidden="1" x14ac:dyDescent="0.2"/>
    <row r="62565" ht="10.199999999999999" hidden="1" x14ac:dyDescent="0.2"/>
    <row r="62566" ht="10.199999999999999" hidden="1" x14ac:dyDescent="0.2"/>
    <row r="62567" ht="10.199999999999999" hidden="1" x14ac:dyDescent="0.2"/>
    <row r="62568" ht="10.199999999999999" hidden="1" x14ac:dyDescent="0.2"/>
    <row r="62569" ht="10.199999999999999" hidden="1" x14ac:dyDescent="0.2"/>
    <row r="62570" ht="10.199999999999999" hidden="1" x14ac:dyDescent="0.2"/>
    <row r="62571" ht="10.199999999999999" hidden="1" x14ac:dyDescent="0.2"/>
    <row r="62572" ht="10.199999999999999" hidden="1" x14ac:dyDescent="0.2"/>
    <row r="62573" ht="10.199999999999999" hidden="1" x14ac:dyDescent="0.2"/>
    <row r="62574" ht="10.199999999999999" hidden="1" x14ac:dyDescent="0.2"/>
    <row r="62575" ht="10.199999999999999" hidden="1" x14ac:dyDescent="0.2"/>
    <row r="62576" ht="10.199999999999999" hidden="1" x14ac:dyDescent="0.2"/>
    <row r="62577" ht="10.199999999999999" hidden="1" x14ac:dyDescent="0.2"/>
    <row r="62578" ht="10.199999999999999" hidden="1" x14ac:dyDescent="0.2"/>
    <row r="62579" ht="10.199999999999999" hidden="1" x14ac:dyDescent="0.2"/>
    <row r="62580" ht="10.199999999999999" hidden="1" x14ac:dyDescent="0.2"/>
    <row r="62581" ht="10.199999999999999" hidden="1" x14ac:dyDescent="0.2"/>
    <row r="62582" ht="10.199999999999999" hidden="1" x14ac:dyDescent="0.2"/>
    <row r="62583" ht="10.199999999999999" hidden="1" x14ac:dyDescent="0.2"/>
    <row r="62584" ht="10.199999999999999" hidden="1" x14ac:dyDescent="0.2"/>
    <row r="62585" ht="10.199999999999999" hidden="1" x14ac:dyDescent="0.2"/>
    <row r="62586" ht="10.199999999999999" hidden="1" x14ac:dyDescent="0.2"/>
    <row r="62587" ht="10.199999999999999" hidden="1" x14ac:dyDescent="0.2"/>
    <row r="62588" ht="10.199999999999999" hidden="1" x14ac:dyDescent="0.2"/>
    <row r="62589" ht="10.199999999999999" hidden="1" x14ac:dyDescent="0.2"/>
    <row r="62590" ht="10.199999999999999" hidden="1" x14ac:dyDescent="0.2"/>
    <row r="62591" ht="10.199999999999999" hidden="1" x14ac:dyDescent="0.2"/>
    <row r="62592" ht="10.199999999999999" hidden="1" x14ac:dyDescent="0.2"/>
    <row r="62593" ht="10.199999999999999" hidden="1" x14ac:dyDescent="0.2"/>
    <row r="62594" ht="10.199999999999999" hidden="1" x14ac:dyDescent="0.2"/>
    <row r="62595" ht="10.199999999999999" hidden="1" x14ac:dyDescent="0.2"/>
    <row r="62596" ht="10.199999999999999" hidden="1" x14ac:dyDescent="0.2"/>
    <row r="62597" ht="10.199999999999999" hidden="1" x14ac:dyDescent="0.2"/>
    <row r="62598" ht="10.199999999999999" hidden="1" x14ac:dyDescent="0.2"/>
    <row r="62599" ht="10.199999999999999" hidden="1" x14ac:dyDescent="0.2"/>
    <row r="62600" ht="10.199999999999999" hidden="1" x14ac:dyDescent="0.2"/>
    <row r="62601" ht="10.199999999999999" hidden="1" x14ac:dyDescent="0.2"/>
    <row r="62602" ht="10.199999999999999" hidden="1" x14ac:dyDescent="0.2"/>
    <row r="62603" ht="10.199999999999999" hidden="1" x14ac:dyDescent="0.2"/>
    <row r="62604" ht="10.199999999999999" hidden="1" x14ac:dyDescent="0.2"/>
    <row r="62605" ht="10.199999999999999" hidden="1" x14ac:dyDescent="0.2"/>
    <row r="62606" ht="10.199999999999999" hidden="1" x14ac:dyDescent="0.2"/>
    <row r="62607" ht="10.199999999999999" hidden="1" x14ac:dyDescent="0.2"/>
    <row r="62608" ht="10.199999999999999" hidden="1" x14ac:dyDescent="0.2"/>
    <row r="62609" ht="10.199999999999999" hidden="1" x14ac:dyDescent="0.2"/>
    <row r="62610" ht="10.199999999999999" hidden="1" x14ac:dyDescent="0.2"/>
    <row r="62611" ht="10.199999999999999" hidden="1" x14ac:dyDescent="0.2"/>
    <row r="62612" ht="10.199999999999999" hidden="1" x14ac:dyDescent="0.2"/>
    <row r="62613" ht="10.199999999999999" hidden="1" x14ac:dyDescent="0.2"/>
    <row r="62614" ht="10.199999999999999" hidden="1" x14ac:dyDescent="0.2"/>
    <row r="62615" ht="10.199999999999999" hidden="1" x14ac:dyDescent="0.2"/>
    <row r="62616" ht="10.199999999999999" hidden="1" x14ac:dyDescent="0.2"/>
    <row r="62617" ht="10.199999999999999" hidden="1" x14ac:dyDescent="0.2"/>
    <row r="62618" ht="10.199999999999999" hidden="1" x14ac:dyDescent="0.2"/>
    <row r="62619" ht="10.199999999999999" hidden="1" x14ac:dyDescent="0.2"/>
    <row r="62620" ht="10.199999999999999" hidden="1" x14ac:dyDescent="0.2"/>
    <row r="62621" ht="10.199999999999999" hidden="1" x14ac:dyDescent="0.2"/>
    <row r="62622" ht="10.199999999999999" hidden="1" x14ac:dyDescent="0.2"/>
    <row r="62623" ht="10.199999999999999" hidden="1" x14ac:dyDescent="0.2"/>
    <row r="62624" ht="10.199999999999999" hidden="1" x14ac:dyDescent="0.2"/>
    <row r="62625" ht="10.199999999999999" hidden="1" x14ac:dyDescent="0.2"/>
    <row r="62626" ht="10.199999999999999" hidden="1" x14ac:dyDescent="0.2"/>
    <row r="62627" ht="10.199999999999999" hidden="1" x14ac:dyDescent="0.2"/>
    <row r="62628" ht="10.199999999999999" hidden="1" x14ac:dyDescent="0.2"/>
    <row r="62629" ht="10.199999999999999" hidden="1" x14ac:dyDescent="0.2"/>
    <row r="62630" ht="10.199999999999999" hidden="1" x14ac:dyDescent="0.2"/>
    <row r="62631" ht="10.199999999999999" hidden="1" x14ac:dyDescent="0.2"/>
    <row r="62632" ht="10.199999999999999" hidden="1" x14ac:dyDescent="0.2"/>
    <row r="62633" ht="10.199999999999999" hidden="1" x14ac:dyDescent="0.2"/>
    <row r="62634" ht="10.199999999999999" hidden="1" x14ac:dyDescent="0.2"/>
    <row r="62635" ht="10.199999999999999" hidden="1" x14ac:dyDescent="0.2"/>
    <row r="62636" ht="10.199999999999999" hidden="1" x14ac:dyDescent="0.2"/>
    <row r="62637" ht="10.199999999999999" hidden="1" x14ac:dyDescent="0.2"/>
    <row r="62638" ht="10.199999999999999" hidden="1" x14ac:dyDescent="0.2"/>
    <row r="62639" ht="10.199999999999999" hidden="1" x14ac:dyDescent="0.2"/>
    <row r="62640" ht="10.199999999999999" hidden="1" x14ac:dyDescent="0.2"/>
    <row r="62641" ht="10.199999999999999" hidden="1" x14ac:dyDescent="0.2"/>
    <row r="62642" ht="10.199999999999999" hidden="1" x14ac:dyDescent="0.2"/>
    <row r="62643" ht="10.199999999999999" hidden="1" x14ac:dyDescent="0.2"/>
    <row r="62644" ht="10.199999999999999" hidden="1" x14ac:dyDescent="0.2"/>
    <row r="62645" ht="10.199999999999999" hidden="1" x14ac:dyDescent="0.2"/>
    <row r="62646" ht="10.199999999999999" hidden="1" x14ac:dyDescent="0.2"/>
    <row r="62647" ht="10.199999999999999" hidden="1" x14ac:dyDescent="0.2"/>
    <row r="62648" ht="10.199999999999999" hidden="1" x14ac:dyDescent="0.2"/>
    <row r="62649" ht="10.199999999999999" hidden="1" x14ac:dyDescent="0.2"/>
    <row r="62650" ht="10.199999999999999" hidden="1" x14ac:dyDescent="0.2"/>
    <row r="62651" ht="10.199999999999999" hidden="1" x14ac:dyDescent="0.2"/>
    <row r="62652" ht="10.199999999999999" hidden="1" x14ac:dyDescent="0.2"/>
    <row r="62653" ht="10.199999999999999" hidden="1" x14ac:dyDescent="0.2"/>
    <row r="62654" ht="10.199999999999999" hidden="1" x14ac:dyDescent="0.2"/>
    <row r="62655" ht="10.199999999999999" hidden="1" x14ac:dyDescent="0.2"/>
    <row r="62656" ht="10.199999999999999" hidden="1" x14ac:dyDescent="0.2"/>
    <row r="62657" ht="10.199999999999999" hidden="1" x14ac:dyDescent="0.2"/>
    <row r="62658" ht="10.199999999999999" hidden="1" x14ac:dyDescent="0.2"/>
    <row r="62659" ht="10.199999999999999" hidden="1" x14ac:dyDescent="0.2"/>
    <row r="62660" ht="10.199999999999999" hidden="1" x14ac:dyDescent="0.2"/>
    <row r="62661" ht="10.199999999999999" hidden="1" x14ac:dyDescent="0.2"/>
    <row r="62662" ht="10.199999999999999" hidden="1" x14ac:dyDescent="0.2"/>
    <row r="62663" ht="10.199999999999999" hidden="1" x14ac:dyDescent="0.2"/>
    <row r="62664" ht="10.199999999999999" hidden="1" x14ac:dyDescent="0.2"/>
    <row r="62665" ht="10.199999999999999" hidden="1" x14ac:dyDescent="0.2"/>
    <row r="62666" ht="10.199999999999999" hidden="1" x14ac:dyDescent="0.2"/>
    <row r="62667" ht="10.199999999999999" hidden="1" x14ac:dyDescent="0.2"/>
    <row r="62668" ht="10.199999999999999" hidden="1" x14ac:dyDescent="0.2"/>
    <row r="62669" ht="10.199999999999999" hidden="1" x14ac:dyDescent="0.2"/>
    <row r="62670" ht="10.199999999999999" hidden="1" x14ac:dyDescent="0.2"/>
    <row r="62671" ht="10.199999999999999" hidden="1" x14ac:dyDescent="0.2"/>
    <row r="62672" ht="10.199999999999999" hidden="1" x14ac:dyDescent="0.2"/>
    <row r="62673" ht="10.199999999999999" hidden="1" x14ac:dyDescent="0.2"/>
    <row r="62674" ht="10.199999999999999" hidden="1" x14ac:dyDescent="0.2"/>
    <row r="62675" ht="10.199999999999999" hidden="1" x14ac:dyDescent="0.2"/>
    <row r="62676" ht="10.199999999999999" hidden="1" x14ac:dyDescent="0.2"/>
    <row r="62677" ht="10.199999999999999" hidden="1" x14ac:dyDescent="0.2"/>
    <row r="62678" ht="10.199999999999999" hidden="1" x14ac:dyDescent="0.2"/>
    <row r="62679" ht="10.199999999999999" hidden="1" x14ac:dyDescent="0.2"/>
    <row r="62680" ht="10.199999999999999" hidden="1" x14ac:dyDescent="0.2"/>
    <row r="62681" ht="10.199999999999999" hidden="1" x14ac:dyDescent="0.2"/>
    <row r="62682" ht="10.199999999999999" hidden="1" x14ac:dyDescent="0.2"/>
    <row r="62683" ht="10.199999999999999" hidden="1" x14ac:dyDescent="0.2"/>
    <row r="62684" ht="10.199999999999999" hidden="1" x14ac:dyDescent="0.2"/>
    <row r="62685" ht="10.199999999999999" hidden="1" x14ac:dyDescent="0.2"/>
    <row r="62686" ht="10.199999999999999" hidden="1" x14ac:dyDescent="0.2"/>
    <row r="62687" ht="10.199999999999999" hidden="1" x14ac:dyDescent="0.2"/>
    <row r="62688" ht="10.199999999999999" hidden="1" x14ac:dyDescent="0.2"/>
    <row r="62689" ht="10.199999999999999" hidden="1" x14ac:dyDescent="0.2"/>
    <row r="62690" ht="10.199999999999999" hidden="1" x14ac:dyDescent="0.2"/>
    <row r="62691" ht="10.199999999999999" hidden="1" x14ac:dyDescent="0.2"/>
    <row r="62692" ht="10.199999999999999" hidden="1" x14ac:dyDescent="0.2"/>
    <row r="62693" ht="10.199999999999999" hidden="1" x14ac:dyDescent="0.2"/>
    <row r="62694" ht="10.199999999999999" hidden="1" x14ac:dyDescent="0.2"/>
    <row r="62695" ht="10.199999999999999" hidden="1" x14ac:dyDescent="0.2"/>
    <row r="62696" ht="10.199999999999999" hidden="1" x14ac:dyDescent="0.2"/>
    <row r="62697" ht="10.199999999999999" hidden="1" x14ac:dyDescent="0.2"/>
    <row r="62698" ht="10.199999999999999" hidden="1" x14ac:dyDescent="0.2"/>
    <row r="62699" ht="10.199999999999999" hidden="1" x14ac:dyDescent="0.2"/>
    <row r="62700" ht="10.199999999999999" hidden="1" x14ac:dyDescent="0.2"/>
    <row r="62701" ht="10.199999999999999" hidden="1" x14ac:dyDescent="0.2"/>
    <row r="62702" ht="10.199999999999999" hidden="1" x14ac:dyDescent="0.2"/>
    <row r="62703" ht="10.199999999999999" hidden="1" x14ac:dyDescent="0.2"/>
    <row r="62704" ht="10.199999999999999" hidden="1" x14ac:dyDescent="0.2"/>
    <row r="62705" ht="10.199999999999999" hidden="1" x14ac:dyDescent="0.2"/>
    <row r="62706" ht="10.199999999999999" hidden="1" x14ac:dyDescent="0.2"/>
    <row r="62707" ht="10.199999999999999" hidden="1" x14ac:dyDescent="0.2"/>
    <row r="62708" ht="10.199999999999999" hidden="1" x14ac:dyDescent="0.2"/>
    <row r="62709" ht="10.199999999999999" hidden="1" x14ac:dyDescent="0.2"/>
    <row r="62710" ht="10.199999999999999" hidden="1" x14ac:dyDescent="0.2"/>
    <row r="62711" ht="10.199999999999999" hidden="1" x14ac:dyDescent="0.2"/>
    <row r="62712" ht="10.199999999999999" hidden="1" x14ac:dyDescent="0.2"/>
    <row r="62713" ht="10.199999999999999" hidden="1" x14ac:dyDescent="0.2"/>
    <row r="62714" ht="10.199999999999999" hidden="1" x14ac:dyDescent="0.2"/>
    <row r="62715" ht="10.199999999999999" hidden="1" x14ac:dyDescent="0.2"/>
    <row r="62716" ht="10.199999999999999" hidden="1" x14ac:dyDescent="0.2"/>
    <row r="62717" ht="10.199999999999999" hidden="1" x14ac:dyDescent="0.2"/>
    <row r="62718" ht="10.199999999999999" hidden="1" x14ac:dyDescent="0.2"/>
    <row r="62719" ht="10.199999999999999" hidden="1" x14ac:dyDescent="0.2"/>
    <row r="62720" ht="10.199999999999999" hidden="1" x14ac:dyDescent="0.2"/>
    <row r="62721" ht="10.199999999999999" hidden="1" x14ac:dyDescent="0.2"/>
    <row r="62722" ht="10.199999999999999" hidden="1" x14ac:dyDescent="0.2"/>
    <row r="62723" ht="10.199999999999999" hidden="1" x14ac:dyDescent="0.2"/>
    <row r="62724" ht="10.199999999999999" hidden="1" x14ac:dyDescent="0.2"/>
    <row r="62725" ht="10.199999999999999" hidden="1" x14ac:dyDescent="0.2"/>
    <row r="62726" ht="10.199999999999999" hidden="1" x14ac:dyDescent="0.2"/>
    <row r="62727" ht="10.199999999999999" hidden="1" x14ac:dyDescent="0.2"/>
    <row r="62728" ht="10.199999999999999" hidden="1" x14ac:dyDescent="0.2"/>
    <row r="62729" ht="10.199999999999999" hidden="1" x14ac:dyDescent="0.2"/>
    <row r="62730" ht="10.199999999999999" hidden="1" x14ac:dyDescent="0.2"/>
    <row r="62731" ht="10.199999999999999" hidden="1" x14ac:dyDescent="0.2"/>
    <row r="62732" ht="10.199999999999999" hidden="1" x14ac:dyDescent="0.2"/>
    <row r="62733" ht="10.199999999999999" hidden="1" x14ac:dyDescent="0.2"/>
    <row r="62734" ht="10.199999999999999" hidden="1" x14ac:dyDescent="0.2"/>
    <row r="62735" ht="10.199999999999999" hidden="1" x14ac:dyDescent="0.2"/>
    <row r="62736" ht="10.199999999999999" hidden="1" x14ac:dyDescent="0.2"/>
    <row r="62737" ht="10.199999999999999" hidden="1" x14ac:dyDescent="0.2"/>
    <row r="62738" ht="10.199999999999999" hidden="1" x14ac:dyDescent="0.2"/>
    <row r="62739" ht="10.199999999999999" hidden="1" x14ac:dyDescent="0.2"/>
    <row r="62740" ht="10.199999999999999" hidden="1" x14ac:dyDescent="0.2"/>
    <row r="62741" ht="10.199999999999999" hidden="1" x14ac:dyDescent="0.2"/>
    <row r="62742" ht="10.199999999999999" hidden="1" x14ac:dyDescent="0.2"/>
    <row r="62743" ht="10.199999999999999" hidden="1" x14ac:dyDescent="0.2"/>
    <row r="62744" ht="10.199999999999999" hidden="1" x14ac:dyDescent="0.2"/>
    <row r="62745" ht="10.199999999999999" hidden="1" x14ac:dyDescent="0.2"/>
    <row r="62746" ht="10.199999999999999" hidden="1" x14ac:dyDescent="0.2"/>
    <row r="62747" ht="10.199999999999999" hidden="1" x14ac:dyDescent="0.2"/>
    <row r="62748" ht="10.199999999999999" hidden="1" x14ac:dyDescent="0.2"/>
    <row r="62749" ht="10.199999999999999" hidden="1" x14ac:dyDescent="0.2"/>
    <row r="62750" ht="10.199999999999999" hidden="1" x14ac:dyDescent="0.2"/>
    <row r="62751" ht="10.199999999999999" hidden="1" x14ac:dyDescent="0.2"/>
    <row r="62752" ht="10.199999999999999" hidden="1" x14ac:dyDescent="0.2"/>
    <row r="62753" ht="10.199999999999999" hidden="1" x14ac:dyDescent="0.2"/>
    <row r="62754" ht="10.199999999999999" hidden="1" x14ac:dyDescent="0.2"/>
    <row r="62755" ht="10.199999999999999" hidden="1" x14ac:dyDescent="0.2"/>
    <row r="62756" ht="10.199999999999999" hidden="1" x14ac:dyDescent="0.2"/>
    <row r="62757" ht="10.199999999999999" hidden="1" x14ac:dyDescent="0.2"/>
    <row r="62758" ht="10.199999999999999" hidden="1" x14ac:dyDescent="0.2"/>
    <row r="62759" ht="10.199999999999999" hidden="1" x14ac:dyDescent="0.2"/>
    <row r="62760" ht="10.199999999999999" hidden="1" x14ac:dyDescent="0.2"/>
    <row r="62761" ht="10.199999999999999" hidden="1" x14ac:dyDescent="0.2"/>
    <row r="62762" ht="10.199999999999999" hidden="1" x14ac:dyDescent="0.2"/>
    <row r="62763" ht="10.199999999999999" hidden="1" x14ac:dyDescent="0.2"/>
    <row r="62764" ht="10.199999999999999" hidden="1" x14ac:dyDescent="0.2"/>
    <row r="62765" ht="10.199999999999999" hidden="1" x14ac:dyDescent="0.2"/>
    <row r="62766" ht="10.199999999999999" hidden="1" x14ac:dyDescent="0.2"/>
    <row r="62767" ht="10.199999999999999" hidden="1" x14ac:dyDescent="0.2"/>
    <row r="62768" ht="10.199999999999999" hidden="1" x14ac:dyDescent="0.2"/>
    <row r="62769" ht="10.199999999999999" hidden="1" x14ac:dyDescent="0.2"/>
    <row r="62770" ht="10.199999999999999" hidden="1" x14ac:dyDescent="0.2"/>
    <row r="62771" ht="10.199999999999999" hidden="1" x14ac:dyDescent="0.2"/>
    <row r="62772" ht="10.199999999999999" hidden="1" x14ac:dyDescent="0.2"/>
    <row r="62773" ht="10.199999999999999" hidden="1" x14ac:dyDescent="0.2"/>
    <row r="62774" ht="10.199999999999999" hidden="1" x14ac:dyDescent="0.2"/>
    <row r="62775" ht="10.199999999999999" hidden="1" x14ac:dyDescent="0.2"/>
    <row r="62776" ht="10.199999999999999" hidden="1" x14ac:dyDescent="0.2"/>
    <row r="62777" ht="10.199999999999999" hidden="1" x14ac:dyDescent="0.2"/>
    <row r="62778" ht="10.199999999999999" hidden="1" x14ac:dyDescent="0.2"/>
    <row r="62779" ht="10.199999999999999" hidden="1" x14ac:dyDescent="0.2"/>
    <row r="62780" ht="10.199999999999999" hidden="1" x14ac:dyDescent="0.2"/>
    <row r="62781" ht="10.199999999999999" hidden="1" x14ac:dyDescent="0.2"/>
    <row r="62782" ht="10.199999999999999" hidden="1" x14ac:dyDescent="0.2"/>
    <row r="62783" ht="10.199999999999999" hidden="1" x14ac:dyDescent="0.2"/>
    <row r="62784" ht="10.199999999999999" hidden="1" x14ac:dyDescent="0.2"/>
    <row r="62785" ht="10.199999999999999" hidden="1" x14ac:dyDescent="0.2"/>
    <row r="62786" ht="10.199999999999999" hidden="1" x14ac:dyDescent="0.2"/>
    <row r="62787" ht="10.199999999999999" hidden="1" x14ac:dyDescent="0.2"/>
    <row r="62788" ht="10.199999999999999" hidden="1" x14ac:dyDescent="0.2"/>
    <row r="62789" ht="10.199999999999999" hidden="1" x14ac:dyDescent="0.2"/>
    <row r="62790" ht="10.199999999999999" hidden="1" x14ac:dyDescent="0.2"/>
    <row r="62791" ht="10.199999999999999" hidden="1" x14ac:dyDescent="0.2"/>
    <row r="62792" ht="10.199999999999999" hidden="1" x14ac:dyDescent="0.2"/>
    <row r="62793" ht="10.199999999999999" hidden="1" x14ac:dyDescent="0.2"/>
    <row r="62794" ht="10.199999999999999" hidden="1" x14ac:dyDescent="0.2"/>
    <row r="62795" ht="10.199999999999999" hidden="1" x14ac:dyDescent="0.2"/>
    <row r="62796" ht="10.199999999999999" hidden="1" x14ac:dyDescent="0.2"/>
    <row r="62797" ht="10.199999999999999" hidden="1" x14ac:dyDescent="0.2"/>
    <row r="62798" ht="10.199999999999999" hidden="1" x14ac:dyDescent="0.2"/>
    <row r="62799" ht="10.199999999999999" hidden="1" x14ac:dyDescent="0.2"/>
    <row r="62800" ht="10.199999999999999" hidden="1" x14ac:dyDescent="0.2"/>
    <row r="62801" ht="10.199999999999999" hidden="1" x14ac:dyDescent="0.2"/>
    <row r="62802" ht="10.199999999999999" hidden="1" x14ac:dyDescent="0.2"/>
    <row r="62803" ht="10.199999999999999" hidden="1" x14ac:dyDescent="0.2"/>
    <row r="62804" ht="10.199999999999999" hidden="1" x14ac:dyDescent="0.2"/>
    <row r="62805" ht="10.199999999999999" hidden="1" x14ac:dyDescent="0.2"/>
    <row r="62806" ht="10.199999999999999" hidden="1" x14ac:dyDescent="0.2"/>
    <row r="62807" ht="10.199999999999999" hidden="1" x14ac:dyDescent="0.2"/>
    <row r="62808" ht="10.199999999999999" hidden="1" x14ac:dyDescent="0.2"/>
    <row r="62809" ht="10.199999999999999" hidden="1" x14ac:dyDescent="0.2"/>
    <row r="62810" ht="10.199999999999999" hidden="1" x14ac:dyDescent="0.2"/>
    <row r="62811" ht="10.199999999999999" hidden="1" x14ac:dyDescent="0.2"/>
    <row r="62812" ht="10.199999999999999" hidden="1" x14ac:dyDescent="0.2"/>
    <row r="62813" ht="10.199999999999999" hidden="1" x14ac:dyDescent="0.2"/>
    <row r="62814" ht="10.199999999999999" hidden="1" x14ac:dyDescent="0.2"/>
    <row r="62815" ht="10.199999999999999" hidden="1" x14ac:dyDescent="0.2"/>
    <row r="62816" ht="10.199999999999999" hidden="1" x14ac:dyDescent="0.2"/>
    <row r="62817" ht="10.199999999999999" hidden="1" x14ac:dyDescent="0.2"/>
    <row r="62818" ht="10.199999999999999" hidden="1" x14ac:dyDescent="0.2"/>
    <row r="62819" ht="10.199999999999999" hidden="1" x14ac:dyDescent="0.2"/>
    <row r="62820" ht="10.199999999999999" hidden="1" x14ac:dyDescent="0.2"/>
    <row r="62821" ht="10.199999999999999" hidden="1" x14ac:dyDescent="0.2"/>
    <row r="62822" ht="10.199999999999999" hidden="1" x14ac:dyDescent="0.2"/>
    <row r="62823" ht="10.199999999999999" hidden="1" x14ac:dyDescent="0.2"/>
    <row r="62824" ht="10.199999999999999" hidden="1" x14ac:dyDescent="0.2"/>
    <row r="62825" ht="10.199999999999999" hidden="1" x14ac:dyDescent="0.2"/>
    <row r="62826" ht="10.199999999999999" hidden="1" x14ac:dyDescent="0.2"/>
    <row r="62827" ht="10.199999999999999" hidden="1" x14ac:dyDescent="0.2"/>
    <row r="62828" ht="10.199999999999999" hidden="1" x14ac:dyDescent="0.2"/>
    <row r="62829" ht="10.199999999999999" hidden="1" x14ac:dyDescent="0.2"/>
    <row r="62830" ht="10.199999999999999" hidden="1" x14ac:dyDescent="0.2"/>
    <row r="62831" ht="10.199999999999999" hidden="1" x14ac:dyDescent="0.2"/>
    <row r="62832" ht="10.199999999999999" hidden="1" x14ac:dyDescent="0.2"/>
    <row r="62833" ht="10.199999999999999" hidden="1" x14ac:dyDescent="0.2"/>
    <row r="62834" ht="10.199999999999999" hidden="1" x14ac:dyDescent="0.2"/>
    <row r="62835" ht="10.199999999999999" hidden="1" x14ac:dyDescent="0.2"/>
    <row r="62836" ht="10.199999999999999" hidden="1" x14ac:dyDescent="0.2"/>
    <row r="62837" ht="10.199999999999999" hidden="1" x14ac:dyDescent="0.2"/>
    <row r="62838" ht="10.199999999999999" hidden="1" x14ac:dyDescent="0.2"/>
    <row r="62839" ht="10.199999999999999" hidden="1" x14ac:dyDescent="0.2"/>
    <row r="62840" ht="10.199999999999999" hidden="1" x14ac:dyDescent="0.2"/>
    <row r="62841" ht="10.199999999999999" hidden="1" x14ac:dyDescent="0.2"/>
    <row r="62842" ht="10.199999999999999" hidden="1" x14ac:dyDescent="0.2"/>
    <row r="62843" ht="10.199999999999999" hidden="1" x14ac:dyDescent="0.2"/>
    <row r="62844" ht="10.199999999999999" hidden="1" x14ac:dyDescent="0.2"/>
    <row r="62845" ht="10.199999999999999" hidden="1" x14ac:dyDescent="0.2"/>
    <row r="62846" ht="10.199999999999999" hidden="1" x14ac:dyDescent="0.2"/>
    <row r="62847" ht="10.199999999999999" hidden="1" x14ac:dyDescent="0.2"/>
    <row r="62848" ht="10.199999999999999" hidden="1" x14ac:dyDescent="0.2"/>
    <row r="62849" ht="10.199999999999999" hidden="1" x14ac:dyDescent="0.2"/>
    <row r="62850" ht="10.199999999999999" hidden="1" x14ac:dyDescent="0.2"/>
    <row r="62851" ht="10.199999999999999" hidden="1" x14ac:dyDescent="0.2"/>
    <row r="62852" ht="10.199999999999999" hidden="1" x14ac:dyDescent="0.2"/>
    <row r="62853" ht="10.199999999999999" hidden="1" x14ac:dyDescent="0.2"/>
    <row r="62854" ht="10.199999999999999" hidden="1" x14ac:dyDescent="0.2"/>
    <row r="62855" ht="10.199999999999999" hidden="1" x14ac:dyDescent="0.2"/>
    <row r="62856" ht="10.199999999999999" hidden="1" x14ac:dyDescent="0.2"/>
    <row r="62857" ht="10.199999999999999" hidden="1" x14ac:dyDescent="0.2"/>
    <row r="62858" ht="10.199999999999999" hidden="1" x14ac:dyDescent="0.2"/>
    <row r="62859" ht="10.199999999999999" hidden="1" x14ac:dyDescent="0.2"/>
    <row r="62860" ht="10.199999999999999" hidden="1" x14ac:dyDescent="0.2"/>
    <row r="62861" ht="10.199999999999999" hidden="1" x14ac:dyDescent="0.2"/>
    <row r="62862" ht="10.199999999999999" hidden="1" x14ac:dyDescent="0.2"/>
    <row r="62863" ht="10.199999999999999" hidden="1" x14ac:dyDescent="0.2"/>
    <row r="62864" ht="10.199999999999999" hidden="1" x14ac:dyDescent="0.2"/>
    <row r="62865" ht="10.199999999999999" hidden="1" x14ac:dyDescent="0.2"/>
    <row r="62866" ht="10.199999999999999" hidden="1" x14ac:dyDescent="0.2"/>
    <row r="62867" ht="10.199999999999999" hidden="1" x14ac:dyDescent="0.2"/>
    <row r="62868" ht="10.199999999999999" hidden="1" x14ac:dyDescent="0.2"/>
    <row r="62869" ht="10.199999999999999" hidden="1" x14ac:dyDescent="0.2"/>
    <row r="62870" ht="10.199999999999999" hidden="1" x14ac:dyDescent="0.2"/>
    <row r="62871" ht="10.199999999999999" hidden="1" x14ac:dyDescent="0.2"/>
    <row r="62872" ht="10.199999999999999" hidden="1" x14ac:dyDescent="0.2"/>
    <row r="62873" ht="10.199999999999999" hidden="1" x14ac:dyDescent="0.2"/>
    <row r="62874" ht="10.199999999999999" hidden="1" x14ac:dyDescent="0.2"/>
    <row r="62875" ht="10.199999999999999" hidden="1" x14ac:dyDescent="0.2"/>
    <row r="62876" ht="10.199999999999999" hidden="1" x14ac:dyDescent="0.2"/>
    <row r="62877" ht="10.199999999999999" hidden="1" x14ac:dyDescent="0.2"/>
    <row r="62878" ht="10.199999999999999" hidden="1" x14ac:dyDescent="0.2"/>
    <row r="62879" ht="10.199999999999999" hidden="1" x14ac:dyDescent="0.2"/>
    <row r="62880" ht="10.199999999999999" hidden="1" x14ac:dyDescent="0.2"/>
    <row r="62881" ht="10.199999999999999" hidden="1" x14ac:dyDescent="0.2"/>
    <row r="62882" ht="10.199999999999999" hidden="1" x14ac:dyDescent="0.2"/>
    <row r="62883" ht="10.199999999999999" hidden="1" x14ac:dyDescent="0.2"/>
    <row r="62884" ht="10.199999999999999" hidden="1" x14ac:dyDescent="0.2"/>
    <row r="62885" ht="10.199999999999999" hidden="1" x14ac:dyDescent="0.2"/>
    <row r="62886" ht="10.199999999999999" hidden="1" x14ac:dyDescent="0.2"/>
    <row r="62887" ht="10.199999999999999" hidden="1" x14ac:dyDescent="0.2"/>
    <row r="62888" ht="10.199999999999999" hidden="1" x14ac:dyDescent="0.2"/>
    <row r="62889" ht="10.199999999999999" hidden="1" x14ac:dyDescent="0.2"/>
    <row r="62890" ht="10.199999999999999" hidden="1" x14ac:dyDescent="0.2"/>
    <row r="62891" ht="10.199999999999999" hidden="1" x14ac:dyDescent="0.2"/>
    <row r="62892" ht="10.199999999999999" hidden="1" x14ac:dyDescent="0.2"/>
    <row r="62893" ht="10.199999999999999" hidden="1" x14ac:dyDescent="0.2"/>
    <row r="62894" ht="10.199999999999999" hidden="1" x14ac:dyDescent="0.2"/>
    <row r="62895" ht="10.199999999999999" hidden="1" x14ac:dyDescent="0.2"/>
    <row r="62896" ht="10.199999999999999" hidden="1" x14ac:dyDescent="0.2"/>
    <row r="62897" ht="10.199999999999999" hidden="1" x14ac:dyDescent="0.2"/>
    <row r="62898" ht="10.199999999999999" hidden="1" x14ac:dyDescent="0.2"/>
    <row r="62899" ht="10.199999999999999" hidden="1" x14ac:dyDescent="0.2"/>
    <row r="62900" ht="10.199999999999999" hidden="1" x14ac:dyDescent="0.2"/>
    <row r="62901" ht="10.199999999999999" hidden="1" x14ac:dyDescent="0.2"/>
    <row r="62902" ht="10.199999999999999" hidden="1" x14ac:dyDescent="0.2"/>
    <row r="62903" ht="10.199999999999999" hidden="1" x14ac:dyDescent="0.2"/>
    <row r="62904" ht="10.199999999999999" hidden="1" x14ac:dyDescent="0.2"/>
    <row r="62905" ht="10.199999999999999" hidden="1" x14ac:dyDescent="0.2"/>
    <row r="62906" ht="10.199999999999999" hidden="1" x14ac:dyDescent="0.2"/>
    <row r="62907" ht="10.199999999999999" hidden="1" x14ac:dyDescent="0.2"/>
    <row r="62908" ht="10.199999999999999" hidden="1" x14ac:dyDescent="0.2"/>
    <row r="62909" ht="10.199999999999999" hidden="1" x14ac:dyDescent="0.2"/>
    <row r="62910" ht="10.199999999999999" hidden="1" x14ac:dyDescent="0.2"/>
    <row r="62911" ht="10.199999999999999" hidden="1" x14ac:dyDescent="0.2"/>
    <row r="62912" ht="10.199999999999999" hidden="1" x14ac:dyDescent="0.2"/>
    <row r="62913" ht="10.199999999999999" hidden="1" x14ac:dyDescent="0.2"/>
    <row r="62914" ht="10.199999999999999" hidden="1" x14ac:dyDescent="0.2"/>
    <row r="62915" ht="10.199999999999999" hidden="1" x14ac:dyDescent="0.2"/>
    <row r="62916" ht="10.199999999999999" hidden="1" x14ac:dyDescent="0.2"/>
    <row r="62917" ht="10.199999999999999" hidden="1" x14ac:dyDescent="0.2"/>
    <row r="62918" ht="10.199999999999999" hidden="1" x14ac:dyDescent="0.2"/>
    <row r="62919" ht="10.199999999999999" hidden="1" x14ac:dyDescent="0.2"/>
    <row r="62920" ht="10.199999999999999" hidden="1" x14ac:dyDescent="0.2"/>
    <row r="62921" ht="10.199999999999999" hidden="1" x14ac:dyDescent="0.2"/>
    <row r="62922" ht="10.199999999999999" hidden="1" x14ac:dyDescent="0.2"/>
    <row r="62923" ht="10.199999999999999" hidden="1" x14ac:dyDescent="0.2"/>
    <row r="62924" ht="10.199999999999999" hidden="1" x14ac:dyDescent="0.2"/>
    <row r="62925" ht="10.199999999999999" hidden="1" x14ac:dyDescent="0.2"/>
    <row r="62926" ht="10.199999999999999" hidden="1" x14ac:dyDescent="0.2"/>
    <row r="62927" ht="10.199999999999999" hidden="1" x14ac:dyDescent="0.2"/>
    <row r="62928" ht="10.199999999999999" hidden="1" x14ac:dyDescent="0.2"/>
    <row r="62929" ht="10.199999999999999" hidden="1" x14ac:dyDescent="0.2"/>
    <row r="62930" ht="10.199999999999999" hidden="1" x14ac:dyDescent="0.2"/>
    <row r="62931" ht="10.199999999999999" hidden="1" x14ac:dyDescent="0.2"/>
    <row r="62932" ht="10.199999999999999" hidden="1" x14ac:dyDescent="0.2"/>
    <row r="62933" ht="10.199999999999999" hidden="1" x14ac:dyDescent="0.2"/>
    <row r="62934" ht="10.199999999999999" hidden="1" x14ac:dyDescent="0.2"/>
    <row r="62935" ht="10.199999999999999" hidden="1" x14ac:dyDescent="0.2"/>
    <row r="62936" ht="10.199999999999999" hidden="1" x14ac:dyDescent="0.2"/>
    <row r="62937" ht="10.199999999999999" hidden="1" x14ac:dyDescent="0.2"/>
    <row r="62938" ht="10.199999999999999" hidden="1" x14ac:dyDescent="0.2"/>
    <row r="62939" ht="10.199999999999999" hidden="1" x14ac:dyDescent="0.2"/>
    <row r="62940" ht="10.199999999999999" hidden="1" x14ac:dyDescent="0.2"/>
    <row r="62941" ht="10.199999999999999" hidden="1" x14ac:dyDescent="0.2"/>
    <row r="62942" ht="10.199999999999999" hidden="1" x14ac:dyDescent="0.2"/>
    <row r="62943" ht="10.199999999999999" hidden="1" x14ac:dyDescent="0.2"/>
    <row r="62944" ht="10.199999999999999" hidden="1" x14ac:dyDescent="0.2"/>
    <row r="62945" ht="10.199999999999999" hidden="1" x14ac:dyDescent="0.2"/>
    <row r="62946" ht="10.199999999999999" hidden="1" x14ac:dyDescent="0.2"/>
    <row r="62947" ht="10.199999999999999" hidden="1" x14ac:dyDescent="0.2"/>
    <row r="62948" ht="10.199999999999999" hidden="1" x14ac:dyDescent="0.2"/>
    <row r="62949" ht="10.199999999999999" hidden="1" x14ac:dyDescent="0.2"/>
    <row r="62950" ht="10.199999999999999" hidden="1" x14ac:dyDescent="0.2"/>
    <row r="62951" ht="10.199999999999999" hidden="1" x14ac:dyDescent="0.2"/>
    <row r="62952" ht="10.199999999999999" hidden="1" x14ac:dyDescent="0.2"/>
    <row r="62953" ht="10.199999999999999" hidden="1" x14ac:dyDescent="0.2"/>
    <row r="62954" ht="10.199999999999999" hidden="1" x14ac:dyDescent="0.2"/>
    <row r="62955" ht="10.199999999999999" hidden="1" x14ac:dyDescent="0.2"/>
    <row r="62956" ht="10.199999999999999" hidden="1" x14ac:dyDescent="0.2"/>
    <row r="62957" ht="10.199999999999999" hidden="1" x14ac:dyDescent="0.2"/>
    <row r="62958" ht="10.199999999999999" hidden="1" x14ac:dyDescent="0.2"/>
    <row r="62959" ht="10.199999999999999" hidden="1" x14ac:dyDescent="0.2"/>
    <row r="62960" ht="10.199999999999999" hidden="1" x14ac:dyDescent="0.2"/>
    <row r="62961" ht="10.199999999999999" hidden="1" x14ac:dyDescent="0.2"/>
    <row r="62962" ht="10.199999999999999" hidden="1" x14ac:dyDescent="0.2"/>
    <row r="62963" ht="10.199999999999999" hidden="1" x14ac:dyDescent="0.2"/>
    <row r="62964" ht="10.199999999999999" hidden="1" x14ac:dyDescent="0.2"/>
    <row r="62965" ht="10.199999999999999" hidden="1" x14ac:dyDescent="0.2"/>
    <row r="62966" ht="10.199999999999999" hidden="1" x14ac:dyDescent="0.2"/>
    <row r="62967" ht="10.199999999999999" hidden="1" x14ac:dyDescent="0.2"/>
    <row r="62968" ht="10.199999999999999" hidden="1" x14ac:dyDescent="0.2"/>
    <row r="62969" ht="10.199999999999999" hidden="1" x14ac:dyDescent="0.2"/>
    <row r="62970" ht="10.199999999999999" hidden="1" x14ac:dyDescent="0.2"/>
    <row r="62971" ht="10.199999999999999" hidden="1" x14ac:dyDescent="0.2"/>
    <row r="62972" ht="10.199999999999999" hidden="1" x14ac:dyDescent="0.2"/>
    <row r="62973" ht="10.199999999999999" hidden="1" x14ac:dyDescent="0.2"/>
    <row r="62974" ht="10.199999999999999" hidden="1" x14ac:dyDescent="0.2"/>
    <row r="62975" ht="10.199999999999999" hidden="1" x14ac:dyDescent="0.2"/>
    <row r="62976" ht="10.199999999999999" hidden="1" x14ac:dyDescent="0.2"/>
    <row r="62977" ht="10.199999999999999" hidden="1" x14ac:dyDescent="0.2"/>
    <row r="62978" ht="10.199999999999999" hidden="1" x14ac:dyDescent="0.2"/>
    <row r="62979" ht="10.199999999999999" hidden="1" x14ac:dyDescent="0.2"/>
    <row r="62980" ht="10.199999999999999" hidden="1" x14ac:dyDescent="0.2"/>
    <row r="62981" ht="10.199999999999999" hidden="1" x14ac:dyDescent="0.2"/>
    <row r="62982" ht="10.199999999999999" hidden="1" x14ac:dyDescent="0.2"/>
    <row r="62983" ht="10.199999999999999" hidden="1" x14ac:dyDescent="0.2"/>
    <row r="62984" ht="10.199999999999999" hidden="1" x14ac:dyDescent="0.2"/>
    <row r="62985" ht="10.199999999999999" hidden="1" x14ac:dyDescent="0.2"/>
    <row r="62986" ht="10.199999999999999" hidden="1" x14ac:dyDescent="0.2"/>
    <row r="62987" ht="10.199999999999999" hidden="1" x14ac:dyDescent="0.2"/>
    <row r="62988" ht="10.199999999999999" hidden="1" x14ac:dyDescent="0.2"/>
    <row r="62989" ht="10.199999999999999" hidden="1" x14ac:dyDescent="0.2"/>
    <row r="62990" ht="10.199999999999999" hidden="1" x14ac:dyDescent="0.2"/>
    <row r="62991" ht="10.199999999999999" hidden="1" x14ac:dyDescent="0.2"/>
    <row r="62992" ht="10.199999999999999" hidden="1" x14ac:dyDescent="0.2"/>
    <row r="62993" ht="10.199999999999999" hidden="1" x14ac:dyDescent="0.2"/>
    <row r="62994" ht="10.199999999999999" hidden="1" x14ac:dyDescent="0.2"/>
    <row r="62995" ht="10.199999999999999" hidden="1" x14ac:dyDescent="0.2"/>
    <row r="62996" ht="10.199999999999999" hidden="1" x14ac:dyDescent="0.2"/>
    <row r="62997" ht="10.199999999999999" hidden="1" x14ac:dyDescent="0.2"/>
    <row r="62998" ht="10.199999999999999" hidden="1" x14ac:dyDescent="0.2"/>
    <row r="62999" ht="10.199999999999999" hidden="1" x14ac:dyDescent="0.2"/>
    <row r="63000" ht="10.199999999999999" hidden="1" x14ac:dyDescent="0.2"/>
    <row r="63001" ht="10.199999999999999" hidden="1" x14ac:dyDescent="0.2"/>
    <row r="63002" ht="10.199999999999999" hidden="1" x14ac:dyDescent="0.2"/>
    <row r="63003" ht="10.199999999999999" hidden="1" x14ac:dyDescent="0.2"/>
    <row r="63004" ht="10.199999999999999" hidden="1" x14ac:dyDescent="0.2"/>
    <row r="63005" ht="10.199999999999999" hidden="1" x14ac:dyDescent="0.2"/>
    <row r="63006" ht="10.199999999999999" hidden="1" x14ac:dyDescent="0.2"/>
    <row r="63007" ht="10.199999999999999" hidden="1" x14ac:dyDescent="0.2"/>
    <row r="63008" ht="10.199999999999999" hidden="1" x14ac:dyDescent="0.2"/>
    <row r="63009" ht="10.199999999999999" hidden="1" x14ac:dyDescent="0.2"/>
    <row r="63010" ht="10.199999999999999" hidden="1" x14ac:dyDescent="0.2"/>
    <row r="63011" ht="10.199999999999999" hidden="1" x14ac:dyDescent="0.2"/>
    <row r="63012" ht="10.199999999999999" hidden="1" x14ac:dyDescent="0.2"/>
    <row r="63013" ht="10.199999999999999" hidden="1" x14ac:dyDescent="0.2"/>
    <row r="63014" ht="10.199999999999999" hidden="1" x14ac:dyDescent="0.2"/>
    <row r="63015" ht="10.199999999999999" hidden="1" x14ac:dyDescent="0.2"/>
    <row r="63016" ht="10.199999999999999" hidden="1" x14ac:dyDescent="0.2"/>
    <row r="63017" ht="10.199999999999999" hidden="1" x14ac:dyDescent="0.2"/>
    <row r="63018" ht="10.199999999999999" hidden="1" x14ac:dyDescent="0.2"/>
    <row r="63019" ht="10.199999999999999" hidden="1" x14ac:dyDescent="0.2"/>
    <row r="63020" ht="10.199999999999999" hidden="1" x14ac:dyDescent="0.2"/>
    <row r="63021" ht="10.199999999999999" hidden="1" x14ac:dyDescent="0.2"/>
    <row r="63022" ht="10.199999999999999" hidden="1" x14ac:dyDescent="0.2"/>
    <row r="63023" ht="10.199999999999999" hidden="1" x14ac:dyDescent="0.2"/>
    <row r="63024" ht="10.199999999999999" hidden="1" x14ac:dyDescent="0.2"/>
    <row r="63025" ht="10.199999999999999" hidden="1" x14ac:dyDescent="0.2"/>
    <row r="63026" ht="10.199999999999999" hidden="1" x14ac:dyDescent="0.2"/>
    <row r="63027" ht="10.199999999999999" hidden="1" x14ac:dyDescent="0.2"/>
    <row r="63028" ht="10.199999999999999" hidden="1" x14ac:dyDescent="0.2"/>
    <row r="63029" ht="10.199999999999999" hidden="1" x14ac:dyDescent="0.2"/>
    <row r="63030" ht="10.199999999999999" hidden="1" x14ac:dyDescent="0.2"/>
    <row r="63031" ht="10.199999999999999" hidden="1" x14ac:dyDescent="0.2"/>
    <row r="63032" ht="10.199999999999999" hidden="1" x14ac:dyDescent="0.2"/>
    <row r="63033" ht="10.199999999999999" hidden="1" x14ac:dyDescent="0.2"/>
    <row r="63034" ht="10.199999999999999" hidden="1" x14ac:dyDescent="0.2"/>
    <row r="63035" ht="10.199999999999999" hidden="1" x14ac:dyDescent="0.2"/>
    <row r="63036" ht="10.199999999999999" hidden="1" x14ac:dyDescent="0.2"/>
    <row r="63037" ht="10.199999999999999" hidden="1" x14ac:dyDescent="0.2"/>
    <row r="63038" ht="10.199999999999999" hidden="1" x14ac:dyDescent="0.2"/>
    <row r="63039" ht="10.199999999999999" hidden="1" x14ac:dyDescent="0.2"/>
    <row r="63040" ht="10.199999999999999" hidden="1" x14ac:dyDescent="0.2"/>
    <row r="63041" ht="10.199999999999999" hidden="1" x14ac:dyDescent="0.2"/>
    <row r="63042" ht="10.199999999999999" hidden="1" x14ac:dyDescent="0.2"/>
    <row r="63043" ht="10.199999999999999" hidden="1" x14ac:dyDescent="0.2"/>
    <row r="63044" ht="10.199999999999999" hidden="1" x14ac:dyDescent="0.2"/>
    <row r="63045" ht="10.199999999999999" hidden="1" x14ac:dyDescent="0.2"/>
    <row r="63046" ht="10.199999999999999" hidden="1" x14ac:dyDescent="0.2"/>
    <row r="63047" ht="10.199999999999999" hidden="1" x14ac:dyDescent="0.2"/>
    <row r="63048" ht="10.199999999999999" hidden="1" x14ac:dyDescent="0.2"/>
    <row r="63049" ht="10.199999999999999" hidden="1" x14ac:dyDescent="0.2"/>
    <row r="63050" ht="10.199999999999999" hidden="1" x14ac:dyDescent="0.2"/>
    <row r="63051" ht="10.199999999999999" hidden="1" x14ac:dyDescent="0.2"/>
    <row r="63052" ht="10.199999999999999" hidden="1" x14ac:dyDescent="0.2"/>
    <row r="63053" ht="10.199999999999999" hidden="1" x14ac:dyDescent="0.2"/>
    <row r="63054" ht="10.199999999999999" hidden="1" x14ac:dyDescent="0.2"/>
    <row r="63055" ht="10.199999999999999" hidden="1" x14ac:dyDescent="0.2"/>
    <row r="63056" ht="10.199999999999999" hidden="1" x14ac:dyDescent="0.2"/>
    <row r="63057" ht="10.199999999999999" hidden="1" x14ac:dyDescent="0.2"/>
    <row r="63058" ht="10.199999999999999" hidden="1" x14ac:dyDescent="0.2"/>
    <row r="63059" ht="10.199999999999999" hidden="1" x14ac:dyDescent="0.2"/>
    <row r="63060" ht="10.199999999999999" hidden="1" x14ac:dyDescent="0.2"/>
    <row r="63061" ht="10.199999999999999" hidden="1" x14ac:dyDescent="0.2"/>
    <row r="63062" ht="10.199999999999999" hidden="1" x14ac:dyDescent="0.2"/>
    <row r="63063" ht="10.199999999999999" hidden="1" x14ac:dyDescent="0.2"/>
    <row r="63064" ht="10.199999999999999" hidden="1" x14ac:dyDescent="0.2"/>
    <row r="63065" ht="10.199999999999999" hidden="1" x14ac:dyDescent="0.2"/>
    <row r="63066" ht="10.199999999999999" hidden="1" x14ac:dyDescent="0.2"/>
    <row r="63067" ht="10.199999999999999" hidden="1" x14ac:dyDescent="0.2"/>
    <row r="63068" ht="10.199999999999999" hidden="1" x14ac:dyDescent="0.2"/>
    <row r="63069" ht="10.199999999999999" hidden="1" x14ac:dyDescent="0.2"/>
    <row r="63070" ht="10.199999999999999" hidden="1" x14ac:dyDescent="0.2"/>
    <row r="63071" ht="10.199999999999999" hidden="1" x14ac:dyDescent="0.2"/>
    <row r="63072" ht="10.199999999999999" hidden="1" x14ac:dyDescent="0.2"/>
    <row r="63073" ht="10.199999999999999" hidden="1" x14ac:dyDescent="0.2"/>
    <row r="63074" ht="10.199999999999999" hidden="1" x14ac:dyDescent="0.2"/>
    <row r="63075" ht="10.199999999999999" hidden="1" x14ac:dyDescent="0.2"/>
    <row r="63076" ht="10.199999999999999" hidden="1" x14ac:dyDescent="0.2"/>
    <row r="63077" ht="10.199999999999999" hidden="1" x14ac:dyDescent="0.2"/>
    <row r="63078" ht="10.199999999999999" hidden="1" x14ac:dyDescent="0.2"/>
    <row r="63079" ht="10.199999999999999" hidden="1" x14ac:dyDescent="0.2"/>
    <row r="63080" ht="10.199999999999999" hidden="1" x14ac:dyDescent="0.2"/>
    <row r="63081" ht="10.199999999999999" hidden="1" x14ac:dyDescent="0.2"/>
    <row r="63082" ht="10.199999999999999" hidden="1" x14ac:dyDescent="0.2"/>
    <row r="63083" ht="10.199999999999999" hidden="1" x14ac:dyDescent="0.2"/>
    <row r="63084" ht="10.199999999999999" hidden="1" x14ac:dyDescent="0.2"/>
    <row r="63085" ht="10.199999999999999" hidden="1" x14ac:dyDescent="0.2"/>
    <row r="63086" ht="10.199999999999999" hidden="1" x14ac:dyDescent="0.2"/>
    <row r="63087" ht="10.199999999999999" hidden="1" x14ac:dyDescent="0.2"/>
    <row r="63088" ht="10.199999999999999" hidden="1" x14ac:dyDescent="0.2"/>
    <row r="63089" ht="10.199999999999999" hidden="1" x14ac:dyDescent="0.2"/>
    <row r="63090" ht="10.199999999999999" hidden="1" x14ac:dyDescent="0.2"/>
    <row r="63091" ht="10.199999999999999" hidden="1" x14ac:dyDescent="0.2"/>
    <row r="63092" ht="10.199999999999999" hidden="1" x14ac:dyDescent="0.2"/>
    <row r="63093" ht="10.199999999999999" hidden="1" x14ac:dyDescent="0.2"/>
    <row r="63094" ht="10.199999999999999" hidden="1" x14ac:dyDescent="0.2"/>
    <row r="63095" ht="10.199999999999999" hidden="1" x14ac:dyDescent="0.2"/>
    <row r="63096" ht="10.199999999999999" hidden="1" x14ac:dyDescent="0.2"/>
    <row r="63097" ht="10.199999999999999" hidden="1" x14ac:dyDescent="0.2"/>
    <row r="63098" ht="10.199999999999999" hidden="1" x14ac:dyDescent="0.2"/>
    <row r="63099" ht="10.199999999999999" hidden="1" x14ac:dyDescent="0.2"/>
    <row r="63100" ht="10.199999999999999" hidden="1" x14ac:dyDescent="0.2"/>
    <row r="63101" ht="10.199999999999999" hidden="1" x14ac:dyDescent="0.2"/>
    <row r="63102" ht="10.199999999999999" hidden="1" x14ac:dyDescent="0.2"/>
    <row r="63103" ht="10.199999999999999" hidden="1" x14ac:dyDescent="0.2"/>
    <row r="63104" ht="10.199999999999999" hidden="1" x14ac:dyDescent="0.2"/>
    <row r="63105" ht="10.199999999999999" hidden="1" x14ac:dyDescent="0.2"/>
    <row r="63106" ht="10.199999999999999" hidden="1" x14ac:dyDescent="0.2"/>
    <row r="63107" ht="10.199999999999999" hidden="1" x14ac:dyDescent="0.2"/>
    <row r="63108" ht="10.199999999999999" hidden="1" x14ac:dyDescent="0.2"/>
    <row r="63109" ht="10.199999999999999" hidden="1" x14ac:dyDescent="0.2"/>
    <row r="63110" ht="10.199999999999999" hidden="1" x14ac:dyDescent="0.2"/>
    <row r="63111" ht="10.199999999999999" hidden="1" x14ac:dyDescent="0.2"/>
    <row r="63112" ht="10.199999999999999" hidden="1" x14ac:dyDescent="0.2"/>
    <row r="63113" ht="10.199999999999999" hidden="1" x14ac:dyDescent="0.2"/>
    <row r="63114" ht="10.199999999999999" hidden="1" x14ac:dyDescent="0.2"/>
    <row r="63115" ht="10.199999999999999" hidden="1" x14ac:dyDescent="0.2"/>
    <row r="63116" ht="10.199999999999999" hidden="1" x14ac:dyDescent="0.2"/>
    <row r="63117" ht="10.199999999999999" hidden="1" x14ac:dyDescent="0.2"/>
    <row r="63118" ht="10.199999999999999" hidden="1" x14ac:dyDescent="0.2"/>
    <row r="63119" ht="10.199999999999999" hidden="1" x14ac:dyDescent="0.2"/>
    <row r="63120" ht="10.199999999999999" hidden="1" x14ac:dyDescent="0.2"/>
    <row r="63121" ht="10.199999999999999" hidden="1" x14ac:dyDescent="0.2"/>
    <row r="63122" ht="10.199999999999999" hidden="1" x14ac:dyDescent="0.2"/>
    <row r="63123" ht="10.199999999999999" hidden="1" x14ac:dyDescent="0.2"/>
    <row r="63124" ht="10.199999999999999" hidden="1" x14ac:dyDescent="0.2"/>
    <row r="63125" ht="10.199999999999999" hidden="1" x14ac:dyDescent="0.2"/>
    <row r="63126" ht="10.199999999999999" hidden="1" x14ac:dyDescent="0.2"/>
    <row r="63127" ht="10.199999999999999" hidden="1" x14ac:dyDescent="0.2"/>
    <row r="63128" ht="10.199999999999999" hidden="1" x14ac:dyDescent="0.2"/>
    <row r="63129" ht="10.199999999999999" hidden="1" x14ac:dyDescent="0.2"/>
    <row r="63130" ht="10.199999999999999" hidden="1" x14ac:dyDescent="0.2"/>
    <row r="63131" ht="10.199999999999999" hidden="1" x14ac:dyDescent="0.2"/>
    <row r="63132" ht="10.199999999999999" hidden="1" x14ac:dyDescent="0.2"/>
    <row r="63133" ht="10.199999999999999" hidden="1" x14ac:dyDescent="0.2"/>
    <row r="63134" ht="10.199999999999999" hidden="1" x14ac:dyDescent="0.2"/>
    <row r="63135" ht="10.199999999999999" hidden="1" x14ac:dyDescent="0.2"/>
    <row r="63136" ht="10.199999999999999" hidden="1" x14ac:dyDescent="0.2"/>
    <row r="63137" ht="10.199999999999999" hidden="1" x14ac:dyDescent="0.2"/>
    <row r="63138" ht="10.199999999999999" hidden="1" x14ac:dyDescent="0.2"/>
    <row r="63139" ht="10.199999999999999" hidden="1" x14ac:dyDescent="0.2"/>
    <row r="63140" ht="10.199999999999999" hidden="1" x14ac:dyDescent="0.2"/>
    <row r="63141" ht="10.199999999999999" hidden="1" x14ac:dyDescent="0.2"/>
    <row r="63142" ht="10.199999999999999" hidden="1" x14ac:dyDescent="0.2"/>
    <row r="63143" ht="10.199999999999999" hidden="1" x14ac:dyDescent="0.2"/>
    <row r="63144" ht="10.199999999999999" hidden="1" x14ac:dyDescent="0.2"/>
    <row r="63145" ht="10.199999999999999" hidden="1" x14ac:dyDescent="0.2"/>
    <row r="63146" ht="10.199999999999999" hidden="1" x14ac:dyDescent="0.2"/>
    <row r="63147" ht="10.199999999999999" hidden="1" x14ac:dyDescent="0.2"/>
    <row r="63148" ht="10.199999999999999" hidden="1" x14ac:dyDescent="0.2"/>
    <row r="63149" ht="10.199999999999999" hidden="1" x14ac:dyDescent="0.2"/>
    <row r="63150" ht="10.199999999999999" hidden="1" x14ac:dyDescent="0.2"/>
    <row r="63151" ht="10.199999999999999" hidden="1" x14ac:dyDescent="0.2"/>
    <row r="63152" ht="10.199999999999999" hidden="1" x14ac:dyDescent="0.2"/>
    <row r="63153" ht="10.199999999999999" hidden="1" x14ac:dyDescent="0.2"/>
    <row r="63154" ht="10.199999999999999" hidden="1" x14ac:dyDescent="0.2"/>
    <row r="63155" ht="10.199999999999999" hidden="1" x14ac:dyDescent="0.2"/>
    <row r="63156" ht="10.199999999999999" hidden="1" x14ac:dyDescent="0.2"/>
    <row r="63157" ht="10.199999999999999" hidden="1" x14ac:dyDescent="0.2"/>
    <row r="63158" ht="10.199999999999999" hidden="1" x14ac:dyDescent="0.2"/>
    <row r="63159" ht="10.199999999999999" hidden="1" x14ac:dyDescent="0.2"/>
    <row r="63160" ht="10.199999999999999" hidden="1" x14ac:dyDescent="0.2"/>
    <row r="63161" ht="10.199999999999999" hidden="1" x14ac:dyDescent="0.2"/>
    <row r="63162" ht="10.199999999999999" hidden="1" x14ac:dyDescent="0.2"/>
    <row r="63163" ht="10.199999999999999" hidden="1" x14ac:dyDescent="0.2"/>
    <row r="63164" ht="10.199999999999999" hidden="1" x14ac:dyDescent="0.2"/>
    <row r="63165" ht="10.199999999999999" hidden="1" x14ac:dyDescent="0.2"/>
    <row r="63166" ht="10.199999999999999" hidden="1" x14ac:dyDescent="0.2"/>
    <row r="63167" ht="10.199999999999999" hidden="1" x14ac:dyDescent="0.2"/>
    <row r="63168" ht="10.199999999999999" hidden="1" x14ac:dyDescent="0.2"/>
    <row r="63169" ht="10.199999999999999" hidden="1" x14ac:dyDescent="0.2"/>
    <row r="63170" ht="10.199999999999999" hidden="1" x14ac:dyDescent="0.2"/>
    <row r="63171" ht="10.199999999999999" hidden="1" x14ac:dyDescent="0.2"/>
    <row r="63172" ht="10.199999999999999" hidden="1" x14ac:dyDescent="0.2"/>
    <row r="63173" ht="10.199999999999999" hidden="1" x14ac:dyDescent="0.2"/>
    <row r="63174" ht="10.199999999999999" hidden="1" x14ac:dyDescent="0.2"/>
    <row r="63175" ht="10.199999999999999" hidden="1" x14ac:dyDescent="0.2"/>
    <row r="63176" ht="10.199999999999999" hidden="1" x14ac:dyDescent="0.2"/>
    <row r="63177" ht="10.199999999999999" hidden="1" x14ac:dyDescent="0.2"/>
    <row r="63178" ht="10.199999999999999" hidden="1" x14ac:dyDescent="0.2"/>
    <row r="63179" ht="10.199999999999999" hidden="1" x14ac:dyDescent="0.2"/>
    <row r="63180" ht="10.199999999999999" hidden="1" x14ac:dyDescent="0.2"/>
    <row r="63181" ht="10.199999999999999" hidden="1" x14ac:dyDescent="0.2"/>
    <row r="63182" ht="10.199999999999999" hidden="1" x14ac:dyDescent="0.2"/>
    <row r="63183" ht="10.199999999999999" hidden="1" x14ac:dyDescent="0.2"/>
    <row r="63184" ht="10.199999999999999" hidden="1" x14ac:dyDescent="0.2"/>
    <row r="63185" ht="10.199999999999999" hidden="1" x14ac:dyDescent="0.2"/>
    <row r="63186" ht="10.199999999999999" hidden="1" x14ac:dyDescent="0.2"/>
    <row r="63187" ht="10.199999999999999" hidden="1" x14ac:dyDescent="0.2"/>
    <row r="63188" ht="10.199999999999999" hidden="1" x14ac:dyDescent="0.2"/>
    <row r="63189" ht="10.199999999999999" hidden="1" x14ac:dyDescent="0.2"/>
    <row r="63190" ht="10.199999999999999" hidden="1" x14ac:dyDescent="0.2"/>
    <row r="63191" ht="10.199999999999999" hidden="1" x14ac:dyDescent="0.2"/>
    <row r="63192" ht="10.199999999999999" hidden="1" x14ac:dyDescent="0.2"/>
    <row r="63193" ht="10.199999999999999" hidden="1" x14ac:dyDescent="0.2"/>
    <row r="63194" ht="10.199999999999999" hidden="1" x14ac:dyDescent="0.2"/>
    <row r="63195" ht="10.199999999999999" hidden="1" x14ac:dyDescent="0.2"/>
    <row r="63196" ht="10.199999999999999" hidden="1" x14ac:dyDescent="0.2"/>
    <row r="63197" ht="10.199999999999999" hidden="1" x14ac:dyDescent="0.2"/>
    <row r="63198" ht="10.199999999999999" hidden="1" x14ac:dyDescent="0.2"/>
    <row r="63199" ht="10.199999999999999" hidden="1" x14ac:dyDescent="0.2"/>
    <row r="63200" ht="10.199999999999999" hidden="1" x14ac:dyDescent="0.2"/>
    <row r="63201" ht="10.199999999999999" hidden="1" x14ac:dyDescent="0.2"/>
    <row r="63202" ht="10.199999999999999" hidden="1" x14ac:dyDescent="0.2"/>
    <row r="63203" ht="10.199999999999999" hidden="1" x14ac:dyDescent="0.2"/>
    <row r="63204" ht="10.199999999999999" hidden="1" x14ac:dyDescent="0.2"/>
    <row r="63205" ht="10.199999999999999" hidden="1" x14ac:dyDescent="0.2"/>
    <row r="63206" ht="10.199999999999999" hidden="1" x14ac:dyDescent="0.2"/>
    <row r="63207" ht="10.199999999999999" hidden="1" x14ac:dyDescent="0.2"/>
    <row r="63208" ht="10.199999999999999" hidden="1" x14ac:dyDescent="0.2"/>
    <row r="63209" ht="10.199999999999999" hidden="1" x14ac:dyDescent="0.2"/>
    <row r="63210" ht="10.199999999999999" hidden="1" x14ac:dyDescent="0.2"/>
    <row r="63211" ht="10.199999999999999" hidden="1" x14ac:dyDescent="0.2"/>
    <row r="63212" ht="10.199999999999999" hidden="1" x14ac:dyDescent="0.2"/>
    <row r="63213" ht="10.199999999999999" hidden="1" x14ac:dyDescent="0.2"/>
    <row r="63214" ht="10.199999999999999" hidden="1" x14ac:dyDescent="0.2"/>
    <row r="63215" ht="10.199999999999999" hidden="1" x14ac:dyDescent="0.2"/>
    <row r="63216" ht="10.199999999999999" hidden="1" x14ac:dyDescent="0.2"/>
    <row r="63217" ht="10.199999999999999" hidden="1" x14ac:dyDescent="0.2"/>
    <row r="63218" ht="10.199999999999999" hidden="1" x14ac:dyDescent="0.2"/>
    <row r="63219" ht="10.199999999999999" hidden="1" x14ac:dyDescent="0.2"/>
    <row r="63220" ht="10.199999999999999" hidden="1" x14ac:dyDescent="0.2"/>
    <row r="63221" ht="10.199999999999999" hidden="1" x14ac:dyDescent="0.2"/>
    <row r="63222" ht="10.199999999999999" hidden="1" x14ac:dyDescent="0.2"/>
    <row r="63223" ht="10.199999999999999" hidden="1" x14ac:dyDescent="0.2"/>
    <row r="63224" ht="10.199999999999999" hidden="1" x14ac:dyDescent="0.2"/>
    <row r="63225" ht="10.199999999999999" hidden="1" x14ac:dyDescent="0.2"/>
    <row r="63226" ht="10.199999999999999" hidden="1" x14ac:dyDescent="0.2"/>
    <row r="63227" ht="10.199999999999999" hidden="1" x14ac:dyDescent="0.2"/>
    <row r="63228" ht="10.199999999999999" hidden="1" x14ac:dyDescent="0.2"/>
    <row r="63229" ht="10.199999999999999" hidden="1" x14ac:dyDescent="0.2"/>
    <row r="63230" ht="10.199999999999999" hidden="1" x14ac:dyDescent="0.2"/>
    <row r="63231" ht="10.199999999999999" hidden="1" x14ac:dyDescent="0.2"/>
    <row r="63232" ht="10.199999999999999" hidden="1" x14ac:dyDescent="0.2"/>
    <row r="63233" ht="10.199999999999999" hidden="1" x14ac:dyDescent="0.2"/>
    <row r="63234" ht="10.199999999999999" hidden="1" x14ac:dyDescent="0.2"/>
    <row r="63235" ht="10.199999999999999" hidden="1" x14ac:dyDescent="0.2"/>
    <row r="63236" ht="10.199999999999999" hidden="1" x14ac:dyDescent="0.2"/>
    <row r="63237" ht="10.199999999999999" hidden="1" x14ac:dyDescent="0.2"/>
    <row r="63238" ht="10.199999999999999" hidden="1" x14ac:dyDescent="0.2"/>
    <row r="63239" ht="10.199999999999999" hidden="1" x14ac:dyDescent="0.2"/>
    <row r="63240" ht="10.199999999999999" hidden="1" x14ac:dyDescent="0.2"/>
    <row r="63241" ht="10.199999999999999" hidden="1" x14ac:dyDescent="0.2"/>
    <row r="63242" ht="10.199999999999999" hidden="1" x14ac:dyDescent="0.2"/>
    <row r="63243" ht="10.199999999999999" hidden="1" x14ac:dyDescent="0.2"/>
    <row r="63244" ht="10.199999999999999" hidden="1" x14ac:dyDescent="0.2"/>
    <row r="63245" ht="10.199999999999999" hidden="1" x14ac:dyDescent="0.2"/>
    <row r="63246" ht="10.199999999999999" hidden="1" x14ac:dyDescent="0.2"/>
    <row r="63247" ht="10.199999999999999" hidden="1" x14ac:dyDescent="0.2"/>
    <row r="63248" ht="10.199999999999999" hidden="1" x14ac:dyDescent="0.2"/>
    <row r="63249" ht="10.199999999999999" hidden="1" x14ac:dyDescent="0.2"/>
    <row r="63250" ht="10.199999999999999" hidden="1" x14ac:dyDescent="0.2"/>
    <row r="63251" ht="10.199999999999999" hidden="1" x14ac:dyDescent="0.2"/>
    <row r="63252" ht="10.199999999999999" hidden="1" x14ac:dyDescent="0.2"/>
    <row r="63253" ht="10.199999999999999" hidden="1" x14ac:dyDescent="0.2"/>
    <row r="63254" ht="10.199999999999999" hidden="1" x14ac:dyDescent="0.2"/>
    <row r="63255" ht="10.199999999999999" hidden="1" x14ac:dyDescent="0.2"/>
    <row r="63256" ht="10.199999999999999" hidden="1" x14ac:dyDescent="0.2"/>
    <row r="63257" ht="10.199999999999999" hidden="1" x14ac:dyDescent="0.2"/>
    <row r="63258" ht="10.199999999999999" hidden="1" x14ac:dyDescent="0.2"/>
    <row r="63259" ht="10.199999999999999" hidden="1" x14ac:dyDescent="0.2"/>
    <row r="63260" ht="10.199999999999999" hidden="1" x14ac:dyDescent="0.2"/>
    <row r="63261" ht="10.199999999999999" hidden="1" x14ac:dyDescent="0.2"/>
    <row r="63262" ht="10.199999999999999" hidden="1" x14ac:dyDescent="0.2"/>
    <row r="63263" ht="10.199999999999999" hidden="1" x14ac:dyDescent="0.2"/>
    <row r="63264" ht="10.199999999999999" hidden="1" x14ac:dyDescent="0.2"/>
    <row r="63265" ht="10.199999999999999" hidden="1" x14ac:dyDescent="0.2"/>
    <row r="63266" ht="10.199999999999999" hidden="1" x14ac:dyDescent="0.2"/>
    <row r="63267" ht="10.199999999999999" hidden="1" x14ac:dyDescent="0.2"/>
    <row r="63268" ht="10.199999999999999" hidden="1" x14ac:dyDescent="0.2"/>
    <row r="63269" ht="10.199999999999999" hidden="1" x14ac:dyDescent="0.2"/>
    <row r="63270" ht="10.199999999999999" hidden="1" x14ac:dyDescent="0.2"/>
    <row r="63271" ht="10.199999999999999" hidden="1" x14ac:dyDescent="0.2"/>
    <row r="63272" ht="10.199999999999999" hidden="1" x14ac:dyDescent="0.2"/>
    <row r="63273" ht="10.199999999999999" hidden="1" x14ac:dyDescent="0.2"/>
    <row r="63274" ht="10.199999999999999" hidden="1" x14ac:dyDescent="0.2"/>
    <row r="63275" ht="10.199999999999999" hidden="1" x14ac:dyDescent="0.2"/>
    <row r="63276" ht="10.199999999999999" hidden="1" x14ac:dyDescent="0.2"/>
    <row r="63277" ht="10.199999999999999" hidden="1" x14ac:dyDescent="0.2"/>
    <row r="63278" ht="10.199999999999999" hidden="1" x14ac:dyDescent="0.2"/>
    <row r="63279" ht="10.199999999999999" hidden="1" x14ac:dyDescent="0.2"/>
    <row r="63280" ht="10.199999999999999" hidden="1" x14ac:dyDescent="0.2"/>
    <row r="63281" ht="10.199999999999999" hidden="1" x14ac:dyDescent="0.2"/>
    <row r="63282" ht="10.199999999999999" hidden="1" x14ac:dyDescent="0.2"/>
    <row r="63283" ht="10.199999999999999" hidden="1" x14ac:dyDescent="0.2"/>
    <row r="63284" ht="10.199999999999999" hidden="1" x14ac:dyDescent="0.2"/>
    <row r="63285" ht="10.199999999999999" hidden="1" x14ac:dyDescent="0.2"/>
    <row r="63286" ht="10.199999999999999" hidden="1" x14ac:dyDescent="0.2"/>
    <row r="63287" ht="10.199999999999999" hidden="1" x14ac:dyDescent="0.2"/>
    <row r="63288" ht="10.199999999999999" hidden="1" x14ac:dyDescent="0.2"/>
    <row r="63289" ht="10.199999999999999" hidden="1" x14ac:dyDescent="0.2"/>
    <row r="63290" ht="10.199999999999999" hidden="1" x14ac:dyDescent="0.2"/>
    <row r="63291" ht="10.199999999999999" hidden="1" x14ac:dyDescent="0.2"/>
    <row r="63292" ht="10.199999999999999" hidden="1" x14ac:dyDescent="0.2"/>
    <row r="63293" ht="10.199999999999999" hidden="1" x14ac:dyDescent="0.2"/>
    <row r="63294" ht="10.199999999999999" hidden="1" x14ac:dyDescent="0.2"/>
    <row r="63295" ht="10.199999999999999" hidden="1" x14ac:dyDescent="0.2"/>
    <row r="63296" ht="10.199999999999999" hidden="1" x14ac:dyDescent="0.2"/>
    <row r="63297" ht="10.199999999999999" hidden="1" x14ac:dyDescent="0.2"/>
    <row r="63298" ht="10.199999999999999" hidden="1" x14ac:dyDescent="0.2"/>
    <row r="63299" ht="10.199999999999999" hidden="1" x14ac:dyDescent="0.2"/>
    <row r="63300" ht="10.199999999999999" hidden="1" x14ac:dyDescent="0.2"/>
    <row r="63301" ht="10.199999999999999" hidden="1" x14ac:dyDescent="0.2"/>
    <row r="63302" ht="10.199999999999999" hidden="1" x14ac:dyDescent="0.2"/>
    <row r="63303" ht="10.199999999999999" hidden="1" x14ac:dyDescent="0.2"/>
    <row r="63304" ht="10.199999999999999" hidden="1" x14ac:dyDescent="0.2"/>
    <row r="63305" ht="10.199999999999999" hidden="1" x14ac:dyDescent="0.2"/>
    <row r="63306" ht="10.199999999999999" hidden="1" x14ac:dyDescent="0.2"/>
    <row r="63307" ht="10.199999999999999" hidden="1" x14ac:dyDescent="0.2"/>
    <row r="63308" ht="10.199999999999999" hidden="1" x14ac:dyDescent="0.2"/>
    <row r="63309" ht="10.199999999999999" hidden="1" x14ac:dyDescent="0.2"/>
    <row r="63310" ht="10.199999999999999" hidden="1" x14ac:dyDescent="0.2"/>
    <row r="63311" ht="10.199999999999999" hidden="1" x14ac:dyDescent="0.2"/>
    <row r="63312" ht="10.199999999999999" hidden="1" x14ac:dyDescent="0.2"/>
    <row r="63313" ht="10.199999999999999" hidden="1" x14ac:dyDescent="0.2"/>
    <row r="63314" ht="10.199999999999999" hidden="1" x14ac:dyDescent="0.2"/>
    <row r="63315" ht="10.199999999999999" hidden="1" x14ac:dyDescent="0.2"/>
    <row r="63316" ht="10.199999999999999" hidden="1" x14ac:dyDescent="0.2"/>
    <row r="63317" ht="10.199999999999999" hidden="1" x14ac:dyDescent="0.2"/>
    <row r="63318" ht="10.199999999999999" hidden="1" x14ac:dyDescent="0.2"/>
    <row r="63319" ht="10.199999999999999" hidden="1" x14ac:dyDescent="0.2"/>
    <row r="63320" ht="10.199999999999999" hidden="1" x14ac:dyDescent="0.2"/>
    <row r="63321" ht="10.199999999999999" hidden="1" x14ac:dyDescent="0.2"/>
    <row r="63322" ht="10.199999999999999" hidden="1" x14ac:dyDescent="0.2"/>
    <row r="63323" ht="10.199999999999999" hidden="1" x14ac:dyDescent="0.2"/>
    <row r="63324" ht="10.199999999999999" hidden="1" x14ac:dyDescent="0.2"/>
    <row r="63325" ht="10.199999999999999" hidden="1" x14ac:dyDescent="0.2"/>
    <row r="63326" ht="10.199999999999999" hidden="1" x14ac:dyDescent="0.2"/>
    <row r="63327" ht="10.199999999999999" hidden="1" x14ac:dyDescent="0.2"/>
    <row r="63328" ht="10.199999999999999" hidden="1" x14ac:dyDescent="0.2"/>
    <row r="63329" ht="10.199999999999999" hidden="1" x14ac:dyDescent="0.2"/>
    <row r="63330" ht="10.199999999999999" hidden="1" x14ac:dyDescent="0.2"/>
    <row r="63331" ht="10.199999999999999" hidden="1" x14ac:dyDescent="0.2"/>
    <row r="63332" ht="10.199999999999999" hidden="1" x14ac:dyDescent="0.2"/>
    <row r="63333" ht="10.199999999999999" hidden="1" x14ac:dyDescent="0.2"/>
    <row r="63334" ht="10.199999999999999" hidden="1" x14ac:dyDescent="0.2"/>
    <row r="63335" ht="10.199999999999999" hidden="1" x14ac:dyDescent="0.2"/>
    <row r="63336" ht="10.199999999999999" hidden="1" x14ac:dyDescent="0.2"/>
    <row r="63337" ht="10.199999999999999" hidden="1" x14ac:dyDescent="0.2"/>
    <row r="63338" ht="10.199999999999999" hidden="1" x14ac:dyDescent="0.2"/>
    <row r="63339" ht="10.199999999999999" hidden="1" x14ac:dyDescent="0.2"/>
    <row r="63340" ht="10.199999999999999" hidden="1" x14ac:dyDescent="0.2"/>
    <row r="63341" ht="10.199999999999999" hidden="1" x14ac:dyDescent="0.2"/>
    <row r="63342" ht="10.199999999999999" hidden="1" x14ac:dyDescent="0.2"/>
    <row r="63343" ht="10.199999999999999" hidden="1" x14ac:dyDescent="0.2"/>
    <row r="63344" ht="10.199999999999999" hidden="1" x14ac:dyDescent="0.2"/>
    <row r="63345" ht="10.199999999999999" hidden="1" x14ac:dyDescent="0.2"/>
    <row r="63346" ht="10.199999999999999" hidden="1" x14ac:dyDescent="0.2"/>
    <row r="63347" ht="10.199999999999999" hidden="1" x14ac:dyDescent="0.2"/>
    <row r="63348" ht="10.199999999999999" hidden="1" x14ac:dyDescent="0.2"/>
    <row r="63349" ht="10.199999999999999" hidden="1" x14ac:dyDescent="0.2"/>
    <row r="63350" ht="10.199999999999999" hidden="1" x14ac:dyDescent="0.2"/>
    <row r="63351" ht="10.199999999999999" hidden="1" x14ac:dyDescent="0.2"/>
    <row r="63352" ht="10.199999999999999" hidden="1" x14ac:dyDescent="0.2"/>
    <row r="63353" ht="10.199999999999999" hidden="1" x14ac:dyDescent="0.2"/>
    <row r="63354" ht="10.199999999999999" hidden="1" x14ac:dyDescent="0.2"/>
    <row r="63355" ht="10.199999999999999" hidden="1" x14ac:dyDescent="0.2"/>
    <row r="63356" ht="10.199999999999999" hidden="1" x14ac:dyDescent="0.2"/>
    <row r="63357" ht="10.199999999999999" hidden="1" x14ac:dyDescent="0.2"/>
    <row r="63358" ht="10.199999999999999" hidden="1" x14ac:dyDescent="0.2"/>
    <row r="63359" ht="10.199999999999999" hidden="1" x14ac:dyDescent="0.2"/>
    <row r="63360" ht="10.199999999999999" hidden="1" x14ac:dyDescent="0.2"/>
    <row r="63361" ht="10.199999999999999" hidden="1" x14ac:dyDescent="0.2"/>
    <row r="63362" ht="10.199999999999999" hidden="1" x14ac:dyDescent="0.2"/>
    <row r="63363" ht="10.199999999999999" hidden="1" x14ac:dyDescent="0.2"/>
    <row r="63364" ht="10.199999999999999" hidden="1" x14ac:dyDescent="0.2"/>
    <row r="63365" ht="10.199999999999999" hidden="1" x14ac:dyDescent="0.2"/>
    <row r="63366" ht="10.199999999999999" hidden="1" x14ac:dyDescent="0.2"/>
    <row r="63367" ht="10.199999999999999" hidden="1" x14ac:dyDescent="0.2"/>
    <row r="63368" ht="10.199999999999999" hidden="1" x14ac:dyDescent="0.2"/>
    <row r="63369" ht="10.199999999999999" hidden="1" x14ac:dyDescent="0.2"/>
    <row r="63370" ht="10.199999999999999" hidden="1" x14ac:dyDescent="0.2"/>
    <row r="63371" ht="10.199999999999999" hidden="1" x14ac:dyDescent="0.2"/>
    <row r="63372" ht="10.199999999999999" hidden="1" x14ac:dyDescent="0.2"/>
    <row r="63373" ht="10.199999999999999" hidden="1" x14ac:dyDescent="0.2"/>
    <row r="63374" ht="10.199999999999999" hidden="1" x14ac:dyDescent="0.2"/>
    <row r="63375" ht="10.199999999999999" hidden="1" x14ac:dyDescent="0.2"/>
    <row r="63376" ht="10.199999999999999" hidden="1" x14ac:dyDescent="0.2"/>
    <row r="63377" ht="10.199999999999999" hidden="1" x14ac:dyDescent="0.2"/>
    <row r="63378" ht="10.199999999999999" hidden="1" x14ac:dyDescent="0.2"/>
    <row r="63379" ht="10.199999999999999" hidden="1" x14ac:dyDescent="0.2"/>
    <row r="63380" ht="10.199999999999999" hidden="1" x14ac:dyDescent="0.2"/>
    <row r="63381" ht="10.199999999999999" hidden="1" x14ac:dyDescent="0.2"/>
    <row r="63382" ht="10.199999999999999" hidden="1" x14ac:dyDescent="0.2"/>
    <row r="63383" ht="10.199999999999999" hidden="1" x14ac:dyDescent="0.2"/>
    <row r="63384" ht="10.199999999999999" hidden="1" x14ac:dyDescent="0.2"/>
    <row r="63385" ht="10.199999999999999" hidden="1" x14ac:dyDescent="0.2"/>
    <row r="63386" ht="10.199999999999999" hidden="1" x14ac:dyDescent="0.2"/>
    <row r="63387" ht="10.199999999999999" hidden="1" x14ac:dyDescent="0.2"/>
    <row r="63388" ht="10.199999999999999" hidden="1" x14ac:dyDescent="0.2"/>
    <row r="63389" ht="10.199999999999999" hidden="1" x14ac:dyDescent="0.2"/>
    <row r="63390" ht="10.199999999999999" hidden="1" x14ac:dyDescent="0.2"/>
    <row r="63391" ht="10.199999999999999" hidden="1" x14ac:dyDescent="0.2"/>
    <row r="63392" ht="10.199999999999999" hidden="1" x14ac:dyDescent="0.2"/>
    <row r="63393" ht="10.199999999999999" hidden="1" x14ac:dyDescent="0.2"/>
    <row r="63394" ht="10.199999999999999" hidden="1" x14ac:dyDescent="0.2"/>
    <row r="63395" ht="10.199999999999999" hidden="1" x14ac:dyDescent="0.2"/>
    <row r="63396" ht="10.199999999999999" hidden="1" x14ac:dyDescent="0.2"/>
    <row r="63397" ht="10.199999999999999" hidden="1" x14ac:dyDescent="0.2"/>
    <row r="63398" ht="10.199999999999999" hidden="1" x14ac:dyDescent="0.2"/>
    <row r="63399" ht="10.199999999999999" hidden="1" x14ac:dyDescent="0.2"/>
    <row r="63400" ht="10.199999999999999" hidden="1" x14ac:dyDescent="0.2"/>
    <row r="63401" ht="10.199999999999999" hidden="1" x14ac:dyDescent="0.2"/>
    <row r="63402" ht="10.199999999999999" hidden="1" x14ac:dyDescent="0.2"/>
    <row r="63403" ht="10.199999999999999" hidden="1" x14ac:dyDescent="0.2"/>
    <row r="63404" ht="10.199999999999999" hidden="1" x14ac:dyDescent="0.2"/>
    <row r="63405" ht="10.199999999999999" hidden="1" x14ac:dyDescent="0.2"/>
    <row r="63406" ht="10.199999999999999" hidden="1" x14ac:dyDescent="0.2"/>
    <row r="63407" ht="10.199999999999999" hidden="1" x14ac:dyDescent="0.2"/>
    <row r="63408" ht="10.199999999999999" hidden="1" x14ac:dyDescent="0.2"/>
    <row r="63409" ht="10.199999999999999" hidden="1" x14ac:dyDescent="0.2"/>
    <row r="63410" ht="10.199999999999999" hidden="1" x14ac:dyDescent="0.2"/>
    <row r="63411" ht="10.199999999999999" hidden="1" x14ac:dyDescent="0.2"/>
    <row r="63412" ht="10.199999999999999" hidden="1" x14ac:dyDescent="0.2"/>
    <row r="63413" ht="10.199999999999999" hidden="1" x14ac:dyDescent="0.2"/>
    <row r="63414" ht="10.199999999999999" hidden="1" x14ac:dyDescent="0.2"/>
    <row r="63415" ht="10.199999999999999" hidden="1" x14ac:dyDescent="0.2"/>
    <row r="63416" ht="10.199999999999999" hidden="1" x14ac:dyDescent="0.2"/>
    <row r="63417" ht="10.199999999999999" hidden="1" x14ac:dyDescent="0.2"/>
    <row r="63418" ht="10.199999999999999" hidden="1" x14ac:dyDescent="0.2"/>
    <row r="63419" ht="10.199999999999999" hidden="1" x14ac:dyDescent="0.2"/>
    <row r="63420" ht="10.199999999999999" hidden="1" x14ac:dyDescent="0.2"/>
    <row r="63421" ht="10.199999999999999" hidden="1" x14ac:dyDescent="0.2"/>
    <row r="63422" ht="10.199999999999999" hidden="1" x14ac:dyDescent="0.2"/>
    <row r="63423" ht="10.199999999999999" hidden="1" x14ac:dyDescent="0.2"/>
    <row r="63424" ht="10.199999999999999" hidden="1" x14ac:dyDescent="0.2"/>
    <row r="63425" ht="10.199999999999999" hidden="1" x14ac:dyDescent="0.2"/>
    <row r="63426" ht="10.199999999999999" hidden="1" x14ac:dyDescent="0.2"/>
    <row r="63427" ht="10.199999999999999" hidden="1" x14ac:dyDescent="0.2"/>
    <row r="63428" ht="10.199999999999999" hidden="1" x14ac:dyDescent="0.2"/>
    <row r="63429" ht="10.199999999999999" hidden="1" x14ac:dyDescent="0.2"/>
    <row r="63430" ht="10.199999999999999" hidden="1" x14ac:dyDescent="0.2"/>
    <row r="63431" ht="10.199999999999999" hidden="1" x14ac:dyDescent="0.2"/>
    <row r="63432" ht="10.199999999999999" hidden="1" x14ac:dyDescent="0.2"/>
    <row r="63433" ht="10.199999999999999" hidden="1" x14ac:dyDescent="0.2"/>
    <row r="63434" ht="10.199999999999999" hidden="1" x14ac:dyDescent="0.2"/>
    <row r="63435" ht="10.199999999999999" hidden="1" x14ac:dyDescent="0.2"/>
    <row r="63436" ht="10.199999999999999" hidden="1" x14ac:dyDescent="0.2"/>
    <row r="63437" ht="10.199999999999999" hidden="1" x14ac:dyDescent="0.2"/>
    <row r="63438" ht="10.199999999999999" hidden="1" x14ac:dyDescent="0.2"/>
    <row r="63439" ht="10.199999999999999" hidden="1" x14ac:dyDescent="0.2"/>
    <row r="63440" ht="10.199999999999999" hidden="1" x14ac:dyDescent="0.2"/>
    <row r="63441" ht="10.199999999999999" hidden="1" x14ac:dyDescent="0.2"/>
    <row r="63442" ht="10.199999999999999" hidden="1" x14ac:dyDescent="0.2"/>
    <row r="63443" ht="10.199999999999999" hidden="1" x14ac:dyDescent="0.2"/>
    <row r="63444" ht="10.199999999999999" hidden="1" x14ac:dyDescent="0.2"/>
    <row r="63445" ht="10.199999999999999" hidden="1" x14ac:dyDescent="0.2"/>
    <row r="63446" ht="10.199999999999999" hidden="1" x14ac:dyDescent="0.2"/>
    <row r="63447" ht="10.199999999999999" hidden="1" x14ac:dyDescent="0.2"/>
    <row r="63448" ht="10.199999999999999" hidden="1" x14ac:dyDescent="0.2"/>
    <row r="63449" ht="10.199999999999999" hidden="1" x14ac:dyDescent="0.2"/>
    <row r="63450" ht="10.199999999999999" hidden="1" x14ac:dyDescent="0.2"/>
    <row r="63451" ht="10.199999999999999" hidden="1" x14ac:dyDescent="0.2"/>
    <row r="63452" ht="10.199999999999999" hidden="1" x14ac:dyDescent="0.2"/>
    <row r="63453" ht="10.199999999999999" hidden="1" x14ac:dyDescent="0.2"/>
    <row r="63454" ht="10.199999999999999" hidden="1" x14ac:dyDescent="0.2"/>
    <row r="63455" ht="10.199999999999999" hidden="1" x14ac:dyDescent="0.2"/>
    <row r="63456" ht="10.199999999999999" hidden="1" x14ac:dyDescent="0.2"/>
    <row r="63457" ht="10.199999999999999" hidden="1" x14ac:dyDescent="0.2"/>
    <row r="63458" ht="10.199999999999999" hidden="1" x14ac:dyDescent="0.2"/>
    <row r="63459" ht="10.199999999999999" hidden="1" x14ac:dyDescent="0.2"/>
    <row r="63460" ht="10.199999999999999" hidden="1" x14ac:dyDescent="0.2"/>
    <row r="63461" ht="10.199999999999999" hidden="1" x14ac:dyDescent="0.2"/>
    <row r="63462" ht="10.199999999999999" hidden="1" x14ac:dyDescent="0.2"/>
    <row r="63463" ht="10.199999999999999" hidden="1" x14ac:dyDescent="0.2"/>
    <row r="63464" ht="10.199999999999999" hidden="1" x14ac:dyDescent="0.2"/>
    <row r="63465" ht="10.199999999999999" hidden="1" x14ac:dyDescent="0.2"/>
    <row r="63466" ht="10.199999999999999" hidden="1" x14ac:dyDescent="0.2"/>
    <row r="63467" ht="10.199999999999999" hidden="1" x14ac:dyDescent="0.2"/>
    <row r="63468" ht="10.199999999999999" hidden="1" x14ac:dyDescent="0.2"/>
    <row r="63469" ht="10.199999999999999" hidden="1" x14ac:dyDescent="0.2"/>
    <row r="63470" ht="10.199999999999999" hidden="1" x14ac:dyDescent="0.2"/>
    <row r="63471" ht="10.199999999999999" hidden="1" x14ac:dyDescent="0.2"/>
    <row r="63472" ht="10.199999999999999" hidden="1" x14ac:dyDescent="0.2"/>
    <row r="63473" ht="10.199999999999999" hidden="1" x14ac:dyDescent="0.2"/>
    <row r="63474" ht="10.199999999999999" hidden="1" x14ac:dyDescent="0.2"/>
    <row r="63475" ht="10.199999999999999" hidden="1" x14ac:dyDescent="0.2"/>
    <row r="63476" ht="10.199999999999999" hidden="1" x14ac:dyDescent="0.2"/>
    <row r="63477" ht="10.199999999999999" hidden="1" x14ac:dyDescent="0.2"/>
    <row r="63478" ht="10.199999999999999" hidden="1" x14ac:dyDescent="0.2"/>
    <row r="63479" ht="10.199999999999999" hidden="1" x14ac:dyDescent="0.2"/>
    <row r="63480" ht="10.199999999999999" hidden="1" x14ac:dyDescent="0.2"/>
    <row r="63481" ht="10.199999999999999" hidden="1" x14ac:dyDescent="0.2"/>
    <row r="63482" ht="10.199999999999999" hidden="1" x14ac:dyDescent="0.2"/>
    <row r="63483" ht="10.199999999999999" hidden="1" x14ac:dyDescent="0.2"/>
    <row r="63484" ht="10.199999999999999" hidden="1" x14ac:dyDescent="0.2"/>
    <row r="63485" ht="10.199999999999999" hidden="1" x14ac:dyDescent="0.2"/>
    <row r="63486" ht="10.199999999999999" hidden="1" x14ac:dyDescent="0.2"/>
    <row r="63487" ht="10.199999999999999" hidden="1" x14ac:dyDescent="0.2"/>
    <row r="63488" ht="10.199999999999999" hidden="1" x14ac:dyDescent="0.2"/>
    <row r="63489" ht="10.199999999999999" hidden="1" x14ac:dyDescent="0.2"/>
    <row r="63490" ht="10.199999999999999" hidden="1" x14ac:dyDescent="0.2"/>
    <row r="63491" ht="10.199999999999999" hidden="1" x14ac:dyDescent="0.2"/>
    <row r="63492" ht="10.199999999999999" hidden="1" x14ac:dyDescent="0.2"/>
    <row r="63493" ht="10.199999999999999" hidden="1" x14ac:dyDescent="0.2"/>
    <row r="63494" ht="10.199999999999999" hidden="1" x14ac:dyDescent="0.2"/>
    <row r="63495" ht="10.199999999999999" hidden="1" x14ac:dyDescent="0.2"/>
    <row r="63496" ht="10.199999999999999" hidden="1" x14ac:dyDescent="0.2"/>
    <row r="63497" ht="10.199999999999999" hidden="1" x14ac:dyDescent="0.2"/>
    <row r="63498" ht="10.199999999999999" hidden="1" x14ac:dyDescent="0.2"/>
    <row r="63499" ht="10.199999999999999" hidden="1" x14ac:dyDescent="0.2"/>
    <row r="63500" ht="10.199999999999999" hidden="1" x14ac:dyDescent="0.2"/>
    <row r="63501" ht="10.199999999999999" hidden="1" x14ac:dyDescent="0.2"/>
    <row r="63502" ht="10.199999999999999" hidden="1" x14ac:dyDescent="0.2"/>
    <row r="63503" ht="10.199999999999999" hidden="1" x14ac:dyDescent="0.2"/>
    <row r="63504" ht="10.199999999999999" hidden="1" x14ac:dyDescent="0.2"/>
    <row r="63505" ht="10.199999999999999" hidden="1" x14ac:dyDescent="0.2"/>
    <row r="63506" ht="10.199999999999999" hidden="1" x14ac:dyDescent="0.2"/>
    <row r="63507" ht="10.199999999999999" hidden="1" x14ac:dyDescent="0.2"/>
    <row r="63508" ht="10.199999999999999" hidden="1" x14ac:dyDescent="0.2"/>
    <row r="63509" ht="10.199999999999999" hidden="1" x14ac:dyDescent="0.2"/>
    <row r="63510" ht="10.199999999999999" hidden="1" x14ac:dyDescent="0.2"/>
    <row r="63511" ht="10.199999999999999" hidden="1" x14ac:dyDescent="0.2"/>
    <row r="63512" ht="10.199999999999999" hidden="1" x14ac:dyDescent="0.2"/>
    <row r="63513" ht="10.199999999999999" hidden="1" x14ac:dyDescent="0.2"/>
    <row r="63514" ht="10.199999999999999" hidden="1" x14ac:dyDescent="0.2"/>
    <row r="63515" ht="10.199999999999999" hidden="1" x14ac:dyDescent="0.2"/>
    <row r="63516" ht="10.199999999999999" hidden="1" x14ac:dyDescent="0.2"/>
    <row r="63517" ht="10.199999999999999" hidden="1" x14ac:dyDescent="0.2"/>
    <row r="63518" ht="10.199999999999999" hidden="1" x14ac:dyDescent="0.2"/>
    <row r="63519" ht="10.199999999999999" hidden="1" x14ac:dyDescent="0.2"/>
    <row r="63520" ht="10.199999999999999" hidden="1" x14ac:dyDescent="0.2"/>
    <row r="63521" ht="10.199999999999999" hidden="1" x14ac:dyDescent="0.2"/>
    <row r="63522" ht="10.199999999999999" hidden="1" x14ac:dyDescent="0.2"/>
    <row r="63523" ht="10.199999999999999" hidden="1" x14ac:dyDescent="0.2"/>
    <row r="63524" ht="10.199999999999999" hidden="1" x14ac:dyDescent="0.2"/>
    <row r="63525" ht="10.199999999999999" hidden="1" x14ac:dyDescent="0.2"/>
    <row r="63526" ht="10.199999999999999" hidden="1" x14ac:dyDescent="0.2"/>
    <row r="63527" ht="10.199999999999999" hidden="1" x14ac:dyDescent="0.2"/>
    <row r="63528" ht="10.199999999999999" hidden="1" x14ac:dyDescent="0.2"/>
    <row r="63529" ht="10.199999999999999" hidden="1" x14ac:dyDescent="0.2"/>
    <row r="63530" ht="10.199999999999999" hidden="1" x14ac:dyDescent="0.2"/>
    <row r="63531" ht="10.199999999999999" hidden="1" x14ac:dyDescent="0.2"/>
    <row r="63532" ht="10.199999999999999" hidden="1" x14ac:dyDescent="0.2"/>
    <row r="63533" ht="10.199999999999999" hidden="1" x14ac:dyDescent="0.2"/>
    <row r="63534" ht="10.199999999999999" hidden="1" x14ac:dyDescent="0.2"/>
    <row r="63535" ht="10.199999999999999" hidden="1" x14ac:dyDescent="0.2"/>
    <row r="63536" ht="10.199999999999999" hidden="1" x14ac:dyDescent="0.2"/>
    <row r="63537" ht="10.199999999999999" hidden="1" x14ac:dyDescent="0.2"/>
    <row r="63538" ht="10.199999999999999" hidden="1" x14ac:dyDescent="0.2"/>
    <row r="63539" ht="10.199999999999999" hidden="1" x14ac:dyDescent="0.2"/>
    <row r="63540" ht="10.199999999999999" hidden="1" x14ac:dyDescent="0.2"/>
    <row r="63541" ht="10.199999999999999" hidden="1" x14ac:dyDescent="0.2"/>
    <row r="63542" ht="10.199999999999999" hidden="1" x14ac:dyDescent="0.2"/>
    <row r="63543" ht="10.199999999999999" hidden="1" x14ac:dyDescent="0.2"/>
    <row r="63544" ht="10.199999999999999" hidden="1" x14ac:dyDescent="0.2"/>
    <row r="63545" ht="10.199999999999999" hidden="1" x14ac:dyDescent="0.2"/>
    <row r="63546" ht="10.199999999999999" hidden="1" x14ac:dyDescent="0.2"/>
    <row r="63547" ht="10.199999999999999" hidden="1" x14ac:dyDescent="0.2"/>
    <row r="63548" ht="10.199999999999999" hidden="1" x14ac:dyDescent="0.2"/>
    <row r="63549" ht="10.199999999999999" hidden="1" x14ac:dyDescent="0.2"/>
    <row r="63550" ht="10.199999999999999" hidden="1" x14ac:dyDescent="0.2"/>
    <row r="63551" ht="10.199999999999999" hidden="1" x14ac:dyDescent="0.2"/>
    <row r="63552" ht="10.199999999999999" hidden="1" x14ac:dyDescent="0.2"/>
    <row r="63553" ht="10.199999999999999" hidden="1" x14ac:dyDescent="0.2"/>
    <row r="63554" ht="10.199999999999999" hidden="1" x14ac:dyDescent="0.2"/>
    <row r="63555" ht="10.199999999999999" hidden="1" x14ac:dyDescent="0.2"/>
    <row r="63556" ht="10.199999999999999" hidden="1" x14ac:dyDescent="0.2"/>
    <row r="63557" ht="10.199999999999999" hidden="1" x14ac:dyDescent="0.2"/>
    <row r="63558" ht="10.199999999999999" hidden="1" x14ac:dyDescent="0.2"/>
    <row r="63559" ht="10.199999999999999" hidden="1" x14ac:dyDescent="0.2"/>
    <row r="63560" ht="10.199999999999999" hidden="1" x14ac:dyDescent="0.2"/>
    <row r="63561" ht="10.199999999999999" hidden="1" x14ac:dyDescent="0.2"/>
    <row r="63562" ht="10.199999999999999" hidden="1" x14ac:dyDescent="0.2"/>
    <row r="63563" ht="10.199999999999999" hidden="1" x14ac:dyDescent="0.2"/>
    <row r="63564" ht="10.199999999999999" hidden="1" x14ac:dyDescent="0.2"/>
    <row r="63565" ht="10.199999999999999" hidden="1" x14ac:dyDescent="0.2"/>
    <row r="63566" ht="10.199999999999999" hidden="1" x14ac:dyDescent="0.2"/>
    <row r="63567" ht="10.199999999999999" hidden="1" x14ac:dyDescent="0.2"/>
    <row r="63568" ht="10.199999999999999" hidden="1" x14ac:dyDescent="0.2"/>
    <row r="63569" ht="10.199999999999999" hidden="1" x14ac:dyDescent="0.2"/>
    <row r="63570" ht="10.199999999999999" hidden="1" x14ac:dyDescent="0.2"/>
    <row r="63571" ht="10.199999999999999" hidden="1" x14ac:dyDescent="0.2"/>
    <row r="63572" ht="10.199999999999999" hidden="1" x14ac:dyDescent="0.2"/>
    <row r="63573" ht="10.199999999999999" hidden="1" x14ac:dyDescent="0.2"/>
    <row r="63574" ht="10.199999999999999" hidden="1" x14ac:dyDescent="0.2"/>
    <row r="63575" ht="10.199999999999999" hidden="1" x14ac:dyDescent="0.2"/>
    <row r="63576" ht="10.199999999999999" hidden="1" x14ac:dyDescent="0.2"/>
    <row r="63577" ht="10.199999999999999" hidden="1" x14ac:dyDescent="0.2"/>
    <row r="63578" ht="10.199999999999999" hidden="1" x14ac:dyDescent="0.2"/>
    <row r="63579" ht="10.199999999999999" hidden="1" x14ac:dyDescent="0.2"/>
    <row r="63580" ht="10.199999999999999" hidden="1" x14ac:dyDescent="0.2"/>
    <row r="63581" ht="10.199999999999999" hidden="1" x14ac:dyDescent="0.2"/>
    <row r="63582" ht="10.199999999999999" hidden="1" x14ac:dyDescent="0.2"/>
    <row r="63583" ht="10.199999999999999" hidden="1" x14ac:dyDescent="0.2"/>
    <row r="63584" ht="10.199999999999999" hidden="1" x14ac:dyDescent="0.2"/>
    <row r="63585" ht="10.199999999999999" hidden="1" x14ac:dyDescent="0.2"/>
    <row r="63586" ht="10.199999999999999" hidden="1" x14ac:dyDescent="0.2"/>
    <row r="63587" ht="10.199999999999999" hidden="1" x14ac:dyDescent="0.2"/>
    <row r="63588" ht="10.199999999999999" hidden="1" x14ac:dyDescent="0.2"/>
    <row r="63589" ht="10.199999999999999" hidden="1" x14ac:dyDescent="0.2"/>
    <row r="63590" ht="10.199999999999999" hidden="1" x14ac:dyDescent="0.2"/>
    <row r="63591" ht="10.199999999999999" hidden="1" x14ac:dyDescent="0.2"/>
    <row r="63592" ht="10.199999999999999" hidden="1" x14ac:dyDescent="0.2"/>
    <row r="63593" ht="10.199999999999999" hidden="1" x14ac:dyDescent="0.2"/>
    <row r="63594" ht="10.199999999999999" hidden="1" x14ac:dyDescent="0.2"/>
    <row r="63595" ht="10.199999999999999" hidden="1" x14ac:dyDescent="0.2"/>
    <row r="63596" ht="10.199999999999999" hidden="1" x14ac:dyDescent="0.2"/>
    <row r="63597" ht="10.199999999999999" hidden="1" x14ac:dyDescent="0.2"/>
    <row r="63598" ht="10.199999999999999" hidden="1" x14ac:dyDescent="0.2"/>
    <row r="63599" ht="10.199999999999999" hidden="1" x14ac:dyDescent="0.2"/>
    <row r="63600" ht="10.199999999999999" hidden="1" x14ac:dyDescent="0.2"/>
    <row r="63601" ht="10.199999999999999" hidden="1" x14ac:dyDescent="0.2"/>
    <row r="63602" ht="10.199999999999999" hidden="1" x14ac:dyDescent="0.2"/>
    <row r="63603" ht="10.199999999999999" hidden="1" x14ac:dyDescent="0.2"/>
    <row r="63604" ht="10.199999999999999" hidden="1" x14ac:dyDescent="0.2"/>
    <row r="63605" ht="10.199999999999999" hidden="1" x14ac:dyDescent="0.2"/>
    <row r="63606" ht="10.199999999999999" hidden="1" x14ac:dyDescent="0.2"/>
    <row r="63607" ht="10.199999999999999" hidden="1" x14ac:dyDescent="0.2"/>
    <row r="63608" ht="10.199999999999999" hidden="1" x14ac:dyDescent="0.2"/>
    <row r="63609" ht="10.199999999999999" hidden="1" x14ac:dyDescent="0.2"/>
    <row r="63610" ht="10.199999999999999" hidden="1" x14ac:dyDescent="0.2"/>
    <row r="63611" ht="10.199999999999999" hidden="1" x14ac:dyDescent="0.2"/>
    <row r="63612" ht="10.199999999999999" hidden="1" x14ac:dyDescent="0.2"/>
    <row r="63613" ht="10.199999999999999" hidden="1" x14ac:dyDescent="0.2"/>
    <row r="63614" ht="10.199999999999999" hidden="1" x14ac:dyDescent="0.2"/>
    <row r="63615" ht="10.199999999999999" hidden="1" x14ac:dyDescent="0.2"/>
    <row r="63616" ht="10.199999999999999" hidden="1" x14ac:dyDescent="0.2"/>
    <row r="63617" ht="10.199999999999999" hidden="1" x14ac:dyDescent="0.2"/>
    <row r="63618" ht="10.199999999999999" hidden="1" x14ac:dyDescent="0.2"/>
    <row r="63619" ht="10.199999999999999" hidden="1" x14ac:dyDescent="0.2"/>
    <row r="63620" ht="10.199999999999999" hidden="1" x14ac:dyDescent="0.2"/>
    <row r="63621" ht="10.199999999999999" hidden="1" x14ac:dyDescent="0.2"/>
    <row r="63622" ht="10.199999999999999" hidden="1" x14ac:dyDescent="0.2"/>
    <row r="63623" ht="10.199999999999999" hidden="1" x14ac:dyDescent="0.2"/>
    <row r="63624" ht="10.199999999999999" hidden="1" x14ac:dyDescent="0.2"/>
    <row r="63625" ht="10.199999999999999" hidden="1" x14ac:dyDescent="0.2"/>
    <row r="63626" ht="10.199999999999999" hidden="1" x14ac:dyDescent="0.2"/>
    <row r="63627" ht="10.199999999999999" hidden="1" x14ac:dyDescent="0.2"/>
    <row r="63628" ht="10.199999999999999" hidden="1" x14ac:dyDescent="0.2"/>
    <row r="63629" ht="10.199999999999999" hidden="1" x14ac:dyDescent="0.2"/>
    <row r="63630" ht="10.199999999999999" hidden="1" x14ac:dyDescent="0.2"/>
    <row r="63631" ht="10.199999999999999" hidden="1" x14ac:dyDescent="0.2"/>
    <row r="63632" ht="10.199999999999999" hidden="1" x14ac:dyDescent="0.2"/>
    <row r="63633" ht="10.199999999999999" hidden="1" x14ac:dyDescent="0.2"/>
    <row r="63634" ht="10.199999999999999" hidden="1" x14ac:dyDescent="0.2"/>
    <row r="63635" ht="10.199999999999999" hidden="1" x14ac:dyDescent="0.2"/>
    <row r="63636" ht="10.199999999999999" hidden="1" x14ac:dyDescent="0.2"/>
    <row r="63637" ht="10.199999999999999" hidden="1" x14ac:dyDescent="0.2"/>
    <row r="63638" ht="10.199999999999999" hidden="1" x14ac:dyDescent="0.2"/>
    <row r="63639" ht="10.199999999999999" hidden="1" x14ac:dyDescent="0.2"/>
    <row r="63640" ht="10.199999999999999" hidden="1" x14ac:dyDescent="0.2"/>
    <row r="63641" ht="10.199999999999999" hidden="1" x14ac:dyDescent="0.2"/>
    <row r="63642" ht="10.199999999999999" hidden="1" x14ac:dyDescent="0.2"/>
    <row r="63643" ht="10.199999999999999" hidden="1" x14ac:dyDescent="0.2"/>
    <row r="63644" ht="10.199999999999999" hidden="1" x14ac:dyDescent="0.2"/>
    <row r="63645" ht="10.199999999999999" hidden="1" x14ac:dyDescent="0.2"/>
    <row r="63646" ht="10.199999999999999" hidden="1" x14ac:dyDescent="0.2"/>
    <row r="63647" ht="10.199999999999999" hidden="1" x14ac:dyDescent="0.2"/>
    <row r="63648" ht="10.199999999999999" hidden="1" x14ac:dyDescent="0.2"/>
    <row r="63649" ht="10.199999999999999" hidden="1" x14ac:dyDescent="0.2"/>
    <row r="63650" ht="10.199999999999999" hidden="1" x14ac:dyDescent="0.2"/>
    <row r="63651" ht="10.199999999999999" hidden="1" x14ac:dyDescent="0.2"/>
    <row r="63652" ht="10.199999999999999" hidden="1" x14ac:dyDescent="0.2"/>
    <row r="63653" ht="10.199999999999999" hidden="1" x14ac:dyDescent="0.2"/>
    <row r="63654" ht="10.199999999999999" hidden="1" x14ac:dyDescent="0.2"/>
    <row r="63655" ht="10.199999999999999" hidden="1" x14ac:dyDescent="0.2"/>
    <row r="63656" ht="10.199999999999999" hidden="1" x14ac:dyDescent="0.2"/>
    <row r="63657" ht="10.199999999999999" hidden="1" x14ac:dyDescent="0.2"/>
    <row r="63658" ht="10.199999999999999" hidden="1" x14ac:dyDescent="0.2"/>
    <row r="63659" ht="10.199999999999999" hidden="1" x14ac:dyDescent="0.2"/>
    <row r="63660" ht="10.199999999999999" hidden="1" x14ac:dyDescent="0.2"/>
    <row r="63661" ht="10.199999999999999" hidden="1" x14ac:dyDescent="0.2"/>
    <row r="63662" ht="10.199999999999999" hidden="1" x14ac:dyDescent="0.2"/>
    <row r="63663" ht="10.199999999999999" hidden="1" x14ac:dyDescent="0.2"/>
    <row r="63664" ht="10.199999999999999" hidden="1" x14ac:dyDescent="0.2"/>
    <row r="63665" ht="10.199999999999999" hidden="1" x14ac:dyDescent="0.2"/>
    <row r="63666" ht="10.199999999999999" hidden="1" x14ac:dyDescent="0.2"/>
    <row r="63667" ht="10.199999999999999" hidden="1" x14ac:dyDescent="0.2"/>
    <row r="63668" ht="10.199999999999999" hidden="1" x14ac:dyDescent="0.2"/>
    <row r="63669" ht="10.199999999999999" hidden="1" x14ac:dyDescent="0.2"/>
    <row r="63670" ht="10.199999999999999" hidden="1" x14ac:dyDescent="0.2"/>
    <row r="63671" ht="10.199999999999999" hidden="1" x14ac:dyDescent="0.2"/>
    <row r="63672" ht="10.199999999999999" hidden="1" x14ac:dyDescent="0.2"/>
    <row r="63673" ht="10.199999999999999" hidden="1" x14ac:dyDescent="0.2"/>
    <row r="63674" ht="10.199999999999999" hidden="1" x14ac:dyDescent="0.2"/>
    <row r="63675" ht="10.199999999999999" hidden="1" x14ac:dyDescent="0.2"/>
    <row r="63676" ht="10.199999999999999" hidden="1" x14ac:dyDescent="0.2"/>
    <row r="63677" ht="10.199999999999999" hidden="1" x14ac:dyDescent="0.2"/>
    <row r="63678" ht="10.199999999999999" hidden="1" x14ac:dyDescent="0.2"/>
    <row r="63679" ht="10.199999999999999" hidden="1" x14ac:dyDescent="0.2"/>
    <row r="63680" ht="10.199999999999999" hidden="1" x14ac:dyDescent="0.2"/>
    <row r="63681" ht="10.199999999999999" hidden="1" x14ac:dyDescent="0.2"/>
    <row r="63682" ht="10.199999999999999" hidden="1" x14ac:dyDescent="0.2"/>
    <row r="63683" ht="10.199999999999999" hidden="1" x14ac:dyDescent="0.2"/>
    <row r="63684" ht="10.199999999999999" hidden="1" x14ac:dyDescent="0.2"/>
    <row r="63685" ht="10.199999999999999" hidden="1" x14ac:dyDescent="0.2"/>
    <row r="63686" ht="10.199999999999999" hidden="1" x14ac:dyDescent="0.2"/>
    <row r="63687" ht="10.199999999999999" hidden="1" x14ac:dyDescent="0.2"/>
    <row r="63688" ht="10.199999999999999" hidden="1" x14ac:dyDescent="0.2"/>
    <row r="63689" ht="10.199999999999999" hidden="1" x14ac:dyDescent="0.2"/>
    <row r="63690" ht="10.199999999999999" hidden="1" x14ac:dyDescent="0.2"/>
    <row r="63691" ht="10.199999999999999" hidden="1" x14ac:dyDescent="0.2"/>
    <row r="63692" ht="10.199999999999999" hidden="1" x14ac:dyDescent="0.2"/>
    <row r="63693" ht="10.199999999999999" hidden="1" x14ac:dyDescent="0.2"/>
    <row r="63694" ht="10.199999999999999" hidden="1" x14ac:dyDescent="0.2"/>
    <row r="63695" ht="10.199999999999999" hidden="1" x14ac:dyDescent="0.2"/>
    <row r="63696" ht="10.199999999999999" hidden="1" x14ac:dyDescent="0.2"/>
    <row r="63697" ht="10.199999999999999" hidden="1" x14ac:dyDescent="0.2"/>
    <row r="63698" ht="10.199999999999999" hidden="1" x14ac:dyDescent="0.2"/>
    <row r="63699" ht="10.199999999999999" hidden="1" x14ac:dyDescent="0.2"/>
    <row r="63700" ht="10.199999999999999" hidden="1" x14ac:dyDescent="0.2"/>
    <row r="63701" ht="10.199999999999999" hidden="1" x14ac:dyDescent="0.2"/>
    <row r="63702" ht="10.199999999999999" hidden="1" x14ac:dyDescent="0.2"/>
    <row r="63703" ht="10.199999999999999" hidden="1" x14ac:dyDescent="0.2"/>
    <row r="63704" ht="10.199999999999999" hidden="1" x14ac:dyDescent="0.2"/>
    <row r="63705" ht="10.199999999999999" hidden="1" x14ac:dyDescent="0.2"/>
    <row r="63706" ht="10.199999999999999" hidden="1" x14ac:dyDescent="0.2"/>
    <row r="63707" ht="10.199999999999999" hidden="1" x14ac:dyDescent="0.2"/>
    <row r="63708" ht="10.199999999999999" hidden="1" x14ac:dyDescent="0.2"/>
    <row r="63709" ht="10.199999999999999" hidden="1" x14ac:dyDescent="0.2"/>
    <row r="63710" ht="10.199999999999999" hidden="1" x14ac:dyDescent="0.2"/>
    <row r="63711" ht="10.199999999999999" hidden="1" x14ac:dyDescent="0.2"/>
    <row r="63712" ht="10.199999999999999" hidden="1" x14ac:dyDescent="0.2"/>
    <row r="63713" ht="10.199999999999999" hidden="1" x14ac:dyDescent="0.2"/>
    <row r="63714" ht="10.199999999999999" hidden="1" x14ac:dyDescent="0.2"/>
    <row r="63715" ht="10.199999999999999" hidden="1" x14ac:dyDescent="0.2"/>
    <row r="63716" ht="10.199999999999999" hidden="1" x14ac:dyDescent="0.2"/>
    <row r="63717" ht="10.199999999999999" hidden="1" x14ac:dyDescent="0.2"/>
    <row r="63718" ht="10.199999999999999" hidden="1" x14ac:dyDescent="0.2"/>
    <row r="63719" ht="10.199999999999999" hidden="1" x14ac:dyDescent="0.2"/>
    <row r="63720" ht="10.199999999999999" hidden="1" x14ac:dyDescent="0.2"/>
    <row r="63721" ht="10.199999999999999" hidden="1" x14ac:dyDescent="0.2"/>
    <row r="63722" ht="10.199999999999999" hidden="1" x14ac:dyDescent="0.2"/>
    <row r="63723" ht="10.199999999999999" hidden="1" x14ac:dyDescent="0.2"/>
    <row r="63724" ht="10.199999999999999" hidden="1" x14ac:dyDescent="0.2"/>
    <row r="63725" ht="10.199999999999999" hidden="1" x14ac:dyDescent="0.2"/>
    <row r="63726" ht="10.199999999999999" hidden="1" x14ac:dyDescent="0.2"/>
    <row r="63727" ht="10.199999999999999" hidden="1" x14ac:dyDescent="0.2"/>
    <row r="63728" ht="10.199999999999999" hidden="1" x14ac:dyDescent="0.2"/>
    <row r="63729" ht="10.199999999999999" hidden="1" x14ac:dyDescent="0.2"/>
    <row r="63730" ht="10.199999999999999" hidden="1" x14ac:dyDescent="0.2"/>
    <row r="63731" ht="10.199999999999999" hidden="1" x14ac:dyDescent="0.2"/>
    <row r="63732" ht="10.199999999999999" hidden="1" x14ac:dyDescent="0.2"/>
    <row r="63733" ht="10.199999999999999" hidden="1" x14ac:dyDescent="0.2"/>
    <row r="63734" ht="10.199999999999999" hidden="1" x14ac:dyDescent="0.2"/>
    <row r="63735" ht="10.199999999999999" hidden="1" x14ac:dyDescent="0.2"/>
    <row r="63736" ht="10.199999999999999" hidden="1" x14ac:dyDescent="0.2"/>
    <row r="63737" ht="10.199999999999999" hidden="1" x14ac:dyDescent="0.2"/>
    <row r="63738" ht="10.199999999999999" hidden="1" x14ac:dyDescent="0.2"/>
    <row r="63739" ht="10.199999999999999" hidden="1" x14ac:dyDescent="0.2"/>
    <row r="63740" ht="10.199999999999999" hidden="1" x14ac:dyDescent="0.2"/>
    <row r="63741" ht="10.199999999999999" hidden="1" x14ac:dyDescent="0.2"/>
    <row r="63742" ht="10.199999999999999" hidden="1" x14ac:dyDescent="0.2"/>
    <row r="63743" ht="10.199999999999999" hidden="1" x14ac:dyDescent="0.2"/>
    <row r="63744" ht="10.199999999999999" hidden="1" x14ac:dyDescent="0.2"/>
    <row r="63745" ht="10.199999999999999" hidden="1" x14ac:dyDescent="0.2"/>
    <row r="63746" ht="10.199999999999999" hidden="1" x14ac:dyDescent="0.2"/>
    <row r="63747" ht="10.199999999999999" hidden="1" x14ac:dyDescent="0.2"/>
    <row r="63748" ht="10.199999999999999" hidden="1" x14ac:dyDescent="0.2"/>
    <row r="63749" ht="10.199999999999999" hidden="1" x14ac:dyDescent="0.2"/>
    <row r="63750" ht="10.199999999999999" hidden="1" x14ac:dyDescent="0.2"/>
    <row r="63751" ht="10.199999999999999" hidden="1" x14ac:dyDescent="0.2"/>
    <row r="63752" ht="10.199999999999999" hidden="1" x14ac:dyDescent="0.2"/>
    <row r="63753" ht="10.199999999999999" hidden="1" x14ac:dyDescent="0.2"/>
    <row r="63754" ht="10.199999999999999" hidden="1" x14ac:dyDescent="0.2"/>
    <row r="63755" ht="10.199999999999999" hidden="1" x14ac:dyDescent="0.2"/>
    <row r="63756" ht="10.199999999999999" hidden="1" x14ac:dyDescent="0.2"/>
    <row r="63757" ht="10.199999999999999" hidden="1" x14ac:dyDescent="0.2"/>
    <row r="63758" ht="10.199999999999999" hidden="1" x14ac:dyDescent="0.2"/>
    <row r="63759" ht="10.199999999999999" hidden="1" x14ac:dyDescent="0.2"/>
    <row r="63760" ht="10.199999999999999" hidden="1" x14ac:dyDescent="0.2"/>
    <row r="63761" ht="10.199999999999999" hidden="1" x14ac:dyDescent="0.2"/>
    <row r="63762" ht="10.199999999999999" hidden="1" x14ac:dyDescent="0.2"/>
    <row r="63763" ht="10.199999999999999" hidden="1" x14ac:dyDescent="0.2"/>
    <row r="63764" ht="10.199999999999999" hidden="1" x14ac:dyDescent="0.2"/>
    <row r="63765" ht="10.199999999999999" hidden="1" x14ac:dyDescent="0.2"/>
    <row r="63766" ht="10.199999999999999" hidden="1" x14ac:dyDescent="0.2"/>
    <row r="63767" ht="10.199999999999999" hidden="1" x14ac:dyDescent="0.2"/>
    <row r="63768" ht="10.199999999999999" hidden="1" x14ac:dyDescent="0.2"/>
    <row r="63769" ht="10.199999999999999" hidden="1" x14ac:dyDescent="0.2"/>
    <row r="63770" ht="10.199999999999999" hidden="1" x14ac:dyDescent="0.2"/>
    <row r="63771" ht="10.199999999999999" hidden="1" x14ac:dyDescent="0.2"/>
    <row r="63772" ht="10.199999999999999" hidden="1" x14ac:dyDescent="0.2"/>
    <row r="63773" ht="10.199999999999999" hidden="1" x14ac:dyDescent="0.2"/>
    <row r="63774" ht="10.199999999999999" hidden="1" x14ac:dyDescent="0.2"/>
    <row r="63775" ht="10.199999999999999" hidden="1" x14ac:dyDescent="0.2"/>
    <row r="63776" ht="10.199999999999999" hidden="1" x14ac:dyDescent="0.2"/>
    <row r="63777" ht="10.199999999999999" hidden="1" x14ac:dyDescent="0.2"/>
    <row r="63778" ht="10.199999999999999" hidden="1" x14ac:dyDescent="0.2"/>
    <row r="63779" ht="10.199999999999999" hidden="1" x14ac:dyDescent="0.2"/>
    <row r="63780" ht="10.199999999999999" hidden="1" x14ac:dyDescent="0.2"/>
    <row r="63781" ht="10.199999999999999" hidden="1" x14ac:dyDescent="0.2"/>
    <row r="63782" ht="10.199999999999999" hidden="1" x14ac:dyDescent="0.2"/>
    <row r="63783" ht="10.199999999999999" hidden="1" x14ac:dyDescent="0.2"/>
    <row r="63784" ht="10.199999999999999" hidden="1" x14ac:dyDescent="0.2"/>
    <row r="63785" ht="10.199999999999999" hidden="1" x14ac:dyDescent="0.2"/>
    <row r="63786" ht="10.199999999999999" hidden="1" x14ac:dyDescent="0.2"/>
    <row r="63787" ht="10.199999999999999" hidden="1" x14ac:dyDescent="0.2"/>
    <row r="63788" ht="10.199999999999999" hidden="1" x14ac:dyDescent="0.2"/>
    <row r="63789" ht="10.199999999999999" hidden="1" x14ac:dyDescent="0.2"/>
    <row r="63790" ht="10.199999999999999" hidden="1" x14ac:dyDescent="0.2"/>
    <row r="63791" ht="10.199999999999999" hidden="1" x14ac:dyDescent="0.2"/>
    <row r="63792" ht="10.199999999999999" hidden="1" x14ac:dyDescent="0.2"/>
    <row r="63793" ht="10.199999999999999" hidden="1" x14ac:dyDescent="0.2"/>
    <row r="63794" ht="10.199999999999999" hidden="1" x14ac:dyDescent="0.2"/>
    <row r="63795" ht="10.199999999999999" hidden="1" x14ac:dyDescent="0.2"/>
    <row r="63796" ht="10.199999999999999" hidden="1" x14ac:dyDescent="0.2"/>
    <row r="63797" ht="10.199999999999999" hidden="1" x14ac:dyDescent="0.2"/>
    <row r="63798" ht="10.199999999999999" hidden="1" x14ac:dyDescent="0.2"/>
    <row r="63799" ht="10.199999999999999" hidden="1" x14ac:dyDescent="0.2"/>
    <row r="63800" ht="10.199999999999999" hidden="1" x14ac:dyDescent="0.2"/>
    <row r="63801" ht="10.199999999999999" hidden="1" x14ac:dyDescent="0.2"/>
    <row r="63802" ht="10.199999999999999" hidden="1" x14ac:dyDescent="0.2"/>
    <row r="63803" ht="10.199999999999999" hidden="1" x14ac:dyDescent="0.2"/>
    <row r="63804" ht="10.199999999999999" hidden="1" x14ac:dyDescent="0.2"/>
    <row r="63805" ht="10.199999999999999" hidden="1" x14ac:dyDescent="0.2"/>
    <row r="63806" ht="10.199999999999999" hidden="1" x14ac:dyDescent="0.2"/>
    <row r="63807" ht="10.199999999999999" hidden="1" x14ac:dyDescent="0.2"/>
    <row r="63808" ht="10.199999999999999" hidden="1" x14ac:dyDescent="0.2"/>
    <row r="63809" ht="10.199999999999999" hidden="1" x14ac:dyDescent="0.2"/>
    <row r="63810" ht="10.199999999999999" hidden="1" x14ac:dyDescent="0.2"/>
    <row r="63811" ht="10.199999999999999" hidden="1" x14ac:dyDescent="0.2"/>
    <row r="63812" ht="10.199999999999999" hidden="1" x14ac:dyDescent="0.2"/>
    <row r="63813" ht="10.199999999999999" hidden="1" x14ac:dyDescent="0.2"/>
    <row r="63814" ht="10.199999999999999" hidden="1" x14ac:dyDescent="0.2"/>
    <row r="63815" ht="10.199999999999999" hidden="1" x14ac:dyDescent="0.2"/>
    <row r="63816" ht="10.199999999999999" hidden="1" x14ac:dyDescent="0.2"/>
    <row r="63817" ht="10.199999999999999" hidden="1" x14ac:dyDescent="0.2"/>
    <row r="63818" ht="10.199999999999999" hidden="1" x14ac:dyDescent="0.2"/>
    <row r="63819" ht="10.199999999999999" hidden="1" x14ac:dyDescent="0.2"/>
    <row r="63820" ht="10.199999999999999" hidden="1" x14ac:dyDescent="0.2"/>
    <row r="63821" ht="10.199999999999999" hidden="1" x14ac:dyDescent="0.2"/>
    <row r="63822" ht="10.199999999999999" hidden="1" x14ac:dyDescent="0.2"/>
    <row r="63823" ht="10.199999999999999" hidden="1" x14ac:dyDescent="0.2"/>
    <row r="63824" ht="10.199999999999999" hidden="1" x14ac:dyDescent="0.2"/>
    <row r="63825" ht="10.199999999999999" hidden="1" x14ac:dyDescent="0.2"/>
    <row r="63826" ht="10.199999999999999" hidden="1" x14ac:dyDescent="0.2"/>
    <row r="63827" ht="10.199999999999999" hidden="1" x14ac:dyDescent="0.2"/>
    <row r="63828" ht="10.199999999999999" hidden="1" x14ac:dyDescent="0.2"/>
    <row r="63829" ht="10.199999999999999" hidden="1" x14ac:dyDescent="0.2"/>
    <row r="63830" ht="10.199999999999999" hidden="1" x14ac:dyDescent="0.2"/>
    <row r="63831" ht="10.199999999999999" hidden="1" x14ac:dyDescent="0.2"/>
    <row r="63832" ht="10.199999999999999" hidden="1" x14ac:dyDescent="0.2"/>
    <row r="63833" ht="10.199999999999999" hidden="1" x14ac:dyDescent="0.2"/>
    <row r="63834" ht="10.199999999999999" hidden="1" x14ac:dyDescent="0.2"/>
    <row r="63835" ht="10.199999999999999" hidden="1" x14ac:dyDescent="0.2"/>
    <row r="63836" ht="10.199999999999999" hidden="1" x14ac:dyDescent="0.2"/>
    <row r="63837" ht="10.199999999999999" hidden="1" x14ac:dyDescent="0.2"/>
    <row r="63838" ht="10.199999999999999" hidden="1" x14ac:dyDescent="0.2"/>
    <row r="63839" ht="10.199999999999999" hidden="1" x14ac:dyDescent="0.2"/>
    <row r="63840" ht="10.199999999999999" hidden="1" x14ac:dyDescent="0.2"/>
    <row r="63841" ht="10.199999999999999" hidden="1" x14ac:dyDescent="0.2"/>
    <row r="63842" ht="10.199999999999999" hidden="1" x14ac:dyDescent="0.2"/>
    <row r="63843" ht="10.199999999999999" hidden="1" x14ac:dyDescent="0.2"/>
    <row r="63844" ht="10.199999999999999" hidden="1" x14ac:dyDescent="0.2"/>
    <row r="63845" ht="10.199999999999999" hidden="1" x14ac:dyDescent="0.2"/>
    <row r="63846" ht="10.199999999999999" hidden="1" x14ac:dyDescent="0.2"/>
    <row r="63847" ht="10.199999999999999" hidden="1" x14ac:dyDescent="0.2"/>
    <row r="63848" ht="10.199999999999999" hidden="1" x14ac:dyDescent="0.2"/>
    <row r="63849" ht="10.199999999999999" hidden="1" x14ac:dyDescent="0.2"/>
    <row r="63850" ht="10.199999999999999" hidden="1" x14ac:dyDescent="0.2"/>
    <row r="63851" ht="10.199999999999999" hidden="1" x14ac:dyDescent="0.2"/>
    <row r="63852" ht="10.199999999999999" hidden="1" x14ac:dyDescent="0.2"/>
    <row r="63853" ht="10.199999999999999" hidden="1" x14ac:dyDescent="0.2"/>
    <row r="63854" ht="10.199999999999999" hidden="1" x14ac:dyDescent="0.2"/>
    <row r="63855" ht="10.199999999999999" hidden="1" x14ac:dyDescent="0.2"/>
    <row r="63856" ht="10.199999999999999" hidden="1" x14ac:dyDescent="0.2"/>
    <row r="63857" ht="10.199999999999999" hidden="1" x14ac:dyDescent="0.2"/>
    <row r="63858" ht="10.199999999999999" hidden="1" x14ac:dyDescent="0.2"/>
    <row r="63859" ht="10.199999999999999" hidden="1" x14ac:dyDescent="0.2"/>
    <row r="63860" ht="10.199999999999999" hidden="1" x14ac:dyDescent="0.2"/>
    <row r="63861" ht="10.199999999999999" hidden="1" x14ac:dyDescent="0.2"/>
    <row r="63862" ht="10.199999999999999" hidden="1" x14ac:dyDescent="0.2"/>
    <row r="63863" ht="10.199999999999999" hidden="1" x14ac:dyDescent="0.2"/>
    <row r="63864" ht="10.199999999999999" hidden="1" x14ac:dyDescent="0.2"/>
    <row r="63865" ht="10.199999999999999" hidden="1" x14ac:dyDescent="0.2"/>
    <row r="63866" ht="10.199999999999999" hidden="1" x14ac:dyDescent="0.2"/>
    <row r="63867" ht="10.199999999999999" hidden="1" x14ac:dyDescent="0.2"/>
    <row r="63868" ht="10.199999999999999" hidden="1" x14ac:dyDescent="0.2"/>
    <row r="63869" ht="10.199999999999999" hidden="1" x14ac:dyDescent="0.2"/>
    <row r="63870" ht="10.199999999999999" hidden="1" x14ac:dyDescent="0.2"/>
    <row r="63871" ht="10.199999999999999" hidden="1" x14ac:dyDescent="0.2"/>
    <row r="63872" ht="10.199999999999999" hidden="1" x14ac:dyDescent="0.2"/>
    <row r="63873" ht="10.199999999999999" hidden="1" x14ac:dyDescent="0.2"/>
    <row r="63874" ht="10.199999999999999" hidden="1" x14ac:dyDescent="0.2"/>
    <row r="63875" ht="10.199999999999999" hidden="1" x14ac:dyDescent="0.2"/>
    <row r="63876" ht="10.199999999999999" hidden="1" x14ac:dyDescent="0.2"/>
    <row r="63877" ht="10.199999999999999" hidden="1" x14ac:dyDescent="0.2"/>
    <row r="63878" ht="10.199999999999999" hidden="1" x14ac:dyDescent="0.2"/>
    <row r="63879" ht="10.199999999999999" hidden="1" x14ac:dyDescent="0.2"/>
    <row r="63880" ht="10.199999999999999" hidden="1" x14ac:dyDescent="0.2"/>
    <row r="63881" ht="10.199999999999999" hidden="1" x14ac:dyDescent="0.2"/>
    <row r="63882" ht="10.199999999999999" hidden="1" x14ac:dyDescent="0.2"/>
    <row r="63883" ht="10.199999999999999" hidden="1" x14ac:dyDescent="0.2"/>
    <row r="63884" ht="10.199999999999999" hidden="1" x14ac:dyDescent="0.2"/>
    <row r="63885" ht="10.199999999999999" hidden="1" x14ac:dyDescent="0.2"/>
    <row r="63886" ht="10.199999999999999" hidden="1" x14ac:dyDescent="0.2"/>
    <row r="63887" ht="10.199999999999999" hidden="1" x14ac:dyDescent="0.2"/>
    <row r="63888" ht="10.199999999999999" hidden="1" x14ac:dyDescent="0.2"/>
    <row r="63889" ht="10.199999999999999" hidden="1" x14ac:dyDescent="0.2"/>
    <row r="63890" ht="10.199999999999999" hidden="1" x14ac:dyDescent="0.2"/>
    <row r="63891" ht="10.199999999999999" hidden="1" x14ac:dyDescent="0.2"/>
    <row r="63892" ht="10.199999999999999" hidden="1" x14ac:dyDescent="0.2"/>
    <row r="63893" ht="10.199999999999999" hidden="1" x14ac:dyDescent="0.2"/>
    <row r="63894" ht="10.199999999999999" hidden="1" x14ac:dyDescent="0.2"/>
    <row r="63895" ht="10.199999999999999" hidden="1" x14ac:dyDescent="0.2"/>
    <row r="63896" ht="10.199999999999999" hidden="1" x14ac:dyDescent="0.2"/>
    <row r="63897" ht="10.199999999999999" hidden="1" x14ac:dyDescent="0.2"/>
    <row r="63898" ht="10.199999999999999" hidden="1" x14ac:dyDescent="0.2"/>
    <row r="63899" ht="10.199999999999999" hidden="1" x14ac:dyDescent="0.2"/>
    <row r="63900" ht="10.199999999999999" hidden="1" x14ac:dyDescent="0.2"/>
    <row r="63901" ht="10.199999999999999" hidden="1" x14ac:dyDescent="0.2"/>
    <row r="63902" ht="10.199999999999999" hidden="1" x14ac:dyDescent="0.2"/>
    <row r="63903" ht="10.199999999999999" hidden="1" x14ac:dyDescent="0.2"/>
    <row r="63904" ht="10.199999999999999" hidden="1" x14ac:dyDescent="0.2"/>
    <row r="63905" ht="10.199999999999999" hidden="1" x14ac:dyDescent="0.2"/>
    <row r="63906" ht="10.199999999999999" hidden="1" x14ac:dyDescent="0.2"/>
    <row r="63907" ht="10.199999999999999" hidden="1" x14ac:dyDescent="0.2"/>
    <row r="63908" ht="10.199999999999999" hidden="1" x14ac:dyDescent="0.2"/>
    <row r="63909" ht="10.199999999999999" hidden="1" x14ac:dyDescent="0.2"/>
    <row r="63910" ht="10.199999999999999" hidden="1" x14ac:dyDescent="0.2"/>
    <row r="63911" ht="10.199999999999999" hidden="1" x14ac:dyDescent="0.2"/>
    <row r="63912" ht="10.199999999999999" hidden="1" x14ac:dyDescent="0.2"/>
    <row r="63913" ht="10.199999999999999" hidden="1" x14ac:dyDescent="0.2"/>
    <row r="63914" ht="10.199999999999999" hidden="1" x14ac:dyDescent="0.2"/>
    <row r="63915" ht="10.199999999999999" hidden="1" x14ac:dyDescent="0.2"/>
    <row r="63916" ht="10.199999999999999" hidden="1" x14ac:dyDescent="0.2"/>
    <row r="63917" ht="10.199999999999999" hidden="1" x14ac:dyDescent="0.2"/>
    <row r="63918" ht="10.199999999999999" hidden="1" x14ac:dyDescent="0.2"/>
    <row r="63919" ht="10.199999999999999" hidden="1" x14ac:dyDescent="0.2"/>
    <row r="63920" ht="10.199999999999999" hidden="1" x14ac:dyDescent="0.2"/>
    <row r="63921" ht="10.199999999999999" hidden="1" x14ac:dyDescent="0.2"/>
    <row r="63922" ht="10.199999999999999" hidden="1" x14ac:dyDescent="0.2"/>
    <row r="63923" ht="10.199999999999999" hidden="1" x14ac:dyDescent="0.2"/>
    <row r="63924" ht="10.199999999999999" hidden="1" x14ac:dyDescent="0.2"/>
    <row r="63925" ht="10.199999999999999" hidden="1" x14ac:dyDescent="0.2"/>
    <row r="63926" ht="10.199999999999999" hidden="1" x14ac:dyDescent="0.2"/>
    <row r="63927" ht="10.199999999999999" hidden="1" x14ac:dyDescent="0.2"/>
    <row r="63928" ht="10.199999999999999" hidden="1" x14ac:dyDescent="0.2"/>
    <row r="63929" ht="10.199999999999999" hidden="1" x14ac:dyDescent="0.2"/>
    <row r="63930" ht="10.199999999999999" hidden="1" x14ac:dyDescent="0.2"/>
    <row r="63931" ht="10.199999999999999" hidden="1" x14ac:dyDescent="0.2"/>
    <row r="63932" ht="10.199999999999999" hidden="1" x14ac:dyDescent="0.2"/>
    <row r="63933" ht="10.199999999999999" hidden="1" x14ac:dyDescent="0.2"/>
    <row r="63934" ht="10.199999999999999" hidden="1" x14ac:dyDescent="0.2"/>
    <row r="63935" ht="10.199999999999999" hidden="1" x14ac:dyDescent="0.2"/>
    <row r="63936" ht="10.199999999999999" hidden="1" x14ac:dyDescent="0.2"/>
    <row r="63937" ht="10.199999999999999" hidden="1" x14ac:dyDescent="0.2"/>
    <row r="63938" ht="10.199999999999999" hidden="1" x14ac:dyDescent="0.2"/>
    <row r="63939" ht="10.199999999999999" hidden="1" x14ac:dyDescent="0.2"/>
    <row r="63940" ht="10.199999999999999" hidden="1" x14ac:dyDescent="0.2"/>
    <row r="63941" ht="10.199999999999999" hidden="1" x14ac:dyDescent="0.2"/>
    <row r="63942" ht="10.199999999999999" hidden="1" x14ac:dyDescent="0.2"/>
    <row r="63943" ht="10.199999999999999" hidden="1" x14ac:dyDescent="0.2"/>
    <row r="63944" ht="10.199999999999999" hidden="1" x14ac:dyDescent="0.2"/>
    <row r="63945" ht="10.199999999999999" hidden="1" x14ac:dyDescent="0.2"/>
    <row r="63946" ht="10.199999999999999" hidden="1" x14ac:dyDescent="0.2"/>
    <row r="63947" ht="10.199999999999999" hidden="1" x14ac:dyDescent="0.2"/>
    <row r="63948" ht="10.199999999999999" hidden="1" x14ac:dyDescent="0.2"/>
    <row r="63949" ht="10.199999999999999" hidden="1" x14ac:dyDescent="0.2"/>
    <row r="63950" ht="10.199999999999999" hidden="1" x14ac:dyDescent="0.2"/>
    <row r="63951" ht="10.199999999999999" hidden="1" x14ac:dyDescent="0.2"/>
    <row r="63952" ht="10.199999999999999" hidden="1" x14ac:dyDescent="0.2"/>
    <row r="63953" ht="10.199999999999999" hidden="1" x14ac:dyDescent="0.2"/>
    <row r="63954" ht="10.199999999999999" hidden="1" x14ac:dyDescent="0.2"/>
    <row r="63955" ht="10.199999999999999" hidden="1" x14ac:dyDescent="0.2"/>
    <row r="63956" ht="10.199999999999999" hidden="1" x14ac:dyDescent="0.2"/>
    <row r="63957" ht="10.199999999999999" hidden="1" x14ac:dyDescent="0.2"/>
    <row r="63958" ht="10.199999999999999" hidden="1" x14ac:dyDescent="0.2"/>
    <row r="63959" ht="10.199999999999999" hidden="1" x14ac:dyDescent="0.2"/>
    <row r="63960" ht="10.199999999999999" hidden="1" x14ac:dyDescent="0.2"/>
    <row r="63961" ht="10.199999999999999" hidden="1" x14ac:dyDescent="0.2"/>
    <row r="63962" ht="10.199999999999999" hidden="1" x14ac:dyDescent="0.2"/>
    <row r="63963" ht="10.199999999999999" hidden="1" x14ac:dyDescent="0.2"/>
    <row r="63964" ht="10.199999999999999" hidden="1" x14ac:dyDescent="0.2"/>
    <row r="63965" ht="10.199999999999999" hidden="1" x14ac:dyDescent="0.2"/>
    <row r="63966" ht="10.199999999999999" hidden="1" x14ac:dyDescent="0.2"/>
    <row r="63967" ht="10.199999999999999" hidden="1" x14ac:dyDescent="0.2"/>
    <row r="63968" ht="10.199999999999999" hidden="1" x14ac:dyDescent="0.2"/>
    <row r="63969" ht="10.199999999999999" hidden="1" x14ac:dyDescent="0.2"/>
    <row r="63970" ht="10.199999999999999" hidden="1" x14ac:dyDescent="0.2"/>
    <row r="63971" ht="10.199999999999999" hidden="1" x14ac:dyDescent="0.2"/>
    <row r="63972" ht="10.199999999999999" hidden="1" x14ac:dyDescent="0.2"/>
    <row r="63973" ht="10.199999999999999" hidden="1" x14ac:dyDescent="0.2"/>
    <row r="63974" ht="10.199999999999999" hidden="1" x14ac:dyDescent="0.2"/>
    <row r="63975" ht="10.199999999999999" hidden="1" x14ac:dyDescent="0.2"/>
    <row r="63976" ht="10.199999999999999" hidden="1" x14ac:dyDescent="0.2"/>
    <row r="63977" ht="10.199999999999999" hidden="1" x14ac:dyDescent="0.2"/>
    <row r="63978" ht="10.199999999999999" hidden="1" x14ac:dyDescent="0.2"/>
    <row r="63979" ht="10.199999999999999" hidden="1" x14ac:dyDescent="0.2"/>
    <row r="63980" ht="10.199999999999999" hidden="1" x14ac:dyDescent="0.2"/>
    <row r="63981" ht="10.199999999999999" hidden="1" x14ac:dyDescent="0.2"/>
    <row r="63982" ht="10.199999999999999" hidden="1" x14ac:dyDescent="0.2"/>
    <row r="63983" ht="10.199999999999999" hidden="1" x14ac:dyDescent="0.2"/>
    <row r="63984" ht="10.199999999999999" hidden="1" x14ac:dyDescent="0.2"/>
    <row r="63985" ht="10.199999999999999" hidden="1" x14ac:dyDescent="0.2"/>
    <row r="63986" ht="10.199999999999999" hidden="1" x14ac:dyDescent="0.2"/>
    <row r="63987" ht="10.199999999999999" hidden="1" x14ac:dyDescent="0.2"/>
    <row r="63988" ht="10.199999999999999" hidden="1" x14ac:dyDescent="0.2"/>
    <row r="63989" ht="10.199999999999999" hidden="1" x14ac:dyDescent="0.2"/>
    <row r="63990" ht="10.199999999999999" hidden="1" x14ac:dyDescent="0.2"/>
    <row r="63991" ht="10.199999999999999" hidden="1" x14ac:dyDescent="0.2"/>
    <row r="63992" ht="10.199999999999999" hidden="1" x14ac:dyDescent="0.2"/>
    <row r="63993" ht="10.199999999999999" hidden="1" x14ac:dyDescent="0.2"/>
    <row r="63994" ht="10.199999999999999" hidden="1" x14ac:dyDescent="0.2"/>
    <row r="63995" ht="10.199999999999999" hidden="1" x14ac:dyDescent="0.2"/>
    <row r="63996" ht="10.199999999999999" hidden="1" x14ac:dyDescent="0.2"/>
    <row r="63997" ht="10.199999999999999" hidden="1" x14ac:dyDescent="0.2"/>
    <row r="63998" ht="10.199999999999999" hidden="1" x14ac:dyDescent="0.2"/>
    <row r="63999" ht="10.199999999999999" hidden="1" x14ac:dyDescent="0.2"/>
    <row r="64000" ht="10.199999999999999" hidden="1" x14ac:dyDescent="0.2"/>
    <row r="64001" ht="10.199999999999999" hidden="1" x14ac:dyDescent="0.2"/>
    <row r="64002" ht="10.199999999999999" hidden="1" x14ac:dyDescent="0.2"/>
    <row r="64003" ht="10.199999999999999" hidden="1" x14ac:dyDescent="0.2"/>
    <row r="64004" ht="10.199999999999999" hidden="1" x14ac:dyDescent="0.2"/>
    <row r="64005" ht="10.199999999999999" hidden="1" x14ac:dyDescent="0.2"/>
    <row r="64006" ht="10.199999999999999" hidden="1" x14ac:dyDescent="0.2"/>
    <row r="64007" ht="10.199999999999999" hidden="1" x14ac:dyDescent="0.2"/>
    <row r="64008" ht="10.199999999999999" hidden="1" x14ac:dyDescent="0.2"/>
    <row r="64009" ht="10.199999999999999" hidden="1" x14ac:dyDescent="0.2"/>
    <row r="64010" ht="10.199999999999999" hidden="1" x14ac:dyDescent="0.2"/>
    <row r="64011" ht="10.199999999999999" hidden="1" x14ac:dyDescent="0.2"/>
    <row r="64012" ht="10.199999999999999" hidden="1" x14ac:dyDescent="0.2"/>
    <row r="64013" ht="10.199999999999999" hidden="1" x14ac:dyDescent="0.2"/>
    <row r="64014" ht="10.199999999999999" hidden="1" x14ac:dyDescent="0.2"/>
    <row r="64015" ht="10.199999999999999" hidden="1" x14ac:dyDescent="0.2"/>
    <row r="64016" ht="10.199999999999999" hidden="1" x14ac:dyDescent="0.2"/>
    <row r="64017" ht="10.199999999999999" hidden="1" x14ac:dyDescent="0.2"/>
    <row r="64018" ht="10.199999999999999" hidden="1" x14ac:dyDescent="0.2"/>
    <row r="64019" ht="10.199999999999999" hidden="1" x14ac:dyDescent="0.2"/>
    <row r="64020" ht="10.199999999999999" hidden="1" x14ac:dyDescent="0.2"/>
    <row r="64021" ht="10.199999999999999" hidden="1" x14ac:dyDescent="0.2"/>
    <row r="64022" ht="10.199999999999999" hidden="1" x14ac:dyDescent="0.2"/>
    <row r="64023" ht="10.199999999999999" hidden="1" x14ac:dyDescent="0.2"/>
    <row r="64024" ht="10.199999999999999" hidden="1" x14ac:dyDescent="0.2"/>
    <row r="64025" ht="10.199999999999999" hidden="1" x14ac:dyDescent="0.2"/>
    <row r="64026" ht="10.199999999999999" hidden="1" x14ac:dyDescent="0.2"/>
    <row r="64027" ht="10.199999999999999" hidden="1" x14ac:dyDescent="0.2"/>
    <row r="64028" ht="10.199999999999999" hidden="1" x14ac:dyDescent="0.2"/>
    <row r="64029" ht="10.199999999999999" hidden="1" x14ac:dyDescent="0.2"/>
    <row r="64030" ht="10.199999999999999" hidden="1" x14ac:dyDescent="0.2"/>
    <row r="64031" ht="10.199999999999999" hidden="1" x14ac:dyDescent="0.2"/>
    <row r="64032" ht="10.199999999999999" hidden="1" x14ac:dyDescent="0.2"/>
    <row r="64033" ht="10.199999999999999" hidden="1" x14ac:dyDescent="0.2"/>
    <row r="64034" ht="10.199999999999999" hidden="1" x14ac:dyDescent="0.2"/>
    <row r="64035" ht="10.199999999999999" hidden="1" x14ac:dyDescent="0.2"/>
    <row r="64036" ht="10.199999999999999" hidden="1" x14ac:dyDescent="0.2"/>
    <row r="64037" ht="10.199999999999999" hidden="1" x14ac:dyDescent="0.2"/>
    <row r="64038" ht="10.199999999999999" hidden="1" x14ac:dyDescent="0.2"/>
    <row r="64039" ht="10.199999999999999" hidden="1" x14ac:dyDescent="0.2"/>
    <row r="64040" ht="10.199999999999999" hidden="1" x14ac:dyDescent="0.2"/>
    <row r="64041" ht="10.199999999999999" hidden="1" x14ac:dyDescent="0.2"/>
    <row r="64042" ht="10.199999999999999" hidden="1" x14ac:dyDescent="0.2"/>
    <row r="64043" ht="10.199999999999999" hidden="1" x14ac:dyDescent="0.2"/>
    <row r="64044" ht="10.199999999999999" hidden="1" x14ac:dyDescent="0.2"/>
    <row r="64045" ht="10.199999999999999" hidden="1" x14ac:dyDescent="0.2"/>
    <row r="64046" ht="10.199999999999999" hidden="1" x14ac:dyDescent="0.2"/>
    <row r="64047" ht="10.199999999999999" hidden="1" x14ac:dyDescent="0.2"/>
    <row r="64048" ht="10.199999999999999" hidden="1" x14ac:dyDescent="0.2"/>
    <row r="64049" ht="10.199999999999999" hidden="1" x14ac:dyDescent="0.2"/>
    <row r="64050" ht="10.199999999999999" hidden="1" x14ac:dyDescent="0.2"/>
    <row r="64051" ht="10.199999999999999" hidden="1" x14ac:dyDescent="0.2"/>
    <row r="64052" ht="10.199999999999999" hidden="1" x14ac:dyDescent="0.2"/>
    <row r="64053" ht="10.199999999999999" hidden="1" x14ac:dyDescent="0.2"/>
    <row r="64054" ht="10.199999999999999" hidden="1" x14ac:dyDescent="0.2"/>
    <row r="64055" ht="10.199999999999999" hidden="1" x14ac:dyDescent="0.2"/>
    <row r="64056" ht="10.199999999999999" hidden="1" x14ac:dyDescent="0.2"/>
    <row r="64057" ht="10.199999999999999" hidden="1" x14ac:dyDescent="0.2"/>
    <row r="64058" ht="10.199999999999999" hidden="1" x14ac:dyDescent="0.2"/>
    <row r="64059" ht="10.199999999999999" hidden="1" x14ac:dyDescent="0.2"/>
    <row r="64060" ht="10.199999999999999" hidden="1" x14ac:dyDescent="0.2"/>
    <row r="64061" ht="10.199999999999999" hidden="1" x14ac:dyDescent="0.2"/>
    <row r="64062" ht="10.199999999999999" hidden="1" x14ac:dyDescent="0.2"/>
    <row r="64063" ht="10.199999999999999" hidden="1" x14ac:dyDescent="0.2"/>
    <row r="64064" ht="10.199999999999999" hidden="1" x14ac:dyDescent="0.2"/>
    <row r="64065" ht="10.199999999999999" hidden="1" x14ac:dyDescent="0.2"/>
    <row r="64066" ht="10.199999999999999" hidden="1" x14ac:dyDescent="0.2"/>
    <row r="64067" ht="10.199999999999999" hidden="1" x14ac:dyDescent="0.2"/>
    <row r="64068" ht="10.199999999999999" hidden="1" x14ac:dyDescent="0.2"/>
    <row r="64069" ht="10.199999999999999" hidden="1" x14ac:dyDescent="0.2"/>
    <row r="64070" ht="10.199999999999999" hidden="1" x14ac:dyDescent="0.2"/>
    <row r="64071" ht="10.199999999999999" hidden="1" x14ac:dyDescent="0.2"/>
    <row r="64072" ht="10.199999999999999" hidden="1" x14ac:dyDescent="0.2"/>
    <row r="64073" ht="10.199999999999999" hidden="1" x14ac:dyDescent="0.2"/>
    <row r="64074" ht="10.199999999999999" hidden="1" x14ac:dyDescent="0.2"/>
    <row r="64075" ht="10.199999999999999" hidden="1" x14ac:dyDescent="0.2"/>
    <row r="64076" ht="10.199999999999999" hidden="1" x14ac:dyDescent="0.2"/>
    <row r="64077" ht="10.199999999999999" hidden="1" x14ac:dyDescent="0.2"/>
    <row r="64078" ht="10.199999999999999" hidden="1" x14ac:dyDescent="0.2"/>
    <row r="64079" ht="10.199999999999999" hidden="1" x14ac:dyDescent="0.2"/>
    <row r="64080" ht="10.199999999999999" hidden="1" x14ac:dyDescent="0.2"/>
    <row r="64081" ht="10.199999999999999" hidden="1" x14ac:dyDescent="0.2"/>
    <row r="64082" ht="10.199999999999999" hidden="1" x14ac:dyDescent="0.2"/>
    <row r="64083" ht="10.199999999999999" hidden="1" x14ac:dyDescent="0.2"/>
    <row r="64084" ht="10.199999999999999" hidden="1" x14ac:dyDescent="0.2"/>
    <row r="64085" ht="10.199999999999999" hidden="1" x14ac:dyDescent="0.2"/>
    <row r="64086" ht="10.199999999999999" hidden="1" x14ac:dyDescent="0.2"/>
    <row r="64087" ht="10.199999999999999" hidden="1" x14ac:dyDescent="0.2"/>
    <row r="64088" ht="10.199999999999999" hidden="1" x14ac:dyDescent="0.2"/>
    <row r="64089" ht="10.199999999999999" hidden="1" x14ac:dyDescent="0.2"/>
    <row r="64090" ht="10.199999999999999" hidden="1" x14ac:dyDescent="0.2"/>
    <row r="64091" ht="10.199999999999999" hidden="1" x14ac:dyDescent="0.2"/>
    <row r="64092" ht="10.199999999999999" hidden="1" x14ac:dyDescent="0.2"/>
    <row r="64093" ht="10.199999999999999" hidden="1" x14ac:dyDescent="0.2"/>
    <row r="64094" ht="10.199999999999999" hidden="1" x14ac:dyDescent="0.2"/>
    <row r="64095" ht="10.199999999999999" hidden="1" x14ac:dyDescent="0.2"/>
    <row r="64096" ht="10.199999999999999" hidden="1" x14ac:dyDescent="0.2"/>
    <row r="64097" ht="10.199999999999999" hidden="1" x14ac:dyDescent="0.2"/>
    <row r="64098" ht="10.199999999999999" hidden="1" x14ac:dyDescent="0.2"/>
    <row r="64099" ht="10.199999999999999" hidden="1" x14ac:dyDescent="0.2"/>
    <row r="64100" ht="10.199999999999999" hidden="1" x14ac:dyDescent="0.2"/>
    <row r="64101" ht="10.199999999999999" hidden="1" x14ac:dyDescent="0.2"/>
    <row r="64102" ht="10.199999999999999" hidden="1" x14ac:dyDescent="0.2"/>
    <row r="64103" ht="10.199999999999999" hidden="1" x14ac:dyDescent="0.2"/>
    <row r="64104" ht="10.199999999999999" hidden="1" x14ac:dyDescent="0.2"/>
    <row r="64105" ht="10.199999999999999" hidden="1" x14ac:dyDescent="0.2"/>
    <row r="64106" ht="10.199999999999999" hidden="1" x14ac:dyDescent="0.2"/>
    <row r="64107" ht="10.199999999999999" hidden="1" x14ac:dyDescent="0.2"/>
    <row r="64108" ht="10.199999999999999" hidden="1" x14ac:dyDescent="0.2"/>
    <row r="64109" ht="10.199999999999999" hidden="1" x14ac:dyDescent="0.2"/>
    <row r="64110" ht="10.199999999999999" hidden="1" x14ac:dyDescent="0.2"/>
    <row r="64111" ht="10.199999999999999" hidden="1" x14ac:dyDescent="0.2"/>
    <row r="64112" ht="10.199999999999999" hidden="1" x14ac:dyDescent="0.2"/>
    <row r="64113" ht="10.199999999999999" hidden="1" x14ac:dyDescent="0.2"/>
    <row r="64114" ht="10.199999999999999" hidden="1" x14ac:dyDescent="0.2"/>
    <row r="64115" ht="10.199999999999999" hidden="1" x14ac:dyDescent="0.2"/>
    <row r="64116" ht="10.199999999999999" hidden="1" x14ac:dyDescent="0.2"/>
    <row r="64117" ht="10.199999999999999" hidden="1" x14ac:dyDescent="0.2"/>
    <row r="64118" ht="10.199999999999999" hidden="1" x14ac:dyDescent="0.2"/>
    <row r="64119" ht="10.199999999999999" hidden="1" x14ac:dyDescent="0.2"/>
    <row r="64120" ht="10.199999999999999" hidden="1" x14ac:dyDescent="0.2"/>
    <row r="64121" ht="10.199999999999999" hidden="1" x14ac:dyDescent="0.2"/>
    <row r="64122" ht="10.199999999999999" hidden="1" x14ac:dyDescent="0.2"/>
    <row r="64123" ht="10.199999999999999" hidden="1" x14ac:dyDescent="0.2"/>
    <row r="64124" ht="10.199999999999999" hidden="1" x14ac:dyDescent="0.2"/>
    <row r="64125" ht="10.199999999999999" hidden="1" x14ac:dyDescent="0.2"/>
    <row r="64126" ht="10.199999999999999" hidden="1" x14ac:dyDescent="0.2"/>
    <row r="64127" ht="10.199999999999999" hidden="1" x14ac:dyDescent="0.2"/>
    <row r="64128" ht="10.199999999999999" hidden="1" x14ac:dyDescent="0.2"/>
    <row r="64129" ht="10.199999999999999" hidden="1" x14ac:dyDescent="0.2"/>
    <row r="64130" ht="10.199999999999999" hidden="1" x14ac:dyDescent="0.2"/>
    <row r="64131" ht="10.199999999999999" hidden="1" x14ac:dyDescent="0.2"/>
    <row r="64132" ht="10.199999999999999" hidden="1" x14ac:dyDescent="0.2"/>
    <row r="64133" ht="10.199999999999999" hidden="1" x14ac:dyDescent="0.2"/>
    <row r="64134" ht="10.199999999999999" hidden="1" x14ac:dyDescent="0.2"/>
    <row r="64135" ht="10.199999999999999" hidden="1" x14ac:dyDescent="0.2"/>
    <row r="64136" ht="10.199999999999999" hidden="1" x14ac:dyDescent="0.2"/>
    <row r="64137" ht="10.199999999999999" hidden="1" x14ac:dyDescent="0.2"/>
    <row r="64138" ht="10.199999999999999" hidden="1" x14ac:dyDescent="0.2"/>
    <row r="64139" ht="10.199999999999999" hidden="1" x14ac:dyDescent="0.2"/>
    <row r="64140" ht="10.199999999999999" hidden="1" x14ac:dyDescent="0.2"/>
    <row r="64141" ht="10.199999999999999" hidden="1" x14ac:dyDescent="0.2"/>
    <row r="64142" ht="10.199999999999999" hidden="1" x14ac:dyDescent="0.2"/>
    <row r="64143" ht="10.199999999999999" hidden="1" x14ac:dyDescent="0.2"/>
    <row r="64144" ht="10.199999999999999" hidden="1" x14ac:dyDescent="0.2"/>
    <row r="64145" ht="10.199999999999999" hidden="1" x14ac:dyDescent="0.2"/>
    <row r="64146" ht="10.199999999999999" hidden="1" x14ac:dyDescent="0.2"/>
    <row r="64147" ht="10.199999999999999" hidden="1" x14ac:dyDescent="0.2"/>
    <row r="64148" ht="10.199999999999999" hidden="1" x14ac:dyDescent="0.2"/>
    <row r="64149" ht="10.199999999999999" hidden="1" x14ac:dyDescent="0.2"/>
    <row r="64150" ht="10.199999999999999" hidden="1" x14ac:dyDescent="0.2"/>
    <row r="64151" ht="10.199999999999999" hidden="1" x14ac:dyDescent="0.2"/>
    <row r="64152" ht="10.199999999999999" hidden="1" x14ac:dyDescent="0.2"/>
    <row r="64153" ht="10.199999999999999" hidden="1" x14ac:dyDescent="0.2"/>
    <row r="64154" ht="10.199999999999999" hidden="1" x14ac:dyDescent="0.2"/>
    <row r="64155" ht="10.199999999999999" hidden="1" x14ac:dyDescent="0.2"/>
    <row r="64156" ht="10.199999999999999" hidden="1" x14ac:dyDescent="0.2"/>
    <row r="64157" ht="10.199999999999999" hidden="1" x14ac:dyDescent="0.2"/>
    <row r="64158" ht="10.199999999999999" hidden="1" x14ac:dyDescent="0.2"/>
    <row r="64159" ht="10.199999999999999" hidden="1" x14ac:dyDescent="0.2"/>
    <row r="64160" ht="10.199999999999999" hidden="1" x14ac:dyDescent="0.2"/>
    <row r="64161" ht="10.199999999999999" hidden="1" x14ac:dyDescent="0.2"/>
    <row r="64162" ht="10.199999999999999" hidden="1" x14ac:dyDescent="0.2"/>
    <row r="64163" ht="10.199999999999999" hidden="1" x14ac:dyDescent="0.2"/>
    <row r="64164" ht="10.199999999999999" hidden="1" x14ac:dyDescent="0.2"/>
    <row r="64165" ht="10.199999999999999" hidden="1" x14ac:dyDescent="0.2"/>
    <row r="64166" ht="10.199999999999999" hidden="1" x14ac:dyDescent="0.2"/>
    <row r="64167" ht="10.199999999999999" hidden="1" x14ac:dyDescent="0.2"/>
    <row r="64168" ht="10.199999999999999" hidden="1" x14ac:dyDescent="0.2"/>
    <row r="64169" ht="10.199999999999999" hidden="1" x14ac:dyDescent="0.2"/>
    <row r="64170" ht="10.199999999999999" hidden="1" x14ac:dyDescent="0.2"/>
    <row r="64171" ht="10.199999999999999" hidden="1" x14ac:dyDescent="0.2"/>
    <row r="64172" ht="10.199999999999999" hidden="1" x14ac:dyDescent="0.2"/>
    <row r="64173" ht="10.199999999999999" hidden="1" x14ac:dyDescent="0.2"/>
    <row r="64174" ht="10.199999999999999" hidden="1" x14ac:dyDescent="0.2"/>
    <row r="64175" ht="10.199999999999999" hidden="1" x14ac:dyDescent="0.2"/>
    <row r="64176" ht="10.199999999999999" hidden="1" x14ac:dyDescent="0.2"/>
    <row r="64177" ht="10.199999999999999" hidden="1" x14ac:dyDescent="0.2"/>
    <row r="64178" ht="10.199999999999999" hidden="1" x14ac:dyDescent="0.2"/>
    <row r="64179" ht="10.199999999999999" hidden="1" x14ac:dyDescent="0.2"/>
    <row r="64180" ht="10.199999999999999" hidden="1" x14ac:dyDescent="0.2"/>
    <row r="64181" ht="10.199999999999999" hidden="1" x14ac:dyDescent="0.2"/>
    <row r="64182" ht="10.199999999999999" hidden="1" x14ac:dyDescent="0.2"/>
    <row r="64183" ht="10.199999999999999" hidden="1" x14ac:dyDescent="0.2"/>
    <row r="64184" ht="10.199999999999999" hidden="1" x14ac:dyDescent="0.2"/>
    <row r="64185" ht="10.199999999999999" hidden="1" x14ac:dyDescent="0.2"/>
    <row r="64186" ht="10.199999999999999" hidden="1" x14ac:dyDescent="0.2"/>
    <row r="64187" ht="10.199999999999999" hidden="1" x14ac:dyDescent="0.2"/>
    <row r="64188" ht="10.199999999999999" hidden="1" x14ac:dyDescent="0.2"/>
    <row r="64189" ht="10.199999999999999" hidden="1" x14ac:dyDescent="0.2"/>
    <row r="64190" ht="10.199999999999999" hidden="1" x14ac:dyDescent="0.2"/>
    <row r="64191" ht="10.199999999999999" hidden="1" x14ac:dyDescent="0.2"/>
    <row r="64192" ht="10.199999999999999" hidden="1" x14ac:dyDescent="0.2"/>
    <row r="64193" ht="10.199999999999999" hidden="1" x14ac:dyDescent="0.2"/>
    <row r="64194" ht="10.199999999999999" hidden="1" x14ac:dyDescent="0.2"/>
    <row r="64195" ht="10.199999999999999" hidden="1" x14ac:dyDescent="0.2"/>
    <row r="64196" ht="10.199999999999999" hidden="1" x14ac:dyDescent="0.2"/>
    <row r="64197" ht="10.199999999999999" hidden="1" x14ac:dyDescent="0.2"/>
    <row r="64198" ht="10.199999999999999" hidden="1" x14ac:dyDescent="0.2"/>
    <row r="64199" ht="10.199999999999999" hidden="1" x14ac:dyDescent="0.2"/>
    <row r="64200" ht="10.199999999999999" hidden="1" x14ac:dyDescent="0.2"/>
    <row r="64201" ht="10.199999999999999" hidden="1" x14ac:dyDescent="0.2"/>
    <row r="64202" ht="10.199999999999999" hidden="1" x14ac:dyDescent="0.2"/>
    <row r="64203" ht="10.199999999999999" hidden="1" x14ac:dyDescent="0.2"/>
    <row r="64204" ht="10.199999999999999" hidden="1" x14ac:dyDescent="0.2"/>
    <row r="64205" ht="10.199999999999999" hidden="1" x14ac:dyDescent="0.2"/>
    <row r="64206" ht="10.199999999999999" hidden="1" x14ac:dyDescent="0.2"/>
    <row r="64207" ht="10.199999999999999" hidden="1" x14ac:dyDescent="0.2"/>
    <row r="64208" ht="10.199999999999999" hidden="1" x14ac:dyDescent="0.2"/>
    <row r="64209" ht="10.199999999999999" hidden="1" x14ac:dyDescent="0.2"/>
    <row r="64210" ht="10.199999999999999" hidden="1" x14ac:dyDescent="0.2"/>
    <row r="64211" ht="10.199999999999999" hidden="1" x14ac:dyDescent="0.2"/>
    <row r="64212" ht="10.199999999999999" hidden="1" x14ac:dyDescent="0.2"/>
    <row r="64213" ht="10.199999999999999" hidden="1" x14ac:dyDescent="0.2"/>
    <row r="64214" ht="10.199999999999999" hidden="1" x14ac:dyDescent="0.2"/>
    <row r="64215" ht="10.199999999999999" hidden="1" x14ac:dyDescent="0.2"/>
    <row r="64216" ht="10.199999999999999" hidden="1" x14ac:dyDescent="0.2"/>
    <row r="64217" ht="10.199999999999999" hidden="1" x14ac:dyDescent="0.2"/>
    <row r="64218" ht="10.199999999999999" hidden="1" x14ac:dyDescent="0.2"/>
    <row r="64219" ht="10.199999999999999" hidden="1" x14ac:dyDescent="0.2"/>
    <row r="64220" ht="10.199999999999999" hidden="1" x14ac:dyDescent="0.2"/>
    <row r="64221" ht="10.199999999999999" hidden="1" x14ac:dyDescent="0.2"/>
    <row r="64222" ht="10.199999999999999" hidden="1" x14ac:dyDescent="0.2"/>
    <row r="64223" ht="10.199999999999999" hidden="1" x14ac:dyDescent="0.2"/>
    <row r="64224" ht="10.199999999999999" hidden="1" x14ac:dyDescent="0.2"/>
    <row r="64225" ht="10.199999999999999" hidden="1" x14ac:dyDescent="0.2"/>
    <row r="64226" ht="10.199999999999999" hidden="1" x14ac:dyDescent="0.2"/>
    <row r="64227" ht="10.199999999999999" hidden="1" x14ac:dyDescent="0.2"/>
    <row r="64228" ht="10.199999999999999" hidden="1" x14ac:dyDescent="0.2"/>
    <row r="64229" ht="10.199999999999999" hidden="1" x14ac:dyDescent="0.2"/>
    <row r="64230" ht="10.199999999999999" hidden="1" x14ac:dyDescent="0.2"/>
    <row r="64231" ht="10.199999999999999" hidden="1" x14ac:dyDescent="0.2"/>
    <row r="64232" ht="10.199999999999999" hidden="1" x14ac:dyDescent="0.2"/>
    <row r="64233" ht="10.199999999999999" hidden="1" x14ac:dyDescent="0.2"/>
    <row r="64234" ht="10.199999999999999" hidden="1" x14ac:dyDescent="0.2"/>
    <row r="64235" ht="10.199999999999999" hidden="1" x14ac:dyDescent="0.2"/>
    <row r="64236" ht="10.199999999999999" hidden="1" x14ac:dyDescent="0.2"/>
    <row r="64237" ht="10.199999999999999" hidden="1" x14ac:dyDescent="0.2"/>
    <row r="64238" ht="10.199999999999999" hidden="1" x14ac:dyDescent="0.2"/>
    <row r="64239" ht="10.199999999999999" hidden="1" x14ac:dyDescent="0.2"/>
    <row r="64240" ht="10.199999999999999" hidden="1" x14ac:dyDescent="0.2"/>
    <row r="64241" ht="10.199999999999999" hidden="1" x14ac:dyDescent="0.2"/>
    <row r="64242" ht="10.199999999999999" hidden="1" x14ac:dyDescent="0.2"/>
    <row r="64243" ht="10.199999999999999" hidden="1" x14ac:dyDescent="0.2"/>
    <row r="64244" ht="10.199999999999999" hidden="1" x14ac:dyDescent="0.2"/>
    <row r="64245" ht="10.199999999999999" hidden="1" x14ac:dyDescent="0.2"/>
    <row r="64246" ht="10.199999999999999" hidden="1" x14ac:dyDescent="0.2"/>
    <row r="64247" ht="10.199999999999999" hidden="1" x14ac:dyDescent="0.2"/>
    <row r="64248" ht="10.199999999999999" hidden="1" x14ac:dyDescent="0.2"/>
    <row r="64249" ht="10.199999999999999" hidden="1" x14ac:dyDescent="0.2"/>
    <row r="64250" ht="10.199999999999999" hidden="1" x14ac:dyDescent="0.2"/>
    <row r="64251" ht="10.199999999999999" hidden="1" x14ac:dyDescent="0.2"/>
    <row r="64252" ht="10.199999999999999" hidden="1" x14ac:dyDescent="0.2"/>
    <row r="64253" ht="10.199999999999999" hidden="1" x14ac:dyDescent="0.2"/>
    <row r="64254" ht="10.199999999999999" hidden="1" x14ac:dyDescent="0.2"/>
    <row r="64255" ht="10.199999999999999" hidden="1" x14ac:dyDescent="0.2"/>
    <row r="64256" ht="10.199999999999999" hidden="1" x14ac:dyDescent="0.2"/>
    <row r="64257" ht="10.199999999999999" hidden="1" x14ac:dyDescent="0.2"/>
    <row r="64258" ht="10.199999999999999" hidden="1" x14ac:dyDescent="0.2"/>
    <row r="64259" ht="10.199999999999999" hidden="1" x14ac:dyDescent="0.2"/>
    <row r="64260" ht="10.199999999999999" hidden="1" x14ac:dyDescent="0.2"/>
    <row r="64261" ht="10.199999999999999" hidden="1" x14ac:dyDescent="0.2"/>
    <row r="64262" ht="10.199999999999999" hidden="1" x14ac:dyDescent="0.2"/>
    <row r="64263" ht="10.199999999999999" hidden="1" x14ac:dyDescent="0.2"/>
    <row r="64264" ht="10.199999999999999" hidden="1" x14ac:dyDescent="0.2"/>
    <row r="64265" ht="10.199999999999999" hidden="1" x14ac:dyDescent="0.2"/>
    <row r="64266" ht="10.199999999999999" hidden="1" x14ac:dyDescent="0.2"/>
    <row r="64267" ht="10.199999999999999" hidden="1" x14ac:dyDescent="0.2"/>
    <row r="64268" ht="10.199999999999999" hidden="1" x14ac:dyDescent="0.2"/>
    <row r="64269" ht="10.199999999999999" hidden="1" x14ac:dyDescent="0.2"/>
    <row r="64270" ht="10.199999999999999" hidden="1" x14ac:dyDescent="0.2"/>
    <row r="64271" ht="10.199999999999999" hidden="1" x14ac:dyDescent="0.2"/>
    <row r="64272" ht="10.199999999999999" hidden="1" x14ac:dyDescent="0.2"/>
    <row r="64273" ht="10.199999999999999" hidden="1" x14ac:dyDescent="0.2"/>
    <row r="64274" ht="10.199999999999999" hidden="1" x14ac:dyDescent="0.2"/>
    <row r="64275" ht="10.199999999999999" hidden="1" x14ac:dyDescent="0.2"/>
    <row r="64276" ht="10.199999999999999" hidden="1" x14ac:dyDescent="0.2"/>
    <row r="64277" ht="10.199999999999999" hidden="1" x14ac:dyDescent="0.2"/>
    <row r="64278" ht="10.199999999999999" hidden="1" x14ac:dyDescent="0.2"/>
    <row r="64279" ht="10.199999999999999" hidden="1" x14ac:dyDescent="0.2"/>
    <row r="64280" ht="10.199999999999999" hidden="1" x14ac:dyDescent="0.2"/>
    <row r="64281" ht="10.199999999999999" hidden="1" x14ac:dyDescent="0.2"/>
    <row r="64282" ht="10.199999999999999" hidden="1" x14ac:dyDescent="0.2"/>
    <row r="64283" ht="10.199999999999999" hidden="1" x14ac:dyDescent="0.2"/>
    <row r="64284" ht="10.199999999999999" hidden="1" x14ac:dyDescent="0.2"/>
    <row r="64285" ht="10.199999999999999" hidden="1" x14ac:dyDescent="0.2"/>
    <row r="64286" ht="10.199999999999999" hidden="1" x14ac:dyDescent="0.2"/>
    <row r="64287" ht="10.199999999999999" hidden="1" x14ac:dyDescent="0.2"/>
    <row r="64288" ht="10.199999999999999" hidden="1" x14ac:dyDescent="0.2"/>
    <row r="64289" ht="10.199999999999999" hidden="1" x14ac:dyDescent="0.2"/>
    <row r="64290" ht="10.199999999999999" hidden="1" x14ac:dyDescent="0.2"/>
    <row r="64291" ht="10.199999999999999" hidden="1" x14ac:dyDescent="0.2"/>
    <row r="64292" ht="10.199999999999999" hidden="1" x14ac:dyDescent="0.2"/>
    <row r="64293" ht="10.199999999999999" hidden="1" x14ac:dyDescent="0.2"/>
    <row r="64294" ht="10.199999999999999" hidden="1" x14ac:dyDescent="0.2"/>
    <row r="64295" ht="10.199999999999999" hidden="1" x14ac:dyDescent="0.2"/>
    <row r="64296" ht="10.199999999999999" hidden="1" x14ac:dyDescent="0.2"/>
    <row r="64297" ht="10.199999999999999" hidden="1" x14ac:dyDescent="0.2"/>
    <row r="64298" ht="10.199999999999999" hidden="1" x14ac:dyDescent="0.2"/>
    <row r="64299" ht="10.199999999999999" hidden="1" x14ac:dyDescent="0.2"/>
    <row r="64300" ht="10.199999999999999" hidden="1" x14ac:dyDescent="0.2"/>
    <row r="64301" ht="10.199999999999999" hidden="1" x14ac:dyDescent="0.2"/>
    <row r="64302" ht="10.199999999999999" hidden="1" x14ac:dyDescent="0.2"/>
    <row r="64303" ht="10.199999999999999" hidden="1" x14ac:dyDescent="0.2"/>
    <row r="64304" ht="10.199999999999999" hidden="1" x14ac:dyDescent="0.2"/>
    <row r="64305" ht="10.199999999999999" hidden="1" x14ac:dyDescent="0.2"/>
    <row r="64306" ht="10.199999999999999" hidden="1" x14ac:dyDescent="0.2"/>
    <row r="64307" ht="10.199999999999999" hidden="1" x14ac:dyDescent="0.2"/>
    <row r="64308" ht="10.199999999999999" hidden="1" x14ac:dyDescent="0.2"/>
    <row r="64309" ht="10.199999999999999" hidden="1" x14ac:dyDescent="0.2"/>
    <row r="64310" ht="10.199999999999999" hidden="1" x14ac:dyDescent="0.2"/>
    <row r="64311" ht="10.199999999999999" hidden="1" x14ac:dyDescent="0.2"/>
    <row r="64312" ht="10.199999999999999" hidden="1" x14ac:dyDescent="0.2"/>
    <row r="64313" ht="10.199999999999999" hidden="1" x14ac:dyDescent="0.2"/>
    <row r="64314" ht="10.199999999999999" hidden="1" x14ac:dyDescent="0.2"/>
    <row r="64315" ht="10.199999999999999" hidden="1" x14ac:dyDescent="0.2"/>
    <row r="64316" ht="10.199999999999999" hidden="1" x14ac:dyDescent="0.2"/>
    <row r="64317" ht="10.199999999999999" hidden="1" x14ac:dyDescent="0.2"/>
    <row r="64318" ht="10.199999999999999" hidden="1" x14ac:dyDescent="0.2"/>
    <row r="64319" ht="10.199999999999999" hidden="1" x14ac:dyDescent="0.2"/>
    <row r="64320" ht="10.199999999999999" hidden="1" x14ac:dyDescent="0.2"/>
    <row r="64321" ht="10.199999999999999" hidden="1" x14ac:dyDescent="0.2"/>
    <row r="64322" ht="10.199999999999999" hidden="1" x14ac:dyDescent="0.2"/>
    <row r="64323" ht="10.199999999999999" hidden="1" x14ac:dyDescent="0.2"/>
    <row r="64324" ht="10.199999999999999" hidden="1" x14ac:dyDescent="0.2"/>
    <row r="64325" ht="10.199999999999999" hidden="1" x14ac:dyDescent="0.2"/>
    <row r="64326" ht="10.199999999999999" hidden="1" x14ac:dyDescent="0.2"/>
    <row r="64327" ht="10.199999999999999" hidden="1" x14ac:dyDescent="0.2"/>
    <row r="64328" ht="10.199999999999999" hidden="1" x14ac:dyDescent="0.2"/>
    <row r="64329" ht="10.199999999999999" hidden="1" x14ac:dyDescent="0.2"/>
    <row r="64330" ht="10.199999999999999" hidden="1" x14ac:dyDescent="0.2"/>
    <row r="64331" ht="10.199999999999999" hidden="1" x14ac:dyDescent="0.2"/>
    <row r="64332" ht="10.199999999999999" hidden="1" x14ac:dyDescent="0.2"/>
    <row r="64333" ht="10.199999999999999" hidden="1" x14ac:dyDescent="0.2"/>
    <row r="64334" ht="10.199999999999999" hidden="1" x14ac:dyDescent="0.2"/>
    <row r="64335" ht="10.199999999999999" hidden="1" x14ac:dyDescent="0.2"/>
    <row r="64336" ht="10.199999999999999" hidden="1" x14ac:dyDescent="0.2"/>
    <row r="64337" ht="10.199999999999999" hidden="1" x14ac:dyDescent="0.2"/>
    <row r="64338" ht="10.199999999999999" hidden="1" x14ac:dyDescent="0.2"/>
    <row r="64339" ht="10.199999999999999" hidden="1" x14ac:dyDescent="0.2"/>
    <row r="64340" ht="10.199999999999999" hidden="1" x14ac:dyDescent="0.2"/>
    <row r="64341" ht="10.199999999999999" hidden="1" x14ac:dyDescent="0.2"/>
    <row r="64342" ht="10.199999999999999" hidden="1" x14ac:dyDescent="0.2"/>
    <row r="64343" ht="10.199999999999999" hidden="1" x14ac:dyDescent="0.2"/>
    <row r="64344" ht="10.199999999999999" hidden="1" x14ac:dyDescent="0.2"/>
    <row r="64345" ht="10.199999999999999" hidden="1" x14ac:dyDescent="0.2"/>
    <row r="64346" ht="10.199999999999999" hidden="1" x14ac:dyDescent="0.2"/>
    <row r="64347" ht="10.199999999999999" hidden="1" x14ac:dyDescent="0.2"/>
    <row r="64348" ht="10.199999999999999" hidden="1" x14ac:dyDescent="0.2"/>
    <row r="64349" ht="10.199999999999999" hidden="1" x14ac:dyDescent="0.2"/>
    <row r="64350" ht="10.199999999999999" hidden="1" x14ac:dyDescent="0.2"/>
    <row r="64351" ht="10.199999999999999" hidden="1" x14ac:dyDescent="0.2"/>
    <row r="64352" ht="10.199999999999999" hidden="1" x14ac:dyDescent="0.2"/>
    <row r="64353" ht="10.199999999999999" hidden="1" x14ac:dyDescent="0.2"/>
    <row r="64354" ht="10.199999999999999" hidden="1" x14ac:dyDescent="0.2"/>
    <row r="64355" ht="10.199999999999999" hidden="1" x14ac:dyDescent="0.2"/>
    <row r="64356" ht="10.199999999999999" hidden="1" x14ac:dyDescent="0.2"/>
    <row r="64357" ht="10.199999999999999" hidden="1" x14ac:dyDescent="0.2"/>
    <row r="64358" ht="10.199999999999999" hidden="1" x14ac:dyDescent="0.2"/>
    <row r="64359" ht="10.199999999999999" hidden="1" x14ac:dyDescent="0.2"/>
    <row r="64360" ht="10.199999999999999" hidden="1" x14ac:dyDescent="0.2"/>
    <row r="64361" ht="10.199999999999999" hidden="1" x14ac:dyDescent="0.2"/>
    <row r="64362" ht="10.199999999999999" hidden="1" x14ac:dyDescent="0.2"/>
    <row r="64363" ht="10.199999999999999" hidden="1" x14ac:dyDescent="0.2"/>
    <row r="64364" ht="10.199999999999999" hidden="1" x14ac:dyDescent="0.2"/>
    <row r="64365" ht="10.199999999999999" hidden="1" x14ac:dyDescent="0.2"/>
    <row r="64366" ht="10.199999999999999" hidden="1" x14ac:dyDescent="0.2"/>
    <row r="64367" ht="10.199999999999999" hidden="1" x14ac:dyDescent="0.2"/>
    <row r="64368" ht="10.199999999999999" hidden="1" x14ac:dyDescent="0.2"/>
    <row r="64369" ht="10.199999999999999" hidden="1" x14ac:dyDescent="0.2"/>
    <row r="64370" ht="10.199999999999999" hidden="1" x14ac:dyDescent="0.2"/>
    <row r="64371" ht="10.199999999999999" hidden="1" x14ac:dyDescent="0.2"/>
    <row r="64372" ht="10.199999999999999" hidden="1" x14ac:dyDescent="0.2"/>
    <row r="64373" ht="10.199999999999999" hidden="1" x14ac:dyDescent="0.2"/>
    <row r="64374" ht="10.199999999999999" hidden="1" x14ac:dyDescent="0.2"/>
    <row r="64375" ht="10.199999999999999" hidden="1" x14ac:dyDescent="0.2"/>
    <row r="64376" ht="10.199999999999999" hidden="1" x14ac:dyDescent="0.2"/>
    <row r="64377" ht="10.199999999999999" hidden="1" x14ac:dyDescent="0.2"/>
    <row r="64378" ht="10.199999999999999" hidden="1" x14ac:dyDescent="0.2"/>
    <row r="64379" ht="10.199999999999999" hidden="1" x14ac:dyDescent="0.2"/>
    <row r="64380" ht="10.199999999999999" hidden="1" x14ac:dyDescent="0.2"/>
    <row r="64381" ht="10.199999999999999" hidden="1" x14ac:dyDescent="0.2"/>
    <row r="64382" ht="10.199999999999999" hidden="1" x14ac:dyDescent="0.2"/>
    <row r="64383" ht="10.199999999999999" hidden="1" x14ac:dyDescent="0.2"/>
    <row r="64384" ht="10.199999999999999" hidden="1" x14ac:dyDescent="0.2"/>
    <row r="64385" ht="10.199999999999999" hidden="1" x14ac:dyDescent="0.2"/>
    <row r="64386" ht="10.199999999999999" hidden="1" x14ac:dyDescent="0.2"/>
    <row r="64387" ht="10.199999999999999" hidden="1" x14ac:dyDescent="0.2"/>
    <row r="64388" ht="10.199999999999999" hidden="1" x14ac:dyDescent="0.2"/>
    <row r="64389" ht="10.199999999999999" hidden="1" x14ac:dyDescent="0.2"/>
    <row r="64390" ht="10.199999999999999" hidden="1" x14ac:dyDescent="0.2"/>
    <row r="64391" ht="10.199999999999999" hidden="1" x14ac:dyDescent="0.2"/>
    <row r="64392" ht="10.199999999999999" hidden="1" x14ac:dyDescent="0.2"/>
    <row r="64393" ht="10.199999999999999" hidden="1" x14ac:dyDescent="0.2"/>
    <row r="64394" ht="10.199999999999999" hidden="1" x14ac:dyDescent="0.2"/>
    <row r="64395" ht="10.199999999999999" hidden="1" x14ac:dyDescent="0.2"/>
    <row r="64396" ht="10.199999999999999" hidden="1" x14ac:dyDescent="0.2"/>
    <row r="64397" ht="10.199999999999999" hidden="1" x14ac:dyDescent="0.2"/>
    <row r="64398" ht="10.199999999999999" hidden="1" x14ac:dyDescent="0.2"/>
    <row r="64399" ht="10.199999999999999" hidden="1" x14ac:dyDescent="0.2"/>
    <row r="64400" ht="10.199999999999999" hidden="1" x14ac:dyDescent="0.2"/>
    <row r="64401" ht="10.199999999999999" hidden="1" x14ac:dyDescent="0.2"/>
    <row r="64402" ht="10.199999999999999" hidden="1" x14ac:dyDescent="0.2"/>
    <row r="64403" ht="10.199999999999999" hidden="1" x14ac:dyDescent="0.2"/>
    <row r="64404" ht="10.199999999999999" hidden="1" x14ac:dyDescent="0.2"/>
    <row r="64405" ht="10.199999999999999" hidden="1" x14ac:dyDescent="0.2"/>
    <row r="64406" ht="10.199999999999999" hidden="1" x14ac:dyDescent="0.2"/>
    <row r="64407" ht="10.199999999999999" hidden="1" x14ac:dyDescent="0.2"/>
    <row r="64408" ht="10.199999999999999" hidden="1" x14ac:dyDescent="0.2"/>
    <row r="64409" ht="10.199999999999999" hidden="1" x14ac:dyDescent="0.2"/>
    <row r="64410" ht="10.199999999999999" hidden="1" x14ac:dyDescent="0.2"/>
    <row r="64411" ht="10.199999999999999" hidden="1" x14ac:dyDescent="0.2"/>
    <row r="64412" ht="10.199999999999999" hidden="1" x14ac:dyDescent="0.2"/>
    <row r="64413" ht="10.199999999999999" hidden="1" x14ac:dyDescent="0.2"/>
    <row r="64414" ht="10.199999999999999" hidden="1" x14ac:dyDescent="0.2"/>
    <row r="64415" ht="10.199999999999999" hidden="1" x14ac:dyDescent="0.2"/>
    <row r="64416" ht="10.199999999999999" hidden="1" x14ac:dyDescent="0.2"/>
    <row r="64417" ht="10.199999999999999" hidden="1" x14ac:dyDescent="0.2"/>
    <row r="64418" ht="10.199999999999999" hidden="1" x14ac:dyDescent="0.2"/>
    <row r="64419" ht="10.199999999999999" hidden="1" x14ac:dyDescent="0.2"/>
    <row r="64420" ht="10.199999999999999" hidden="1" x14ac:dyDescent="0.2"/>
    <row r="64421" ht="10.199999999999999" hidden="1" x14ac:dyDescent="0.2"/>
    <row r="64422" ht="10.199999999999999" hidden="1" x14ac:dyDescent="0.2"/>
    <row r="64423" ht="10.199999999999999" hidden="1" x14ac:dyDescent="0.2"/>
    <row r="64424" ht="10.199999999999999" hidden="1" x14ac:dyDescent="0.2"/>
    <row r="64425" ht="10.199999999999999" hidden="1" x14ac:dyDescent="0.2"/>
    <row r="64426" ht="10.199999999999999" hidden="1" x14ac:dyDescent="0.2"/>
    <row r="64427" ht="10.199999999999999" hidden="1" x14ac:dyDescent="0.2"/>
    <row r="64428" ht="10.199999999999999" hidden="1" x14ac:dyDescent="0.2"/>
    <row r="64429" ht="10.199999999999999" hidden="1" x14ac:dyDescent="0.2"/>
    <row r="64430" ht="10.199999999999999" hidden="1" x14ac:dyDescent="0.2"/>
    <row r="64431" ht="10.199999999999999" hidden="1" x14ac:dyDescent="0.2"/>
    <row r="64432" ht="10.199999999999999" hidden="1" x14ac:dyDescent="0.2"/>
    <row r="64433" ht="10.199999999999999" hidden="1" x14ac:dyDescent="0.2"/>
    <row r="64434" ht="10.199999999999999" hidden="1" x14ac:dyDescent="0.2"/>
    <row r="64435" ht="10.199999999999999" hidden="1" x14ac:dyDescent="0.2"/>
    <row r="64436" ht="10.199999999999999" hidden="1" x14ac:dyDescent="0.2"/>
    <row r="64437" ht="10.199999999999999" hidden="1" x14ac:dyDescent="0.2"/>
    <row r="64438" ht="10.199999999999999" hidden="1" x14ac:dyDescent="0.2"/>
    <row r="64439" ht="10.199999999999999" hidden="1" x14ac:dyDescent="0.2"/>
    <row r="64440" ht="10.199999999999999" hidden="1" x14ac:dyDescent="0.2"/>
    <row r="64441" ht="10.199999999999999" hidden="1" x14ac:dyDescent="0.2"/>
    <row r="64442" ht="10.199999999999999" hidden="1" x14ac:dyDescent="0.2"/>
    <row r="64443" ht="10.199999999999999" hidden="1" x14ac:dyDescent="0.2"/>
    <row r="64444" ht="10.199999999999999" hidden="1" x14ac:dyDescent="0.2"/>
    <row r="64445" ht="10.199999999999999" hidden="1" x14ac:dyDescent="0.2"/>
    <row r="64446" ht="10.199999999999999" hidden="1" x14ac:dyDescent="0.2"/>
    <row r="64447" ht="10.199999999999999" hidden="1" x14ac:dyDescent="0.2"/>
    <row r="64448" ht="10.199999999999999" hidden="1" x14ac:dyDescent="0.2"/>
    <row r="64449" ht="10.199999999999999" hidden="1" x14ac:dyDescent="0.2"/>
    <row r="64450" ht="10.199999999999999" hidden="1" x14ac:dyDescent="0.2"/>
    <row r="64451" ht="10.199999999999999" hidden="1" x14ac:dyDescent="0.2"/>
    <row r="64452" ht="10.199999999999999" hidden="1" x14ac:dyDescent="0.2"/>
    <row r="64453" ht="10.199999999999999" hidden="1" x14ac:dyDescent="0.2"/>
    <row r="64454" ht="10.199999999999999" hidden="1" x14ac:dyDescent="0.2"/>
    <row r="64455" ht="10.199999999999999" hidden="1" x14ac:dyDescent="0.2"/>
    <row r="64456" ht="10.199999999999999" hidden="1" x14ac:dyDescent="0.2"/>
    <row r="64457" ht="10.199999999999999" hidden="1" x14ac:dyDescent="0.2"/>
    <row r="64458" ht="10.199999999999999" hidden="1" x14ac:dyDescent="0.2"/>
    <row r="64459" ht="10.199999999999999" hidden="1" x14ac:dyDescent="0.2"/>
    <row r="64460" ht="10.199999999999999" hidden="1" x14ac:dyDescent="0.2"/>
    <row r="64461" ht="10.199999999999999" hidden="1" x14ac:dyDescent="0.2"/>
    <row r="64462" ht="10.199999999999999" hidden="1" x14ac:dyDescent="0.2"/>
    <row r="64463" ht="10.199999999999999" hidden="1" x14ac:dyDescent="0.2"/>
    <row r="64464" ht="10.199999999999999" hidden="1" x14ac:dyDescent="0.2"/>
    <row r="64465" ht="10.199999999999999" hidden="1" x14ac:dyDescent="0.2"/>
    <row r="64466" ht="10.199999999999999" hidden="1" x14ac:dyDescent="0.2"/>
    <row r="64467" ht="10.199999999999999" hidden="1" x14ac:dyDescent="0.2"/>
    <row r="64468" ht="10.199999999999999" hidden="1" x14ac:dyDescent="0.2"/>
    <row r="64469" ht="10.199999999999999" hidden="1" x14ac:dyDescent="0.2"/>
    <row r="64470" ht="10.199999999999999" hidden="1" x14ac:dyDescent="0.2"/>
    <row r="64471" ht="10.199999999999999" hidden="1" x14ac:dyDescent="0.2"/>
    <row r="64472" ht="10.199999999999999" hidden="1" x14ac:dyDescent="0.2"/>
    <row r="64473" ht="10.199999999999999" hidden="1" x14ac:dyDescent="0.2"/>
    <row r="64474" ht="10.199999999999999" hidden="1" x14ac:dyDescent="0.2"/>
    <row r="64475" ht="10.199999999999999" hidden="1" x14ac:dyDescent="0.2"/>
    <row r="64476" ht="10.199999999999999" hidden="1" x14ac:dyDescent="0.2"/>
    <row r="64477" ht="10.199999999999999" hidden="1" x14ac:dyDescent="0.2"/>
    <row r="64478" ht="10.199999999999999" hidden="1" x14ac:dyDescent="0.2"/>
    <row r="64479" ht="10.199999999999999" hidden="1" x14ac:dyDescent="0.2"/>
    <row r="64480" ht="10.199999999999999" hidden="1" x14ac:dyDescent="0.2"/>
    <row r="64481" ht="10.199999999999999" hidden="1" x14ac:dyDescent="0.2"/>
    <row r="64482" ht="10.199999999999999" hidden="1" x14ac:dyDescent="0.2"/>
    <row r="64483" ht="10.199999999999999" hidden="1" x14ac:dyDescent="0.2"/>
    <row r="64484" ht="10.199999999999999" hidden="1" x14ac:dyDescent="0.2"/>
    <row r="64485" ht="10.199999999999999" hidden="1" x14ac:dyDescent="0.2"/>
    <row r="64486" ht="10.199999999999999" hidden="1" x14ac:dyDescent="0.2"/>
    <row r="64487" ht="10.199999999999999" hidden="1" x14ac:dyDescent="0.2"/>
    <row r="64488" ht="10.199999999999999" hidden="1" x14ac:dyDescent="0.2"/>
    <row r="64489" ht="10.199999999999999" hidden="1" x14ac:dyDescent="0.2"/>
    <row r="64490" ht="10.199999999999999" hidden="1" x14ac:dyDescent="0.2"/>
    <row r="64491" ht="10.199999999999999" hidden="1" x14ac:dyDescent="0.2"/>
    <row r="64492" ht="10.199999999999999" hidden="1" x14ac:dyDescent="0.2"/>
    <row r="64493" ht="10.199999999999999" hidden="1" x14ac:dyDescent="0.2"/>
    <row r="64494" ht="10.199999999999999" hidden="1" x14ac:dyDescent="0.2"/>
    <row r="64495" ht="10.199999999999999" hidden="1" x14ac:dyDescent="0.2"/>
    <row r="64496" ht="10.199999999999999" hidden="1" x14ac:dyDescent="0.2"/>
    <row r="64497" ht="10.199999999999999" hidden="1" x14ac:dyDescent="0.2"/>
    <row r="64498" ht="10.199999999999999" hidden="1" x14ac:dyDescent="0.2"/>
    <row r="64499" ht="10.199999999999999" hidden="1" x14ac:dyDescent="0.2"/>
    <row r="64500" ht="10.199999999999999" hidden="1" x14ac:dyDescent="0.2"/>
    <row r="64501" ht="10.199999999999999" hidden="1" x14ac:dyDescent="0.2"/>
    <row r="64502" ht="10.199999999999999" hidden="1" x14ac:dyDescent="0.2"/>
    <row r="64503" ht="10.199999999999999" hidden="1" x14ac:dyDescent="0.2"/>
    <row r="64504" ht="10.199999999999999" hidden="1" x14ac:dyDescent="0.2"/>
    <row r="64505" ht="10.199999999999999" hidden="1" x14ac:dyDescent="0.2"/>
    <row r="64506" ht="10.199999999999999" hidden="1" x14ac:dyDescent="0.2"/>
    <row r="64507" ht="10.199999999999999" hidden="1" x14ac:dyDescent="0.2"/>
    <row r="64508" ht="10.199999999999999" hidden="1" x14ac:dyDescent="0.2"/>
    <row r="64509" ht="10.199999999999999" hidden="1" x14ac:dyDescent="0.2"/>
    <row r="64510" ht="10.199999999999999" hidden="1" x14ac:dyDescent="0.2"/>
    <row r="64511" ht="10.199999999999999" hidden="1" x14ac:dyDescent="0.2"/>
    <row r="64512" ht="10.199999999999999" hidden="1" x14ac:dyDescent="0.2"/>
    <row r="64513" ht="10.199999999999999" hidden="1" x14ac:dyDescent="0.2"/>
    <row r="64514" ht="10.199999999999999" hidden="1" x14ac:dyDescent="0.2"/>
    <row r="64515" ht="10.199999999999999" hidden="1" x14ac:dyDescent="0.2"/>
    <row r="64516" ht="10.199999999999999" hidden="1" x14ac:dyDescent="0.2"/>
    <row r="64517" ht="10.199999999999999" hidden="1" x14ac:dyDescent="0.2"/>
    <row r="64518" ht="10.199999999999999" hidden="1" x14ac:dyDescent="0.2"/>
    <row r="64519" ht="10.199999999999999" hidden="1" x14ac:dyDescent="0.2"/>
    <row r="64520" ht="10.199999999999999" hidden="1" x14ac:dyDescent="0.2"/>
    <row r="64521" ht="10.199999999999999" hidden="1" x14ac:dyDescent="0.2"/>
    <row r="64522" ht="10.199999999999999" hidden="1" x14ac:dyDescent="0.2"/>
    <row r="64523" ht="10.199999999999999" hidden="1" x14ac:dyDescent="0.2"/>
    <row r="64524" ht="10.199999999999999" hidden="1" x14ac:dyDescent="0.2"/>
    <row r="64525" ht="10.199999999999999" hidden="1" x14ac:dyDescent="0.2"/>
    <row r="64526" ht="10.199999999999999" hidden="1" x14ac:dyDescent="0.2"/>
    <row r="64527" ht="10.199999999999999" hidden="1" x14ac:dyDescent="0.2"/>
    <row r="64528" ht="10.199999999999999" hidden="1" x14ac:dyDescent="0.2"/>
    <row r="64529" ht="10.199999999999999" hidden="1" x14ac:dyDescent="0.2"/>
    <row r="64530" ht="10.199999999999999" hidden="1" x14ac:dyDescent="0.2"/>
    <row r="64531" ht="10.199999999999999" hidden="1" x14ac:dyDescent="0.2"/>
    <row r="64532" ht="10.199999999999999" hidden="1" x14ac:dyDescent="0.2"/>
    <row r="64533" ht="10.199999999999999" hidden="1" x14ac:dyDescent="0.2"/>
    <row r="64534" ht="10.199999999999999" hidden="1" x14ac:dyDescent="0.2"/>
    <row r="64535" ht="10.199999999999999" hidden="1" x14ac:dyDescent="0.2"/>
    <row r="64536" ht="10.199999999999999" hidden="1" x14ac:dyDescent="0.2"/>
    <row r="64537" ht="10.199999999999999" hidden="1" x14ac:dyDescent="0.2"/>
    <row r="64538" ht="10.199999999999999" hidden="1" x14ac:dyDescent="0.2"/>
    <row r="64539" ht="10.199999999999999" hidden="1" x14ac:dyDescent="0.2"/>
    <row r="64540" ht="10.199999999999999" hidden="1" x14ac:dyDescent="0.2"/>
    <row r="64541" ht="10.199999999999999" hidden="1" x14ac:dyDescent="0.2"/>
    <row r="64542" ht="10.199999999999999" hidden="1" x14ac:dyDescent="0.2"/>
    <row r="64543" ht="10.199999999999999" hidden="1" x14ac:dyDescent="0.2"/>
    <row r="64544" ht="10.199999999999999" hidden="1" x14ac:dyDescent="0.2"/>
    <row r="64545" ht="10.199999999999999" hidden="1" x14ac:dyDescent="0.2"/>
    <row r="64546" ht="10.199999999999999" hidden="1" x14ac:dyDescent="0.2"/>
    <row r="64547" ht="10.199999999999999" hidden="1" x14ac:dyDescent="0.2"/>
    <row r="64548" ht="10.199999999999999" hidden="1" x14ac:dyDescent="0.2"/>
    <row r="64549" ht="10.199999999999999" hidden="1" x14ac:dyDescent="0.2"/>
    <row r="64550" ht="10.199999999999999" hidden="1" x14ac:dyDescent="0.2"/>
    <row r="64551" ht="10.199999999999999" hidden="1" x14ac:dyDescent="0.2"/>
    <row r="64552" ht="10.199999999999999" hidden="1" x14ac:dyDescent="0.2"/>
    <row r="64553" ht="10.199999999999999" hidden="1" x14ac:dyDescent="0.2"/>
    <row r="64554" ht="10.199999999999999" hidden="1" x14ac:dyDescent="0.2"/>
    <row r="64555" ht="10.199999999999999" hidden="1" x14ac:dyDescent="0.2"/>
    <row r="64556" ht="10.199999999999999" hidden="1" x14ac:dyDescent="0.2"/>
    <row r="64557" ht="10.199999999999999" hidden="1" x14ac:dyDescent="0.2"/>
    <row r="64558" ht="10.199999999999999" hidden="1" x14ac:dyDescent="0.2"/>
    <row r="64559" ht="10.199999999999999" hidden="1" x14ac:dyDescent="0.2"/>
    <row r="64560" ht="10.199999999999999" hidden="1" x14ac:dyDescent="0.2"/>
    <row r="64561" ht="10.199999999999999" hidden="1" x14ac:dyDescent="0.2"/>
    <row r="64562" ht="10.199999999999999" hidden="1" x14ac:dyDescent="0.2"/>
    <row r="64563" ht="10.199999999999999" hidden="1" x14ac:dyDescent="0.2"/>
    <row r="64564" ht="10.199999999999999" hidden="1" x14ac:dyDescent="0.2"/>
    <row r="64565" ht="10.199999999999999" hidden="1" x14ac:dyDescent="0.2"/>
    <row r="64566" ht="10.199999999999999" hidden="1" x14ac:dyDescent="0.2"/>
    <row r="64567" ht="10.199999999999999" hidden="1" x14ac:dyDescent="0.2"/>
    <row r="64568" ht="10.199999999999999" hidden="1" x14ac:dyDescent="0.2"/>
    <row r="64569" ht="10.199999999999999" hidden="1" x14ac:dyDescent="0.2"/>
    <row r="64570" ht="10.199999999999999" hidden="1" x14ac:dyDescent="0.2"/>
    <row r="64571" ht="10.199999999999999" hidden="1" x14ac:dyDescent="0.2"/>
    <row r="64572" ht="10.199999999999999" hidden="1" x14ac:dyDescent="0.2"/>
    <row r="64573" ht="10.199999999999999" hidden="1" x14ac:dyDescent="0.2"/>
    <row r="64574" ht="10.199999999999999" hidden="1" x14ac:dyDescent="0.2"/>
    <row r="64575" ht="10.199999999999999" hidden="1" x14ac:dyDescent="0.2"/>
    <row r="64576" ht="10.199999999999999" hidden="1" x14ac:dyDescent="0.2"/>
    <row r="64577" ht="10.199999999999999" hidden="1" x14ac:dyDescent="0.2"/>
    <row r="64578" ht="10.199999999999999" hidden="1" x14ac:dyDescent="0.2"/>
    <row r="64579" ht="10.199999999999999" hidden="1" x14ac:dyDescent="0.2"/>
    <row r="64580" ht="10.199999999999999" hidden="1" x14ac:dyDescent="0.2"/>
    <row r="64581" ht="10.199999999999999" hidden="1" x14ac:dyDescent="0.2"/>
    <row r="64582" ht="10.199999999999999" hidden="1" x14ac:dyDescent="0.2"/>
    <row r="64583" ht="10.199999999999999" hidden="1" x14ac:dyDescent="0.2"/>
    <row r="64584" ht="10.199999999999999" hidden="1" x14ac:dyDescent="0.2"/>
    <row r="64585" ht="10.199999999999999" hidden="1" x14ac:dyDescent="0.2"/>
    <row r="64586" ht="10.199999999999999" hidden="1" x14ac:dyDescent="0.2"/>
    <row r="64587" ht="10.199999999999999" hidden="1" x14ac:dyDescent="0.2"/>
    <row r="64588" ht="10.199999999999999" hidden="1" x14ac:dyDescent="0.2"/>
    <row r="64589" ht="10.199999999999999" hidden="1" x14ac:dyDescent="0.2"/>
    <row r="64590" ht="10.199999999999999" hidden="1" x14ac:dyDescent="0.2"/>
    <row r="64591" ht="10.199999999999999" hidden="1" x14ac:dyDescent="0.2"/>
    <row r="64592" ht="10.199999999999999" hidden="1" x14ac:dyDescent="0.2"/>
    <row r="64593" ht="10.199999999999999" hidden="1" x14ac:dyDescent="0.2"/>
    <row r="64594" ht="10.199999999999999" hidden="1" x14ac:dyDescent="0.2"/>
    <row r="64595" ht="10.199999999999999" hidden="1" x14ac:dyDescent="0.2"/>
    <row r="64596" ht="10.199999999999999" hidden="1" x14ac:dyDescent="0.2"/>
    <row r="64597" ht="10.199999999999999" hidden="1" x14ac:dyDescent="0.2"/>
    <row r="64598" ht="10.199999999999999" hidden="1" x14ac:dyDescent="0.2"/>
    <row r="64599" ht="10.199999999999999" hidden="1" x14ac:dyDescent="0.2"/>
    <row r="64600" ht="10.199999999999999" hidden="1" x14ac:dyDescent="0.2"/>
    <row r="64601" ht="10.199999999999999" hidden="1" x14ac:dyDescent="0.2"/>
    <row r="64602" ht="10.199999999999999" hidden="1" x14ac:dyDescent="0.2"/>
    <row r="64603" ht="10.199999999999999" hidden="1" x14ac:dyDescent="0.2"/>
    <row r="64604" ht="10.199999999999999" hidden="1" x14ac:dyDescent="0.2"/>
    <row r="64605" ht="10.199999999999999" hidden="1" x14ac:dyDescent="0.2"/>
    <row r="64606" ht="10.199999999999999" hidden="1" x14ac:dyDescent="0.2"/>
    <row r="64607" ht="10.199999999999999" hidden="1" x14ac:dyDescent="0.2"/>
    <row r="64608" ht="10.199999999999999" hidden="1" x14ac:dyDescent="0.2"/>
    <row r="64609" ht="10.199999999999999" hidden="1" x14ac:dyDescent="0.2"/>
    <row r="64610" ht="10.199999999999999" hidden="1" x14ac:dyDescent="0.2"/>
    <row r="64611" ht="10.199999999999999" hidden="1" x14ac:dyDescent="0.2"/>
    <row r="64612" ht="10.199999999999999" hidden="1" x14ac:dyDescent="0.2"/>
    <row r="64613" ht="10.199999999999999" hidden="1" x14ac:dyDescent="0.2"/>
    <row r="64614" ht="10.199999999999999" hidden="1" x14ac:dyDescent="0.2"/>
    <row r="64615" ht="10.199999999999999" hidden="1" x14ac:dyDescent="0.2"/>
    <row r="64616" ht="10.199999999999999" hidden="1" x14ac:dyDescent="0.2"/>
    <row r="64617" ht="10.199999999999999" hidden="1" x14ac:dyDescent="0.2"/>
    <row r="64618" ht="10.199999999999999" hidden="1" x14ac:dyDescent="0.2"/>
    <row r="64619" ht="10.199999999999999" hidden="1" x14ac:dyDescent="0.2"/>
    <row r="64620" ht="10.199999999999999" hidden="1" x14ac:dyDescent="0.2"/>
    <row r="64621" ht="10.199999999999999" hidden="1" x14ac:dyDescent="0.2"/>
    <row r="64622" ht="10.199999999999999" hidden="1" x14ac:dyDescent="0.2"/>
    <row r="64623" ht="10.199999999999999" hidden="1" x14ac:dyDescent="0.2"/>
    <row r="64624" ht="10.199999999999999" hidden="1" x14ac:dyDescent="0.2"/>
    <row r="64625" ht="10.199999999999999" hidden="1" x14ac:dyDescent="0.2"/>
    <row r="64626" ht="10.199999999999999" hidden="1" x14ac:dyDescent="0.2"/>
    <row r="64627" ht="10.199999999999999" hidden="1" x14ac:dyDescent="0.2"/>
    <row r="64628" ht="10.199999999999999" hidden="1" x14ac:dyDescent="0.2"/>
    <row r="64629" ht="10.199999999999999" hidden="1" x14ac:dyDescent="0.2"/>
    <row r="64630" ht="10.199999999999999" hidden="1" x14ac:dyDescent="0.2"/>
    <row r="64631" ht="10.199999999999999" hidden="1" x14ac:dyDescent="0.2"/>
    <row r="64632" ht="10.199999999999999" hidden="1" x14ac:dyDescent="0.2"/>
    <row r="64633" ht="10.199999999999999" hidden="1" x14ac:dyDescent="0.2"/>
    <row r="64634" ht="10.199999999999999" hidden="1" x14ac:dyDescent="0.2"/>
    <row r="64635" ht="10.199999999999999" hidden="1" x14ac:dyDescent="0.2"/>
    <row r="64636" ht="10.199999999999999" hidden="1" x14ac:dyDescent="0.2"/>
    <row r="64637" ht="10.199999999999999" hidden="1" x14ac:dyDescent="0.2"/>
    <row r="64638" ht="10.199999999999999" hidden="1" x14ac:dyDescent="0.2"/>
    <row r="64639" ht="10.199999999999999" hidden="1" x14ac:dyDescent="0.2"/>
    <row r="64640" ht="10.199999999999999" hidden="1" x14ac:dyDescent="0.2"/>
    <row r="64641" ht="10.199999999999999" hidden="1" x14ac:dyDescent="0.2"/>
    <row r="64642" ht="10.199999999999999" hidden="1" x14ac:dyDescent="0.2"/>
    <row r="64643" ht="10.199999999999999" hidden="1" x14ac:dyDescent="0.2"/>
    <row r="64644" ht="10.199999999999999" hidden="1" x14ac:dyDescent="0.2"/>
    <row r="64645" ht="10.199999999999999" hidden="1" x14ac:dyDescent="0.2"/>
    <row r="64646" ht="10.199999999999999" hidden="1" x14ac:dyDescent="0.2"/>
    <row r="64647" ht="10.199999999999999" hidden="1" x14ac:dyDescent="0.2"/>
    <row r="64648" ht="10.199999999999999" hidden="1" x14ac:dyDescent="0.2"/>
    <row r="64649" ht="10.199999999999999" hidden="1" x14ac:dyDescent="0.2"/>
    <row r="64650" ht="10.199999999999999" hidden="1" x14ac:dyDescent="0.2"/>
    <row r="64651" ht="10.199999999999999" hidden="1" x14ac:dyDescent="0.2"/>
    <row r="64652" ht="10.199999999999999" hidden="1" x14ac:dyDescent="0.2"/>
    <row r="64653" ht="10.199999999999999" hidden="1" x14ac:dyDescent="0.2"/>
    <row r="64654" ht="10.199999999999999" hidden="1" x14ac:dyDescent="0.2"/>
    <row r="64655" ht="10.199999999999999" hidden="1" x14ac:dyDescent="0.2"/>
    <row r="64656" ht="10.199999999999999" hidden="1" x14ac:dyDescent="0.2"/>
    <row r="64657" ht="10.199999999999999" hidden="1" x14ac:dyDescent="0.2"/>
    <row r="64658" ht="10.199999999999999" hidden="1" x14ac:dyDescent="0.2"/>
    <row r="64659" ht="10.199999999999999" hidden="1" x14ac:dyDescent="0.2"/>
    <row r="64660" ht="10.199999999999999" hidden="1" x14ac:dyDescent="0.2"/>
    <row r="64661" ht="10.199999999999999" hidden="1" x14ac:dyDescent="0.2"/>
    <row r="64662" ht="10.199999999999999" hidden="1" x14ac:dyDescent="0.2"/>
    <row r="64663" ht="10.199999999999999" hidden="1" x14ac:dyDescent="0.2"/>
    <row r="64664" ht="10.199999999999999" hidden="1" x14ac:dyDescent="0.2"/>
    <row r="64665" ht="10.199999999999999" hidden="1" x14ac:dyDescent="0.2"/>
    <row r="64666" ht="10.199999999999999" hidden="1" x14ac:dyDescent="0.2"/>
    <row r="64667" ht="10.199999999999999" hidden="1" x14ac:dyDescent="0.2"/>
    <row r="64668" ht="10.199999999999999" hidden="1" x14ac:dyDescent="0.2"/>
    <row r="64669" ht="10.199999999999999" hidden="1" x14ac:dyDescent="0.2"/>
    <row r="64670" ht="10.199999999999999" hidden="1" x14ac:dyDescent="0.2"/>
    <row r="64671" ht="10.199999999999999" hidden="1" x14ac:dyDescent="0.2"/>
    <row r="64672" ht="10.199999999999999" hidden="1" x14ac:dyDescent="0.2"/>
    <row r="64673" ht="10.199999999999999" hidden="1" x14ac:dyDescent="0.2"/>
    <row r="64674" ht="10.199999999999999" hidden="1" x14ac:dyDescent="0.2"/>
    <row r="64675" ht="10.199999999999999" hidden="1" x14ac:dyDescent="0.2"/>
    <row r="64676" ht="10.199999999999999" hidden="1" x14ac:dyDescent="0.2"/>
    <row r="64677" ht="10.199999999999999" hidden="1" x14ac:dyDescent="0.2"/>
    <row r="64678" ht="10.199999999999999" hidden="1" x14ac:dyDescent="0.2"/>
    <row r="64679" ht="10.199999999999999" hidden="1" x14ac:dyDescent="0.2"/>
    <row r="64680" ht="10.199999999999999" hidden="1" x14ac:dyDescent="0.2"/>
    <row r="64681" ht="10.199999999999999" hidden="1" x14ac:dyDescent="0.2"/>
    <row r="64682" ht="10.199999999999999" hidden="1" x14ac:dyDescent="0.2"/>
    <row r="64683" ht="10.199999999999999" hidden="1" x14ac:dyDescent="0.2"/>
    <row r="64684" ht="10.199999999999999" hidden="1" x14ac:dyDescent="0.2"/>
    <row r="64685" ht="10.199999999999999" hidden="1" x14ac:dyDescent="0.2"/>
    <row r="64686" ht="10.199999999999999" hidden="1" x14ac:dyDescent="0.2"/>
    <row r="64687" ht="10.199999999999999" hidden="1" x14ac:dyDescent="0.2"/>
    <row r="64688" ht="10.199999999999999" hidden="1" x14ac:dyDescent="0.2"/>
    <row r="64689" ht="10.199999999999999" hidden="1" x14ac:dyDescent="0.2"/>
    <row r="64690" ht="10.199999999999999" hidden="1" x14ac:dyDescent="0.2"/>
    <row r="64691" ht="10.199999999999999" hidden="1" x14ac:dyDescent="0.2"/>
    <row r="64692" ht="10.199999999999999" hidden="1" x14ac:dyDescent="0.2"/>
    <row r="64693" ht="10.199999999999999" hidden="1" x14ac:dyDescent="0.2"/>
    <row r="64694" ht="10.199999999999999" hidden="1" x14ac:dyDescent="0.2"/>
    <row r="64695" ht="10.199999999999999" hidden="1" x14ac:dyDescent="0.2"/>
    <row r="64696" ht="10.199999999999999" hidden="1" x14ac:dyDescent="0.2"/>
    <row r="64697" ht="10.199999999999999" hidden="1" x14ac:dyDescent="0.2"/>
    <row r="64698" ht="10.199999999999999" hidden="1" x14ac:dyDescent="0.2"/>
    <row r="64699" ht="10.199999999999999" hidden="1" x14ac:dyDescent="0.2"/>
    <row r="64700" ht="10.199999999999999" hidden="1" x14ac:dyDescent="0.2"/>
    <row r="64701" ht="10.199999999999999" hidden="1" x14ac:dyDescent="0.2"/>
    <row r="64702" ht="10.199999999999999" hidden="1" x14ac:dyDescent="0.2"/>
    <row r="64703" ht="10.199999999999999" hidden="1" x14ac:dyDescent="0.2"/>
    <row r="64704" ht="10.199999999999999" hidden="1" x14ac:dyDescent="0.2"/>
    <row r="64705" ht="10.199999999999999" hidden="1" x14ac:dyDescent="0.2"/>
    <row r="64706" ht="10.199999999999999" hidden="1" x14ac:dyDescent="0.2"/>
    <row r="64707" ht="10.199999999999999" hidden="1" x14ac:dyDescent="0.2"/>
    <row r="64708" ht="10.199999999999999" hidden="1" x14ac:dyDescent="0.2"/>
    <row r="64709" ht="10.199999999999999" hidden="1" x14ac:dyDescent="0.2"/>
    <row r="64710" ht="10.199999999999999" hidden="1" x14ac:dyDescent="0.2"/>
    <row r="64711" ht="10.199999999999999" hidden="1" x14ac:dyDescent="0.2"/>
    <row r="64712" ht="10.199999999999999" hidden="1" x14ac:dyDescent="0.2"/>
    <row r="64713" ht="10.199999999999999" hidden="1" x14ac:dyDescent="0.2"/>
    <row r="64714" ht="10.199999999999999" hidden="1" x14ac:dyDescent="0.2"/>
    <row r="64715" ht="10.199999999999999" hidden="1" x14ac:dyDescent="0.2"/>
    <row r="64716" ht="10.199999999999999" hidden="1" x14ac:dyDescent="0.2"/>
    <row r="64717" ht="10.199999999999999" hidden="1" x14ac:dyDescent="0.2"/>
    <row r="64718" ht="10.199999999999999" hidden="1" x14ac:dyDescent="0.2"/>
    <row r="64719" ht="10.199999999999999" hidden="1" x14ac:dyDescent="0.2"/>
    <row r="64720" ht="10.199999999999999" hidden="1" x14ac:dyDescent="0.2"/>
    <row r="64721" ht="10.199999999999999" hidden="1" x14ac:dyDescent="0.2"/>
    <row r="64722" ht="10.199999999999999" hidden="1" x14ac:dyDescent="0.2"/>
    <row r="64723" ht="10.199999999999999" hidden="1" x14ac:dyDescent="0.2"/>
    <row r="64724" ht="10.199999999999999" hidden="1" x14ac:dyDescent="0.2"/>
    <row r="64725" ht="10.199999999999999" hidden="1" x14ac:dyDescent="0.2"/>
    <row r="64726" ht="10.199999999999999" hidden="1" x14ac:dyDescent="0.2"/>
    <row r="64727" ht="10.199999999999999" hidden="1" x14ac:dyDescent="0.2"/>
    <row r="64728" ht="10.199999999999999" hidden="1" x14ac:dyDescent="0.2"/>
    <row r="64729" ht="10.199999999999999" hidden="1" x14ac:dyDescent="0.2"/>
    <row r="64730" ht="10.199999999999999" hidden="1" x14ac:dyDescent="0.2"/>
    <row r="64731" ht="10.199999999999999" hidden="1" x14ac:dyDescent="0.2"/>
    <row r="64732" ht="10.199999999999999" hidden="1" x14ac:dyDescent="0.2"/>
    <row r="64733" ht="10.199999999999999" hidden="1" x14ac:dyDescent="0.2"/>
    <row r="64734" ht="10.199999999999999" hidden="1" x14ac:dyDescent="0.2"/>
    <row r="64735" ht="10.199999999999999" hidden="1" x14ac:dyDescent="0.2"/>
    <row r="64736" ht="10.199999999999999" hidden="1" x14ac:dyDescent="0.2"/>
    <row r="64737" ht="10.199999999999999" hidden="1" x14ac:dyDescent="0.2"/>
    <row r="64738" ht="10.199999999999999" hidden="1" x14ac:dyDescent="0.2"/>
    <row r="64739" ht="10.199999999999999" hidden="1" x14ac:dyDescent="0.2"/>
    <row r="64740" ht="10.199999999999999" hidden="1" x14ac:dyDescent="0.2"/>
    <row r="64741" ht="10.199999999999999" hidden="1" x14ac:dyDescent="0.2"/>
    <row r="64742" ht="10.199999999999999" hidden="1" x14ac:dyDescent="0.2"/>
    <row r="64743" ht="10.199999999999999" hidden="1" x14ac:dyDescent="0.2"/>
    <row r="64744" ht="10.199999999999999" hidden="1" x14ac:dyDescent="0.2"/>
    <row r="64745" ht="10.199999999999999" hidden="1" x14ac:dyDescent="0.2"/>
    <row r="64746" ht="10.199999999999999" hidden="1" x14ac:dyDescent="0.2"/>
    <row r="64747" ht="10.199999999999999" hidden="1" x14ac:dyDescent="0.2"/>
    <row r="64748" ht="10.199999999999999" hidden="1" x14ac:dyDescent="0.2"/>
    <row r="64749" ht="10.199999999999999" hidden="1" x14ac:dyDescent="0.2"/>
    <row r="64750" ht="10.199999999999999" hidden="1" x14ac:dyDescent="0.2"/>
    <row r="64751" ht="10.199999999999999" hidden="1" x14ac:dyDescent="0.2"/>
    <row r="64752" ht="10.199999999999999" hidden="1" x14ac:dyDescent="0.2"/>
    <row r="64753" ht="10.199999999999999" hidden="1" x14ac:dyDescent="0.2"/>
    <row r="64754" ht="10.199999999999999" hidden="1" x14ac:dyDescent="0.2"/>
    <row r="64755" ht="10.199999999999999" hidden="1" x14ac:dyDescent="0.2"/>
    <row r="64756" ht="10.199999999999999" hidden="1" x14ac:dyDescent="0.2"/>
    <row r="64757" ht="10.199999999999999" hidden="1" x14ac:dyDescent="0.2"/>
    <row r="64758" ht="10.199999999999999" hidden="1" x14ac:dyDescent="0.2"/>
    <row r="64759" ht="10.199999999999999" hidden="1" x14ac:dyDescent="0.2"/>
    <row r="64760" ht="10.199999999999999" hidden="1" x14ac:dyDescent="0.2"/>
    <row r="64761" ht="10.199999999999999" hidden="1" x14ac:dyDescent="0.2"/>
    <row r="64762" ht="10.199999999999999" hidden="1" x14ac:dyDescent="0.2"/>
    <row r="64763" ht="10.199999999999999" hidden="1" x14ac:dyDescent="0.2"/>
    <row r="64764" ht="10.199999999999999" hidden="1" x14ac:dyDescent="0.2"/>
    <row r="64765" ht="10.199999999999999" hidden="1" x14ac:dyDescent="0.2"/>
    <row r="64766" ht="10.199999999999999" hidden="1" x14ac:dyDescent="0.2"/>
    <row r="64767" ht="10.199999999999999" hidden="1" x14ac:dyDescent="0.2"/>
    <row r="64768" ht="10.199999999999999" hidden="1" x14ac:dyDescent="0.2"/>
    <row r="64769" ht="10.199999999999999" hidden="1" x14ac:dyDescent="0.2"/>
    <row r="64770" ht="10.199999999999999" hidden="1" x14ac:dyDescent="0.2"/>
    <row r="64771" ht="10.199999999999999" hidden="1" x14ac:dyDescent="0.2"/>
    <row r="64772" ht="10.199999999999999" hidden="1" x14ac:dyDescent="0.2"/>
    <row r="64773" ht="10.199999999999999" hidden="1" x14ac:dyDescent="0.2"/>
    <row r="64774" ht="10.199999999999999" hidden="1" x14ac:dyDescent="0.2"/>
    <row r="64775" ht="10.199999999999999" hidden="1" x14ac:dyDescent="0.2"/>
    <row r="64776" ht="10.199999999999999" hidden="1" x14ac:dyDescent="0.2"/>
    <row r="64777" ht="10.199999999999999" hidden="1" x14ac:dyDescent="0.2"/>
    <row r="64778" ht="10.199999999999999" hidden="1" x14ac:dyDescent="0.2"/>
    <row r="64779" ht="10.199999999999999" hidden="1" x14ac:dyDescent="0.2"/>
    <row r="64780" ht="10.199999999999999" hidden="1" x14ac:dyDescent="0.2"/>
    <row r="64781" ht="10.199999999999999" hidden="1" x14ac:dyDescent="0.2"/>
    <row r="64782" ht="10.199999999999999" hidden="1" x14ac:dyDescent="0.2"/>
    <row r="64783" ht="10.199999999999999" hidden="1" x14ac:dyDescent="0.2"/>
    <row r="64784" ht="10.199999999999999" hidden="1" x14ac:dyDescent="0.2"/>
    <row r="64785" ht="10.199999999999999" hidden="1" x14ac:dyDescent="0.2"/>
    <row r="64786" ht="10.199999999999999" hidden="1" x14ac:dyDescent="0.2"/>
    <row r="64787" ht="10.199999999999999" hidden="1" x14ac:dyDescent="0.2"/>
    <row r="64788" ht="10.199999999999999" hidden="1" x14ac:dyDescent="0.2"/>
    <row r="64789" ht="10.199999999999999" hidden="1" x14ac:dyDescent="0.2"/>
    <row r="64790" ht="10.199999999999999" hidden="1" x14ac:dyDescent="0.2"/>
    <row r="64791" ht="10.199999999999999" hidden="1" x14ac:dyDescent="0.2"/>
    <row r="64792" ht="10.199999999999999" hidden="1" x14ac:dyDescent="0.2"/>
    <row r="64793" ht="10.199999999999999" hidden="1" x14ac:dyDescent="0.2"/>
    <row r="64794" ht="10.199999999999999" hidden="1" x14ac:dyDescent="0.2"/>
    <row r="64795" ht="10.199999999999999" hidden="1" x14ac:dyDescent="0.2"/>
    <row r="64796" ht="10.199999999999999" hidden="1" x14ac:dyDescent="0.2"/>
    <row r="64797" ht="10.199999999999999" hidden="1" x14ac:dyDescent="0.2"/>
    <row r="64798" ht="10.199999999999999" hidden="1" x14ac:dyDescent="0.2"/>
    <row r="64799" ht="10.199999999999999" hidden="1" x14ac:dyDescent="0.2"/>
    <row r="64800" ht="10.199999999999999" hidden="1" x14ac:dyDescent="0.2"/>
    <row r="64801" ht="10.199999999999999" hidden="1" x14ac:dyDescent="0.2"/>
    <row r="64802" ht="10.199999999999999" hidden="1" x14ac:dyDescent="0.2"/>
    <row r="64803" ht="10.199999999999999" hidden="1" x14ac:dyDescent="0.2"/>
    <row r="64804" ht="10.199999999999999" hidden="1" x14ac:dyDescent="0.2"/>
    <row r="64805" ht="10.199999999999999" hidden="1" x14ac:dyDescent="0.2"/>
    <row r="64806" ht="10.199999999999999" hidden="1" x14ac:dyDescent="0.2"/>
    <row r="64807" ht="10.199999999999999" hidden="1" x14ac:dyDescent="0.2"/>
    <row r="64808" ht="10.199999999999999" hidden="1" x14ac:dyDescent="0.2"/>
    <row r="64809" ht="10.199999999999999" hidden="1" x14ac:dyDescent="0.2"/>
    <row r="64810" ht="10.199999999999999" hidden="1" x14ac:dyDescent="0.2"/>
    <row r="64811" ht="10.199999999999999" hidden="1" x14ac:dyDescent="0.2"/>
    <row r="64812" ht="10.199999999999999" hidden="1" x14ac:dyDescent="0.2"/>
    <row r="64813" ht="10.199999999999999" hidden="1" x14ac:dyDescent="0.2"/>
    <row r="64814" ht="10.199999999999999" hidden="1" x14ac:dyDescent="0.2"/>
    <row r="64815" ht="10.199999999999999" hidden="1" x14ac:dyDescent="0.2"/>
    <row r="64816" ht="10.199999999999999" hidden="1" x14ac:dyDescent="0.2"/>
    <row r="64817" ht="10.199999999999999" hidden="1" x14ac:dyDescent="0.2"/>
    <row r="64818" ht="10.199999999999999" hidden="1" x14ac:dyDescent="0.2"/>
    <row r="64819" ht="10.199999999999999" hidden="1" x14ac:dyDescent="0.2"/>
    <row r="64820" ht="10.199999999999999" hidden="1" x14ac:dyDescent="0.2"/>
    <row r="64821" ht="10.199999999999999" hidden="1" x14ac:dyDescent="0.2"/>
    <row r="64822" ht="10.199999999999999" hidden="1" x14ac:dyDescent="0.2"/>
    <row r="64823" ht="10.199999999999999" hidden="1" x14ac:dyDescent="0.2"/>
    <row r="64824" ht="10.199999999999999" hidden="1" x14ac:dyDescent="0.2"/>
    <row r="64825" ht="10.199999999999999" hidden="1" x14ac:dyDescent="0.2"/>
    <row r="64826" ht="10.199999999999999" hidden="1" x14ac:dyDescent="0.2"/>
    <row r="64827" ht="10.199999999999999" hidden="1" x14ac:dyDescent="0.2"/>
    <row r="64828" ht="10.199999999999999" hidden="1" x14ac:dyDescent="0.2"/>
    <row r="64829" ht="10.199999999999999" hidden="1" x14ac:dyDescent="0.2"/>
    <row r="64830" ht="10.199999999999999" hidden="1" x14ac:dyDescent="0.2"/>
    <row r="64831" ht="10.199999999999999" hidden="1" x14ac:dyDescent="0.2"/>
    <row r="64832" ht="10.199999999999999" hidden="1" x14ac:dyDescent="0.2"/>
    <row r="64833" ht="10.199999999999999" hidden="1" x14ac:dyDescent="0.2"/>
    <row r="64834" ht="10.199999999999999" hidden="1" x14ac:dyDescent="0.2"/>
    <row r="64835" ht="10.199999999999999" hidden="1" x14ac:dyDescent="0.2"/>
    <row r="64836" ht="10.199999999999999" hidden="1" x14ac:dyDescent="0.2"/>
    <row r="64837" ht="10.199999999999999" hidden="1" x14ac:dyDescent="0.2"/>
    <row r="64838" ht="10.199999999999999" hidden="1" x14ac:dyDescent="0.2"/>
    <row r="64839" ht="10.199999999999999" hidden="1" x14ac:dyDescent="0.2"/>
    <row r="64840" ht="10.199999999999999" hidden="1" x14ac:dyDescent="0.2"/>
    <row r="64841" ht="10.199999999999999" hidden="1" x14ac:dyDescent="0.2"/>
    <row r="64842" ht="10.199999999999999" hidden="1" x14ac:dyDescent="0.2"/>
    <row r="64843" ht="10.199999999999999" hidden="1" x14ac:dyDescent="0.2"/>
    <row r="64844" ht="10.199999999999999" hidden="1" x14ac:dyDescent="0.2"/>
    <row r="64845" ht="10.199999999999999" hidden="1" x14ac:dyDescent="0.2"/>
    <row r="64846" ht="10.199999999999999" hidden="1" x14ac:dyDescent="0.2"/>
    <row r="64847" ht="10.199999999999999" hidden="1" x14ac:dyDescent="0.2"/>
    <row r="64848" ht="10.199999999999999" hidden="1" x14ac:dyDescent="0.2"/>
    <row r="64849" ht="10.199999999999999" hidden="1" x14ac:dyDescent="0.2"/>
    <row r="64850" ht="10.199999999999999" hidden="1" x14ac:dyDescent="0.2"/>
    <row r="64851" ht="10.199999999999999" hidden="1" x14ac:dyDescent="0.2"/>
    <row r="64852" ht="10.199999999999999" hidden="1" x14ac:dyDescent="0.2"/>
    <row r="64853" ht="10.199999999999999" hidden="1" x14ac:dyDescent="0.2"/>
    <row r="64854" ht="10.199999999999999" hidden="1" x14ac:dyDescent="0.2"/>
    <row r="64855" ht="10.199999999999999" hidden="1" x14ac:dyDescent="0.2"/>
    <row r="64856" ht="10.199999999999999" hidden="1" x14ac:dyDescent="0.2"/>
    <row r="64857" ht="10.199999999999999" hidden="1" x14ac:dyDescent="0.2"/>
    <row r="64858" ht="10.199999999999999" hidden="1" x14ac:dyDescent="0.2"/>
    <row r="64859" ht="10.199999999999999" hidden="1" x14ac:dyDescent="0.2"/>
    <row r="64860" ht="10.199999999999999" hidden="1" x14ac:dyDescent="0.2"/>
    <row r="64861" ht="10.199999999999999" hidden="1" x14ac:dyDescent="0.2"/>
    <row r="64862" ht="10.199999999999999" hidden="1" x14ac:dyDescent="0.2"/>
    <row r="64863" ht="10.199999999999999" hidden="1" x14ac:dyDescent="0.2"/>
    <row r="64864" ht="10.199999999999999" hidden="1" x14ac:dyDescent="0.2"/>
    <row r="64865" ht="10.199999999999999" hidden="1" x14ac:dyDescent="0.2"/>
    <row r="64866" ht="10.199999999999999" hidden="1" x14ac:dyDescent="0.2"/>
    <row r="64867" ht="10.199999999999999" hidden="1" x14ac:dyDescent="0.2"/>
    <row r="64868" ht="10.199999999999999" hidden="1" x14ac:dyDescent="0.2"/>
    <row r="64869" ht="10.199999999999999" hidden="1" x14ac:dyDescent="0.2"/>
    <row r="64870" ht="10.199999999999999" hidden="1" x14ac:dyDescent="0.2"/>
    <row r="64871" ht="10.199999999999999" hidden="1" x14ac:dyDescent="0.2"/>
    <row r="64872" ht="10.199999999999999" hidden="1" x14ac:dyDescent="0.2"/>
    <row r="64873" ht="10.199999999999999" hidden="1" x14ac:dyDescent="0.2"/>
    <row r="64874" ht="10.199999999999999" hidden="1" x14ac:dyDescent="0.2"/>
    <row r="64875" ht="10.199999999999999" hidden="1" x14ac:dyDescent="0.2"/>
    <row r="64876" ht="10.199999999999999" hidden="1" x14ac:dyDescent="0.2"/>
    <row r="64877" ht="10.199999999999999" hidden="1" x14ac:dyDescent="0.2"/>
    <row r="64878" ht="10.199999999999999" hidden="1" x14ac:dyDescent="0.2"/>
    <row r="64879" ht="10.199999999999999" hidden="1" x14ac:dyDescent="0.2"/>
    <row r="64880" ht="10.199999999999999" hidden="1" x14ac:dyDescent="0.2"/>
    <row r="64881" ht="10.199999999999999" hidden="1" x14ac:dyDescent="0.2"/>
    <row r="64882" ht="10.199999999999999" hidden="1" x14ac:dyDescent="0.2"/>
    <row r="64883" ht="10.199999999999999" hidden="1" x14ac:dyDescent="0.2"/>
    <row r="64884" ht="10.199999999999999" hidden="1" x14ac:dyDescent="0.2"/>
    <row r="64885" ht="10.199999999999999" hidden="1" x14ac:dyDescent="0.2"/>
    <row r="64886" ht="10.199999999999999" hidden="1" x14ac:dyDescent="0.2"/>
    <row r="64887" ht="10.199999999999999" hidden="1" x14ac:dyDescent="0.2"/>
    <row r="64888" ht="10.199999999999999" hidden="1" x14ac:dyDescent="0.2"/>
    <row r="64889" ht="10.199999999999999" hidden="1" x14ac:dyDescent="0.2"/>
    <row r="64890" ht="10.199999999999999" hidden="1" x14ac:dyDescent="0.2"/>
    <row r="64891" ht="10.199999999999999" hidden="1" x14ac:dyDescent="0.2"/>
    <row r="64892" ht="10.199999999999999" hidden="1" x14ac:dyDescent="0.2"/>
    <row r="64893" ht="10.199999999999999" hidden="1" x14ac:dyDescent="0.2"/>
    <row r="64894" ht="10.199999999999999" hidden="1" x14ac:dyDescent="0.2"/>
    <row r="64895" ht="10.199999999999999" hidden="1" x14ac:dyDescent="0.2"/>
    <row r="64896" ht="10.199999999999999" hidden="1" x14ac:dyDescent="0.2"/>
    <row r="64897" ht="10.199999999999999" hidden="1" x14ac:dyDescent="0.2"/>
    <row r="64898" ht="10.199999999999999" hidden="1" x14ac:dyDescent="0.2"/>
    <row r="64899" ht="10.199999999999999" hidden="1" x14ac:dyDescent="0.2"/>
    <row r="64900" ht="10.199999999999999" hidden="1" x14ac:dyDescent="0.2"/>
    <row r="64901" ht="10.199999999999999" hidden="1" x14ac:dyDescent="0.2"/>
    <row r="64902" ht="10.199999999999999" hidden="1" x14ac:dyDescent="0.2"/>
    <row r="64903" ht="10.199999999999999" hidden="1" x14ac:dyDescent="0.2"/>
    <row r="64904" ht="10.199999999999999" hidden="1" x14ac:dyDescent="0.2"/>
    <row r="64905" ht="10.199999999999999" hidden="1" x14ac:dyDescent="0.2"/>
    <row r="64906" ht="10.199999999999999" hidden="1" x14ac:dyDescent="0.2"/>
    <row r="64907" ht="10.199999999999999" hidden="1" x14ac:dyDescent="0.2"/>
    <row r="64908" ht="10.199999999999999" hidden="1" x14ac:dyDescent="0.2"/>
    <row r="64909" ht="10.199999999999999" hidden="1" x14ac:dyDescent="0.2"/>
    <row r="64910" ht="10.199999999999999" hidden="1" x14ac:dyDescent="0.2"/>
    <row r="64911" ht="10.199999999999999" hidden="1" x14ac:dyDescent="0.2"/>
    <row r="64912" ht="10.199999999999999" hidden="1" x14ac:dyDescent="0.2"/>
    <row r="64913" ht="10.199999999999999" hidden="1" x14ac:dyDescent="0.2"/>
    <row r="64914" ht="10.199999999999999" hidden="1" x14ac:dyDescent="0.2"/>
    <row r="64915" ht="10.199999999999999" hidden="1" x14ac:dyDescent="0.2"/>
    <row r="64916" ht="10.199999999999999" hidden="1" x14ac:dyDescent="0.2"/>
    <row r="64917" ht="10.199999999999999" hidden="1" x14ac:dyDescent="0.2"/>
    <row r="64918" ht="10.199999999999999" hidden="1" x14ac:dyDescent="0.2"/>
    <row r="64919" ht="10.199999999999999" hidden="1" x14ac:dyDescent="0.2"/>
    <row r="64920" ht="10.199999999999999" hidden="1" x14ac:dyDescent="0.2"/>
    <row r="64921" ht="10.199999999999999" hidden="1" x14ac:dyDescent="0.2"/>
    <row r="64922" ht="10.199999999999999" hidden="1" x14ac:dyDescent="0.2"/>
    <row r="64923" ht="10.199999999999999" hidden="1" x14ac:dyDescent="0.2"/>
    <row r="64924" ht="10.199999999999999" hidden="1" x14ac:dyDescent="0.2"/>
    <row r="64925" ht="10.199999999999999" hidden="1" x14ac:dyDescent="0.2"/>
    <row r="64926" ht="10.199999999999999" hidden="1" x14ac:dyDescent="0.2"/>
    <row r="64927" ht="10.199999999999999" hidden="1" x14ac:dyDescent="0.2"/>
    <row r="64928" ht="10.199999999999999" hidden="1" x14ac:dyDescent="0.2"/>
    <row r="64929" ht="10.199999999999999" hidden="1" x14ac:dyDescent="0.2"/>
    <row r="64930" ht="10.199999999999999" hidden="1" x14ac:dyDescent="0.2"/>
    <row r="64931" ht="10.199999999999999" hidden="1" x14ac:dyDescent="0.2"/>
    <row r="64932" ht="10.199999999999999" hidden="1" x14ac:dyDescent="0.2"/>
    <row r="64933" ht="10.199999999999999" hidden="1" x14ac:dyDescent="0.2"/>
    <row r="64934" ht="10.199999999999999" hidden="1" x14ac:dyDescent="0.2"/>
    <row r="64935" ht="10.199999999999999" hidden="1" x14ac:dyDescent="0.2"/>
    <row r="64936" ht="10.199999999999999" hidden="1" x14ac:dyDescent="0.2"/>
    <row r="64937" ht="10.199999999999999" hidden="1" x14ac:dyDescent="0.2"/>
    <row r="64938" ht="10.199999999999999" hidden="1" x14ac:dyDescent="0.2"/>
    <row r="64939" ht="10.199999999999999" hidden="1" x14ac:dyDescent="0.2"/>
    <row r="64940" ht="10.199999999999999" hidden="1" x14ac:dyDescent="0.2"/>
    <row r="64941" ht="10.199999999999999" hidden="1" x14ac:dyDescent="0.2"/>
    <row r="64942" ht="10.199999999999999" hidden="1" x14ac:dyDescent="0.2"/>
    <row r="64943" ht="10.199999999999999" hidden="1" x14ac:dyDescent="0.2"/>
    <row r="64944" ht="10.199999999999999" hidden="1" x14ac:dyDescent="0.2"/>
    <row r="64945" ht="10.199999999999999" hidden="1" x14ac:dyDescent="0.2"/>
    <row r="64946" ht="10.199999999999999" hidden="1" x14ac:dyDescent="0.2"/>
    <row r="64947" ht="10.199999999999999" hidden="1" x14ac:dyDescent="0.2"/>
    <row r="64948" ht="10.199999999999999" hidden="1" x14ac:dyDescent="0.2"/>
    <row r="64949" ht="10.199999999999999" hidden="1" x14ac:dyDescent="0.2"/>
    <row r="64950" ht="10.199999999999999" hidden="1" x14ac:dyDescent="0.2"/>
    <row r="64951" ht="10.199999999999999" hidden="1" x14ac:dyDescent="0.2"/>
    <row r="64952" ht="10.199999999999999" hidden="1" x14ac:dyDescent="0.2"/>
    <row r="64953" ht="10.199999999999999" hidden="1" x14ac:dyDescent="0.2"/>
    <row r="64954" ht="10.199999999999999" hidden="1" x14ac:dyDescent="0.2"/>
    <row r="64955" ht="10.199999999999999" hidden="1" x14ac:dyDescent="0.2"/>
    <row r="64956" ht="10.199999999999999" hidden="1" x14ac:dyDescent="0.2"/>
    <row r="64957" ht="10.199999999999999" hidden="1" x14ac:dyDescent="0.2"/>
    <row r="64958" ht="10.199999999999999" hidden="1" x14ac:dyDescent="0.2"/>
    <row r="64959" ht="10.199999999999999" hidden="1" x14ac:dyDescent="0.2"/>
    <row r="64960" ht="10.199999999999999" hidden="1" x14ac:dyDescent="0.2"/>
    <row r="64961" ht="10.199999999999999" hidden="1" x14ac:dyDescent="0.2"/>
    <row r="64962" ht="10.199999999999999" hidden="1" x14ac:dyDescent="0.2"/>
    <row r="64963" ht="10.199999999999999" hidden="1" x14ac:dyDescent="0.2"/>
    <row r="64964" ht="10.199999999999999" hidden="1" x14ac:dyDescent="0.2"/>
    <row r="64965" ht="10.199999999999999" hidden="1" x14ac:dyDescent="0.2"/>
    <row r="64966" ht="10.199999999999999" hidden="1" x14ac:dyDescent="0.2"/>
    <row r="64967" ht="10.199999999999999" hidden="1" x14ac:dyDescent="0.2"/>
    <row r="64968" ht="10.199999999999999" hidden="1" x14ac:dyDescent="0.2"/>
    <row r="64969" ht="10.199999999999999" hidden="1" x14ac:dyDescent="0.2"/>
    <row r="64970" ht="10.199999999999999" hidden="1" x14ac:dyDescent="0.2"/>
    <row r="64971" ht="10.199999999999999" hidden="1" x14ac:dyDescent="0.2"/>
    <row r="64972" ht="10.199999999999999" hidden="1" x14ac:dyDescent="0.2"/>
    <row r="64973" ht="10.199999999999999" hidden="1" x14ac:dyDescent="0.2"/>
    <row r="64974" ht="10.199999999999999" hidden="1" x14ac:dyDescent="0.2"/>
    <row r="64975" ht="10.199999999999999" hidden="1" x14ac:dyDescent="0.2"/>
    <row r="64976" ht="10.199999999999999" hidden="1" x14ac:dyDescent="0.2"/>
    <row r="64977" ht="10.199999999999999" hidden="1" x14ac:dyDescent="0.2"/>
    <row r="64978" ht="10.199999999999999" hidden="1" x14ac:dyDescent="0.2"/>
    <row r="64979" ht="10.199999999999999" hidden="1" x14ac:dyDescent="0.2"/>
    <row r="64980" ht="10.199999999999999" hidden="1" x14ac:dyDescent="0.2"/>
    <row r="64981" ht="10.199999999999999" hidden="1" x14ac:dyDescent="0.2"/>
    <row r="64982" ht="10.199999999999999" hidden="1" x14ac:dyDescent="0.2"/>
    <row r="64983" ht="10.199999999999999" hidden="1" x14ac:dyDescent="0.2"/>
    <row r="64984" ht="10.199999999999999" hidden="1" x14ac:dyDescent="0.2"/>
    <row r="64985" ht="10.199999999999999" hidden="1" x14ac:dyDescent="0.2"/>
    <row r="64986" ht="10.199999999999999" hidden="1" x14ac:dyDescent="0.2"/>
    <row r="64987" ht="10.199999999999999" hidden="1" x14ac:dyDescent="0.2"/>
    <row r="64988" ht="10.199999999999999" hidden="1" x14ac:dyDescent="0.2"/>
    <row r="64989" ht="10.199999999999999" hidden="1" x14ac:dyDescent="0.2"/>
    <row r="64990" ht="10.199999999999999" hidden="1" x14ac:dyDescent="0.2"/>
    <row r="64991" ht="10.199999999999999" hidden="1" x14ac:dyDescent="0.2"/>
    <row r="64992" ht="10.199999999999999" hidden="1" x14ac:dyDescent="0.2"/>
    <row r="64993" ht="10.199999999999999" hidden="1" x14ac:dyDescent="0.2"/>
    <row r="64994" ht="10.199999999999999" hidden="1" x14ac:dyDescent="0.2"/>
    <row r="64995" ht="10.199999999999999" hidden="1" x14ac:dyDescent="0.2"/>
    <row r="64996" ht="10.199999999999999" hidden="1" x14ac:dyDescent="0.2"/>
    <row r="64997" ht="10.199999999999999" hidden="1" x14ac:dyDescent="0.2"/>
    <row r="64998" ht="10.199999999999999" hidden="1" x14ac:dyDescent="0.2"/>
    <row r="64999" ht="10.199999999999999" hidden="1" x14ac:dyDescent="0.2"/>
    <row r="65000" ht="10.199999999999999" hidden="1" x14ac:dyDescent="0.2"/>
    <row r="65001" ht="10.199999999999999" hidden="1" x14ac:dyDescent="0.2"/>
    <row r="65002" ht="10.199999999999999" hidden="1" x14ac:dyDescent="0.2"/>
    <row r="65003" ht="10.199999999999999" hidden="1" x14ac:dyDescent="0.2"/>
    <row r="65004" ht="10.199999999999999" hidden="1" x14ac:dyDescent="0.2"/>
    <row r="65005" ht="10.199999999999999" hidden="1" x14ac:dyDescent="0.2"/>
    <row r="65006" ht="10.199999999999999" hidden="1" x14ac:dyDescent="0.2"/>
    <row r="65007" ht="10.199999999999999" hidden="1" x14ac:dyDescent="0.2"/>
    <row r="65008" ht="10.199999999999999" hidden="1" x14ac:dyDescent="0.2"/>
    <row r="65009" ht="10.199999999999999" hidden="1" x14ac:dyDescent="0.2"/>
    <row r="65010" ht="10.199999999999999" hidden="1" x14ac:dyDescent="0.2"/>
    <row r="65011" ht="10.199999999999999" hidden="1" x14ac:dyDescent="0.2"/>
    <row r="65012" ht="10.199999999999999" hidden="1" x14ac:dyDescent="0.2"/>
    <row r="65013" ht="10.199999999999999" hidden="1" x14ac:dyDescent="0.2"/>
    <row r="65014" ht="10.199999999999999" hidden="1" x14ac:dyDescent="0.2"/>
    <row r="65015" ht="10.199999999999999" hidden="1" x14ac:dyDescent="0.2"/>
    <row r="65016" ht="10.199999999999999" hidden="1" x14ac:dyDescent="0.2"/>
    <row r="65017" ht="10.199999999999999" hidden="1" x14ac:dyDescent="0.2"/>
    <row r="65018" ht="10.199999999999999" hidden="1" x14ac:dyDescent="0.2"/>
    <row r="65019" ht="10.199999999999999" hidden="1" x14ac:dyDescent="0.2"/>
    <row r="65020" ht="10.199999999999999" hidden="1" x14ac:dyDescent="0.2"/>
    <row r="65021" ht="10.199999999999999" hidden="1" x14ac:dyDescent="0.2"/>
    <row r="65022" ht="10.199999999999999" hidden="1" x14ac:dyDescent="0.2"/>
    <row r="65023" ht="10.199999999999999" hidden="1" x14ac:dyDescent="0.2"/>
    <row r="65024" ht="10.199999999999999" hidden="1" x14ac:dyDescent="0.2"/>
    <row r="65025" ht="10.199999999999999" hidden="1" x14ac:dyDescent="0.2"/>
    <row r="65026" ht="10.199999999999999" hidden="1" x14ac:dyDescent="0.2"/>
    <row r="65027" ht="10.199999999999999" hidden="1" x14ac:dyDescent="0.2"/>
    <row r="65028" ht="10.199999999999999" hidden="1" x14ac:dyDescent="0.2"/>
    <row r="65029" ht="10.199999999999999" hidden="1" x14ac:dyDescent="0.2"/>
    <row r="65030" ht="10.199999999999999" hidden="1" x14ac:dyDescent="0.2"/>
    <row r="65031" ht="10.199999999999999" hidden="1" x14ac:dyDescent="0.2"/>
    <row r="65032" ht="10.199999999999999" hidden="1" x14ac:dyDescent="0.2"/>
    <row r="65033" ht="10.199999999999999" hidden="1" x14ac:dyDescent="0.2"/>
    <row r="65034" ht="10.199999999999999" hidden="1" x14ac:dyDescent="0.2"/>
    <row r="65035" ht="10.199999999999999" hidden="1" x14ac:dyDescent="0.2"/>
    <row r="65036" ht="10.199999999999999" hidden="1" x14ac:dyDescent="0.2"/>
    <row r="65037" ht="10.199999999999999" hidden="1" x14ac:dyDescent="0.2"/>
    <row r="65038" ht="10.199999999999999" hidden="1" x14ac:dyDescent="0.2"/>
    <row r="65039" ht="10.199999999999999" hidden="1" x14ac:dyDescent="0.2"/>
    <row r="65040" ht="10.199999999999999" hidden="1" x14ac:dyDescent="0.2"/>
    <row r="65041" ht="10.199999999999999" hidden="1" x14ac:dyDescent="0.2"/>
    <row r="65042" ht="10.199999999999999" hidden="1" x14ac:dyDescent="0.2"/>
    <row r="65043" ht="10.199999999999999" hidden="1" x14ac:dyDescent="0.2"/>
    <row r="65044" ht="10.199999999999999" hidden="1" x14ac:dyDescent="0.2"/>
    <row r="65045" ht="10.199999999999999" hidden="1" x14ac:dyDescent="0.2"/>
    <row r="65046" ht="10.199999999999999" hidden="1" x14ac:dyDescent="0.2"/>
    <row r="65047" ht="10.199999999999999" hidden="1" x14ac:dyDescent="0.2"/>
    <row r="65048" ht="10.199999999999999" hidden="1" x14ac:dyDescent="0.2"/>
    <row r="65049" ht="10.199999999999999" hidden="1" x14ac:dyDescent="0.2"/>
    <row r="65050" ht="10.199999999999999" hidden="1" x14ac:dyDescent="0.2"/>
    <row r="65051" ht="10.199999999999999" hidden="1" x14ac:dyDescent="0.2"/>
    <row r="65052" ht="10.199999999999999" hidden="1" x14ac:dyDescent="0.2"/>
    <row r="65053" ht="10.199999999999999" hidden="1" x14ac:dyDescent="0.2"/>
    <row r="65054" ht="10.199999999999999" hidden="1" x14ac:dyDescent="0.2"/>
    <row r="65055" ht="10.199999999999999" hidden="1" x14ac:dyDescent="0.2"/>
    <row r="65056" ht="10.199999999999999" hidden="1" x14ac:dyDescent="0.2"/>
    <row r="65057" ht="10.199999999999999" hidden="1" x14ac:dyDescent="0.2"/>
    <row r="65058" ht="10.199999999999999" hidden="1" x14ac:dyDescent="0.2"/>
    <row r="65059" ht="10.199999999999999" hidden="1" x14ac:dyDescent="0.2"/>
    <row r="65060" ht="10.199999999999999" hidden="1" x14ac:dyDescent="0.2"/>
    <row r="65061" ht="10.199999999999999" hidden="1" x14ac:dyDescent="0.2"/>
    <row r="65062" ht="10.199999999999999" hidden="1" x14ac:dyDescent="0.2"/>
    <row r="65063" ht="10.199999999999999" hidden="1" x14ac:dyDescent="0.2"/>
    <row r="65064" ht="10.199999999999999" hidden="1" x14ac:dyDescent="0.2"/>
    <row r="65065" ht="10.199999999999999" hidden="1" x14ac:dyDescent="0.2"/>
    <row r="65066" ht="10.199999999999999" hidden="1" x14ac:dyDescent="0.2"/>
    <row r="65067" ht="10.199999999999999" hidden="1" x14ac:dyDescent="0.2"/>
    <row r="65068" ht="10.199999999999999" hidden="1" x14ac:dyDescent="0.2"/>
    <row r="65069" ht="10.199999999999999" hidden="1" x14ac:dyDescent="0.2"/>
    <row r="65070" ht="10.199999999999999" hidden="1" x14ac:dyDescent="0.2"/>
    <row r="65071" ht="10.199999999999999" hidden="1" x14ac:dyDescent="0.2"/>
    <row r="65072" ht="10.199999999999999" hidden="1" x14ac:dyDescent="0.2"/>
    <row r="65073" ht="10.199999999999999" hidden="1" x14ac:dyDescent="0.2"/>
    <row r="65074" ht="10.199999999999999" hidden="1" x14ac:dyDescent="0.2"/>
    <row r="65075" ht="10.199999999999999" hidden="1" x14ac:dyDescent="0.2"/>
    <row r="65076" ht="10.199999999999999" hidden="1" x14ac:dyDescent="0.2"/>
    <row r="65077" ht="10.199999999999999" hidden="1" x14ac:dyDescent="0.2"/>
    <row r="65078" ht="10.199999999999999" hidden="1" x14ac:dyDescent="0.2"/>
    <row r="65079" ht="10.199999999999999" hidden="1" x14ac:dyDescent="0.2"/>
    <row r="65080" ht="10.199999999999999" hidden="1" x14ac:dyDescent="0.2"/>
    <row r="65081" ht="10.199999999999999" hidden="1" x14ac:dyDescent="0.2"/>
    <row r="65082" ht="10.199999999999999" hidden="1" x14ac:dyDescent="0.2"/>
    <row r="65083" ht="10.199999999999999" hidden="1" x14ac:dyDescent="0.2"/>
    <row r="65084" ht="10.199999999999999" hidden="1" x14ac:dyDescent="0.2"/>
    <row r="65085" ht="10.199999999999999" hidden="1" x14ac:dyDescent="0.2"/>
    <row r="65086" ht="10.199999999999999" hidden="1" x14ac:dyDescent="0.2"/>
    <row r="65087" ht="10.199999999999999" hidden="1" x14ac:dyDescent="0.2"/>
    <row r="65088" ht="10.199999999999999" hidden="1" x14ac:dyDescent="0.2"/>
    <row r="65089" ht="10.199999999999999" hidden="1" x14ac:dyDescent="0.2"/>
    <row r="65090" ht="10.199999999999999" hidden="1" x14ac:dyDescent="0.2"/>
    <row r="65091" ht="10.199999999999999" hidden="1" x14ac:dyDescent="0.2"/>
    <row r="65092" ht="10.199999999999999" hidden="1" x14ac:dyDescent="0.2"/>
    <row r="65093" ht="10.199999999999999" hidden="1" x14ac:dyDescent="0.2"/>
    <row r="65094" ht="10.199999999999999" hidden="1" x14ac:dyDescent="0.2"/>
    <row r="65095" ht="10.199999999999999" hidden="1" x14ac:dyDescent="0.2"/>
    <row r="65096" ht="10.199999999999999" hidden="1" x14ac:dyDescent="0.2"/>
    <row r="65097" ht="10.199999999999999" hidden="1" x14ac:dyDescent="0.2"/>
    <row r="65098" ht="10.199999999999999" hidden="1" x14ac:dyDescent="0.2"/>
    <row r="65099" ht="10.199999999999999" hidden="1" x14ac:dyDescent="0.2"/>
    <row r="65100" ht="10.199999999999999" hidden="1" x14ac:dyDescent="0.2"/>
    <row r="65101" ht="10.199999999999999" hidden="1" x14ac:dyDescent="0.2"/>
    <row r="65102" ht="10.199999999999999" hidden="1" x14ac:dyDescent="0.2"/>
    <row r="65103" ht="10.199999999999999" hidden="1" x14ac:dyDescent="0.2"/>
    <row r="65104" ht="10.199999999999999" hidden="1" x14ac:dyDescent="0.2"/>
    <row r="65105" ht="10.199999999999999" hidden="1" x14ac:dyDescent="0.2"/>
    <row r="65106" ht="10.199999999999999" hidden="1" x14ac:dyDescent="0.2"/>
    <row r="65107" ht="10.199999999999999" hidden="1" x14ac:dyDescent="0.2"/>
    <row r="65108" ht="10.199999999999999" hidden="1" x14ac:dyDescent="0.2"/>
    <row r="65109" ht="10.199999999999999" hidden="1" x14ac:dyDescent="0.2"/>
    <row r="65110" ht="10.199999999999999" hidden="1" x14ac:dyDescent="0.2"/>
    <row r="65111" ht="10.199999999999999" hidden="1" x14ac:dyDescent="0.2"/>
    <row r="65112" ht="10.199999999999999" hidden="1" x14ac:dyDescent="0.2"/>
    <row r="65113" ht="10.199999999999999" hidden="1" x14ac:dyDescent="0.2"/>
    <row r="65114" ht="10.199999999999999" hidden="1" x14ac:dyDescent="0.2"/>
    <row r="65115" ht="10.199999999999999" hidden="1" x14ac:dyDescent="0.2"/>
    <row r="65116" ht="10.199999999999999" hidden="1" x14ac:dyDescent="0.2"/>
    <row r="65117" ht="10.199999999999999" hidden="1" x14ac:dyDescent="0.2"/>
    <row r="65118" ht="10.199999999999999" hidden="1" x14ac:dyDescent="0.2"/>
    <row r="65119" ht="10.199999999999999" hidden="1" x14ac:dyDescent="0.2"/>
    <row r="65120" ht="10.199999999999999" hidden="1" x14ac:dyDescent="0.2"/>
    <row r="65121" ht="10.199999999999999" hidden="1" x14ac:dyDescent="0.2"/>
    <row r="65122" ht="10.199999999999999" hidden="1" x14ac:dyDescent="0.2"/>
    <row r="65123" ht="10.199999999999999" hidden="1" x14ac:dyDescent="0.2"/>
    <row r="65124" ht="10.199999999999999" hidden="1" x14ac:dyDescent="0.2"/>
    <row r="65125" ht="10.199999999999999" hidden="1" x14ac:dyDescent="0.2"/>
    <row r="65126" ht="10.199999999999999" hidden="1" x14ac:dyDescent="0.2"/>
    <row r="65127" ht="10.199999999999999" hidden="1" x14ac:dyDescent="0.2"/>
    <row r="65128" ht="10.199999999999999" hidden="1" x14ac:dyDescent="0.2"/>
    <row r="65129" ht="10.199999999999999" hidden="1" x14ac:dyDescent="0.2"/>
    <row r="65130" ht="10.199999999999999" hidden="1" x14ac:dyDescent="0.2"/>
    <row r="65131" ht="10.199999999999999" hidden="1" x14ac:dyDescent="0.2"/>
    <row r="65132" ht="10.199999999999999" hidden="1" x14ac:dyDescent="0.2"/>
    <row r="65133" ht="10.199999999999999" hidden="1" x14ac:dyDescent="0.2"/>
    <row r="65134" ht="10.199999999999999" hidden="1" x14ac:dyDescent="0.2"/>
    <row r="65135" ht="10.199999999999999" hidden="1" x14ac:dyDescent="0.2"/>
    <row r="65136" ht="10.199999999999999" hidden="1" x14ac:dyDescent="0.2"/>
    <row r="65137" ht="10.199999999999999" hidden="1" x14ac:dyDescent="0.2"/>
    <row r="65138" ht="10.199999999999999" hidden="1" x14ac:dyDescent="0.2"/>
    <row r="65139" ht="10.199999999999999" hidden="1" x14ac:dyDescent="0.2"/>
    <row r="65140" ht="10.199999999999999" hidden="1" x14ac:dyDescent="0.2"/>
    <row r="65141" ht="10.199999999999999" hidden="1" x14ac:dyDescent="0.2"/>
    <row r="65142" ht="10.199999999999999" hidden="1" x14ac:dyDescent="0.2"/>
    <row r="65143" ht="10.199999999999999" hidden="1" x14ac:dyDescent="0.2"/>
    <row r="65144" ht="10.199999999999999" hidden="1" x14ac:dyDescent="0.2"/>
    <row r="65145" ht="10.199999999999999" hidden="1" x14ac:dyDescent="0.2"/>
    <row r="65146" ht="10.199999999999999" hidden="1" x14ac:dyDescent="0.2"/>
    <row r="65147" ht="10.199999999999999" hidden="1" x14ac:dyDescent="0.2"/>
    <row r="65148" ht="10.199999999999999" hidden="1" x14ac:dyDescent="0.2"/>
    <row r="65149" ht="10.199999999999999" hidden="1" x14ac:dyDescent="0.2"/>
    <row r="65150" ht="10.199999999999999" hidden="1" x14ac:dyDescent="0.2"/>
    <row r="65151" ht="10.199999999999999" hidden="1" x14ac:dyDescent="0.2"/>
    <row r="65152" ht="10.199999999999999" hidden="1" x14ac:dyDescent="0.2"/>
    <row r="65153" ht="10.199999999999999" hidden="1" x14ac:dyDescent="0.2"/>
    <row r="65154" ht="10.199999999999999" hidden="1" x14ac:dyDescent="0.2"/>
    <row r="65155" ht="10.199999999999999" hidden="1" x14ac:dyDescent="0.2"/>
    <row r="65156" ht="10.199999999999999" hidden="1" x14ac:dyDescent="0.2"/>
    <row r="65157" ht="10.199999999999999" hidden="1" x14ac:dyDescent="0.2"/>
    <row r="65158" ht="10.199999999999999" hidden="1" x14ac:dyDescent="0.2"/>
    <row r="65159" ht="10.199999999999999" hidden="1" x14ac:dyDescent="0.2"/>
    <row r="65160" ht="10.199999999999999" hidden="1" x14ac:dyDescent="0.2"/>
    <row r="65161" ht="10.199999999999999" hidden="1" x14ac:dyDescent="0.2"/>
    <row r="65162" ht="10.199999999999999" hidden="1" x14ac:dyDescent="0.2"/>
    <row r="65163" ht="10.199999999999999" hidden="1" x14ac:dyDescent="0.2"/>
    <row r="65164" ht="10.199999999999999" hidden="1" x14ac:dyDescent="0.2"/>
    <row r="65165" ht="10.199999999999999" hidden="1" x14ac:dyDescent="0.2"/>
    <row r="65166" ht="10.199999999999999" hidden="1" x14ac:dyDescent="0.2"/>
    <row r="65167" ht="10.199999999999999" hidden="1" x14ac:dyDescent="0.2"/>
    <row r="65168" ht="10.199999999999999" hidden="1" x14ac:dyDescent="0.2"/>
    <row r="65169" ht="10.199999999999999" hidden="1" x14ac:dyDescent="0.2"/>
    <row r="65170" ht="10.199999999999999" hidden="1" x14ac:dyDescent="0.2"/>
    <row r="65171" ht="10.199999999999999" hidden="1" x14ac:dyDescent="0.2"/>
    <row r="65172" ht="10.199999999999999" hidden="1" x14ac:dyDescent="0.2"/>
    <row r="65173" ht="10.199999999999999" hidden="1" x14ac:dyDescent="0.2"/>
    <row r="65174" ht="10.199999999999999" hidden="1" x14ac:dyDescent="0.2"/>
    <row r="65175" ht="10.199999999999999" hidden="1" x14ac:dyDescent="0.2"/>
    <row r="65176" ht="10.199999999999999" hidden="1" x14ac:dyDescent="0.2"/>
    <row r="65177" ht="10.199999999999999" hidden="1" x14ac:dyDescent="0.2"/>
    <row r="65178" ht="10.199999999999999" hidden="1" x14ac:dyDescent="0.2"/>
    <row r="65179" ht="10.199999999999999" hidden="1" x14ac:dyDescent="0.2"/>
    <row r="65180" ht="10.199999999999999" hidden="1" x14ac:dyDescent="0.2"/>
    <row r="65181" ht="10.199999999999999" hidden="1" x14ac:dyDescent="0.2"/>
    <row r="65182" ht="10.199999999999999" hidden="1" x14ac:dyDescent="0.2"/>
    <row r="65183" ht="10.199999999999999" hidden="1" x14ac:dyDescent="0.2"/>
    <row r="65184" ht="10.199999999999999" hidden="1" x14ac:dyDescent="0.2"/>
    <row r="65185" ht="10.199999999999999" hidden="1" x14ac:dyDescent="0.2"/>
    <row r="65186" ht="10.199999999999999" hidden="1" x14ac:dyDescent="0.2"/>
    <row r="65187" ht="10.199999999999999" hidden="1" x14ac:dyDescent="0.2"/>
    <row r="65188" ht="10.199999999999999" hidden="1" x14ac:dyDescent="0.2"/>
    <row r="65189" ht="10.199999999999999" hidden="1" x14ac:dyDescent="0.2"/>
    <row r="65190" ht="10.199999999999999" hidden="1" x14ac:dyDescent="0.2"/>
    <row r="65191" ht="10.199999999999999" hidden="1" x14ac:dyDescent="0.2"/>
    <row r="65192" ht="10.199999999999999" hidden="1" x14ac:dyDescent="0.2"/>
    <row r="65193" ht="10.199999999999999" hidden="1" x14ac:dyDescent="0.2"/>
    <row r="65194" ht="10.199999999999999" hidden="1" x14ac:dyDescent="0.2"/>
    <row r="65195" ht="10.199999999999999" hidden="1" x14ac:dyDescent="0.2"/>
    <row r="65196" ht="10.199999999999999" hidden="1" x14ac:dyDescent="0.2"/>
    <row r="65197" ht="10.199999999999999" hidden="1" x14ac:dyDescent="0.2"/>
    <row r="65198" ht="10.199999999999999" hidden="1" x14ac:dyDescent="0.2"/>
    <row r="65199" ht="10.199999999999999" hidden="1" x14ac:dyDescent="0.2"/>
    <row r="65200" ht="10.199999999999999" hidden="1" x14ac:dyDescent="0.2"/>
    <row r="65201" ht="10.199999999999999" hidden="1" x14ac:dyDescent="0.2"/>
    <row r="65202" ht="10.199999999999999" hidden="1" x14ac:dyDescent="0.2"/>
    <row r="65203" ht="10.199999999999999" hidden="1" x14ac:dyDescent="0.2"/>
    <row r="65204" ht="10.199999999999999" hidden="1" x14ac:dyDescent="0.2"/>
    <row r="65205" ht="10.199999999999999" hidden="1" x14ac:dyDescent="0.2"/>
    <row r="65206" ht="10.199999999999999" hidden="1" x14ac:dyDescent="0.2"/>
    <row r="65207" ht="10.199999999999999" hidden="1" x14ac:dyDescent="0.2"/>
    <row r="65208" ht="10.199999999999999" hidden="1" x14ac:dyDescent="0.2"/>
    <row r="65209" ht="10.199999999999999" hidden="1" x14ac:dyDescent="0.2"/>
    <row r="65210" ht="10.199999999999999" hidden="1" x14ac:dyDescent="0.2"/>
    <row r="65211" ht="10.199999999999999" hidden="1" x14ac:dyDescent="0.2"/>
    <row r="65212" ht="10.199999999999999" hidden="1" x14ac:dyDescent="0.2"/>
    <row r="65213" ht="10.199999999999999" hidden="1" x14ac:dyDescent="0.2"/>
    <row r="65214" ht="10.199999999999999" hidden="1" x14ac:dyDescent="0.2"/>
    <row r="65215" ht="10.199999999999999" hidden="1" x14ac:dyDescent="0.2"/>
    <row r="65216" ht="10.199999999999999" hidden="1" x14ac:dyDescent="0.2"/>
    <row r="65217" ht="10.199999999999999" hidden="1" x14ac:dyDescent="0.2"/>
    <row r="65218" ht="10.199999999999999" hidden="1" x14ac:dyDescent="0.2"/>
    <row r="65219" ht="10.199999999999999" hidden="1" x14ac:dyDescent="0.2"/>
    <row r="65220" ht="10.199999999999999" hidden="1" x14ac:dyDescent="0.2"/>
    <row r="65221" ht="10.199999999999999" hidden="1" x14ac:dyDescent="0.2"/>
    <row r="65222" ht="10.199999999999999" hidden="1" x14ac:dyDescent="0.2"/>
    <row r="65223" ht="10.199999999999999" hidden="1" x14ac:dyDescent="0.2"/>
    <row r="65224" ht="10.199999999999999" hidden="1" x14ac:dyDescent="0.2"/>
    <row r="65225" ht="10.199999999999999" hidden="1" x14ac:dyDescent="0.2"/>
    <row r="65226" ht="10.199999999999999" hidden="1" x14ac:dyDescent="0.2"/>
    <row r="65227" ht="10.199999999999999" hidden="1" x14ac:dyDescent="0.2"/>
    <row r="65228" ht="10.199999999999999" hidden="1" x14ac:dyDescent="0.2"/>
    <row r="65229" ht="10.199999999999999" hidden="1" x14ac:dyDescent="0.2"/>
    <row r="65230" ht="10.199999999999999" hidden="1" x14ac:dyDescent="0.2"/>
    <row r="65231" ht="10.199999999999999" hidden="1" x14ac:dyDescent="0.2"/>
    <row r="65232" ht="10.199999999999999" hidden="1" x14ac:dyDescent="0.2"/>
    <row r="65233" ht="10.199999999999999" hidden="1" x14ac:dyDescent="0.2"/>
    <row r="65234" ht="10.199999999999999" hidden="1" x14ac:dyDescent="0.2"/>
    <row r="65235" ht="10.199999999999999" hidden="1" x14ac:dyDescent="0.2"/>
    <row r="65236" ht="10.199999999999999" hidden="1" x14ac:dyDescent="0.2"/>
    <row r="65237" ht="10.199999999999999" hidden="1" x14ac:dyDescent="0.2"/>
    <row r="65238" ht="10.199999999999999" hidden="1" x14ac:dyDescent="0.2"/>
    <row r="65239" ht="10.199999999999999" hidden="1" x14ac:dyDescent="0.2"/>
    <row r="65240" ht="10.199999999999999" hidden="1" x14ac:dyDescent="0.2"/>
    <row r="65241" ht="10.199999999999999" hidden="1" x14ac:dyDescent="0.2"/>
    <row r="65242" ht="10.199999999999999" hidden="1" x14ac:dyDescent="0.2"/>
    <row r="65243" ht="10.199999999999999" hidden="1" x14ac:dyDescent="0.2"/>
    <row r="65244" ht="10.199999999999999" hidden="1" x14ac:dyDescent="0.2"/>
    <row r="65245" ht="10.199999999999999" hidden="1" x14ac:dyDescent="0.2"/>
    <row r="65246" ht="10.199999999999999" hidden="1" x14ac:dyDescent="0.2"/>
    <row r="65247" ht="10.199999999999999" hidden="1" x14ac:dyDescent="0.2"/>
    <row r="65248" ht="10.199999999999999" hidden="1" x14ac:dyDescent="0.2"/>
    <row r="65249" ht="10.199999999999999" hidden="1" x14ac:dyDescent="0.2"/>
    <row r="65250" ht="10.199999999999999" hidden="1" x14ac:dyDescent="0.2"/>
    <row r="65251" ht="10.199999999999999" hidden="1" x14ac:dyDescent="0.2"/>
    <row r="65252" ht="10.199999999999999" hidden="1" x14ac:dyDescent="0.2"/>
    <row r="65253" ht="10.199999999999999" hidden="1" x14ac:dyDescent="0.2"/>
    <row r="65254" ht="10.199999999999999" hidden="1" x14ac:dyDescent="0.2"/>
    <row r="65255" ht="10.199999999999999" hidden="1" x14ac:dyDescent="0.2"/>
    <row r="65256" ht="10.199999999999999" hidden="1" x14ac:dyDescent="0.2"/>
    <row r="65257" ht="10.199999999999999" hidden="1" x14ac:dyDescent="0.2"/>
    <row r="65258" ht="10.199999999999999" hidden="1" x14ac:dyDescent="0.2"/>
    <row r="65259" ht="10.199999999999999" hidden="1" x14ac:dyDescent="0.2"/>
    <row r="65260" ht="10.199999999999999" hidden="1" x14ac:dyDescent="0.2"/>
    <row r="65261" ht="10.199999999999999" hidden="1" x14ac:dyDescent="0.2"/>
    <row r="65262" ht="10.199999999999999" hidden="1" x14ac:dyDescent="0.2"/>
    <row r="65263" ht="10.199999999999999" hidden="1" x14ac:dyDescent="0.2"/>
    <row r="65264" ht="10.199999999999999" hidden="1" x14ac:dyDescent="0.2"/>
    <row r="65265" ht="10.199999999999999" hidden="1" x14ac:dyDescent="0.2"/>
    <row r="65266" ht="10.199999999999999" hidden="1" x14ac:dyDescent="0.2"/>
    <row r="65267" ht="10.199999999999999" hidden="1" x14ac:dyDescent="0.2"/>
    <row r="65268" ht="10.199999999999999" hidden="1" x14ac:dyDescent="0.2"/>
    <row r="65269" ht="10.199999999999999" hidden="1" x14ac:dyDescent="0.2"/>
    <row r="65270" ht="10.199999999999999" hidden="1" x14ac:dyDescent="0.2"/>
    <row r="65271" ht="10.199999999999999" hidden="1" x14ac:dyDescent="0.2"/>
    <row r="65272" ht="10.199999999999999" hidden="1" x14ac:dyDescent="0.2"/>
    <row r="65273" ht="10.199999999999999" hidden="1" x14ac:dyDescent="0.2"/>
    <row r="65274" ht="10.199999999999999" hidden="1" x14ac:dyDescent="0.2"/>
    <row r="65275" ht="10.199999999999999" hidden="1" x14ac:dyDescent="0.2"/>
    <row r="65276" ht="10.199999999999999" hidden="1" x14ac:dyDescent="0.2"/>
    <row r="65277" ht="10.199999999999999" hidden="1" x14ac:dyDescent="0.2"/>
    <row r="65278" ht="10.199999999999999" hidden="1" x14ac:dyDescent="0.2"/>
    <row r="65279" ht="10.199999999999999" hidden="1" x14ac:dyDescent="0.2"/>
    <row r="65280" ht="10.199999999999999" hidden="1" x14ac:dyDescent="0.2"/>
    <row r="65281" ht="10.199999999999999" hidden="1" x14ac:dyDescent="0.2"/>
    <row r="65282" ht="10.199999999999999" hidden="1" x14ac:dyDescent="0.2"/>
    <row r="65283" ht="10.199999999999999" hidden="1" x14ac:dyDescent="0.2"/>
    <row r="65284" ht="10.199999999999999" hidden="1" x14ac:dyDescent="0.2"/>
    <row r="65285" ht="10.199999999999999" hidden="1" x14ac:dyDescent="0.2"/>
    <row r="65286" ht="10.199999999999999" hidden="1" x14ac:dyDescent="0.2"/>
    <row r="65287" ht="10.199999999999999" hidden="1" x14ac:dyDescent="0.2"/>
    <row r="65288" ht="10.199999999999999" hidden="1" x14ac:dyDescent="0.2"/>
    <row r="65289" ht="10.199999999999999" hidden="1" x14ac:dyDescent="0.2"/>
    <row r="65290" ht="10.199999999999999" hidden="1" x14ac:dyDescent="0.2"/>
    <row r="65291" ht="10.199999999999999" hidden="1" x14ac:dyDescent="0.2"/>
    <row r="65292" ht="10.199999999999999" hidden="1" x14ac:dyDescent="0.2"/>
    <row r="65293" ht="10.199999999999999" hidden="1" x14ac:dyDescent="0.2"/>
    <row r="65294" ht="10.199999999999999" hidden="1" x14ac:dyDescent="0.2"/>
    <row r="65295" ht="10.199999999999999" hidden="1" x14ac:dyDescent="0.2"/>
    <row r="65296" ht="10.199999999999999" hidden="1" x14ac:dyDescent="0.2"/>
    <row r="65297" ht="10.199999999999999" hidden="1" x14ac:dyDescent="0.2"/>
    <row r="65298" ht="10.199999999999999" hidden="1" x14ac:dyDescent="0.2"/>
    <row r="65299" ht="10.199999999999999" hidden="1" x14ac:dyDescent="0.2"/>
    <row r="65300" ht="10.199999999999999" hidden="1" x14ac:dyDescent="0.2"/>
    <row r="65301" ht="10.199999999999999" hidden="1" x14ac:dyDescent="0.2"/>
    <row r="65302" ht="10.199999999999999" hidden="1" x14ac:dyDescent="0.2"/>
    <row r="65303" ht="10.199999999999999" hidden="1" x14ac:dyDescent="0.2"/>
    <row r="65304" ht="10.199999999999999" hidden="1" x14ac:dyDescent="0.2"/>
    <row r="65305" ht="10.199999999999999" hidden="1" x14ac:dyDescent="0.2"/>
    <row r="65306" ht="10.199999999999999" hidden="1" x14ac:dyDescent="0.2"/>
    <row r="65307" ht="10.199999999999999" hidden="1" x14ac:dyDescent="0.2"/>
    <row r="65308" ht="10.199999999999999" hidden="1" x14ac:dyDescent="0.2"/>
    <row r="65309" ht="10.199999999999999" hidden="1" x14ac:dyDescent="0.2"/>
    <row r="65310" ht="10.199999999999999" hidden="1" x14ac:dyDescent="0.2"/>
    <row r="65311" ht="10.199999999999999" hidden="1" x14ac:dyDescent="0.2"/>
    <row r="65312" ht="10.199999999999999" hidden="1" x14ac:dyDescent="0.2"/>
    <row r="65313" ht="10.199999999999999" hidden="1" x14ac:dyDescent="0.2"/>
    <row r="65314" ht="10.199999999999999" hidden="1" x14ac:dyDescent="0.2"/>
    <row r="65315" ht="10.199999999999999" hidden="1" x14ac:dyDescent="0.2"/>
    <row r="65316" ht="10.199999999999999" hidden="1" x14ac:dyDescent="0.2"/>
    <row r="65317" ht="10.199999999999999" hidden="1" x14ac:dyDescent="0.2"/>
    <row r="65318" ht="10.199999999999999" hidden="1" x14ac:dyDescent="0.2"/>
    <row r="65319" ht="10.199999999999999" hidden="1" x14ac:dyDescent="0.2"/>
    <row r="65320" ht="10.199999999999999" hidden="1" x14ac:dyDescent="0.2"/>
    <row r="65321" ht="10.199999999999999" hidden="1" x14ac:dyDescent="0.2"/>
    <row r="65322" ht="10.199999999999999" hidden="1" x14ac:dyDescent="0.2"/>
    <row r="65323" ht="10.199999999999999" hidden="1" x14ac:dyDescent="0.2"/>
    <row r="65324" ht="10.199999999999999" hidden="1" x14ac:dyDescent="0.2"/>
    <row r="65325" ht="10.199999999999999" hidden="1" x14ac:dyDescent="0.2"/>
    <row r="65326" ht="10.199999999999999" hidden="1" x14ac:dyDescent="0.2"/>
    <row r="65327" ht="10.199999999999999" hidden="1" x14ac:dyDescent="0.2"/>
    <row r="65328" ht="10.199999999999999" hidden="1" x14ac:dyDescent="0.2"/>
    <row r="65329" ht="10.199999999999999" hidden="1" x14ac:dyDescent="0.2"/>
    <row r="65330" ht="10.199999999999999" hidden="1" x14ac:dyDescent="0.2"/>
    <row r="65331" ht="10.199999999999999" hidden="1" x14ac:dyDescent="0.2"/>
    <row r="65332" ht="10.199999999999999" hidden="1" x14ac:dyDescent="0.2"/>
    <row r="65333" ht="10.199999999999999" hidden="1" x14ac:dyDescent="0.2"/>
    <row r="65334" ht="10.199999999999999" hidden="1" x14ac:dyDescent="0.2"/>
    <row r="65335" ht="10.199999999999999" hidden="1" x14ac:dyDescent="0.2"/>
    <row r="65336" ht="10.199999999999999" hidden="1" x14ac:dyDescent="0.2"/>
    <row r="65337" ht="10.199999999999999" hidden="1" x14ac:dyDescent="0.2"/>
    <row r="65338" ht="10.199999999999999" hidden="1" x14ac:dyDescent="0.2"/>
    <row r="65339" ht="10.199999999999999" hidden="1" x14ac:dyDescent="0.2"/>
    <row r="65340" ht="10.199999999999999" hidden="1" x14ac:dyDescent="0.2"/>
    <row r="65341" ht="10.199999999999999" hidden="1" x14ac:dyDescent="0.2"/>
    <row r="65342" ht="10.199999999999999" hidden="1" x14ac:dyDescent="0.2"/>
    <row r="65343" ht="10.199999999999999" hidden="1" x14ac:dyDescent="0.2"/>
    <row r="65344" ht="10.199999999999999" hidden="1" x14ac:dyDescent="0.2"/>
    <row r="65345" ht="10.199999999999999" hidden="1" x14ac:dyDescent="0.2"/>
    <row r="65346" ht="10.199999999999999" hidden="1" x14ac:dyDescent="0.2"/>
    <row r="65347" ht="10.199999999999999" hidden="1" x14ac:dyDescent="0.2"/>
    <row r="65348" ht="10.199999999999999" hidden="1" x14ac:dyDescent="0.2"/>
    <row r="65349" ht="10.199999999999999" hidden="1" x14ac:dyDescent="0.2"/>
    <row r="65350" ht="10.199999999999999" hidden="1" x14ac:dyDescent="0.2"/>
    <row r="65351" ht="10.199999999999999" hidden="1" x14ac:dyDescent="0.2"/>
    <row r="65352" ht="10.199999999999999" hidden="1" x14ac:dyDescent="0.2"/>
    <row r="65353" ht="10.199999999999999" hidden="1" x14ac:dyDescent="0.2"/>
    <row r="65354" ht="10.199999999999999" hidden="1" x14ac:dyDescent="0.2"/>
    <row r="65355" ht="10.199999999999999" hidden="1" x14ac:dyDescent="0.2"/>
    <row r="65356" ht="10.199999999999999" hidden="1" x14ac:dyDescent="0.2"/>
    <row r="65357" ht="10.199999999999999" hidden="1" x14ac:dyDescent="0.2"/>
    <row r="65358" ht="10.199999999999999" hidden="1" x14ac:dyDescent="0.2"/>
    <row r="65359" ht="10.199999999999999" hidden="1" x14ac:dyDescent="0.2"/>
    <row r="65360" ht="10.199999999999999" hidden="1" x14ac:dyDescent="0.2"/>
    <row r="65361" ht="10.199999999999999" hidden="1" x14ac:dyDescent="0.2"/>
    <row r="65362" ht="10.199999999999999" hidden="1" x14ac:dyDescent="0.2"/>
    <row r="65363" ht="10.199999999999999" hidden="1" x14ac:dyDescent="0.2"/>
    <row r="65364" ht="10.199999999999999" hidden="1" x14ac:dyDescent="0.2"/>
    <row r="65365" ht="10.199999999999999" hidden="1" x14ac:dyDescent="0.2"/>
    <row r="65366" ht="10.199999999999999" hidden="1" x14ac:dyDescent="0.2"/>
    <row r="65367" ht="10.199999999999999" hidden="1" x14ac:dyDescent="0.2"/>
    <row r="65368" ht="10.199999999999999" hidden="1" x14ac:dyDescent="0.2"/>
    <row r="65369" ht="10.199999999999999" hidden="1" x14ac:dyDescent="0.2"/>
    <row r="65370" ht="10.199999999999999" hidden="1" x14ac:dyDescent="0.2"/>
    <row r="65371" ht="10.199999999999999" hidden="1" x14ac:dyDescent="0.2"/>
    <row r="65372" ht="10.199999999999999" hidden="1" x14ac:dyDescent="0.2"/>
    <row r="65373" ht="10.199999999999999" hidden="1" x14ac:dyDescent="0.2"/>
    <row r="65374" ht="10.199999999999999" hidden="1" x14ac:dyDescent="0.2"/>
    <row r="65375" ht="10.199999999999999" hidden="1" x14ac:dyDescent="0.2"/>
    <row r="65376" ht="10.199999999999999" hidden="1" x14ac:dyDescent="0.2"/>
    <row r="65377" ht="10.199999999999999" hidden="1" x14ac:dyDescent="0.2"/>
    <row r="65378" ht="10.199999999999999" hidden="1" x14ac:dyDescent="0.2"/>
    <row r="65379" ht="10.199999999999999" hidden="1" x14ac:dyDescent="0.2"/>
    <row r="65380" ht="10.199999999999999" hidden="1" x14ac:dyDescent="0.2"/>
    <row r="65381" ht="10.199999999999999" hidden="1" x14ac:dyDescent="0.2"/>
    <row r="65382" ht="10.199999999999999" hidden="1" x14ac:dyDescent="0.2"/>
    <row r="65383" ht="10.199999999999999" hidden="1" x14ac:dyDescent="0.2"/>
    <row r="65384" ht="10.199999999999999" hidden="1" x14ac:dyDescent="0.2"/>
    <row r="65385" ht="10.199999999999999" hidden="1" x14ac:dyDescent="0.2"/>
    <row r="65386" ht="10.199999999999999" hidden="1" x14ac:dyDescent="0.2"/>
    <row r="65387" ht="10.199999999999999" hidden="1" x14ac:dyDescent="0.2"/>
    <row r="65388" ht="10.199999999999999" hidden="1" x14ac:dyDescent="0.2"/>
    <row r="65389" ht="10.199999999999999" hidden="1" x14ac:dyDescent="0.2"/>
    <row r="65390" ht="10.199999999999999" hidden="1" x14ac:dyDescent="0.2"/>
    <row r="65391" ht="10.199999999999999" hidden="1" x14ac:dyDescent="0.2"/>
    <row r="65392" ht="10.199999999999999" hidden="1" x14ac:dyDescent="0.2"/>
    <row r="65393" ht="10.199999999999999" hidden="1" x14ac:dyDescent="0.2"/>
    <row r="65394" ht="10.199999999999999" hidden="1" x14ac:dyDescent="0.2"/>
    <row r="65395" ht="10.199999999999999" hidden="1" x14ac:dyDescent="0.2"/>
    <row r="65396" ht="10.199999999999999" hidden="1" x14ac:dyDescent="0.2"/>
    <row r="65397" ht="10.199999999999999" hidden="1" x14ac:dyDescent="0.2"/>
    <row r="65398" ht="10.199999999999999" hidden="1" x14ac:dyDescent="0.2"/>
    <row r="65399" ht="10.199999999999999" hidden="1" x14ac:dyDescent="0.2"/>
    <row r="65400" ht="10.199999999999999" hidden="1" x14ac:dyDescent="0.2"/>
    <row r="65401" ht="10.199999999999999" hidden="1" x14ac:dyDescent="0.2"/>
    <row r="65402" ht="10.199999999999999" hidden="1" x14ac:dyDescent="0.2"/>
    <row r="65403" ht="10.199999999999999" hidden="1" x14ac:dyDescent="0.2"/>
    <row r="65404" ht="10.199999999999999" hidden="1" x14ac:dyDescent="0.2"/>
    <row r="65405" ht="10.199999999999999" hidden="1" x14ac:dyDescent="0.2"/>
    <row r="65406" ht="10.199999999999999" hidden="1" x14ac:dyDescent="0.2"/>
    <row r="65407" ht="10.199999999999999" hidden="1" x14ac:dyDescent="0.2"/>
    <row r="65408" ht="10.199999999999999" hidden="1" x14ac:dyDescent="0.2"/>
    <row r="65409" ht="10.199999999999999" hidden="1" x14ac:dyDescent="0.2"/>
    <row r="65410" ht="10.199999999999999" hidden="1" x14ac:dyDescent="0.2"/>
    <row r="65411" ht="10.199999999999999" hidden="1" x14ac:dyDescent="0.2"/>
    <row r="65412" ht="10.199999999999999" hidden="1" x14ac:dyDescent="0.2"/>
    <row r="65413" ht="10.199999999999999" hidden="1" x14ac:dyDescent="0.2"/>
    <row r="65414" ht="10.199999999999999" hidden="1" x14ac:dyDescent="0.2"/>
    <row r="65415" ht="10.199999999999999" hidden="1" x14ac:dyDescent="0.2"/>
    <row r="65416" ht="10.199999999999999" hidden="1" x14ac:dyDescent="0.2"/>
    <row r="65417" ht="10.199999999999999" hidden="1" x14ac:dyDescent="0.2"/>
    <row r="65418" ht="10.199999999999999" hidden="1" x14ac:dyDescent="0.2"/>
    <row r="65419" ht="10.199999999999999" hidden="1" x14ac:dyDescent="0.2"/>
    <row r="65420" ht="10.199999999999999" hidden="1" x14ac:dyDescent="0.2"/>
    <row r="65421" ht="10.199999999999999" hidden="1" x14ac:dyDescent="0.2"/>
    <row r="65422" ht="10.199999999999999" hidden="1" x14ac:dyDescent="0.2"/>
    <row r="65423" ht="10.199999999999999" hidden="1" x14ac:dyDescent="0.2"/>
    <row r="65424" ht="10.199999999999999" hidden="1" x14ac:dyDescent="0.2"/>
    <row r="65425" ht="10.199999999999999" hidden="1" x14ac:dyDescent="0.2"/>
    <row r="65426" ht="10.199999999999999" hidden="1" x14ac:dyDescent="0.2"/>
    <row r="65427" ht="10.199999999999999" hidden="1" x14ac:dyDescent="0.2"/>
    <row r="65428" ht="10.199999999999999" hidden="1" x14ac:dyDescent="0.2"/>
    <row r="65429" ht="10.199999999999999" hidden="1" x14ac:dyDescent="0.2"/>
    <row r="65430" ht="10.199999999999999" hidden="1" x14ac:dyDescent="0.2"/>
    <row r="65431" ht="10.199999999999999" hidden="1" x14ac:dyDescent="0.2"/>
    <row r="65432" ht="10.199999999999999" hidden="1" x14ac:dyDescent="0.2"/>
    <row r="65433" ht="10.199999999999999" hidden="1" x14ac:dyDescent="0.2"/>
    <row r="65434" ht="10.199999999999999" hidden="1" x14ac:dyDescent="0.2"/>
    <row r="65435" ht="10.199999999999999" hidden="1" x14ac:dyDescent="0.2"/>
    <row r="65436" ht="10.199999999999999" hidden="1" x14ac:dyDescent="0.2"/>
    <row r="65437" ht="10.199999999999999" hidden="1" x14ac:dyDescent="0.2"/>
    <row r="65438" ht="10.199999999999999" hidden="1" x14ac:dyDescent="0.2"/>
    <row r="65439" ht="10.199999999999999" hidden="1" x14ac:dyDescent="0.2"/>
    <row r="65440" ht="10.199999999999999" hidden="1" x14ac:dyDescent="0.2"/>
    <row r="65441" ht="10.199999999999999" hidden="1" x14ac:dyDescent="0.2"/>
    <row r="65442" ht="10.199999999999999" hidden="1" x14ac:dyDescent="0.2"/>
    <row r="65443" ht="10.199999999999999" hidden="1" x14ac:dyDescent="0.2"/>
    <row r="65444" ht="10.199999999999999" hidden="1" x14ac:dyDescent="0.2"/>
    <row r="65445" ht="10.199999999999999" hidden="1" x14ac:dyDescent="0.2"/>
    <row r="65446" ht="10.199999999999999" hidden="1" x14ac:dyDescent="0.2"/>
    <row r="65447" ht="10.199999999999999" hidden="1" x14ac:dyDescent="0.2"/>
    <row r="65448" ht="10.199999999999999" hidden="1" x14ac:dyDescent="0.2"/>
    <row r="65449" ht="10.199999999999999" hidden="1" x14ac:dyDescent="0.2"/>
    <row r="65450" ht="10.199999999999999" hidden="1" x14ac:dyDescent="0.2"/>
    <row r="65451" ht="10.199999999999999" hidden="1" x14ac:dyDescent="0.2"/>
    <row r="65452" ht="10.199999999999999" hidden="1" x14ac:dyDescent="0.2"/>
    <row r="65453" ht="10.199999999999999" hidden="1" x14ac:dyDescent="0.2"/>
    <row r="65454" ht="10.199999999999999" hidden="1" x14ac:dyDescent="0.2"/>
    <row r="65455" ht="10.199999999999999" hidden="1" x14ac:dyDescent="0.2"/>
    <row r="65456" ht="10.199999999999999" hidden="1" x14ac:dyDescent="0.2"/>
    <row r="65457" ht="10.199999999999999" hidden="1" x14ac:dyDescent="0.2"/>
    <row r="65458" ht="10.199999999999999" hidden="1" x14ac:dyDescent="0.2"/>
    <row r="65459" ht="10.199999999999999" hidden="1" x14ac:dyDescent="0.2"/>
    <row r="65460" ht="10.199999999999999" hidden="1" x14ac:dyDescent="0.2"/>
    <row r="65461" ht="10.199999999999999" hidden="1" x14ac:dyDescent="0.2"/>
    <row r="65462" ht="10.199999999999999" hidden="1" x14ac:dyDescent="0.2"/>
    <row r="65463" ht="10.199999999999999" hidden="1" x14ac:dyDescent="0.2"/>
    <row r="65464" ht="10.199999999999999" hidden="1" x14ac:dyDescent="0.2"/>
    <row r="65465" ht="10.199999999999999" hidden="1" x14ac:dyDescent="0.2"/>
    <row r="65466" ht="10.199999999999999" hidden="1" x14ac:dyDescent="0.2"/>
    <row r="65467" ht="10.199999999999999" hidden="1" x14ac:dyDescent="0.2"/>
    <row r="65468" ht="10.199999999999999" hidden="1" x14ac:dyDescent="0.2"/>
    <row r="65469" ht="10.199999999999999" hidden="1" x14ac:dyDescent="0.2"/>
    <row r="65470" ht="10.199999999999999" hidden="1" x14ac:dyDescent="0.2"/>
    <row r="65471" ht="10.199999999999999" hidden="1" x14ac:dyDescent="0.2"/>
    <row r="65472" ht="10.199999999999999" hidden="1" x14ac:dyDescent="0.2"/>
    <row r="65473" ht="10.199999999999999" hidden="1" x14ac:dyDescent="0.2"/>
    <row r="65474" ht="10.199999999999999" hidden="1" x14ac:dyDescent="0.2"/>
    <row r="65475" ht="10.199999999999999" hidden="1" x14ac:dyDescent="0.2"/>
    <row r="65476" ht="10.199999999999999" hidden="1" x14ac:dyDescent="0.2"/>
    <row r="65477" ht="10.199999999999999" hidden="1" x14ac:dyDescent="0.2"/>
    <row r="65478" ht="10.199999999999999" hidden="1" x14ac:dyDescent="0.2"/>
    <row r="65479" ht="10.199999999999999" hidden="1" x14ac:dyDescent="0.2"/>
    <row r="65480" ht="10.199999999999999" hidden="1" x14ac:dyDescent="0.2"/>
    <row r="65481" ht="10.199999999999999" hidden="1" x14ac:dyDescent="0.2"/>
    <row r="65482" ht="10.199999999999999" hidden="1" x14ac:dyDescent="0.2"/>
    <row r="65483" ht="10.199999999999999" hidden="1" x14ac:dyDescent="0.2"/>
    <row r="65484" ht="10.199999999999999" hidden="1" x14ac:dyDescent="0.2"/>
    <row r="65485" ht="10.199999999999999" hidden="1" x14ac:dyDescent="0.2"/>
    <row r="65486" ht="10.199999999999999" hidden="1" x14ac:dyDescent="0.2"/>
    <row r="65487" ht="10.199999999999999" hidden="1" x14ac:dyDescent="0.2"/>
    <row r="65488" ht="10.199999999999999" hidden="1" x14ac:dyDescent="0.2"/>
    <row r="65489" ht="10.199999999999999" hidden="1" x14ac:dyDescent="0.2"/>
    <row r="65490" ht="10.199999999999999" hidden="1" x14ac:dyDescent="0.2"/>
    <row r="65491" ht="10.199999999999999" hidden="1" x14ac:dyDescent="0.2"/>
    <row r="65492" ht="10.199999999999999" hidden="1" x14ac:dyDescent="0.2"/>
    <row r="65493" ht="10.199999999999999" hidden="1" x14ac:dyDescent="0.2"/>
    <row r="65494" ht="10.199999999999999" hidden="1" x14ac:dyDescent="0.2"/>
    <row r="65495" ht="10.199999999999999" hidden="1" x14ac:dyDescent="0.2"/>
    <row r="65496" ht="10.199999999999999" hidden="1" x14ac:dyDescent="0.2"/>
    <row r="65497" ht="10.199999999999999" hidden="1" x14ac:dyDescent="0.2"/>
    <row r="65498" ht="10.199999999999999" hidden="1" x14ac:dyDescent="0.2"/>
    <row r="65499" ht="10.199999999999999" hidden="1" x14ac:dyDescent="0.2"/>
    <row r="65500" ht="10.199999999999999" hidden="1" x14ac:dyDescent="0.2"/>
    <row r="65501" ht="10.199999999999999" hidden="1" x14ac:dyDescent="0.2"/>
    <row r="65502" ht="10.199999999999999" hidden="1" x14ac:dyDescent="0.2"/>
    <row r="65503" ht="10.199999999999999" hidden="1" x14ac:dyDescent="0.2"/>
    <row r="65504" ht="10.199999999999999" hidden="1" x14ac:dyDescent="0.2"/>
    <row r="65505" ht="10.199999999999999" hidden="1" x14ac:dyDescent="0.2"/>
    <row r="65506" ht="10.199999999999999" hidden="1" x14ac:dyDescent="0.2"/>
    <row r="65507" ht="10.199999999999999" hidden="1" x14ac:dyDescent="0.2"/>
    <row r="65508" ht="10.199999999999999" hidden="1" x14ac:dyDescent="0.2"/>
    <row r="65509" ht="10.199999999999999" hidden="1" x14ac:dyDescent="0.2"/>
    <row r="65510" ht="10.199999999999999" hidden="1" x14ac:dyDescent="0.2"/>
    <row r="65511" ht="10.199999999999999" hidden="1" x14ac:dyDescent="0.2"/>
    <row r="65512" ht="10.199999999999999" hidden="1" x14ac:dyDescent="0.2"/>
    <row r="65513" ht="10.199999999999999" hidden="1" x14ac:dyDescent="0.2"/>
    <row r="65514" ht="10.199999999999999" hidden="1" x14ac:dyDescent="0.2"/>
    <row r="65515" ht="10.199999999999999" hidden="1" x14ac:dyDescent="0.2"/>
    <row r="65516" ht="10.199999999999999" hidden="1" x14ac:dyDescent="0.2"/>
    <row r="65517" ht="10.199999999999999" hidden="1" x14ac:dyDescent="0.2"/>
    <row r="65518" ht="10.199999999999999" hidden="1" x14ac:dyDescent="0.2"/>
    <row r="65519" ht="10.199999999999999" hidden="1" x14ac:dyDescent="0.2"/>
    <row r="65520" ht="10.199999999999999" hidden="1" x14ac:dyDescent="0.2"/>
    <row r="65521" ht="10.199999999999999" hidden="1" x14ac:dyDescent="0.2"/>
    <row r="65522" ht="10.199999999999999" hidden="1" x14ac:dyDescent="0.2"/>
    <row r="65523" ht="10.199999999999999" hidden="1" x14ac:dyDescent="0.2"/>
    <row r="65524" ht="10.199999999999999" hidden="1" x14ac:dyDescent="0.2"/>
    <row r="65525" ht="10.199999999999999" hidden="1" x14ac:dyDescent="0.2"/>
    <row r="65526" ht="10.199999999999999" hidden="1" x14ac:dyDescent="0.2"/>
    <row r="65527" ht="10.199999999999999" hidden="1" x14ac:dyDescent="0.2"/>
    <row r="65528" ht="10.199999999999999" hidden="1" x14ac:dyDescent="0.2"/>
    <row r="65529" ht="10.199999999999999" hidden="1" x14ac:dyDescent="0.2"/>
    <row r="65530" ht="10.199999999999999" hidden="1" x14ac:dyDescent="0.2"/>
    <row r="65531" ht="10.199999999999999" hidden="1" x14ac:dyDescent="0.2"/>
    <row r="65532" ht="10.199999999999999" hidden="1" x14ac:dyDescent="0.2"/>
    <row r="65533" ht="10.199999999999999" hidden="1" x14ac:dyDescent="0.2"/>
    <row r="65534" ht="10.199999999999999" hidden="1" x14ac:dyDescent="0.2"/>
    <row r="65535" ht="10.199999999999999" hidden="1" x14ac:dyDescent="0.2"/>
    <row r="65536" ht="10.199999999999999" hidden="1" x14ac:dyDescent="0.2"/>
  </sheetData>
  <sheetProtection selectLockedCells="1"/>
  <mergeCells count="174">
    <mergeCell ref="R108:T108"/>
    <mergeCell ref="R111:X111"/>
    <mergeCell ref="C103:E103"/>
    <mergeCell ref="G103:P103"/>
    <mergeCell ref="C104:E104"/>
    <mergeCell ref="G104:P104"/>
    <mergeCell ref="C108:E108"/>
    <mergeCell ref="F108:G108"/>
    <mergeCell ref="H108:J108"/>
    <mergeCell ref="K108:N108"/>
    <mergeCell ref="B95:W95"/>
    <mergeCell ref="B96:B97"/>
    <mergeCell ref="C96:T97"/>
    <mergeCell ref="U96:U97"/>
    <mergeCell ref="V96:X97"/>
    <mergeCell ref="C101:K101"/>
    <mergeCell ref="L101:M101"/>
    <mergeCell ref="C91:T91"/>
    <mergeCell ref="V91:X91"/>
    <mergeCell ref="C93:T93"/>
    <mergeCell ref="V93:X93"/>
    <mergeCell ref="C94:T94"/>
    <mergeCell ref="V94:X94"/>
    <mergeCell ref="C86:T86"/>
    <mergeCell ref="V86:X86"/>
    <mergeCell ref="V88:X88"/>
    <mergeCell ref="C89:S89"/>
    <mergeCell ref="V89:X89"/>
    <mergeCell ref="C90:S90"/>
    <mergeCell ref="V90:X90"/>
    <mergeCell ref="C83:T83"/>
    <mergeCell ref="V83:X83"/>
    <mergeCell ref="C84:T84"/>
    <mergeCell ref="V84:X84"/>
    <mergeCell ref="C85:T85"/>
    <mergeCell ref="V85:X85"/>
    <mergeCell ref="C80:T80"/>
    <mergeCell ref="V80:X80"/>
    <mergeCell ref="C81:T81"/>
    <mergeCell ref="V81:X81"/>
    <mergeCell ref="C82:T82"/>
    <mergeCell ref="V82:X82"/>
    <mergeCell ref="C77:T77"/>
    <mergeCell ref="V77:X77"/>
    <mergeCell ref="C78:T78"/>
    <mergeCell ref="V78:X78"/>
    <mergeCell ref="C79:T79"/>
    <mergeCell ref="V79:X79"/>
    <mergeCell ref="C74:T74"/>
    <mergeCell ref="V74:X74"/>
    <mergeCell ref="C75:T75"/>
    <mergeCell ref="V75:X75"/>
    <mergeCell ref="C76:T76"/>
    <mergeCell ref="V76:X76"/>
    <mergeCell ref="C71:T71"/>
    <mergeCell ref="V71:X71"/>
    <mergeCell ref="C72:T72"/>
    <mergeCell ref="V72:X72"/>
    <mergeCell ref="C73:T73"/>
    <mergeCell ref="V73:X73"/>
    <mergeCell ref="C68:T68"/>
    <mergeCell ref="V68:X68"/>
    <mergeCell ref="C69:T69"/>
    <mergeCell ref="V69:X69"/>
    <mergeCell ref="C70:T70"/>
    <mergeCell ref="V70:X70"/>
    <mergeCell ref="C65:T65"/>
    <mergeCell ref="V65:X65"/>
    <mergeCell ref="C66:T66"/>
    <mergeCell ref="V66:X66"/>
    <mergeCell ref="C67:T67"/>
    <mergeCell ref="V67:X67"/>
    <mergeCell ref="V61:X61"/>
    <mergeCell ref="C62:T62"/>
    <mergeCell ref="V62:X62"/>
    <mergeCell ref="C63:T63"/>
    <mergeCell ref="V63:X63"/>
    <mergeCell ref="C64:T64"/>
    <mergeCell ref="V64:X64"/>
    <mergeCell ref="C55:S55"/>
    <mergeCell ref="V55:X55"/>
    <mergeCell ref="C56:T56"/>
    <mergeCell ref="V56:X56"/>
    <mergeCell ref="V58:X58"/>
    <mergeCell ref="C59:T59"/>
    <mergeCell ref="V59:X59"/>
    <mergeCell ref="C50:T50"/>
    <mergeCell ref="V50:X50"/>
    <mergeCell ref="C51:T51"/>
    <mergeCell ref="V51:X51"/>
    <mergeCell ref="V53:X53"/>
    <mergeCell ref="C54:S54"/>
    <mergeCell ref="V54:X54"/>
    <mergeCell ref="C47:T47"/>
    <mergeCell ref="V47:X47"/>
    <mergeCell ref="C48:T48"/>
    <mergeCell ref="V48:X48"/>
    <mergeCell ref="C49:T49"/>
    <mergeCell ref="V49:X49"/>
    <mergeCell ref="C44:T44"/>
    <mergeCell ref="V44:X44"/>
    <mergeCell ref="C45:T45"/>
    <mergeCell ref="V45:X45"/>
    <mergeCell ref="C46:T46"/>
    <mergeCell ref="V46:X46"/>
    <mergeCell ref="C41:T41"/>
    <mergeCell ref="V41:X41"/>
    <mergeCell ref="C42:T42"/>
    <mergeCell ref="V42:X42"/>
    <mergeCell ref="C43:T43"/>
    <mergeCell ref="V43:X43"/>
    <mergeCell ref="C38:T38"/>
    <mergeCell ref="V38:X38"/>
    <mergeCell ref="C39:T39"/>
    <mergeCell ref="V39:X39"/>
    <mergeCell ref="C40:T40"/>
    <mergeCell ref="V40:X40"/>
    <mergeCell ref="C35:T35"/>
    <mergeCell ref="V35:X35"/>
    <mergeCell ref="C36:T36"/>
    <mergeCell ref="V36:X36"/>
    <mergeCell ref="C37:T37"/>
    <mergeCell ref="V37:X37"/>
    <mergeCell ref="B31:U31"/>
    <mergeCell ref="V32:X32"/>
    <mergeCell ref="C33:T33"/>
    <mergeCell ref="V33:X33"/>
    <mergeCell ref="C34:T34"/>
    <mergeCell ref="V34:X34"/>
    <mergeCell ref="C28:T28"/>
    <mergeCell ref="V28:X28"/>
    <mergeCell ref="C29:T29"/>
    <mergeCell ref="V29:X29"/>
    <mergeCell ref="C30:T30"/>
    <mergeCell ref="V30:X30"/>
    <mergeCell ref="V24:X24"/>
    <mergeCell ref="C25:T25"/>
    <mergeCell ref="V25:X25"/>
    <mergeCell ref="C26:T26"/>
    <mergeCell ref="V26:X26"/>
    <mergeCell ref="C27:T27"/>
    <mergeCell ref="V27:X27"/>
    <mergeCell ref="C21:T21"/>
    <mergeCell ref="V21:X21"/>
    <mergeCell ref="C22:T22"/>
    <mergeCell ref="V22:X22"/>
    <mergeCell ref="C23:T23"/>
    <mergeCell ref="V23:X23"/>
    <mergeCell ref="C18:T18"/>
    <mergeCell ref="V18:X18"/>
    <mergeCell ref="C19:T19"/>
    <mergeCell ref="V19:X19"/>
    <mergeCell ref="C20:T20"/>
    <mergeCell ref="V20:X20"/>
    <mergeCell ref="C14:T14"/>
    <mergeCell ref="V14:X14"/>
    <mergeCell ref="V15:X15"/>
    <mergeCell ref="C16:T16"/>
    <mergeCell ref="V16:X16"/>
    <mergeCell ref="C17:T17"/>
    <mergeCell ref="V17:X17"/>
    <mergeCell ref="D10:K10"/>
    <mergeCell ref="M10:N10"/>
    <mergeCell ref="P10:Q10"/>
    <mergeCell ref="S10:T10"/>
    <mergeCell ref="V10:W10"/>
    <mergeCell ref="V13:X13"/>
    <mergeCell ref="V4:X4"/>
    <mergeCell ref="C6:E6"/>
    <mergeCell ref="D7:G7"/>
    <mergeCell ref="P7:V7"/>
    <mergeCell ref="D9:F9"/>
    <mergeCell ref="M9:N9"/>
    <mergeCell ref="I7:O7"/>
  </mergeCells>
  <conditionalFormatting sqref="B31">
    <cfRule type="containsText" dxfId="49" priority="1" stopIfTrue="1" operator="containsText" text="La sumatoria de las casillas 11+12+13+14+15 debe ser igual al valor de la casilla 10.">
      <formula>NOT(ISERROR(SEARCH("La sumatoria de las casillas 11+12+13+14+15 debe ser igual al valor de la casilla 10.",B31)))</formula>
    </cfRule>
  </conditionalFormatting>
  <dataValidations count="6">
    <dataValidation type="custom" allowBlank="1" showInputMessage="1" showErrorMessage="1" errorTitle="Error" error="Favor completar la casilla 1 (Total de Operaciones del periodo)" sqref="V21:W22 JR21:JS22 TN21:TO22 ADJ21:ADK22 ANF21:ANG22 AXB21:AXC22 BGX21:BGY22 BQT21:BQU22 CAP21:CAQ22 CKL21:CKM22 CUH21:CUI22 DED21:DEE22 DNZ21:DOA22 DXV21:DXW22 EHR21:EHS22 ERN21:ERO22 FBJ21:FBK22 FLF21:FLG22 FVB21:FVC22 GEX21:GEY22 GOT21:GOU22 GYP21:GYQ22 HIL21:HIM22 HSH21:HSI22 ICD21:ICE22 ILZ21:IMA22 IVV21:IVW22 JFR21:JFS22 JPN21:JPO22 JZJ21:JZK22 KJF21:KJG22 KTB21:KTC22 LCX21:LCY22 LMT21:LMU22 LWP21:LWQ22 MGL21:MGM22 MQH21:MQI22 NAD21:NAE22 NJZ21:NKA22 NTV21:NTW22 ODR21:ODS22 ONN21:ONO22 OXJ21:OXK22 PHF21:PHG22 PRB21:PRC22 QAX21:QAY22 QKT21:QKU22 QUP21:QUQ22 REL21:REM22 ROH21:ROI22 RYD21:RYE22 SHZ21:SIA22 SRV21:SRW22 TBR21:TBS22 TLN21:TLO22 TVJ21:TVK22 UFF21:UFG22 UPB21:UPC22 UYX21:UYY22 VIT21:VIU22 VSP21:VSQ22 WCL21:WCM22 WMH21:WMI22 WWD21:WWE22 V65557:W65558 JR65557:JS65558 TN65557:TO65558 ADJ65557:ADK65558 ANF65557:ANG65558 AXB65557:AXC65558 BGX65557:BGY65558 BQT65557:BQU65558 CAP65557:CAQ65558 CKL65557:CKM65558 CUH65557:CUI65558 DED65557:DEE65558 DNZ65557:DOA65558 DXV65557:DXW65558 EHR65557:EHS65558 ERN65557:ERO65558 FBJ65557:FBK65558 FLF65557:FLG65558 FVB65557:FVC65558 GEX65557:GEY65558 GOT65557:GOU65558 GYP65557:GYQ65558 HIL65557:HIM65558 HSH65557:HSI65558 ICD65557:ICE65558 ILZ65557:IMA65558 IVV65557:IVW65558 JFR65557:JFS65558 JPN65557:JPO65558 JZJ65557:JZK65558 KJF65557:KJG65558 KTB65557:KTC65558 LCX65557:LCY65558 LMT65557:LMU65558 LWP65557:LWQ65558 MGL65557:MGM65558 MQH65557:MQI65558 NAD65557:NAE65558 NJZ65557:NKA65558 NTV65557:NTW65558 ODR65557:ODS65558 ONN65557:ONO65558 OXJ65557:OXK65558 PHF65557:PHG65558 PRB65557:PRC65558 QAX65557:QAY65558 QKT65557:QKU65558 QUP65557:QUQ65558 REL65557:REM65558 ROH65557:ROI65558 RYD65557:RYE65558 SHZ65557:SIA65558 SRV65557:SRW65558 TBR65557:TBS65558 TLN65557:TLO65558 TVJ65557:TVK65558 UFF65557:UFG65558 UPB65557:UPC65558 UYX65557:UYY65558 VIT65557:VIU65558 VSP65557:VSQ65558 WCL65557:WCM65558 WMH65557:WMI65558 WWD65557:WWE65558 V131093:W131094 JR131093:JS131094 TN131093:TO131094 ADJ131093:ADK131094 ANF131093:ANG131094 AXB131093:AXC131094 BGX131093:BGY131094 BQT131093:BQU131094 CAP131093:CAQ131094 CKL131093:CKM131094 CUH131093:CUI131094 DED131093:DEE131094 DNZ131093:DOA131094 DXV131093:DXW131094 EHR131093:EHS131094 ERN131093:ERO131094 FBJ131093:FBK131094 FLF131093:FLG131094 FVB131093:FVC131094 GEX131093:GEY131094 GOT131093:GOU131094 GYP131093:GYQ131094 HIL131093:HIM131094 HSH131093:HSI131094 ICD131093:ICE131094 ILZ131093:IMA131094 IVV131093:IVW131094 JFR131093:JFS131094 JPN131093:JPO131094 JZJ131093:JZK131094 KJF131093:KJG131094 KTB131093:KTC131094 LCX131093:LCY131094 LMT131093:LMU131094 LWP131093:LWQ131094 MGL131093:MGM131094 MQH131093:MQI131094 NAD131093:NAE131094 NJZ131093:NKA131094 NTV131093:NTW131094 ODR131093:ODS131094 ONN131093:ONO131094 OXJ131093:OXK131094 PHF131093:PHG131094 PRB131093:PRC131094 QAX131093:QAY131094 QKT131093:QKU131094 QUP131093:QUQ131094 REL131093:REM131094 ROH131093:ROI131094 RYD131093:RYE131094 SHZ131093:SIA131094 SRV131093:SRW131094 TBR131093:TBS131094 TLN131093:TLO131094 TVJ131093:TVK131094 UFF131093:UFG131094 UPB131093:UPC131094 UYX131093:UYY131094 VIT131093:VIU131094 VSP131093:VSQ131094 WCL131093:WCM131094 WMH131093:WMI131094 WWD131093:WWE131094 V196629:W196630 JR196629:JS196630 TN196629:TO196630 ADJ196629:ADK196630 ANF196629:ANG196630 AXB196629:AXC196630 BGX196629:BGY196630 BQT196629:BQU196630 CAP196629:CAQ196630 CKL196629:CKM196630 CUH196629:CUI196630 DED196629:DEE196630 DNZ196629:DOA196630 DXV196629:DXW196630 EHR196629:EHS196630 ERN196629:ERO196630 FBJ196629:FBK196630 FLF196629:FLG196630 FVB196629:FVC196630 GEX196629:GEY196630 GOT196629:GOU196630 GYP196629:GYQ196630 HIL196629:HIM196630 HSH196629:HSI196630 ICD196629:ICE196630 ILZ196629:IMA196630 IVV196629:IVW196630 JFR196629:JFS196630 JPN196629:JPO196630 JZJ196629:JZK196630 KJF196629:KJG196630 KTB196629:KTC196630 LCX196629:LCY196630 LMT196629:LMU196630 LWP196629:LWQ196630 MGL196629:MGM196630 MQH196629:MQI196630 NAD196629:NAE196630 NJZ196629:NKA196630 NTV196629:NTW196630 ODR196629:ODS196630 ONN196629:ONO196630 OXJ196629:OXK196630 PHF196629:PHG196630 PRB196629:PRC196630 QAX196629:QAY196630 QKT196629:QKU196630 QUP196629:QUQ196630 REL196629:REM196630 ROH196629:ROI196630 RYD196629:RYE196630 SHZ196629:SIA196630 SRV196629:SRW196630 TBR196629:TBS196630 TLN196629:TLO196630 TVJ196629:TVK196630 UFF196629:UFG196630 UPB196629:UPC196630 UYX196629:UYY196630 VIT196629:VIU196630 VSP196629:VSQ196630 WCL196629:WCM196630 WMH196629:WMI196630 WWD196629:WWE196630 V262165:W262166 JR262165:JS262166 TN262165:TO262166 ADJ262165:ADK262166 ANF262165:ANG262166 AXB262165:AXC262166 BGX262165:BGY262166 BQT262165:BQU262166 CAP262165:CAQ262166 CKL262165:CKM262166 CUH262165:CUI262166 DED262165:DEE262166 DNZ262165:DOA262166 DXV262165:DXW262166 EHR262165:EHS262166 ERN262165:ERO262166 FBJ262165:FBK262166 FLF262165:FLG262166 FVB262165:FVC262166 GEX262165:GEY262166 GOT262165:GOU262166 GYP262165:GYQ262166 HIL262165:HIM262166 HSH262165:HSI262166 ICD262165:ICE262166 ILZ262165:IMA262166 IVV262165:IVW262166 JFR262165:JFS262166 JPN262165:JPO262166 JZJ262165:JZK262166 KJF262165:KJG262166 KTB262165:KTC262166 LCX262165:LCY262166 LMT262165:LMU262166 LWP262165:LWQ262166 MGL262165:MGM262166 MQH262165:MQI262166 NAD262165:NAE262166 NJZ262165:NKA262166 NTV262165:NTW262166 ODR262165:ODS262166 ONN262165:ONO262166 OXJ262165:OXK262166 PHF262165:PHG262166 PRB262165:PRC262166 QAX262165:QAY262166 QKT262165:QKU262166 QUP262165:QUQ262166 REL262165:REM262166 ROH262165:ROI262166 RYD262165:RYE262166 SHZ262165:SIA262166 SRV262165:SRW262166 TBR262165:TBS262166 TLN262165:TLO262166 TVJ262165:TVK262166 UFF262165:UFG262166 UPB262165:UPC262166 UYX262165:UYY262166 VIT262165:VIU262166 VSP262165:VSQ262166 WCL262165:WCM262166 WMH262165:WMI262166 WWD262165:WWE262166 V327701:W327702 JR327701:JS327702 TN327701:TO327702 ADJ327701:ADK327702 ANF327701:ANG327702 AXB327701:AXC327702 BGX327701:BGY327702 BQT327701:BQU327702 CAP327701:CAQ327702 CKL327701:CKM327702 CUH327701:CUI327702 DED327701:DEE327702 DNZ327701:DOA327702 DXV327701:DXW327702 EHR327701:EHS327702 ERN327701:ERO327702 FBJ327701:FBK327702 FLF327701:FLG327702 FVB327701:FVC327702 GEX327701:GEY327702 GOT327701:GOU327702 GYP327701:GYQ327702 HIL327701:HIM327702 HSH327701:HSI327702 ICD327701:ICE327702 ILZ327701:IMA327702 IVV327701:IVW327702 JFR327701:JFS327702 JPN327701:JPO327702 JZJ327701:JZK327702 KJF327701:KJG327702 KTB327701:KTC327702 LCX327701:LCY327702 LMT327701:LMU327702 LWP327701:LWQ327702 MGL327701:MGM327702 MQH327701:MQI327702 NAD327701:NAE327702 NJZ327701:NKA327702 NTV327701:NTW327702 ODR327701:ODS327702 ONN327701:ONO327702 OXJ327701:OXK327702 PHF327701:PHG327702 PRB327701:PRC327702 QAX327701:QAY327702 QKT327701:QKU327702 QUP327701:QUQ327702 REL327701:REM327702 ROH327701:ROI327702 RYD327701:RYE327702 SHZ327701:SIA327702 SRV327701:SRW327702 TBR327701:TBS327702 TLN327701:TLO327702 TVJ327701:TVK327702 UFF327701:UFG327702 UPB327701:UPC327702 UYX327701:UYY327702 VIT327701:VIU327702 VSP327701:VSQ327702 WCL327701:WCM327702 WMH327701:WMI327702 WWD327701:WWE327702 V393237:W393238 JR393237:JS393238 TN393237:TO393238 ADJ393237:ADK393238 ANF393237:ANG393238 AXB393237:AXC393238 BGX393237:BGY393238 BQT393237:BQU393238 CAP393237:CAQ393238 CKL393237:CKM393238 CUH393237:CUI393238 DED393237:DEE393238 DNZ393237:DOA393238 DXV393237:DXW393238 EHR393237:EHS393238 ERN393237:ERO393238 FBJ393237:FBK393238 FLF393237:FLG393238 FVB393237:FVC393238 GEX393237:GEY393238 GOT393237:GOU393238 GYP393237:GYQ393238 HIL393237:HIM393238 HSH393237:HSI393238 ICD393237:ICE393238 ILZ393237:IMA393238 IVV393237:IVW393238 JFR393237:JFS393238 JPN393237:JPO393238 JZJ393237:JZK393238 KJF393237:KJG393238 KTB393237:KTC393238 LCX393237:LCY393238 LMT393237:LMU393238 LWP393237:LWQ393238 MGL393237:MGM393238 MQH393237:MQI393238 NAD393237:NAE393238 NJZ393237:NKA393238 NTV393237:NTW393238 ODR393237:ODS393238 ONN393237:ONO393238 OXJ393237:OXK393238 PHF393237:PHG393238 PRB393237:PRC393238 QAX393237:QAY393238 QKT393237:QKU393238 QUP393237:QUQ393238 REL393237:REM393238 ROH393237:ROI393238 RYD393237:RYE393238 SHZ393237:SIA393238 SRV393237:SRW393238 TBR393237:TBS393238 TLN393237:TLO393238 TVJ393237:TVK393238 UFF393237:UFG393238 UPB393237:UPC393238 UYX393237:UYY393238 VIT393237:VIU393238 VSP393237:VSQ393238 WCL393237:WCM393238 WMH393237:WMI393238 WWD393237:WWE393238 V458773:W458774 JR458773:JS458774 TN458773:TO458774 ADJ458773:ADK458774 ANF458773:ANG458774 AXB458773:AXC458774 BGX458773:BGY458774 BQT458773:BQU458774 CAP458773:CAQ458774 CKL458773:CKM458774 CUH458773:CUI458774 DED458773:DEE458774 DNZ458773:DOA458774 DXV458773:DXW458774 EHR458773:EHS458774 ERN458773:ERO458774 FBJ458773:FBK458774 FLF458773:FLG458774 FVB458773:FVC458774 GEX458773:GEY458774 GOT458773:GOU458774 GYP458773:GYQ458774 HIL458773:HIM458774 HSH458773:HSI458774 ICD458773:ICE458774 ILZ458773:IMA458774 IVV458773:IVW458774 JFR458773:JFS458774 JPN458773:JPO458774 JZJ458773:JZK458774 KJF458773:KJG458774 KTB458773:KTC458774 LCX458773:LCY458774 LMT458773:LMU458774 LWP458773:LWQ458774 MGL458773:MGM458774 MQH458773:MQI458774 NAD458773:NAE458774 NJZ458773:NKA458774 NTV458773:NTW458774 ODR458773:ODS458774 ONN458773:ONO458774 OXJ458773:OXK458774 PHF458773:PHG458774 PRB458773:PRC458774 QAX458773:QAY458774 QKT458773:QKU458774 QUP458773:QUQ458774 REL458773:REM458774 ROH458773:ROI458774 RYD458773:RYE458774 SHZ458773:SIA458774 SRV458773:SRW458774 TBR458773:TBS458774 TLN458773:TLO458774 TVJ458773:TVK458774 UFF458773:UFG458774 UPB458773:UPC458774 UYX458773:UYY458774 VIT458773:VIU458774 VSP458773:VSQ458774 WCL458773:WCM458774 WMH458773:WMI458774 WWD458773:WWE458774 V524309:W524310 JR524309:JS524310 TN524309:TO524310 ADJ524309:ADK524310 ANF524309:ANG524310 AXB524309:AXC524310 BGX524309:BGY524310 BQT524309:BQU524310 CAP524309:CAQ524310 CKL524309:CKM524310 CUH524309:CUI524310 DED524309:DEE524310 DNZ524309:DOA524310 DXV524309:DXW524310 EHR524309:EHS524310 ERN524309:ERO524310 FBJ524309:FBK524310 FLF524309:FLG524310 FVB524309:FVC524310 GEX524309:GEY524310 GOT524309:GOU524310 GYP524309:GYQ524310 HIL524309:HIM524310 HSH524309:HSI524310 ICD524309:ICE524310 ILZ524309:IMA524310 IVV524309:IVW524310 JFR524309:JFS524310 JPN524309:JPO524310 JZJ524309:JZK524310 KJF524309:KJG524310 KTB524309:KTC524310 LCX524309:LCY524310 LMT524309:LMU524310 LWP524309:LWQ524310 MGL524309:MGM524310 MQH524309:MQI524310 NAD524309:NAE524310 NJZ524309:NKA524310 NTV524309:NTW524310 ODR524309:ODS524310 ONN524309:ONO524310 OXJ524309:OXK524310 PHF524309:PHG524310 PRB524309:PRC524310 QAX524309:QAY524310 QKT524309:QKU524310 QUP524309:QUQ524310 REL524309:REM524310 ROH524309:ROI524310 RYD524309:RYE524310 SHZ524309:SIA524310 SRV524309:SRW524310 TBR524309:TBS524310 TLN524309:TLO524310 TVJ524309:TVK524310 UFF524309:UFG524310 UPB524309:UPC524310 UYX524309:UYY524310 VIT524309:VIU524310 VSP524309:VSQ524310 WCL524309:WCM524310 WMH524309:WMI524310 WWD524309:WWE524310 V589845:W589846 JR589845:JS589846 TN589845:TO589846 ADJ589845:ADK589846 ANF589845:ANG589846 AXB589845:AXC589846 BGX589845:BGY589846 BQT589845:BQU589846 CAP589845:CAQ589846 CKL589845:CKM589846 CUH589845:CUI589846 DED589845:DEE589846 DNZ589845:DOA589846 DXV589845:DXW589846 EHR589845:EHS589846 ERN589845:ERO589846 FBJ589845:FBK589846 FLF589845:FLG589846 FVB589845:FVC589846 GEX589845:GEY589846 GOT589845:GOU589846 GYP589845:GYQ589846 HIL589845:HIM589846 HSH589845:HSI589846 ICD589845:ICE589846 ILZ589845:IMA589846 IVV589845:IVW589846 JFR589845:JFS589846 JPN589845:JPO589846 JZJ589845:JZK589846 KJF589845:KJG589846 KTB589845:KTC589846 LCX589845:LCY589846 LMT589845:LMU589846 LWP589845:LWQ589846 MGL589845:MGM589846 MQH589845:MQI589846 NAD589845:NAE589846 NJZ589845:NKA589846 NTV589845:NTW589846 ODR589845:ODS589846 ONN589845:ONO589846 OXJ589845:OXK589846 PHF589845:PHG589846 PRB589845:PRC589846 QAX589845:QAY589846 QKT589845:QKU589846 QUP589845:QUQ589846 REL589845:REM589846 ROH589845:ROI589846 RYD589845:RYE589846 SHZ589845:SIA589846 SRV589845:SRW589846 TBR589845:TBS589846 TLN589845:TLO589846 TVJ589845:TVK589846 UFF589845:UFG589846 UPB589845:UPC589846 UYX589845:UYY589846 VIT589845:VIU589846 VSP589845:VSQ589846 WCL589845:WCM589846 WMH589845:WMI589846 WWD589845:WWE589846 V655381:W655382 JR655381:JS655382 TN655381:TO655382 ADJ655381:ADK655382 ANF655381:ANG655382 AXB655381:AXC655382 BGX655381:BGY655382 BQT655381:BQU655382 CAP655381:CAQ655382 CKL655381:CKM655382 CUH655381:CUI655382 DED655381:DEE655382 DNZ655381:DOA655382 DXV655381:DXW655382 EHR655381:EHS655382 ERN655381:ERO655382 FBJ655381:FBK655382 FLF655381:FLG655382 FVB655381:FVC655382 GEX655381:GEY655382 GOT655381:GOU655382 GYP655381:GYQ655382 HIL655381:HIM655382 HSH655381:HSI655382 ICD655381:ICE655382 ILZ655381:IMA655382 IVV655381:IVW655382 JFR655381:JFS655382 JPN655381:JPO655382 JZJ655381:JZK655382 KJF655381:KJG655382 KTB655381:KTC655382 LCX655381:LCY655382 LMT655381:LMU655382 LWP655381:LWQ655382 MGL655381:MGM655382 MQH655381:MQI655382 NAD655381:NAE655382 NJZ655381:NKA655382 NTV655381:NTW655382 ODR655381:ODS655382 ONN655381:ONO655382 OXJ655381:OXK655382 PHF655381:PHG655382 PRB655381:PRC655382 QAX655381:QAY655382 QKT655381:QKU655382 QUP655381:QUQ655382 REL655381:REM655382 ROH655381:ROI655382 RYD655381:RYE655382 SHZ655381:SIA655382 SRV655381:SRW655382 TBR655381:TBS655382 TLN655381:TLO655382 TVJ655381:TVK655382 UFF655381:UFG655382 UPB655381:UPC655382 UYX655381:UYY655382 VIT655381:VIU655382 VSP655381:VSQ655382 WCL655381:WCM655382 WMH655381:WMI655382 WWD655381:WWE655382 V720917:W720918 JR720917:JS720918 TN720917:TO720918 ADJ720917:ADK720918 ANF720917:ANG720918 AXB720917:AXC720918 BGX720917:BGY720918 BQT720917:BQU720918 CAP720917:CAQ720918 CKL720917:CKM720918 CUH720917:CUI720918 DED720917:DEE720918 DNZ720917:DOA720918 DXV720917:DXW720918 EHR720917:EHS720918 ERN720917:ERO720918 FBJ720917:FBK720918 FLF720917:FLG720918 FVB720917:FVC720918 GEX720917:GEY720918 GOT720917:GOU720918 GYP720917:GYQ720918 HIL720917:HIM720918 HSH720917:HSI720918 ICD720917:ICE720918 ILZ720917:IMA720918 IVV720917:IVW720918 JFR720917:JFS720918 JPN720917:JPO720918 JZJ720917:JZK720918 KJF720917:KJG720918 KTB720917:KTC720918 LCX720917:LCY720918 LMT720917:LMU720918 LWP720917:LWQ720918 MGL720917:MGM720918 MQH720917:MQI720918 NAD720917:NAE720918 NJZ720917:NKA720918 NTV720917:NTW720918 ODR720917:ODS720918 ONN720917:ONO720918 OXJ720917:OXK720918 PHF720917:PHG720918 PRB720917:PRC720918 QAX720917:QAY720918 QKT720917:QKU720918 QUP720917:QUQ720918 REL720917:REM720918 ROH720917:ROI720918 RYD720917:RYE720918 SHZ720917:SIA720918 SRV720917:SRW720918 TBR720917:TBS720918 TLN720917:TLO720918 TVJ720917:TVK720918 UFF720917:UFG720918 UPB720917:UPC720918 UYX720917:UYY720918 VIT720917:VIU720918 VSP720917:VSQ720918 WCL720917:WCM720918 WMH720917:WMI720918 WWD720917:WWE720918 V786453:W786454 JR786453:JS786454 TN786453:TO786454 ADJ786453:ADK786454 ANF786453:ANG786454 AXB786453:AXC786454 BGX786453:BGY786454 BQT786453:BQU786454 CAP786453:CAQ786454 CKL786453:CKM786454 CUH786453:CUI786454 DED786453:DEE786454 DNZ786453:DOA786454 DXV786453:DXW786454 EHR786453:EHS786454 ERN786453:ERO786454 FBJ786453:FBK786454 FLF786453:FLG786454 FVB786453:FVC786454 GEX786453:GEY786454 GOT786453:GOU786454 GYP786453:GYQ786454 HIL786453:HIM786454 HSH786453:HSI786454 ICD786453:ICE786454 ILZ786453:IMA786454 IVV786453:IVW786454 JFR786453:JFS786454 JPN786453:JPO786454 JZJ786453:JZK786454 KJF786453:KJG786454 KTB786453:KTC786454 LCX786453:LCY786454 LMT786453:LMU786454 LWP786453:LWQ786454 MGL786453:MGM786454 MQH786453:MQI786454 NAD786453:NAE786454 NJZ786453:NKA786454 NTV786453:NTW786454 ODR786453:ODS786454 ONN786453:ONO786454 OXJ786453:OXK786454 PHF786453:PHG786454 PRB786453:PRC786454 QAX786453:QAY786454 QKT786453:QKU786454 QUP786453:QUQ786454 REL786453:REM786454 ROH786453:ROI786454 RYD786453:RYE786454 SHZ786453:SIA786454 SRV786453:SRW786454 TBR786453:TBS786454 TLN786453:TLO786454 TVJ786453:TVK786454 UFF786453:UFG786454 UPB786453:UPC786454 UYX786453:UYY786454 VIT786453:VIU786454 VSP786453:VSQ786454 WCL786453:WCM786454 WMH786453:WMI786454 WWD786453:WWE786454 V851989:W851990 JR851989:JS851990 TN851989:TO851990 ADJ851989:ADK851990 ANF851989:ANG851990 AXB851989:AXC851990 BGX851989:BGY851990 BQT851989:BQU851990 CAP851989:CAQ851990 CKL851989:CKM851990 CUH851989:CUI851990 DED851989:DEE851990 DNZ851989:DOA851990 DXV851989:DXW851990 EHR851989:EHS851990 ERN851989:ERO851990 FBJ851989:FBK851990 FLF851989:FLG851990 FVB851989:FVC851990 GEX851989:GEY851990 GOT851989:GOU851990 GYP851989:GYQ851990 HIL851989:HIM851990 HSH851989:HSI851990 ICD851989:ICE851990 ILZ851989:IMA851990 IVV851989:IVW851990 JFR851989:JFS851990 JPN851989:JPO851990 JZJ851989:JZK851990 KJF851989:KJG851990 KTB851989:KTC851990 LCX851989:LCY851990 LMT851989:LMU851990 LWP851989:LWQ851990 MGL851989:MGM851990 MQH851989:MQI851990 NAD851989:NAE851990 NJZ851989:NKA851990 NTV851989:NTW851990 ODR851989:ODS851990 ONN851989:ONO851990 OXJ851989:OXK851990 PHF851989:PHG851990 PRB851989:PRC851990 QAX851989:QAY851990 QKT851989:QKU851990 QUP851989:QUQ851990 REL851989:REM851990 ROH851989:ROI851990 RYD851989:RYE851990 SHZ851989:SIA851990 SRV851989:SRW851990 TBR851989:TBS851990 TLN851989:TLO851990 TVJ851989:TVK851990 UFF851989:UFG851990 UPB851989:UPC851990 UYX851989:UYY851990 VIT851989:VIU851990 VSP851989:VSQ851990 WCL851989:WCM851990 WMH851989:WMI851990 WWD851989:WWE851990 V917525:W917526 JR917525:JS917526 TN917525:TO917526 ADJ917525:ADK917526 ANF917525:ANG917526 AXB917525:AXC917526 BGX917525:BGY917526 BQT917525:BQU917526 CAP917525:CAQ917526 CKL917525:CKM917526 CUH917525:CUI917526 DED917525:DEE917526 DNZ917525:DOA917526 DXV917525:DXW917526 EHR917525:EHS917526 ERN917525:ERO917526 FBJ917525:FBK917526 FLF917525:FLG917526 FVB917525:FVC917526 GEX917525:GEY917526 GOT917525:GOU917526 GYP917525:GYQ917526 HIL917525:HIM917526 HSH917525:HSI917526 ICD917525:ICE917526 ILZ917525:IMA917526 IVV917525:IVW917526 JFR917525:JFS917526 JPN917525:JPO917526 JZJ917525:JZK917526 KJF917525:KJG917526 KTB917525:KTC917526 LCX917525:LCY917526 LMT917525:LMU917526 LWP917525:LWQ917526 MGL917525:MGM917526 MQH917525:MQI917526 NAD917525:NAE917526 NJZ917525:NKA917526 NTV917525:NTW917526 ODR917525:ODS917526 ONN917525:ONO917526 OXJ917525:OXK917526 PHF917525:PHG917526 PRB917525:PRC917526 QAX917525:QAY917526 QKT917525:QKU917526 QUP917525:QUQ917526 REL917525:REM917526 ROH917525:ROI917526 RYD917525:RYE917526 SHZ917525:SIA917526 SRV917525:SRW917526 TBR917525:TBS917526 TLN917525:TLO917526 TVJ917525:TVK917526 UFF917525:UFG917526 UPB917525:UPC917526 UYX917525:UYY917526 VIT917525:VIU917526 VSP917525:VSQ917526 WCL917525:WCM917526 WMH917525:WMI917526 WWD917525:WWE917526 V983061:W983062 JR983061:JS983062 TN983061:TO983062 ADJ983061:ADK983062 ANF983061:ANG983062 AXB983061:AXC983062 BGX983061:BGY983062 BQT983061:BQU983062 CAP983061:CAQ983062 CKL983061:CKM983062 CUH983061:CUI983062 DED983061:DEE983062 DNZ983061:DOA983062 DXV983061:DXW983062 EHR983061:EHS983062 ERN983061:ERO983062 FBJ983061:FBK983062 FLF983061:FLG983062 FVB983061:FVC983062 GEX983061:GEY983062 GOT983061:GOU983062 GYP983061:GYQ983062 HIL983061:HIM983062 HSH983061:HSI983062 ICD983061:ICE983062 ILZ983061:IMA983062 IVV983061:IVW983062 JFR983061:JFS983062 JPN983061:JPO983062 JZJ983061:JZK983062 KJF983061:KJG983062 KTB983061:KTC983062 LCX983061:LCY983062 LMT983061:LMU983062 LWP983061:LWQ983062 MGL983061:MGM983062 MQH983061:MQI983062 NAD983061:NAE983062 NJZ983061:NKA983062 NTV983061:NTW983062 ODR983061:ODS983062 ONN983061:ONO983062 OXJ983061:OXK983062 PHF983061:PHG983062 PRB983061:PRC983062 QAX983061:QAY983062 QKT983061:QKU983062 QUP983061:QUQ983062 REL983061:REM983062 ROH983061:ROI983062 RYD983061:RYE983062 SHZ983061:SIA983062 SRV983061:SRW983062 TBR983061:TBS983062 TLN983061:TLO983062 TVJ983061:TVK983062 UFF983061:UFG983062 UPB983061:UPC983062 UYX983061:UYY983062 VIT983061:VIU983062 VSP983061:VSQ983062 WCL983061:WCM983062 WMH983061:WMI983062 WWD983061:WWE983062" xr:uid="{00000000-0002-0000-0700-000000000000}">
      <formula1>Z5=2</formula1>
    </dataValidation>
    <dataValidation type="custom" allowBlank="1" showInputMessage="1" showErrorMessage="1" errorTitle="Error" error="Favor completar la casilla 1 (Total de Operaciones del periodo)" sqref="X20 JT20 TP20 ADL20 ANH20 AXD20 BGZ20 BQV20 CAR20 CKN20 CUJ20 DEF20 DOB20 DXX20 EHT20 ERP20 FBL20 FLH20 FVD20 GEZ20 GOV20 GYR20 HIN20 HSJ20 ICF20 IMB20 IVX20 JFT20 JPP20 JZL20 KJH20 KTD20 LCZ20 LMV20 LWR20 MGN20 MQJ20 NAF20 NKB20 NTX20 ODT20 ONP20 OXL20 PHH20 PRD20 QAZ20 QKV20 QUR20 REN20 ROJ20 RYF20 SIB20 SRX20 TBT20 TLP20 TVL20 UFH20 UPD20 UYZ20 VIV20 VSR20 WCN20 WMJ20 WWF20 X65556 JT65556 TP65556 ADL65556 ANH65556 AXD65556 BGZ65556 BQV65556 CAR65556 CKN65556 CUJ65556 DEF65556 DOB65556 DXX65556 EHT65556 ERP65556 FBL65556 FLH65556 FVD65556 GEZ65556 GOV65556 GYR65556 HIN65556 HSJ65556 ICF65556 IMB65556 IVX65556 JFT65556 JPP65556 JZL65556 KJH65556 KTD65556 LCZ65556 LMV65556 LWR65556 MGN65556 MQJ65556 NAF65556 NKB65556 NTX65556 ODT65556 ONP65556 OXL65556 PHH65556 PRD65556 QAZ65556 QKV65556 QUR65556 REN65556 ROJ65556 RYF65556 SIB65556 SRX65556 TBT65556 TLP65556 TVL65556 UFH65556 UPD65556 UYZ65556 VIV65556 VSR65556 WCN65556 WMJ65556 WWF65556 X131092 JT131092 TP131092 ADL131092 ANH131092 AXD131092 BGZ131092 BQV131092 CAR131092 CKN131092 CUJ131092 DEF131092 DOB131092 DXX131092 EHT131092 ERP131092 FBL131092 FLH131092 FVD131092 GEZ131092 GOV131092 GYR131092 HIN131092 HSJ131092 ICF131092 IMB131092 IVX131092 JFT131092 JPP131092 JZL131092 KJH131092 KTD131092 LCZ131092 LMV131092 LWR131092 MGN131092 MQJ131092 NAF131092 NKB131092 NTX131092 ODT131092 ONP131092 OXL131092 PHH131092 PRD131092 QAZ131092 QKV131092 QUR131092 REN131092 ROJ131092 RYF131092 SIB131092 SRX131092 TBT131092 TLP131092 TVL131092 UFH131092 UPD131092 UYZ131092 VIV131092 VSR131092 WCN131092 WMJ131092 WWF131092 X196628 JT196628 TP196628 ADL196628 ANH196628 AXD196628 BGZ196628 BQV196628 CAR196628 CKN196628 CUJ196628 DEF196628 DOB196628 DXX196628 EHT196628 ERP196628 FBL196628 FLH196628 FVD196628 GEZ196628 GOV196628 GYR196628 HIN196628 HSJ196628 ICF196628 IMB196628 IVX196628 JFT196628 JPP196628 JZL196628 KJH196628 KTD196628 LCZ196628 LMV196628 LWR196628 MGN196628 MQJ196628 NAF196628 NKB196628 NTX196628 ODT196628 ONP196628 OXL196628 PHH196628 PRD196628 QAZ196628 QKV196628 QUR196628 REN196628 ROJ196628 RYF196628 SIB196628 SRX196628 TBT196628 TLP196628 TVL196628 UFH196628 UPD196628 UYZ196628 VIV196628 VSR196628 WCN196628 WMJ196628 WWF196628 X262164 JT262164 TP262164 ADL262164 ANH262164 AXD262164 BGZ262164 BQV262164 CAR262164 CKN262164 CUJ262164 DEF262164 DOB262164 DXX262164 EHT262164 ERP262164 FBL262164 FLH262164 FVD262164 GEZ262164 GOV262164 GYR262164 HIN262164 HSJ262164 ICF262164 IMB262164 IVX262164 JFT262164 JPP262164 JZL262164 KJH262164 KTD262164 LCZ262164 LMV262164 LWR262164 MGN262164 MQJ262164 NAF262164 NKB262164 NTX262164 ODT262164 ONP262164 OXL262164 PHH262164 PRD262164 QAZ262164 QKV262164 QUR262164 REN262164 ROJ262164 RYF262164 SIB262164 SRX262164 TBT262164 TLP262164 TVL262164 UFH262164 UPD262164 UYZ262164 VIV262164 VSR262164 WCN262164 WMJ262164 WWF262164 X327700 JT327700 TP327700 ADL327700 ANH327700 AXD327700 BGZ327700 BQV327700 CAR327700 CKN327700 CUJ327700 DEF327700 DOB327700 DXX327700 EHT327700 ERP327700 FBL327700 FLH327700 FVD327700 GEZ327700 GOV327700 GYR327700 HIN327700 HSJ327700 ICF327700 IMB327700 IVX327700 JFT327700 JPP327700 JZL327700 KJH327700 KTD327700 LCZ327700 LMV327700 LWR327700 MGN327700 MQJ327700 NAF327700 NKB327700 NTX327700 ODT327700 ONP327700 OXL327700 PHH327700 PRD327700 QAZ327700 QKV327700 QUR327700 REN327700 ROJ327700 RYF327700 SIB327700 SRX327700 TBT327700 TLP327700 TVL327700 UFH327700 UPD327700 UYZ327700 VIV327700 VSR327700 WCN327700 WMJ327700 WWF327700 X393236 JT393236 TP393236 ADL393236 ANH393236 AXD393236 BGZ393236 BQV393236 CAR393236 CKN393236 CUJ393236 DEF393236 DOB393236 DXX393236 EHT393236 ERP393236 FBL393236 FLH393236 FVD393236 GEZ393236 GOV393236 GYR393236 HIN393236 HSJ393236 ICF393236 IMB393236 IVX393236 JFT393236 JPP393236 JZL393236 KJH393236 KTD393236 LCZ393236 LMV393236 LWR393236 MGN393236 MQJ393236 NAF393236 NKB393236 NTX393236 ODT393236 ONP393236 OXL393236 PHH393236 PRD393236 QAZ393236 QKV393236 QUR393236 REN393236 ROJ393236 RYF393236 SIB393236 SRX393236 TBT393236 TLP393236 TVL393236 UFH393236 UPD393236 UYZ393236 VIV393236 VSR393236 WCN393236 WMJ393236 WWF393236 X458772 JT458772 TP458772 ADL458772 ANH458772 AXD458772 BGZ458772 BQV458772 CAR458772 CKN458772 CUJ458772 DEF458772 DOB458772 DXX458772 EHT458772 ERP458772 FBL458772 FLH458772 FVD458772 GEZ458772 GOV458772 GYR458772 HIN458772 HSJ458772 ICF458772 IMB458772 IVX458772 JFT458772 JPP458772 JZL458772 KJH458772 KTD458772 LCZ458772 LMV458772 LWR458772 MGN458772 MQJ458772 NAF458772 NKB458772 NTX458772 ODT458772 ONP458772 OXL458772 PHH458772 PRD458772 QAZ458772 QKV458772 QUR458772 REN458772 ROJ458772 RYF458772 SIB458772 SRX458772 TBT458772 TLP458772 TVL458772 UFH458772 UPD458772 UYZ458772 VIV458772 VSR458772 WCN458772 WMJ458772 WWF458772 X524308 JT524308 TP524308 ADL524308 ANH524308 AXD524308 BGZ524308 BQV524308 CAR524308 CKN524308 CUJ524308 DEF524308 DOB524308 DXX524308 EHT524308 ERP524308 FBL524308 FLH524308 FVD524308 GEZ524308 GOV524308 GYR524308 HIN524308 HSJ524308 ICF524308 IMB524308 IVX524308 JFT524308 JPP524308 JZL524308 KJH524308 KTD524308 LCZ524308 LMV524308 LWR524308 MGN524308 MQJ524308 NAF524308 NKB524308 NTX524308 ODT524308 ONP524308 OXL524308 PHH524308 PRD524308 QAZ524308 QKV524308 QUR524308 REN524308 ROJ524308 RYF524308 SIB524308 SRX524308 TBT524308 TLP524308 TVL524308 UFH524308 UPD524308 UYZ524308 VIV524308 VSR524308 WCN524308 WMJ524308 WWF524308 X589844 JT589844 TP589844 ADL589844 ANH589844 AXD589844 BGZ589844 BQV589844 CAR589844 CKN589844 CUJ589844 DEF589844 DOB589844 DXX589844 EHT589844 ERP589844 FBL589844 FLH589844 FVD589844 GEZ589844 GOV589844 GYR589844 HIN589844 HSJ589844 ICF589844 IMB589844 IVX589844 JFT589844 JPP589844 JZL589844 KJH589844 KTD589844 LCZ589844 LMV589844 LWR589844 MGN589844 MQJ589844 NAF589844 NKB589844 NTX589844 ODT589844 ONP589844 OXL589844 PHH589844 PRD589844 QAZ589844 QKV589844 QUR589844 REN589844 ROJ589844 RYF589844 SIB589844 SRX589844 TBT589844 TLP589844 TVL589844 UFH589844 UPD589844 UYZ589844 VIV589844 VSR589844 WCN589844 WMJ589844 WWF589844 X655380 JT655380 TP655380 ADL655380 ANH655380 AXD655380 BGZ655380 BQV655380 CAR655380 CKN655380 CUJ655380 DEF655380 DOB655380 DXX655380 EHT655380 ERP655380 FBL655380 FLH655380 FVD655380 GEZ655380 GOV655380 GYR655380 HIN655380 HSJ655380 ICF655380 IMB655380 IVX655380 JFT655380 JPP655380 JZL655380 KJH655380 KTD655380 LCZ655380 LMV655380 LWR655380 MGN655380 MQJ655380 NAF655380 NKB655380 NTX655380 ODT655380 ONP655380 OXL655380 PHH655380 PRD655380 QAZ655380 QKV655380 QUR655380 REN655380 ROJ655380 RYF655380 SIB655380 SRX655380 TBT655380 TLP655380 TVL655380 UFH655380 UPD655380 UYZ655380 VIV655380 VSR655380 WCN655380 WMJ655380 WWF655380 X720916 JT720916 TP720916 ADL720916 ANH720916 AXD720916 BGZ720916 BQV720916 CAR720916 CKN720916 CUJ720916 DEF720916 DOB720916 DXX720916 EHT720916 ERP720916 FBL720916 FLH720916 FVD720916 GEZ720916 GOV720916 GYR720916 HIN720916 HSJ720916 ICF720916 IMB720916 IVX720916 JFT720916 JPP720916 JZL720916 KJH720916 KTD720916 LCZ720916 LMV720916 LWR720916 MGN720916 MQJ720916 NAF720916 NKB720916 NTX720916 ODT720916 ONP720916 OXL720916 PHH720916 PRD720916 QAZ720916 QKV720916 QUR720916 REN720916 ROJ720916 RYF720916 SIB720916 SRX720916 TBT720916 TLP720916 TVL720916 UFH720916 UPD720916 UYZ720916 VIV720916 VSR720916 WCN720916 WMJ720916 WWF720916 X786452 JT786452 TP786452 ADL786452 ANH786452 AXD786452 BGZ786452 BQV786452 CAR786452 CKN786452 CUJ786452 DEF786452 DOB786452 DXX786452 EHT786452 ERP786452 FBL786452 FLH786452 FVD786452 GEZ786452 GOV786452 GYR786452 HIN786452 HSJ786452 ICF786452 IMB786452 IVX786452 JFT786452 JPP786452 JZL786452 KJH786452 KTD786452 LCZ786452 LMV786452 LWR786452 MGN786452 MQJ786452 NAF786452 NKB786452 NTX786452 ODT786452 ONP786452 OXL786452 PHH786452 PRD786452 QAZ786452 QKV786452 QUR786452 REN786452 ROJ786452 RYF786452 SIB786452 SRX786452 TBT786452 TLP786452 TVL786452 UFH786452 UPD786452 UYZ786452 VIV786452 VSR786452 WCN786452 WMJ786452 WWF786452 X851988 JT851988 TP851988 ADL851988 ANH851988 AXD851988 BGZ851988 BQV851988 CAR851988 CKN851988 CUJ851988 DEF851988 DOB851988 DXX851988 EHT851988 ERP851988 FBL851988 FLH851988 FVD851988 GEZ851988 GOV851988 GYR851988 HIN851988 HSJ851988 ICF851988 IMB851988 IVX851988 JFT851988 JPP851988 JZL851988 KJH851988 KTD851988 LCZ851988 LMV851988 LWR851988 MGN851988 MQJ851988 NAF851988 NKB851988 NTX851988 ODT851988 ONP851988 OXL851988 PHH851988 PRD851988 QAZ851988 QKV851988 QUR851988 REN851988 ROJ851988 RYF851988 SIB851988 SRX851988 TBT851988 TLP851988 TVL851988 UFH851988 UPD851988 UYZ851988 VIV851988 VSR851988 WCN851988 WMJ851988 WWF851988 X917524 JT917524 TP917524 ADL917524 ANH917524 AXD917524 BGZ917524 BQV917524 CAR917524 CKN917524 CUJ917524 DEF917524 DOB917524 DXX917524 EHT917524 ERP917524 FBL917524 FLH917524 FVD917524 GEZ917524 GOV917524 GYR917524 HIN917524 HSJ917524 ICF917524 IMB917524 IVX917524 JFT917524 JPP917524 JZL917524 KJH917524 KTD917524 LCZ917524 LMV917524 LWR917524 MGN917524 MQJ917524 NAF917524 NKB917524 NTX917524 ODT917524 ONP917524 OXL917524 PHH917524 PRD917524 QAZ917524 QKV917524 QUR917524 REN917524 ROJ917524 RYF917524 SIB917524 SRX917524 TBT917524 TLP917524 TVL917524 UFH917524 UPD917524 UYZ917524 VIV917524 VSR917524 WCN917524 WMJ917524 WWF917524 X983060 JT983060 TP983060 ADL983060 ANH983060 AXD983060 BGZ983060 BQV983060 CAR983060 CKN983060 CUJ983060 DEF983060 DOB983060 DXX983060 EHT983060 ERP983060 FBL983060 FLH983060 FVD983060 GEZ983060 GOV983060 GYR983060 HIN983060 HSJ983060 ICF983060 IMB983060 IVX983060 JFT983060 JPP983060 JZL983060 KJH983060 KTD983060 LCZ983060 LMV983060 LWR983060 MGN983060 MQJ983060 NAF983060 NKB983060 NTX983060 ODT983060 ONP983060 OXL983060 PHH983060 PRD983060 QAZ983060 QKV983060 QUR983060 REN983060 ROJ983060 RYF983060 SIB983060 SRX983060 TBT983060 TLP983060 TVL983060 UFH983060 UPD983060 UYZ983060 VIV983060 VSR983060 WCN983060 WMJ983060 WWF983060" xr:uid="{00000000-0002-0000-0700-000001000000}">
      <formula1>AA5=2</formula1>
    </dataValidation>
    <dataValidation type="custom" allowBlank="1" showInputMessage="1" showErrorMessage="1" errorTitle="Error" error="Favor completar la casilla 1 (Total de Operaciones del periodo)" sqref="V20:W20 JR20:JS20 TN20:TO20 ADJ20:ADK20 ANF20:ANG20 AXB20:AXC20 BGX20:BGY20 BQT20:BQU20 CAP20:CAQ20 CKL20:CKM20 CUH20:CUI20 DED20:DEE20 DNZ20:DOA20 DXV20:DXW20 EHR20:EHS20 ERN20:ERO20 FBJ20:FBK20 FLF20:FLG20 FVB20:FVC20 GEX20:GEY20 GOT20:GOU20 GYP20:GYQ20 HIL20:HIM20 HSH20:HSI20 ICD20:ICE20 ILZ20:IMA20 IVV20:IVW20 JFR20:JFS20 JPN20:JPO20 JZJ20:JZK20 KJF20:KJG20 KTB20:KTC20 LCX20:LCY20 LMT20:LMU20 LWP20:LWQ20 MGL20:MGM20 MQH20:MQI20 NAD20:NAE20 NJZ20:NKA20 NTV20:NTW20 ODR20:ODS20 ONN20:ONO20 OXJ20:OXK20 PHF20:PHG20 PRB20:PRC20 QAX20:QAY20 QKT20:QKU20 QUP20:QUQ20 REL20:REM20 ROH20:ROI20 RYD20:RYE20 SHZ20:SIA20 SRV20:SRW20 TBR20:TBS20 TLN20:TLO20 TVJ20:TVK20 UFF20:UFG20 UPB20:UPC20 UYX20:UYY20 VIT20:VIU20 VSP20:VSQ20 WCL20:WCM20 WMH20:WMI20 WWD20:WWE20 V65556:W65556 JR65556:JS65556 TN65556:TO65556 ADJ65556:ADK65556 ANF65556:ANG65556 AXB65556:AXC65556 BGX65556:BGY65556 BQT65556:BQU65556 CAP65556:CAQ65556 CKL65556:CKM65556 CUH65556:CUI65556 DED65556:DEE65556 DNZ65556:DOA65556 DXV65556:DXW65556 EHR65556:EHS65556 ERN65556:ERO65556 FBJ65556:FBK65556 FLF65556:FLG65556 FVB65556:FVC65556 GEX65556:GEY65556 GOT65556:GOU65556 GYP65556:GYQ65556 HIL65556:HIM65556 HSH65556:HSI65556 ICD65556:ICE65556 ILZ65556:IMA65556 IVV65556:IVW65556 JFR65556:JFS65556 JPN65556:JPO65556 JZJ65556:JZK65556 KJF65556:KJG65556 KTB65556:KTC65556 LCX65556:LCY65556 LMT65556:LMU65556 LWP65556:LWQ65556 MGL65556:MGM65556 MQH65556:MQI65556 NAD65556:NAE65556 NJZ65556:NKA65556 NTV65556:NTW65556 ODR65556:ODS65556 ONN65556:ONO65556 OXJ65556:OXK65556 PHF65556:PHG65556 PRB65556:PRC65556 QAX65556:QAY65556 QKT65556:QKU65556 QUP65556:QUQ65556 REL65556:REM65556 ROH65556:ROI65556 RYD65556:RYE65556 SHZ65556:SIA65556 SRV65556:SRW65556 TBR65556:TBS65556 TLN65556:TLO65556 TVJ65556:TVK65556 UFF65556:UFG65556 UPB65556:UPC65556 UYX65556:UYY65556 VIT65556:VIU65556 VSP65556:VSQ65556 WCL65556:WCM65556 WMH65556:WMI65556 WWD65556:WWE65556 V131092:W131092 JR131092:JS131092 TN131092:TO131092 ADJ131092:ADK131092 ANF131092:ANG131092 AXB131092:AXC131092 BGX131092:BGY131092 BQT131092:BQU131092 CAP131092:CAQ131092 CKL131092:CKM131092 CUH131092:CUI131092 DED131092:DEE131092 DNZ131092:DOA131092 DXV131092:DXW131092 EHR131092:EHS131092 ERN131092:ERO131092 FBJ131092:FBK131092 FLF131092:FLG131092 FVB131092:FVC131092 GEX131092:GEY131092 GOT131092:GOU131092 GYP131092:GYQ131092 HIL131092:HIM131092 HSH131092:HSI131092 ICD131092:ICE131092 ILZ131092:IMA131092 IVV131092:IVW131092 JFR131092:JFS131092 JPN131092:JPO131092 JZJ131092:JZK131092 KJF131092:KJG131092 KTB131092:KTC131092 LCX131092:LCY131092 LMT131092:LMU131092 LWP131092:LWQ131092 MGL131092:MGM131092 MQH131092:MQI131092 NAD131092:NAE131092 NJZ131092:NKA131092 NTV131092:NTW131092 ODR131092:ODS131092 ONN131092:ONO131092 OXJ131092:OXK131092 PHF131092:PHG131092 PRB131092:PRC131092 QAX131092:QAY131092 QKT131092:QKU131092 QUP131092:QUQ131092 REL131092:REM131092 ROH131092:ROI131092 RYD131092:RYE131092 SHZ131092:SIA131092 SRV131092:SRW131092 TBR131092:TBS131092 TLN131092:TLO131092 TVJ131092:TVK131092 UFF131092:UFG131092 UPB131092:UPC131092 UYX131092:UYY131092 VIT131092:VIU131092 VSP131092:VSQ131092 WCL131092:WCM131092 WMH131092:WMI131092 WWD131092:WWE131092 V196628:W196628 JR196628:JS196628 TN196628:TO196628 ADJ196628:ADK196628 ANF196628:ANG196628 AXB196628:AXC196628 BGX196628:BGY196628 BQT196628:BQU196628 CAP196628:CAQ196628 CKL196628:CKM196628 CUH196628:CUI196628 DED196628:DEE196628 DNZ196628:DOA196628 DXV196628:DXW196628 EHR196628:EHS196628 ERN196628:ERO196628 FBJ196628:FBK196628 FLF196628:FLG196628 FVB196628:FVC196628 GEX196628:GEY196628 GOT196628:GOU196628 GYP196628:GYQ196628 HIL196628:HIM196628 HSH196628:HSI196628 ICD196628:ICE196628 ILZ196628:IMA196628 IVV196628:IVW196628 JFR196628:JFS196628 JPN196628:JPO196628 JZJ196628:JZK196628 KJF196628:KJG196628 KTB196628:KTC196628 LCX196628:LCY196628 LMT196628:LMU196628 LWP196628:LWQ196628 MGL196628:MGM196628 MQH196628:MQI196628 NAD196628:NAE196628 NJZ196628:NKA196628 NTV196628:NTW196628 ODR196628:ODS196628 ONN196628:ONO196628 OXJ196628:OXK196628 PHF196628:PHG196628 PRB196628:PRC196628 QAX196628:QAY196628 QKT196628:QKU196628 QUP196628:QUQ196628 REL196628:REM196628 ROH196628:ROI196628 RYD196628:RYE196628 SHZ196628:SIA196628 SRV196628:SRW196628 TBR196628:TBS196628 TLN196628:TLO196628 TVJ196628:TVK196628 UFF196628:UFG196628 UPB196628:UPC196628 UYX196628:UYY196628 VIT196628:VIU196628 VSP196628:VSQ196628 WCL196628:WCM196628 WMH196628:WMI196628 WWD196628:WWE196628 V262164:W262164 JR262164:JS262164 TN262164:TO262164 ADJ262164:ADK262164 ANF262164:ANG262164 AXB262164:AXC262164 BGX262164:BGY262164 BQT262164:BQU262164 CAP262164:CAQ262164 CKL262164:CKM262164 CUH262164:CUI262164 DED262164:DEE262164 DNZ262164:DOA262164 DXV262164:DXW262164 EHR262164:EHS262164 ERN262164:ERO262164 FBJ262164:FBK262164 FLF262164:FLG262164 FVB262164:FVC262164 GEX262164:GEY262164 GOT262164:GOU262164 GYP262164:GYQ262164 HIL262164:HIM262164 HSH262164:HSI262164 ICD262164:ICE262164 ILZ262164:IMA262164 IVV262164:IVW262164 JFR262164:JFS262164 JPN262164:JPO262164 JZJ262164:JZK262164 KJF262164:KJG262164 KTB262164:KTC262164 LCX262164:LCY262164 LMT262164:LMU262164 LWP262164:LWQ262164 MGL262164:MGM262164 MQH262164:MQI262164 NAD262164:NAE262164 NJZ262164:NKA262164 NTV262164:NTW262164 ODR262164:ODS262164 ONN262164:ONO262164 OXJ262164:OXK262164 PHF262164:PHG262164 PRB262164:PRC262164 QAX262164:QAY262164 QKT262164:QKU262164 QUP262164:QUQ262164 REL262164:REM262164 ROH262164:ROI262164 RYD262164:RYE262164 SHZ262164:SIA262164 SRV262164:SRW262164 TBR262164:TBS262164 TLN262164:TLO262164 TVJ262164:TVK262164 UFF262164:UFG262164 UPB262164:UPC262164 UYX262164:UYY262164 VIT262164:VIU262164 VSP262164:VSQ262164 WCL262164:WCM262164 WMH262164:WMI262164 WWD262164:WWE262164 V327700:W327700 JR327700:JS327700 TN327700:TO327700 ADJ327700:ADK327700 ANF327700:ANG327700 AXB327700:AXC327700 BGX327700:BGY327700 BQT327700:BQU327700 CAP327700:CAQ327700 CKL327700:CKM327700 CUH327700:CUI327700 DED327700:DEE327700 DNZ327700:DOA327700 DXV327700:DXW327700 EHR327700:EHS327700 ERN327700:ERO327700 FBJ327700:FBK327700 FLF327700:FLG327700 FVB327700:FVC327700 GEX327700:GEY327700 GOT327700:GOU327700 GYP327700:GYQ327700 HIL327700:HIM327700 HSH327700:HSI327700 ICD327700:ICE327700 ILZ327700:IMA327700 IVV327700:IVW327700 JFR327700:JFS327700 JPN327700:JPO327700 JZJ327700:JZK327700 KJF327700:KJG327700 KTB327700:KTC327700 LCX327700:LCY327700 LMT327700:LMU327700 LWP327700:LWQ327700 MGL327700:MGM327700 MQH327700:MQI327700 NAD327700:NAE327700 NJZ327700:NKA327700 NTV327700:NTW327700 ODR327700:ODS327700 ONN327700:ONO327700 OXJ327700:OXK327700 PHF327700:PHG327700 PRB327700:PRC327700 QAX327700:QAY327700 QKT327700:QKU327700 QUP327700:QUQ327700 REL327700:REM327700 ROH327700:ROI327700 RYD327700:RYE327700 SHZ327700:SIA327700 SRV327700:SRW327700 TBR327700:TBS327700 TLN327700:TLO327700 TVJ327700:TVK327700 UFF327700:UFG327700 UPB327700:UPC327700 UYX327700:UYY327700 VIT327700:VIU327700 VSP327700:VSQ327700 WCL327700:WCM327700 WMH327700:WMI327700 WWD327700:WWE327700 V393236:W393236 JR393236:JS393236 TN393236:TO393236 ADJ393236:ADK393236 ANF393236:ANG393236 AXB393236:AXC393236 BGX393236:BGY393236 BQT393236:BQU393236 CAP393236:CAQ393236 CKL393236:CKM393236 CUH393236:CUI393236 DED393236:DEE393236 DNZ393236:DOA393236 DXV393236:DXW393236 EHR393236:EHS393236 ERN393236:ERO393236 FBJ393236:FBK393236 FLF393236:FLG393236 FVB393236:FVC393236 GEX393236:GEY393236 GOT393236:GOU393236 GYP393236:GYQ393236 HIL393236:HIM393236 HSH393236:HSI393236 ICD393236:ICE393236 ILZ393236:IMA393236 IVV393236:IVW393236 JFR393236:JFS393236 JPN393236:JPO393236 JZJ393236:JZK393236 KJF393236:KJG393236 KTB393236:KTC393236 LCX393236:LCY393236 LMT393236:LMU393236 LWP393236:LWQ393236 MGL393236:MGM393236 MQH393236:MQI393236 NAD393236:NAE393236 NJZ393236:NKA393236 NTV393236:NTW393236 ODR393236:ODS393236 ONN393236:ONO393236 OXJ393236:OXK393236 PHF393236:PHG393236 PRB393236:PRC393236 QAX393236:QAY393236 QKT393236:QKU393236 QUP393236:QUQ393236 REL393236:REM393236 ROH393236:ROI393236 RYD393236:RYE393236 SHZ393236:SIA393236 SRV393236:SRW393236 TBR393236:TBS393236 TLN393236:TLO393236 TVJ393236:TVK393236 UFF393236:UFG393236 UPB393236:UPC393236 UYX393236:UYY393236 VIT393236:VIU393236 VSP393236:VSQ393236 WCL393236:WCM393236 WMH393236:WMI393236 WWD393236:WWE393236 V458772:W458772 JR458772:JS458772 TN458772:TO458772 ADJ458772:ADK458772 ANF458772:ANG458772 AXB458772:AXC458772 BGX458772:BGY458772 BQT458772:BQU458772 CAP458772:CAQ458772 CKL458772:CKM458772 CUH458772:CUI458772 DED458772:DEE458772 DNZ458772:DOA458772 DXV458772:DXW458772 EHR458772:EHS458772 ERN458772:ERO458772 FBJ458772:FBK458772 FLF458772:FLG458772 FVB458772:FVC458772 GEX458772:GEY458772 GOT458772:GOU458772 GYP458772:GYQ458772 HIL458772:HIM458772 HSH458772:HSI458772 ICD458772:ICE458772 ILZ458772:IMA458772 IVV458772:IVW458772 JFR458772:JFS458772 JPN458772:JPO458772 JZJ458772:JZK458772 KJF458772:KJG458772 KTB458772:KTC458772 LCX458772:LCY458772 LMT458772:LMU458772 LWP458772:LWQ458772 MGL458772:MGM458772 MQH458772:MQI458772 NAD458772:NAE458772 NJZ458772:NKA458772 NTV458772:NTW458772 ODR458772:ODS458772 ONN458772:ONO458772 OXJ458772:OXK458772 PHF458772:PHG458772 PRB458772:PRC458772 QAX458772:QAY458772 QKT458772:QKU458772 QUP458772:QUQ458772 REL458772:REM458772 ROH458772:ROI458772 RYD458772:RYE458772 SHZ458772:SIA458772 SRV458772:SRW458772 TBR458772:TBS458772 TLN458772:TLO458772 TVJ458772:TVK458772 UFF458772:UFG458772 UPB458772:UPC458772 UYX458772:UYY458772 VIT458772:VIU458772 VSP458772:VSQ458772 WCL458772:WCM458772 WMH458772:WMI458772 WWD458772:WWE458772 V524308:W524308 JR524308:JS524308 TN524308:TO524308 ADJ524308:ADK524308 ANF524308:ANG524308 AXB524308:AXC524308 BGX524308:BGY524308 BQT524308:BQU524308 CAP524308:CAQ524308 CKL524308:CKM524308 CUH524308:CUI524308 DED524308:DEE524308 DNZ524308:DOA524308 DXV524308:DXW524308 EHR524308:EHS524308 ERN524308:ERO524308 FBJ524308:FBK524308 FLF524308:FLG524308 FVB524308:FVC524308 GEX524308:GEY524308 GOT524308:GOU524308 GYP524308:GYQ524308 HIL524308:HIM524308 HSH524308:HSI524308 ICD524308:ICE524308 ILZ524308:IMA524308 IVV524308:IVW524308 JFR524308:JFS524308 JPN524308:JPO524308 JZJ524308:JZK524308 KJF524308:KJG524308 KTB524308:KTC524308 LCX524308:LCY524308 LMT524308:LMU524308 LWP524308:LWQ524308 MGL524308:MGM524308 MQH524308:MQI524308 NAD524308:NAE524308 NJZ524308:NKA524308 NTV524308:NTW524308 ODR524308:ODS524308 ONN524308:ONO524308 OXJ524308:OXK524308 PHF524308:PHG524308 PRB524308:PRC524308 QAX524308:QAY524308 QKT524308:QKU524308 QUP524308:QUQ524308 REL524308:REM524308 ROH524308:ROI524308 RYD524308:RYE524308 SHZ524308:SIA524308 SRV524308:SRW524308 TBR524308:TBS524308 TLN524308:TLO524308 TVJ524308:TVK524308 UFF524308:UFG524308 UPB524308:UPC524308 UYX524308:UYY524308 VIT524308:VIU524308 VSP524308:VSQ524308 WCL524308:WCM524308 WMH524308:WMI524308 WWD524308:WWE524308 V589844:W589844 JR589844:JS589844 TN589844:TO589844 ADJ589844:ADK589844 ANF589844:ANG589844 AXB589844:AXC589844 BGX589844:BGY589844 BQT589844:BQU589844 CAP589844:CAQ589844 CKL589844:CKM589844 CUH589844:CUI589844 DED589844:DEE589844 DNZ589844:DOA589844 DXV589844:DXW589844 EHR589844:EHS589844 ERN589844:ERO589844 FBJ589844:FBK589844 FLF589844:FLG589844 FVB589844:FVC589844 GEX589844:GEY589844 GOT589844:GOU589844 GYP589844:GYQ589844 HIL589844:HIM589844 HSH589844:HSI589844 ICD589844:ICE589844 ILZ589844:IMA589844 IVV589844:IVW589844 JFR589844:JFS589844 JPN589844:JPO589844 JZJ589844:JZK589844 KJF589844:KJG589844 KTB589844:KTC589844 LCX589844:LCY589844 LMT589844:LMU589844 LWP589844:LWQ589844 MGL589844:MGM589844 MQH589844:MQI589844 NAD589844:NAE589844 NJZ589844:NKA589844 NTV589844:NTW589844 ODR589844:ODS589844 ONN589844:ONO589844 OXJ589844:OXK589844 PHF589844:PHG589844 PRB589844:PRC589844 QAX589844:QAY589844 QKT589844:QKU589844 QUP589844:QUQ589844 REL589844:REM589844 ROH589844:ROI589844 RYD589844:RYE589844 SHZ589844:SIA589844 SRV589844:SRW589844 TBR589844:TBS589844 TLN589844:TLO589844 TVJ589844:TVK589844 UFF589844:UFG589844 UPB589844:UPC589844 UYX589844:UYY589844 VIT589844:VIU589844 VSP589844:VSQ589844 WCL589844:WCM589844 WMH589844:WMI589844 WWD589844:WWE589844 V655380:W655380 JR655380:JS655380 TN655380:TO655380 ADJ655380:ADK655380 ANF655380:ANG655380 AXB655380:AXC655380 BGX655380:BGY655380 BQT655380:BQU655380 CAP655380:CAQ655380 CKL655380:CKM655380 CUH655380:CUI655380 DED655380:DEE655380 DNZ655380:DOA655380 DXV655380:DXW655380 EHR655380:EHS655380 ERN655380:ERO655380 FBJ655380:FBK655380 FLF655380:FLG655380 FVB655380:FVC655380 GEX655380:GEY655380 GOT655380:GOU655380 GYP655380:GYQ655380 HIL655380:HIM655380 HSH655380:HSI655380 ICD655380:ICE655380 ILZ655380:IMA655380 IVV655380:IVW655380 JFR655380:JFS655380 JPN655380:JPO655380 JZJ655380:JZK655380 KJF655380:KJG655380 KTB655380:KTC655380 LCX655380:LCY655380 LMT655380:LMU655380 LWP655380:LWQ655380 MGL655380:MGM655380 MQH655380:MQI655380 NAD655380:NAE655380 NJZ655380:NKA655380 NTV655380:NTW655380 ODR655380:ODS655380 ONN655380:ONO655380 OXJ655380:OXK655380 PHF655380:PHG655380 PRB655380:PRC655380 QAX655380:QAY655380 QKT655380:QKU655380 QUP655380:QUQ655380 REL655380:REM655380 ROH655380:ROI655380 RYD655380:RYE655380 SHZ655380:SIA655380 SRV655380:SRW655380 TBR655380:TBS655380 TLN655380:TLO655380 TVJ655380:TVK655380 UFF655380:UFG655380 UPB655380:UPC655380 UYX655380:UYY655380 VIT655380:VIU655380 VSP655380:VSQ655380 WCL655380:WCM655380 WMH655380:WMI655380 WWD655380:WWE655380 V720916:W720916 JR720916:JS720916 TN720916:TO720916 ADJ720916:ADK720916 ANF720916:ANG720916 AXB720916:AXC720916 BGX720916:BGY720916 BQT720916:BQU720916 CAP720916:CAQ720916 CKL720916:CKM720916 CUH720916:CUI720916 DED720916:DEE720916 DNZ720916:DOA720916 DXV720916:DXW720916 EHR720916:EHS720916 ERN720916:ERO720916 FBJ720916:FBK720916 FLF720916:FLG720916 FVB720916:FVC720916 GEX720916:GEY720916 GOT720916:GOU720916 GYP720916:GYQ720916 HIL720916:HIM720916 HSH720916:HSI720916 ICD720916:ICE720916 ILZ720916:IMA720916 IVV720916:IVW720916 JFR720916:JFS720916 JPN720916:JPO720916 JZJ720916:JZK720916 KJF720916:KJG720916 KTB720916:KTC720916 LCX720916:LCY720916 LMT720916:LMU720916 LWP720916:LWQ720916 MGL720916:MGM720916 MQH720916:MQI720916 NAD720916:NAE720916 NJZ720916:NKA720916 NTV720916:NTW720916 ODR720916:ODS720916 ONN720916:ONO720916 OXJ720916:OXK720916 PHF720916:PHG720916 PRB720916:PRC720916 QAX720916:QAY720916 QKT720916:QKU720916 QUP720916:QUQ720916 REL720916:REM720916 ROH720916:ROI720916 RYD720916:RYE720916 SHZ720916:SIA720916 SRV720916:SRW720916 TBR720916:TBS720916 TLN720916:TLO720916 TVJ720916:TVK720916 UFF720916:UFG720916 UPB720916:UPC720916 UYX720916:UYY720916 VIT720916:VIU720916 VSP720916:VSQ720916 WCL720916:WCM720916 WMH720916:WMI720916 WWD720916:WWE720916 V786452:W786452 JR786452:JS786452 TN786452:TO786452 ADJ786452:ADK786452 ANF786452:ANG786452 AXB786452:AXC786452 BGX786452:BGY786452 BQT786452:BQU786452 CAP786452:CAQ786452 CKL786452:CKM786452 CUH786452:CUI786452 DED786452:DEE786452 DNZ786452:DOA786452 DXV786452:DXW786452 EHR786452:EHS786452 ERN786452:ERO786452 FBJ786452:FBK786452 FLF786452:FLG786452 FVB786452:FVC786452 GEX786452:GEY786452 GOT786452:GOU786452 GYP786452:GYQ786452 HIL786452:HIM786452 HSH786452:HSI786452 ICD786452:ICE786452 ILZ786452:IMA786452 IVV786452:IVW786452 JFR786452:JFS786452 JPN786452:JPO786452 JZJ786452:JZK786452 KJF786452:KJG786452 KTB786452:KTC786452 LCX786452:LCY786452 LMT786452:LMU786452 LWP786452:LWQ786452 MGL786452:MGM786452 MQH786452:MQI786452 NAD786452:NAE786452 NJZ786452:NKA786452 NTV786452:NTW786452 ODR786452:ODS786452 ONN786452:ONO786452 OXJ786452:OXK786452 PHF786452:PHG786452 PRB786452:PRC786452 QAX786452:QAY786452 QKT786452:QKU786452 QUP786452:QUQ786452 REL786452:REM786452 ROH786452:ROI786452 RYD786452:RYE786452 SHZ786452:SIA786452 SRV786452:SRW786452 TBR786452:TBS786452 TLN786452:TLO786452 TVJ786452:TVK786452 UFF786452:UFG786452 UPB786452:UPC786452 UYX786452:UYY786452 VIT786452:VIU786452 VSP786452:VSQ786452 WCL786452:WCM786452 WMH786452:WMI786452 WWD786452:WWE786452 V851988:W851988 JR851988:JS851988 TN851988:TO851988 ADJ851988:ADK851988 ANF851988:ANG851988 AXB851988:AXC851988 BGX851988:BGY851988 BQT851988:BQU851988 CAP851988:CAQ851988 CKL851988:CKM851988 CUH851988:CUI851988 DED851988:DEE851988 DNZ851988:DOA851988 DXV851988:DXW851988 EHR851988:EHS851988 ERN851988:ERO851988 FBJ851988:FBK851988 FLF851988:FLG851988 FVB851988:FVC851988 GEX851988:GEY851988 GOT851988:GOU851988 GYP851988:GYQ851988 HIL851988:HIM851988 HSH851988:HSI851988 ICD851988:ICE851988 ILZ851988:IMA851988 IVV851988:IVW851988 JFR851988:JFS851988 JPN851988:JPO851988 JZJ851988:JZK851988 KJF851988:KJG851988 KTB851988:KTC851988 LCX851988:LCY851988 LMT851988:LMU851988 LWP851988:LWQ851988 MGL851988:MGM851988 MQH851988:MQI851988 NAD851988:NAE851988 NJZ851988:NKA851988 NTV851988:NTW851988 ODR851988:ODS851988 ONN851988:ONO851988 OXJ851988:OXK851988 PHF851988:PHG851988 PRB851988:PRC851988 QAX851988:QAY851988 QKT851988:QKU851988 QUP851988:QUQ851988 REL851988:REM851988 ROH851988:ROI851988 RYD851988:RYE851988 SHZ851988:SIA851988 SRV851988:SRW851988 TBR851988:TBS851988 TLN851988:TLO851988 TVJ851988:TVK851988 UFF851988:UFG851988 UPB851988:UPC851988 UYX851988:UYY851988 VIT851988:VIU851988 VSP851988:VSQ851988 WCL851988:WCM851988 WMH851988:WMI851988 WWD851988:WWE851988 V917524:W917524 JR917524:JS917524 TN917524:TO917524 ADJ917524:ADK917524 ANF917524:ANG917524 AXB917524:AXC917524 BGX917524:BGY917524 BQT917524:BQU917524 CAP917524:CAQ917524 CKL917524:CKM917524 CUH917524:CUI917524 DED917524:DEE917524 DNZ917524:DOA917524 DXV917524:DXW917524 EHR917524:EHS917524 ERN917524:ERO917524 FBJ917524:FBK917524 FLF917524:FLG917524 FVB917524:FVC917524 GEX917524:GEY917524 GOT917524:GOU917524 GYP917524:GYQ917524 HIL917524:HIM917524 HSH917524:HSI917524 ICD917524:ICE917524 ILZ917524:IMA917524 IVV917524:IVW917524 JFR917524:JFS917524 JPN917524:JPO917524 JZJ917524:JZK917524 KJF917524:KJG917524 KTB917524:KTC917524 LCX917524:LCY917524 LMT917524:LMU917524 LWP917524:LWQ917524 MGL917524:MGM917524 MQH917524:MQI917524 NAD917524:NAE917524 NJZ917524:NKA917524 NTV917524:NTW917524 ODR917524:ODS917524 ONN917524:ONO917524 OXJ917524:OXK917524 PHF917524:PHG917524 PRB917524:PRC917524 QAX917524:QAY917524 QKT917524:QKU917524 QUP917524:QUQ917524 REL917524:REM917524 ROH917524:ROI917524 RYD917524:RYE917524 SHZ917524:SIA917524 SRV917524:SRW917524 TBR917524:TBS917524 TLN917524:TLO917524 TVJ917524:TVK917524 UFF917524:UFG917524 UPB917524:UPC917524 UYX917524:UYY917524 VIT917524:VIU917524 VSP917524:VSQ917524 WCL917524:WCM917524 WMH917524:WMI917524 WWD917524:WWE917524 V983060:W983060 JR983060:JS983060 TN983060:TO983060 ADJ983060:ADK983060 ANF983060:ANG983060 AXB983060:AXC983060 BGX983060:BGY983060 BQT983060:BQU983060 CAP983060:CAQ983060 CKL983060:CKM983060 CUH983060:CUI983060 DED983060:DEE983060 DNZ983060:DOA983060 DXV983060:DXW983060 EHR983060:EHS983060 ERN983060:ERO983060 FBJ983060:FBK983060 FLF983060:FLG983060 FVB983060:FVC983060 GEX983060:GEY983060 GOT983060:GOU983060 GYP983060:GYQ983060 HIL983060:HIM983060 HSH983060:HSI983060 ICD983060:ICE983060 ILZ983060:IMA983060 IVV983060:IVW983060 JFR983060:JFS983060 JPN983060:JPO983060 JZJ983060:JZK983060 KJF983060:KJG983060 KTB983060:KTC983060 LCX983060:LCY983060 LMT983060:LMU983060 LWP983060:LWQ983060 MGL983060:MGM983060 MQH983060:MQI983060 NAD983060:NAE983060 NJZ983060:NKA983060 NTV983060:NTW983060 ODR983060:ODS983060 ONN983060:ONO983060 OXJ983060:OXK983060 PHF983060:PHG983060 PRB983060:PRC983060 QAX983060:QAY983060 QKT983060:QKU983060 QUP983060:QUQ983060 REL983060:REM983060 ROH983060:ROI983060 RYD983060:RYE983060 SHZ983060:SIA983060 SRV983060:SRW983060 TBR983060:TBS983060 TLN983060:TLO983060 TVJ983060:TVK983060 UFF983060:UFG983060 UPB983060:UPC983060 UYX983060:UYY983060 VIT983060:VIU983060 VSP983060:VSQ983060 WCL983060:WCM983060 WMH983060:WMI983060 WWD983060:WWE983060" xr:uid="{00000000-0002-0000-0700-000002000000}">
      <formula1>Z5=2</formula1>
    </dataValidation>
    <dataValidation type="custom" allowBlank="1" showInputMessage="1" showErrorMessage="1" errorTitle="Error" error="Favor completar la casilla 1 (Total de Operaciones del periodo)" sqref="X21 JT21 TP21 ADL21 ANH21 AXD21 BGZ21 BQV21 CAR21 CKN21 CUJ21 DEF21 DOB21 DXX21 EHT21 ERP21 FBL21 FLH21 FVD21 GEZ21 GOV21 GYR21 HIN21 HSJ21 ICF21 IMB21 IVX21 JFT21 JPP21 JZL21 KJH21 KTD21 LCZ21 LMV21 LWR21 MGN21 MQJ21 NAF21 NKB21 NTX21 ODT21 ONP21 OXL21 PHH21 PRD21 QAZ21 QKV21 QUR21 REN21 ROJ21 RYF21 SIB21 SRX21 TBT21 TLP21 TVL21 UFH21 UPD21 UYZ21 VIV21 VSR21 WCN21 WMJ21 WWF21 X65557 JT65557 TP65557 ADL65557 ANH65557 AXD65557 BGZ65557 BQV65557 CAR65557 CKN65557 CUJ65557 DEF65557 DOB65557 DXX65557 EHT65557 ERP65557 FBL65557 FLH65557 FVD65557 GEZ65557 GOV65557 GYR65557 HIN65557 HSJ65557 ICF65557 IMB65557 IVX65557 JFT65557 JPP65557 JZL65557 KJH65557 KTD65557 LCZ65557 LMV65557 LWR65557 MGN65557 MQJ65557 NAF65557 NKB65557 NTX65557 ODT65557 ONP65557 OXL65557 PHH65557 PRD65557 QAZ65557 QKV65557 QUR65557 REN65557 ROJ65557 RYF65557 SIB65557 SRX65557 TBT65557 TLP65557 TVL65557 UFH65557 UPD65557 UYZ65557 VIV65557 VSR65557 WCN65557 WMJ65557 WWF65557 X131093 JT131093 TP131093 ADL131093 ANH131093 AXD131093 BGZ131093 BQV131093 CAR131093 CKN131093 CUJ131093 DEF131093 DOB131093 DXX131093 EHT131093 ERP131093 FBL131093 FLH131093 FVD131093 GEZ131093 GOV131093 GYR131093 HIN131093 HSJ131093 ICF131093 IMB131093 IVX131093 JFT131093 JPP131093 JZL131093 KJH131093 KTD131093 LCZ131093 LMV131093 LWR131093 MGN131093 MQJ131093 NAF131093 NKB131093 NTX131093 ODT131093 ONP131093 OXL131093 PHH131093 PRD131093 QAZ131093 QKV131093 QUR131093 REN131093 ROJ131093 RYF131093 SIB131093 SRX131093 TBT131093 TLP131093 TVL131093 UFH131093 UPD131093 UYZ131093 VIV131093 VSR131093 WCN131093 WMJ131093 WWF131093 X196629 JT196629 TP196629 ADL196629 ANH196629 AXD196629 BGZ196629 BQV196629 CAR196629 CKN196629 CUJ196629 DEF196629 DOB196629 DXX196629 EHT196629 ERP196629 FBL196629 FLH196629 FVD196629 GEZ196629 GOV196629 GYR196629 HIN196629 HSJ196629 ICF196629 IMB196629 IVX196629 JFT196629 JPP196629 JZL196629 KJH196629 KTD196629 LCZ196629 LMV196629 LWR196629 MGN196629 MQJ196629 NAF196629 NKB196629 NTX196629 ODT196629 ONP196629 OXL196629 PHH196629 PRD196629 QAZ196629 QKV196629 QUR196629 REN196629 ROJ196629 RYF196629 SIB196629 SRX196629 TBT196629 TLP196629 TVL196629 UFH196629 UPD196629 UYZ196629 VIV196629 VSR196629 WCN196629 WMJ196629 WWF196629 X262165 JT262165 TP262165 ADL262165 ANH262165 AXD262165 BGZ262165 BQV262165 CAR262165 CKN262165 CUJ262165 DEF262165 DOB262165 DXX262165 EHT262165 ERP262165 FBL262165 FLH262165 FVD262165 GEZ262165 GOV262165 GYR262165 HIN262165 HSJ262165 ICF262165 IMB262165 IVX262165 JFT262165 JPP262165 JZL262165 KJH262165 KTD262165 LCZ262165 LMV262165 LWR262165 MGN262165 MQJ262165 NAF262165 NKB262165 NTX262165 ODT262165 ONP262165 OXL262165 PHH262165 PRD262165 QAZ262165 QKV262165 QUR262165 REN262165 ROJ262165 RYF262165 SIB262165 SRX262165 TBT262165 TLP262165 TVL262165 UFH262165 UPD262165 UYZ262165 VIV262165 VSR262165 WCN262165 WMJ262165 WWF262165 X327701 JT327701 TP327701 ADL327701 ANH327701 AXD327701 BGZ327701 BQV327701 CAR327701 CKN327701 CUJ327701 DEF327701 DOB327701 DXX327701 EHT327701 ERP327701 FBL327701 FLH327701 FVD327701 GEZ327701 GOV327701 GYR327701 HIN327701 HSJ327701 ICF327701 IMB327701 IVX327701 JFT327701 JPP327701 JZL327701 KJH327701 KTD327701 LCZ327701 LMV327701 LWR327701 MGN327701 MQJ327701 NAF327701 NKB327701 NTX327701 ODT327701 ONP327701 OXL327701 PHH327701 PRD327701 QAZ327701 QKV327701 QUR327701 REN327701 ROJ327701 RYF327701 SIB327701 SRX327701 TBT327701 TLP327701 TVL327701 UFH327701 UPD327701 UYZ327701 VIV327701 VSR327701 WCN327701 WMJ327701 WWF327701 X393237 JT393237 TP393237 ADL393237 ANH393237 AXD393237 BGZ393237 BQV393237 CAR393237 CKN393237 CUJ393237 DEF393237 DOB393237 DXX393237 EHT393237 ERP393237 FBL393237 FLH393237 FVD393237 GEZ393237 GOV393237 GYR393237 HIN393237 HSJ393237 ICF393237 IMB393237 IVX393237 JFT393237 JPP393237 JZL393237 KJH393237 KTD393237 LCZ393237 LMV393237 LWR393237 MGN393237 MQJ393237 NAF393237 NKB393237 NTX393237 ODT393237 ONP393237 OXL393237 PHH393237 PRD393237 QAZ393237 QKV393237 QUR393237 REN393237 ROJ393237 RYF393237 SIB393237 SRX393237 TBT393237 TLP393237 TVL393237 UFH393237 UPD393237 UYZ393237 VIV393237 VSR393237 WCN393237 WMJ393237 WWF393237 X458773 JT458773 TP458773 ADL458773 ANH458773 AXD458773 BGZ458773 BQV458773 CAR458773 CKN458773 CUJ458773 DEF458773 DOB458773 DXX458773 EHT458773 ERP458773 FBL458773 FLH458773 FVD458773 GEZ458773 GOV458773 GYR458773 HIN458773 HSJ458773 ICF458773 IMB458773 IVX458773 JFT458773 JPP458773 JZL458773 KJH458773 KTD458773 LCZ458773 LMV458773 LWR458773 MGN458773 MQJ458773 NAF458773 NKB458773 NTX458773 ODT458773 ONP458773 OXL458773 PHH458773 PRD458773 QAZ458773 QKV458773 QUR458773 REN458773 ROJ458773 RYF458773 SIB458773 SRX458773 TBT458773 TLP458773 TVL458773 UFH458773 UPD458773 UYZ458773 VIV458773 VSR458773 WCN458773 WMJ458773 WWF458773 X524309 JT524309 TP524309 ADL524309 ANH524309 AXD524309 BGZ524309 BQV524309 CAR524309 CKN524309 CUJ524309 DEF524309 DOB524309 DXX524309 EHT524309 ERP524309 FBL524309 FLH524309 FVD524309 GEZ524309 GOV524309 GYR524309 HIN524309 HSJ524309 ICF524309 IMB524309 IVX524309 JFT524309 JPP524309 JZL524309 KJH524309 KTD524309 LCZ524309 LMV524309 LWR524309 MGN524309 MQJ524309 NAF524309 NKB524309 NTX524309 ODT524309 ONP524309 OXL524309 PHH524309 PRD524309 QAZ524309 QKV524309 QUR524309 REN524309 ROJ524309 RYF524309 SIB524309 SRX524309 TBT524309 TLP524309 TVL524309 UFH524309 UPD524309 UYZ524309 VIV524309 VSR524309 WCN524309 WMJ524309 WWF524309 X589845 JT589845 TP589845 ADL589845 ANH589845 AXD589845 BGZ589845 BQV589845 CAR589845 CKN589845 CUJ589845 DEF589845 DOB589845 DXX589845 EHT589845 ERP589845 FBL589845 FLH589845 FVD589845 GEZ589845 GOV589845 GYR589845 HIN589845 HSJ589845 ICF589845 IMB589845 IVX589845 JFT589845 JPP589845 JZL589845 KJH589845 KTD589845 LCZ589845 LMV589845 LWR589845 MGN589845 MQJ589845 NAF589845 NKB589845 NTX589845 ODT589845 ONP589845 OXL589845 PHH589845 PRD589845 QAZ589845 QKV589845 QUR589845 REN589845 ROJ589845 RYF589845 SIB589845 SRX589845 TBT589845 TLP589845 TVL589845 UFH589845 UPD589845 UYZ589845 VIV589845 VSR589845 WCN589845 WMJ589845 WWF589845 X655381 JT655381 TP655381 ADL655381 ANH655381 AXD655381 BGZ655381 BQV655381 CAR655381 CKN655381 CUJ655381 DEF655381 DOB655381 DXX655381 EHT655381 ERP655381 FBL655381 FLH655381 FVD655381 GEZ655381 GOV655381 GYR655381 HIN655381 HSJ655381 ICF655381 IMB655381 IVX655381 JFT655381 JPP655381 JZL655381 KJH655381 KTD655381 LCZ655381 LMV655381 LWR655381 MGN655381 MQJ655381 NAF655381 NKB655381 NTX655381 ODT655381 ONP655381 OXL655381 PHH655381 PRD655381 QAZ655381 QKV655381 QUR655381 REN655381 ROJ655381 RYF655381 SIB655381 SRX655381 TBT655381 TLP655381 TVL655381 UFH655381 UPD655381 UYZ655381 VIV655381 VSR655381 WCN655381 WMJ655381 WWF655381 X720917 JT720917 TP720917 ADL720917 ANH720917 AXD720917 BGZ720917 BQV720917 CAR720917 CKN720917 CUJ720917 DEF720917 DOB720917 DXX720917 EHT720917 ERP720917 FBL720917 FLH720917 FVD720917 GEZ720917 GOV720917 GYR720917 HIN720917 HSJ720917 ICF720917 IMB720917 IVX720917 JFT720917 JPP720917 JZL720917 KJH720917 KTD720917 LCZ720917 LMV720917 LWR720917 MGN720917 MQJ720917 NAF720917 NKB720917 NTX720917 ODT720917 ONP720917 OXL720917 PHH720917 PRD720917 QAZ720917 QKV720917 QUR720917 REN720917 ROJ720917 RYF720917 SIB720917 SRX720917 TBT720917 TLP720917 TVL720917 UFH720917 UPD720917 UYZ720917 VIV720917 VSR720917 WCN720917 WMJ720917 WWF720917 X786453 JT786453 TP786453 ADL786453 ANH786453 AXD786453 BGZ786453 BQV786453 CAR786453 CKN786453 CUJ786453 DEF786453 DOB786453 DXX786453 EHT786453 ERP786453 FBL786453 FLH786453 FVD786453 GEZ786453 GOV786453 GYR786453 HIN786453 HSJ786453 ICF786453 IMB786453 IVX786453 JFT786453 JPP786453 JZL786453 KJH786453 KTD786453 LCZ786453 LMV786453 LWR786453 MGN786453 MQJ786453 NAF786453 NKB786453 NTX786453 ODT786453 ONP786453 OXL786453 PHH786453 PRD786453 QAZ786453 QKV786453 QUR786453 REN786453 ROJ786453 RYF786453 SIB786453 SRX786453 TBT786453 TLP786453 TVL786453 UFH786453 UPD786453 UYZ786453 VIV786453 VSR786453 WCN786453 WMJ786453 WWF786453 X851989 JT851989 TP851989 ADL851989 ANH851989 AXD851989 BGZ851989 BQV851989 CAR851989 CKN851989 CUJ851989 DEF851989 DOB851989 DXX851989 EHT851989 ERP851989 FBL851989 FLH851989 FVD851989 GEZ851989 GOV851989 GYR851989 HIN851989 HSJ851989 ICF851989 IMB851989 IVX851989 JFT851989 JPP851989 JZL851989 KJH851989 KTD851989 LCZ851989 LMV851989 LWR851989 MGN851989 MQJ851989 NAF851989 NKB851989 NTX851989 ODT851989 ONP851989 OXL851989 PHH851989 PRD851989 QAZ851989 QKV851989 QUR851989 REN851989 ROJ851989 RYF851989 SIB851989 SRX851989 TBT851989 TLP851989 TVL851989 UFH851989 UPD851989 UYZ851989 VIV851989 VSR851989 WCN851989 WMJ851989 WWF851989 X917525 JT917525 TP917525 ADL917525 ANH917525 AXD917525 BGZ917525 BQV917525 CAR917525 CKN917525 CUJ917525 DEF917525 DOB917525 DXX917525 EHT917525 ERP917525 FBL917525 FLH917525 FVD917525 GEZ917525 GOV917525 GYR917525 HIN917525 HSJ917525 ICF917525 IMB917525 IVX917525 JFT917525 JPP917525 JZL917525 KJH917525 KTD917525 LCZ917525 LMV917525 LWR917525 MGN917525 MQJ917525 NAF917525 NKB917525 NTX917525 ODT917525 ONP917525 OXL917525 PHH917525 PRD917525 QAZ917525 QKV917525 QUR917525 REN917525 ROJ917525 RYF917525 SIB917525 SRX917525 TBT917525 TLP917525 TVL917525 UFH917525 UPD917525 UYZ917525 VIV917525 VSR917525 WCN917525 WMJ917525 WWF917525 X983061 JT983061 TP983061 ADL983061 ANH983061 AXD983061 BGZ983061 BQV983061 CAR983061 CKN983061 CUJ983061 DEF983061 DOB983061 DXX983061 EHT983061 ERP983061 FBL983061 FLH983061 FVD983061 GEZ983061 GOV983061 GYR983061 HIN983061 HSJ983061 ICF983061 IMB983061 IVX983061 JFT983061 JPP983061 JZL983061 KJH983061 KTD983061 LCZ983061 LMV983061 LWR983061 MGN983061 MQJ983061 NAF983061 NKB983061 NTX983061 ODT983061 ONP983061 OXL983061 PHH983061 PRD983061 QAZ983061 QKV983061 QUR983061 REN983061 ROJ983061 RYF983061 SIB983061 SRX983061 TBT983061 TLP983061 TVL983061 UFH983061 UPD983061 UYZ983061 VIV983061 VSR983061 WCN983061 WMJ983061 WWF983061" xr:uid="{00000000-0002-0000-0700-000003000000}">
      <formula1>AA5=2</formula1>
    </dataValidation>
    <dataValidation type="list" allowBlank="1" showInputMessage="1" showErrorMessage="1" sqref="V10 JR10 TN10 ADJ10 ANF10 AXB10 BGX10 BQT10 CAP10 CKL10 CUH10 DED10 DNZ10 DXV10 EHR10 ERN10 FBJ10 FLF10 FVB10 GEX10 GOT10 GYP10 HIL10 HSH10 ICD10 ILZ10 IVV10 JFR10 JPN10 JZJ10 KJF10 KTB10 LCX10 LMT10 LWP10 MGL10 MQH10 NAD10 NJZ10 NTV10 ODR10 ONN10 OXJ10 PHF10 PRB10 QAX10 QKT10 QUP10 REL10 ROH10 RYD10 SHZ10 SRV10 TBR10 TLN10 TVJ10 UFF10 UPB10 UYX10 VIT10 VSP10 WCL10 WMH10 WWD10 V65546 JR65546 TN65546 ADJ65546 ANF65546 AXB65546 BGX65546 BQT65546 CAP65546 CKL65546 CUH65546 DED65546 DNZ65546 DXV65546 EHR65546 ERN65546 FBJ65546 FLF65546 FVB65546 GEX65546 GOT65546 GYP65546 HIL65546 HSH65546 ICD65546 ILZ65546 IVV65546 JFR65546 JPN65546 JZJ65546 KJF65546 KTB65546 LCX65546 LMT65546 LWP65546 MGL65546 MQH65546 NAD65546 NJZ65546 NTV65546 ODR65546 ONN65546 OXJ65546 PHF65546 PRB65546 QAX65546 QKT65546 QUP65546 REL65546 ROH65546 RYD65546 SHZ65546 SRV65546 TBR65546 TLN65546 TVJ65546 UFF65546 UPB65546 UYX65546 VIT65546 VSP65546 WCL65546 WMH65546 WWD65546 V131082 JR131082 TN131082 ADJ131082 ANF131082 AXB131082 BGX131082 BQT131082 CAP131082 CKL131082 CUH131082 DED131082 DNZ131082 DXV131082 EHR131082 ERN131082 FBJ131082 FLF131082 FVB131082 GEX131082 GOT131082 GYP131082 HIL131082 HSH131082 ICD131082 ILZ131082 IVV131082 JFR131082 JPN131082 JZJ131082 KJF131082 KTB131082 LCX131082 LMT131082 LWP131082 MGL131082 MQH131082 NAD131082 NJZ131082 NTV131082 ODR131082 ONN131082 OXJ131082 PHF131082 PRB131082 QAX131082 QKT131082 QUP131082 REL131082 ROH131082 RYD131082 SHZ131082 SRV131082 TBR131082 TLN131082 TVJ131082 UFF131082 UPB131082 UYX131082 VIT131082 VSP131082 WCL131082 WMH131082 WWD131082 V196618 JR196618 TN196618 ADJ196618 ANF196618 AXB196618 BGX196618 BQT196618 CAP196618 CKL196618 CUH196618 DED196618 DNZ196618 DXV196618 EHR196618 ERN196618 FBJ196618 FLF196618 FVB196618 GEX196618 GOT196618 GYP196618 HIL196618 HSH196618 ICD196618 ILZ196618 IVV196618 JFR196618 JPN196618 JZJ196618 KJF196618 KTB196618 LCX196618 LMT196618 LWP196618 MGL196618 MQH196618 NAD196618 NJZ196618 NTV196618 ODR196618 ONN196618 OXJ196618 PHF196618 PRB196618 QAX196618 QKT196618 QUP196618 REL196618 ROH196618 RYD196618 SHZ196618 SRV196618 TBR196618 TLN196618 TVJ196618 UFF196618 UPB196618 UYX196618 VIT196618 VSP196618 WCL196618 WMH196618 WWD196618 V262154 JR262154 TN262154 ADJ262154 ANF262154 AXB262154 BGX262154 BQT262154 CAP262154 CKL262154 CUH262154 DED262154 DNZ262154 DXV262154 EHR262154 ERN262154 FBJ262154 FLF262154 FVB262154 GEX262154 GOT262154 GYP262154 HIL262154 HSH262154 ICD262154 ILZ262154 IVV262154 JFR262154 JPN262154 JZJ262154 KJF262154 KTB262154 LCX262154 LMT262154 LWP262154 MGL262154 MQH262154 NAD262154 NJZ262154 NTV262154 ODR262154 ONN262154 OXJ262154 PHF262154 PRB262154 QAX262154 QKT262154 QUP262154 REL262154 ROH262154 RYD262154 SHZ262154 SRV262154 TBR262154 TLN262154 TVJ262154 UFF262154 UPB262154 UYX262154 VIT262154 VSP262154 WCL262154 WMH262154 WWD262154 V327690 JR327690 TN327690 ADJ327690 ANF327690 AXB327690 BGX327690 BQT327690 CAP327690 CKL327690 CUH327690 DED327690 DNZ327690 DXV327690 EHR327690 ERN327690 FBJ327690 FLF327690 FVB327690 GEX327690 GOT327690 GYP327690 HIL327690 HSH327690 ICD327690 ILZ327690 IVV327690 JFR327690 JPN327690 JZJ327690 KJF327690 KTB327690 LCX327690 LMT327690 LWP327690 MGL327690 MQH327690 NAD327690 NJZ327690 NTV327690 ODR327690 ONN327690 OXJ327690 PHF327690 PRB327690 QAX327690 QKT327690 QUP327690 REL327690 ROH327690 RYD327690 SHZ327690 SRV327690 TBR327690 TLN327690 TVJ327690 UFF327690 UPB327690 UYX327690 VIT327690 VSP327690 WCL327690 WMH327690 WWD327690 V393226 JR393226 TN393226 ADJ393226 ANF393226 AXB393226 BGX393226 BQT393226 CAP393226 CKL393226 CUH393226 DED393226 DNZ393226 DXV393226 EHR393226 ERN393226 FBJ393226 FLF393226 FVB393226 GEX393226 GOT393226 GYP393226 HIL393226 HSH393226 ICD393226 ILZ393226 IVV393226 JFR393226 JPN393226 JZJ393226 KJF393226 KTB393226 LCX393226 LMT393226 LWP393226 MGL393226 MQH393226 NAD393226 NJZ393226 NTV393226 ODR393226 ONN393226 OXJ393226 PHF393226 PRB393226 QAX393226 QKT393226 QUP393226 REL393226 ROH393226 RYD393226 SHZ393226 SRV393226 TBR393226 TLN393226 TVJ393226 UFF393226 UPB393226 UYX393226 VIT393226 VSP393226 WCL393226 WMH393226 WWD393226 V458762 JR458762 TN458762 ADJ458762 ANF458762 AXB458762 BGX458762 BQT458762 CAP458762 CKL458762 CUH458762 DED458762 DNZ458762 DXV458762 EHR458762 ERN458762 FBJ458762 FLF458762 FVB458762 GEX458762 GOT458762 GYP458762 HIL458762 HSH458762 ICD458762 ILZ458762 IVV458762 JFR458762 JPN458762 JZJ458762 KJF458762 KTB458762 LCX458762 LMT458762 LWP458762 MGL458762 MQH458762 NAD458762 NJZ458762 NTV458762 ODR458762 ONN458762 OXJ458762 PHF458762 PRB458762 QAX458762 QKT458762 QUP458762 REL458762 ROH458762 RYD458762 SHZ458762 SRV458762 TBR458762 TLN458762 TVJ458762 UFF458762 UPB458762 UYX458762 VIT458762 VSP458762 WCL458762 WMH458762 WWD458762 V524298 JR524298 TN524298 ADJ524298 ANF524298 AXB524298 BGX524298 BQT524298 CAP524298 CKL524298 CUH524298 DED524298 DNZ524298 DXV524298 EHR524298 ERN524298 FBJ524298 FLF524298 FVB524298 GEX524298 GOT524298 GYP524298 HIL524298 HSH524298 ICD524298 ILZ524298 IVV524298 JFR524298 JPN524298 JZJ524298 KJF524298 KTB524298 LCX524298 LMT524298 LWP524298 MGL524298 MQH524298 NAD524298 NJZ524298 NTV524298 ODR524298 ONN524298 OXJ524298 PHF524298 PRB524298 QAX524298 QKT524298 QUP524298 REL524298 ROH524298 RYD524298 SHZ524298 SRV524298 TBR524298 TLN524298 TVJ524298 UFF524298 UPB524298 UYX524298 VIT524298 VSP524298 WCL524298 WMH524298 WWD524298 V589834 JR589834 TN589834 ADJ589834 ANF589834 AXB589834 BGX589834 BQT589834 CAP589834 CKL589834 CUH589834 DED589834 DNZ589834 DXV589834 EHR589834 ERN589834 FBJ589834 FLF589834 FVB589834 GEX589834 GOT589834 GYP589834 HIL589834 HSH589834 ICD589834 ILZ589834 IVV589834 JFR589834 JPN589834 JZJ589834 KJF589834 KTB589834 LCX589834 LMT589834 LWP589834 MGL589834 MQH589834 NAD589834 NJZ589834 NTV589834 ODR589834 ONN589834 OXJ589834 PHF589834 PRB589834 QAX589834 QKT589834 QUP589834 REL589834 ROH589834 RYD589834 SHZ589834 SRV589834 TBR589834 TLN589834 TVJ589834 UFF589834 UPB589834 UYX589834 VIT589834 VSP589834 WCL589834 WMH589834 WWD589834 V655370 JR655370 TN655370 ADJ655370 ANF655370 AXB655370 BGX655370 BQT655370 CAP655370 CKL655370 CUH655370 DED655370 DNZ655370 DXV655370 EHR655370 ERN655370 FBJ655370 FLF655370 FVB655370 GEX655370 GOT655370 GYP655370 HIL655370 HSH655370 ICD655370 ILZ655370 IVV655370 JFR655370 JPN655370 JZJ655370 KJF655370 KTB655370 LCX655370 LMT655370 LWP655370 MGL655370 MQH655370 NAD655370 NJZ655370 NTV655370 ODR655370 ONN655370 OXJ655370 PHF655370 PRB655370 QAX655370 QKT655370 QUP655370 REL655370 ROH655370 RYD655370 SHZ655370 SRV655370 TBR655370 TLN655370 TVJ655370 UFF655370 UPB655370 UYX655370 VIT655370 VSP655370 WCL655370 WMH655370 WWD655370 V720906 JR720906 TN720906 ADJ720906 ANF720906 AXB720906 BGX720906 BQT720906 CAP720906 CKL720906 CUH720906 DED720906 DNZ720906 DXV720906 EHR720906 ERN720906 FBJ720906 FLF720906 FVB720906 GEX720906 GOT720906 GYP720906 HIL720906 HSH720906 ICD720906 ILZ720906 IVV720906 JFR720906 JPN720906 JZJ720906 KJF720906 KTB720906 LCX720906 LMT720906 LWP720906 MGL720906 MQH720906 NAD720906 NJZ720906 NTV720906 ODR720906 ONN720906 OXJ720906 PHF720906 PRB720906 QAX720906 QKT720906 QUP720906 REL720906 ROH720906 RYD720906 SHZ720906 SRV720906 TBR720906 TLN720906 TVJ720906 UFF720906 UPB720906 UYX720906 VIT720906 VSP720906 WCL720906 WMH720906 WWD720906 V786442 JR786442 TN786442 ADJ786442 ANF786442 AXB786442 BGX786442 BQT786442 CAP786442 CKL786442 CUH786442 DED786442 DNZ786442 DXV786442 EHR786442 ERN786442 FBJ786442 FLF786442 FVB786442 GEX786442 GOT786442 GYP786442 HIL786442 HSH786442 ICD786442 ILZ786442 IVV786442 JFR786442 JPN786442 JZJ786442 KJF786442 KTB786442 LCX786442 LMT786442 LWP786442 MGL786442 MQH786442 NAD786442 NJZ786442 NTV786442 ODR786442 ONN786442 OXJ786442 PHF786442 PRB786442 QAX786442 QKT786442 QUP786442 REL786442 ROH786442 RYD786442 SHZ786442 SRV786442 TBR786442 TLN786442 TVJ786442 UFF786442 UPB786442 UYX786442 VIT786442 VSP786442 WCL786442 WMH786442 WWD786442 V851978 JR851978 TN851978 ADJ851978 ANF851978 AXB851978 BGX851978 BQT851978 CAP851978 CKL851978 CUH851978 DED851978 DNZ851978 DXV851978 EHR851978 ERN851978 FBJ851978 FLF851978 FVB851978 GEX851978 GOT851978 GYP851978 HIL851978 HSH851978 ICD851978 ILZ851978 IVV851978 JFR851978 JPN851978 JZJ851978 KJF851978 KTB851978 LCX851978 LMT851978 LWP851978 MGL851978 MQH851978 NAD851978 NJZ851978 NTV851978 ODR851978 ONN851978 OXJ851978 PHF851978 PRB851978 QAX851978 QKT851978 QUP851978 REL851978 ROH851978 RYD851978 SHZ851978 SRV851978 TBR851978 TLN851978 TVJ851978 UFF851978 UPB851978 UYX851978 VIT851978 VSP851978 WCL851978 WMH851978 WWD851978 V917514 JR917514 TN917514 ADJ917514 ANF917514 AXB917514 BGX917514 BQT917514 CAP917514 CKL917514 CUH917514 DED917514 DNZ917514 DXV917514 EHR917514 ERN917514 FBJ917514 FLF917514 FVB917514 GEX917514 GOT917514 GYP917514 HIL917514 HSH917514 ICD917514 ILZ917514 IVV917514 JFR917514 JPN917514 JZJ917514 KJF917514 KTB917514 LCX917514 LMT917514 LWP917514 MGL917514 MQH917514 NAD917514 NJZ917514 NTV917514 ODR917514 ONN917514 OXJ917514 PHF917514 PRB917514 QAX917514 QKT917514 QUP917514 REL917514 ROH917514 RYD917514 SHZ917514 SRV917514 TBR917514 TLN917514 TVJ917514 UFF917514 UPB917514 UYX917514 VIT917514 VSP917514 WCL917514 WMH917514 WWD917514 V983050 JR983050 TN983050 ADJ983050 ANF983050 AXB983050 BGX983050 BQT983050 CAP983050 CKL983050 CUH983050 DED983050 DNZ983050 DXV983050 EHR983050 ERN983050 FBJ983050 FLF983050 FVB983050 GEX983050 GOT983050 GYP983050 HIL983050 HSH983050 ICD983050 ILZ983050 IVV983050 JFR983050 JPN983050 JZJ983050 KJF983050 KTB983050 LCX983050 LMT983050 LWP983050 MGL983050 MQH983050 NAD983050 NJZ983050 NTV983050 ODR983050 ONN983050 OXJ983050 PHF983050 PRB983050 QAX983050 QKT983050 QUP983050 REL983050 ROH983050 RYD983050 SHZ983050 SRV983050 TBR983050 TLN983050 TVJ983050 UFF983050 UPB983050 UYX983050 VIT983050 VSP983050 WCL983050 WMH983050 WWD983050" xr:uid="{00000000-0002-0000-0700-000004000000}">
      <formula1>"NORMAL,RECTIFICATIVA,D,C,AJUSTES/ESTIMACIÓN,RECURSO RECONSIDERACIÓN,RECURSO CONTENCIOSO,MULTAS,PAGO A CUENTA"</formula1>
    </dataValidation>
    <dataValidation operator="notEqual" allowBlank="1" showInputMessage="1" showErrorMessage="1" sqref="V25:W26 JR25:JS25 TN25:TO25 ADJ25:ADK25 ANF25:ANG25 AXB25:AXC25 BGX25:BGY25 BQT25:BQU25 CAP25:CAQ25 CKL25:CKM25 CUH25:CUI25 DED25:DEE25 DNZ25:DOA25 DXV25:DXW25 EHR25:EHS25 ERN25:ERO25 FBJ25:FBK25 FLF25:FLG25 FVB25:FVC25 GEX25:GEY25 GOT25:GOU25 GYP25:GYQ25 HIL25:HIM25 HSH25:HSI25 ICD25:ICE25 ILZ25:IMA25 IVV25:IVW25 JFR25:JFS25 JPN25:JPO25 JZJ25:JZK25 KJF25:KJG25 KTB25:KTC25 LCX25:LCY25 LMT25:LMU25 LWP25:LWQ25 MGL25:MGM25 MQH25:MQI25 NAD25:NAE25 NJZ25:NKA25 NTV25:NTW25 ODR25:ODS25 ONN25:ONO25 OXJ25:OXK25 PHF25:PHG25 PRB25:PRC25 QAX25:QAY25 QKT25:QKU25 QUP25:QUQ25 REL25:REM25 ROH25:ROI25 RYD25:RYE25 SHZ25:SIA25 SRV25:SRW25 TBR25:TBS25 TLN25:TLO25 TVJ25:TVK25 UFF25:UFG25 UPB25:UPC25 UYX25:UYY25 VIT25:VIU25 VSP25:VSQ25 WCL25:WCM25 WMH25:WMI25 WWD25:WWE25 V65561:W65561 JR65561:JS65561 TN65561:TO65561 ADJ65561:ADK65561 ANF65561:ANG65561 AXB65561:AXC65561 BGX65561:BGY65561 BQT65561:BQU65561 CAP65561:CAQ65561 CKL65561:CKM65561 CUH65561:CUI65561 DED65561:DEE65561 DNZ65561:DOA65561 DXV65561:DXW65561 EHR65561:EHS65561 ERN65561:ERO65561 FBJ65561:FBK65561 FLF65561:FLG65561 FVB65561:FVC65561 GEX65561:GEY65561 GOT65561:GOU65561 GYP65561:GYQ65561 HIL65561:HIM65561 HSH65561:HSI65561 ICD65561:ICE65561 ILZ65561:IMA65561 IVV65561:IVW65561 JFR65561:JFS65561 JPN65561:JPO65561 JZJ65561:JZK65561 KJF65561:KJG65561 KTB65561:KTC65561 LCX65561:LCY65561 LMT65561:LMU65561 LWP65561:LWQ65561 MGL65561:MGM65561 MQH65561:MQI65561 NAD65561:NAE65561 NJZ65561:NKA65561 NTV65561:NTW65561 ODR65561:ODS65561 ONN65561:ONO65561 OXJ65561:OXK65561 PHF65561:PHG65561 PRB65561:PRC65561 QAX65561:QAY65561 QKT65561:QKU65561 QUP65561:QUQ65561 REL65561:REM65561 ROH65561:ROI65561 RYD65561:RYE65561 SHZ65561:SIA65561 SRV65561:SRW65561 TBR65561:TBS65561 TLN65561:TLO65561 TVJ65561:TVK65561 UFF65561:UFG65561 UPB65561:UPC65561 UYX65561:UYY65561 VIT65561:VIU65561 VSP65561:VSQ65561 WCL65561:WCM65561 WMH65561:WMI65561 WWD65561:WWE65561 V131097:W131097 JR131097:JS131097 TN131097:TO131097 ADJ131097:ADK131097 ANF131097:ANG131097 AXB131097:AXC131097 BGX131097:BGY131097 BQT131097:BQU131097 CAP131097:CAQ131097 CKL131097:CKM131097 CUH131097:CUI131097 DED131097:DEE131097 DNZ131097:DOA131097 DXV131097:DXW131097 EHR131097:EHS131097 ERN131097:ERO131097 FBJ131097:FBK131097 FLF131097:FLG131097 FVB131097:FVC131097 GEX131097:GEY131097 GOT131097:GOU131097 GYP131097:GYQ131097 HIL131097:HIM131097 HSH131097:HSI131097 ICD131097:ICE131097 ILZ131097:IMA131097 IVV131097:IVW131097 JFR131097:JFS131097 JPN131097:JPO131097 JZJ131097:JZK131097 KJF131097:KJG131097 KTB131097:KTC131097 LCX131097:LCY131097 LMT131097:LMU131097 LWP131097:LWQ131097 MGL131097:MGM131097 MQH131097:MQI131097 NAD131097:NAE131097 NJZ131097:NKA131097 NTV131097:NTW131097 ODR131097:ODS131097 ONN131097:ONO131097 OXJ131097:OXK131097 PHF131097:PHG131097 PRB131097:PRC131097 QAX131097:QAY131097 QKT131097:QKU131097 QUP131097:QUQ131097 REL131097:REM131097 ROH131097:ROI131097 RYD131097:RYE131097 SHZ131097:SIA131097 SRV131097:SRW131097 TBR131097:TBS131097 TLN131097:TLO131097 TVJ131097:TVK131097 UFF131097:UFG131097 UPB131097:UPC131097 UYX131097:UYY131097 VIT131097:VIU131097 VSP131097:VSQ131097 WCL131097:WCM131097 WMH131097:WMI131097 WWD131097:WWE131097 V196633:W196633 JR196633:JS196633 TN196633:TO196633 ADJ196633:ADK196633 ANF196633:ANG196633 AXB196633:AXC196633 BGX196633:BGY196633 BQT196633:BQU196633 CAP196633:CAQ196633 CKL196633:CKM196633 CUH196633:CUI196633 DED196633:DEE196633 DNZ196633:DOA196633 DXV196633:DXW196633 EHR196633:EHS196633 ERN196633:ERO196633 FBJ196633:FBK196633 FLF196633:FLG196633 FVB196633:FVC196633 GEX196633:GEY196633 GOT196633:GOU196633 GYP196633:GYQ196633 HIL196633:HIM196633 HSH196633:HSI196633 ICD196633:ICE196633 ILZ196633:IMA196633 IVV196633:IVW196633 JFR196633:JFS196633 JPN196633:JPO196633 JZJ196633:JZK196633 KJF196633:KJG196633 KTB196633:KTC196633 LCX196633:LCY196633 LMT196633:LMU196633 LWP196633:LWQ196633 MGL196633:MGM196633 MQH196633:MQI196633 NAD196633:NAE196633 NJZ196633:NKA196633 NTV196633:NTW196633 ODR196633:ODS196633 ONN196633:ONO196633 OXJ196633:OXK196633 PHF196633:PHG196633 PRB196633:PRC196633 QAX196633:QAY196633 QKT196633:QKU196633 QUP196633:QUQ196633 REL196633:REM196633 ROH196633:ROI196633 RYD196633:RYE196633 SHZ196633:SIA196633 SRV196633:SRW196633 TBR196633:TBS196633 TLN196633:TLO196633 TVJ196633:TVK196633 UFF196633:UFG196633 UPB196633:UPC196633 UYX196633:UYY196633 VIT196633:VIU196633 VSP196633:VSQ196633 WCL196633:WCM196633 WMH196633:WMI196633 WWD196633:WWE196633 V262169:W262169 JR262169:JS262169 TN262169:TO262169 ADJ262169:ADK262169 ANF262169:ANG262169 AXB262169:AXC262169 BGX262169:BGY262169 BQT262169:BQU262169 CAP262169:CAQ262169 CKL262169:CKM262169 CUH262169:CUI262169 DED262169:DEE262169 DNZ262169:DOA262169 DXV262169:DXW262169 EHR262169:EHS262169 ERN262169:ERO262169 FBJ262169:FBK262169 FLF262169:FLG262169 FVB262169:FVC262169 GEX262169:GEY262169 GOT262169:GOU262169 GYP262169:GYQ262169 HIL262169:HIM262169 HSH262169:HSI262169 ICD262169:ICE262169 ILZ262169:IMA262169 IVV262169:IVW262169 JFR262169:JFS262169 JPN262169:JPO262169 JZJ262169:JZK262169 KJF262169:KJG262169 KTB262169:KTC262169 LCX262169:LCY262169 LMT262169:LMU262169 LWP262169:LWQ262169 MGL262169:MGM262169 MQH262169:MQI262169 NAD262169:NAE262169 NJZ262169:NKA262169 NTV262169:NTW262169 ODR262169:ODS262169 ONN262169:ONO262169 OXJ262169:OXK262169 PHF262169:PHG262169 PRB262169:PRC262169 QAX262169:QAY262169 QKT262169:QKU262169 QUP262169:QUQ262169 REL262169:REM262169 ROH262169:ROI262169 RYD262169:RYE262169 SHZ262169:SIA262169 SRV262169:SRW262169 TBR262169:TBS262169 TLN262169:TLO262169 TVJ262169:TVK262169 UFF262169:UFG262169 UPB262169:UPC262169 UYX262169:UYY262169 VIT262169:VIU262169 VSP262169:VSQ262169 WCL262169:WCM262169 WMH262169:WMI262169 WWD262169:WWE262169 V327705:W327705 JR327705:JS327705 TN327705:TO327705 ADJ327705:ADK327705 ANF327705:ANG327705 AXB327705:AXC327705 BGX327705:BGY327705 BQT327705:BQU327705 CAP327705:CAQ327705 CKL327705:CKM327705 CUH327705:CUI327705 DED327705:DEE327705 DNZ327705:DOA327705 DXV327705:DXW327705 EHR327705:EHS327705 ERN327705:ERO327705 FBJ327705:FBK327705 FLF327705:FLG327705 FVB327705:FVC327705 GEX327705:GEY327705 GOT327705:GOU327705 GYP327705:GYQ327705 HIL327705:HIM327705 HSH327705:HSI327705 ICD327705:ICE327705 ILZ327705:IMA327705 IVV327705:IVW327705 JFR327705:JFS327705 JPN327705:JPO327705 JZJ327705:JZK327705 KJF327705:KJG327705 KTB327705:KTC327705 LCX327705:LCY327705 LMT327705:LMU327705 LWP327705:LWQ327705 MGL327705:MGM327705 MQH327705:MQI327705 NAD327705:NAE327705 NJZ327705:NKA327705 NTV327705:NTW327705 ODR327705:ODS327705 ONN327705:ONO327705 OXJ327705:OXK327705 PHF327705:PHG327705 PRB327705:PRC327705 QAX327705:QAY327705 QKT327705:QKU327705 QUP327705:QUQ327705 REL327705:REM327705 ROH327705:ROI327705 RYD327705:RYE327705 SHZ327705:SIA327705 SRV327705:SRW327705 TBR327705:TBS327705 TLN327705:TLO327705 TVJ327705:TVK327705 UFF327705:UFG327705 UPB327705:UPC327705 UYX327705:UYY327705 VIT327705:VIU327705 VSP327705:VSQ327705 WCL327705:WCM327705 WMH327705:WMI327705 WWD327705:WWE327705 V393241:W393241 JR393241:JS393241 TN393241:TO393241 ADJ393241:ADK393241 ANF393241:ANG393241 AXB393241:AXC393241 BGX393241:BGY393241 BQT393241:BQU393241 CAP393241:CAQ393241 CKL393241:CKM393241 CUH393241:CUI393241 DED393241:DEE393241 DNZ393241:DOA393241 DXV393241:DXW393241 EHR393241:EHS393241 ERN393241:ERO393241 FBJ393241:FBK393241 FLF393241:FLG393241 FVB393241:FVC393241 GEX393241:GEY393241 GOT393241:GOU393241 GYP393241:GYQ393241 HIL393241:HIM393241 HSH393241:HSI393241 ICD393241:ICE393241 ILZ393241:IMA393241 IVV393241:IVW393241 JFR393241:JFS393241 JPN393241:JPO393241 JZJ393241:JZK393241 KJF393241:KJG393241 KTB393241:KTC393241 LCX393241:LCY393241 LMT393241:LMU393241 LWP393241:LWQ393241 MGL393241:MGM393241 MQH393241:MQI393241 NAD393241:NAE393241 NJZ393241:NKA393241 NTV393241:NTW393241 ODR393241:ODS393241 ONN393241:ONO393241 OXJ393241:OXK393241 PHF393241:PHG393241 PRB393241:PRC393241 QAX393241:QAY393241 QKT393241:QKU393241 QUP393241:QUQ393241 REL393241:REM393241 ROH393241:ROI393241 RYD393241:RYE393241 SHZ393241:SIA393241 SRV393241:SRW393241 TBR393241:TBS393241 TLN393241:TLO393241 TVJ393241:TVK393241 UFF393241:UFG393241 UPB393241:UPC393241 UYX393241:UYY393241 VIT393241:VIU393241 VSP393241:VSQ393241 WCL393241:WCM393241 WMH393241:WMI393241 WWD393241:WWE393241 V458777:W458777 JR458777:JS458777 TN458777:TO458777 ADJ458777:ADK458777 ANF458777:ANG458777 AXB458777:AXC458777 BGX458777:BGY458777 BQT458777:BQU458777 CAP458777:CAQ458777 CKL458777:CKM458777 CUH458777:CUI458777 DED458777:DEE458777 DNZ458777:DOA458777 DXV458777:DXW458777 EHR458777:EHS458777 ERN458777:ERO458777 FBJ458777:FBK458777 FLF458777:FLG458777 FVB458777:FVC458777 GEX458777:GEY458777 GOT458777:GOU458777 GYP458777:GYQ458777 HIL458777:HIM458777 HSH458777:HSI458777 ICD458777:ICE458777 ILZ458777:IMA458777 IVV458777:IVW458777 JFR458777:JFS458777 JPN458777:JPO458777 JZJ458777:JZK458777 KJF458777:KJG458777 KTB458777:KTC458777 LCX458777:LCY458777 LMT458777:LMU458777 LWP458777:LWQ458777 MGL458777:MGM458777 MQH458777:MQI458777 NAD458777:NAE458777 NJZ458777:NKA458777 NTV458777:NTW458777 ODR458777:ODS458777 ONN458777:ONO458777 OXJ458777:OXK458777 PHF458777:PHG458777 PRB458777:PRC458777 QAX458777:QAY458777 QKT458777:QKU458777 QUP458777:QUQ458777 REL458777:REM458777 ROH458777:ROI458777 RYD458777:RYE458777 SHZ458777:SIA458777 SRV458777:SRW458777 TBR458777:TBS458777 TLN458777:TLO458777 TVJ458777:TVK458777 UFF458777:UFG458777 UPB458777:UPC458777 UYX458777:UYY458777 VIT458777:VIU458777 VSP458777:VSQ458777 WCL458777:WCM458777 WMH458777:WMI458777 WWD458777:WWE458777 V524313:W524313 JR524313:JS524313 TN524313:TO524313 ADJ524313:ADK524313 ANF524313:ANG524313 AXB524313:AXC524313 BGX524313:BGY524313 BQT524313:BQU524313 CAP524313:CAQ524313 CKL524313:CKM524313 CUH524313:CUI524313 DED524313:DEE524313 DNZ524313:DOA524313 DXV524313:DXW524313 EHR524313:EHS524313 ERN524313:ERO524313 FBJ524313:FBK524313 FLF524313:FLG524313 FVB524313:FVC524313 GEX524313:GEY524313 GOT524313:GOU524313 GYP524313:GYQ524313 HIL524313:HIM524313 HSH524313:HSI524313 ICD524313:ICE524313 ILZ524313:IMA524313 IVV524313:IVW524313 JFR524313:JFS524313 JPN524313:JPO524313 JZJ524313:JZK524313 KJF524313:KJG524313 KTB524313:KTC524313 LCX524313:LCY524313 LMT524313:LMU524313 LWP524313:LWQ524313 MGL524313:MGM524313 MQH524313:MQI524313 NAD524313:NAE524313 NJZ524313:NKA524313 NTV524313:NTW524313 ODR524313:ODS524313 ONN524313:ONO524313 OXJ524313:OXK524313 PHF524313:PHG524313 PRB524313:PRC524313 QAX524313:QAY524313 QKT524313:QKU524313 QUP524313:QUQ524313 REL524313:REM524313 ROH524313:ROI524313 RYD524313:RYE524313 SHZ524313:SIA524313 SRV524313:SRW524313 TBR524313:TBS524313 TLN524313:TLO524313 TVJ524313:TVK524313 UFF524313:UFG524313 UPB524313:UPC524313 UYX524313:UYY524313 VIT524313:VIU524313 VSP524313:VSQ524313 WCL524313:WCM524313 WMH524313:WMI524313 WWD524313:WWE524313 V589849:W589849 JR589849:JS589849 TN589849:TO589849 ADJ589849:ADK589849 ANF589849:ANG589849 AXB589849:AXC589849 BGX589849:BGY589849 BQT589849:BQU589849 CAP589849:CAQ589849 CKL589849:CKM589849 CUH589849:CUI589849 DED589849:DEE589849 DNZ589849:DOA589849 DXV589849:DXW589849 EHR589849:EHS589849 ERN589849:ERO589849 FBJ589849:FBK589849 FLF589849:FLG589849 FVB589849:FVC589849 GEX589849:GEY589849 GOT589849:GOU589849 GYP589849:GYQ589849 HIL589849:HIM589849 HSH589849:HSI589849 ICD589849:ICE589849 ILZ589849:IMA589849 IVV589849:IVW589849 JFR589849:JFS589849 JPN589849:JPO589849 JZJ589849:JZK589849 KJF589849:KJG589849 KTB589849:KTC589849 LCX589849:LCY589849 LMT589849:LMU589849 LWP589849:LWQ589849 MGL589849:MGM589849 MQH589849:MQI589849 NAD589849:NAE589849 NJZ589849:NKA589849 NTV589849:NTW589849 ODR589849:ODS589849 ONN589849:ONO589849 OXJ589849:OXK589849 PHF589849:PHG589849 PRB589849:PRC589849 QAX589849:QAY589849 QKT589849:QKU589849 QUP589849:QUQ589849 REL589849:REM589849 ROH589849:ROI589849 RYD589849:RYE589849 SHZ589849:SIA589849 SRV589849:SRW589849 TBR589849:TBS589849 TLN589849:TLO589849 TVJ589849:TVK589849 UFF589849:UFG589849 UPB589849:UPC589849 UYX589849:UYY589849 VIT589849:VIU589849 VSP589849:VSQ589849 WCL589849:WCM589849 WMH589849:WMI589849 WWD589849:WWE589849 V655385:W655385 JR655385:JS655385 TN655385:TO655385 ADJ655385:ADK655385 ANF655385:ANG655385 AXB655385:AXC655385 BGX655385:BGY655385 BQT655385:BQU655385 CAP655385:CAQ655385 CKL655385:CKM655385 CUH655385:CUI655385 DED655385:DEE655385 DNZ655385:DOA655385 DXV655385:DXW655385 EHR655385:EHS655385 ERN655385:ERO655385 FBJ655385:FBK655385 FLF655385:FLG655385 FVB655385:FVC655385 GEX655385:GEY655385 GOT655385:GOU655385 GYP655385:GYQ655385 HIL655385:HIM655385 HSH655385:HSI655385 ICD655385:ICE655385 ILZ655385:IMA655385 IVV655385:IVW655385 JFR655385:JFS655385 JPN655385:JPO655385 JZJ655385:JZK655385 KJF655385:KJG655385 KTB655385:KTC655385 LCX655385:LCY655385 LMT655385:LMU655385 LWP655385:LWQ655385 MGL655385:MGM655385 MQH655385:MQI655385 NAD655385:NAE655385 NJZ655385:NKA655385 NTV655385:NTW655385 ODR655385:ODS655385 ONN655385:ONO655385 OXJ655385:OXK655385 PHF655385:PHG655385 PRB655385:PRC655385 QAX655385:QAY655385 QKT655385:QKU655385 QUP655385:QUQ655385 REL655385:REM655385 ROH655385:ROI655385 RYD655385:RYE655385 SHZ655385:SIA655385 SRV655385:SRW655385 TBR655385:TBS655385 TLN655385:TLO655385 TVJ655385:TVK655385 UFF655385:UFG655385 UPB655385:UPC655385 UYX655385:UYY655385 VIT655385:VIU655385 VSP655385:VSQ655385 WCL655385:WCM655385 WMH655385:WMI655385 WWD655385:WWE655385 V720921:W720921 JR720921:JS720921 TN720921:TO720921 ADJ720921:ADK720921 ANF720921:ANG720921 AXB720921:AXC720921 BGX720921:BGY720921 BQT720921:BQU720921 CAP720921:CAQ720921 CKL720921:CKM720921 CUH720921:CUI720921 DED720921:DEE720921 DNZ720921:DOA720921 DXV720921:DXW720921 EHR720921:EHS720921 ERN720921:ERO720921 FBJ720921:FBK720921 FLF720921:FLG720921 FVB720921:FVC720921 GEX720921:GEY720921 GOT720921:GOU720921 GYP720921:GYQ720921 HIL720921:HIM720921 HSH720921:HSI720921 ICD720921:ICE720921 ILZ720921:IMA720921 IVV720921:IVW720921 JFR720921:JFS720921 JPN720921:JPO720921 JZJ720921:JZK720921 KJF720921:KJG720921 KTB720921:KTC720921 LCX720921:LCY720921 LMT720921:LMU720921 LWP720921:LWQ720921 MGL720921:MGM720921 MQH720921:MQI720921 NAD720921:NAE720921 NJZ720921:NKA720921 NTV720921:NTW720921 ODR720921:ODS720921 ONN720921:ONO720921 OXJ720921:OXK720921 PHF720921:PHG720921 PRB720921:PRC720921 QAX720921:QAY720921 QKT720921:QKU720921 QUP720921:QUQ720921 REL720921:REM720921 ROH720921:ROI720921 RYD720921:RYE720921 SHZ720921:SIA720921 SRV720921:SRW720921 TBR720921:TBS720921 TLN720921:TLO720921 TVJ720921:TVK720921 UFF720921:UFG720921 UPB720921:UPC720921 UYX720921:UYY720921 VIT720921:VIU720921 VSP720921:VSQ720921 WCL720921:WCM720921 WMH720921:WMI720921 WWD720921:WWE720921 V786457:W786457 JR786457:JS786457 TN786457:TO786457 ADJ786457:ADK786457 ANF786457:ANG786457 AXB786457:AXC786457 BGX786457:BGY786457 BQT786457:BQU786457 CAP786457:CAQ786457 CKL786457:CKM786457 CUH786457:CUI786457 DED786457:DEE786457 DNZ786457:DOA786457 DXV786457:DXW786457 EHR786457:EHS786457 ERN786457:ERO786457 FBJ786457:FBK786457 FLF786457:FLG786457 FVB786457:FVC786457 GEX786457:GEY786457 GOT786457:GOU786457 GYP786457:GYQ786457 HIL786457:HIM786457 HSH786457:HSI786457 ICD786457:ICE786457 ILZ786457:IMA786457 IVV786457:IVW786457 JFR786457:JFS786457 JPN786457:JPO786457 JZJ786457:JZK786457 KJF786457:KJG786457 KTB786457:KTC786457 LCX786457:LCY786457 LMT786457:LMU786457 LWP786457:LWQ786457 MGL786457:MGM786457 MQH786457:MQI786457 NAD786457:NAE786457 NJZ786457:NKA786457 NTV786457:NTW786457 ODR786457:ODS786457 ONN786457:ONO786457 OXJ786457:OXK786457 PHF786457:PHG786457 PRB786457:PRC786457 QAX786457:QAY786457 QKT786457:QKU786457 QUP786457:QUQ786457 REL786457:REM786457 ROH786457:ROI786457 RYD786457:RYE786457 SHZ786457:SIA786457 SRV786457:SRW786457 TBR786457:TBS786457 TLN786457:TLO786457 TVJ786457:TVK786457 UFF786457:UFG786457 UPB786457:UPC786457 UYX786457:UYY786457 VIT786457:VIU786457 VSP786457:VSQ786457 WCL786457:WCM786457 WMH786457:WMI786457 WWD786457:WWE786457 V851993:W851993 JR851993:JS851993 TN851993:TO851993 ADJ851993:ADK851993 ANF851993:ANG851993 AXB851993:AXC851993 BGX851993:BGY851993 BQT851993:BQU851993 CAP851993:CAQ851993 CKL851993:CKM851993 CUH851993:CUI851993 DED851993:DEE851993 DNZ851993:DOA851993 DXV851993:DXW851993 EHR851993:EHS851993 ERN851993:ERO851993 FBJ851993:FBK851993 FLF851993:FLG851993 FVB851993:FVC851993 GEX851993:GEY851993 GOT851993:GOU851993 GYP851993:GYQ851993 HIL851993:HIM851993 HSH851993:HSI851993 ICD851993:ICE851993 ILZ851993:IMA851993 IVV851993:IVW851993 JFR851993:JFS851993 JPN851993:JPO851993 JZJ851993:JZK851993 KJF851993:KJG851993 KTB851993:KTC851993 LCX851993:LCY851993 LMT851993:LMU851993 LWP851993:LWQ851993 MGL851993:MGM851993 MQH851993:MQI851993 NAD851993:NAE851993 NJZ851993:NKA851993 NTV851993:NTW851993 ODR851993:ODS851993 ONN851993:ONO851993 OXJ851993:OXK851993 PHF851993:PHG851993 PRB851993:PRC851993 QAX851993:QAY851993 QKT851993:QKU851993 QUP851993:QUQ851993 REL851993:REM851993 ROH851993:ROI851993 RYD851993:RYE851993 SHZ851993:SIA851993 SRV851993:SRW851993 TBR851993:TBS851993 TLN851993:TLO851993 TVJ851993:TVK851993 UFF851993:UFG851993 UPB851993:UPC851993 UYX851993:UYY851993 VIT851993:VIU851993 VSP851993:VSQ851993 WCL851993:WCM851993 WMH851993:WMI851993 WWD851993:WWE851993 V917529:W917529 JR917529:JS917529 TN917529:TO917529 ADJ917529:ADK917529 ANF917529:ANG917529 AXB917529:AXC917529 BGX917529:BGY917529 BQT917529:BQU917529 CAP917529:CAQ917529 CKL917529:CKM917529 CUH917529:CUI917529 DED917529:DEE917529 DNZ917529:DOA917529 DXV917529:DXW917529 EHR917529:EHS917529 ERN917529:ERO917529 FBJ917529:FBK917529 FLF917529:FLG917529 FVB917529:FVC917529 GEX917529:GEY917529 GOT917529:GOU917529 GYP917529:GYQ917529 HIL917529:HIM917529 HSH917529:HSI917529 ICD917529:ICE917529 ILZ917529:IMA917529 IVV917529:IVW917529 JFR917529:JFS917529 JPN917529:JPO917529 JZJ917529:JZK917529 KJF917529:KJG917529 KTB917529:KTC917529 LCX917529:LCY917529 LMT917529:LMU917529 LWP917529:LWQ917529 MGL917529:MGM917529 MQH917529:MQI917529 NAD917529:NAE917529 NJZ917529:NKA917529 NTV917529:NTW917529 ODR917529:ODS917529 ONN917529:ONO917529 OXJ917529:OXK917529 PHF917529:PHG917529 PRB917529:PRC917529 QAX917529:QAY917529 QKT917529:QKU917529 QUP917529:QUQ917529 REL917529:REM917529 ROH917529:ROI917529 RYD917529:RYE917529 SHZ917529:SIA917529 SRV917529:SRW917529 TBR917529:TBS917529 TLN917529:TLO917529 TVJ917529:TVK917529 UFF917529:UFG917529 UPB917529:UPC917529 UYX917529:UYY917529 VIT917529:VIU917529 VSP917529:VSQ917529 WCL917529:WCM917529 WMH917529:WMI917529 WWD917529:WWE917529 V983065:W983065 JR983065:JS983065 TN983065:TO983065 ADJ983065:ADK983065 ANF983065:ANG983065 AXB983065:AXC983065 BGX983065:BGY983065 BQT983065:BQU983065 CAP983065:CAQ983065 CKL983065:CKM983065 CUH983065:CUI983065 DED983065:DEE983065 DNZ983065:DOA983065 DXV983065:DXW983065 EHR983065:EHS983065 ERN983065:ERO983065 FBJ983065:FBK983065 FLF983065:FLG983065 FVB983065:FVC983065 GEX983065:GEY983065 GOT983065:GOU983065 GYP983065:GYQ983065 HIL983065:HIM983065 HSH983065:HSI983065 ICD983065:ICE983065 ILZ983065:IMA983065 IVV983065:IVW983065 JFR983065:JFS983065 JPN983065:JPO983065 JZJ983065:JZK983065 KJF983065:KJG983065 KTB983065:KTC983065 LCX983065:LCY983065 LMT983065:LMU983065 LWP983065:LWQ983065 MGL983065:MGM983065 MQH983065:MQI983065 NAD983065:NAE983065 NJZ983065:NKA983065 NTV983065:NTW983065 ODR983065:ODS983065 ONN983065:ONO983065 OXJ983065:OXK983065 PHF983065:PHG983065 PRB983065:PRC983065 QAX983065:QAY983065 QKT983065:QKU983065 QUP983065:QUQ983065 REL983065:REM983065 ROH983065:ROI983065 RYD983065:RYE983065 SHZ983065:SIA983065 SRV983065:SRW983065 TBR983065:TBS983065 TLN983065:TLO983065 TVJ983065:TVK983065 UFF983065:UFG983065 UPB983065:UPC983065 UYX983065:UYY983065 VIT983065:VIU983065 VSP983065:VSQ983065 WCL983065:WCM983065 WMH983065:WMI983065 WWD983065:WWE983065" xr:uid="{00000000-0002-0000-0700-000005000000}"/>
  </dataValidations>
  <printOptions horizontalCentered="1" verticalCentered="1"/>
  <pageMargins left="0.37" right="0" top="0.17" bottom="0.19685039370078741" header="0.18" footer="0"/>
  <pageSetup scale="48" orientation="portrait" r:id="rId1"/>
  <drawing r:id="rId2"/>
  <extLst>
    <ext xmlns:x14="http://schemas.microsoft.com/office/spreadsheetml/2009/9/main" uri="{CCE6A557-97BC-4b89-ADB6-D9C93CAAB3DF}">
      <x14:dataValidations xmlns:xm="http://schemas.microsoft.com/office/excel/2006/main" count="1">
        <x14:dataValidation type="decimal" operator="greaterThanOrEqual" allowBlank="1" showInputMessage="1" showErrorMessage="1" xr:uid="{00000000-0002-0000-0700-000006000000}">
          <x14:formula1>
            <xm:f>0</xm:f>
          </x14:formula1>
          <xm:sqref>V14:X14 JR14:JT14 TN14:TP14 ADJ14:ADL14 ANF14:ANH14 AXB14:AXD14 BGX14:BGZ14 BQT14:BQV14 CAP14:CAR14 CKL14:CKN14 CUH14:CUJ14 DED14:DEF14 DNZ14:DOB14 DXV14:DXX14 EHR14:EHT14 ERN14:ERP14 FBJ14:FBL14 FLF14:FLH14 FVB14:FVD14 GEX14:GEZ14 GOT14:GOV14 GYP14:GYR14 HIL14:HIN14 HSH14:HSJ14 ICD14:ICF14 ILZ14:IMB14 IVV14:IVX14 JFR14:JFT14 JPN14:JPP14 JZJ14:JZL14 KJF14:KJH14 KTB14:KTD14 LCX14:LCZ14 LMT14:LMV14 LWP14:LWR14 MGL14:MGN14 MQH14:MQJ14 NAD14:NAF14 NJZ14:NKB14 NTV14:NTX14 ODR14:ODT14 ONN14:ONP14 OXJ14:OXL14 PHF14:PHH14 PRB14:PRD14 QAX14:QAZ14 QKT14:QKV14 QUP14:QUR14 REL14:REN14 ROH14:ROJ14 RYD14:RYF14 SHZ14:SIB14 SRV14:SRX14 TBR14:TBT14 TLN14:TLP14 TVJ14:TVL14 UFF14:UFH14 UPB14:UPD14 UYX14:UYZ14 VIT14:VIV14 VSP14:VSR14 WCL14:WCN14 WMH14:WMJ14 WWD14:WWF14 V65550:X65550 JR65550:JT65550 TN65550:TP65550 ADJ65550:ADL65550 ANF65550:ANH65550 AXB65550:AXD65550 BGX65550:BGZ65550 BQT65550:BQV65550 CAP65550:CAR65550 CKL65550:CKN65550 CUH65550:CUJ65550 DED65550:DEF65550 DNZ65550:DOB65550 DXV65550:DXX65550 EHR65550:EHT65550 ERN65550:ERP65550 FBJ65550:FBL65550 FLF65550:FLH65550 FVB65550:FVD65550 GEX65550:GEZ65550 GOT65550:GOV65550 GYP65550:GYR65550 HIL65550:HIN65550 HSH65550:HSJ65550 ICD65550:ICF65550 ILZ65550:IMB65550 IVV65550:IVX65550 JFR65550:JFT65550 JPN65550:JPP65550 JZJ65550:JZL65550 KJF65550:KJH65550 KTB65550:KTD65550 LCX65550:LCZ65550 LMT65550:LMV65550 LWP65550:LWR65550 MGL65550:MGN65550 MQH65550:MQJ65550 NAD65550:NAF65550 NJZ65550:NKB65550 NTV65550:NTX65550 ODR65550:ODT65550 ONN65550:ONP65550 OXJ65550:OXL65550 PHF65550:PHH65550 PRB65550:PRD65550 QAX65550:QAZ65550 QKT65550:QKV65550 QUP65550:QUR65550 REL65550:REN65550 ROH65550:ROJ65550 RYD65550:RYF65550 SHZ65550:SIB65550 SRV65550:SRX65550 TBR65550:TBT65550 TLN65550:TLP65550 TVJ65550:TVL65550 UFF65550:UFH65550 UPB65550:UPD65550 UYX65550:UYZ65550 VIT65550:VIV65550 VSP65550:VSR65550 WCL65550:WCN65550 WMH65550:WMJ65550 WWD65550:WWF65550 V131086:X131086 JR131086:JT131086 TN131086:TP131086 ADJ131086:ADL131086 ANF131086:ANH131086 AXB131086:AXD131086 BGX131086:BGZ131086 BQT131086:BQV131086 CAP131086:CAR131086 CKL131086:CKN131086 CUH131086:CUJ131086 DED131086:DEF131086 DNZ131086:DOB131086 DXV131086:DXX131086 EHR131086:EHT131086 ERN131086:ERP131086 FBJ131086:FBL131086 FLF131086:FLH131086 FVB131086:FVD131086 GEX131086:GEZ131086 GOT131086:GOV131086 GYP131086:GYR131086 HIL131086:HIN131086 HSH131086:HSJ131086 ICD131086:ICF131086 ILZ131086:IMB131086 IVV131086:IVX131086 JFR131086:JFT131086 JPN131086:JPP131086 JZJ131086:JZL131086 KJF131086:KJH131086 KTB131086:KTD131086 LCX131086:LCZ131086 LMT131086:LMV131086 LWP131086:LWR131086 MGL131086:MGN131086 MQH131086:MQJ131086 NAD131086:NAF131086 NJZ131086:NKB131086 NTV131086:NTX131086 ODR131086:ODT131086 ONN131086:ONP131086 OXJ131086:OXL131086 PHF131086:PHH131086 PRB131086:PRD131086 QAX131086:QAZ131086 QKT131086:QKV131086 QUP131086:QUR131086 REL131086:REN131086 ROH131086:ROJ131086 RYD131086:RYF131086 SHZ131086:SIB131086 SRV131086:SRX131086 TBR131086:TBT131086 TLN131086:TLP131086 TVJ131086:TVL131086 UFF131086:UFH131086 UPB131086:UPD131086 UYX131086:UYZ131086 VIT131086:VIV131086 VSP131086:VSR131086 WCL131086:WCN131086 WMH131086:WMJ131086 WWD131086:WWF131086 V196622:X196622 JR196622:JT196622 TN196622:TP196622 ADJ196622:ADL196622 ANF196622:ANH196622 AXB196622:AXD196622 BGX196622:BGZ196622 BQT196622:BQV196622 CAP196622:CAR196622 CKL196622:CKN196622 CUH196622:CUJ196622 DED196622:DEF196622 DNZ196622:DOB196622 DXV196622:DXX196622 EHR196622:EHT196622 ERN196622:ERP196622 FBJ196622:FBL196622 FLF196622:FLH196622 FVB196622:FVD196622 GEX196622:GEZ196622 GOT196622:GOV196622 GYP196622:GYR196622 HIL196622:HIN196622 HSH196622:HSJ196622 ICD196622:ICF196622 ILZ196622:IMB196622 IVV196622:IVX196622 JFR196622:JFT196622 JPN196622:JPP196622 JZJ196622:JZL196622 KJF196622:KJH196622 KTB196622:KTD196622 LCX196622:LCZ196622 LMT196622:LMV196622 LWP196622:LWR196622 MGL196622:MGN196622 MQH196622:MQJ196622 NAD196622:NAF196622 NJZ196622:NKB196622 NTV196622:NTX196622 ODR196622:ODT196622 ONN196622:ONP196622 OXJ196622:OXL196622 PHF196622:PHH196622 PRB196622:PRD196622 QAX196622:QAZ196622 QKT196622:QKV196622 QUP196622:QUR196622 REL196622:REN196622 ROH196622:ROJ196622 RYD196622:RYF196622 SHZ196622:SIB196622 SRV196622:SRX196622 TBR196622:TBT196622 TLN196622:TLP196622 TVJ196622:TVL196622 UFF196622:UFH196622 UPB196622:UPD196622 UYX196622:UYZ196622 VIT196622:VIV196622 VSP196622:VSR196622 WCL196622:WCN196622 WMH196622:WMJ196622 WWD196622:WWF196622 V262158:X262158 JR262158:JT262158 TN262158:TP262158 ADJ262158:ADL262158 ANF262158:ANH262158 AXB262158:AXD262158 BGX262158:BGZ262158 BQT262158:BQV262158 CAP262158:CAR262158 CKL262158:CKN262158 CUH262158:CUJ262158 DED262158:DEF262158 DNZ262158:DOB262158 DXV262158:DXX262158 EHR262158:EHT262158 ERN262158:ERP262158 FBJ262158:FBL262158 FLF262158:FLH262158 FVB262158:FVD262158 GEX262158:GEZ262158 GOT262158:GOV262158 GYP262158:GYR262158 HIL262158:HIN262158 HSH262158:HSJ262158 ICD262158:ICF262158 ILZ262158:IMB262158 IVV262158:IVX262158 JFR262158:JFT262158 JPN262158:JPP262158 JZJ262158:JZL262158 KJF262158:KJH262158 KTB262158:KTD262158 LCX262158:LCZ262158 LMT262158:LMV262158 LWP262158:LWR262158 MGL262158:MGN262158 MQH262158:MQJ262158 NAD262158:NAF262158 NJZ262158:NKB262158 NTV262158:NTX262158 ODR262158:ODT262158 ONN262158:ONP262158 OXJ262158:OXL262158 PHF262158:PHH262158 PRB262158:PRD262158 QAX262158:QAZ262158 QKT262158:QKV262158 QUP262158:QUR262158 REL262158:REN262158 ROH262158:ROJ262158 RYD262158:RYF262158 SHZ262158:SIB262158 SRV262158:SRX262158 TBR262158:TBT262158 TLN262158:TLP262158 TVJ262158:TVL262158 UFF262158:UFH262158 UPB262158:UPD262158 UYX262158:UYZ262158 VIT262158:VIV262158 VSP262158:VSR262158 WCL262158:WCN262158 WMH262158:WMJ262158 WWD262158:WWF262158 V327694:X327694 JR327694:JT327694 TN327694:TP327694 ADJ327694:ADL327694 ANF327694:ANH327694 AXB327694:AXD327694 BGX327694:BGZ327694 BQT327694:BQV327694 CAP327694:CAR327694 CKL327694:CKN327694 CUH327694:CUJ327694 DED327694:DEF327694 DNZ327694:DOB327694 DXV327694:DXX327694 EHR327694:EHT327694 ERN327694:ERP327694 FBJ327694:FBL327694 FLF327694:FLH327694 FVB327694:FVD327694 GEX327694:GEZ327694 GOT327694:GOV327694 GYP327694:GYR327694 HIL327694:HIN327694 HSH327694:HSJ327694 ICD327694:ICF327694 ILZ327694:IMB327694 IVV327694:IVX327694 JFR327694:JFT327694 JPN327694:JPP327694 JZJ327694:JZL327694 KJF327694:KJH327694 KTB327694:KTD327694 LCX327694:LCZ327694 LMT327694:LMV327694 LWP327694:LWR327694 MGL327694:MGN327694 MQH327694:MQJ327694 NAD327694:NAF327694 NJZ327694:NKB327694 NTV327694:NTX327694 ODR327694:ODT327694 ONN327694:ONP327694 OXJ327694:OXL327694 PHF327694:PHH327694 PRB327694:PRD327694 QAX327694:QAZ327694 QKT327694:QKV327694 QUP327694:QUR327694 REL327694:REN327694 ROH327694:ROJ327694 RYD327694:RYF327694 SHZ327694:SIB327694 SRV327694:SRX327694 TBR327694:TBT327694 TLN327694:TLP327694 TVJ327694:TVL327694 UFF327694:UFH327694 UPB327694:UPD327694 UYX327694:UYZ327694 VIT327694:VIV327694 VSP327694:VSR327694 WCL327694:WCN327694 WMH327694:WMJ327694 WWD327694:WWF327694 V393230:X393230 JR393230:JT393230 TN393230:TP393230 ADJ393230:ADL393230 ANF393230:ANH393230 AXB393230:AXD393230 BGX393230:BGZ393230 BQT393230:BQV393230 CAP393230:CAR393230 CKL393230:CKN393230 CUH393230:CUJ393230 DED393230:DEF393230 DNZ393230:DOB393230 DXV393230:DXX393230 EHR393230:EHT393230 ERN393230:ERP393230 FBJ393230:FBL393230 FLF393230:FLH393230 FVB393230:FVD393230 GEX393230:GEZ393230 GOT393230:GOV393230 GYP393230:GYR393230 HIL393230:HIN393230 HSH393230:HSJ393230 ICD393230:ICF393230 ILZ393230:IMB393230 IVV393230:IVX393230 JFR393230:JFT393230 JPN393230:JPP393230 JZJ393230:JZL393230 KJF393230:KJH393230 KTB393230:KTD393230 LCX393230:LCZ393230 LMT393230:LMV393230 LWP393230:LWR393230 MGL393230:MGN393230 MQH393230:MQJ393230 NAD393230:NAF393230 NJZ393230:NKB393230 NTV393230:NTX393230 ODR393230:ODT393230 ONN393230:ONP393230 OXJ393230:OXL393230 PHF393230:PHH393230 PRB393230:PRD393230 QAX393230:QAZ393230 QKT393230:QKV393230 QUP393230:QUR393230 REL393230:REN393230 ROH393230:ROJ393230 RYD393230:RYF393230 SHZ393230:SIB393230 SRV393230:SRX393230 TBR393230:TBT393230 TLN393230:TLP393230 TVJ393230:TVL393230 UFF393230:UFH393230 UPB393230:UPD393230 UYX393230:UYZ393230 VIT393230:VIV393230 VSP393230:VSR393230 WCL393230:WCN393230 WMH393230:WMJ393230 WWD393230:WWF393230 V458766:X458766 JR458766:JT458766 TN458766:TP458766 ADJ458766:ADL458766 ANF458766:ANH458766 AXB458766:AXD458766 BGX458766:BGZ458766 BQT458766:BQV458766 CAP458766:CAR458766 CKL458766:CKN458766 CUH458766:CUJ458766 DED458766:DEF458766 DNZ458766:DOB458766 DXV458766:DXX458766 EHR458766:EHT458766 ERN458766:ERP458766 FBJ458766:FBL458766 FLF458766:FLH458766 FVB458766:FVD458766 GEX458766:GEZ458766 GOT458766:GOV458766 GYP458766:GYR458766 HIL458766:HIN458766 HSH458766:HSJ458766 ICD458766:ICF458766 ILZ458766:IMB458766 IVV458766:IVX458766 JFR458766:JFT458766 JPN458766:JPP458766 JZJ458766:JZL458766 KJF458766:KJH458766 KTB458766:KTD458766 LCX458766:LCZ458766 LMT458766:LMV458766 LWP458766:LWR458766 MGL458766:MGN458766 MQH458766:MQJ458766 NAD458766:NAF458766 NJZ458766:NKB458766 NTV458766:NTX458766 ODR458766:ODT458766 ONN458766:ONP458766 OXJ458766:OXL458766 PHF458766:PHH458766 PRB458766:PRD458766 QAX458766:QAZ458766 QKT458766:QKV458766 QUP458766:QUR458766 REL458766:REN458766 ROH458766:ROJ458766 RYD458766:RYF458766 SHZ458766:SIB458766 SRV458766:SRX458766 TBR458766:TBT458766 TLN458766:TLP458766 TVJ458766:TVL458766 UFF458766:UFH458766 UPB458766:UPD458766 UYX458766:UYZ458766 VIT458766:VIV458766 VSP458766:VSR458766 WCL458766:WCN458766 WMH458766:WMJ458766 WWD458766:WWF458766 V524302:X524302 JR524302:JT524302 TN524302:TP524302 ADJ524302:ADL524302 ANF524302:ANH524302 AXB524302:AXD524302 BGX524302:BGZ524302 BQT524302:BQV524302 CAP524302:CAR524302 CKL524302:CKN524302 CUH524302:CUJ524302 DED524302:DEF524302 DNZ524302:DOB524302 DXV524302:DXX524302 EHR524302:EHT524302 ERN524302:ERP524302 FBJ524302:FBL524302 FLF524302:FLH524302 FVB524302:FVD524302 GEX524302:GEZ524302 GOT524302:GOV524302 GYP524302:GYR524302 HIL524302:HIN524302 HSH524302:HSJ524302 ICD524302:ICF524302 ILZ524302:IMB524302 IVV524302:IVX524302 JFR524302:JFT524302 JPN524302:JPP524302 JZJ524302:JZL524302 KJF524302:KJH524302 KTB524302:KTD524302 LCX524302:LCZ524302 LMT524302:LMV524302 LWP524302:LWR524302 MGL524302:MGN524302 MQH524302:MQJ524302 NAD524302:NAF524302 NJZ524302:NKB524302 NTV524302:NTX524302 ODR524302:ODT524302 ONN524302:ONP524302 OXJ524302:OXL524302 PHF524302:PHH524302 PRB524302:PRD524302 QAX524302:QAZ524302 QKT524302:QKV524302 QUP524302:QUR524302 REL524302:REN524302 ROH524302:ROJ524302 RYD524302:RYF524302 SHZ524302:SIB524302 SRV524302:SRX524302 TBR524302:TBT524302 TLN524302:TLP524302 TVJ524302:TVL524302 UFF524302:UFH524302 UPB524302:UPD524302 UYX524302:UYZ524302 VIT524302:VIV524302 VSP524302:VSR524302 WCL524302:WCN524302 WMH524302:WMJ524302 WWD524302:WWF524302 V589838:X589838 JR589838:JT589838 TN589838:TP589838 ADJ589838:ADL589838 ANF589838:ANH589838 AXB589838:AXD589838 BGX589838:BGZ589838 BQT589838:BQV589838 CAP589838:CAR589838 CKL589838:CKN589838 CUH589838:CUJ589838 DED589838:DEF589838 DNZ589838:DOB589838 DXV589838:DXX589838 EHR589838:EHT589838 ERN589838:ERP589838 FBJ589838:FBL589838 FLF589838:FLH589838 FVB589838:FVD589838 GEX589838:GEZ589838 GOT589838:GOV589838 GYP589838:GYR589838 HIL589838:HIN589838 HSH589838:HSJ589838 ICD589838:ICF589838 ILZ589838:IMB589838 IVV589838:IVX589838 JFR589838:JFT589838 JPN589838:JPP589838 JZJ589838:JZL589838 KJF589838:KJH589838 KTB589838:KTD589838 LCX589838:LCZ589838 LMT589838:LMV589838 LWP589838:LWR589838 MGL589838:MGN589838 MQH589838:MQJ589838 NAD589838:NAF589838 NJZ589838:NKB589838 NTV589838:NTX589838 ODR589838:ODT589838 ONN589838:ONP589838 OXJ589838:OXL589838 PHF589838:PHH589838 PRB589838:PRD589838 QAX589838:QAZ589838 QKT589838:QKV589838 QUP589838:QUR589838 REL589838:REN589838 ROH589838:ROJ589838 RYD589838:RYF589838 SHZ589838:SIB589838 SRV589838:SRX589838 TBR589838:TBT589838 TLN589838:TLP589838 TVJ589838:TVL589838 UFF589838:UFH589838 UPB589838:UPD589838 UYX589838:UYZ589838 VIT589838:VIV589838 VSP589838:VSR589838 WCL589838:WCN589838 WMH589838:WMJ589838 WWD589838:WWF589838 V655374:X655374 JR655374:JT655374 TN655374:TP655374 ADJ655374:ADL655374 ANF655374:ANH655374 AXB655374:AXD655374 BGX655374:BGZ655374 BQT655374:BQV655374 CAP655374:CAR655374 CKL655374:CKN655374 CUH655374:CUJ655374 DED655374:DEF655374 DNZ655374:DOB655374 DXV655374:DXX655374 EHR655374:EHT655374 ERN655374:ERP655374 FBJ655374:FBL655374 FLF655374:FLH655374 FVB655374:FVD655374 GEX655374:GEZ655374 GOT655374:GOV655374 GYP655374:GYR655374 HIL655374:HIN655374 HSH655374:HSJ655374 ICD655374:ICF655374 ILZ655374:IMB655374 IVV655374:IVX655374 JFR655374:JFT655374 JPN655374:JPP655374 JZJ655374:JZL655374 KJF655374:KJH655374 KTB655374:KTD655374 LCX655374:LCZ655374 LMT655374:LMV655374 LWP655374:LWR655374 MGL655374:MGN655374 MQH655374:MQJ655374 NAD655374:NAF655374 NJZ655374:NKB655374 NTV655374:NTX655374 ODR655374:ODT655374 ONN655374:ONP655374 OXJ655374:OXL655374 PHF655374:PHH655374 PRB655374:PRD655374 QAX655374:QAZ655374 QKT655374:QKV655374 QUP655374:QUR655374 REL655374:REN655374 ROH655374:ROJ655374 RYD655374:RYF655374 SHZ655374:SIB655374 SRV655374:SRX655374 TBR655374:TBT655374 TLN655374:TLP655374 TVJ655374:TVL655374 UFF655374:UFH655374 UPB655374:UPD655374 UYX655374:UYZ655374 VIT655374:VIV655374 VSP655374:VSR655374 WCL655374:WCN655374 WMH655374:WMJ655374 WWD655374:WWF655374 V720910:X720910 JR720910:JT720910 TN720910:TP720910 ADJ720910:ADL720910 ANF720910:ANH720910 AXB720910:AXD720910 BGX720910:BGZ720910 BQT720910:BQV720910 CAP720910:CAR720910 CKL720910:CKN720910 CUH720910:CUJ720910 DED720910:DEF720910 DNZ720910:DOB720910 DXV720910:DXX720910 EHR720910:EHT720910 ERN720910:ERP720910 FBJ720910:FBL720910 FLF720910:FLH720910 FVB720910:FVD720910 GEX720910:GEZ720910 GOT720910:GOV720910 GYP720910:GYR720910 HIL720910:HIN720910 HSH720910:HSJ720910 ICD720910:ICF720910 ILZ720910:IMB720910 IVV720910:IVX720910 JFR720910:JFT720910 JPN720910:JPP720910 JZJ720910:JZL720910 KJF720910:KJH720910 KTB720910:KTD720910 LCX720910:LCZ720910 LMT720910:LMV720910 LWP720910:LWR720910 MGL720910:MGN720910 MQH720910:MQJ720910 NAD720910:NAF720910 NJZ720910:NKB720910 NTV720910:NTX720910 ODR720910:ODT720910 ONN720910:ONP720910 OXJ720910:OXL720910 PHF720910:PHH720910 PRB720910:PRD720910 QAX720910:QAZ720910 QKT720910:QKV720910 QUP720910:QUR720910 REL720910:REN720910 ROH720910:ROJ720910 RYD720910:RYF720910 SHZ720910:SIB720910 SRV720910:SRX720910 TBR720910:TBT720910 TLN720910:TLP720910 TVJ720910:TVL720910 UFF720910:UFH720910 UPB720910:UPD720910 UYX720910:UYZ720910 VIT720910:VIV720910 VSP720910:VSR720910 WCL720910:WCN720910 WMH720910:WMJ720910 WWD720910:WWF720910 V786446:X786446 JR786446:JT786446 TN786446:TP786446 ADJ786446:ADL786446 ANF786446:ANH786446 AXB786446:AXD786446 BGX786446:BGZ786446 BQT786446:BQV786446 CAP786446:CAR786446 CKL786446:CKN786446 CUH786446:CUJ786446 DED786446:DEF786446 DNZ786446:DOB786446 DXV786446:DXX786446 EHR786446:EHT786446 ERN786446:ERP786446 FBJ786446:FBL786446 FLF786446:FLH786446 FVB786446:FVD786446 GEX786446:GEZ786446 GOT786446:GOV786446 GYP786446:GYR786446 HIL786446:HIN786446 HSH786446:HSJ786446 ICD786446:ICF786446 ILZ786446:IMB786446 IVV786446:IVX786446 JFR786446:JFT786446 JPN786446:JPP786446 JZJ786446:JZL786446 KJF786446:KJH786446 KTB786446:KTD786446 LCX786446:LCZ786446 LMT786446:LMV786446 LWP786446:LWR786446 MGL786446:MGN786446 MQH786446:MQJ786446 NAD786446:NAF786446 NJZ786446:NKB786446 NTV786446:NTX786446 ODR786446:ODT786446 ONN786446:ONP786446 OXJ786446:OXL786446 PHF786446:PHH786446 PRB786446:PRD786446 QAX786446:QAZ786446 QKT786446:QKV786446 QUP786446:QUR786446 REL786446:REN786446 ROH786446:ROJ786446 RYD786446:RYF786446 SHZ786446:SIB786446 SRV786446:SRX786446 TBR786446:TBT786446 TLN786446:TLP786446 TVJ786446:TVL786446 UFF786446:UFH786446 UPB786446:UPD786446 UYX786446:UYZ786446 VIT786446:VIV786446 VSP786446:VSR786446 WCL786446:WCN786446 WMH786446:WMJ786446 WWD786446:WWF786446 V851982:X851982 JR851982:JT851982 TN851982:TP851982 ADJ851982:ADL851982 ANF851982:ANH851982 AXB851982:AXD851982 BGX851982:BGZ851982 BQT851982:BQV851982 CAP851982:CAR851982 CKL851982:CKN851982 CUH851982:CUJ851982 DED851982:DEF851982 DNZ851982:DOB851982 DXV851982:DXX851982 EHR851982:EHT851982 ERN851982:ERP851982 FBJ851982:FBL851982 FLF851982:FLH851982 FVB851982:FVD851982 GEX851982:GEZ851982 GOT851982:GOV851982 GYP851982:GYR851982 HIL851982:HIN851982 HSH851982:HSJ851982 ICD851982:ICF851982 ILZ851982:IMB851982 IVV851982:IVX851982 JFR851982:JFT851982 JPN851982:JPP851982 JZJ851982:JZL851982 KJF851982:KJH851982 KTB851982:KTD851982 LCX851982:LCZ851982 LMT851982:LMV851982 LWP851982:LWR851982 MGL851982:MGN851982 MQH851982:MQJ851982 NAD851982:NAF851982 NJZ851982:NKB851982 NTV851982:NTX851982 ODR851982:ODT851982 ONN851982:ONP851982 OXJ851982:OXL851982 PHF851982:PHH851982 PRB851982:PRD851982 QAX851982:QAZ851982 QKT851982:QKV851982 QUP851982:QUR851982 REL851982:REN851982 ROH851982:ROJ851982 RYD851982:RYF851982 SHZ851982:SIB851982 SRV851982:SRX851982 TBR851982:TBT851982 TLN851982:TLP851982 TVJ851982:TVL851982 UFF851982:UFH851982 UPB851982:UPD851982 UYX851982:UYZ851982 VIT851982:VIV851982 VSP851982:VSR851982 WCL851982:WCN851982 WMH851982:WMJ851982 WWD851982:WWF851982 V917518:X917518 JR917518:JT917518 TN917518:TP917518 ADJ917518:ADL917518 ANF917518:ANH917518 AXB917518:AXD917518 BGX917518:BGZ917518 BQT917518:BQV917518 CAP917518:CAR917518 CKL917518:CKN917518 CUH917518:CUJ917518 DED917518:DEF917518 DNZ917518:DOB917518 DXV917518:DXX917518 EHR917518:EHT917518 ERN917518:ERP917518 FBJ917518:FBL917518 FLF917518:FLH917518 FVB917518:FVD917518 GEX917518:GEZ917518 GOT917518:GOV917518 GYP917518:GYR917518 HIL917518:HIN917518 HSH917518:HSJ917518 ICD917518:ICF917518 ILZ917518:IMB917518 IVV917518:IVX917518 JFR917518:JFT917518 JPN917518:JPP917518 JZJ917518:JZL917518 KJF917518:KJH917518 KTB917518:KTD917518 LCX917518:LCZ917518 LMT917518:LMV917518 LWP917518:LWR917518 MGL917518:MGN917518 MQH917518:MQJ917518 NAD917518:NAF917518 NJZ917518:NKB917518 NTV917518:NTX917518 ODR917518:ODT917518 ONN917518:ONP917518 OXJ917518:OXL917518 PHF917518:PHH917518 PRB917518:PRD917518 QAX917518:QAZ917518 QKT917518:QKV917518 QUP917518:QUR917518 REL917518:REN917518 ROH917518:ROJ917518 RYD917518:RYF917518 SHZ917518:SIB917518 SRV917518:SRX917518 TBR917518:TBT917518 TLN917518:TLP917518 TVJ917518:TVL917518 UFF917518:UFH917518 UPB917518:UPD917518 UYX917518:UYZ917518 VIT917518:VIV917518 VSP917518:VSR917518 WCL917518:WCN917518 WMH917518:WMJ917518 WWD917518:WWF917518 V983054:X983054 JR983054:JT983054 TN983054:TP983054 ADJ983054:ADL983054 ANF983054:ANH983054 AXB983054:AXD983054 BGX983054:BGZ983054 BQT983054:BQV983054 CAP983054:CAR983054 CKL983054:CKN983054 CUH983054:CUJ983054 DED983054:DEF983054 DNZ983054:DOB983054 DXV983054:DXX983054 EHR983054:EHT983054 ERN983054:ERP983054 FBJ983054:FBL983054 FLF983054:FLH983054 FVB983054:FVD983054 GEX983054:GEZ983054 GOT983054:GOV983054 GYP983054:GYR983054 HIL983054:HIN983054 HSH983054:HSJ983054 ICD983054:ICF983054 ILZ983054:IMB983054 IVV983054:IVX983054 JFR983054:JFT983054 JPN983054:JPP983054 JZJ983054:JZL983054 KJF983054:KJH983054 KTB983054:KTD983054 LCX983054:LCZ983054 LMT983054:LMV983054 LWP983054:LWR983054 MGL983054:MGN983054 MQH983054:MQJ983054 NAD983054:NAF983054 NJZ983054:NKB983054 NTV983054:NTX983054 ODR983054:ODT983054 ONN983054:ONP983054 OXJ983054:OXL983054 PHF983054:PHH983054 PRB983054:PRD983054 QAX983054:QAZ983054 QKT983054:QKV983054 QUP983054:QUR983054 REL983054:REN983054 ROH983054:ROJ983054 RYD983054:RYF983054 SHZ983054:SIB983054 SRV983054:SRX983054 TBR983054:TBT983054 TLN983054:TLP983054 TVJ983054:TVL983054 UFF983054:UFH983054 UPB983054:UPD983054 UYX983054:UYZ983054 VIT983054:VIV983054 VSP983054:VSR983054 WCL983054:WCN983054 WMH983054:WMJ983054 WWD983054:WWF983054 V91:X91 JR91:JT91 TN91:TP91 ADJ91:ADL91 ANF91:ANH91 AXB91:AXD91 BGX91:BGZ91 BQT91:BQV91 CAP91:CAR91 CKL91:CKN91 CUH91:CUJ91 DED91:DEF91 DNZ91:DOB91 DXV91:DXX91 EHR91:EHT91 ERN91:ERP91 FBJ91:FBL91 FLF91:FLH91 FVB91:FVD91 GEX91:GEZ91 GOT91:GOV91 GYP91:GYR91 HIL91:HIN91 HSH91:HSJ91 ICD91:ICF91 ILZ91:IMB91 IVV91:IVX91 JFR91:JFT91 JPN91:JPP91 JZJ91:JZL91 KJF91:KJH91 KTB91:KTD91 LCX91:LCZ91 LMT91:LMV91 LWP91:LWR91 MGL91:MGN91 MQH91:MQJ91 NAD91:NAF91 NJZ91:NKB91 NTV91:NTX91 ODR91:ODT91 ONN91:ONP91 OXJ91:OXL91 PHF91:PHH91 PRB91:PRD91 QAX91:QAZ91 QKT91:QKV91 QUP91:QUR91 REL91:REN91 ROH91:ROJ91 RYD91:RYF91 SHZ91:SIB91 SRV91:SRX91 TBR91:TBT91 TLN91:TLP91 TVJ91:TVL91 UFF91:UFH91 UPB91:UPD91 UYX91:UYZ91 VIT91:VIV91 VSP91:VSR91 WCL91:WCN91 WMH91:WMJ91 WWD91:WWF91 V65627:X65627 JR65627:JT65627 TN65627:TP65627 ADJ65627:ADL65627 ANF65627:ANH65627 AXB65627:AXD65627 BGX65627:BGZ65627 BQT65627:BQV65627 CAP65627:CAR65627 CKL65627:CKN65627 CUH65627:CUJ65627 DED65627:DEF65627 DNZ65627:DOB65627 DXV65627:DXX65627 EHR65627:EHT65627 ERN65627:ERP65627 FBJ65627:FBL65627 FLF65627:FLH65627 FVB65627:FVD65627 GEX65627:GEZ65627 GOT65627:GOV65627 GYP65627:GYR65627 HIL65627:HIN65627 HSH65627:HSJ65627 ICD65627:ICF65627 ILZ65627:IMB65627 IVV65627:IVX65627 JFR65627:JFT65627 JPN65627:JPP65627 JZJ65627:JZL65627 KJF65627:KJH65627 KTB65627:KTD65627 LCX65627:LCZ65627 LMT65627:LMV65627 LWP65627:LWR65627 MGL65627:MGN65627 MQH65627:MQJ65627 NAD65627:NAF65627 NJZ65627:NKB65627 NTV65627:NTX65627 ODR65627:ODT65627 ONN65627:ONP65627 OXJ65627:OXL65627 PHF65627:PHH65627 PRB65627:PRD65627 QAX65627:QAZ65627 QKT65627:QKV65627 QUP65627:QUR65627 REL65627:REN65627 ROH65627:ROJ65627 RYD65627:RYF65627 SHZ65627:SIB65627 SRV65627:SRX65627 TBR65627:TBT65627 TLN65627:TLP65627 TVJ65627:TVL65627 UFF65627:UFH65627 UPB65627:UPD65627 UYX65627:UYZ65627 VIT65627:VIV65627 VSP65627:VSR65627 WCL65627:WCN65627 WMH65627:WMJ65627 WWD65627:WWF65627 V131163:X131163 JR131163:JT131163 TN131163:TP131163 ADJ131163:ADL131163 ANF131163:ANH131163 AXB131163:AXD131163 BGX131163:BGZ131163 BQT131163:BQV131163 CAP131163:CAR131163 CKL131163:CKN131163 CUH131163:CUJ131163 DED131163:DEF131163 DNZ131163:DOB131163 DXV131163:DXX131163 EHR131163:EHT131163 ERN131163:ERP131163 FBJ131163:FBL131163 FLF131163:FLH131163 FVB131163:FVD131163 GEX131163:GEZ131163 GOT131163:GOV131163 GYP131163:GYR131163 HIL131163:HIN131163 HSH131163:HSJ131163 ICD131163:ICF131163 ILZ131163:IMB131163 IVV131163:IVX131163 JFR131163:JFT131163 JPN131163:JPP131163 JZJ131163:JZL131163 KJF131163:KJH131163 KTB131163:KTD131163 LCX131163:LCZ131163 LMT131163:LMV131163 LWP131163:LWR131163 MGL131163:MGN131163 MQH131163:MQJ131163 NAD131163:NAF131163 NJZ131163:NKB131163 NTV131163:NTX131163 ODR131163:ODT131163 ONN131163:ONP131163 OXJ131163:OXL131163 PHF131163:PHH131163 PRB131163:PRD131163 QAX131163:QAZ131163 QKT131163:QKV131163 QUP131163:QUR131163 REL131163:REN131163 ROH131163:ROJ131163 RYD131163:RYF131163 SHZ131163:SIB131163 SRV131163:SRX131163 TBR131163:TBT131163 TLN131163:TLP131163 TVJ131163:TVL131163 UFF131163:UFH131163 UPB131163:UPD131163 UYX131163:UYZ131163 VIT131163:VIV131163 VSP131163:VSR131163 WCL131163:WCN131163 WMH131163:WMJ131163 WWD131163:WWF131163 V196699:X196699 JR196699:JT196699 TN196699:TP196699 ADJ196699:ADL196699 ANF196699:ANH196699 AXB196699:AXD196699 BGX196699:BGZ196699 BQT196699:BQV196699 CAP196699:CAR196699 CKL196699:CKN196699 CUH196699:CUJ196699 DED196699:DEF196699 DNZ196699:DOB196699 DXV196699:DXX196699 EHR196699:EHT196699 ERN196699:ERP196699 FBJ196699:FBL196699 FLF196699:FLH196699 FVB196699:FVD196699 GEX196699:GEZ196699 GOT196699:GOV196699 GYP196699:GYR196699 HIL196699:HIN196699 HSH196699:HSJ196699 ICD196699:ICF196699 ILZ196699:IMB196699 IVV196699:IVX196699 JFR196699:JFT196699 JPN196699:JPP196699 JZJ196699:JZL196699 KJF196699:KJH196699 KTB196699:KTD196699 LCX196699:LCZ196699 LMT196699:LMV196699 LWP196699:LWR196699 MGL196699:MGN196699 MQH196699:MQJ196699 NAD196699:NAF196699 NJZ196699:NKB196699 NTV196699:NTX196699 ODR196699:ODT196699 ONN196699:ONP196699 OXJ196699:OXL196699 PHF196699:PHH196699 PRB196699:PRD196699 QAX196699:QAZ196699 QKT196699:QKV196699 QUP196699:QUR196699 REL196699:REN196699 ROH196699:ROJ196699 RYD196699:RYF196699 SHZ196699:SIB196699 SRV196699:SRX196699 TBR196699:TBT196699 TLN196699:TLP196699 TVJ196699:TVL196699 UFF196699:UFH196699 UPB196699:UPD196699 UYX196699:UYZ196699 VIT196699:VIV196699 VSP196699:VSR196699 WCL196699:WCN196699 WMH196699:WMJ196699 WWD196699:WWF196699 V262235:X262235 JR262235:JT262235 TN262235:TP262235 ADJ262235:ADL262235 ANF262235:ANH262235 AXB262235:AXD262235 BGX262235:BGZ262235 BQT262235:BQV262235 CAP262235:CAR262235 CKL262235:CKN262235 CUH262235:CUJ262235 DED262235:DEF262235 DNZ262235:DOB262235 DXV262235:DXX262235 EHR262235:EHT262235 ERN262235:ERP262235 FBJ262235:FBL262235 FLF262235:FLH262235 FVB262235:FVD262235 GEX262235:GEZ262235 GOT262235:GOV262235 GYP262235:GYR262235 HIL262235:HIN262235 HSH262235:HSJ262235 ICD262235:ICF262235 ILZ262235:IMB262235 IVV262235:IVX262235 JFR262235:JFT262235 JPN262235:JPP262235 JZJ262235:JZL262235 KJF262235:KJH262235 KTB262235:KTD262235 LCX262235:LCZ262235 LMT262235:LMV262235 LWP262235:LWR262235 MGL262235:MGN262235 MQH262235:MQJ262235 NAD262235:NAF262235 NJZ262235:NKB262235 NTV262235:NTX262235 ODR262235:ODT262235 ONN262235:ONP262235 OXJ262235:OXL262235 PHF262235:PHH262235 PRB262235:PRD262235 QAX262235:QAZ262235 QKT262235:QKV262235 QUP262235:QUR262235 REL262235:REN262235 ROH262235:ROJ262235 RYD262235:RYF262235 SHZ262235:SIB262235 SRV262235:SRX262235 TBR262235:TBT262235 TLN262235:TLP262235 TVJ262235:TVL262235 UFF262235:UFH262235 UPB262235:UPD262235 UYX262235:UYZ262235 VIT262235:VIV262235 VSP262235:VSR262235 WCL262235:WCN262235 WMH262235:WMJ262235 WWD262235:WWF262235 V327771:X327771 JR327771:JT327771 TN327771:TP327771 ADJ327771:ADL327771 ANF327771:ANH327771 AXB327771:AXD327771 BGX327771:BGZ327771 BQT327771:BQV327771 CAP327771:CAR327771 CKL327771:CKN327771 CUH327771:CUJ327771 DED327771:DEF327771 DNZ327771:DOB327771 DXV327771:DXX327771 EHR327771:EHT327771 ERN327771:ERP327771 FBJ327771:FBL327771 FLF327771:FLH327771 FVB327771:FVD327771 GEX327771:GEZ327771 GOT327771:GOV327771 GYP327771:GYR327771 HIL327771:HIN327771 HSH327771:HSJ327771 ICD327771:ICF327771 ILZ327771:IMB327771 IVV327771:IVX327771 JFR327771:JFT327771 JPN327771:JPP327771 JZJ327771:JZL327771 KJF327771:KJH327771 KTB327771:KTD327771 LCX327771:LCZ327771 LMT327771:LMV327771 LWP327771:LWR327771 MGL327771:MGN327771 MQH327771:MQJ327771 NAD327771:NAF327771 NJZ327771:NKB327771 NTV327771:NTX327771 ODR327771:ODT327771 ONN327771:ONP327771 OXJ327771:OXL327771 PHF327771:PHH327771 PRB327771:PRD327771 QAX327771:QAZ327771 QKT327771:QKV327771 QUP327771:QUR327771 REL327771:REN327771 ROH327771:ROJ327771 RYD327771:RYF327771 SHZ327771:SIB327771 SRV327771:SRX327771 TBR327771:TBT327771 TLN327771:TLP327771 TVJ327771:TVL327771 UFF327771:UFH327771 UPB327771:UPD327771 UYX327771:UYZ327771 VIT327771:VIV327771 VSP327771:VSR327771 WCL327771:WCN327771 WMH327771:WMJ327771 WWD327771:WWF327771 V393307:X393307 JR393307:JT393307 TN393307:TP393307 ADJ393307:ADL393307 ANF393307:ANH393307 AXB393307:AXD393307 BGX393307:BGZ393307 BQT393307:BQV393307 CAP393307:CAR393307 CKL393307:CKN393307 CUH393307:CUJ393307 DED393307:DEF393307 DNZ393307:DOB393307 DXV393307:DXX393307 EHR393307:EHT393307 ERN393307:ERP393307 FBJ393307:FBL393307 FLF393307:FLH393307 FVB393307:FVD393307 GEX393307:GEZ393307 GOT393307:GOV393307 GYP393307:GYR393307 HIL393307:HIN393307 HSH393307:HSJ393307 ICD393307:ICF393307 ILZ393307:IMB393307 IVV393307:IVX393307 JFR393307:JFT393307 JPN393307:JPP393307 JZJ393307:JZL393307 KJF393307:KJH393307 KTB393307:KTD393307 LCX393307:LCZ393307 LMT393307:LMV393307 LWP393307:LWR393307 MGL393307:MGN393307 MQH393307:MQJ393307 NAD393307:NAF393307 NJZ393307:NKB393307 NTV393307:NTX393307 ODR393307:ODT393307 ONN393307:ONP393307 OXJ393307:OXL393307 PHF393307:PHH393307 PRB393307:PRD393307 QAX393307:QAZ393307 QKT393307:QKV393307 QUP393307:QUR393307 REL393307:REN393307 ROH393307:ROJ393307 RYD393307:RYF393307 SHZ393307:SIB393307 SRV393307:SRX393307 TBR393307:TBT393307 TLN393307:TLP393307 TVJ393307:TVL393307 UFF393307:UFH393307 UPB393307:UPD393307 UYX393307:UYZ393307 VIT393307:VIV393307 VSP393307:VSR393307 WCL393307:WCN393307 WMH393307:WMJ393307 WWD393307:WWF393307 V458843:X458843 JR458843:JT458843 TN458843:TP458843 ADJ458843:ADL458843 ANF458843:ANH458843 AXB458843:AXD458843 BGX458843:BGZ458843 BQT458843:BQV458843 CAP458843:CAR458843 CKL458843:CKN458843 CUH458843:CUJ458843 DED458843:DEF458843 DNZ458843:DOB458843 DXV458843:DXX458843 EHR458843:EHT458843 ERN458843:ERP458843 FBJ458843:FBL458843 FLF458843:FLH458843 FVB458843:FVD458843 GEX458843:GEZ458843 GOT458843:GOV458843 GYP458843:GYR458843 HIL458843:HIN458843 HSH458843:HSJ458843 ICD458843:ICF458843 ILZ458843:IMB458843 IVV458843:IVX458843 JFR458843:JFT458843 JPN458843:JPP458843 JZJ458843:JZL458843 KJF458843:KJH458843 KTB458843:KTD458843 LCX458843:LCZ458843 LMT458843:LMV458843 LWP458843:LWR458843 MGL458843:MGN458843 MQH458843:MQJ458843 NAD458843:NAF458843 NJZ458843:NKB458843 NTV458843:NTX458843 ODR458843:ODT458843 ONN458843:ONP458843 OXJ458843:OXL458843 PHF458843:PHH458843 PRB458843:PRD458843 QAX458843:QAZ458843 QKT458843:QKV458843 QUP458843:QUR458843 REL458843:REN458843 ROH458843:ROJ458843 RYD458843:RYF458843 SHZ458843:SIB458843 SRV458843:SRX458843 TBR458843:TBT458843 TLN458843:TLP458843 TVJ458843:TVL458843 UFF458843:UFH458843 UPB458843:UPD458843 UYX458843:UYZ458843 VIT458843:VIV458843 VSP458843:VSR458843 WCL458843:WCN458843 WMH458843:WMJ458843 WWD458843:WWF458843 V524379:X524379 JR524379:JT524379 TN524379:TP524379 ADJ524379:ADL524379 ANF524379:ANH524379 AXB524379:AXD524379 BGX524379:BGZ524379 BQT524379:BQV524379 CAP524379:CAR524379 CKL524379:CKN524379 CUH524379:CUJ524379 DED524379:DEF524379 DNZ524379:DOB524379 DXV524379:DXX524379 EHR524379:EHT524379 ERN524379:ERP524379 FBJ524379:FBL524379 FLF524379:FLH524379 FVB524379:FVD524379 GEX524379:GEZ524379 GOT524379:GOV524379 GYP524379:GYR524379 HIL524379:HIN524379 HSH524379:HSJ524379 ICD524379:ICF524379 ILZ524379:IMB524379 IVV524379:IVX524379 JFR524379:JFT524379 JPN524379:JPP524379 JZJ524379:JZL524379 KJF524379:KJH524379 KTB524379:KTD524379 LCX524379:LCZ524379 LMT524379:LMV524379 LWP524379:LWR524379 MGL524379:MGN524379 MQH524379:MQJ524379 NAD524379:NAF524379 NJZ524379:NKB524379 NTV524379:NTX524379 ODR524379:ODT524379 ONN524379:ONP524379 OXJ524379:OXL524379 PHF524379:PHH524379 PRB524379:PRD524379 QAX524379:QAZ524379 QKT524379:QKV524379 QUP524379:QUR524379 REL524379:REN524379 ROH524379:ROJ524379 RYD524379:RYF524379 SHZ524379:SIB524379 SRV524379:SRX524379 TBR524379:TBT524379 TLN524379:TLP524379 TVJ524379:TVL524379 UFF524379:UFH524379 UPB524379:UPD524379 UYX524379:UYZ524379 VIT524379:VIV524379 VSP524379:VSR524379 WCL524379:WCN524379 WMH524379:WMJ524379 WWD524379:WWF524379 V589915:X589915 JR589915:JT589915 TN589915:TP589915 ADJ589915:ADL589915 ANF589915:ANH589915 AXB589915:AXD589915 BGX589915:BGZ589915 BQT589915:BQV589915 CAP589915:CAR589915 CKL589915:CKN589915 CUH589915:CUJ589915 DED589915:DEF589915 DNZ589915:DOB589915 DXV589915:DXX589915 EHR589915:EHT589915 ERN589915:ERP589915 FBJ589915:FBL589915 FLF589915:FLH589915 FVB589915:FVD589915 GEX589915:GEZ589915 GOT589915:GOV589915 GYP589915:GYR589915 HIL589915:HIN589915 HSH589915:HSJ589915 ICD589915:ICF589915 ILZ589915:IMB589915 IVV589915:IVX589915 JFR589915:JFT589915 JPN589915:JPP589915 JZJ589915:JZL589915 KJF589915:KJH589915 KTB589915:KTD589915 LCX589915:LCZ589915 LMT589915:LMV589915 LWP589915:LWR589915 MGL589915:MGN589915 MQH589915:MQJ589915 NAD589915:NAF589915 NJZ589915:NKB589915 NTV589915:NTX589915 ODR589915:ODT589915 ONN589915:ONP589915 OXJ589915:OXL589915 PHF589915:PHH589915 PRB589915:PRD589915 QAX589915:QAZ589915 QKT589915:QKV589915 QUP589915:QUR589915 REL589915:REN589915 ROH589915:ROJ589915 RYD589915:RYF589915 SHZ589915:SIB589915 SRV589915:SRX589915 TBR589915:TBT589915 TLN589915:TLP589915 TVJ589915:TVL589915 UFF589915:UFH589915 UPB589915:UPD589915 UYX589915:UYZ589915 VIT589915:VIV589915 VSP589915:VSR589915 WCL589915:WCN589915 WMH589915:WMJ589915 WWD589915:WWF589915 V655451:X655451 JR655451:JT655451 TN655451:TP655451 ADJ655451:ADL655451 ANF655451:ANH655451 AXB655451:AXD655451 BGX655451:BGZ655451 BQT655451:BQV655451 CAP655451:CAR655451 CKL655451:CKN655451 CUH655451:CUJ655451 DED655451:DEF655451 DNZ655451:DOB655451 DXV655451:DXX655451 EHR655451:EHT655451 ERN655451:ERP655451 FBJ655451:FBL655451 FLF655451:FLH655451 FVB655451:FVD655451 GEX655451:GEZ655451 GOT655451:GOV655451 GYP655451:GYR655451 HIL655451:HIN655451 HSH655451:HSJ655451 ICD655451:ICF655451 ILZ655451:IMB655451 IVV655451:IVX655451 JFR655451:JFT655451 JPN655451:JPP655451 JZJ655451:JZL655451 KJF655451:KJH655451 KTB655451:KTD655451 LCX655451:LCZ655451 LMT655451:LMV655451 LWP655451:LWR655451 MGL655451:MGN655451 MQH655451:MQJ655451 NAD655451:NAF655451 NJZ655451:NKB655451 NTV655451:NTX655451 ODR655451:ODT655451 ONN655451:ONP655451 OXJ655451:OXL655451 PHF655451:PHH655451 PRB655451:PRD655451 QAX655451:QAZ655451 QKT655451:QKV655451 QUP655451:QUR655451 REL655451:REN655451 ROH655451:ROJ655451 RYD655451:RYF655451 SHZ655451:SIB655451 SRV655451:SRX655451 TBR655451:TBT655451 TLN655451:TLP655451 TVJ655451:TVL655451 UFF655451:UFH655451 UPB655451:UPD655451 UYX655451:UYZ655451 VIT655451:VIV655451 VSP655451:VSR655451 WCL655451:WCN655451 WMH655451:WMJ655451 WWD655451:WWF655451 V720987:X720987 JR720987:JT720987 TN720987:TP720987 ADJ720987:ADL720987 ANF720987:ANH720987 AXB720987:AXD720987 BGX720987:BGZ720987 BQT720987:BQV720987 CAP720987:CAR720987 CKL720987:CKN720987 CUH720987:CUJ720987 DED720987:DEF720987 DNZ720987:DOB720987 DXV720987:DXX720987 EHR720987:EHT720987 ERN720987:ERP720987 FBJ720987:FBL720987 FLF720987:FLH720987 FVB720987:FVD720987 GEX720987:GEZ720987 GOT720987:GOV720987 GYP720987:GYR720987 HIL720987:HIN720987 HSH720987:HSJ720987 ICD720987:ICF720987 ILZ720987:IMB720987 IVV720987:IVX720987 JFR720987:JFT720987 JPN720987:JPP720987 JZJ720987:JZL720987 KJF720987:KJH720987 KTB720987:KTD720987 LCX720987:LCZ720987 LMT720987:LMV720987 LWP720987:LWR720987 MGL720987:MGN720987 MQH720987:MQJ720987 NAD720987:NAF720987 NJZ720987:NKB720987 NTV720987:NTX720987 ODR720987:ODT720987 ONN720987:ONP720987 OXJ720987:OXL720987 PHF720987:PHH720987 PRB720987:PRD720987 QAX720987:QAZ720987 QKT720987:QKV720987 QUP720987:QUR720987 REL720987:REN720987 ROH720987:ROJ720987 RYD720987:RYF720987 SHZ720987:SIB720987 SRV720987:SRX720987 TBR720987:TBT720987 TLN720987:TLP720987 TVJ720987:TVL720987 UFF720987:UFH720987 UPB720987:UPD720987 UYX720987:UYZ720987 VIT720987:VIV720987 VSP720987:VSR720987 WCL720987:WCN720987 WMH720987:WMJ720987 WWD720987:WWF720987 V786523:X786523 JR786523:JT786523 TN786523:TP786523 ADJ786523:ADL786523 ANF786523:ANH786523 AXB786523:AXD786523 BGX786523:BGZ786523 BQT786523:BQV786523 CAP786523:CAR786523 CKL786523:CKN786523 CUH786523:CUJ786523 DED786523:DEF786523 DNZ786523:DOB786523 DXV786523:DXX786523 EHR786523:EHT786523 ERN786523:ERP786523 FBJ786523:FBL786523 FLF786523:FLH786523 FVB786523:FVD786523 GEX786523:GEZ786523 GOT786523:GOV786523 GYP786523:GYR786523 HIL786523:HIN786523 HSH786523:HSJ786523 ICD786523:ICF786523 ILZ786523:IMB786523 IVV786523:IVX786523 JFR786523:JFT786523 JPN786523:JPP786523 JZJ786523:JZL786523 KJF786523:KJH786523 KTB786523:KTD786523 LCX786523:LCZ786523 LMT786523:LMV786523 LWP786523:LWR786523 MGL786523:MGN786523 MQH786523:MQJ786523 NAD786523:NAF786523 NJZ786523:NKB786523 NTV786523:NTX786523 ODR786523:ODT786523 ONN786523:ONP786523 OXJ786523:OXL786523 PHF786523:PHH786523 PRB786523:PRD786523 QAX786523:QAZ786523 QKT786523:QKV786523 QUP786523:QUR786523 REL786523:REN786523 ROH786523:ROJ786523 RYD786523:RYF786523 SHZ786523:SIB786523 SRV786523:SRX786523 TBR786523:TBT786523 TLN786523:TLP786523 TVJ786523:TVL786523 UFF786523:UFH786523 UPB786523:UPD786523 UYX786523:UYZ786523 VIT786523:VIV786523 VSP786523:VSR786523 WCL786523:WCN786523 WMH786523:WMJ786523 WWD786523:WWF786523 V852059:X852059 JR852059:JT852059 TN852059:TP852059 ADJ852059:ADL852059 ANF852059:ANH852059 AXB852059:AXD852059 BGX852059:BGZ852059 BQT852059:BQV852059 CAP852059:CAR852059 CKL852059:CKN852059 CUH852059:CUJ852059 DED852059:DEF852059 DNZ852059:DOB852059 DXV852059:DXX852059 EHR852059:EHT852059 ERN852059:ERP852059 FBJ852059:FBL852059 FLF852059:FLH852059 FVB852059:FVD852059 GEX852059:GEZ852059 GOT852059:GOV852059 GYP852059:GYR852059 HIL852059:HIN852059 HSH852059:HSJ852059 ICD852059:ICF852059 ILZ852059:IMB852059 IVV852059:IVX852059 JFR852059:JFT852059 JPN852059:JPP852059 JZJ852059:JZL852059 KJF852059:KJH852059 KTB852059:KTD852059 LCX852059:LCZ852059 LMT852059:LMV852059 LWP852059:LWR852059 MGL852059:MGN852059 MQH852059:MQJ852059 NAD852059:NAF852059 NJZ852059:NKB852059 NTV852059:NTX852059 ODR852059:ODT852059 ONN852059:ONP852059 OXJ852059:OXL852059 PHF852059:PHH852059 PRB852059:PRD852059 QAX852059:QAZ852059 QKT852059:QKV852059 QUP852059:QUR852059 REL852059:REN852059 ROH852059:ROJ852059 RYD852059:RYF852059 SHZ852059:SIB852059 SRV852059:SRX852059 TBR852059:TBT852059 TLN852059:TLP852059 TVJ852059:TVL852059 UFF852059:UFH852059 UPB852059:UPD852059 UYX852059:UYZ852059 VIT852059:VIV852059 VSP852059:VSR852059 WCL852059:WCN852059 WMH852059:WMJ852059 WWD852059:WWF852059 V917595:X917595 JR917595:JT917595 TN917595:TP917595 ADJ917595:ADL917595 ANF917595:ANH917595 AXB917595:AXD917595 BGX917595:BGZ917595 BQT917595:BQV917595 CAP917595:CAR917595 CKL917595:CKN917595 CUH917595:CUJ917595 DED917595:DEF917595 DNZ917595:DOB917595 DXV917595:DXX917595 EHR917595:EHT917595 ERN917595:ERP917595 FBJ917595:FBL917595 FLF917595:FLH917595 FVB917595:FVD917595 GEX917595:GEZ917595 GOT917595:GOV917595 GYP917595:GYR917595 HIL917595:HIN917595 HSH917595:HSJ917595 ICD917595:ICF917595 ILZ917595:IMB917595 IVV917595:IVX917595 JFR917595:JFT917595 JPN917595:JPP917595 JZJ917595:JZL917595 KJF917595:KJH917595 KTB917595:KTD917595 LCX917595:LCZ917595 LMT917595:LMV917595 LWP917595:LWR917595 MGL917595:MGN917595 MQH917595:MQJ917595 NAD917595:NAF917595 NJZ917595:NKB917595 NTV917595:NTX917595 ODR917595:ODT917595 ONN917595:ONP917595 OXJ917595:OXL917595 PHF917595:PHH917595 PRB917595:PRD917595 QAX917595:QAZ917595 QKT917595:QKV917595 QUP917595:QUR917595 REL917595:REN917595 ROH917595:ROJ917595 RYD917595:RYF917595 SHZ917595:SIB917595 SRV917595:SRX917595 TBR917595:TBT917595 TLN917595:TLP917595 TVJ917595:TVL917595 UFF917595:UFH917595 UPB917595:UPD917595 UYX917595:UYZ917595 VIT917595:VIV917595 VSP917595:VSR917595 WCL917595:WCN917595 WMH917595:WMJ917595 WWD917595:WWF917595 V983131:X983131 JR983131:JT983131 TN983131:TP983131 ADJ983131:ADL983131 ANF983131:ANH983131 AXB983131:AXD983131 BGX983131:BGZ983131 BQT983131:BQV983131 CAP983131:CAR983131 CKL983131:CKN983131 CUH983131:CUJ983131 DED983131:DEF983131 DNZ983131:DOB983131 DXV983131:DXX983131 EHR983131:EHT983131 ERN983131:ERP983131 FBJ983131:FBL983131 FLF983131:FLH983131 FVB983131:FVD983131 GEX983131:GEZ983131 GOT983131:GOV983131 GYP983131:GYR983131 HIL983131:HIN983131 HSH983131:HSJ983131 ICD983131:ICF983131 ILZ983131:IMB983131 IVV983131:IVX983131 JFR983131:JFT983131 JPN983131:JPP983131 JZJ983131:JZL983131 KJF983131:KJH983131 KTB983131:KTD983131 LCX983131:LCZ983131 LMT983131:LMV983131 LWP983131:LWR983131 MGL983131:MGN983131 MQH983131:MQJ983131 NAD983131:NAF983131 NJZ983131:NKB983131 NTV983131:NTX983131 ODR983131:ODT983131 ONN983131:ONP983131 OXJ983131:OXL983131 PHF983131:PHH983131 PRB983131:PRD983131 QAX983131:QAZ983131 QKT983131:QKV983131 QUP983131:QUR983131 REL983131:REN983131 ROH983131:ROJ983131 RYD983131:RYF983131 SHZ983131:SIB983131 SRV983131:SRX983131 TBR983131:TBT983131 TLN983131:TLP983131 TVJ983131:TVL983131 UFF983131:UFH983131 UPB983131:UPD983131 UYX983131:UYZ983131 VIT983131:VIV983131 VSP983131:VSR983131 WCL983131:WCN983131 WMH983131:WMJ983131 WWD983131:WWF983131 WWF983058:WWF983059 JR26:JT30 TN26:TP30 ADJ26:ADL30 ANF26:ANH30 AXB26:AXD30 BGX26:BGZ30 BQT26:BQV30 CAP26:CAR30 CKL26:CKN30 CUH26:CUJ30 DED26:DEF30 DNZ26:DOB30 DXV26:DXX30 EHR26:EHT30 ERN26:ERP30 FBJ26:FBL30 FLF26:FLH30 FVB26:FVD30 GEX26:GEZ30 GOT26:GOV30 GYP26:GYR30 HIL26:HIN30 HSH26:HSJ30 ICD26:ICF30 ILZ26:IMB30 IVV26:IVX30 JFR26:JFT30 JPN26:JPP30 JZJ26:JZL30 KJF26:KJH30 KTB26:KTD30 LCX26:LCZ30 LMT26:LMV30 LWP26:LWR30 MGL26:MGN30 MQH26:MQJ30 NAD26:NAF30 NJZ26:NKB30 NTV26:NTX30 ODR26:ODT30 ONN26:ONP30 OXJ26:OXL30 PHF26:PHH30 PRB26:PRD30 QAX26:QAZ30 QKT26:QKV30 QUP26:QUR30 REL26:REN30 ROH26:ROJ30 RYD26:RYF30 SHZ26:SIB30 SRV26:SRX30 TBR26:TBT30 TLN26:TLP30 TVJ26:TVL30 UFF26:UFH30 UPB26:UPD30 UYX26:UYZ30 VIT26:VIV30 VSP26:VSR30 WCL26:WCN30 WMH26:WMJ30 WWD26:WWF30 V65562:X65566 JR65562:JT65566 TN65562:TP65566 ADJ65562:ADL65566 ANF65562:ANH65566 AXB65562:AXD65566 BGX65562:BGZ65566 BQT65562:BQV65566 CAP65562:CAR65566 CKL65562:CKN65566 CUH65562:CUJ65566 DED65562:DEF65566 DNZ65562:DOB65566 DXV65562:DXX65566 EHR65562:EHT65566 ERN65562:ERP65566 FBJ65562:FBL65566 FLF65562:FLH65566 FVB65562:FVD65566 GEX65562:GEZ65566 GOT65562:GOV65566 GYP65562:GYR65566 HIL65562:HIN65566 HSH65562:HSJ65566 ICD65562:ICF65566 ILZ65562:IMB65566 IVV65562:IVX65566 JFR65562:JFT65566 JPN65562:JPP65566 JZJ65562:JZL65566 KJF65562:KJH65566 KTB65562:KTD65566 LCX65562:LCZ65566 LMT65562:LMV65566 LWP65562:LWR65566 MGL65562:MGN65566 MQH65562:MQJ65566 NAD65562:NAF65566 NJZ65562:NKB65566 NTV65562:NTX65566 ODR65562:ODT65566 ONN65562:ONP65566 OXJ65562:OXL65566 PHF65562:PHH65566 PRB65562:PRD65566 QAX65562:QAZ65566 QKT65562:QKV65566 QUP65562:QUR65566 REL65562:REN65566 ROH65562:ROJ65566 RYD65562:RYF65566 SHZ65562:SIB65566 SRV65562:SRX65566 TBR65562:TBT65566 TLN65562:TLP65566 TVJ65562:TVL65566 UFF65562:UFH65566 UPB65562:UPD65566 UYX65562:UYZ65566 VIT65562:VIV65566 VSP65562:VSR65566 WCL65562:WCN65566 WMH65562:WMJ65566 WWD65562:WWF65566 V131098:X131102 JR131098:JT131102 TN131098:TP131102 ADJ131098:ADL131102 ANF131098:ANH131102 AXB131098:AXD131102 BGX131098:BGZ131102 BQT131098:BQV131102 CAP131098:CAR131102 CKL131098:CKN131102 CUH131098:CUJ131102 DED131098:DEF131102 DNZ131098:DOB131102 DXV131098:DXX131102 EHR131098:EHT131102 ERN131098:ERP131102 FBJ131098:FBL131102 FLF131098:FLH131102 FVB131098:FVD131102 GEX131098:GEZ131102 GOT131098:GOV131102 GYP131098:GYR131102 HIL131098:HIN131102 HSH131098:HSJ131102 ICD131098:ICF131102 ILZ131098:IMB131102 IVV131098:IVX131102 JFR131098:JFT131102 JPN131098:JPP131102 JZJ131098:JZL131102 KJF131098:KJH131102 KTB131098:KTD131102 LCX131098:LCZ131102 LMT131098:LMV131102 LWP131098:LWR131102 MGL131098:MGN131102 MQH131098:MQJ131102 NAD131098:NAF131102 NJZ131098:NKB131102 NTV131098:NTX131102 ODR131098:ODT131102 ONN131098:ONP131102 OXJ131098:OXL131102 PHF131098:PHH131102 PRB131098:PRD131102 QAX131098:QAZ131102 QKT131098:QKV131102 QUP131098:QUR131102 REL131098:REN131102 ROH131098:ROJ131102 RYD131098:RYF131102 SHZ131098:SIB131102 SRV131098:SRX131102 TBR131098:TBT131102 TLN131098:TLP131102 TVJ131098:TVL131102 UFF131098:UFH131102 UPB131098:UPD131102 UYX131098:UYZ131102 VIT131098:VIV131102 VSP131098:VSR131102 WCL131098:WCN131102 WMH131098:WMJ131102 WWD131098:WWF131102 V196634:X196638 JR196634:JT196638 TN196634:TP196638 ADJ196634:ADL196638 ANF196634:ANH196638 AXB196634:AXD196638 BGX196634:BGZ196638 BQT196634:BQV196638 CAP196634:CAR196638 CKL196634:CKN196638 CUH196634:CUJ196638 DED196634:DEF196638 DNZ196634:DOB196638 DXV196634:DXX196638 EHR196634:EHT196638 ERN196634:ERP196638 FBJ196634:FBL196638 FLF196634:FLH196638 FVB196634:FVD196638 GEX196634:GEZ196638 GOT196634:GOV196638 GYP196634:GYR196638 HIL196634:HIN196638 HSH196634:HSJ196638 ICD196634:ICF196638 ILZ196634:IMB196638 IVV196634:IVX196638 JFR196634:JFT196638 JPN196634:JPP196638 JZJ196634:JZL196638 KJF196634:KJH196638 KTB196634:KTD196638 LCX196634:LCZ196638 LMT196634:LMV196638 LWP196634:LWR196638 MGL196634:MGN196638 MQH196634:MQJ196638 NAD196634:NAF196638 NJZ196634:NKB196638 NTV196634:NTX196638 ODR196634:ODT196638 ONN196634:ONP196638 OXJ196634:OXL196638 PHF196634:PHH196638 PRB196634:PRD196638 QAX196634:QAZ196638 QKT196634:QKV196638 QUP196634:QUR196638 REL196634:REN196638 ROH196634:ROJ196638 RYD196634:RYF196638 SHZ196634:SIB196638 SRV196634:SRX196638 TBR196634:TBT196638 TLN196634:TLP196638 TVJ196634:TVL196638 UFF196634:UFH196638 UPB196634:UPD196638 UYX196634:UYZ196638 VIT196634:VIV196638 VSP196634:VSR196638 WCL196634:WCN196638 WMH196634:WMJ196638 WWD196634:WWF196638 V262170:X262174 JR262170:JT262174 TN262170:TP262174 ADJ262170:ADL262174 ANF262170:ANH262174 AXB262170:AXD262174 BGX262170:BGZ262174 BQT262170:BQV262174 CAP262170:CAR262174 CKL262170:CKN262174 CUH262170:CUJ262174 DED262170:DEF262174 DNZ262170:DOB262174 DXV262170:DXX262174 EHR262170:EHT262174 ERN262170:ERP262174 FBJ262170:FBL262174 FLF262170:FLH262174 FVB262170:FVD262174 GEX262170:GEZ262174 GOT262170:GOV262174 GYP262170:GYR262174 HIL262170:HIN262174 HSH262170:HSJ262174 ICD262170:ICF262174 ILZ262170:IMB262174 IVV262170:IVX262174 JFR262170:JFT262174 JPN262170:JPP262174 JZJ262170:JZL262174 KJF262170:KJH262174 KTB262170:KTD262174 LCX262170:LCZ262174 LMT262170:LMV262174 LWP262170:LWR262174 MGL262170:MGN262174 MQH262170:MQJ262174 NAD262170:NAF262174 NJZ262170:NKB262174 NTV262170:NTX262174 ODR262170:ODT262174 ONN262170:ONP262174 OXJ262170:OXL262174 PHF262170:PHH262174 PRB262170:PRD262174 QAX262170:QAZ262174 QKT262170:QKV262174 QUP262170:QUR262174 REL262170:REN262174 ROH262170:ROJ262174 RYD262170:RYF262174 SHZ262170:SIB262174 SRV262170:SRX262174 TBR262170:TBT262174 TLN262170:TLP262174 TVJ262170:TVL262174 UFF262170:UFH262174 UPB262170:UPD262174 UYX262170:UYZ262174 VIT262170:VIV262174 VSP262170:VSR262174 WCL262170:WCN262174 WMH262170:WMJ262174 WWD262170:WWF262174 V327706:X327710 JR327706:JT327710 TN327706:TP327710 ADJ327706:ADL327710 ANF327706:ANH327710 AXB327706:AXD327710 BGX327706:BGZ327710 BQT327706:BQV327710 CAP327706:CAR327710 CKL327706:CKN327710 CUH327706:CUJ327710 DED327706:DEF327710 DNZ327706:DOB327710 DXV327706:DXX327710 EHR327706:EHT327710 ERN327706:ERP327710 FBJ327706:FBL327710 FLF327706:FLH327710 FVB327706:FVD327710 GEX327706:GEZ327710 GOT327706:GOV327710 GYP327706:GYR327710 HIL327706:HIN327710 HSH327706:HSJ327710 ICD327706:ICF327710 ILZ327706:IMB327710 IVV327706:IVX327710 JFR327706:JFT327710 JPN327706:JPP327710 JZJ327706:JZL327710 KJF327706:KJH327710 KTB327706:KTD327710 LCX327706:LCZ327710 LMT327706:LMV327710 LWP327706:LWR327710 MGL327706:MGN327710 MQH327706:MQJ327710 NAD327706:NAF327710 NJZ327706:NKB327710 NTV327706:NTX327710 ODR327706:ODT327710 ONN327706:ONP327710 OXJ327706:OXL327710 PHF327706:PHH327710 PRB327706:PRD327710 QAX327706:QAZ327710 QKT327706:QKV327710 QUP327706:QUR327710 REL327706:REN327710 ROH327706:ROJ327710 RYD327706:RYF327710 SHZ327706:SIB327710 SRV327706:SRX327710 TBR327706:TBT327710 TLN327706:TLP327710 TVJ327706:TVL327710 UFF327706:UFH327710 UPB327706:UPD327710 UYX327706:UYZ327710 VIT327706:VIV327710 VSP327706:VSR327710 WCL327706:WCN327710 WMH327706:WMJ327710 WWD327706:WWF327710 V393242:X393246 JR393242:JT393246 TN393242:TP393246 ADJ393242:ADL393246 ANF393242:ANH393246 AXB393242:AXD393246 BGX393242:BGZ393246 BQT393242:BQV393246 CAP393242:CAR393246 CKL393242:CKN393246 CUH393242:CUJ393246 DED393242:DEF393246 DNZ393242:DOB393246 DXV393242:DXX393246 EHR393242:EHT393246 ERN393242:ERP393246 FBJ393242:FBL393246 FLF393242:FLH393246 FVB393242:FVD393246 GEX393242:GEZ393246 GOT393242:GOV393246 GYP393242:GYR393246 HIL393242:HIN393246 HSH393242:HSJ393246 ICD393242:ICF393246 ILZ393242:IMB393246 IVV393242:IVX393246 JFR393242:JFT393246 JPN393242:JPP393246 JZJ393242:JZL393246 KJF393242:KJH393246 KTB393242:KTD393246 LCX393242:LCZ393246 LMT393242:LMV393246 LWP393242:LWR393246 MGL393242:MGN393246 MQH393242:MQJ393246 NAD393242:NAF393246 NJZ393242:NKB393246 NTV393242:NTX393246 ODR393242:ODT393246 ONN393242:ONP393246 OXJ393242:OXL393246 PHF393242:PHH393246 PRB393242:PRD393246 QAX393242:QAZ393246 QKT393242:QKV393246 QUP393242:QUR393246 REL393242:REN393246 ROH393242:ROJ393246 RYD393242:RYF393246 SHZ393242:SIB393246 SRV393242:SRX393246 TBR393242:TBT393246 TLN393242:TLP393246 TVJ393242:TVL393246 UFF393242:UFH393246 UPB393242:UPD393246 UYX393242:UYZ393246 VIT393242:VIV393246 VSP393242:VSR393246 WCL393242:WCN393246 WMH393242:WMJ393246 WWD393242:WWF393246 V458778:X458782 JR458778:JT458782 TN458778:TP458782 ADJ458778:ADL458782 ANF458778:ANH458782 AXB458778:AXD458782 BGX458778:BGZ458782 BQT458778:BQV458782 CAP458778:CAR458782 CKL458778:CKN458782 CUH458778:CUJ458782 DED458778:DEF458782 DNZ458778:DOB458782 DXV458778:DXX458782 EHR458778:EHT458782 ERN458778:ERP458782 FBJ458778:FBL458782 FLF458778:FLH458782 FVB458778:FVD458782 GEX458778:GEZ458782 GOT458778:GOV458782 GYP458778:GYR458782 HIL458778:HIN458782 HSH458778:HSJ458782 ICD458778:ICF458782 ILZ458778:IMB458782 IVV458778:IVX458782 JFR458778:JFT458782 JPN458778:JPP458782 JZJ458778:JZL458782 KJF458778:KJH458782 KTB458778:KTD458782 LCX458778:LCZ458782 LMT458778:LMV458782 LWP458778:LWR458782 MGL458778:MGN458782 MQH458778:MQJ458782 NAD458778:NAF458782 NJZ458778:NKB458782 NTV458778:NTX458782 ODR458778:ODT458782 ONN458778:ONP458782 OXJ458778:OXL458782 PHF458778:PHH458782 PRB458778:PRD458782 QAX458778:QAZ458782 QKT458778:QKV458782 QUP458778:QUR458782 REL458778:REN458782 ROH458778:ROJ458782 RYD458778:RYF458782 SHZ458778:SIB458782 SRV458778:SRX458782 TBR458778:TBT458782 TLN458778:TLP458782 TVJ458778:TVL458782 UFF458778:UFH458782 UPB458778:UPD458782 UYX458778:UYZ458782 VIT458778:VIV458782 VSP458778:VSR458782 WCL458778:WCN458782 WMH458778:WMJ458782 WWD458778:WWF458782 V524314:X524318 JR524314:JT524318 TN524314:TP524318 ADJ524314:ADL524318 ANF524314:ANH524318 AXB524314:AXD524318 BGX524314:BGZ524318 BQT524314:BQV524318 CAP524314:CAR524318 CKL524314:CKN524318 CUH524314:CUJ524318 DED524314:DEF524318 DNZ524314:DOB524318 DXV524314:DXX524318 EHR524314:EHT524318 ERN524314:ERP524318 FBJ524314:FBL524318 FLF524314:FLH524318 FVB524314:FVD524318 GEX524314:GEZ524318 GOT524314:GOV524318 GYP524314:GYR524318 HIL524314:HIN524318 HSH524314:HSJ524318 ICD524314:ICF524318 ILZ524314:IMB524318 IVV524314:IVX524318 JFR524314:JFT524318 JPN524314:JPP524318 JZJ524314:JZL524318 KJF524314:KJH524318 KTB524314:KTD524318 LCX524314:LCZ524318 LMT524314:LMV524318 LWP524314:LWR524318 MGL524314:MGN524318 MQH524314:MQJ524318 NAD524314:NAF524318 NJZ524314:NKB524318 NTV524314:NTX524318 ODR524314:ODT524318 ONN524314:ONP524318 OXJ524314:OXL524318 PHF524314:PHH524318 PRB524314:PRD524318 QAX524314:QAZ524318 QKT524314:QKV524318 QUP524314:QUR524318 REL524314:REN524318 ROH524314:ROJ524318 RYD524314:RYF524318 SHZ524314:SIB524318 SRV524314:SRX524318 TBR524314:TBT524318 TLN524314:TLP524318 TVJ524314:TVL524318 UFF524314:UFH524318 UPB524314:UPD524318 UYX524314:UYZ524318 VIT524314:VIV524318 VSP524314:VSR524318 WCL524314:WCN524318 WMH524314:WMJ524318 WWD524314:WWF524318 V589850:X589854 JR589850:JT589854 TN589850:TP589854 ADJ589850:ADL589854 ANF589850:ANH589854 AXB589850:AXD589854 BGX589850:BGZ589854 BQT589850:BQV589854 CAP589850:CAR589854 CKL589850:CKN589854 CUH589850:CUJ589854 DED589850:DEF589854 DNZ589850:DOB589854 DXV589850:DXX589854 EHR589850:EHT589854 ERN589850:ERP589854 FBJ589850:FBL589854 FLF589850:FLH589854 FVB589850:FVD589854 GEX589850:GEZ589854 GOT589850:GOV589854 GYP589850:GYR589854 HIL589850:HIN589854 HSH589850:HSJ589854 ICD589850:ICF589854 ILZ589850:IMB589854 IVV589850:IVX589854 JFR589850:JFT589854 JPN589850:JPP589854 JZJ589850:JZL589854 KJF589850:KJH589854 KTB589850:KTD589854 LCX589850:LCZ589854 LMT589850:LMV589854 LWP589850:LWR589854 MGL589850:MGN589854 MQH589850:MQJ589854 NAD589850:NAF589854 NJZ589850:NKB589854 NTV589850:NTX589854 ODR589850:ODT589854 ONN589850:ONP589854 OXJ589850:OXL589854 PHF589850:PHH589854 PRB589850:PRD589854 QAX589850:QAZ589854 QKT589850:QKV589854 QUP589850:QUR589854 REL589850:REN589854 ROH589850:ROJ589854 RYD589850:RYF589854 SHZ589850:SIB589854 SRV589850:SRX589854 TBR589850:TBT589854 TLN589850:TLP589854 TVJ589850:TVL589854 UFF589850:UFH589854 UPB589850:UPD589854 UYX589850:UYZ589854 VIT589850:VIV589854 VSP589850:VSR589854 WCL589850:WCN589854 WMH589850:WMJ589854 WWD589850:WWF589854 V655386:X655390 JR655386:JT655390 TN655386:TP655390 ADJ655386:ADL655390 ANF655386:ANH655390 AXB655386:AXD655390 BGX655386:BGZ655390 BQT655386:BQV655390 CAP655386:CAR655390 CKL655386:CKN655390 CUH655386:CUJ655390 DED655386:DEF655390 DNZ655386:DOB655390 DXV655386:DXX655390 EHR655386:EHT655390 ERN655386:ERP655390 FBJ655386:FBL655390 FLF655386:FLH655390 FVB655386:FVD655390 GEX655386:GEZ655390 GOT655386:GOV655390 GYP655386:GYR655390 HIL655386:HIN655390 HSH655386:HSJ655390 ICD655386:ICF655390 ILZ655386:IMB655390 IVV655386:IVX655390 JFR655386:JFT655390 JPN655386:JPP655390 JZJ655386:JZL655390 KJF655386:KJH655390 KTB655386:KTD655390 LCX655386:LCZ655390 LMT655386:LMV655390 LWP655386:LWR655390 MGL655386:MGN655390 MQH655386:MQJ655390 NAD655386:NAF655390 NJZ655386:NKB655390 NTV655386:NTX655390 ODR655386:ODT655390 ONN655386:ONP655390 OXJ655386:OXL655390 PHF655386:PHH655390 PRB655386:PRD655390 QAX655386:QAZ655390 QKT655386:QKV655390 QUP655386:QUR655390 REL655386:REN655390 ROH655386:ROJ655390 RYD655386:RYF655390 SHZ655386:SIB655390 SRV655386:SRX655390 TBR655386:TBT655390 TLN655386:TLP655390 TVJ655386:TVL655390 UFF655386:UFH655390 UPB655386:UPD655390 UYX655386:UYZ655390 VIT655386:VIV655390 VSP655386:VSR655390 WCL655386:WCN655390 WMH655386:WMJ655390 WWD655386:WWF655390 V720922:X720926 JR720922:JT720926 TN720922:TP720926 ADJ720922:ADL720926 ANF720922:ANH720926 AXB720922:AXD720926 BGX720922:BGZ720926 BQT720922:BQV720926 CAP720922:CAR720926 CKL720922:CKN720926 CUH720922:CUJ720926 DED720922:DEF720926 DNZ720922:DOB720926 DXV720922:DXX720926 EHR720922:EHT720926 ERN720922:ERP720926 FBJ720922:FBL720926 FLF720922:FLH720926 FVB720922:FVD720926 GEX720922:GEZ720926 GOT720922:GOV720926 GYP720922:GYR720926 HIL720922:HIN720926 HSH720922:HSJ720926 ICD720922:ICF720926 ILZ720922:IMB720926 IVV720922:IVX720926 JFR720922:JFT720926 JPN720922:JPP720926 JZJ720922:JZL720926 KJF720922:KJH720926 KTB720922:KTD720926 LCX720922:LCZ720926 LMT720922:LMV720926 LWP720922:LWR720926 MGL720922:MGN720926 MQH720922:MQJ720926 NAD720922:NAF720926 NJZ720922:NKB720926 NTV720922:NTX720926 ODR720922:ODT720926 ONN720922:ONP720926 OXJ720922:OXL720926 PHF720922:PHH720926 PRB720922:PRD720926 QAX720922:QAZ720926 QKT720922:QKV720926 QUP720922:QUR720926 REL720922:REN720926 ROH720922:ROJ720926 RYD720922:RYF720926 SHZ720922:SIB720926 SRV720922:SRX720926 TBR720922:TBT720926 TLN720922:TLP720926 TVJ720922:TVL720926 UFF720922:UFH720926 UPB720922:UPD720926 UYX720922:UYZ720926 VIT720922:VIV720926 VSP720922:VSR720926 WCL720922:WCN720926 WMH720922:WMJ720926 WWD720922:WWF720926 V786458:X786462 JR786458:JT786462 TN786458:TP786462 ADJ786458:ADL786462 ANF786458:ANH786462 AXB786458:AXD786462 BGX786458:BGZ786462 BQT786458:BQV786462 CAP786458:CAR786462 CKL786458:CKN786462 CUH786458:CUJ786462 DED786458:DEF786462 DNZ786458:DOB786462 DXV786458:DXX786462 EHR786458:EHT786462 ERN786458:ERP786462 FBJ786458:FBL786462 FLF786458:FLH786462 FVB786458:FVD786462 GEX786458:GEZ786462 GOT786458:GOV786462 GYP786458:GYR786462 HIL786458:HIN786462 HSH786458:HSJ786462 ICD786458:ICF786462 ILZ786458:IMB786462 IVV786458:IVX786462 JFR786458:JFT786462 JPN786458:JPP786462 JZJ786458:JZL786462 KJF786458:KJH786462 KTB786458:KTD786462 LCX786458:LCZ786462 LMT786458:LMV786462 LWP786458:LWR786462 MGL786458:MGN786462 MQH786458:MQJ786462 NAD786458:NAF786462 NJZ786458:NKB786462 NTV786458:NTX786462 ODR786458:ODT786462 ONN786458:ONP786462 OXJ786458:OXL786462 PHF786458:PHH786462 PRB786458:PRD786462 QAX786458:QAZ786462 QKT786458:QKV786462 QUP786458:QUR786462 REL786458:REN786462 ROH786458:ROJ786462 RYD786458:RYF786462 SHZ786458:SIB786462 SRV786458:SRX786462 TBR786458:TBT786462 TLN786458:TLP786462 TVJ786458:TVL786462 UFF786458:UFH786462 UPB786458:UPD786462 UYX786458:UYZ786462 VIT786458:VIV786462 VSP786458:VSR786462 WCL786458:WCN786462 WMH786458:WMJ786462 WWD786458:WWF786462 V851994:X851998 JR851994:JT851998 TN851994:TP851998 ADJ851994:ADL851998 ANF851994:ANH851998 AXB851994:AXD851998 BGX851994:BGZ851998 BQT851994:BQV851998 CAP851994:CAR851998 CKL851994:CKN851998 CUH851994:CUJ851998 DED851994:DEF851998 DNZ851994:DOB851998 DXV851994:DXX851998 EHR851994:EHT851998 ERN851994:ERP851998 FBJ851994:FBL851998 FLF851994:FLH851998 FVB851994:FVD851998 GEX851994:GEZ851998 GOT851994:GOV851998 GYP851994:GYR851998 HIL851994:HIN851998 HSH851994:HSJ851998 ICD851994:ICF851998 ILZ851994:IMB851998 IVV851994:IVX851998 JFR851994:JFT851998 JPN851994:JPP851998 JZJ851994:JZL851998 KJF851994:KJH851998 KTB851994:KTD851998 LCX851994:LCZ851998 LMT851994:LMV851998 LWP851994:LWR851998 MGL851994:MGN851998 MQH851994:MQJ851998 NAD851994:NAF851998 NJZ851994:NKB851998 NTV851994:NTX851998 ODR851994:ODT851998 ONN851994:ONP851998 OXJ851994:OXL851998 PHF851994:PHH851998 PRB851994:PRD851998 QAX851994:QAZ851998 QKT851994:QKV851998 QUP851994:QUR851998 REL851994:REN851998 ROH851994:ROJ851998 RYD851994:RYF851998 SHZ851994:SIB851998 SRV851994:SRX851998 TBR851994:TBT851998 TLN851994:TLP851998 TVJ851994:TVL851998 UFF851994:UFH851998 UPB851994:UPD851998 UYX851994:UYZ851998 VIT851994:VIV851998 VSP851994:VSR851998 WCL851994:WCN851998 WMH851994:WMJ851998 WWD851994:WWF851998 V917530:X917534 JR917530:JT917534 TN917530:TP917534 ADJ917530:ADL917534 ANF917530:ANH917534 AXB917530:AXD917534 BGX917530:BGZ917534 BQT917530:BQV917534 CAP917530:CAR917534 CKL917530:CKN917534 CUH917530:CUJ917534 DED917530:DEF917534 DNZ917530:DOB917534 DXV917530:DXX917534 EHR917530:EHT917534 ERN917530:ERP917534 FBJ917530:FBL917534 FLF917530:FLH917534 FVB917530:FVD917534 GEX917530:GEZ917534 GOT917530:GOV917534 GYP917530:GYR917534 HIL917530:HIN917534 HSH917530:HSJ917534 ICD917530:ICF917534 ILZ917530:IMB917534 IVV917530:IVX917534 JFR917530:JFT917534 JPN917530:JPP917534 JZJ917530:JZL917534 KJF917530:KJH917534 KTB917530:KTD917534 LCX917530:LCZ917534 LMT917530:LMV917534 LWP917530:LWR917534 MGL917530:MGN917534 MQH917530:MQJ917534 NAD917530:NAF917534 NJZ917530:NKB917534 NTV917530:NTX917534 ODR917530:ODT917534 ONN917530:ONP917534 OXJ917530:OXL917534 PHF917530:PHH917534 PRB917530:PRD917534 QAX917530:QAZ917534 QKT917530:QKV917534 QUP917530:QUR917534 REL917530:REN917534 ROH917530:ROJ917534 RYD917530:RYF917534 SHZ917530:SIB917534 SRV917530:SRX917534 TBR917530:TBT917534 TLN917530:TLP917534 TVJ917530:TVL917534 UFF917530:UFH917534 UPB917530:UPD917534 UYX917530:UYZ917534 VIT917530:VIV917534 VSP917530:VSR917534 WCL917530:WCN917534 WMH917530:WMJ917534 WWD917530:WWF917534 V983066:X983070 JR983066:JT983070 TN983066:TP983070 ADJ983066:ADL983070 ANF983066:ANH983070 AXB983066:AXD983070 BGX983066:BGZ983070 BQT983066:BQV983070 CAP983066:CAR983070 CKL983066:CKN983070 CUH983066:CUJ983070 DED983066:DEF983070 DNZ983066:DOB983070 DXV983066:DXX983070 EHR983066:EHT983070 ERN983066:ERP983070 FBJ983066:FBL983070 FLF983066:FLH983070 FVB983066:FVD983070 GEX983066:GEZ983070 GOT983066:GOV983070 GYP983066:GYR983070 HIL983066:HIN983070 HSH983066:HSJ983070 ICD983066:ICF983070 ILZ983066:IMB983070 IVV983066:IVX983070 JFR983066:JFT983070 JPN983066:JPP983070 JZJ983066:JZL983070 KJF983066:KJH983070 KTB983066:KTD983070 LCX983066:LCZ983070 LMT983066:LMV983070 LWP983066:LWR983070 MGL983066:MGN983070 MQH983066:MQJ983070 NAD983066:NAF983070 NJZ983066:NKB983070 NTV983066:NTX983070 ODR983066:ODT983070 ONN983066:ONP983070 OXJ983066:OXL983070 PHF983066:PHH983070 PRB983066:PRD983070 QAX983066:QAZ983070 QKT983066:QKV983070 QUP983066:QUR983070 REL983066:REN983070 ROH983066:ROJ983070 RYD983066:RYF983070 SHZ983066:SIB983070 SRV983066:SRX983070 TBR983066:TBT983070 TLN983066:TLP983070 TVJ983066:TVL983070 UFF983066:UFH983070 UPB983066:UPD983070 UYX983066:UYZ983070 VIT983066:VIV983070 VSP983066:VSR983070 WCL983066:WCN983070 WMH983066:WMJ983070 WWD983066:WWF983070 V39:X40 JR39:JT40 TN39:TP40 ADJ39:ADL40 ANF39:ANH40 AXB39:AXD40 BGX39:BGZ40 BQT39:BQV40 CAP39:CAR40 CKL39:CKN40 CUH39:CUJ40 DED39:DEF40 DNZ39:DOB40 DXV39:DXX40 EHR39:EHT40 ERN39:ERP40 FBJ39:FBL40 FLF39:FLH40 FVB39:FVD40 GEX39:GEZ40 GOT39:GOV40 GYP39:GYR40 HIL39:HIN40 HSH39:HSJ40 ICD39:ICF40 ILZ39:IMB40 IVV39:IVX40 JFR39:JFT40 JPN39:JPP40 JZJ39:JZL40 KJF39:KJH40 KTB39:KTD40 LCX39:LCZ40 LMT39:LMV40 LWP39:LWR40 MGL39:MGN40 MQH39:MQJ40 NAD39:NAF40 NJZ39:NKB40 NTV39:NTX40 ODR39:ODT40 ONN39:ONP40 OXJ39:OXL40 PHF39:PHH40 PRB39:PRD40 QAX39:QAZ40 QKT39:QKV40 QUP39:QUR40 REL39:REN40 ROH39:ROJ40 RYD39:RYF40 SHZ39:SIB40 SRV39:SRX40 TBR39:TBT40 TLN39:TLP40 TVJ39:TVL40 UFF39:UFH40 UPB39:UPD40 UYX39:UYZ40 VIT39:VIV40 VSP39:VSR40 WCL39:WCN40 WMH39:WMJ40 WWD39:WWF40 V65575:X65576 JR65575:JT65576 TN65575:TP65576 ADJ65575:ADL65576 ANF65575:ANH65576 AXB65575:AXD65576 BGX65575:BGZ65576 BQT65575:BQV65576 CAP65575:CAR65576 CKL65575:CKN65576 CUH65575:CUJ65576 DED65575:DEF65576 DNZ65575:DOB65576 DXV65575:DXX65576 EHR65575:EHT65576 ERN65575:ERP65576 FBJ65575:FBL65576 FLF65575:FLH65576 FVB65575:FVD65576 GEX65575:GEZ65576 GOT65575:GOV65576 GYP65575:GYR65576 HIL65575:HIN65576 HSH65575:HSJ65576 ICD65575:ICF65576 ILZ65575:IMB65576 IVV65575:IVX65576 JFR65575:JFT65576 JPN65575:JPP65576 JZJ65575:JZL65576 KJF65575:KJH65576 KTB65575:KTD65576 LCX65575:LCZ65576 LMT65575:LMV65576 LWP65575:LWR65576 MGL65575:MGN65576 MQH65575:MQJ65576 NAD65575:NAF65576 NJZ65575:NKB65576 NTV65575:NTX65576 ODR65575:ODT65576 ONN65575:ONP65576 OXJ65575:OXL65576 PHF65575:PHH65576 PRB65575:PRD65576 QAX65575:QAZ65576 QKT65575:QKV65576 QUP65575:QUR65576 REL65575:REN65576 ROH65575:ROJ65576 RYD65575:RYF65576 SHZ65575:SIB65576 SRV65575:SRX65576 TBR65575:TBT65576 TLN65575:TLP65576 TVJ65575:TVL65576 UFF65575:UFH65576 UPB65575:UPD65576 UYX65575:UYZ65576 VIT65575:VIV65576 VSP65575:VSR65576 WCL65575:WCN65576 WMH65575:WMJ65576 WWD65575:WWF65576 V131111:X131112 JR131111:JT131112 TN131111:TP131112 ADJ131111:ADL131112 ANF131111:ANH131112 AXB131111:AXD131112 BGX131111:BGZ131112 BQT131111:BQV131112 CAP131111:CAR131112 CKL131111:CKN131112 CUH131111:CUJ131112 DED131111:DEF131112 DNZ131111:DOB131112 DXV131111:DXX131112 EHR131111:EHT131112 ERN131111:ERP131112 FBJ131111:FBL131112 FLF131111:FLH131112 FVB131111:FVD131112 GEX131111:GEZ131112 GOT131111:GOV131112 GYP131111:GYR131112 HIL131111:HIN131112 HSH131111:HSJ131112 ICD131111:ICF131112 ILZ131111:IMB131112 IVV131111:IVX131112 JFR131111:JFT131112 JPN131111:JPP131112 JZJ131111:JZL131112 KJF131111:KJH131112 KTB131111:KTD131112 LCX131111:LCZ131112 LMT131111:LMV131112 LWP131111:LWR131112 MGL131111:MGN131112 MQH131111:MQJ131112 NAD131111:NAF131112 NJZ131111:NKB131112 NTV131111:NTX131112 ODR131111:ODT131112 ONN131111:ONP131112 OXJ131111:OXL131112 PHF131111:PHH131112 PRB131111:PRD131112 QAX131111:QAZ131112 QKT131111:QKV131112 QUP131111:QUR131112 REL131111:REN131112 ROH131111:ROJ131112 RYD131111:RYF131112 SHZ131111:SIB131112 SRV131111:SRX131112 TBR131111:TBT131112 TLN131111:TLP131112 TVJ131111:TVL131112 UFF131111:UFH131112 UPB131111:UPD131112 UYX131111:UYZ131112 VIT131111:VIV131112 VSP131111:VSR131112 WCL131111:WCN131112 WMH131111:WMJ131112 WWD131111:WWF131112 V196647:X196648 JR196647:JT196648 TN196647:TP196648 ADJ196647:ADL196648 ANF196647:ANH196648 AXB196647:AXD196648 BGX196647:BGZ196648 BQT196647:BQV196648 CAP196647:CAR196648 CKL196647:CKN196648 CUH196647:CUJ196648 DED196647:DEF196648 DNZ196647:DOB196648 DXV196647:DXX196648 EHR196647:EHT196648 ERN196647:ERP196648 FBJ196647:FBL196648 FLF196647:FLH196648 FVB196647:FVD196648 GEX196647:GEZ196648 GOT196647:GOV196648 GYP196647:GYR196648 HIL196647:HIN196648 HSH196647:HSJ196648 ICD196647:ICF196648 ILZ196647:IMB196648 IVV196647:IVX196648 JFR196647:JFT196648 JPN196647:JPP196648 JZJ196647:JZL196648 KJF196647:KJH196648 KTB196647:KTD196648 LCX196647:LCZ196648 LMT196647:LMV196648 LWP196647:LWR196648 MGL196647:MGN196648 MQH196647:MQJ196648 NAD196647:NAF196648 NJZ196647:NKB196648 NTV196647:NTX196648 ODR196647:ODT196648 ONN196647:ONP196648 OXJ196647:OXL196648 PHF196647:PHH196648 PRB196647:PRD196648 QAX196647:QAZ196648 QKT196647:QKV196648 QUP196647:QUR196648 REL196647:REN196648 ROH196647:ROJ196648 RYD196647:RYF196648 SHZ196647:SIB196648 SRV196647:SRX196648 TBR196647:TBT196648 TLN196647:TLP196648 TVJ196647:TVL196648 UFF196647:UFH196648 UPB196647:UPD196648 UYX196647:UYZ196648 VIT196647:VIV196648 VSP196647:VSR196648 WCL196647:WCN196648 WMH196647:WMJ196648 WWD196647:WWF196648 V262183:X262184 JR262183:JT262184 TN262183:TP262184 ADJ262183:ADL262184 ANF262183:ANH262184 AXB262183:AXD262184 BGX262183:BGZ262184 BQT262183:BQV262184 CAP262183:CAR262184 CKL262183:CKN262184 CUH262183:CUJ262184 DED262183:DEF262184 DNZ262183:DOB262184 DXV262183:DXX262184 EHR262183:EHT262184 ERN262183:ERP262184 FBJ262183:FBL262184 FLF262183:FLH262184 FVB262183:FVD262184 GEX262183:GEZ262184 GOT262183:GOV262184 GYP262183:GYR262184 HIL262183:HIN262184 HSH262183:HSJ262184 ICD262183:ICF262184 ILZ262183:IMB262184 IVV262183:IVX262184 JFR262183:JFT262184 JPN262183:JPP262184 JZJ262183:JZL262184 KJF262183:KJH262184 KTB262183:KTD262184 LCX262183:LCZ262184 LMT262183:LMV262184 LWP262183:LWR262184 MGL262183:MGN262184 MQH262183:MQJ262184 NAD262183:NAF262184 NJZ262183:NKB262184 NTV262183:NTX262184 ODR262183:ODT262184 ONN262183:ONP262184 OXJ262183:OXL262184 PHF262183:PHH262184 PRB262183:PRD262184 QAX262183:QAZ262184 QKT262183:QKV262184 QUP262183:QUR262184 REL262183:REN262184 ROH262183:ROJ262184 RYD262183:RYF262184 SHZ262183:SIB262184 SRV262183:SRX262184 TBR262183:TBT262184 TLN262183:TLP262184 TVJ262183:TVL262184 UFF262183:UFH262184 UPB262183:UPD262184 UYX262183:UYZ262184 VIT262183:VIV262184 VSP262183:VSR262184 WCL262183:WCN262184 WMH262183:WMJ262184 WWD262183:WWF262184 V327719:X327720 JR327719:JT327720 TN327719:TP327720 ADJ327719:ADL327720 ANF327719:ANH327720 AXB327719:AXD327720 BGX327719:BGZ327720 BQT327719:BQV327720 CAP327719:CAR327720 CKL327719:CKN327720 CUH327719:CUJ327720 DED327719:DEF327720 DNZ327719:DOB327720 DXV327719:DXX327720 EHR327719:EHT327720 ERN327719:ERP327720 FBJ327719:FBL327720 FLF327719:FLH327720 FVB327719:FVD327720 GEX327719:GEZ327720 GOT327719:GOV327720 GYP327719:GYR327720 HIL327719:HIN327720 HSH327719:HSJ327720 ICD327719:ICF327720 ILZ327719:IMB327720 IVV327719:IVX327720 JFR327719:JFT327720 JPN327719:JPP327720 JZJ327719:JZL327720 KJF327719:KJH327720 KTB327719:KTD327720 LCX327719:LCZ327720 LMT327719:LMV327720 LWP327719:LWR327720 MGL327719:MGN327720 MQH327719:MQJ327720 NAD327719:NAF327720 NJZ327719:NKB327720 NTV327719:NTX327720 ODR327719:ODT327720 ONN327719:ONP327720 OXJ327719:OXL327720 PHF327719:PHH327720 PRB327719:PRD327720 QAX327719:QAZ327720 QKT327719:QKV327720 QUP327719:QUR327720 REL327719:REN327720 ROH327719:ROJ327720 RYD327719:RYF327720 SHZ327719:SIB327720 SRV327719:SRX327720 TBR327719:TBT327720 TLN327719:TLP327720 TVJ327719:TVL327720 UFF327719:UFH327720 UPB327719:UPD327720 UYX327719:UYZ327720 VIT327719:VIV327720 VSP327719:VSR327720 WCL327719:WCN327720 WMH327719:WMJ327720 WWD327719:WWF327720 V393255:X393256 JR393255:JT393256 TN393255:TP393256 ADJ393255:ADL393256 ANF393255:ANH393256 AXB393255:AXD393256 BGX393255:BGZ393256 BQT393255:BQV393256 CAP393255:CAR393256 CKL393255:CKN393256 CUH393255:CUJ393256 DED393255:DEF393256 DNZ393255:DOB393256 DXV393255:DXX393256 EHR393255:EHT393256 ERN393255:ERP393256 FBJ393255:FBL393256 FLF393255:FLH393256 FVB393255:FVD393256 GEX393255:GEZ393256 GOT393255:GOV393256 GYP393255:GYR393256 HIL393255:HIN393256 HSH393255:HSJ393256 ICD393255:ICF393256 ILZ393255:IMB393256 IVV393255:IVX393256 JFR393255:JFT393256 JPN393255:JPP393256 JZJ393255:JZL393256 KJF393255:KJH393256 KTB393255:KTD393256 LCX393255:LCZ393256 LMT393255:LMV393256 LWP393255:LWR393256 MGL393255:MGN393256 MQH393255:MQJ393256 NAD393255:NAF393256 NJZ393255:NKB393256 NTV393255:NTX393256 ODR393255:ODT393256 ONN393255:ONP393256 OXJ393255:OXL393256 PHF393255:PHH393256 PRB393255:PRD393256 QAX393255:QAZ393256 QKT393255:QKV393256 QUP393255:QUR393256 REL393255:REN393256 ROH393255:ROJ393256 RYD393255:RYF393256 SHZ393255:SIB393256 SRV393255:SRX393256 TBR393255:TBT393256 TLN393255:TLP393256 TVJ393255:TVL393256 UFF393255:UFH393256 UPB393255:UPD393256 UYX393255:UYZ393256 VIT393255:VIV393256 VSP393255:VSR393256 WCL393255:WCN393256 WMH393255:WMJ393256 WWD393255:WWF393256 V458791:X458792 JR458791:JT458792 TN458791:TP458792 ADJ458791:ADL458792 ANF458791:ANH458792 AXB458791:AXD458792 BGX458791:BGZ458792 BQT458791:BQV458792 CAP458791:CAR458792 CKL458791:CKN458792 CUH458791:CUJ458792 DED458791:DEF458792 DNZ458791:DOB458792 DXV458791:DXX458792 EHR458791:EHT458792 ERN458791:ERP458792 FBJ458791:FBL458792 FLF458791:FLH458792 FVB458791:FVD458792 GEX458791:GEZ458792 GOT458791:GOV458792 GYP458791:GYR458792 HIL458791:HIN458792 HSH458791:HSJ458792 ICD458791:ICF458792 ILZ458791:IMB458792 IVV458791:IVX458792 JFR458791:JFT458792 JPN458791:JPP458792 JZJ458791:JZL458792 KJF458791:KJH458792 KTB458791:KTD458792 LCX458791:LCZ458792 LMT458791:LMV458792 LWP458791:LWR458792 MGL458791:MGN458792 MQH458791:MQJ458792 NAD458791:NAF458792 NJZ458791:NKB458792 NTV458791:NTX458792 ODR458791:ODT458792 ONN458791:ONP458792 OXJ458791:OXL458792 PHF458791:PHH458792 PRB458791:PRD458792 QAX458791:QAZ458792 QKT458791:QKV458792 QUP458791:QUR458792 REL458791:REN458792 ROH458791:ROJ458792 RYD458791:RYF458792 SHZ458791:SIB458792 SRV458791:SRX458792 TBR458791:TBT458792 TLN458791:TLP458792 TVJ458791:TVL458792 UFF458791:UFH458792 UPB458791:UPD458792 UYX458791:UYZ458792 VIT458791:VIV458792 VSP458791:VSR458792 WCL458791:WCN458792 WMH458791:WMJ458792 WWD458791:WWF458792 V524327:X524328 JR524327:JT524328 TN524327:TP524328 ADJ524327:ADL524328 ANF524327:ANH524328 AXB524327:AXD524328 BGX524327:BGZ524328 BQT524327:BQV524328 CAP524327:CAR524328 CKL524327:CKN524328 CUH524327:CUJ524328 DED524327:DEF524328 DNZ524327:DOB524328 DXV524327:DXX524328 EHR524327:EHT524328 ERN524327:ERP524328 FBJ524327:FBL524328 FLF524327:FLH524328 FVB524327:FVD524328 GEX524327:GEZ524328 GOT524327:GOV524328 GYP524327:GYR524328 HIL524327:HIN524328 HSH524327:HSJ524328 ICD524327:ICF524328 ILZ524327:IMB524328 IVV524327:IVX524328 JFR524327:JFT524328 JPN524327:JPP524328 JZJ524327:JZL524328 KJF524327:KJH524328 KTB524327:KTD524328 LCX524327:LCZ524328 LMT524327:LMV524328 LWP524327:LWR524328 MGL524327:MGN524328 MQH524327:MQJ524328 NAD524327:NAF524328 NJZ524327:NKB524328 NTV524327:NTX524328 ODR524327:ODT524328 ONN524327:ONP524328 OXJ524327:OXL524328 PHF524327:PHH524328 PRB524327:PRD524328 QAX524327:QAZ524328 QKT524327:QKV524328 QUP524327:QUR524328 REL524327:REN524328 ROH524327:ROJ524328 RYD524327:RYF524328 SHZ524327:SIB524328 SRV524327:SRX524328 TBR524327:TBT524328 TLN524327:TLP524328 TVJ524327:TVL524328 UFF524327:UFH524328 UPB524327:UPD524328 UYX524327:UYZ524328 VIT524327:VIV524328 VSP524327:VSR524328 WCL524327:WCN524328 WMH524327:WMJ524328 WWD524327:WWF524328 V589863:X589864 JR589863:JT589864 TN589863:TP589864 ADJ589863:ADL589864 ANF589863:ANH589864 AXB589863:AXD589864 BGX589863:BGZ589864 BQT589863:BQV589864 CAP589863:CAR589864 CKL589863:CKN589864 CUH589863:CUJ589864 DED589863:DEF589864 DNZ589863:DOB589864 DXV589863:DXX589864 EHR589863:EHT589864 ERN589863:ERP589864 FBJ589863:FBL589864 FLF589863:FLH589864 FVB589863:FVD589864 GEX589863:GEZ589864 GOT589863:GOV589864 GYP589863:GYR589864 HIL589863:HIN589864 HSH589863:HSJ589864 ICD589863:ICF589864 ILZ589863:IMB589864 IVV589863:IVX589864 JFR589863:JFT589864 JPN589863:JPP589864 JZJ589863:JZL589864 KJF589863:KJH589864 KTB589863:KTD589864 LCX589863:LCZ589864 LMT589863:LMV589864 LWP589863:LWR589864 MGL589863:MGN589864 MQH589863:MQJ589864 NAD589863:NAF589864 NJZ589863:NKB589864 NTV589863:NTX589864 ODR589863:ODT589864 ONN589863:ONP589864 OXJ589863:OXL589864 PHF589863:PHH589864 PRB589863:PRD589864 QAX589863:QAZ589864 QKT589863:QKV589864 QUP589863:QUR589864 REL589863:REN589864 ROH589863:ROJ589864 RYD589863:RYF589864 SHZ589863:SIB589864 SRV589863:SRX589864 TBR589863:TBT589864 TLN589863:TLP589864 TVJ589863:TVL589864 UFF589863:UFH589864 UPB589863:UPD589864 UYX589863:UYZ589864 VIT589863:VIV589864 VSP589863:VSR589864 WCL589863:WCN589864 WMH589863:WMJ589864 WWD589863:WWF589864 V655399:X655400 JR655399:JT655400 TN655399:TP655400 ADJ655399:ADL655400 ANF655399:ANH655400 AXB655399:AXD655400 BGX655399:BGZ655400 BQT655399:BQV655400 CAP655399:CAR655400 CKL655399:CKN655400 CUH655399:CUJ655400 DED655399:DEF655400 DNZ655399:DOB655400 DXV655399:DXX655400 EHR655399:EHT655400 ERN655399:ERP655400 FBJ655399:FBL655400 FLF655399:FLH655400 FVB655399:FVD655400 GEX655399:GEZ655400 GOT655399:GOV655400 GYP655399:GYR655400 HIL655399:HIN655400 HSH655399:HSJ655400 ICD655399:ICF655400 ILZ655399:IMB655400 IVV655399:IVX655400 JFR655399:JFT655400 JPN655399:JPP655400 JZJ655399:JZL655400 KJF655399:KJH655400 KTB655399:KTD655400 LCX655399:LCZ655400 LMT655399:LMV655400 LWP655399:LWR655400 MGL655399:MGN655400 MQH655399:MQJ655400 NAD655399:NAF655400 NJZ655399:NKB655400 NTV655399:NTX655400 ODR655399:ODT655400 ONN655399:ONP655400 OXJ655399:OXL655400 PHF655399:PHH655400 PRB655399:PRD655400 QAX655399:QAZ655400 QKT655399:QKV655400 QUP655399:QUR655400 REL655399:REN655400 ROH655399:ROJ655400 RYD655399:RYF655400 SHZ655399:SIB655400 SRV655399:SRX655400 TBR655399:TBT655400 TLN655399:TLP655400 TVJ655399:TVL655400 UFF655399:UFH655400 UPB655399:UPD655400 UYX655399:UYZ655400 VIT655399:VIV655400 VSP655399:VSR655400 WCL655399:WCN655400 WMH655399:WMJ655400 WWD655399:WWF655400 V720935:X720936 JR720935:JT720936 TN720935:TP720936 ADJ720935:ADL720936 ANF720935:ANH720936 AXB720935:AXD720936 BGX720935:BGZ720936 BQT720935:BQV720936 CAP720935:CAR720936 CKL720935:CKN720936 CUH720935:CUJ720936 DED720935:DEF720936 DNZ720935:DOB720936 DXV720935:DXX720936 EHR720935:EHT720936 ERN720935:ERP720936 FBJ720935:FBL720936 FLF720935:FLH720936 FVB720935:FVD720936 GEX720935:GEZ720936 GOT720935:GOV720936 GYP720935:GYR720936 HIL720935:HIN720936 HSH720935:HSJ720936 ICD720935:ICF720936 ILZ720935:IMB720936 IVV720935:IVX720936 JFR720935:JFT720936 JPN720935:JPP720936 JZJ720935:JZL720936 KJF720935:KJH720936 KTB720935:KTD720936 LCX720935:LCZ720936 LMT720935:LMV720936 LWP720935:LWR720936 MGL720935:MGN720936 MQH720935:MQJ720936 NAD720935:NAF720936 NJZ720935:NKB720936 NTV720935:NTX720936 ODR720935:ODT720936 ONN720935:ONP720936 OXJ720935:OXL720936 PHF720935:PHH720936 PRB720935:PRD720936 QAX720935:QAZ720936 QKT720935:QKV720936 QUP720935:QUR720936 REL720935:REN720936 ROH720935:ROJ720936 RYD720935:RYF720936 SHZ720935:SIB720936 SRV720935:SRX720936 TBR720935:TBT720936 TLN720935:TLP720936 TVJ720935:TVL720936 UFF720935:UFH720936 UPB720935:UPD720936 UYX720935:UYZ720936 VIT720935:VIV720936 VSP720935:VSR720936 WCL720935:WCN720936 WMH720935:WMJ720936 WWD720935:WWF720936 V786471:X786472 JR786471:JT786472 TN786471:TP786472 ADJ786471:ADL786472 ANF786471:ANH786472 AXB786471:AXD786472 BGX786471:BGZ786472 BQT786471:BQV786472 CAP786471:CAR786472 CKL786471:CKN786472 CUH786471:CUJ786472 DED786471:DEF786472 DNZ786471:DOB786472 DXV786471:DXX786472 EHR786471:EHT786472 ERN786471:ERP786472 FBJ786471:FBL786472 FLF786471:FLH786472 FVB786471:FVD786472 GEX786471:GEZ786472 GOT786471:GOV786472 GYP786471:GYR786472 HIL786471:HIN786472 HSH786471:HSJ786472 ICD786471:ICF786472 ILZ786471:IMB786472 IVV786471:IVX786472 JFR786471:JFT786472 JPN786471:JPP786472 JZJ786471:JZL786472 KJF786471:KJH786472 KTB786471:KTD786472 LCX786471:LCZ786472 LMT786471:LMV786472 LWP786471:LWR786472 MGL786471:MGN786472 MQH786471:MQJ786472 NAD786471:NAF786472 NJZ786471:NKB786472 NTV786471:NTX786472 ODR786471:ODT786472 ONN786471:ONP786472 OXJ786471:OXL786472 PHF786471:PHH786472 PRB786471:PRD786472 QAX786471:QAZ786472 QKT786471:QKV786472 QUP786471:QUR786472 REL786471:REN786472 ROH786471:ROJ786472 RYD786471:RYF786472 SHZ786471:SIB786472 SRV786471:SRX786472 TBR786471:TBT786472 TLN786471:TLP786472 TVJ786471:TVL786472 UFF786471:UFH786472 UPB786471:UPD786472 UYX786471:UYZ786472 VIT786471:VIV786472 VSP786471:VSR786472 WCL786471:WCN786472 WMH786471:WMJ786472 WWD786471:WWF786472 V852007:X852008 JR852007:JT852008 TN852007:TP852008 ADJ852007:ADL852008 ANF852007:ANH852008 AXB852007:AXD852008 BGX852007:BGZ852008 BQT852007:BQV852008 CAP852007:CAR852008 CKL852007:CKN852008 CUH852007:CUJ852008 DED852007:DEF852008 DNZ852007:DOB852008 DXV852007:DXX852008 EHR852007:EHT852008 ERN852007:ERP852008 FBJ852007:FBL852008 FLF852007:FLH852008 FVB852007:FVD852008 GEX852007:GEZ852008 GOT852007:GOV852008 GYP852007:GYR852008 HIL852007:HIN852008 HSH852007:HSJ852008 ICD852007:ICF852008 ILZ852007:IMB852008 IVV852007:IVX852008 JFR852007:JFT852008 JPN852007:JPP852008 JZJ852007:JZL852008 KJF852007:KJH852008 KTB852007:KTD852008 LCX852007:LCZ852008 LMT852007:LMV852008 LWP852007:LWR852008 MGL852007:MGN852008 MQH852007:MQJ852008 NAD852007:NAF852008 NJZ852007:NKB852008 NTV852007:NTX852008 ODR852007:ODT852008 ONN852007:ONP852008 OXJ852007:OXL852008 PHF852007:PHH852008 PRB852007:PRD852008 QAX852007:QAZ852008 QKT852007:QKV852008 QUP852007:QUR852008 REL852007:REN852008 ROH852007:ROJ852008 RYD852007:RYF852008 SHZ852007:SIB852008 SRV852007:SRX852008 TBR852007:TBT852008 TLN852007:TLP852008 TVJ852007:TVL852008 UFF852007:UFH852008 UPB852007:UPD852008 UYX852007:UYZ852008 VIT852007:VIV852008 VSP852007:VSR852008 WCL852007:WCN852008 WMH852007:WMJ852008 WWD852007:WWF852008 V917543:X917544 JR917543:JT917544 TN917543:TP917544 ADJ917543:ADL917544 ANF917543:ANH917544 AXB917543:AXD917544 BGX917543:BGZ917544 BQT917543:BQV917544 CAP917543:CAR917544 CKL917543:CKN917544 CUH917543:CUJ917544 DED917543:DEF917544 DNZ917543:DOB917544 DXV917543:DXX917544 EHR917543:EHT917544 ERN917543:ERP917544 FBJ917543:FBL917544 FLF917543:FLH917544 FVB917543:FVD917544 GEX917543:GEZ917544 GOT917543:GOV917544 GYP917543:GYR917544 HIL917543:HIN917544 HSH917543:HSJ917544 ICD917543:ICF917544 ILZ917543:IMB917544 IVV917543:IVX917544 JFR917543:JFT917544 JPN917543:JPP917544 JZJ917543:JZL917544 KJF917543:KJH917544 KTB917543:KTD917544 LCX917543:LCZ917544 LMT917543:LMV917544 LWP917543:LWR917544 MGL917543:MGN917544 MQH917543:MQJ917544 NAD917543:NAF917544 NJZ917543:NKB917544 NTV917543:NTX917544 ODR917543:ODT917544 ONN917543:ONP917544 OXJ917543:OXL917544 PHF917543:PHH917544 PRB917543:PRD917544 QAX917543:QAZ917544 QKT917543:QKV917544 QUP917543:QUR917544 REL917543:REN917544 ROH917543:ROJ917544 RYD917543:RYF917544 SHZ917543:SIB917544 SRV917543:SRX917544 TBR917543:TBT917544 TLN917543:TLP917544 TVJ917543:TVL917544 UFF917543:UFH917544 UPB917543:UPD917544 UYX917543:UYZ917544 VIT917543:VIV917544 VSP917543:VSR917544 WCL917543:WCN917544 WMH917543:WMJ917544 WWD917543:WWF917544 V983079:X983080 JR983079:JT983080 TN983079:TP983080 ADJ983079:ADL983080 ANF983079:ANH983080 AXB983079:AXD983080 BGX983079:BGZ983080 BQT983079:BQV983080 CAP983079:CAR983080 CKL983079:CKN983080 CUH983079:CUJ983080 DED983079:DEF983080 DNZ983079:DOB983080 DXV983079:DXX983080 EHR983079:EHT983080 ERN983079:ERP983080 FBJ983079:FBL983080 FLF983079:FLH983080 FVB983079:FVD983080 GEX983079:GEZ983080 GOT983079:GOV983080 GYP983079:GYR983080 HIL983079:HIN983080 HSH983079:HSJ983080 ICD983079:ICF983080 ILZ983079:IMB983080 IVV983079:IVX983080 JFR983079:JFT983080 JPN983079:JPP983080 JZJ983079:JZL983080 KJF983079:KJH983080 KTB983079:KTD983080 LCX983079:LCZ983080 LMT983079:LMV983080 LWP983079:LWR983080 MGL983079:MGN983080 MQH983079:MQJ983080 NAD983079:NAF983080 NJZ983079:NKB983080 NTV983079:NTX983080 ODR983079:ODT983080 ONN983079:ONP983080 OXJ983079:OXL983080 PHF983079:PHH983080 PRB983079:PRD983080 QAX983079:QAZ983080 QKT983079:QKV983080 QUP983079:QUR983080 REL983079:REN983080 ROH983079:ROJ983080 RYD983079:RYF983080 SHZ983079:SIB983080 SRV983079:SRX983080 TBR983079:TBT983080 TLN983079:TLP983080 TVJ983079:TVL983080 UFF983079:UFH983080 UPB983079:UPD983080 UYX983079:UYZ983080 VIT983079:VIV983080 VSP983079:VSR983080 WCL983079:WCN983080 WMH983079:WMJ983080 WWD983079:WWF983080 V45:X46 JR45:JT46 TN45:TP46 ADJ45:ADL46 ANF45:ANH46 AXB45:AXD46 BGX45:BGZ46 BQT45:BQV46 CAP45:CAR46 CKL45:CKN46 CUH45:CUJ46 DED45:DEF46 DNZ45:DOB46 DXV45:DXX46 EHR45:EHT46 ERN45:ERP46 FBJ45:FBL46 FLF45:FLH46 FVB45:FVD46 GEX45:GEZ46 GOT45:GOV46 GYP45:GYR46 HIL45:HIN46 HSH45:HSJ46 ICD45:ICF46 ILZ45:IMB46 IVV45:IVX46 JFR45:JFT46 JPN45:JPP46 JZJ45:JZL46 KJF45:KJH46 KTB45:KTD46 LCX45:LCZ46 LMT45:LMV46 LWP45:LWR46 MGL45:MGN46 MQH45:MQJ46 NAD45:NAF46 NJZ45:NKB46 NTV45:NTX46 ODR45:ODT46 ONN45:ONP46 OXJ45:OXL46 PHF45:PHH46 PRB45:PRD46 QAX45:QAZ46 QKT45:QKV46 QUP45:QUR46 REL45:REN46 ROH45:ROJ46 RYD45:RYF46 SHZ45:SIB46 SRV45:SRX46 TBR45:TBT46 TLN45:TLP46 TVJ45:TVL46 UFF45:UFH46 UPB45:UPD46 UYX45:UYZ46 VIT45:VIV46 VSP45:VSR46 WCL45:WCN46 WMH45:WMJ46 WWD45:WWF46 V65581:X65582 JR65581:JT65582 TN65581:TP65582 ADJ65581:ADL65582 ANF65581:ANH65582 AXB65581:AXD65582 BGX65581:BGZ65582 BQT65581:BQV65582 CAP65581:CAR65582 CKL65581:CKN65582 CUH65581:CUJ65582 DED65581:DEF65582 DNZ65581:DOB65582 DXV65581:DXX65582 EHR65581:EHT65582 ERN65581:ERP65582 FBJ65581:FBL65582 FLF65581:FLH65582 FVB65581:FVD65582 GEX65581:GEZ65582 GOT65581:GOV65582 GYP65581:GYR65582 HIL65581:HIN65582 HSH65581:HSJ65582 ICD65581:ICF65582 ILZ65581:IMB65582 IVV65581:IVX65582 JFR65581:JFT65582 JPN65581:JPP65582 JZJ65581:JZL65582 KJF65581:KJH65582 KTB65581:KTD65582 LCX65581:LCZ65582 LMT65581:LMV65582 LWP65581:LWR65582 MGL65581:MGN65582 MQH65581:MQJ65582 NAD65581:NAF65582 NJZ65581:NKB65582 NTV65581:NTX65582 ODR65581:ODT65582 ONN65581:ONP65582 OXJ65581:OXL65582 PHF65581:PHH65582 PRB65581:PRD65582 QAX65581:QAZ65582 QKT65581:QKV65582 QUP65581:QUR65582 REL65581:REN65582 ROH65581:ROJ65582 RYD65581:RYF65582 SHZ65581:SIB65582 SRV65581:SRX65582 TBR65581:TBT65582 TLN65581:TLP65582 TVJ65581:TVL65582 UFF65581:UFH65582 UPB65581:UPD65582 UYX65581:UYZ65582 VIT65581:VIV65582 VSP65581:VSR65582 WCL65581:WCN65582 WMH65581:WMJ65582 WWD65581:WWF65582 V131117:X131118 JR131117:JT131118 TN131117:TP131118 ADJ131117:ADL131118 ANF131117:ANH131118 AXB131117:AXD131118 BGX131117:BGZ131118 BQT131117:BQV131118 CAP131117:CAR131118 CKL131117:CKN131118 CUH131117:CUJ131118 DED131117:DEF131118 DNZ131117:DOB131118 DXV131117:DXX131118 EHR131117:EHT131118 ERN131117:ERP131118 FBJ131117:FBL131118 FLF131117:FLH131118 FVB131117:FVD131118 GEX131117:GEZ131118 GOT131117:GOV131118 GYP131117:GYR131118 HIL131117:HIN131118 HSH131117:HSJ131118 ICD131117:ICF131118 ILZ131117:IMB131118 IVV131117:IVX131118 JFR131117:JFT131118 JPN131117:JPP131118 JZJ131117:JZL131118 KJF131117:KJH131118 KTB131117:KTD131118 LCX131117:LCZ131118 LMT131117:LMV131118 LWP131117:LWR131118 MGL131117:MGN131118 MQH131117:MQJ131118 NAD131117:NAF131118 NJZ131117:NKB131118 NTV131117:NTX131118 ODR131117:ODT131118 ONN131117:ONP131118 OXJ131117:OXL131118 PHF131117:PHH131118 PRB131117:PRD131118 QAX131117:QAZ131118 QKT131117:QKV131118 QUP131117:QUR131118 REL131117:REN131118 ROH131117:ROJ131118 RYD131117:RYF131118 SHZ131117:SIB131118 SRV131117:SRX131118 TBR131117:TBT131118 TLN131117:TLP131118 TVJ131117:TVL131118 UFF131117:UFH131118 UPB131117:UPD131118 UYX131117:UYZ131118 VIT131117:VIV131118 VSP131117:VSR131118 WCL131117:WCN131118 WMH131117:WMJ131118 WWD131117:WWF131118 V196653:X196654 JR196653:JT196654 TN196653:TP196654 ADJ196653:ADL196654 ANF196653:ANH196654 AXB196653:AXD196654 BGX196653:BGZ196654 BQT196653:BQV196654 CAP196653:CAR196654 CKL196653:CKN196654 CUH196653:CUJ196654 DED196653:DEF196654 DNZ196653:DOB196654 DXV196653:DXX196654 EHR196653:EHT196654 ERN196653:ERP196654 FBJ196653:FBL196654 FLF196653:FLH196654 FVB196653:FVD196654 GEX196653:GEZ196654 GOT196653:GOV196654 GYP196653:GYR196654 HIL196653:HIN196654 HSH196653:HSJ196654 ICD196653:ICF196654 ILZ196653:IMB196654 IVV196653:IVX196654 JFR196653:JFT196654 JPN196653:JPP196654 JZJ196653:JZL196654 KJF196653:KJH196654 KTB196653:KTD196654 LCX196653:LCZ196654 LMT196653:LMV196654 LWP196653:LWR196654 MGL196653:MGN196654 MQH196653:MQJ196654 NAD196653:NAF196654 NJZ196653:NKB196654 NTV196653:NTX196654 ODR196653:ODT196654 ONN196653:ONP196654 OXJ196653:OXL196654 PHF196653:PHH196654 PRB196653:PRD196654 QAX196653:QAZ196654 QKT196653:QKV196654 QUP196653:QUR196654 REL196653:REN196654 ROH196653:ROJ196654 RYD196653:RYF196654 SHZ196653:SIB196654 SRV196653:SRX196654 TBR196653:TBT196654 TLN196653:TLP196654 TVJ196653:TVL196654 UFF196653:UFH196654 UPB196653:UPD196654 UYX196653:UYZ196654 VIT196653:VIV196654 VSP196653:VSR196654 WCL196653:WCN196654 WMH196653:WMJ196654 WWD196653:WWF196654 V262189:X262190 JR262189:JT262190 TN262189:TP262190 ADJ262189:ADL262190 ANF262189:ANH262190 AXB262189:AXD262190 BGX262189:BGZ262190 BQT262189:BQV262190 CAP262189:CAR262190 CKL262189:CKN262190 CUH262189:CUJ262190 DED262189:DEF262190 DNZ262189:DOB262190 DXV262189:DXX262190 EHR262189:EHT262190 ERN262189:ERP262190 FBJ262189:FBL262190 FLF262189:FLH262190 FVB262189:FVD262190 GEX262189:GEZ262190 GOT262189:GOV262190 GYP262189:GYR262190 HIL262189:HIN262190 HSH262189:HSJ262190 ICD262189:ICF262190 ILZ262189:IMB262190 IVV262189:IVX262190 JFR262189:JFT262190 JPN262189:JPP262190 JZJ262189:JZL262190 KJF262189:KJH262190 KTB262189:KTD262190 LCX262189:LCZ262190 LMT262189:LMV262190 LWP262189:LWR262190 MGL262189:MGN262190 MQH262189:MQJ262190 NAD262189:NAF262190 NJZ262189:NKB262190 NTV262189:NTX262190 ODR262189:ODT262190 ONN262189:ONP262190 OXJ262189:OXL262190 PHF262189:PHH262190 PRB262189:PRD262190 QAX262189:QAZ262190 QKT262189:QKV262190 QUP262189:QUR262190 REL262189:REN262190 ROH262189:ROJ262190 RYD262189:RYF262190 SHZ262189:SIB262190 SRV262189:SRX262190 TBR262189:TBT262190 TLN262189:TLP262190 TVJ262189:TVL262190 UFF262189:UFH262190 UPB262189:UPD262190 UYX262189:UYZ262190 VIT262189:VIV262190 VSP262189:VSR262190 WCL262189:WCN262190 WMH262189:WMJ262190 WWD262189:WWF262190 V327725:X327726 JR327725:JT327726 TN327725:TP327726 ADJ327725:ADL327726 ANF327725:ANH327726 AXB327725:AXD327726 BGX327725:BGZ327726 BQT327725:BQV327726 CAP327725:CAR327726 CKL327725:CKN327726 CUH327725:CUJ327726 DED327725:DEF327726 DNZ327725:DOB327726 DXV327725:DXX327726 EHR327725:EHT327726 ERN327725:ERP327726 FBJ327725:FBL327726 FLF327725:FLH327726 FVB327725:FVD327726 GEX327725:GEZ327726 GOT327725:GOV327726 GYP327725:GYR327726 HIL327725:HIN327726 HSH327725:HSJ327726 ICD327725:ICF327726 ILZ327725:IMB327726 IVV327725:IVX327726 JFR327725:JFT327726 JPN327725:JPP327726 JZJ327725:JZL327726 KJF327725:KJH327726 KTB327725:KTD327726 LCX327725:LCZ327726 LMT327725:LMV327726 LWP327725:LWR327726 MGL327725:MGN327726 MQH327725:MQJ327726 NAD327725:NAF327726 NJZ327725:NKB327726 NTV327725:NTX327726 ODR327725:ODT327726 ONN327725:ONP327726 OXJ327725:OXL327726 PHF327725:PHH327726 PRB327725:PRD327726 QAX327725:QAZ327726 QKT327725:QKV327726 QUP327725:QUR327726 REL327725:REN327726 ROH327725:ROJ327726 RYD327725:RYF327726 SHZ327725:SIB327726 SRV327725:SRX327726 TBR327725:TBT327726 TLN327725:TLP327726 TVJ327725:TVL327726 UFF327725:UFH327726 UPB327725:UPD327726 UYX327725:UYZ327726 VIT327725:VIV327726 VSP327725:VSR327726 WCL327725:WCN327726 WMH327725:WMJ327726 WWD327725:WWF327726 V393261:X393262 JR393261:JT393262 TN393261:TP393262 ADJ393261:ADL393262 ANF393261:ANH393262 AXB393261:AXD393262 BGX393261:BGZ393262 BQT393261:BQV393262 CAP393261:CAR393262 CKL393261:CKN393262 CUH393261:CUJ393262 DED393261:DEF393262 DNZ393261:DOB393262 DXV393261:DXX393262 EHR393261:EHT393262 ERN393261:ERP393262 FBJ393261:FBL393262 FLF393261:FLH393262 FVB393261:FVD393262 GEX393261:GEZ393262 GOT393261:GOV393262 GYP393261:GYR393262 HIL393261:HIN393262 HSH393261:HSJ393262 ICD393261:ICF393262 ILZ393261:IMB393262 IVV393261:IVX393262 JFR393261:JFT393262 JPN393261:JPP393262 JZJ393261:JZL393262 KJF393261:KJH393262 KTB393261:KTD393262 LCX393261:LCZ393262 LMT393261:LMV393262 LWP393261:LWR393262 MGL393261:MGN393262 MQH393261:MQJ393262 NAD393261:NAF393262 NJZ393261:NKB393262 NTV393261:NTX393262 ODR393261:ODT393262 ONN393261:ONP393262 OXJ393261:OXL393262 PHF393261:PHH393262 PRB393261:PRD393262 QAX393261:QAZ393262 QKT393261:QKV393262 QUP393261:QUR393262 REL393261:REN393262 ROH393261:ROJ393262 RYD393261:RYF393262 SHZ393261:SIB393262 SRV393261:SRX393262 TBR393261:TBT393262 TLN393261:TLP393262 TVJ393261:TVL393262 UFF393261:UFH393262 UPB393261:UPD393262 UYX393261:UYZ393262 VIT393261:VIV393262 VSP393261:VSR393262 WCL393261:WCN393262 WMH393261:WMJ393262 WWD393261:WWF393262 V458797:X458798 JR458797:JT458798 TN458797:TP458798 ADJ458797:ADL458798 ANF458797:ANH458798 AXB458797:AXD458798 BGX458797:BGZ458798 BQT458797:BQV458798 CAP458797:CAR458798 CKL458797:CKN458798 CUH458797:CUJ458798 DED458797:DEF458798 DNZ458797:DOB458798 DXV458797:DXX458798 EHR458797:EHT458798 ERN458797:ERP458798 FBJ458797:FBL458798 FLF458797:FLH458798 FVB458797:FVD458798 GEX458797:GEZ458798 GOT458797:GOV458798 GYP458797:GYR458798 HIL458797:HIN458798 HSH458797:HSJ458798 ICD458797:ICF458798 ILZ458797:IMB458798 IVV458797:IVX458798 JFR458797:JFT458798 JPN458797:JPP458798 JZJ458797:JZL458798 KJF458797:KJH458798 KTB458797:KTD458798 LCX458797:LCZ458798 LMT458797:LMV458798 LWP458797:LWR458798 MGL458797:MGN458798 MQH458797:MQJ458798 NAD458797:NAF458798 NJZ458797:NKB458798 NTV458797:NTX458798 ODR458797:ODT458798 ONN458797:ONP458798 OXJ458797:OXL458798 PHF458797:PHH458798 PRB458797:PRD458798 QAX458797:QAZ458798 QKT458797:QKV458798 QUP458797:QUR458798 REL458797:REN458798 ROH458797:ROJ458798 RYD458797:RYF458798 SHZ458797:SIB458798 SRV458797:SRX458798 TBR458797:TBT458798 TLN458797:TLP458798 TVJ458797:TVL458798 UFF458797:UFH458798 UPB458797:UPD458798 UYX458797:UYZ458798 VIT458797:VIV458798 VSP458797:VSR458798 WCL458797:WCN458798 WMH458797:WMJ458798 WWD458797:WWF458798 V524333:X524334 JR524333:JT524334 TN524333:TP524334 ADJ524333:ADL524334 ANF524333:ANH524334 AXB524333:AXD524334 BGX524333:BGZ524334 BQT524333:BQV524334 CAP524333:CAR524334 CKL524333:CKN524334 CUH524333:CUJ524334 DED524333:DEF524334 DNZ524333:DOB524334 DXV524333:DXX524334 EHR524333:EHT524334 ERN524333:ERP524334 FBJ524333:FBL524334 FLF524333:FLH524334 FVB524333:FVD524334 GEX524333:GEZ524334 GOT524333:GOV524334 GYP524333:GYR524334 HIL524333:HIN524334 HSH524333:HSJ524334 ICD524333:ICF524334 ILZ524333:IMB524334 IVV524333:IVX524334 JFR524333:JFT524334 JPN524333:JPP524334 JZJ524333:JZL524334 KJF524333:KJH524334 KTB524333:KTD524334 LCX524333:LCZ524334 LMT524333:LMV524334 LWP524333:LWR524334 MGL524333:MGN524334 MQH524333:MQJ524334 NAD524333:NAF524334 NJZ524333:NKB524334 NTV524333:NTX524334 ODR524333:ODT524334 ONN524333:ONP524334 OXJ524333:OXL524334 PHF524333:PHH524334 PRB524333:PRD524334 QAX524333:QAZ524334 QKT524333:QKV524334 QUP524333:QUR524334 REL524333:REN524334 ROH524333:ROJ524334 RYD524333:RYF524334 SHZ524333:SIB524334 SRV524333:SRX524334 TBR524333:TBT524334 TLN524333:TLP524334 TVJ524333:TVL524334 UFF524333:UFH524334 UPB524333:UPD524334 UYX524333:UYZ524334 VIT524333:VIV524334 VSP524333:VSR524334 WCL524333:WCN524334 WMH524333:WMJ524334 WWD524333:WWF524334 V589869:X589870 JR589869:JT589870 TN589869:TP589870 ADJ589869:ADL589870 ANF589869:ANH589870 AXB589869:AXD589870 BGX589869:BGZ589870 BQT589869:BQV589870 CAP589869:CAR589870 CKL589869:CKN589870 CUH589869:CUJ589870 DED589869:DEF589870 DNZ589869:DOB589870 DXV589869:DXX589870 EHR589869:EHT589870 ERN589869:ERP589870 FBJ589869:FBL589870 FLF589869:FLH589870 FVB589869:FVD589870 GEX589869:GEZ589870 GOT589869:GOV589870 GYP589869:GYR589870 HIL589869:HIN589870 HSH589869:HSJ589870 ICD589869:ICF589870 ILZ589869:IMB589870 IVV589869:IVX589870 JFR589869:JFT589870 JPN589869:JPP589870 JZJ589869:JZL589870 KJF589869:KJH589870 KTB589869:KTD589870 LCX589869:LCZ589870 LMT589869:LMV589870 LWP589869:LWR589870 MGL589869:MGN589870 MQH589869:MQJ589870 NAD589869:NAF589870 NJZ589869:NKB589870 NTV589869:NTX589870 ODR589869:ODT589870 ONN589869:ONP589870 OXJ589869:OXL589870 PHF589869:PHH589870 PRB589869:PRD589870 QAX589869:QAZ589870 QKT589869:QKV589870 QUP589869:QUR589870 REL589869:REN589870 ROH589869:ROJ589870 RYD589869:RYF589870 SHZ589869:SIB589870 SRV589869:SRX589870 TBR589869:TBT589870 TLN589869:TLP589870 TVJ589869:TVL589870 UFF589869:UFH589870 UPB589869:UPD589870 UYX589869:UYZ589870 VIT589869:VIV589870 VSP589869:VSR589870 WCL589869:WCN589870 WMH589869:WMJ589870 WWD589869:WWF589870 V655405:X655406 JR655405:JT655406 TN655405:TP655406 ADJ655405:ADL655406 ANF655405:ANH655406 AXB655405:AXD655406 BGX655405:BGZ655406 BQT655405:BQV655406 CAP655405:CAR655406 CKL655405:CKN655406 CUH655405:CUJ655406 DED655405:DEF655406 DNZ655405:DOB655406 DXV655405:DXX655406 EHR655405:EHT655406 ERN655405:ERP655406 FBJ655405:FBL655406 FLF655405:FLH655406 FVB655405:FVD655406 GEX655405:GEZ655406 GOT655405:GOV655406 GYP655405:GYR655406 HIL655405:HIN655406 HSH655405:HSJ655406 ICD655405:ICF655406 ILZ655405:IMB655406 IVV655405:IVX655406 JFR655405:JFT655406 JPN655405:JPP655406 JZJ655405:JZL655406 KJF655405:KJH655406 KTB655405:KTD655406 LCX655405:LCZ655406 LMT655405:LMV655406 LWP655405:LWR655406 MGL655405:MGN655406 MQH655405:MQJ655406 NAD655405:NAF655406 NJZ655405:NKB655406 NTV655405:NTX655406 ODR655405:ODT655406 ONN655405:ONP655406 OXJ655405:OXL655406 PHF655405:PHH655406 PRB655405:PRD655406 QAX655405:QAZ655406 QKT655405:QKV655406 QUP655405:QUR655406 REL655405:REN655406 ROH655405:ROJ655406 RYD655405:RYF655406 SHZ655405:SIB655406 SRV655405:SRX655406 TBR655405:TBT655406 TLN655405:TLP655406 TVJ655405:TVL655406 UFF655405:UFH655406 UPB655405:UPD655406 UYX655405:UYZ655406 VIT655405:VIV655406 VSP655405:VSR655406 WCL655405:WCN655406 WMH655405:WMJ655406 WWD655405:WWF655406 V720941:X720942 JR720941:JT720942 TN720941:TP720942 ADJ720941:ADL720942 ANF720941:ANH720942 AXB720941:AXD720942 BGX720941:BGZ720942 BQT720941:BQV720942 CAP720941:CAR720942 CKL720941:CKN720942 CUH720941:CUJ720942 DED720941:DEF720942 DNZ720941:DOB720942 DXV720941:DXX720942 EHR720941:EHT720942 ERN720941:ERP720942 FBJ720941:FBL720942 FLF720941:FLH720942 FVB720941:FVD720942 GEX720941:GEZ720942 GOT720941:GOV720942 GYP720941:GYR720942 HIL720941:HIN720942 HSH720941:HSJ720942 ICD720941:ICF720942 ILZ720941:IMB720942 IVV720941:IVX720942 JFR720941:JFT720942 JPN720941:JPP720942 JZJ720941:JZL720942 KJF720941:KJH720942 KTB720941:KTD720942 LCX720941:LCZ720942 LMT720941:LMV720942 LWP720941:LWR720942 MGL720941:MGN720942 MQH720941:MQJ720942 NAD720941:NAF720942 NJZ720941:NKB720942 NTV720941:NTX720942 ODR720941:ODT720942 ONN720941:ONP720942 OXJ720941:OXL720942 PHF720941:PHH720942 PRB720941:PRD720942 QAX720941:QAZ720942 QKT720941:QKV720942 QUP720941:QUR720942 REL720941:REN720942 ROH720941:ROJ720942 RYD720941:RYF720942 SHZ720941:SIB720942 SRV720941:SRX720942 TBR720941:TBT720942 TLN720941:TLP720942 TVJ720941:TVL720942 UFF720941:UFH720942 UPB720941:UPD720942 UYX720941:UYZ720942 VIT720941:VIV720942 VSP720941:VSR720942 WCL720941:WCN720942 WMH720941:WMJ720942 WWD720941:WWF720942 V786477:X786478 JR786477:JT786478 TN786477:TP786478 ADJ786477:ADL786478 ANF786477:ANH786478 AXB786477:AXD786478 BGX786477:BGZ786478 BQT786477:BQV786478 CAP786477:CAR786478 CKL786477:CKN786478 CUH786477:CUJ786478 DED786477:DEF786478 DNZ786477:DOB786478 DXV786477:DXX786478 EHR786477:EHT786478 ERN786477:ERP786478 FBJ786477:FBL786478 FLF786477:FLH786478 FVB786477:FVD786478 GEX786477:GEZ786478 GOT786477:GOV786478 GYP786477:GYR786478 HIL786477:HIN786478 HSH786477:HSJ786478 ICD786477:ICF786478 ILZ786477:IMB786478 IVV786477:IVX786478 JFR786477:JFT786478 JPN786477:JPP786478 JZJ786477:JZL786478 KJF786477:KJH786478 KTB786477:KTD786478 LCX786477:LCZ786478 LMT786477:LMV786478 LWP786477:LWR786478 MGL786477:MGN786478 MQH786477:MQJ786478 NAD786477:NAF786478 NJZ786477:NKB786478 NTV786477:NTX786478 ODR786477:ODT786478 ONN786477:ONP786478 OXJ786477:OXL786478 PHF786477:PHH786478 PRB786477:PRD786478 QAX786477:QAZ786478 QKT786477:QKV786478 QUP786477:QUR786478 REL786477:REN786478 ROH786477:ROJ786478 RYD786477:RYF786478 SHZ786477:SIB786478 SRV786477:SRX786478 TBR786477:TBT786478 TLN786477:TLP786478 TVJ786477:TVL786478 UFF786477:UFH786478 UPB786477:UPD786478 UYX786477:UYZ786478 VIT786477:VIV786478 VSP786477:VSR786478 WCL786477:WCN786478 WMH786477:WMJ786478 WWD786477:WWF786478 V852013:X852014 JR852013:JT852014 TN852013:TP852014 ADJ852013:ADL852014 ANF852013:ANH852014 AXB852013:AXD852014 BGX852013:BGZ852014 BQT852013:BQV852014 CAP852013:CAR852014 CKL852013:CKN852014 CUH852013:CUJ852014 DED852013:DEF852014 DNZ852013:DOB852014 DXV852013:DXX852014 EHR852013:EHT852014 ERN852013:ERP852014 FBJ852013:FBL852014 FLF852013:FLH852014 FVB852013:FVD852014 GEX852013:GEZ852014 GOT852013:GOV852014 GYP852013:GYR852014 HIL852013:HIN852014 HSH852013:HSJ852014 ICD852013:ICF852014 ILZ852013:IMB852014 IVV852013:IVX852014 JFR852013:JFT852014 JPN852013:JPP852014 JZJ852013:JZL852014 KJF852013:KJH852014 KTB852013:KTD852014 LCX852013:LCZ852014 LMT852013:LMV852014 LWP852013:LWR852014 MGL852013:MGN852014 MQH852013:MQJ852014 NAD852013:NAF852014 NJZ852013:NKB852014 NTV852013:NTX852014 ODR852013:ODT852014 ONN852013:ONP852014 OXJ852013:OXL852014 PHF852013:PHH852014 PRB852013:PRD852014 QAX852013:QAZ852014 QKT852013:QKV852014 QUP852013:QUR852014 REL852013:REN852014 ROH852013:ROJ852014 RYD852013:RYF852014 SHZ852013:SIB852014 SRV852013:SRX852014 TBR852013:TBT852014 TLN852013:TLP852014 TVJ852013:TVL852014 UFF852013:UFH852014 UPB852013:UPD852014 UYX852013:UYZ852014 VIT852013:VIV852014 VSP852013:VSR852014 WCL852013:WCN852014 WMH852013:WMJ852014 WWD852013:WWF852014 V917549:X917550 JR917549:JT917550 TN917549:TP917550 ADJ917549:ADL917550 ANF917549:ANH917550 AXB917549:AXD917550 BGX917549:BGZ917550 BQT917549:BQV917550 CAP917549:CAR917550 CKL917549:CKN917550 CUH917549:CUJ917550 DED917549:DEF917550 DNZ917549:DOB917550 DXV917549:DXX917550 EHR917549:EHT917550 ERN917549:ERP917550 FBJ917549:FBL917550 FLF917549:FLH917550 FVB917549:FVD917550 GEX917549:GEZ917550 GOT917549:GOV917550 GYP917549:GYR917550 HIL917549:HIN917550 HSH917549:HSJ917550 ICD917549:ICF917550 ILZ917549:IMB917550 IVV917549:IVX917550 JFR917549:JFT917550 JPN917549:JPP917550 JZJ917549:JZL917550 KJF917549:KJH917550 KTB917549:KTD917550 LCX917549:LCZ917550 LMT917549:LMV917550 LWP917549:LWR917550 MGL917549:MGN917550 MQH917549:MQJ917550 NAD917549:NAF917550 NJZ917549:NKB917550 NTV917549:NTX917550 ODR917549:ODT917550 ONN917549:ONP917550 OXJ917549:OXL917550 PHF917549:PHH917550 PRB917549:PRD917550 QAX917549:QAZ917550 QKT917549:QKV917550 QUP917549:QUR917550 REL917549:REN917550 ROH917549:ROJ917550 RYD917549:RYF917550 SHZ917549:SIB917550 SRV917549:SRX917550 TBR917549:TBT917550 TLN917549:TLP917550 TVJ917549:TVL917550 UFF917549:UFH917550 UPB917549:UPD917550 UYX917549:UYZ917550 VIT917549:VIV917550 VSP917549:VSR917550 WCL917549:WCN917550 WMH917549:WMJ917550 WWD917549:WWF917550 V983085:X983086 JR983085:JT983086 TN983085:TP983086 ADJ983085:ADL983086 ANF983085:ANH983086 AXB983085:AXD983086 BGX983085:BGZ983086 BQT983085:BQV983086 CAP983085:CAR983086 CKL983085:CKN983086 CUH983085:CUJ983086 DED983085:DEF983086 DNZ983085:DOB983086 DXV983085:DXX983086 EHR983085:EHT983086 ERN983085:ERP983086 FBJ983085:FBL983086 FLF983085:FLH983086 FVB983085:FVD983086 GEX983085:GEZ983086 GOT983085:GOV983086 GYP983085:GYR983086 HIL983085:HIN983086 HSH983085:HSJ983086 ICD983085:ICF983086 ILZ983085:IMB983086 IVV983085:IVX983086 JFR983085:JFT983086 JPN983085:JPP983086 JZJ983085:JZL983086 KJF983085:KJH983086 KTB983085:KTD983086 LCX983085:LCZ983086 LMT983085:LMV983086 LWP983085:LWR983086 MGL983085:MGN983086 MQH983085:MQJ983086 NAD983085:NAF983086 NJZ983085:NKB983086 NTV983085:NTX983086 ODR983085:ODT983086 ONN983085:ONP983086 OXJ983085:OXL983086 PHF983085:PHH983086 PRB983085:PRD983086 QAX983085:QAZ983086 QKT983085:QKV983086 QUP983085:QUR983086 REL983085:REN983086 ROH983085:ROJ983086 RYD983085:RYF983086 SHZ983085:SIB983086 SRV983085:SRX983086 TBR983085:TBT983086 TLN983085:TLP983086 TVJ983085:TVL983086 UFF983085:UFH983086 UPB983085:UPD983086 UYX983085:UYZ983086 VIT983085:VIV983086 VSP983085:VSR983086 WCL983085:WCN983086 WMH983085:WMJ983086 WWD983085:WWF983086 V48:X49 JR48:JT49 TN48:TP49 ADJ48:ADL49 ANF48:ANH49 AXB48:AXD49 BGX48:BGZ49 BQT48:BQV49 CAP48:CAR49 CKL48:CKN49 CUH48:CUJ49 DED48:DEF49 DNZ48:DOB49 DXV48:DXX49 EHR48:EHT49 ERN48:ERP49 FBJ48:FBL49 FLF48:FLH49 FVB48:FVD49 GEX48:GEZ49 GOT48:GOV49 GYP48:GYR49 HIL48:HIN49 HSH48:HSJ49 ICD48:ICF49 ILZ48:IMB49 IVV48:IVX49 JFR48:JFT49 JPN48:JPP49 JZJ48:JZL49 KJF48:KJH49 KTB48:KTD49 LCX48:LCZ49 LMT48:LMV49 LWP48:LWR49 MGL48:MGN49 MQH48:MQJ49 NAD48:NAF49 NJZ48:NKB49 NTV48:NTX49 ODR48:ODT49 ONN48:ONP49 OXJ48:OXL49 PHF48:PHH49 PRB48:PRD49 QAX48:QAZ49 QKT48:QKV49 QUP48:QUR49 REL48:REN49 ROH48:ROJ49 RYD48:RYF49 SHZ48:SIB49 SRV48:SRX49 TBR48:TBT49 TLN48:TLP49 TVJ48:TVL49 UFF48:UFH49 UPB48:UPD49 UYX48:UYZ49 VIT48:VIV49 VSP48:VSR49 WCL48:WCN49 WMH48:WMJ49 WWD48:WWF49 V65584:X65585 JR65584:JT65585 TN65584:TP65585 ADJ65584:ADL65585 ANF65584:ANH65585 AXB65584:AXD65585 BGX65584:BGZ65585 BQT65584:BQV65585 CAP65584:CAR65585 CKL65584:CKN65585 CUH65584:CUJ65585 DED65584:DEF65585 DNZ65584:DOB65585 DXV65584:DXX65585 EHR65584:EHT65585 ERN65584:ERP65585 FBJ65584:FBL65585 FLF65584:FLH65585 FVB65584:FVD65585 GEX65584:GEZ65585 GOT65584:GOV65585 GYP65584:GYR65585 HIL65584:HIN65585 HSH65584:HSJ65585 ICD65584:ICF65585 ILZ65584:IMB65585 IVV65584:IVX65585 JFR65584:JFT65585 JPN65584:JPP65585 JZJ65584:JZL65585 KJF65584:KJH65585 KTB65584:KTD65585 LCX65584:LCZ65585 LMT65584:LMV65585 LWP65584:LWR65585 MGL65584:MGN65585 MQH65584:MQJ65585 NAD65584:NAF65585 NJZ65584:NKB65585 NTV65584:NTX65585 ODR65584:ODT65585 ONN65584:ONP65585 OXJ65584:OXL65585 PHF65584:PHH65585 PRB65584:PRD65585 QAX65584:QAZ65585 QKT65584:QKV65585 QUP65584:QUR65585 REL65584:REN65585 ROH65584:ROJ65585 RYD65584:RYF65585 SHZ65584:SIB65585 SRV65584:SRX65585 TBR65584:TBT65585 TLN65584:TLP65585 TVJ65584:TVL65585 UFF65584:UFH65585 UPB65584:UPD65585 UYX65584:UYZ65585 VIT65584:VIV65585 VSP65584:VSR65585 WCL65584:WCN65585 WMH65584:WMJ65585 WWD65584:WWF65585 V131120:X131121 JR131120:JT131121 TN131120:TP131121 ADJ131120:ADL131121 ANF131120:ANH131121 AXB131120:AXD131121 BGX131120:BGZ131121 BQT131120:BQV131121 CAP131120:CAR131121 CKL131120:CKN131121 CUH131120:CUJ131121 DED131120:DEF131121 DNZ131120:DOB131121 DXV131120:DXX131121 EHR131120:EHT131121 ERN131120:ERP131121 FBJ131120:FBL131121 FLF131120:FLH131121 FVB131120:FVD131121 GEX131120:GEZ131121 GOT131120:GOV131121 GYP131120:GYR131121 HIL131120:HIN131121 HSH131120:HSJ131121 ICD131120:ICF131121 ILZ131120:IMB131121 IVV131120:IVX131121 JFR131120:JFT131121 JPN131120:JPP131121 JZJ131120:JZL131121 KJF131120:KJH131121 KTB131120:KTD131121 LCX131120:LCZ131121 LMT131120:LMV131121 LWP131120:LWR131121 MGL131120:MGN131121 MQH131120:MQJ131121 NAD131120:NAF131121 NJZ131120:NKB131121 NTV131120:NTX131121 ODR131120:ODT131121 ONN131120:ONP131121 OXJ131120:OXL131121 PHF131120:PHH131121 PRB131120:PRD131121 QAX131120:QAZ131121 QKT131120:QKV131121 QUP131120:QUR131121 REL131120:REN131121 ROH131120:ROJ131121 RYD131120:RYF131121 SHZ131120:SIB131121 SRV131120:SRX131121 TBR131120:TBT131121 TLN131120:TLP131121 TVJ131120:TVL131121 UFF131120:UFH131121 UPB131120:UPD131121 UYX131120:UYZ131121 VIT131120:VIV131121 VSP131120:VSR131121 WCL131120:WCN131121 WMH131120:WMJ131121 WWD131120:WWF131121 V196656:X196657 JR196656:JT196657 TN196656:TP196657 ADJ196656:ADL196657 ANF196656:ANH196657 AXB196656:AXD196657 BGX196656:BGZ196657 BQT196656:BQV196657 CAP196656:CAR196657 CKL196656:CKN196657 CUH196656:CUJ196657 DED196656:DEF196657 DNZ196656:DOB196657 DXV196656:DXX196657 EHR196656:EHT196657 ERN196656:ERP196657 FBJ196656:FBL196657 FLF196656:FLH196657 FVB196656:FVD196657 GEX196656:GEZ196657 GOT196656:GOV196657 GYP196656:GYR196657 HIL196656:HIN196657 HSH196656:HSJ196657 ICD196656:ICF196657 ILZ196656:IMB196657 IVV196656:IVX196657 JFR196656:JFT196657 JPN196656:JPP196657 JZJ196656:JZL196657 KJF196656:KJH196657 KTB196656:KTD196657 LCX196656:LCZ196657 LMT196656:LMV196657 LWP196656:LWR196657 MGL196656:MGN196657 MQH196656:MQJ196657 NAD196656:NAF196657 NJZ196656:NKB196657 NTV196656:NTX196657 ODR196656:ODT196657 ONN196656:ONP196657 OXJ196656:OXL196657 PHF196656:PHH196657 PRB196656:PRD196657 QAX196656:QAZ196657 QKT196656:QKV196657 QUP196656:QUR196657 REL196656:REN196657 ROH196656:ROJ196657 RYD196656:RYF196657 SHZ196656:SIB196657 SRV196656:SRX196657 TBR196656:TBT196657 TLN196656:TLP196657 TVJ196656:TVL196657 UFF196656:UFH196657 UPB196656:UPD196657 UYX196656:UYZ196657 VIT196656:VIV196657 VSP196656:VSR196657 WCL196656:WCN196657 WMH196656:WMJ196657 WWD196656:WWF196657 V262192:X262193 JR262192:JT262193 TN262192:TP262193 ADJ262192:ADL262193 ANF262192:ANH262193 AXB262192:AXD262193 BGX262192:BGZ262193 BQT262192:BQV262193 CAP262192:CAR262193 CKL262192:CKN262193 CUH262192:CUJ262193 DED262192:DEF262193 DNZ262192:DOB262193 DXV262192:DXX262193 EHR262192:EHT262193 ERN262192:ERP262193 FBJ262192:FBL262193 FLF262192:FLH262193 FVB262192:FVD262193 GEX262192:GEZ262193 GOT262192:GOV262193 GYP262192:GYR262193 HIL262192:HIN262193 HSH262192:HSJ262193 ICD262192:ICF262193 ILZ262192:IMB262193 IVV262192:IVX262193 JFR262192:JFT262193 JPN262192:JPP262193 JZJ262192:JZL262193 KJF262192:KJH262193 KTB262192:KTD262193 LCX262192:LCZ262193 LMT262192:LMV262193 LWP262192:LWR262193 MGL262192:MGN262193 MQH262192:MQJ262193 NAD262192:NAF262193 NJZ262192:NKB262193 NTV262192:NTX262193 ODR262192:ODT262193 ONN262192:ONP262193 OXJ262192:OXL262193 PHF262192:PHH262193 PRB262192:PRD262193 QAX262192:QAZ262193 QKT262192:QKV262193 QUP262192:QUR262193 REL262192:REN262193 ROH262192:ROJ262193 RYD262192:RYF262193 SHZ262192:SIB262193 SRV262192:SRX262193 TBR262192:TBT262193 TLN262192:TLP262193 TVJ262192:TVL262193 UFF262192:UFH262193 UPB262192:UPD262193 UYX262192:UYZ262193 VIT262192:VIV262193 VSP262192:VSR262193 WCL262192:WCN262193 WMH262192:WMJ262193 WWD262192:WWF262193 V327728:X327729 JR327728:JT327729 TN327728:TP327729 ADJ327728:ADL327729 ANF327728:ANH327729 AXB327728:AXD327729 BGX327728:BGZ327729 BQT327728:BQV327729 CAP327728:CAR327729 CKL327728:CKN327729 CUH327728:CUJ327729 DED327728:DEF327729 DNZ327728:DOB327729 DXV327728:DXX327729 EHR327728:EHT327729 ERN327728:ERP327729 FBJ327728:FBL327729 FLF327728:FLH327729 FVB327728:FVD327729 GEX327728:GEZ327729 GOT327728:GOV327729 GYP327728:GYR327729 HIL327728:HIN327729 HSH327728:HSJ327729 ICD327728:ICF327729 ILZ327728:IMB327729 IVV327728:IVX327729 JFR327728:JFT327729 JPN327728:JPP327729 JZJ327728:JZL327729 KJF327728:KJH327729 KTB327728:KTD327729 LCX327728:LCZ327729 LMT327728:LMV327729 LWP327728:LWR327729 MGL327728:MGN327729 MQH327728:MQJ327729 NAD327728:NAF327729 NJZ327728:NKB327729 NTV327728:NTX327729 ODR327728:ODT327729 ONN327728:ONP327729 OXJ327728:OXL327729 PHF327728:PHH327729 PRB327728:PRD327729 QAX327728:QAZ327729 QKT327728:QKV327729 QUP327728:QUR327729 REL327728:REN327729 ROH327728:ROJ327729 RYD327728:RYF327729 SHZ327728:SIB327729 SRV327728:SRX327729 TBR327728:TBT327729 TLN327728:TLP327729 TVJ327728:TVL327729 UFF327728:UFH327729 UPB327728:UPD327729 UYX327728:UYZ327729 VIT327728:VIV327729 VSP327728:VSR327729 WCL327728:WCN327729 WMH327728:WMJ327729 WWD327728:WWF327729 V393264:X393265 JR393264:JT393265 TN393264:TP393265 ADJ393264:ADL393265 ANF393264:ANH393265 AXB393264:AXD393265 BGX393264:BGZ393265 BQT393264:BQV393265 CAP393264:CAR393265 CKL393264:CKN393265 CUH393264:CUJ393265 DED393264:DEF393265 DNZ393264:DOB393265 DXV393264:DXX393265 EHR393264:EHT393265 ERN393264:ERP393265 FBJ393264:FBL393265 FLF393264:FLH393265 FVB393264:FVD393265 GEX393264:GEZ393265 GOT393264:GOV393265 GYP393264:GYR393265 HIL393264:HIN393265 HSH393264:HSJ393265 ICD393264:ICF393265 ILZ393264:IMB393265 IVV393264:IVX393265 JFR393264:JFT393265 JPN393264:JPP393265 JZJ393264:JZL393265 KJF393264:KJH393265 KTB393264:KTD393265 LCX393264:LCZ393265 LMT393264:LMV393265 LWP393264:LWR393265 MGL393264:MGN393265 MQH393264:MQJ393265 NAD393264:NAF393265 NJZ393264:NKB393265 NTV393264:NTX393265 ODR393264:ODT393265 ONN393264:ONP393265 OXJ393264:OXL393265 PHF393264:PHH393265 PRB393264:PRD393265 QAX393264:QAZ393265 QKT393264:QKV393265 QUP393264:QUR393265 REL393264:REN393265 ROH393264:ROJ393265 RYD393264:RYF393265 SHZ393264:SIB393265 SRV393264:SRX393265 TBR393264:TBT393265 TLN393264:TLP393265 TVJ393264:TVL393265 UFF393264:UFH393265 UPB393264:UPD393265 UYX393264:UYZ393265 VIT393264:VIV393265 VSP393264:VSR393265 WCL393264:WCN393265 WMH393264:WMJ393265 WWD393264:WWF393265 V458800:X458801 JR458800:JT458801 TN458800:TP458801 ADJ458800:ADL458801 ANF458800:ANH458801 AXB458800:AXD458801 BGX458800:BGZ458801 BQT458800:BQV458801 CAP458800:CAR458801 CKL458800:CKN458801 CUH458800:CUJ458801 DED458800:DEF458801 DNZ458800:DOB458801 DXV458800:DXX458801 EHR458800:EHT458801 ERN458800:ERP458801 FBJ458800:FBL458801 FLF458800:FLH458801 FVB458800:FVD458801 GEX458800:GEZ458801 GOT458800:GOV458801 GYP458800:GYR458801 HIL458800:HIN458801 HSH458800:HSJ458801 ICD458800:ICF458801 ILZ458800:IMB458801 IVV458800:IVX458801 JFR458800:JFT458801 JPN458800:JPP458801 JZJ458800:JZL458801 KJF458800:KJH458801 KTB458800:KTD458801 LCX458800:LCZ458801 LMT458800:LMV458801 LWP458800:LWR458801 MGL458800:MGN458801 MQH458800:MQJ458801 NAD458800:NAF458801 NJZ458800:NKB458801 NTV458800:NTX458801 ODR458800:ODT458801 ONN458800:ONP458801 OXJ458800:OXL458801 PHF458800:PHH458801 PRB458800:PRD458801 QAX458800:QAZ458801 QKT458800:QKV458801 QUP458800:QUR458801 REL458800:REN458801 ROH458800:ROJ458801 RYD458800:RYF458801 SHZ458800:SIB458801 SRV458800:SRX458801 TBR458800:TBT458801 TLN458800:TLP458801 TVJ458800:TVL458801 UFF458800:UFH458801 UPB458800:UPD458801 UYX458800:UYZ458801 VIT458800:VIV458801 VSP458800:VSR458801 WCL458800:WCN458801 WMH458800:WMJ458801 WWD458800:WWF458801 V524336:X524337 JR524336:JT524337 TN524336:TP524337 ADJ524336:ADL524337 ANF524336:ANH524337 AXB524336:AXD524337 BGX524336:BGZ524337 BQT524336:BQV524337 CAP524336:CAR524337 CKL524336:CKN524337 CUH524336:CUJ524337 DED524336:DEF524337 DNZ524336:DOB524337 DXV524336:DXX524337 EHR524336:EHT524337 ERN524336:ERP524337 FBJ524336:FBL524337 FLF524336:FLH524337 FVB524336:FVD524337 GEX524336:GEZ524337 GOT524336:GOV524337 GYP524336:GYR524337 HIL524336:HIN524337 HSH524336:HSJ524337 ICD524336:ICF524337 ILZ524336:IMB524337 IVV524336:IVX524337 JFR524336:JFT524337 JPN524336:JPP524337 JZJ524336:JZL524337 KJF524336:KJH524337 KTB524336:KTD524337 LCX524336:LCZ524337 LMT524336:LMV524337 LWP524336:LWR524337 MGL524336:MGN524337 MQH524336:MQJ524337 NAD524336:NAF524337 NJZ524336:NKB524337 NTV524336:NTX524337 ODR524336:ODT524337 ONN524336:ONP524337 OXJ524336:OXL524337 PHF524336:PHH524337 PRB524336:PRD524337 QAX524336:QAZ524337 QKT524336:QKV524337 QUP524336:QUR524337 REL524336:REN524337 ROH524336:ROJ524337 RYD524336:RYF524337 SHZ524336:SIB524337 SRV524336:SRX524337 TBR524336:TBT524337 TLN524336:TLP524337 TVJ524336:TVL524337 UFF524336:UFH524337 UPB524336:UPD524337 UYX524336:UYZ524337 VIT524336:VIV524337 VSP524336:VSR524337 WCL524336:WCN524337 WMH524336:WMJ524337 WWD524336:WWF524337 V589872:X589873 JR589872:JT589873 TN589872:TP589873 ADJ589872:ADL589873 ANF589872:ANH589873 AXB589872:AXD589873 BGX589872:BGZ589873 BQT589872:BQV589873 CAP589872:CAR589873 CKL589872:CKN589873 CUH589872:CUJ589873 DED589872:DEF589873 DNZ589872:DOB589873 DXV589872:DXX589873 EHR589872:EHT589873 ERN589872:ERP589873 FBJ589872:FBL589873 FLF589872:FLH589873 FVB589872:FVD589873 GEX589872:GEZ589873 GOT589872:GOV589873 GYP589872:GYR589873 HIL589872:HIN589873 HSH589872:HSJ589873 ICD589872:ICF589873 ILZ589872:IMB589873 IVV589872:IVX589873 JFR589872:JFT589873 JPN589872:JPP589873 JZJ589872:JZL589873 KJF589872:KJH589873 KTB589872:KTD589873 LCX589872:LCZ589873 LMT589872:LMV589873 LWP589872:LWR589873 MGL589872:MGN589873 MQH589872:MQJ589873 NAD589872:NAF589873 NJZ589872:NKB589873 NTV589872:NTX589873 ODR589872:ODT589873 ONN589872:ONP589873 OXJ589872:OXL589873 PHF589872:PHH589873 PRB589872:PRD589873 QAX589872:QAZ589873 QKT589872:QKV589873 QUP589872:QUR589873 REL589872:REN589873 ROH589872:ROJ589873 RYD589872:RYF589873 SHZ589872:SIB589873 SRV589872:SRX589873 TBR589872:TBT589873 TLN589872:TLP589873 TVJ589872:TVL589873 UFF589872:UFH589873 UPB589872:UPD589873 UYX589872:UYZ589873 VIT589872:VIV589873 VSP589872:VSR589873 WCL589872:WCN589873 WMH589872:WMJ589873 WWD589872:WWF589873 V655408:X655409 JR655408:JT655409 TN655408:TP655409 ADJ655408:ADL655409 ANF655408:ANH655409 AXB655408:AXD655409 BGX655408:BGZ655409 BQT655408:BQV655409 CAP655408:CAR655409 CKL655408:CKN655409 CUH655408:CUJ655409 DED655408:DEF655409 DNZ655408:DOB655409 DXV655408:DXX655409 EHR655408:EHT655409 ERN655408:ERP655409 FBJ655408:FBL655409 FLF655408:FLH655409 FVB655408:FVD655409 GEX655408:GEZ655409 GOT655408:GOV655409 GYP655408:GYR655409 HIL655408:HIN655409 HSH655408:HSJ655409 ICD655408:ICF655409 ILZ655408:IMB655409 IVV655408:IVX655409 JFR655408:JFT655409 JPN655408:JPP655409 JZJ655408:JZL655409 KJF655408:KJH655409 KTB655408:KTD655409 LCX655408:LCZ655409 LMT655408:LMV655409 LWP655408:LWR655409 MGL655408:MGN655409 MQH655408:MQJ655409 NAD655408:NAF655409 NJZ655408:NKB655409 NTV655408:NTX655409 ODR655408:ODT655409 ONN655408:ONP655409 OXJ655408:OXL655409 PHF655408:PHH655409 PRB655408:PRD655409 QAX655408:QAZ655409 QKT655408:QKV655409 QUP655408:QUR655409 REL655408:REN655409 ROH655408:ROJ655409 RYD655408:RYF655409 SHZ655408:SIB655409 SRV655408:SRX655409 TBR655408:TBT655409 TLN655408:TLP655409 TVJ655408:TVL655409 UFF655408:UFH655409 UPB655408:UPD655409 UYX655408:UYZ655409 VIT655408:VIV655409 VSP655408:VSR655409 WCL655408:WCN655409 WMH655408:WMJ655409 WWD655408:WWF655409 V720944:X720945 JR720944:JT720945 TN720944:TP720945 ADJ720944:ADL720945 ANF720944:ANH720945 AXB720944:AXD720945 BGX720944:BGZ720945 BQT720944:BQV720945 CAP720944:CAR720945 CKL720944:CKN720945 CUH720944:CUJ720945 DED720944:DEF720945 DNZ720944:DOB720945 DXV720944:DXX720945 EHR720944:EHT720945 ERN720944:ERP720945 FBJ720944:FBL720945 FLF720944:FLH720945 FVB720944:FVD720945 GEX720944:GEZ720945 GOT720944:GOV720945 GYP720944:GYR720945 HIL720944:HIN720945 HSH720944:HSJ720945 ICD720944:ICF720945 ILZ720944:IMB720945 IVV720944:IVX720945 JFR720944:JFT720945 JPN720944:JPP720945 JZJ720944:JZL720945 KJF720944:KJH720945 KTB720944:KTD720945 LCX720944:LCZ720945 LMT720944:LMV720945 LWP720944:LWR720945 MGL720944:MGN720945 MQH720944:MQJ720945 NAD720944:NAF720945 NJZ720944:NKB720945 NTV720944:NTX720945 ODR720944:ODT720945 ONN720944:ONP720945 OXJ720944:OXL720945 PHF720944:PHH720945 PRB720944:PRD720945 QAX720944:QAZ720945 QKT720944:QKV720945 QUP720944:QUR720945 REL720944:REN720945 ROH720944:ROJ720945 RYD720944:RYF720945 SHZ720944:SIB720945 SRV720944:SRX720945 TBR720944:TBT720945 TLN720944:TLP720945 TVJ720944:TVL720945 UFF720944:UFH720945 UPB720944:UPD720945 UYX720944:UYZ720945 VIT720944:VIV720945 VSP720944:VSR720945 WCL720944:WCN720945 WMH720944:WMJ720945 WWD720944:WWF720945 V786480:X786481 JR786480:JT786481 TN786480:TP786481 ADJ786480:ADL786481 ANF786480:ANH786481 AXB786480:AXD786481 BGX786480:BGZ786481 BQT786480:BQV786481 CAP786480:CAR786481 CKL786480:CKN786481 CUH786480:CUJ786481 DED786480:DEF786481 DNZ786480:DOB786481 DXV786480:DXX786481 EHR786480:EHT786481 ERN786480:ERP786481 FBJ786480:FBL786481 FLF786480:FLH786481 FVB786480:FVD786481 GEX786480:GEZ786481 GOT786480:GOV786481 GYP786480:GYR786481 HIL786480:HIN786481 HSH786480:HSJ786481 ICD786480:ICF786481 ILZ786480:IMB786481 IVV786480:IVX786481 JFR786480:JFT786481 JPN786480:JPP786481 JZJ786480:JZL786481 KJF786480:KJH786481 KTB786480:KTD786481 LCX786480:LCZ786481 LMT786480:LMV786481 LWP786480:LWR786481 MGL786480:MGN786481 MQH786480:MQJ786481 NAD786480:NAF786481 NJZ786480:NKB786481 NTV786480:NTX786481 ODR786480:ODT786481 ONN786480:ONP786481 OXJ786480:OXL786481 PHF786480:PHH786481 PRB786480:PRD786481 QAX786480:QAZ786481 QKT786480:QKV786481 QUP786480:QUR786481 REL786480:REN786481 ROH786480:ROJ786481 RYD786480:RYF786481 SHZ786480:SIB786481 SRV786480:SRX786481 TBR786480:TBT786481 TLN786480:TLP786481 TVJ786480:TVL786481 UFF786480:UFH786481 UPB786480:UPD786481 UYX786480:UYZ786481 VIT786480:VIV786481 VSP786480:VSR786481 WCL786480:WCN786481 WMH786480:WMJ786481 WWD786480:WWF786481 V852016:X852017 JR852016:JT852017 TN852016:TP852017 ADJ852016:ADL852017 ANF852016:ANH852017 AXB852016:AXD852017 BGX852016:BGZ852017 BQT852016:BQV852017 CAP852016:CAR852017 CKL852016:CKN852017 CUH852016:CUJ852017 DED852016:DEF852017 DNZ852016:DOB852017 DXV852016:DXX852017 EHR852016:EHT852017 ERN852016:ERP852017 FBJ852016:FBL852017 FLF852016:FLH852017 FVB852016:FVD852017 GEX852016:GEZ852017 GOT852016:GOV852017 GYP852016:GYR852017 HIL852016:HIN852017 HSH852016:HSJ852017 ICD852016:ICF852017 ILZ852016:IMB852017 IVV852016:IVX852017 JFR852016:JFT852017 JPN852016:JPP852017 JZJ852016:JZL852017 KJF852016:KJH852017 KTB852016:KTD852017 LCX852016:LCZ852017 LMT852016:LMV852017 LWP852016:LWR852017 MGL852016:MGN852017 MQH852016:MQJ852017 NAD852016:NAF852017 NJZ852016:NKB852017 NTV852016:NTX852017 ODR852016:ODT852017 ONN852016:ONP852017 OXJ852016:OXL852017 PHF852016:PHH852017 PRB852016:PRD852017 QAX852016:QAZ852017 QKT852016:QKV852017 QUP852016:QUR852017 REL852016:REN852017 ROH852016:ROJ852017 RYD852016:RYF852017 SHZ852016:SIB852017 SRV852016:SRX852017 TBR852016:TBT852017 TLN852016:TLP852017 TVJ852016:TVL852017 UFF852016:UFH852017 UPB852016:UPD852017 UYX852016:UYZ852017 VIT852016:VIV852017 VSP852016:VSR852017 WCL852016:WCN852017 WMH852016:WMJ852017 WWD852016:WWF852017 V917552:X917553 JR917552:JT917553 TN917552:TP917553 ADJ917552:ADL917553 ANF917552:ANH917553 AXB917552:AXD917553 BGX917552:BGZ917553 BQT917552:BQV917553 CAP917552:CAR917553 CKL917552:CKN917553 CUH917552:CUJ917553 DED917552:DEF917553 DNZ917552:DOB917553 DXV917552:DXX917553 EHR917552:EHT917553 ERN917552:ERP917553 FBJ917552:FBL917553 FLF917552:FLH917553 FVB917552:FVD917553 GEX917552:GEZ917553 GOT917552:GOV917553 GYP917552:GYR917553 HIL917552:HIN917553 HSH917552:HSJ917553 ICD917552:ICF917553 ILZ917552:IMB917553 IVV917552:IVX917553 JFR917552:JFT917553 JPN917552:JPP917553 JZJ917552:JZL917553 KJF917552:KJH917553 KTB917552:KTD917553 LCX917552:LCZ917553 LMT917552:LMV917553 LWP917552:LWR917553 MGL917552:MGN917553 MQH917552:MQJ917553 NAD917552:NAF917553 NJZ917552:NKB917553 NTV917552:NTX917553 ODR917552:ODT917553 ONN917552:ONP917553 OXJ917552:OXL917553 PHF917552:PHH917553 PRB917552:PRD917553 QAX917552:QAZ917553 QKT917552:QKV917553 QUP917552:QUR917553 REL917552:REN917553 ROH917552:ROJ917553 RYD917552:RYF917553 SHZ917552:SIB917553 SRV917552:SRX917553 TBR917552:TBT917553 TLN917552:TLP917553 TVJ917552:TVL917553 UFF917552:UFH917553 UPB917552:UPD917553 UYX917552:UYZ917553 VIT917552:VIV917553 VSP917552:VSR917553 WCL917552:WCN917553 WMH917552:WMJ917553 WWD917552:WWF917553 V983088:X983089 JR983088:JT983089 TN983088:TP983089 ADJ983088:ADL983089 ANF983088:ANH983089 AXB983088:AXD983089 BGX983088:BGZ983089 BQT983088:BQV983089 CAP983088:CAR983089 CKL983088:CKN983089 CUH983088:CUJ983089 DED983088:DEF983089 DNZ983088:DOB983089 DXV983088:DXX983089 EHR983088:EHT983089 ERN983088:ERP983089 FBJ983088:FBL983089 FLF983088:FLH983089 FVB983088:FVD983089 GEX983088:GEZ983089 GOT983088:GOV983089 GYP983088:GYR983089 HIL983088:HIN983089 HSH983088:HSJ983089 ICD983088:ICF983089 ILZ983088:IMB983089 IVV983088:IVX983089 JFR983088:JFT983089 JPN983088:JPP983089 JZJ983088:JZL983089 KJF983088:KJH983089 KTB983088:KTD983089 LCX983088:LCZ983089 LMT983088:LMV983089 LWP983088:LWR983089 MGL983088:MGN983089 MQH983088:MQJ983089 NAD983088:NAF983089 NJZ983088:NKB983089 NTV983088:NTX983089 ODR983088:ODT983089 ONN983088:ONP983089 OXJ983088:OXL983089 PHF983088:PHH983089 PRB983088:PRD983089 QAX983088:QAZ983089 QKT983088:QKV983089 QUP983088:QUR983089 REL983088:REN983089 ROH983088:ROJ983089 RYD983088:RYF983089 SHZ983088:SIB983089 SRV983088:SRX983089 TBR983088:TBT983089 TLN983088:TLP983089 TVJ983088:TVL983089 UFF983088:UFH983089 UPB983088:UPD983089 UYX983088:UYZ983089 VIT983088:VIV983089 VSP983088:VSR983089 WCL983088:WCN983089 WMH983088:WMJ983089 WWD983088:WWF983089 V56:X56 JR56:JT56 TN56:TP56 ADJ56:ADL56 ANF56:ANH56 AXB56:AXD56 BGX56:BGZ56 BQT56:BQV56 CAP56:CAR56 CKL56:CKN56 CUH56:CUJ56 DED56:DEF56 DNZ56:DOB56 DXV56:DXX56 EHR56:EHT56 ERN56:ERP56 FBJ56:FBL56 FLF56:FLH56 FVB56:FVD56 GEX56:GEZ56 GOT56:GOV56 GYP56:GYR56 HIL56:HIN56 HSH56:HSJ56 ICD56:ICF56 ILZ56:IMB56 IVV56:IVX56 JFR56:JFT56 JPN56:JPP56 JZJ56:JZL56 KJF56:KJH56 KTB56:KTD56 LCX56:LCZ56 LMT56:LMV56 LWP56:LWR56 MGL56:MGN56 MQH56:MQJ56 NAD56:NAF56 NJZ56:NKB56 NTV56:NTX56 ODR56:ODT56 ONN56:ONP56 OXJ56:OXL56 PHF56:PHH56 PRB56:PRD56 QAX56:QAZ56 QKT56:QKV56 QUP56:QUR56 REL56:REN56 ROH56:ROJ56 RYD56:RYF56 SHZ56:SIB56 SRV56:SRX56 TBR56:TBT56 TLN56:TLP56 TVJ56:TVL56 UFF56:UFH56 UPB56:UPD56 UYX56:UYZ56 VIT56:VIV56 VSP56:VSR56 WCL56:WCN56 WMH56:WMJ56 WWD56:WWF56 V65592:X65592 JR65592:JT65592 TN65592:TP65592 ADJ65592:ADL65592 ANF65592:ANH65592 AXB65592:AXD65592 BGX65592:BGZ65592 BQT65592:BQV65592 CAP65592:CAR65592 CKL65592:CKN65592 CUH65592:CUJ65592 DED65592:DEF65592 DNZ65592:DOB65592 DXV65592:DXX65592 EHR65592:EHT65592 ERN65592:ERP65592 FBJ65592:FBL65592 FLF65592:FLH65592 FVB65592:FVD65592 GEX65592:GEZ65592 GOT65592:GOV65592 GYP65592:GYR65592 HIL65592:HIN65592 HSH65592:HSJ65592 ICD65592:ICF65592 ILZ65592:IMB65592 IVV65592:IVX65592 JFR65592:JFT65592 JPN65592:JPP65592 JZJ65592:JZL65592 KJF65592:KJH65592 KTB65592:KTD65592 LCX65592:LCZ65592 LMT65592:LMV65592 LWP65592:LWR65592 MGL65592:MGN65592 MQH65592:MQJ65592 NAD65592:NAF65592 NJZ65592:NKB65592 NTV65592:NTX65592 ODR65592:ODT65592 ONN65592:ONP65592 OXJ65592:OXL65592 PHF65592:PHH65592 PRB65592:PRD65592 QAX65592:QAZ65592 QKT65592:QKV65592 QUP65592:QUR65592 REL65592:REN65592 ROH65592:ROJ65592 RYD65592:RYF65592 SHZ65592:SIB65592 SRV65592:SRX65592 TBR65592:TBT65592 TLN65592:TLP65592 TVJ65592:TVL65592 UFF65592:UFH65592 UPB65592:UPD65592 UYX65592:UYZ65592 VIT65592:VIV65592 VSP65592:VSR65592 WCL65592:WCN65592 WMH65592:WMJ65592 WWD65592:WWF65592 V131128:X131128 JR131128:JT131128 TN131128:TP131128 ADJ131128:ADL131128 ANF131128:ANH131128 AXB131128:AXD131128 BGX131128:BGZ131128 BQT131128:BQV131128 CAP131128:CAR131128 CKL131128:CKN131128 CUH131128:CUJ131128 DED131128:DEF131128 DNZ131128:DOB131128 DXV131128:DXX131128 EHR131128:EHT131128 ERN131128:ERP131128 FBJ131128:FBL131128 FLF131128:FLH131128 FVB131128:FVD131128 GEX131128:GEZ131128 GOT131128:GOV131128 GYP131128:GYR131128 HIL131128:HIN131128 HSH131128:HSJ131128 ICD131128:ICF131128 ILZ131128:IMB131128 IVV131128:IVX131128 JFR131128:JFT131128 JPN131128:JPP131128 JZJ131128:JZL131128 KJF131128:KJH131128 KTB131128:KTD131128 LCX131128:LCZ131128 LMT131128:LMV131128 LWP131128:LWR131128 MGL131128:MGN131128 MQH131128:MQJ131128 NAD131128:NAF131128 NJZ131128:NKB131128 NTV131128:NTX131128 ODR131128:ODT131128 ONN131128:ONP131128 OXJ131128:OXL131128 PHF131128:PHH131128 PRB131128:PRD131128 QAX131128:QAZ131128 QKT131128:QKV131128 QUP131128:QUR131128 REL131128:REN131128 ROH131128:ROJ131128 RYD131128:RYF131128 SHZ131128:SIB131128 SRV131128:SRX131128 TBR131128:TBT131128 TLN131128:TLP131128 TVJ131128:TVL131128 UFF131128:UFH131128 UPB131128:UPD131128 UYX131128:UYZ131128 VIT131128:VIV131128 VSP131128:VSR131128 WCL131128:WCN131128 WMH131128:WMJ131128 WWD131128:WWF131128 V196664:X196664 JR196664:JT196664 TN196664:TP196664 ADJ196664:ADL196664 ANF196664:ANH196664 AXB196664:AXD196664 BGX196664:BGZ196664 BQT196664:BQV196664 CAP196664:CAR196664 CKL196664:CKN196664 CUH196664:CUJ196664 DED196664:DEF196664 DNZ196664:DOB196664 DXV196664:DXX196664 EHR196664:EHT196664 ERN196664:ERP196664 FBJ196664:FBL196664 FLF196664:FLH196664 FVB196664:FVD196664 GEX196664:GEZ196664 GOT196664:GOV196664 GYP196664:GYR196664 HIL196664:HIN196664 HSH196664:HSJ196664 ICD196664:ICF196664 ILZ196664:IMB196664 IVV196664:IVX196664 JFR196664:JFT196664 JPN196664:JPP196664 JZJ196664:JZL196664 KJF196664:KJH196664 KTB196664:KTD196664 LCX196664:LCZ196664 LMT196664:LMV196664 LWP196664:LWR196664 MGL196664:MGN196664 MQH196664:MQJ196664 NAD196664:NAF196664 NJZ196664:NKB196664 NTV196664:NTX196664 ODR196664:ODT196664 ONN196664:ONP196664 OXJ196664:OXL196664 PHF196664:PHH196664 PRB196664:PRD196664 QAX196664:QAZ196664 QKT196664:QKV196664 QUP196664:QUR196664 REL196664:REN196664 ROH196664:ROJ196664 RYD196664:RYF196664 SHZ196664:SIB196664 SRV196664:SRX196664 TBR196664:TBT196664 TLN196664:TLP196664 TVJ196664:TVL196664 UFF196664:UFH196664 UPB196664:UPD196664 UYX196664:UYZ196664 VIT196664:VIV196664 VSP196664:VSR196664 WCL196664:WCN196664 WMH196664:WMJ196664 WWD196664:WWF196664 V262200:X262200 JR262200:JT262200 TN262200:TP262200 ADJ262200:ADL262200 ANF262200:ANH262200 AXB262200:AXD262200 BGX262200:BGZ262200 BQT262200:BQV262200 CAP262200:CAR262200 CKL262200:CKN262200 CUH262200:CUJ262200 DED262200:DEF262200 DNZ262200:DOB262200 DXV262200:DXX262200 EHR262200:EHT262200 ERN262200:ERP262200 FBJ262200:FBL262200 FLF262200:FLH262200 FVB262200:FVD262200 GEX262200:GEZ262200 GOT262200:GOV262200 GYP262200:GYR262200 HIL262200:HIN262200 HSH262200:HSJ262200 ICD262200:ICF262200 ILZ262200:IMB262200 IVV262200:IVX262200 JFR262200:JFT262200 JPN262200:JPP262200 JZJ262200:JZL262200 KJF262200:KJH262200 KTB262200:KTD262200 LCX262200:LCZ262200 LMT262200:LMV262200 LWP262200:LWR262200 MGL262200:MGN262200 MQH262200:MQJ262200 NAD262200:NAF262200 NJZ262200:NKB262200 NTV262200:NTX262200 ODR262200:ODT262200 ONN262200:ONP262200 OXJ262200:OXL262200 PHF262200:PHH262200 PRB262200:PRD262200 QAX262200:QAZ262200 QKT262200:QKV262200 QUP262200:QUR262200 REL262200:REN262200 ROH262200:ROJ262200 RYD262200:RYF262200 SHZ262200:SIB262200 SRV262200:SRX262200 TBR262200:TBT262200 TLN262200:TLP262200 TVJ262200:TVL262200 UFF262200:UFH262200 UPB262200:UPD262200 UYX262200:UYZ262200 VIT262200:VIV262200 VSP262200:VSR262200 WCL262200:WCN262200 WMH262200:WMJ262200 WWD262200:WWF262200 V327736:X327736 JR327736:JT327736 TN327736:TP327736 ADJ327736:ADL327736 ANF327736:ANH327736 AXB327736:AXD327736 BGX327736:BGZ327736 BQT327736:BQV327736 CAP327736:CAR327736 CKL327736:CKN327736 CUH327736:CUJ327736 DED327736:DEF327736 DNZ327736:DOB327736 DXV327736:DXX327736 EHR327736:EHT327736 ERN327736:ERP327736 FBJ327736:FBL327736 FLF327736:FLH327736 FVB327736:FVD327736 GEX327736:GEZ327736 GOT327736:GOV327736 GYP327736:GYR327736 HIL327736:HIN327736 HSH327736:HSJ327736 ICD327736:ICF327736 ILZ327736:IMB327736 IVV327736:IVX327736 JFR327736:JFT327736 JPN327736:JPP327736 JZJ327736:JZL327736 KJF327736:KJH327736 KTB327736:KTD327736 LCX327736:LCZ327736 LMT327736:LMV327736 LWP327736:LWR327736 MGL327736:MGN327736 MQH327736:MQJ327736 NAD327736:NAF327736 NJZ327736:NKB327736 NTV327736:NTX327736 ODR327736:ODT327736 ONN327736:ONP327736 OXJ327736:OXL327736 PHF327736:PHH327736 PRB327736:PRD327736 QAX327736:QAZ327736 QKT327736:QKV327736 QUP327736:QUR327736 REL327736:REN327736 ROH327736:ROJ327736 RYD327736:RYF327736 SHZ327736:SIB327736 SRV327736:SRX327736 TBR327736:TBT327736 TLN327736:TLP327736 TVJ327736:TVL327736 UFF327736:UFH327736 UPB327736:UPD327736 UYX327736:UYZ327736 VIT327736:VIV327736 VSP327736:VSR327736 WCL327736:WCN327736 WMH327736:WMJ327736 WWD327736:WWF327736 V393272:X393272 JR393272:JT393272 TN393272:TP393272 ADJ393272:ADL393272 ANF393272:ANH393272 AXB393272:AXD393272 BGX393272:BGZ393272 BQT393272:BQV393272 CAP393272:CAR393272 CKL393272:CKN393272 CUH393272:CUJ393272 DED393272:DEF393272 DNZ393272:DOB393272 DXV393272:DXX393272 EHR393272:EHT393272 ERN393272:ERP393272 FBJ393272:FBL393272 FLF393272:FLH393272 FVB393272:FVD393272 GEX393272:GEZ393272 GOT393272:GOV393272 GYP393272:GYR393272 HIL393272:HIN393272 HSH393272:HSJ393272 ICD393272:ICF393272 ILZ393272:IMB393272 IVV393272:IVX393272 JFR393272:JFT393272 JPN393272:JPP393272 JZJ393272:JZL393272 KJF393272:KJH393272 KTB393272:KTD393272 LCX393272:LCZ393272 LMT393272:LMV393272 LWP393272:LWR393272 MGL393272:MGN393272 MQH393272:MQJ393272 NAD393272:NAF393272 NJZ393272:NKB393272 NTV393272:NTX393272 ODR393272:ODT393272 ONN393272:ONP393272 OXJ393272:OXL393272 PHF393272:PHH393272 PRB393272:PRD393272 QAX393272:QAZ393272 QKT393272:QKV393272 QUP393272:QUR393272 REL393272:REN393272 ROH393272:ROJ393272 RYD393272:RYF393272 SHZ393272:SIB393272 SRV393272:SRX393272 TBR393272:TBT393272 TLN393272:TLP393272 TVJ393272:TVL393272 UFF393272:UFH393272 UPB393272:UPD393272 UYX393272:UYZ393272 VIT393272:VIV393272 VSP393272:VSR393272 WCL393272:WCN393272 WMH393272:WMJ393272 WWD393272:WWF393272 V458808:X458808 JR458808:JT458808 TN458808:TP458808 ADJ458808:ADL458808 ANF458808:ANH458808 AXB458808:AXD458808 BGX458808:BGZ458808 BQT458808:BQV458808 CAP458808:CAR458808 CKL458808:CKN458808 CUH458808:CUJ458808 DED458808:DEF458808 DNZ458808:DOB458808 DXV458808:DXX458808 EHR458808:EHT458808 ERN458808:ERP458808 FBJ458808:FBL458808 FLF458808:FLH458808 FVB458808:FVD458808 GEX458808:GEZ458808 GOT458808:GOV458808 GYP458808:GYR458808 HIL458808:HIN458808 HSH458808:HSJ458808 ICD458808:ICF458808 ILZ458808:IMB458808 IVV458808:IVX458808 JFR458808:JFT458808 JPN458808:JPP458808 JZJ458808:JZL458808 KJF458808:KJH458808 KTB458808:KTD458808 LCX458808:LCZ458808 LMT458808:LMV458808 LWP458808:LWR458808 MGL458808:MGN458808 MQH458808:MQJ458808 NAD458808:NAF458808 NJZ458808:NKB458808 NTV458808:NTX458808 ODR458808:ODT458808 ONN458808:ONP458808 OXJ458808:OXL458808 PHF458808:PHH458808 PRB458808:PRD458808 QAX458808:QAZ458808 QKT458808:QKV458808 QUP458808:QUR458808 REL458808:REN458808 ROH458808:ROJ458808 RYD458808:RYF458808 SHZ458808:SIB458808 SRV458808:SRX458808 TBR458808:TBT458808 TLN458808:TLP458808 TVJ458808:TVL458808 UFF458808:UFH458808 UPB458808:UPD458808 UYX458808:UYZ458808 VIT458808:VIV458808 VSP458808:VSR458808 WCL458808:WCN458808 WMH458808:WMJ458808 WWD458808:WWF458808 V524344:X524344 JR524344:JT524344 TN524344:TP524344 ADJ524344:ADL524344 ANF524344:ANH524344 AXB524344:AXD524344 BGX524344:BGZ524344 BQT524344:BQV524344 CAP524344:CAR524344 CKL524344:CKN524344 CUH524344:CUJ524344 DED524344:DEF524344 DNZ524344:DOB524344 DXV524344:DXX524344 EHR524344:EHT524344 ERN524344:ERP524344 FBJ524344:FBL524344 FLF524344:FLH524344 FVB524344:FVD524344 GEX524344:GEZ524344 GOT524344:GOV524344 GYP524344:GYR524344 HIL524344:HIN524344 HSH524344:HSJ524344 ICD524344:ICF524344 ILZ524344:IMB524344 IVV524344:IVX524344 JFR524344:JFT524344 JPN524344:JPP524344 JZJ524344:JZL524344 KJF524344:KJH524344 KTB524344:KTD524344 LCX524344:LCZ524344 LMT524344:LMV524344 LWP524344:LWR524344 MGL524344:MGN524344 MQH524344:MQJ524344 NAD524344:NAF524344 NJZ524344:NKB524344 NTV524344:NTX524344 ODR524344:ODT524344 ONN524344:ONP524344 OXJ524344:OXL524344 PHF524344:PHH524344 PRB524344:PRD524344 QAX524344:QAZ524344 QKT524344:QKV524344 QUP524344:QUR524344 REL524344:REN524344 ROH524344:ROJ524344 RYD524344:RYF524344 SHZ524344:SIB524344 SRV524344:SRX524344 TBR524344:TBT524344 TLN524344:TLP524344 TVJ524344:TVL524344 UFF524344:UFH524344 UPB524344:UPD524344 UYX524344:UYZ524344 VIT524344:VIV524344 VSP524344:VSR524344 WCL524344:WCN524344 WMH524344:WMJ524344 WWD524344:WWF524344 V589880:X589880 JR589880:JT589880 TN589880:TP589880 ADJ589880:ADL589880 ANF589880:ANH589880 AXB589880:AXD589880 BGX589880:BGZ589880 BQT589880:BQV589880 CAP589880:CAR589880 CKL589880:CKN589880 CUH589880:CUJ589880 DED589880:DEF589880 DNZ589880:DOB589880 DXV589880:DXX589880 EHR589880:EHT589880 ERN589880:ERP589880 FBJ589880:FBL589880 FLF589880:FLH589880 FVB589880:FVD589880 GEX589880:GEZ589880 GOT589880:GOV589880 GYP589880:GYR589880 HIL589880:HIN589880 HSH589880:HSJ589880 ICD589880:ICF589880 ILZ589880:IMB589880 IVV589880:IVX589880 JFR589880:JFT589880 JPN589880:JPP589880 JZJ589880:JZL589880 KJF589880:KJH589880 KTB589880:KTD589880 LCX589880:LCZ589880 LMT589880:LMV589880 LWP589880:LWR589880 MGL589880:MGN589880 MQH589880:MQJ589880 NAD589880:NAF589880 NJZ589880:NKB589880 NTV589880:NTX589880 ODR589880:ODT589880 ONN589880:ONP589880 OXJ589880:OXL589880 PHF589880:PHH589880 PRB589880:PRD589880 QAX589880:QAZ589880 QKT589880:QKV589880 QUP589880:QUR589880 REL589880:REN589880 ROH589880:ROJ589880 RYD589880:RYF589880 SHZ589880:SIB589880 SRV589880:SRX589880 TBR589880:TBT589880 TLN589880:TLP589880 TVJ589880:TVL589880 UFF589880:UFH589880 UPB589880:UPD589880 UYX589880:UYZ589880 VIT589880:VIV589880 VSP589880:VSR589880 WCL589880:WCN589880 WMH589880:WMJ589880 WWD589880:WWF589880 V655416:X655416 JR655416:JT655416 TN655416:TP655416 ADJ655416:ADL655416 ANF655416:ANH655416 AXB655416:AXD655416 BGX655416:BGZ655416 BQT655416:BQV655416 CAP655416:CAR655416 CKL655416:CKN655416 CUH655416:CUJ655416 DED655416:DEF655416 DNZ655416:DOB655416 DXV655416:DXX655416 EHR655416:EHT655416 ERN655416:ERP655416 FBJ655416:FBL655416 FLF655416:FLH655416 FVB655416:FVD655416 GEX655416:GEZ655416 GOT655416:GOV655416 GYP655416:GYR655416 HIL655416:HIN655416 HSH655416:HSJ655416 ICD655416:ICF655416 ILZ655416:IMB655416 IVV655416:IVX655416 JFR655416:JFT655416 JPN655416:JPP655416 JZJ655416:JZL655416 KJF655416:KJH655416 KTB655416:KTD655416 LCX655416:LCZ655416 LMT655416:LMV655416 LWP655416:LWR655416 MGL655416:MGN655416 MQH655416:MQJ655416 NAD655416:NAF655416 NJZ655416:NKB655416 NTV655416:NTX655416 ODR655416:ODT655416 ONN655416:ONP655416 OXJ655416:OXL655416 PHF655416:PHH655416 PRB655416:PRD655416 QAX655416:QAZ655416 QKT655416:QKV655416 QUP655416:QUR655416 REL655416:REN655416 ROH655416:ROJ655416 RYD655416:RYF655416 SHZ655416:SIB655416 SRV655416:SRX655416 TBR655416:TBT655416 TLN655416:TLP655416 TVJ655416:TVL655416 UFF655416:UFH655416 UPB655416:UPD655416 UYX655416:UYZ655416 VIT655416:VIV655416 VSP655416:VSR655416 WCL655416:WCN655416 WMH655416:WMJ655416 WWD655416:WWF655416 V720952:X720952 JR720952:JT720952 TN720952:TP720952 ADJ720952:ADL720952 ANF720952:ANH720952 AXB720952:AXD720952 BGX720952:BGZ720952 BQT720952:BQV720952 CAP720952:CAR720952 CKL720952:CKN720952 CUH720952:CUJ720952 DED720952:DEF720952 DNZ720952:DOB720952 DXV720952:DXX720952 EHR720952:EHT720952 ERN720952:ERP720952 FBJ720952:FBL720952 FLF720952:FLH720952 FVB720952:FVD720952 GEX720952:GEZ720952 GOT720952:GOV720952 GYP720952:GYR720952 HIL720952:HIN720952 HSH720952:HSJ720952 ICD720952:ICF720952 ILZ720952:IMB720952 IVV720952:IVX720952 JFR720952:JFT720952 JPN720952:JPP720952 JZJ720952:JZL720952 KJF720952:KJH720952 KTB720952:KTD720952 LCX720952:LCZ720952 LMT720952:LMV720952 LWP720952:LWR720952 MGL720952:MGN720952 MQH720952:MQJ720952 NAD720952:NAF720952 NJZ720952:NKB720952 NTV720952:NTX720952 ODR720952:ODT720952 ONN720952:ONP720952 OXJ720952:OXL720952 PHF720952:PHH720952 PRB720952:PRD720952 QAX720952:QAZ720952 QKT720952:QKV720952 QUP720952:QUR720952 REL720952:REN720952 ROH720952:ROJ720952 RYD720952:RYF720952 SHZ720952:SIB720952 SRV720952:SRX720952 TBR720952:TBT720952 TLN720952:TLP720952 TVJ720952:TVL720952 UFF720952:UFH720952 UPB720952:UPD720952 UYX720952:UYZ720952 VIT720952:VIV720952 VSP720952:VSR720952 WCL720952:WCN720952 WMH720952:WMJ720952 WWD720952:WWF720952 V786488:X786488 JR786488:JT786488 TN786488:TP786488 ADJ786488:ADL786488 ANF786488:ANH786488 AXB786488:AXD786488 BGX786488:BGZ786488 BQT786488:BQV786488 CAP786488:CAR786488 CKL786488:CKN786488 CUH786488:CUJ786488 DED786488:DEF786488 DNZ786488:DOB786488 DXV786488:DXX786488 EHR786488:EHT786488 ERN786488:ERP786488 FBJ786488:FBL786488 FLF786488:FLH786488 FVB786488:FVD786488 GEX786488:GEZ786488 GOT786488:GOV786488 GYP786488:GYR786488 HIL786488:HIN786488 HSH786488:HSJ786488 ICD786488:ICF786488 ILZ786488:IMB786488 IVV786488:IVX786488 JFR786488:JFT786488 JPN786488:JPP786488 JZJ786488:JZL786488 KJF786488:KJH786488 KTB786488:KTD786488 LCX786488:LCZ786488 LMT786488:LMV786488 LWP786488:LWR786488 MGL786488:MGN786488 MQH786488:MQJ786488 NAD786488:NAF786488 NJZ786488:NKB786488 NTV786488:NTX786488 ODR786488:ODT786488 ONN786488:ONP786488 OXJ786488:OXL786488 PHF786488:PHH786488 PRB786488:PRD786488 QAX786488:QAZ786488 QKT786488:QKV786488 QUP786488:QUR786488 REL786488:REN786488 ROH786488:ROJ786488 RYD786488:RYF786488 SHZ786488:SIB786488 SRV786488:SRX786488 TBR786488:TBT786488 TLN786488:TLP786488 TVJ786488:TVL786488 UFF786488:UFH786488 UPB786488:UPD786488 UYX786488:UYZ786488 VIT786488:VIV786488 VSP786488:VSR786488 WCL786488:WCN786488 WMH786488:WMJ786488 WWD786488:WWF786488 V852024:X852024 JR852024:JT852024 TN852024:TP852024 ADJ852024:ADL852024 ANF852024:ANH852024 AXB852024:AXD852024 BGX852024:BGZ852024 BQT852024:BQV852024 CAP852024:CAR852024 CKL852024:CKN852024 CUH852024:CUJ852024 DED852024:DEF852024 DNZ852024:DOB852024 DXV852024:DXX852024 EHR852024:EHT852024 ERN852024:ERP852024 FBJ852024:FBL852024 FLF852024:FLH852024 FVB852024:FVD852024 GEX852024:GEZ852024 GOT852024:GOV852024 GYP852024:GYR852024 HIL852024:HIN852024 HSH852024:HSJ852024 ICD852024:ICF852024 ILZ852024:IMB852024 IVV852024:IVX852024 JFR852024:JFT852024 JPN852024:JPP852024 JZJ852024:JZL852024 KJF852024:KJH852024 KTB852024:KTD852024 LCX852024:LCZ852024 LMT852024:LMV852024 LWP852024:LWR852024 MGL852024:MGN852024 MQH852024:MQJ852024 NAD852024:NAF852024 NJZ852024:NKB852024 NTV852024:NTX852024 ODR852024:ODT852024 ONN852024:ONP852024 OXJ852024:OXL852024 PHF852024:PHH852024 PRB852024:PRD852024 QAX852024:QAZ852024 QKT852024:QKV852024 QUP852024:QUR852024 REL852024:REN852024 ROH852024:ROJ852024 RYD852024:RYF852024 SHZ852024:SIB852024 SRV852024:SRX852024 TBR852024:TBT852024 TLN852024:TLP852024 TVJ852024:TVL852024 UFF852024:UFH852024 UPB852024:UPD852024 UYX852024:UYZ852024 VIT852024:VIV852024 VSP852024:VSR852024 WCL852024:WCN852024 WMH852024:WMJ852024 WWD852024:WWF852024 V917560:X917560 JR917560:JT917560 TN917560:TP917560 ADJ917560:ADL917560 ANF917560:ANH917560 AXB917560:AXD917560 BGX917560:BGZ917560 BQT917560:BQV917560 CAP917560:CAR917560 CKL917560:CKN917560 CUH917560:CUJ917560 DED917560:DEF917560 DNZ917560:DOB917560 DXV917560:DXX917560 EHR917560:EHT917560 ERN917560:ERP917560 FBJ917560:FBL917560 FLF917560:FLH917560 FVB917560:FVD917560 GEX917560:GEZ917560 GOT917560:GOV917560 GYP917560:GYR917560 HIL917560:HIN917560 HSH917560:HSJ917560 ICD917560:ICF917560 ILZ917560:IMB917560 IVV917560:IVX917560 JFR917560:JFT917560 JPN917560:JPP917560 JZJ917560:JZL917560 KJF917560:KJH917560 KTB917560:KTD917560 LCX917560:LCZ917560 LMT917560:LMV917560 LWP917560:LWR917560 MGL917560:MGN917560 MQH917560:MQJ917560 NAD917560:NAF917560 NJZ917560:NKB917560 NTV917560:NTX917560 ODR917560:ODT917560 ONN917560:ONP917560 OXJ917560:OXL917560 PHF917560:PHH917560 PRB917560:PRD917560 QAX917560:QAZ917560 QKT917560:QKV917560 QUP917560:QUR917560 REL917560:REN917560 ROH917560:ROJ917560 RYD917560:RYF917560 SHZ917560:SIB917560 SRV917560:SRX917560 TBR917560:TBT917560 TLN917560:TLP917560 TVJ917560:TVL917560 UFF917560:UFH917560 UPB917560:UPD917560 UYX917560:UYZ917560 VIT917560:VIV917560 VSP917560:VSR917560 WCL917560:WCN917560 WMH917560:WMJ917560 WWD917560:WWF917560 V983096:X983096 JR983096:JT983096 TN983096:TP983096 ADJ983096:ADL983096 ANF983096:ANH983096 AXB983096:AXD983096 BGX983096:BGZ983096 BQT983096:BQV983096 CAP983096:CAR983096 CKL983096:CKN983096 CUH983096:CUJ983096 DED983096:DEF983096 DNZ983096:DOB983096 DXV983096:DXX983096 EHR983096:EHT983096 ERN983096:ERP983096 FBJ983096:FBL983096 FLF983096:FLH983096 FVB983096:FVD983096 GEX983096:GEZ983096 GOT983096:GOV983096 GYP983096:GYR983096 HIL983096:HIN983096 HSH983096:HSJ983096 ICD983096:ICF983096 ILZ983096:IMB983096 IVV983096:IVX983096 JFR983096:JFT983096 JPN983096:JPP983096 JZJ983096:JZL983096 KJF983096:KJH983096 KTB983096:KTD983096 LCX983096:LCZ983096 LMT983096:LMV983096 LWP983096:LWR983096 MGL983096:MGN983096 MQH983096:MQJ983096 NAD983096:NAF983096 NJZ983096:NKB983096 NTV983096:NTX983096 ODR983096:ODT983096 ONN983096:ONP983096 OXJ983096:OXL983096 PHF983096:PHH983096 PRB983096:PRD983096 QAX983096:QAZ983096 QKT983096:QKV983096 QUP983096:QUR983096 REL983096:REN983096 ROH983096:ROJ983096 RYD983096:RYF983096 SHZ983096:SIB983096 SRV983096:SRX983096 TBR983096:TBT983096 TLN983096:TLP983096 TVJ983096:TVL983096 UFF983096:UFH983096 UPB983096:UPD983096 UYX983096:UYZ983096 VIT983096:VIV983096 VSP983096:VSR983096 WCL983096:WCN983096 WMH983096:WMJ983096 WWD983096:WWF983096 V62:X63 JR62:JT63 TN62:TP63 ADJ62:ADL63 ANF62:ANH63 AXB62:AXD63 BGX62:BGZ63 BQT62:BQV63 CAP62:CAR63 CKL62:CKN63 CUH62:CUJ63 DED62:DEF63 DNZ62:DOB63 DXV62:DXX63 EHR62:EHT63 ERN62:ERP63 FBJ62:FBL63 FLF62:FLH63 FVB62:FVD63 GEX62:GEZ63 GOT62:GOV63 GYP62:GYR63 HIL62:HIN63 HSH62:HSJ63 ICD62:ICF63 ILZ62:IMB63 IVV62:IVX63 JFR62:JFT63 JPN62:JPP63 JZJ62:JZL63 KJF62:KJH63 KTB62:KTD63 LCX62:LCZ63 LMT62:LMV63 LWP62:LWR63 MGL62:MGN63 MQH62:MQJ63 NAD62:NAF63 NJZ62:NKB63 NTV62:NTX63 ODR62:ODT63 ONN62:ONP63 OXJ62:OXL63 PHF62:PHH63 PRB62:PRD63 QAX62:QAZ63 QKT62:QKV63 QUP62:QUR63 REL62:REN63 ROH62:ROJ63 RYD62:RYF63 SHZ62:SIB63 SRV62:SRX63 TBR62:TBT63 TLN62:TLP63 TVJ62:TVL63 UFF62:UFH63 UPB62:UPD63 UYX62:UYZ63 VIT62:VIV63 VSP62:VSR63 WCL62:WCN63 WMH62:WMJ63 WWD62:WWF63 V65598:X65599 JR65598:JT65599 TN65598:TP65599 ADJ65598:ADL65599 ANF65598:ANH65599 AXB65598:AXD65599 BGX65598:BGZ65599 BQT65598:BQV65599 CAP65598:CAR65599 CKL65598:CKN65599 CUH65598:CUJ65599 DED65598:DEF65599 DNZ65598:DOB65599 DXV65598:DXX65599 EHR65598:EHT65599 ERN65598:ERP65599 FBJ65598:FBL65599 FLF65598:FLH65599 FVB65598:FVD65599 GEX65598:GEZ65599 GOT65598:GOV65599 GYP65598:GYR65599 HIL65598:HIN65599 HSH65598:HSJ65599 ICD65598:ICF65599 ILZ65598:IMB65599 IVV65598:IVX65599 JFR65598:JFT65599 JPN65598:JPP65599 JZJ65598:JZL65599 KJF65598:KJH65599 KTB65598:KTD65599 LCX65598:LCZ65599 LMT65598:LMV65599 LWP65598:LWR65599 MGL65598:MGN65599 MQH65598:MQJ65599 NAD65598:NAF65599 NJZ65598:NKB65599 NTV65598:NTX65599 ODR65598:ODT65599 ONN65598:ONP65599 OXJ65598:OXL65599 PHF65598:PHH65599 PRB65598:PRD65599 QAX65598:QAZ65599 QKT65598:QKV65599 QUP65598:QUR65599 REL65598:REN65599 ROH65598:ROJ65599 RYD65598:RYF65599 SHZ65598:SIB65599 SRV65598:SRX65599 TBR65598:TBT65599 TLN65598:TLP65599 TVJ65598:TVL65599 UFF65598:UFH65599 UPB65598:UPD65599 UYX65598:UYZ65599 VIT65598:VIV65599 VSP65598:VSR65599 WCL65598:WCN65599 WMH65598:WMJ65599 WWD65598:WWF65599 V131134:X131135 JR131134:JT131135 TN131134:TP131135 ADJ131134:ADL131135 ANF131134:ANH131135 AXB131134:AXD131135 BGX131134:BGZ131135 BQT131134:BQV131135 CAP131134:CAR131135 CKL131134:CKN131135 CUH131134:CUJ131135 DED131134:DEF131135 DNZ131134:DOB131135 DXV131134:DXX131135 EHR131134:EHT131135 ERN131134:ERP131135 FBJ131134:FBL131135 FLF131134:FLH131135 FVB131134:FVD131135 GEX131134:GEZ131135 GOT131134:GOV131135 GYP131134:GYR131135 HIL131134:HIN131135 HSH131134:HSJ131135 ICD131134:ICF131135 ILZ131134:IMB131135 IVV131134:IVX131135 JFR131134:JFT131135 JPN131134:JPP131135 JZJ131134:JZL131135 KJF131134:KJH131135 KTB131134:KTD131135 LCX131134:LCZ131135 LMT131134:LMV131135 LWP131134:LWR131135 MGL131134:MGN131135 MQH131134:MQJ131135 NAD131134:NAF131135 NJZ131134:NKB131135 NTV131134:NTX131135 ODR131134:ODT131135 ONN131134:ONP131135 OXJ131134:OXL131135 PHF131134:PHH131135 PRB131134:PRD131135 QAX131134:QAZ131135 QKT131134:QKV131135 QUP131134:QUR131135 REL131134:REN131135 ROH131134:ROJ131135 RYD131134:RYF131135 SHZ131134:SIB131135 SRV131134:SRX131135 TBR131134:TBT131135 TLN131134:TLP131135 TVJ131134:TVL131135 UFF131134:UFH131135 UPB131134:UPD131135 UYX131134:UYZ131135 VIT131134:VIV131135 VSP131134:VSR131135 WCL131134:WCN131135 WMH131134:WMJ131135 WWD131134:WWF131135 V196670:X196671 JR196670:JT196671 TN196670:TP196671 ADJ196670:ADL196671 ANF196670:ANH196671 AXB196670:AXD196671 BGX196670:BGZ196671 BQT196670:BQV196671 CAP196670:CAR196671 CKL196670:CKN196671 CUH196670:CUJ196671 DED196670:DEF196671 DNZ196670:DOB196671 DXV196670:DXX196671 EHR196670:EHT196671 ERN196670:ERP196671 FBJ196670:FBL196671 FLF196670:FLH196671 FVB196670:FVD196671 GEX196670:GEZ196671 GOT196670:GOV196671 GYP196670:GYR196671 HIL196670:HIN196671 HSH196670:HSJ196671 ICD196670:ICF196671 ILZ196670:IMB196671 IVV196670:IVX196671 JFR196670:JFT196671 JPN196670:JPP196671 JZJ196670:JZL196671 KJF196670:KJH196671 KTB196670:KTD196671 LCX196670:LCZ196671 LMT196670:LMV196671 LWP196670:LWR196671 MGL196670:MGN196671 MQH196670:MQJ196671 NAD196670:NAF196671 NJZ196670:NKB196671 NTV196670:NTX196671 ODR196670:ODT196671 ONN196670:ONP196671 OXJ196670:OXL196671 PHF196670:PHH196671 PRB196670:PRD196671 QAX196670:QAZ196671 QKT196670:QKV196671 QUP196670:QUR196671 REL196670:REN196671 ROH196670:ROJ196671 RYD196670:RYF196671 SHZ196670:SIB196671 SRV196670:SRX196671 TBR196670:TBT196671 TLN196670:TLP196671 TVJ196670:TVL196671 UFF196670:UFH196671 UPB196670:UPD196671 UYX196670:UYZ196671 VIT196670:VIV196671 VSP196670:VSR196671 WCL196670:WCN196671 WMH196670:WMJ196671 WWD196670:WWF196671 V262206:X262207 JR262206:JT262207 TN262206:TP262207 ADJ262206:ADL262207 ANF262206:ANH262207 AXB262206:AXD262207 BGX262206:BGZ262207 BQT262206:BQV262207 CAP262206:CAR262207 CKL262206:CKN262207 CUH262206:CUJ262207 DED262206:DEF262207 DNZ262206:DOB262207 DXV262206:DXX262207 EHR262206:EHT262207 ERN262206:ERP262207 FBJ262206:FBL262207 FLF262206:FLH262207 FVB262206:FVD262207 GEX262206:GEZ262207 GOT262206:GOV262207 GYP262206:GYR262207 HIL262206:HIN262207 HSH262206:HSJ262207 ICD262206:ICF262207 ILZ262206:IMB262207 IVV262206:IVX262207 JFR262206:JFT262207 JPN262206:JPP262207 JZJ262206:JZL262207 KJF262206:KJH262207 KTB262206:KTD262207 LCX262206:LCZ262207 LMT262206:LMV262207 LWP262206:LWR262207 MGL262206:MGN262207 MQH262206:MQJ262207 NAD262206:NAF262207 NJZ262206:NKB262207 NTV262206:NTX262207 ODR262206:ODT262207 ONN262206:ONP262207 OXJ262206:OXL262207 PHF262206:PHH262207 PRB262206:PRD262207 QAX262206:QAZ262207 QKT262206:QKV262207 QUP262206:QUR262207 REL262206:REN262207 ROH262206:ROJ262207 RYD262206:RYF262207 SHZ262206:SIB262207 SRV262206:SRX262207 TBR262206:TBT262207 TLN262206:TLP262207 TVJ262206:TVL262207 UFF262206:UFH262207 UPB262206:UPD262207 UYX262206:UYZ262207 VIT262206:VIV262207 VSP262206:VSR262207 WCL262206:WCN262207 WMH262206:WMJ262207 WWD262206:WWF262207 V327742:X327743 JR327742:JT327743 TN327742:TP327743 ADJ327742:ADL327743 ANF327742:ANH327743 AXB327742:AXD327743 BGX327742:BGZ327743 BQT327742:BQV327743 CAP327742:CAR327743 CKL327742:CKN327743 CUH327742:CUJ327743 DED327742:DEF327743 DNZ327742:DOB327743 DXV327742:DXX327743 EHR327742:EHT327743 ERN327742:ERP327743 FBJ327742:FBL327743 FLF327742:FLH327743 FVB327742:FVD327743 GEX327742:GEZ327743 GOT327742:GOV327743 GYP327742:GYR327743 HIL327742:HIN327743 HSH327742:HSJ327743 ICD327742:ICF327743 ILZ327742:IMB327743 IVV327742:IVX327743 JFR327742:JFT327743 JPN327742:JPP327743 JZJ327742:JZL327743 KJF327742:KJH327743 KTB327742:KTD327743 LCX327742:LCZ327743 LMT327742:LMV327743 LWP327742:LWR327743 MGL327742:MGN327743 MQH327742:MQJ327743 NAD327742:NAF327743 NJZ327742:NKB327743 NTV327742:NTX327743 ODR327742:ODT327743 ONN327742:ONP327743 OXJ327742:OXL327743 PHF327742:PHH327743 PRB327742:PRD327743 QAX327742:QAZ327743 QKT327742:QKV327743 QUP327742:QUR327743 REL327742:REN327743 ROH327742:ROJ327743 RYD327742:RYF327743 SHZ327742:SIB327743 SRV327742:SRX327743 TBR327742:TBT327743 TLN327742:TLP327743 TVJ327742:TVL327743 UFF327742:UFH327743 UPB327742:UPD327743 UYX327742:UYZ327743 VIT327742:VIV327743 VSP327742:VSR327743 WCL327742:WCN327743 WMH327742:WMJ327743 WWD327742:WWF327743 V393278:X393279 JR393278:JT393279 TN393278:TP393279 ADJ393278:ADL393279 ANF393278:ANH393279 AXB393278:AXD393279 BGX393278:BGZ393279 BQT393278:BQV393279 CAP393278:CAR393279 CKL393278:CKN393279 CUH393278:CUJ393279 DED393278:DEF393279 DNZ393278:DOB393279 DXV393278:DXX393279 EHR393278:EHT393279 ERN393278:ERP393279 FBJ393278:FBL393279 FLF393278:FLH393279 FVB393278:FVD393279 GEX393278:GEZ393279 GOT393278:GOV393279 GYP393278:GYR393279 HIL393278:HIN393279 HSH393278:HSJ393279 ICD393278:ICF393279 ILZ393278:IMB393279 IVV393278:IVX393279 JFR393278:JFT393279 JPN393278:JPP393279 JZJ393278:JZL393279 KJF393278:KJH393279 KTB393278:KTD393279 LCX393278:LCZ393279 LMT393278:LMV393279 LWP393278:LWR393279 MGL393278:MGN393279 MQH393278:MQJ393279 NAD393278:NAF393279 NJZ393278:NKB393279 NTV393278:NTX393279 ODR393278:ODT393279 ONN393278:ONP393279 OXJ393278:OXL393279 PHF393278:PHH393279 PRB393278:PRD393279 QAX393278:QAZ393279 QKT393278:QKV393279 QUP393278:QUR393279 REL393278:REN393279 ROH393278:ROJ393279 RYD393278:RYF393279 SHZ393278:SIB393279 SRV393278:SRX393279 TBR393278:TBT393279 TLN393278:TLP393279 TVJ393278:TVL393279 UFF393278:UFH393279 UPB393278:UPD393279 UYX393278:UYZ393279 VIT393278:VIV393279 VSP393278:VSR393279 WCL393278:WCN393279 WMH393278:WMJ393279 WWD393278:WWF393279 V458814:X458815 JR458814:JT458815 TN458814:TP458815 ADJ458814:ADL458815 ANF458814:ANH458815 AXB458814:AXD458815 BGX458814:BGZ458815 BQT458814:BQV458815 CAP458814:CAR458815 CKL458814:CKN458815 CUH458814:CUJ458815 DED458814:DEF458815 DNZ458814:DOB458815 DXV458814:DXX458815 EHR458814:EHT458815 ERN458814:ERP458815 FBJ458814:FBL458815 FLF458814:FLH458815 FVB458814:FVD458815 GEX458814:GEZ458815 GOT458814:GOV458815 GYP458814:GYR458815 HIL458814:HIN458815 HSH458814:HSJ458815 ICD458814:ICF458815 ILZ458814:IMB458815 IVV458814:IVX458815 JFR458814:JFT458815 JPN458814:JPP458815 JZJ458814:JZL458815 KJF458814:KJH458815 KTB458814:KTD458815 LCX458814:LCZ458815 LMT458814:LMV458815 LWP458814:LWR458815 MGL458814:MGN458815 MQH458814:MQJ458815 NAD458814:NAF458815 NJZ458814:NKB458815 NTV458814:NTX458815 ODR458814:ODT458815 ONN458814:ONP458815 OXJ458814:OXL458815 PHF458814:PHH458815 PRB458814:PRD458815 QAX458814:QAZ458815 QKT458814:QKV458815 QUP458814:QUR458815 REL458814:REN458815 ROH458814:ROJ458815 RYD458814:RYF458815 SHZ458814:SIB458815 SRV458814:SRX458815 TBR458814:TBT458815 TLN458814:TLP458815 TVJ458814:TVL458815 UFF458814:UFH458815 UPB458814:UPD458815 UYX458814:UYZ458815 VIT458814:VIV458815 VSP458814:VSR458815 WCL458814:WCN458815 WMH458814:WMJ458815 WWD458814:WWF458815 V524350:X524351 JR524350:JT524351 TN524350:TP524351 ADJ524350:ADL524351 ANF524350:ANH524351 AXB524350:AXD524351 BGX524350:BGZ524351 BQT524350:BQV524351 CAP524350:CAR524351 CKL524350:CKN524351 CUH524350:CUJ524351 DED524350:DEF524351 DNZ524350:DOB524351 DXV524350:DXX524351 EHR524350:EHT524351 ERN524350:ERP524351 FBJ524350:FBL524351 FLF524350:FLH524351 FVB524350:FVD524351 GEX524350:GEZ524351 GOT524350:GOV524351 GYP524350:GYR524351 HIL524350:HIN524351 HSH524350:HSJ524351 ICD524350:ICF524351 ILZ524350:IMB524351 IVV524350:IVX524351 JFR524350:JFT524351 JPN524350:JPP524351 JZJ524350:JZL524351 KJF524350:KJH524351 KTB524350:KTD524351 LCX524350:LCZ524351 LMT524350:LMV524351 LWP524350:LWR524351 MGL524350:MGN524351 MQH524350:MQJ524351 NAD524350:NAF524351 NJZ524350:NKB524351 NTV524350:NTX524351 ODR524350:ODT524351 ONN524350:ONP524351 OXJ524350:OXL524351 PHF524350:PHH524351 PRB524350:PRD524351 QAX524350:QAZ524351 QKT524350:QKV524351 QUP524350:QUR524351 REL524350:REN524351 ROH524350:ROJ524351 RYD524350:RYF524351 SHZ524350:SIB524351 SRV524350:SRX524351 TBR524350:TBT524351 TLN524350:TLP524351 TVJ524350:TVL524351 UFF524350:UFH524351 UPB524350:UPD524351 UYX524350:UYZ524351 VIT524350:VIV524351 VSP524350:VSR524351 WCL524350:WCN524351 WMH524350:WMJ524351 WWD524350:WWF524351 V589886:X589887 JR589886:JT589887 TN589886:TP589887 ADJ589886:ADL589887 ANF589886:ANH589887 AXB589886:AXD589887 BGX589886:BGZ589887 BQT589886:BQV589887 CAP589886:CAR589887 CKL589886:CKN589887 CUH589886:CUJ589887 DED589886:DEF589887 DNZ589886:DOB589887 DXV589886:DXX589887 EHR589886:EHT589887 ERN589886:ERP589887 FBJ589886:FBL589887 FLF589886:FLH589887 FVB589886:FVD589887 GEX589886:GEZ589887 GOT589886:GOV589887 GYP589886:GYR589887 HIL589886:HIN589887 HSH589886:HSJ589887 ICD589886:ICF589887 ILZ589886:IMB589887 IVV589886:IVX589887 JFR589886:JFT589887 JPN589886:JPP589887 JZJ589886:JZL589887 KJF589886:KJH589887 KTB589886:KTD589887 LCX589886:LCZ589887 LMT589886:LMV589887 LWP589886:LWR589887 MGL589886:MGN589887 MQH589886:MQJ589887 NAD589886:NAF589887 NJZ589886:NKB589887 NTV589886:NTX589887 ODR589886:ODT589887 ONN589886:ONP589887 OXJ589886:OXL589887 PHF589886:PHH589887 PRB589886:PRD589887 QAX589886:QAZ589887 QKT589886:QKV589887 QUP589886:QUR589887 REL589886:REN589887 ROH589886:ROJ589887 RYD589886:RYF589887 SHZ589886:SIB589887 SRV589886:SRX589887 TBR589886:TBT589887 TLN589886:TLP589887 TVJ589886:TVL589887 UFF589886:UFH589887 UPB589886:UPD589887 UYX589886:UYZ589887 VIT589886:VIV589887 VSP589886:VSR589887 WCL589886:WCN589887 WMH589886:WMJ589887 WWD589886:WWF589887 V655422:X655423 JR655422:JT655423 TN655422:TP655423 ADJ655422:ADL655423 ANF655422:ANH655423 AXB655422:AXD655423 BGX655422:BGZ655423 BQT655422:BQV655423 CAP655422:CAR655423 CKL655422:CKN655423 CUH655422:CUJ655423 DED655422:DEF655423 DNZ655422:DOB655423 DXV655422:DXX655423 EHR655422:EHT655423 ERN655422:ERP655423 FBJ655422:FBL655423 FLF655422:FLH655423 FVB655422:FVD655423 GEX655422:GEZ655423 GOT655422:GOV655423 GYP655422:GYR655423 HIL655422:HIN655423 HSH655422:HSJ655423 ICD655422:ICF655423 ILZ655422:IMB655423 IVV655422:IVX655423 JFR655422:JFT655423 JPN655422:JPP655423 JZJ655422:JZL655423 KJF655422:KJH655423 KTB655422:KTD655423 LCX655422:LCZ655423 LMT655422:LMV655423 LWP655422:LWR655423 MGL655422:MGN655423 MQH655422:MQJ655423 NAD655422:NAF655423 NJZ655422:NKB655423 NTV655422:NTX655423 ODR655422:ODT655423 ONN655422:ONP655423 OXJ655422:OXL655423 PHF655422:PHH655423 PRB655422:PRD655423 QAX655422:QAZ655423 QKT655422:QKV655423 QUP655422:QUR655423 REL655422:REN655423 ROH655422:ROJ655423 RYD655422:RYF655423 SHZ655422:SIB655423 SRV655422:SRX655423 TBR655422:TBT655423 TLN655422:TLP655423 TVJ655422:TVL655423 UFF655422:UFH655423 UPB655422:UPD655423 UYX655422:UYZ655423 VIT655422:VIV655423 VSP655422:VSR655423 WCL655422:WCN655423 WMH655422:WMJ655423 WWD655422:WWF655423 V720958:X720959 JR720958:JT720959 TN720958:TP720959 ADJ720958:ADL720959 ANF720958:ANH720959 AXB720958:AXD720959 BGX720958:BGZ720959 BQT720958:BQV720959 CAP720958:CAR720959 CKL720958:CKN720959 CUH720958:CUJ720959 DED720958:DEF720959 DNZ720958:DOB720959 DXV720958:DXX720959 EHR720958:EHT720959 ERN720958:ERP720959 FBJ720958:FBL720959 FLF720958:FLH720959 FVB720958:FVD720959 GEX720958:GEZ720959 GOT720958:GOV720959 GYP720958:GYR720959 HIL720958:HIN720959 HSH720958:HSJ720959 ICD720958:ICF720959 ILZ720958:IMB720959 IVV720958:IVX720959 JFR720958:JFT720959 JPN720958:JPP720959 JZJ720958:JZL720959 KJF720958:KJH720959 KTB720958:KTD720959 LCX720958:LCZ720959 LMT720958:LMV720959 LWP720958:LWR720959 MGL720958:MGN720959 MQH720958:MQJ720959 NAD720958:NAF720959 NJZ720958:NKB720959 NTV720958:NTX720959 ODR720958:ODT720959 ONN720958:ONP720959 OXJ720958:OXL720959 PHF720958:PHH720959 PRB720958:PRD720959 QAX720958:QAZ720959 QKT720958:QKV720959 QUP720958:QUR720959 REL720958:REN720959 ROH720958:ROJ720959 RYD720958:RYF720959 SHZ720958:SIB720959 SRV720958:SRX720959 TBR720958:TBT720959 TLN720958:TLP720959 TVJ720958:TVL720959 UFF720958:UFH720959 UPB720958:UPD720959 UYX720958:UYZ720959 VIT720958:VIV720959 VSP720958:VSR720959 WCL720958:WCN720959 WMH720958:WMJ720959 WWD720958:WWF720959 V786494:X786495 JR786494:JT786495 TN786494:TP786495 ADJ786494:ADL786495 ANF786494:ANH786495 AXB786494:AXD786495 BGX786494:BGZ786495 BQT786494:BQV786495 CAP786494:CAR786495 CKL786494:CKN786495 CUH786494:CUJ786495 DED786494:DEF786495 DNZ786494:DOB786495 DXV786494:DXX786495 EHR786494:EHT786495 ERN786494:ERP786495 FBJ786494:FBL786495 FLF786494:FLH786495 FVB786494:FVD786495 GEX786494:GEZ786495 GOT786494:GOV786495 GYP786494:GYR786495 HIL786494:HIN786495 HSH786494:HSJ786495 ICD786494:ICF786495 ILZ786494:IMB786495 IVV786494:IVX786495 JFR786494:JFT786495 JPN786494:JPP786495 JZJ786494:JZL786495 KJF786494:KJH786495 KTB786494:KTD786495 LCX786494:LCZ786495 LMT786494:LMV786495 LWP786494:LWR786495 MGL786494:MGN786495 MQH786494:MQJ786495 NAD786494:NAF786495 NJZ786494:NKB786495 NTV786494:NTX786495 ODR786494:ODT786495 ONN786494:ONP786495 OXJ786494:OXL786495 PHF786494:PHH786495 PRB786494:PRD786495 QAX786494:QAZ786495 QKT786494:QKV786495 QUP786494:QUR786495 REL786494:REN786495 ROH786494:ROJ786495 RYD786494:RYF786495 SHZ786494:SIB786495 SRV786494:SRX786495 TBR786494:TBT786495 TLN786494:TLP786495 TVJ786494:TVL786495 UFF786494:UFH786495 UPB786494:UPD786495 UYX786494:UYZ786495 VIT786494:VIV786495 VSP786494:VSR786495 WCL786494:WCN786495 WMH786494:WMJ786495 WWD786494:WWF786495 V852030:X852031 JR852030:JT852031 TN852030:TP852031 ADJ852030:ADL852031 ANF852030:ANH852031 AXB852030:AXD852031 BGX852030:BGZ852031 BQT852030:BQV852031 CAP852030:CAR852031 CKL852030:CKN852031 CUH852030:CUJ852031 DED852030:DEF852031 DNZ852030:DOB852031 DXV852030:DXX852031 EHR852030:EHT852031 ERN852030:ERP852031 FBJ852030:FBL852031 FLF852030:FLH852031 FVB852030:FVD852031 GEX852030:GEZ852031 GOT852030:GOV852031 GYP852030:GYR852031 HIL852030:HIN852031 HSH852030:HSJ852031 ICD852030:ICF852031 ILZ852030:IMB852031 IVV852030:IVX852031 JFR852030:JFT852031 JPN852030:JPP852031 JZJ852030:JZL852031 KJF852030:KJH852031 KTB852030:KTD852031 LCX852030:LCZ852031 LMT852030:LMV852031 LWP852030:LWR852031 MGL852030:MGN852031 MQH852030:MQJ852031 NAD852030:NAF852031 NJZ852030:NKB852031 NTV852030:NTX852031 ODR852030:ODT852031 ONN852030:ONP852031 OXJ852030:OXL852031 PHF852030:PHH852031 PRB852030:PRD852031 QAX852030:QAZ852031 QKT852030:QKV852031 QUP852030:QUR852031 REL852030:REN852031 ROH852030:ROJ852031 RYD852030:RYF852031 SHZ852030:SIB852031 SRV852030:SRX852031 TBR852030:TBT852031 TLN852030:TLP852031 TVJ852030:TVL852031 UFF852030:UFH852031 UPB852030:UPD852031 UYX852030:UYZ852031 VIT852030:VIV852031 VSP852030:VSR852031 WCL852030:WCN852031 WMH852030:WMJ852031 WWD852030:WWF852031 V917566:X917567 JR917566:JT917567 TN917566:TP917567 ADJ917566:ADL917567 ANF917566:ANH917567 AXB917566:AXD917567 BGX917566:BGZ917567 BQT917566:BQV917567 CAP917566:CAR917567 CKL917566:CKN917567 CUH917566:CUJ917567 DED917566:DEF917567 DNZ917566:DOB917567 DXV917566:DXX917567 EHR917566:EHT917567 ERN917566:ERP917567 FBJ917566:FBL917567 FLF917566:FLH917567 FVB917566:FVD917567 GEX917566:GEZ917567 GOT917566:GOV917567 GYP917566:GYR917567 HIL917566:HIN917567 HSH917566:HSJ917567 ICD917566:ICF917567 ILZ917566:IMB917567 IVV917566:IVX917567 JFR917566:JFT917567 JPN917566:JPP917567 JZJ917566:JZL917567 KJF917566:KJH917567 KTB917566:KTD917567 LCX917566:LCZ917567 LMT917566:LMV917567 LWP917566:LWR917567 MGL917566:MGN917567 MQH917566:MQJ917567 NAD917566:NAF917567 NJZ917566:NKB917567 NTV917566:NTX917567 ODR917566:ODT917567 ONN917566:ONP917567 OXJ917566:OXL917567 PHF917566:PHH917567 PRB917566:PRD917567 QAX917566:QAZ917567 QKT917566:QKV917567 QUP917566:QUR917567 REL917566:REN917567 ROH917566:ROJ917567 RYD917566:RYF917567 SHZ917566:SIB917567 SRV917566:SRX917567 TBR917566:TBT917567 TLN917566:TLP917567 TVJ917566:TVL917567 UFF917566:UFH917567 UPB917566:UPD917567 UYX917566:UYZ917567 VIT917566:VIV917567 VSP917566:VSR917567 WCL917566:WCN917567 WMH917566:WMJ917567 WWD917566:WWF917567 V983102:X983103 JR983102:JT983103 TN983102:TP983103 ADJ983102:ADL983103 ANF983102:ANH983103 AXB983102:AXD983103 BGX983102:BGZ983103 BQT983102:BQV983103 CAP983102:CAR983103 CKL983102:CKN983103 CUH983102:CUJ983103 DED983102:DEF983103 DNZ983102:DOB983103 DXV983102:DXX983103 EHR983102:EHT983103 ERN983102:ERP983103 FBJ983102:FBL983103 FLF983102:FLH983103 FVB983102:FVD983103 GEX983102:GEZ983103 GOT983102:GOV983103 GYP983102:GYR983103 HIL983102:HIN983103 HSH983102:HSJ983103 ICD983102:ICF983103 ILZ983102:IMB983103 IVV983102:IVX983103 JFR983102:JFT983103 JPN983102:JPP983103 JZJ983102:JZL983103 KJF983102:KJH983103 KTB983102:KTD983103 LCX983102:LCZ983103 LMT983102:LMV983103 LWP983102:LWR983103 MGL983102:MGN983103 MQH983102:MQJ983103 NAD983102:NAF983103 NJZ983102:NKB983103 NTV983102:NTX983103 ODR983102:ODT983103 ONN983102:ONP983103 OXJ983102:OXL983103 PHF983102:PHH983103 PRB983102:PRD983103 QAX983102:QAZ983103 QKT983102:QKV983103 QUP983102:QUR983103 REL983102:REN983103 ROH983102:ROJ983103 RYD983102:RYF983103 SHZ983102:SIB983103 SRV983102:SRX983103 TBR983102:TBT983103 TLN983102:TLP983103 TVJ983102:TVL983103 UFF983102:UFH983103 UPB983102:UPD983103 UYX983102:UYZ983103 VIT983102:VIV983103 VSP983102:VSR983103 WCL983102:WCN983103 WMH983102:WMJ983103 WWD983102:WWF983103 V65:X68 JR65:JT68 TN65:TP68 ADJ65:ADL68 ANF65:ANH68 AXB65:AXD68 BGX65:BGZ68 BQT65:BQV68 CAP65:CAR68 CKL65:CKN68 CUH65:CUJ68 DED65:DEF68 DNZ65:DOB68 DXV65:DXX68 EHR65:EHT68 ERN65:ERP68 FBJ65:FBL68 FLF65:FLH68 FVB65:FVD68 GEX65:GEZ68 GOT65:GOV68 GYP65:GYR68 HIL65:HIN68 HSH65:HSJ68 ICD65:ICF68 ILZ65:IMB68 IVV65:IVX68 JFR65:JFT68 JPN65:JPP68 JZJ65:JZL68 KJF65:KJH68 KTB65:KTD68 LCX65:LCZ68 LMT65:LMV68 LWP65:LWR68 MGL65:MGN68 MQH65:MQJ68 NAD65:NAF68 NJZ65:NKB68 NTV65:NTX68 ODR65:ODT68 ONN65:ONP68 OXJ65:OXL68 PHF65:PHH68 PRB65:PRD68 QAX65:QAZ68 QKT65:QKV68 QUP65:QUR68 REL65:REN68 ROH65:ROJ68 RYD65:RYF68 SHZ65:SIB68 SRV65:SRX68 TBR65:TBT68 TLN65:TLP68 TVJ65:TVL68 UFF65:UFH68 UPB65:UPD68 UYX65:UYZ68 VIT65:VIV68 VSP65:VSR68 WCL65:WCN68 WMH65:WMJ68 WWD65:WWF68 V65601:X65604 JR65601:JT65604 TN65601:TP65604 ADJ65601:ADL65604 ANF65601:ANH65604 AXB65601:AXD65604 BGX65601:BGZ65604 BQT65601:BQV65604 CAP65601:CAR65604 CKL65601:CKN65604 CUH65601:CUJ65604 DED65601:DEF65604 DNZ65601:DOB65604 DXV65601:DXX65604 EHR65601:EHT65604 ERN65601:ERP65604 FBJ65601:FBL65604 FLF65601:FLH65604 FVB65601:FVD65604 GEX65601:GEZ65604 GOT65601:GOV65604 GYP65601:GYR65604 HIL65601:HIN65604 HSH65601:HSJ65604 ICD65601:ICF65604 ILZ65601:IMB65604 IVV65601:IVX65604 JFR65601:JFT65604 JPN65601:JPP65604 JZJ65601:JZL65604 KJF65601:KJH65604 KTB65601:KTD65604 LCX65601:LCZ65604 LMT65601:LMV65604 LWP65601:LWR65604 MGL65601:MGN65604 MQH65601:MQJ65604 NAD65601:NAF65604 NJZ65601:NKB65604 NTV65601:NTX65604 ODR65601:ODT65604 ONN65601:ONP65604 OXJ65601:OXL65604 PHF65601:PHH65604 PRB65601:PRD65604 QAX65601:QAZ65604 QKT65601:QKV65604 QUP65601:QUR65604 REL65601:REN65604 ROH65601:ROJ65604 RYD65601:RYF65604 SHZ65601:SIB65604 SRV65601:SRX65604 TBR65601:TBT65604 TLN65601:TLP65604 TVJ65601:TVL65604 UFF65601:UFH65604 UPB65601:UPD65604 UYX65601:UYZ65604 VIT65601:VIV65604 VSP65601:VSR65604 WCL65601:WCN65604 WMH65601:WMJ65604 WWD65601:WWF65604 V131137:X131140 JR131137:JT131140 TN131137:TP131140 ADJ131137:ADL131140 ANF131137:ANH131140 AXB131137:AXD131140 BGX131137:BGZ131140 BQT131137:BQV131140 CAP131137:CAR131140 CKL131137:CKN131140 CUH131137:CUJ131140 DED131137:DEF131140 DNZ131137:DOB131140 DXV131137:DXX131140 EHR131137:EHT131140 ERN131137:ERP131140 FBJ131137:FBL131140 FLF131137:FLH131140 FVB131137:FVD131140 GEX131137:GEZ131140 GOT131137:GOV131140 GYP131137:GYR131140 HIL131137:HIN131140 HSH131137:HSJ131140 ICD131137:ICF131140 ILZ131137:IMB131140 IVV131137:IVX131140 JFR131137:JFT131140 JPN131137:JPP131140 JZJ131137:JZL131140 KJF131137:KJH131140 KTB131137:KTD131140 LCX131137:LCZ131140 LMT131137:LMV131140 LWP131137:LWR131140 MGL131137:MGN131140 MQH131137:MQJ131140 NAD131137:NAF131140 NJZ131137:NKB131140 NTV131137:NTX131140 ODR131137:ODT131140 ONN131137:ONP131140 OXJ131137:OXL131140 PHF131137:PHH131140 PRB131137:PRD131140 QAX131137:QAZ131140 QKT131137:QKV131140 QUP131137:QUR131140 REL131137:REN131140 ROH131137:ROJ131140 RYD131137:RYF131140 SHZ131137:SIB131140 SRV131137:SRX131140 TBR131137:TBT131140 TLN131137:TLP131140 TVJ131137:TVL131140 UFF131137:UFH131140 UPB131137:UPD131140 UYX131137:UYZ131140 VIT131137:VIV131140 VSP131137:VSR131140 WCL131137:WCN131140 WMH131137:WMJ131140 WWD131137:WWF131140 V196673:X196676 JR196673:JT196676 TN196673:TP196676 ADJ196673:ADL196676 ANF196673:ANH196676 AXB196673:AXD196676 BGX196673:BGZ196676 BQT196673:BQV196676 CAP196673:CAR196676 CKL196673:CKN196676 CUH196673:CUJ196676 DED196673:DEF196676 DNZ196673:DOB196676 DXV196673:DXX196676 EHR196673:EHT196676 ERN196673:ERP196676 FBJ196673:FBL196676 FLF196673:FLH196676 FVB196673:FVD196676 GEX196673:GEZ196676 GOT196673:GOV196676 GYP196673:GYR196676 HIL196673:HIN196676 HSH196673:HSJ196676 ICD196673:ICF196676 ILZ196673:IMB196676 IVV196673:IVX196676 JFR196673:JFT196676 JPN196673:JPP196676 JZJ196673:JZL196676 KJF196673:KJH196676 KTB196673:KTD196676 LCX196673:LCZ196676 LMT196673:LMV196676 LWP196673:LWR196676 MGL196673:MGN196676 MQH196673:MQJ196676 NAD196673:NAF196676 NJZ196673:NKB196676 NTV196673:NTX196676 ODR196673:ODT196676 ONN196673:ONP196676 OXJ196673:OXL196676 PHF196673:PHH196676 PRB196673:PRD196676 QAX196673:QAZ196676 QKT196673:QKV196676 QUP196673:QUR196676 REL196673:REN196676 ROH196673:ROJ196676 RYD196673:RYF196676 SHZ196673:SIB196676 SRV196673:SRX196676 TBR196673:TBT196676 TLN196673:TLP196676 TVJ196673:TVL196676 UFF196673:UFH196676 UPB196673:UPD196676 UYX196673:UYZ196676 VIT196673:VIV196676 VSP196673:VSR196676 WCL196673:WCN196676 WMH196673:WMJ196676 WWD196673:WWF196676 V262209:X262212 JR262209:JT262212 TN262209:TP262212 ADJ262209:ADL262212 ANF262209:ANH262212 AXB262209:AXD262212 BGX262209:BGZ262212 BQT262209:BQV262212 CAP262209:CAR262212 CKL262209:CKN262212 CUH262209:CUJ262212 DED262209:DEF262212 DNZ262209:DOB262212 DXV262209:DXX262212 EHR262209:EHT262212 ERN262209:ERP262212 FBJ262209:FBL262212 FLF262209:FLH262212 FVB262209:FVD262212 GEX262209:GEZ262212 GOT262209:GOV262212 GYP262209:GYR262212 HIL262209:HIN262212 HSH262209:HSJ262212 ICD262209:ICF262212 ILZ262209:IMB262212 IVV262209:IVX262212 JFR262209:JFT262212 JPN262209:JPP262212 JZJ262209:JZL262212 KJF262209:KJH262212 KTB262209:KTD262212 LCX262209:LCZ262212 LMT262209:LMV262212 LWP262209:LWR262212 MGL262209:MGN262212 MQH262209:MQJ262212 NAD262209:NAF262212 NJZ262209:NKB262212 NTV262209:NTX262212 ODR262209:ODT262212 ONN262209:ONP262212 OXJ262209:OXL262212 PHF262209:PHH262212 PRB262209:PRD262212 QAX262209:QAZ262212 QKT262209:QKV262212 QUP262209:QUR262212 REL262209:REN262212 ROH262209:ROJ262212 RYD262209:RYF262212 SHZ262209:SIB262212 SRV262209:SRX262212 TBR262209:TBT262212 TLN262209:TLP262212 TVJ262209:TVL262212 UFF262209:UFH262212 UPB262209:UPD262212 UYX262209:UYZ262212 VIT262209:VIV262212 VSP262209:VSR262212 WCL262209:WCN262212 WMH262209:WMJ262212 WWD262209:WWF262212 V327745:X327748 JR327745:JT327748 TN327745:TP327748 ADJ327745:ADL327748 ANF327745:ANH327748 AXB327745:AXD327748 BGX327745:BGZ327748 BQT327745:BQV327748 CAP327745:CAR327748 CKL327745:CKN327748 CUH327745:CUJ327748 DED327745:DEF327748 DNZ327745:DOB327748 DXV327745:DXX327748 EHR327745:EHT327748 ERN327745:ERP327748 FBJ327745:FBL327748 FLF327745:FLH327748 FVB327745:FVD327748 GEX327745:GEZ327748 GOT327745:GOV327748 GYP327745:GYR327748 HIL327745:HIN327748 HSH327745:HSJ327748 ICD327745:ICF327748 ILZ327745:IMB327748 IVV327745:IVX327748 JFR327745:JFT327748 JPN327745:JPP327748 JZJ327745:JZL327748 KJF327745:KJH327748 KTB327745:KTD327748 LCX327745:LCZ327748 LMT327745:LMV327748 LWP327745:LWR327748 MGL327745:MGN327748 MQH327745:MQJ327748 NAD327745:NAF327748 NJZ327745:NKB327748 NTV327745:NTX327748 ODR327745:ODT327748 ONN327745:ONP327748 OXJ327745:OXL327748 PHF327745:PHH327748 PRB327745:PRD327748 QAX327745:QAZ327748 QKT327745:QKV327748 QUP327745:QUR327748 REL327745:REN327748 ROH327745:ROJ327748 RYD327745:RYF327748 SHZ327745:SIB327748 SRV327745:SRX327748 TBR327745:TBT327748 TLN327745:TLP327748 TVJ327745:TVL327748 UFF327745:UFH327748 UPB327745:UPD327748 UYX327745:UYZ327748 VIT327745:VIV327748 VSP327745:VSR327748 WCL327745:WCN327748 WMH327745:WMJ327748 WWD327745:WWF327748 V393281:X393284 JR393281:JT393284 TN393281:TP393284 ADJ393281:ADL393284 ANF393281:ANH393284 AXB393281:AXD393284 BGX393281:BGZ393284 BQT393281:BQV393284 CAP393281:CAR393284 CKL393281:CKN393284 CUH393281:CUJ393284 DED393281:DEF393284 DNZ393281:DOB393284 DXV393281:DXX393284 EHR393281:EHT393284 ERN393281:ERP393284 FBJ393281:FBL393284 FLF393281:FLH393284 FVB393281:FVD393284 GEX393281:GEZ393284 GOT393281:GOV393284 GYP393281:GYR393284 HIL393281:HIN393284 HSH393281:HSJ393284 ICD393281:ICF393284 ILZ393281:IMB393284 IVV393281:IVX393284 JFR393281:JFT393284 JPN393281:JPP393284 JZJ393281:JZL393284 KJF393281:KJH393284 KTB393281:KTD393284 LCX393281:LCZ393284 LMT393281:LMV393284 LWP393281:LWR393284 MGL393281:MGN393284 MQH393281:MQJ393284 NAD393281:NAF393284 NJZ393281:NKB393284 NTV393281:NTX393284 ODR393281:ODT393284 ONN393281:ONP393284 OXJ393281:OXL393284 PHF393281:PHH393284 PRB393281:PRD393284 QAX393281:QAZ393284 QKT393281:QKV393284 QUP393281:QUR393284 REL393281:REN393284 ROH393281:ROJ393284 RYD393281:RYF393284 SHZ393281:SIB393284 SRV393281:SRX393284 TBR393281:TBT393284 TLN393281:TLP393284 TVJ393281:TVL393284 UFF393281:UFH393284 UPB393281:UPD393284 UYX393281:UYZ393284 VIT393281:VIV393284 VSP393281:VSR393284 WCL393281:WCN393284 WMH393281:WMJ393284 WWD393281:WWF393284 V458817:X458820 JR458817:JT458820 TN458817:TP458820 ADJ458817:ADL458820 ANF458817:ANH458820 AXB458817:AXD458820 BGX458817:BGZ458820 BQT458817:BQV458820 CAP458817:CAR458820 CKL458817:CKN458820 CUH458817:CUJ458820 DED458817:DEF458820 DNZ458817:DOB458820 DXV458817:DXX458820 EHR458817:EHT458820 ERN458817:ERP458820 FBJ458817:FBL458820 FLF458817:FLH458820 FVB458817:FVD458820 GEX458817:GEZ458820 GOT458817:GOV458820 GYP458817:GYR458820 HIL458817:HIN458820 HSH458817:HSJ458820 ICD458817:ICF458820 ILZ458817:IMB458820 IVV458817:IVX458820 JFR458817:JFT458820 JPN458817:JPP458820 JZJ458817:JZL458820 KJF458817:KJH458820 KTB458817:KTD458820 LCX458817:LCZ458820 LMT458817:LMV458820 LWP458817:LWR458820 MGL458817:MGN458820 MQH458817:MQJ458820 NAD458817:NAF458820 NJZ458817:NKB458820 NTV458817:NTX458820 ODR458817:ODT458820 ONN458817:ONP458820 OXJ458817:OXL458820 PHF458817:PHH458820 PRB458817:PRD458820 QAX458817:QAZ458820 QKT458817:QKV458820 QUP458817:QUR458820 REL458817:REN458820 ROH458817:ROJ458820 RYD458817:RYF458820 SHZ458817:SIB458820 SRV458817:SRX458820 TBR458817:TBT458820 TLN458817:TLP458820 TVJ458817:TVL458820 UFF458817:UFH458820 UPB458817:UPD458820 UYX458817:UYZ458820 VIT458817:VIV458820 VSP458817:VSR458820 WCL458817:WCN458820 WMH458817:WMJ458820 WWD458817:WWF458820 V524353:X524356 JR524353:JT524356 TN524353:TP524356 ADJ524353:ADL524356 ANF524353:ANH524356 AXB524353:AXD524356 BGX524353:BGZ524356 BQT524353:BQV524356 CAP524353:CAR524356 CKL524353:CKN524356 CUH524353:CUJ524356 DED524353:DEF524356 DNZ524353:DOB524356 DXV524353:DXX524356 EHR524353:EHT524356 ERN524353:ERP524356 FBJ524353:FBL524356 FLF524353:FLH524356 FVB524353:FVD524356 GEX524353:GEZ524356 GOT524353:GOV524356 GYP524353:GYR524356 HIL524353:HIN524356 HSH524353:HSJ524356 ICD524353:ICF524356 ILZ524353:IMB524356 IVV524353:IVX524356 JFR524353:JFT524356 JPN524353:JPP524356 JZJ524353:JZL524356 KJF524353:KJH524356 KTB524353:KTD524356 LCX524353:LCZ524356 LMT524353:LMV524356 LWP524353:LWR524356 MGL524353:MGN524356 MQH524353:MQJ524356 NAD524353:NAF524356 NJZ524353:NKB524356 NTV524353:NTX524356 ODR524353:ODT524356 ONN524353:ONP524356 OXJ524353:OXL524356 PHF524353:PHH524356 PRB524353:PRD524356 QAX524353:QAZ524356 QKT524353:QKV524356 QUP524353:QUR524356 REL524353:REN524356 ROH524353:ROJ524356 RYD524353:RYF524356 SHZ524353:SIB524356 SRV524353:SRX524356 TBR524353:TBT524356 TLN524353:TLP524356 TVJ524353:TVL524356 UFF524353:UFH524356 UPB524353:UPD524356 UYX524353:UYZ524356 VIT524353:VIV524356 VSP524353:VSR524356 WCL524353:WCN524356 WMH524353:WMJ524356 WWD524353:WWF524356 V589889:X589892 JR589889:JT589892 TN589889:TP589892 ADJ589889:ADL589892 ANF589889:ANH589892 AXB589889:AXD589892 BGX589889:BGZ589892 BQT589889:BQV589892 CAP589889:CAR589892 CKL589889:CKN589892 CUH589889:CUJ589892 DED589889:DEF589892 DNZ589889:DOB589892 DXV589889:DXX589892 EHR589889:EHT589892 ERN589889:ERP589892 FBJ589889:FBL589892 FLF589889:FLH589892 FVB589889:FVD589892 GEX589889:GEZ589892 GOT589889:GOV589892 GYP589889:GYR589892 HIL589889:HIN589892 HSH589889:HSJ589892 ICD589889:ICF589892 ILZ589889:IMB589892 IVV589889:IVX589892 JFR589889:JFT589892 JPN589889:JPP589892 JZJ589889:JZL589892 KJF589889:KJH589892 KTB589889:KTD589892 LCX589889:LCZ589892 LMT589889:LMV589892 LWP589889:LWR589892 MGL589889:MGN589892 MQH589889:MQJ589892 NAD589889:NAF589892 NJZ589889:NKB589892 NTV589889:NTX589892 ODR589889:ODT589892 ONN589889:ONP589892 OXJ589889:OXL589892 PHF589889:PHH589892 PRB589889:PRD589892 QAX589889:QAZ589892 QKT589889:QKV589892 QUP589889:QUR589892 REL589889:REN589892 ROH589889:ROJ589892 RYD589889:RYF589892 SHZ589889:SIB589892 SRV589889:SRX589892 TBR589889:TBT589892 TLN589889:TLP589892 TVJ589889:TVL589892 UFF589889:UFH589892 UPB589889:UPD589892 UYX589889:UYZ589892 VIT589889:VIV589892 VSP589889:VSR589892 WCL589889:WCN589892 WMH589889:WMJ589892 WWD589889:WWF589892 V655425:X655428 JR655425:JT655428 TN655425:TP655428 ADJ655425:ADL655428 ANF655425:ANH655428 AXB655425:AXD655428 BGX655425:BGZ655428 BQT655425:BQV655428 CAP655425:CAR655428 CKL655425:CKN655428 CUH655425:CUJ655428 DED655425:DEF655428 DNZ655425:DOB655428 DXV655425:DXX655428 EHR655425:EHT655428 ERN655425:ERP655428 FBJ655425:FBL655428 FLF655425:FLH655428 FVB655425:FVD655428 GEX655425:GEZ655428 GOT655425:GOV655428 GYP655425:GYR655428 HIL655425:HIN655428 HSH655425:HSJ655428 ICD655425:ICF655428 ILZ655425:IMB655428 IVV655425:IVX655428 JFR655425:JFT655428 JPN655425:JPP655428 JZJ655425:JZL655428 KJF655425:KJH655428 KTB655425:KTD655428 LCX655425:LCZ655428 LMT655425:LMV655428 LWP655425:LWR655428 MGL655425:MGN655428 MQH655425:MQJ655428 NAD655425:NAF655428 NJZ655425:NKB655428 NTV655425:NTX655428 ODR655425:ODT655428 ONN655425:ONP655428 OXJ655425:OXL655428 PHF655425:PHH655428 PRB655425:PRD655428 QAX655425:QAZ655428 QKT655425:QKV655428 QUP655425:QUR655428 REL655425:REN655428 ROH655425:ROJ655428 RYD655425:RYF655428 SHZ655425:SIB655428 SRV655425:SRX655428 TBR655425:TBT655428 TLN655425:TLP655428 TVJ655425:TVL655428 UFF655425:UFH655428 UPB655425:UPD655428 UYX655425:UYZ655428 VIT655425:VIV655428 VSP655425:VSR655428 WCL655425:WCN655428 WMH655425:WMJ655428 WWD655425:WWF655428 V720961:X720964 JR720961:JT720964 TN720961:TP720964 ADJ720961:ADL720964 ANF720961:ANH720964 AXB720961:AXD720964 BGX720961:BGZ720964 BQT720961:BQV720964 CAP720961:CAR720964 CKL720961:CKN720964 CUH720961:CUJ720964 DED720961:DEF720964 DNZ720961:DOB720964 DXV720961:DXX720964 EHR720961:EHT720964 ERN720961:ERP720964 FBJ720961:FBL720964 FLF720961:FLH720964 FVB720961:FVD720964 GEX720961:GEZ720964 GOT720961:GOV720964 GYP720961:GYR720964 HIL720961:HIN720964 HSH720961:HSJ720964 ICD720961:ICF720964 ILZ720961:IMB720964 IVV720961:IVX720964 JFR720961:JFT720964 JPN720961:JPP720964 JZJ720961:JZL720964 KJF720961:KJH720964 KTB720961:KTD720964 LCX720961:LCZ720964 LMT720961:LMV720964 LWP720961:LWR720964 MGL720961:MGN720964 MQH720961:MQJ720964 NAD720961:NAF720964 NJZ720961:NKB720964 NTV720961:NTX720964 ODR720961:ODT720964 ONN720961:ONP720964 OXJ720961:OXL720964 PHF720961:PHH720964 PRB720961:PRD720964 QAX720961:QAZ720964 QKT720961:QKV720964 QUP720961:QUR720964 REL720961:REN720964 ROH720961:ROJ720964 RYD720961:RYF720964 SHZ720961:SIB720964 SRV720961:SRX720964 TBR720961:TBT720964 TLN720961:TLP720964 TVJ720961:TVL720964 UFF720961:UFH720964 UPB720961:UPD720964 UYX720961:UYZ720964 VIT720961:VIV720964 VSP720961:VSR720964 WCL720961:WCN720964 WMH720961:WMJ720964 WWD720961:WWF720964 V786497:X786500 JR786497:JT786500 TN786497:TP786500 ADJ786497:ADL786500 ANF786497:ANH786500 AXB786497:AXD786500 BGX786497:BGZ786500 BQT786497:BQV786500 CAP786497:CAR786500 CKL786497:CKN786500 CUH786497:CUJ786500 DED786497:DEF786500 DNZ786497:DOB786500 DXV786497:DXX786500 EHR786497:EHT786500 ERN786497:ERP786500 FBJ786497:FBL786500 FLF786497:FLH786500 FVB786497:FVD786500 GEX786497:GEZ786500 GOT786497:GOV786500 GYP786497:GYR786500 HIL786497:HIN786500 HSH786497:HSJ786500 ICD786497:ICF786500 ILZ786497:IMB786500 IVV786497:IVX786500 JFR786497:JFT786500 JPN786497:JPP786500 JZJ786497:JZL786500 KJF786497:KJH786500 KTB786497:KTD786500 LCX786497:LCZ786500 LMT786497:LMV786500 LWP786497:LWR786500 MGL786497:MGN786500 MQH786497:MQJ786500 NAD786497:NAF786500 NJZ786497:NKB786500 NTV786497:NTX786500 ODR786497:ODT786500 ONN786497:ONP786500 OXJ786497:OXL786500 PHF786497:PHH786500 PRB786497:PRD786500 QAX786497:QAZ786500 QKT786497:QKV786500 QUP786497:QUR786500 REL786497:REN786500 ROH786497:ROJ786500 RYD786497:RYF786500 SHZ786497:SIB786500 SRV786497:SRX786500 TBR786497:TBT786500 TLN786497:TLP786500 TVJ786497:TVL786500 UFF786497:UFH786500 UPB786497:UPD786500 UYX786497:UYZ786500 VIT786497:VIV786500 VSP786497:VSR786500 WCL786497:WCN786500 WMH786497:WMJ786500 WWD786497:WWF786500 V852033:X852036 JR852033:JT852036 TN852033:TP852036 ADJ852033:ADL852036 ANF852033:ANH852036 AXB852033:AXD852036 BGX852033:BGZ852036 BQT852033:BQV852036 CAP852033:CAR852036 CKL852033:CKN852036 CUH852033:CUJ852036 DED852033:DEF852036 DNZ852033:DOB852036 DXV852033:DXX852036 EHR852033:EHT852036 ERN852033:ERP852036 FBJ852033:FBL852036 FLF852033:FLH852036 FVB852033:FVD852036 GEX852033:GEZ852036 GOT852033:GOV852036 GYP852033:GYR852036 HIL852033:HIN852036 HSH852033:HSJ852036 ICD852033:ICF852036 ILZ852033:IMB852036 IVV852033:IVX852036 JFR852033:JFT852036 JPN852033:JPP852036 JZJ852033:JZL852036 KJF852033:KJH852036 KTB852033:KTD852036 LCX852033:LCZ852036 LMT852033:LMV852036 LWP852033:LWR852036 MGL852033:MGN852036 MQH852033:MQJ852036 NAD852033:NAF852036 NJZ852033:NKB852036 NTV852033:NTX852036 ODR852033:ODT852036 ONN852033:ONP852036 OXJ852033:OXL852036 PHF852033:PHH852036 PRB852033:PRD852036 QAX852033:QAZ852036 QKT852033:QKV852036 QUP852033:QUR852036 REL852033:REN852036 ROH852033:ROJ852036 RYD852033:RYF852036 SHZ852033:SIB852036 SRV852033:SRX852036 TBR852033:TBT852036 TLN852033:TLP852036 TVJ852033:TVL852036 UFF852033:UFH852036 UPB852033:UPD852036 UYX852033:UYZ852036 VIT852033:VIV852036 VSP852033:VSR852036 WCL852033:WCN852036 WMH852033:WMJ852036 WWD852033:WWF852036 V917569:X917572 JR917569:JT917572 TN917569:TP917572 ADJ917569:ADL917572 ANF917569:ANH917572 AXB917569:AXD917572 BGX917569:BGZ917572 BQT917569:BQV917572 CAP917569:CAR917572 CKL917569:CKN917572 CUH917569:CUJ917572 DED917569:DEF917572 DNZ917569:DOB917572 DXV917569:DXX917572 EHR917569:EHT917572 ERN917569:ERP917572 FBJ917569:FBL917572 FLF917569:FLH917572 FVB917569:FVD917572 GEX917569:GEZ917572 GOT917569:GOV917572 GYP917569:GYR917572 HIL917569:HIN917572 HSH917569:HSJ917572 ICD917569:ICF917572 ILZ917569:IMB917572 IVV917569:IVX917572 JFR917569:JFT917572 JPN917569:JPP917572 JZJ917569:JZL917572 KJF917569:KJH917572 KTB917569:KTD917572 LCX917569:LCZ917572 LMT917569:LMV917572 LWP917569:LWR917572 MGL917569:MGN917572 MQH917569:MQJ917572 NAD917569:NAF917572 NJZ917569:NKB917572 NTV917569:NTX917572 ODR917569:ODT917572 ONN917569:ONP917572 OXJ917569:OXL917572 PHF917569:PHH917572 PRB917569:PRD917572 QAX917569:QAZ917572 QKT917569:QKV917572 QUP917569:QUR917572 REL917569:REN917572 ROH917569:ROJ917572 RYD917569:RYF917572 SHZ917569:SIB917572 SRV917569:SRX917572 TBR917569:TBT917572 TLN917569:TLP917572 TVJ917569:TVL917572 UFF917569:UFH917572 UPB917569:UPD917572 UYX917569:UYZ917572 VIT917569:VIV917572 VSP917569:VSR917572 WCL917569:WCN917572 WMH917569:WMJ917572 WWD917569:WWF917572 V983105:X983108 JR983105:JT983108 TN983105:TP983108 ADJ983105:ADL983108 ANF983105:ANH983108 AXB983105:AXD983108 BGX983105:BGZ983108 BQT983105:BQV983108 CAP983105:CAR983108 CKL983105:CKN983108 CUH983105:CUJ983108 DED983105:DEF983108 DNZ983105:DOB983108 DXV983105:DXX983108 EHR983105:EHT983108 ERN983105:ERP983108 FBJ983105:FBL983108 FLF983105:FLH983108 FVB983105:FVD983108 GEX983105:GEZ983108 GOT983105:GOV983108 GYP983105:GYR983108 HIL983105:HIN983108 HSH983105:HSJ983108 ICD983105:ICF983108 ILZ983105:IMB983108 IVV983105:IVX983108 JFR983105:JFT983108 JPN983105:JPP983108 JZJ983105:JZL983108 KJF983105:KJH983108 KTB983105:KTD983108 LCX983105:LCZ983108 LMT983105:LMV983108 LWP983105:LWR983108 MGL983105:MGN983108 MQH983105:MQJ983108 NAD983105:NAF983108 NJZ983105:NKB983108 NTV983105:NTX983108 ODR983105:ODT983108 ONN983105:ONP983108 OXJ983105:OXL983108 PHF983105:PHH983108 PRB983105:PRD983108 QAX983105:QAZ983108 QKT983105:QKV983108 QUP983105:QUR983108 REL983105:REN983108 ROH983105:ROJ983108 RYD983105:RYF983108 SHZ983105:SIB983108 SRV983105:SRX983108 TBR983105:TBT983108 TLN983105:TLP983108 TVJ983105:TVL983108 UFF983105:UFH983108 UPB983105:UPD983108 UYX983105:UYZ983108 VIT983105:VIV983108 VSP983105:VSR983108 WCL983105:WCN983108 WMH983105:WMJ983108 WWD983105:WWF983108 V70:X71 JR70:JT71 TN70:TP71 ADJ70:ADL71 ANF70:ANH71 AXB70:AXD71 BGX70:BGZ71 BQT70:BQV71 CAP70:CAR71 CKL70:CKN71 CUH70:CUJ71 DED70:DEF71 DNZ70:DOB71 DXV70:DXX71 EHR70:EHT71 ERN70:ERP71 FBJ70:FBL71 FLF70:FLH71 FVB70:FVD71 GEX70:GEZ71 GOT70:GOV71 GYP70:GYR71 HIL70:HIN71 HSH70:HSJ71 ICD70:ICF71 ILZ70:IMB71 IVV70:IVX71 JFR70:JFT71 JPN70:JPP71 JZJ70:JZL71 KJF70:KJH71 KTB70:KTD71 LCX70:LCZ71 LMT70:LMV71 LWP70:LWR71 MGL70:MGN71 MQH70:MQJ71 NAD70:NAF71 NJZ70:NKB71 NTV70:NTX71 ODR70:ODT71 ONN70:ONP71 OXJ70:OXL71 PHF70:PHH71 PRB70:PRD71 QAX70:QAZ71 QKT70:QKV71 QUP70:QUR71 REL70:REN71 ROH70:ROJ71 RYD70:RYF71 SHZ70:SIB71 SRV70:SRX71 TBR70:TBT71 TLN70:TLP71 TVJ70:TVL71 UFF70:UFH71 UPB70:UPD71 UYX70:UYZ71 VIT70:VIV71 VSP70:VSR71 WCL70:WCN71 WMH70:WMJ71 WWD70:WWF71 V65606:X65607 JR65606:JT65607 TN65606:TP65607 ADJ65606:ADL65607 ANF65606:ANH65607 AXB65606:AXD65607 BGX65606:BGZ65607 BQT65606:BQV65607 CAP65606:CAR65607 CKL65606:CKN65607 CUH65606:CUJ65607 DED65606:DEF65607 DNZ65606:DOB65607 DXV65606:DXX65607 EHR65606:EHT65607 ERN65606:ERP65607 FBJ65606:FBL65607 FLF65606:FLH65607 FVB65606:FVD65607 GEX65606:GEZ65607 GOT65606:GOV65607 GYP65606:GYR65607 HIL65606:HIN65607 HSH65606:HSJ65607 ICD65606:ICF65607 ILZ65606:IMB65607 IVV65606:IVX65607 JFR65606:JFT65607 JPN65606:JPP65607 JZJ65606:JZL65607 KJF65606:KJH65607 KTB65606:KTD65607 LCX65606:LCZ65607 LMT65606:LMV65607 LWP65606:LWR65607 MGL65606:MGN65607 MQH65606:MQJ65607 NAD65606:NAF65607 NJZ65606:NKB65607 NTV65606:NTX65607 ODR65606:ODT65607 ONN65606:ONP65607 OXJ65606:OXL65607 PHF65606:PHH65607 PRB65606:PRD65607 QAX65606:QAZ65607 QKT65606:QKV65607 QUP65606:QUR65607 REL65606:REN65607 ROH65606:ROJ65607 RYD65606:RYF65607 SHZ65606:SIB65607 SRV65606:SRX65607 TBR65606:TBT65607 TLN65606:TLP65607 TVJ65606:TVL65607 UFF65606:UFH65607 UPB65606:UPD65607 UYX65606:UYZ65607 VIT65606:VIV65607 VSP65606:VSR65607 WCL65606:WCN65607 WMH65606:WMJ65607 WWD65606:WWF65607 V131142:X131143 JR131142:JT131143 TN131142:TP131143 ADJ131142:ADL131143 ANF131142:ANH131143 AXB131142:AXD131143 BGX131142:BGZ131143 BQT131142:BQV131143 CAP131142:CAR131143 CKL131142:CKN131143 CUH131142:CUJ131143 DED131142:DEF131143 DNZ131142:DOB131143 DXV131142:DXX131143 EHR131142:EHT131143 ERN131142:ERP131143 FBJ131142:FBL131143 FLF131142:FLH131143 FVB131142:FVD131143 GEX131142:GEZ131143 GOT131142:GOV131143 GYP131142:GYR131143 HIL131142:HIN131143 HSH131142:HSJ131143 ICD131142:ICF131143 ILZ131142:IMB131143 IVV131142:IVX131143 JFR131142:JFT131143 JPN131142:JPP131143 JZJ131142:JZL131143 KJF131142:KJH131143 KTB131142:KTD131143 LCX131142:LCZ131143 LMT131142:LMV131143 LWP131142:LWR131143 MGL131142:MGN131143 MQH131142:MQJ131143 NAD131142:NAF131143 NJZ131142:NKB131143 NTV131142:NTX131143 ODR131142:ODT131143 ONN131142:ONP131143 OXJ131142:OXL131143 PHF131142:PHH131143 PRB131142:PRD131143 QAX131142:QAZ131143 QKT131142:QKV131143 QUP131142:QUR131143 REL131142:REN131143 ROH131142:ROJ131143 RYD131142:RYF131143 SHZ131142:SIB131143 SRV131142:SRX131143 TBR131142:TBT131143 TLN131142:TLP131143 TVJ131142:TVL131143 UFF131142:UFH131143 UPB131142:UPD131143 UYX131142:UYZ131143 VIT131142:VIV131143 VSP131142:VSR131143 WCL131142:WCN131143 WMH131142:WMJ131143 WWD131142:WWF131143 V196678:X196679 JR196678:JT196679 TN196678:TP196679 ADJ196678:ADL196679 ANF196678:ANH196679 AXB196678:AXD196679 BGX196678:BGZ196679 BQT196678:BQV196679 CAP196678:CAR196679 CKL196678:CKN196679 CUH196678:CUJ196679 DED196678:DEF196679 DNZ196678:DOB196679 DXV196678:DXX196679 EHR196678:EHT196679 ERN196678:ERP196679 FBJ196678:FBL196679 FLF196678:FLH196679 FVB196678:FVD196679 GEX196678:GEZ196679 GOT196678:GOV196679 GYP196678:GYR196679 HIL196678:HIN196679 HSH196678:HSJ196679 ICD196678:ICF196679 ILZ196678:IMB196679 IVV196678:IVX196679 JFR196678:JFT196679 JPN196678:JPP196679 JZJ196678:JZL196679 KJF196678:KJH196679 KTB196678:KTD196679 LCX196678:LCZ196679 LMT196678:LMV196679 LWP196678:LWR196679 MGL196678:MGN196679 MQH196678:MQJ196679 NAD196678:NAF196679 NJZ196678:NKB196679 NTV196678:NTX196679 ODR196678:ODT196679 ONN196678:ONP196679 OXJ196678:OXL196679 PHF196678:PHH196679 PRB196678:PRD196679 QAX196678:QAZ196679 QKT196678:QKV196679 QUP196678:QUR196679 REL196678:REN196679 ROH196678:ROJ196679 RYD196678:RYF196679 SHZ196678:SIB196679 SRV196678:SRX196679 TBR196678:TBT196679 TLN196678:TLP196679 TVJ196678:TVL196679 UFF196678:UFH196679 UPB196678:UPD196679 UYX196678:UYZ196679 VIT196678:VIV196679 VSP196678:VSR196679 WCL196678:WCN196679 WMH196678:WMJ196679 WWD196678:WWF196679 V262214:X262215 JR262214:JT262215 TN262214:TP262215 ADJ262214:ADL262215 ANF262214:ANH262215 AXB262214:AXD262215 BGX262214:BGZ262215 BQT262214:BQV262215 CAP262214:CAR262215 CKL262214:CKN262215 CUH262214:CUJ262215 DED262214:DEF262215 DNZ262214:DOB262215 DXV262214:DXX262215 EHR262214:EHT262215 ERN262214:ERP262215 FBJ262214:FBL262215 FLF262214:FLH262215 FVB262214:FVD262215 GEX262214:GEZ262215 GOT262214:GOV262215 GYP262214:GYR262215 HIL262214:HIN262215 HSH262214:HSJ262215 ICD262214:ICF262215 ILZ262214:IMB262215 IVV262214:IVX262215 JFR262214:JFT262215 JPN262214:JPP262215 JZJ262214:JZL262215 KJF262214:KJH262215 KTB262214:KTD262215 LCX262214:LCZ262215 LMT262214:LMV262215 LWP262214:LWR262215 MGL262214:MGN262215 MQH262214:MQJ262215 NAD262214:NAF262215 NJZ262214:NKB262215 NTV262214:NTX262215 ODR262214:ODT262215 ONN262214:ONP262215 OXJ262214:OXL262215 PHF262214:PHH262215 PRB262214:PRD262215 QAX262214:QAZ262215 QKT262214:QKV262215 QUP262214:QUR262215 REL262214:REN262215 ROH262214:ROJ262215 RYD262214:RYF262215 SHZ262214:SIB262215 SRV262214:SRX262215 TBR262214:TBT262215 TLN262214:TLP262215 TVJ262214:TVL262215 UFF262214:UFH262215 UPB262214:UPD262215 UYX262214:UYZ262215 VIT262214:VIV262215 VSP262214:VSR262215 WCL262214:WCN262215 WMH262214:WMJ262215 WWD262214:WWF262215 V327750:X327751 JR327750:JT327751 TN327750:TP327751 ADJ327750:ADL327751 ANF327750:ANH327751 AXB327750:AXD327751 BGX327750:BGZ327751 BQT327750:BQV327751 CAP327750:CAR327751 CKL327750:CKN327751 CUH327750:CUJ327751 DED327750:DEF327751 DNZ327750:DOB327751 DXV327750:DXX327751 EHR327750:EHT327751 ERN327750:ERP327751 FBJ327750:FBL327751 FLF327750:FLH327751 FVB327750:FVD327751 GEX327750:GEZ327751 GOT327750:GOV327751 GYP327750:GYR327751 HIL327750:HIN327751 HSH327750:HSJ327751 ICD327750:ICF327751 ILZ327750:IMB327751 IVV327750:IVX327751 JFR327750:JFT327751 JPN327750:JPP327751 JZJ327750:JZL327751 KJF327750:KJH327751 KTB327750:KTD327751 LCX327750:LCZ327751 LMT327750:LMV327751 LWP327750:LWR327751 MGL327750:MGN327751 MQH327750:MQJ327751 NAD327750:NAF327751 NJZ327750:NKB327751 NTV327750:NTX327751 ODR327750:ODT327751 ONN327750:ONP327751 OXJ327750:OXL327751 PHF327750:PHH327751 PRB327750:PRD327751 QAX327750:QAZ327751 QKT327750:QKV327751 QUP327750:QUR327751 REL327750:REN327751 ROH327750:ROJ327751 RYD327750:RYF327751 SHZ327750:SIB327751 SRV327750:SRX327751 TBR327750:TBT327751 TLN327750:TLP327751 TVJ327750:TVL327751 UFF327750:UFH327751 UPB327750:UPD327751 UYX327750:UYZ327751 VIT327750:VIV327751 VSP327750:VSR327751 WCL327750:WCN327751 WMH327750:WMJ327751 WWD327750:WWF327751 V393286:X393287 JR393286:JT393287 TN393286:TP393287 ADJ393286:ADL393287 ANF393286:ANH393287 AXB393286:AXD393287 BGX393286:BGZ393287 BQT393286:BQV393287 CAP393286:CAR393287 CKL393286:CKN393287 CUH393286:CUJ393287 DED393286:DEF393287 DNZ393286:DOB393287 DXV393286:DXX393287 EHR393286:EHT393287 ERN393286:ERP393287 FBJ393286:FBL393287 FLF393286:FLH393287 FVB393286:FVD393287 GEX393286:GEZ393287 GOT393286:GOV393287 GYP393286:GYR393287 HIL393286:HIN393287 HSH393286:HSJ393287 ICD393286:ICF393287 ILZ393286:IMB393287 IVV393286:IVX393287 JFR393286:JFT393287 JPN393286:JPP393287 JZJ393286:JZL393287 KJF393286:KJH393287 KTB393286:KTD393287 LCX393286:LCZ393287 LMT393286:LMV393287 LWP393286:LWR393287 MGL393286:MGN393287 MQH393286:MQJ393287 NAD393286:NAF393287 NJZ393286:NKB393287 NTV393286:NTX393287 ODR393286:ODT393287 ONN393286:ONP393287 OXJ393286:OXL393287 PHF393286:PHH393287 PRB393286:PRD393287 QAX393286:QAZ393287 QKT393286:QKV393287 QUP393286:QUR393287 REL393286:REN393287 ROH393286:ROJ393287 RYD393286:RYF393287 SHZ393286:SIB393287 SRV393286:SRX393287 TBR393286:TBT393287 TLN393286:TLP393287 TVJ393286:TVL393287 UFF393286:UFH393287 UPB393286:UPD393287 UYX393286:UYZ393287 VIT393286:VIV393287 VSP393286:VSR393287 WCL393286:WCN393287 WMH393286:WMJ393287 WWD393286:WWF393287 V458822:X458823 JR458822:JT458823 TN458822:TP458823 ADJ458822:ADL458823 ANF458822:ANH458823 AXB458822:AXD458823 BGX458822:BGZ458823 BQT458822:BQV458823 CAP458822:CAR458823 CKL458822:CKN458823 CUH458822:CUJ458823 DED458822:DEF458823 DNZ458822:DOB458823 DXV458822:DXX458823 EHR458822:EHT458823 ERN458822:ERP458823 FBJ458822:FBL458823 FLF458822:FLH458823 FVB458822:FVD458823 GEX458822:GEZ458823 GOT458822:GOV458823 GYP458822:GYR458823 HIL458822:HIN458823 HSH458822:HSJ458823 ICD458822:ICF458823 ILZ458822:IMB458823 IVV458822:IVX458823 JFR458822:JFT458823 JPN458822:JPP458823 JZJ458822:JZL458823 KJF458822:KJH458823 KTB458822:KTD458823 LCX458822:LCZ458823 LMT458822:LMV458823 LWP458822:LWR458823 MGL458822:MGN458823 MQH458822:MQJ458823 NAD458822:NAF458823 NJZ458822:NKB458823 NTV458822:NTX458823 ODR458822:ODT458823 ONN458822:ONP458823 OXJ458822:OXL458823 PHF458822:PHH458823 PRB458822:PRD458823 QAX458822:QAZ458823 QKT458822:QKV458823 QUP458822:QUR458823 REL458822:REN458823 ROH458822:ROJ458823 RYD458822:RYF458823 SHZ458822:SIB458823 SRV458822:SRX458823 TBR458822:TBT458823 TLN458822:TLP458823 TVJ458822:TVL458823 UFF458822:UFH458823 UPB458822:UPD458823 UYX458822:UYZ458823 VIT458822:VIV458823 VSP458822:VSR458823 WCL458822:WCN458823 WMH458822:WMJ458823 WWD458822:WWF458823 V524358:X524359 JR524358:JT524359 TN524358:TP524359 ADJ524358:ADL524359 ANF524358:ANH524359 AXB524358:AXD524359 BGX524358:BGZ524359 BQT524358:BQV524359 CAP524358:CAR524359 CKL524358:CKN524359 CUH524358:CUJ524359 DED524358:DEF524359 DNZ524358:DOB524359 DXV524358:DXX524359 EHR524358:EHT524359 ERN524358:ERP524359 FBJ524358:FBL524359 FLF524358:FLH524359 FVB524358:FVD524359 GEX524358:GEZ524359 GOT524358:GOV524359 GYP524358:GYR524359 HIL524358:HIN524359 HSH524358:HSJ524359 ICD524358:ICF524359 ILZ524358:IMB524359 IVV524358:IVX524359 JFR524358:JFT524359 JPN524358:JPP524359 JZJ524358:JZL524359 KJF524358:KJH524359 KTB524358:KTD524359 LCX524358:LCZ524359 LMT524358:LMV524359 LWP524358:LWR524359 MGL524358:MGN524359 MQH524358:MQJ524359 NAD524358:NAF524359 NJZ524358:NKB524359 NTV524358:NTX524359 ODR524358:ODT524359 ONN524358:ONP524359 OXJ524358:OXL524359 PHF524358:PHH524359 PRB524358:PRD524359 QAX524358:QAZ524359 QKT524358:QKV524359 QUP524358:QUR524359 REL524358:REN524359 ROH524358:ROJ524359 RYD524358:RYF524359 SHZ524358:SIB524359 SRV524358:SRX524359 TBR524358:TBT524359 TLN524358:TLP524359 TVJ524358:TVL524359 UFF524358:UFH524359 UPB524358:UPD524359 UYX524358:UYZ524359 VIT524358:VIV524359 VSP524358:VSR524359 WCL524358:WCN524359 WMH524358:WMJ524359 WWD524358:WWF524359 V589894:X589895 JR589894:JT589895 TN589894:TP589895 ADJ589894:ADL589895 ANF589894:ANH589895 AXB589894:AXD589895 BGX589894:BGZ589895 BQT589894:BQV589895 CAP589894:CAR589895 CKL589894:CKN589895 CUH589894:CUJ589895 DED589894:DEF589895 DNZ589894:DOB589895 DXV589894:DXX589895 EHR589894:EHT589895 ERN589894:ERP589895 FBJ589894:FBL589895 FLF589894:FLH589895 FVB589894:FVD589895 GEX589894:GEZ589895 GOT589894:GOV589895 GYP589894:GYR589895 HIL589894:HIN589895 HSH589894:HSJ589895 ICD589894:ICF589895 ILZ589894:IMB589895 IVV589894:IVX589895 JFR589894:JFT589895 JPN589894:JPP589895 JZJ589894:JZL589895 KJF589894:KJH589895 KTB589894:KTD589895 LCX589894:LCZ589895 LMT589894:LMV589895 LWP589894:LWR589895 MGL589894:MGN589895 MQH589894:MQJ589895 NAD589894:NAF589895 NJZ589894:NKB589895 NTV589894:NTX589895 ODR589894:ODT589895 ONN589894:ONP589895 OXJ589894:OXL589895 PHF589894:PHH589895 PRB589894:PRD589895 QAX589894:QAZ589895 QKT589894:QKV589895 QUP589894:QUR589895 REL589894:REN589895 ROH589894:ROJ589895 RYD589894:RYF589895 SHZ589894:SIB589895 SRV589894:SRX589895 TBR589894:TBT589895 TLN589894:TLP589895 TVJ589894:TVL589895 UFF589894:UFH589895 UPB589894:UPD589895 UYX589894:UYZ589895 VIT589894:VIV589895 VSP589894:VSR589895 WCL589894:WCN589895 WMH589894:WMJ589895 WWD589894:WWF589895 V655430:X655431 JR655430:JT655431 TN655430:TP655431 ADJ655430:ADL655431 ANF655430:ANH655431 AXB655430:AXD655431 BGX655430:BGZ655431 BQT655430:BQV655431 CAP655430:CAR655431 CKL655430:CKN655431 CUH655430:CUJ655431 DED655430:DEF655431 DNZ655430:DOB655431 DXV655430:DXX655431 EHR655430:EHT655431 ERN655430:ERP655431 FBJ655430:FBL655431 FLF655430:FLH655431 FVB655430:FVD655431 GEX655430:GEZ655431 GOT655430:GOV655431 GYP655430:GYR655431 HIL655430:HIN655431 HSH655430:HSJ655431 ICD655430:ICF655431 ILZ655430:IMB655431 IVV655430:IVX655431 JFR655430:JFT655431 JPN655430:JPP655431 JZJ655430:JZL655431 KJF655430:KJH655431 KTB655430:KTD655431 LCX655430:LCZ655431 LMT655430:LMV655431 LWP655430:LWR655431 MGL655430:MGN655431 MQH655430:MQJ655431 NAD655430:NAF655431 NJZ655430:NKB655431 NTV655430:NTX655431 ODR655430:ODT655431 ONN655430:ONP655431 OXJ655430:OXL655431 PHF655430:PHH655431 PRB655430:PRD655431 QAX655430:QAZ655431 QKT655430:QKV655431 QUP655430:QUR655431 REL655430:REN655431 ROH655430:ROJ655431 RYD655430:RYF655431 SHZ655430:SIB655431 SRV655430:SRX655431 TBR655430:TBT655431 TLN655430:TLP655431 TVJ655430:TVL655431 UFF655430:UFH655431 UPB655430:UPD655431 UYX655430:UYZ655431 VIT655430:VIV655431 VSP655430:VSR655431 WCL655430:WCN655431 WMH655430:WMJ655431 WWD655430:WWF655431 V720966:X720967 JR720966:JT720967 TN720966:TP720967 ADJ720966:ADL720967 ANF720966:ANH720967 AXB720966:AXD720967 BGX720966:BGZ720967 BQT720966:BQV720967 CAP720966:CAR720967 CKL720966:CKN720967 CUH720966:CUJ720967 DED720966:DEF720967 DNZ720966:DOB720967 DXV720966:DXX720967 EHR720966:EHT720967 ERN720966:ERP720967 FBJ720966:FBL720967 FLF720966:FLH720967 FVB720966:FVD720967 GEX720966:GEZ720967 GOT720966:GOV720967 GYP720966:GYR720967 HIL720966:HIN720967 HSH720966:HSJ720967 ICD720966:ICF720967 ILZ720966:IMB720967 IVV720966:IVX720967 JFR720966:JFT720967 JPN720966:JPP720967 JZJ720966:JZL720967 KJF720966:KJH720967 KTB720966:KTD720967 LCX720966:LCZ720967 LMT720966:LMV720967 LWP720966:LWR720967 MGL720966:MGN720967 MQH720966:MQJ720967 NAD720966:NAF720967 NJZ720966:NKB720967 NTV720966:NTX720967 ODR720966:ODT720967 ONN720966:ONP720967 OXJ720966:OXL720967 PHF720966:PHH720967 PRB720966:PRD720967 QAX720966:QAZ720967 QKT720966:QKV720967 QUP720966:QUR720967 REL720966:REN720967 ROH720966:ROJ720967 RYD720966:RYF720967 SHZ720966:SIB720967 SRV720966:SRX720967 TBR720966:TBT720967 TLN720966:TLP720967 TVJ720966:TVL720967 UFF720966:UFH720967 UPB720966:UPD720967 UYX720966:UYZ720967 VIT720966:VIV720967 VSP720966:VSR720967 WCL720966:WCN720967 WMH720966:WMJ720967 WWD720966:WWF720967 V786502:X786503 JR786502:JT786503 TN786502:TP786503 ADJ786502:ADL786503 ANF786502:ANH786503 AXB786502:AXD786503 BGX786502:BGZ786503 BQT786502:BQV786503 CAP786502:CAR786503 CKL786502:CKN786503 CUH786502:CUJ786503 DED786502:DEF786503 DNZ786502:DOB786503 DXV786502:DXX786503 EHR786502:EHT786503 ERN786502:ERP786503 FBJ786502:FBL786503 FLF786502:FLH786503 FVB786502:FVD786503 GEX786502:GEZ786503 GOT786502:GOV786503 GYP786502:GYR786503 HIL786502:HIN786503 HSH786502:HSJ786503 ICD786502:ICF786503 ILZ786502:IMB786503 IVV786502:IVX786503 JFR786502:JFT786503 JPN786502:JPP786503 JZJ786502:JZL786503 KJF786502:KJH786503 KTB786502:KTD786503 LCX786502:LCZ786503 LMT786502:LMV786503 LWP786502:LWR786503 MGL786502:MGN786503 MQH786502:MQJ786503 NAD786502:NAF786503 NJZ786502:NKB786503 NTV786502:NTX786503 ODR786502:ODT786503 ONN786502:ONP786503 OXJ786502:OXL786503 PHF786502:PHH786503 PRB786502:PRD786503 QAX786502:QAZ786503 QKT786502:QKV786503 QUP786502:QUR786503 REL786502:REN786503 ROH786502:ROJ786503 RYD786502:RYF786503 SHZ786502:SIB786503 SRV786502:SRX786503 TBR786502:TBT786503 TLN786502:TLP786503 TVJ786502:TVL786503 UFF786502:UFH786503 UPB786502:UPD786503 UYX786502:UYZ786503 VIT786502:VIV786503 VSP786502:VSR786503 WCL786502:WCN786503 WMH786502:WMJ786503 WWD786502:WWF786503 V852038:X852039 JR852038:JT852039 TN852038:TP852039 ADJ852038:ADL852039 ANF852038:ANH852039 AXB852038:AXD852039 BGX852038:BGZ852039 BQT852038:BQV852039 CAP852038:CAR852039 CKL852038:CKN852039 CUH852038:CUJ852039 DED852038:DEF852039 DNZ852038:DOB852039 DXV852038:DXX852039 EHR852038:EHT852039 ERN852038:ERP852039 FBJ852038:FBL852039 FLF852038:FLH852039 FVB852038:FVD852039 GEX852038:GEZ852039 GOT852038:GOV852039 GYP852038:GYR852039 HIL852038:HIN852039 HSH852038:HSJ852039 ICD852038:ICF852039 ILZ852038:IMB852039 IVV852038:IVX852039 JFR852038:JFT852039 JPN852038:JPP852039 JZJ852038:JZL852039 KJF852038:KJH852039 KTB852038:KTD852039 LCX852038:LCZ852039 LMT852038:LMV852039 LWP852038:LWR852039 MGL852038:MGN852039 MQH852038:MQJ852039 NAD852038:NAF852039 NJZ852038:NKB852039 NTV852038:NTX852039 ODR852038:ODT852039 ONN852038:ONP852039 OXJ852038:OXL852039 PHF852038:PHH852039 PRB852038:PRD852039 QAX852038:QAZ852039 QKT852038:QKV852039 QUP852038:QUR852039 REL852038:REN852039 ROH852038:ROJ852039 RYD852038:RYF852039 SHZ852038:SIB852039 SRV852038:SRX852039 TBR852038:TBT852039 TLN852038:TLP852039 TVJ852038:TVL852039 UFF852038:UFH852039 UPB852038:UPD852039 UYX852038:UYZ852039 VIT852038:VIV852039 VSP852038:VSR852039 WCL852038:WCN852039 WMH852038:WMJ852039 WWD852038:WWF852039 V917574:X917575 JR917574:JT917575 TN917574:TP917575 ADJ917574:ADL917575 ANF917574:ANH917575 AXB917574:AXD917575 BGX917574:BGZ917575 BQT917574:BQV917575 CAP917574:CAR917575 CKL917574:CKN917575 CUH917574:CUJ917575 DED917574:DEF917575 DNZ917574:DOB917575 DXV917574:DXX917575 EHR917574:EHT917575 ERN917574:ERP917575 FBJ917574:FBL917575 FLF917574:FLH917575 FVB917574:FVD917575 GEX917574:GEZ917575 GOT917574:GOV917575 GYP917574:GYR917575 HIL917574:HIN917575 HSH917574:HSJ917575 ICD917574:ICF917575 ILZ917574:IMB917575 IVV917574:IVX917575 JFR917574:JFT917575 JPN917574:JPP917575 JZJ917574:JZL917575 KJF917574:KJH917575 KTB917574:KTD917575 LCX917574:LCZ917575 LMT917574:LMV917575 LWP917574:LWR917575 MGL917574:MGN917575 MQH917574:MQJ917575 NAD917574:NAF917575 NJZ917574:NKB917575 NTV917574:NTX917575 ODR917574:ODT917575 ONN917574:ONP917575 OXJ917574:OXL917575 PHF917574:PHH917575 PRB917574:PRD917575 QAX917574:QAZ917575 QKT917574:QKV917575 QUP917574:QUR917575 REL917574:REN917575 ROH917574:ROJ917575 RYD917574:RYF917575 SHZ917574:SIB917575 SRV917574:SRX917575 TBR917574:TBT917575 TLN917574:TLP917575 TVJ917574:TVL917575 UFF917574:UFH917575 UPB917574:UPD917575 UYX917574:UYZ917575 VIT917574:VIV917575 VSP917574:VSR917575 WCL917574:WCN917575 WMH917574:WMJ917575 WWD917574:WWF917575 V983110:X983111 JR983110:JT983111 TN983110:TP983111 ADJ983110:ADL983111 ANF983110:ANH983111 AXB983110:AXD983111 BGX983110:BGZ983111 BQT983110:BQV983111 CAP983110:CAR983111 CKL983110:CKN983111 CUH983110:CUJ983111 DED983110:DEF983111 DNZ983110:DOB983111 DXV983110:DXX983111 EHR983110:EHT983111 ERN983110:ERP983111 FBJ983110:FBL983111 FLF983110:FLH983111 FVB983110:FVD983111 GEX983110:GEZ983111 GOT983110:GOV983111 GYP983110:GYR983111 HIL983110:HIN983111 HSH983110:HSJ983111 ICD983110:ICF983111 ILZ983110:IMB983111 IVV983110:IVX983111 JFR983110:JFT983111 JPN983110:JPP983111 JZJ983110:JZL983111 KJF983110:KJH983111 KTB983110:KTD983111 LCX983110:LCZ983111 LMT983110:LMV983111 LWP983110:LWR983111 MGL983110:MGN983111 MQH983110:MQJ983111 NAD983110:NAF983111 NJZ983110:NKB983111 NTV983110:NTX983111 ODR983110:ODT983111 ONN983110:ONP983111 OXJ983110:OXL983111 PHF983110:PHH983111 PRB983110:PRD983111 QAX983110:QAZ983111 QKT983110:QKV983111 QUP983110:QUR983111 REL983110:REN983111 ROH983110:ROJ983111 RYD983110:RYF983111 SHZ983110:SIB983111 SRV983110:SRX983111 TBR983110:TBT983111 TLN983110:TLP983111 TVJ983110:TVL983111 UFF983110:UFH983111 UPB983110:UPD983111 UYX983110:UYZ983111 VIT983110:VIV983111 VSP983110:VSR983111 WCL983110:WCN983111 WMH983110:WMJ983111 WWD983110:WWF983111 V82:X82 JR82:JT82 TN82:TP82 ADJ82:ADL82 ANF82:ANH82 AXB82:AXD82 BGX82:BGZ82 BQT82:BQV82 CAP82:CAR82 CKL82:CKN82 CUH82:CUJ82 DED82:DEF82 DNZ82:DOB82 DXV82:DXX82 EHR82:EHT82 ERN82:ERP82 FBJ82:FBL82 FLF82:FLH82 FVB82:FVD82 GEX82:GEZ82 GOT82:GOV82 GYP82:GYR82 HIL82:HIN82 HSH82:HSJ82 ICD82:ICF82 ILZ82:IMB82 IVV82:IVX82 JFR82:JFT82 JPN82:JPP82 JZJ82:JZL82 KJF82:KJH82 KTB82:KTD82 LCX82:LCZ82 LMT82:LMV82 LWP82:LWR82 MGL82:MGN82 MQH82:MQJ82 NAD82:NAF82 NJZ82:NKB82 NTV82:NTX82 ODR82:ODT82 ONN82:ONP82 OXJ82:OXL82 PHF82:PHH82 PRB82:PRD82 QAX82:QAZ82 QKT82:QKV82 QUP82:QUR82 REL82:REN82 ROH82:ROJ82 RYD82:RYF82 SHZ82:SIB82 SRV82:SRX82 TBR82:TBT82 TLN82:TLP82 TVJ82:TVL82 UFF82:UFH82 UPB82:UPD82 UYX82:UYZ82 VIT82:VIV82 VSP82:VSR82 WCL82:WCN82 WMH82:WMJ82 WWD82:WWF82 V65618:X65618 JR65618:JT65618 TN65618:TP65618 ADJ65618:ADL65618 ANF65618:ANH65618 AXB65618:AXD65618 BGX65618:BGZ65618 BQT65618:BQV65618 CAP65618:CAR65618 CKL65618:CKN65618 CUH65618:CUJ65618 DED65618:DEF65618 DNZ65618:DOB65618 DXV65618:DXX65618 EHR65618:EHT65618 ERN65618:ERP65618 FBJ65618:FBL65618 FLF65618:FLH65618 FVB65618:FVD65618 GEX65618:GEZ65618 GOT65618:GOV65618 GYP65618:GYR65618 HIL65618:HIN65618 HSH65618:HSJ65618 ICD65618:ICF65618 ILZ65618:IMB65618 IVV65618:IVX65618 JFR65618:JFT65618 JPN65618:JPP65618 JZJ65618:JZL65618 KJF65618:KJH65618 KTB65618:KTD65618 LCX65618:LCZ65618 LMT65618:LMV65618 LWP65618:LWR65618 MGL65618:MGN65618 MQH65618:MQJ65618 NAD65618:NAF65618 NJZ65618:NKB65618 NTV65618:NTX65618 ODR65618:ODT65618 ONN65618:ONP65618 OXJ65618:OXL65618 PHF65618:PHH65618 PRB65618:PRD65618 QAX65618:QAZ65618 QKT65618:QKV65618 QUP65618:QUR65618 REL65618:REN65618 ROH65618:ROJ65618 RYD65618:RYF65618 SHZ65618:SIB65618 SRV65618:SRX65618 TBR65618:TBT65618 TLN65618:TLP65618 TVJ65618:TVL65618 UFF65618:UFH65618 UPB65618:UPD65618 UYX65618:UYZ65618 VIT65618:VIV65618 VSP65618:VSR65618 WCL65618:WCN65618 WMH65618:WMJ65618 WWD65618:WWF65618 V131154:X131154 JR131154:JT131154 TN131154:TP131154 ADJ131154:ADL131154 ANF131154:ANH131154 AXB131154:AXD131154 BGX131154:BGZ131154 BQT131154:BQV131154 CAP131154:CAR131154 CKL131154:CKN131154 CUH131154:CUJ131154 DED131154:DEF131154 DNZ131154:DOB131154 DXV131154:DXX131154 EHR131154:EHT131154 ERN131154:ERP131154 FBJ131154:FBL131154 FLF131154:FLH131154 FVB131154:FVD131154 GEX131154:GEZ131154 GOT131154:GOV131154 GYP131154:GYR131154 HIL131154:HIN131154 HSH131154:HSJ131154 ICD131154:ICF131154 ILZ131154:IMB131154 IVV131154:IVX131154 JFR131154:JFT131154 JPN131154:JPP131154 JZJ131154:JZL131154 KJF131154:KJH131154 KTB131154:KTD131154 LCX131154:LCZ131154 LMT131154:LMV131154 LWP131154:LWR131154 MGL131154:MGN131154 MQH131154:MQJ131154 NAD131154:NAF131154 NJZ131154:NKB131154 NTV131154:NTX131154 ODR131154:ODT131154 ONN131154:ONP131154 OXJ131154:OXL131154 PHF131154:PHH131154 PRB131154:PRD131154 QAX131154:QAZ131154 QKT131154:QKV131154 QUP131154:QUR131154 REL131154:REN131154 ROH131154:ROJ131154 RYD131154:RYF131154 SHZ131154:SIB131154 SRV131154:SRX131154 TBR131154:TBT131154 TLN131154:TLP131154 TVJ131154:TVL131154 UFF131154:UFH131154 UPB131154:UPD131154 UYX131154:UYZ131154 VIT131154:VIV131154 VSP131154:VSR131154 WCL131154:WCN131154 WMH131154:WMJ131154 WWD131154:WWF131154 V196690:X196690 JR196690:JT196690 TN196690:TP196690 ADJ196690:ADL196690 ANF196690:ANH196690 AXB196690:AXD196690 BGX196690:BGZ196690 BQT196690:BQV196690 CAP196690:CAR196690 CKL196690:CKN196690 CUH196690:CUJ196690 DED196690:DEF196690 DNZ196690:DOB196690 DXV196690:DXX196690 EHR196690:EHT196690 ERN196690:ERP196690 FBJ196690:FBL196690 FLF196690:FLH196690 FVB196690:FVD196690 GEX196690:GEZ196690 GOT196690:GOV196690 GYP196690:GYR196690 HIL196690:HIN196690 HSH196690:HSJ196690 ICD196690:ICF196690 ILZ196690:IMB196690 IVV196690:IVX196690 JFR196690:JFT196690 JPN196690:JPP196690 JZJ196690:JZL196690 KJF196690:KJH196690 KTB196690:KTD196690 LCX196690:LCZ196690 LMT196690:LMV196690 LWP196690:LWR196690 MGL196690:MGN196690 MQH196690:MQJ196690 NAD196690:NAF196690 NJZ196690:NKB196690 NTV196690:NTX196690 ODR196690:ODT196690 ONN196690:ONP196690 OXJ196690:OXL196690 PHF196690:PHH196690 PRB196690:PRD196690 QAX196690:QAZ196690 QKT196690:QKV196690 QUP196690:QUR196690 REL196690:REN196690 ROH196690:ROJ196690 RYD196690:RYF196690 SHZ196690:SIB196690 SRV196690:SRX196690 TBR196690:TBT196690 TLN196690:TLP196690 TVJ196690:TVL196690 UFF196690:UFH196690 UPB196690:UPD196690 UYX196690:UYZ196690 VIT196690:VIV196690 VSP196690:VSR196690 WCL196690:WCN196690 WMH196690:WMJ196690 WWD196690:WWF196690 V262226:X262226 JR262226:JT262226 TN262226:TP262226 ADJ262226:ADL262226 ANF262226:ANH262226 AXB262226:AXD262226 BGX262226:BGZ262226 BQT262226:BQV262226 CAP262226:CAR262226 CKL262226:CKN262226 CUH262226:CUJ262226 DED262226:DEF262226 DNZ262226:DOB262226 DXV262226:DXX262226 EHR262226:EHT262226 ERN262226:ERP262226 FBJ262226:FBL262226 FLF262226:FLH262226 FVB262226:FVD262226 GEX262226:GEZ262226 GOT262226:GOV262226 GYP262226:GYR262226 HIL262226:HIN262226 HSH262226:HSJ262226 ICD262226:ICF262226 ILZ262226:IMB262226 IVV262226:IVX262226 JFR262226:JFT262226 JPN262226:JPP262226 JZJ262226:JZL262226 KJF262226:KJH262226 KTB262226:KTD262226 LCX262226:LCZ262226 LMT262226:LMV262226 LWP262226:LWR262226 MGL262226:MGN262226 MQH262226:MQJ262226 NAD262226:NAF262226 NJZ262226:NKB262226 NTV262226:NTX262226 ODR262226:ODT262226 ONN262226:ONP262226 OXJ262226:OXL262226 PHF262226:PHH262226 PRB262226:PRD262226 QAX262226:QAZ262226 QKT262226:QKV262226 QUP262226:QUR262226 REL262226:REN262226 ROH262226:ROJ262226 RYD262226:RYF262226 SHZ262226:SIB262226 SRV262226:SRX262226 TBR262226:TBT262226 TLN262226:TLP262226 TVJ262226:TVL262226 UFF262226:UFH262226 UPB262226:UPD262226 UYX262226:UYZ262226 VIT262226:VIV262226 VSP262226:VSR262226 WCL262226:WCN262226 WMH262226:WMJ262226 WWD262226:WWF262226 V327762:X327762 JR327762:JT327762 TN327762:TP327762 ADJ327762:ADL327762 ANF327762:ANH327762 AXB327762:AXD327762 BGX327762:BGZ327762 BQT327762:BQV327762 CAP327762:CAR327762 CKL327762:CKN327762 CUH327762:CUJ327762 DED327762:DEF327762 DNZ327762:DOB327762 DXV327762:DXX327762 EHR327762:EHT327762 ERN327762:ERP327762 FBJ327762:FBL327762 FLF327762:FLH327762 FVB327762:FVD327762 GEX327762:GEZ327762 GOT327762:GOV327762 GYP327762:GYR327762 HIL327762:HIN327762 HSH327762:HSJ327762 ICD327762:ICF327762 ILZ327762:IMB327762 IVV327762:IVX327762 JFR327762:JFT327762 JPN327762:JPP327762 JZJ327762:JZL327762 KJF327762:KJH327762 KTB327762:KTD327762 LCX327762:LCZ327762 LMT327762:LMV327762 LWP327762:LWR327762 MGL327762:MGN327762 MQH327762:MQJ327762 NAD327762:NAF327762 NJZ327762:NKB327762 NTV327762:NTX327762 ODR327762:ODT327762 ONN327762:ONP327762 OXJ327762:OXL327762 PHF327762:PHH327762 PRB327762:PRD327762 QAX327762:QAZ327762 QKT327762:QKV327762 QUP327762:QUR327762 REL327762:REN327762 ROH327762:ROJ327762 RYD327762:RYF327762 SHZ327762:SIB327762 SRV327762:SRX327762 TBR327762:TBT327762 TLN327762:TLP327762 TVJ327762:TVL327762 UFF327762:UFH327762 UPB327762:UPD327762 UYX327762:UYZ327762 VIT327762:VIV327762 VSP327762:VSR327762 WCL327762:WCN327762 WMH327762:WMJ327762 WWD327762:WWF327762 V393298:X393298 JR393298:JT393298 TN393298:TP393298 ADJ393298:ADL393298 ANF393298:ANH393298 AXB393298:AXD393298 BGX393298:BGZ393298 BQT393298:BQV393298 CAP393298:CAR393298 CKL393298:CKN393298 CUH393298:CUJ393298 DED393298:DEF393298 DNZ393298:DOB393298 DXV393298:DXX393298 EHR393298:EHT393298 ERN393298:ERP393298 FBJ393298:FBL393298 FLF393298:FLH393298 FVB393298:FVD393298 GEX393298:GEZ393298 GOT393298:GOV393298 GYP393298:GYR393298 HIL393298:HIN393298 HSH393298:HSJ393298 ICD393298:ICF393298 ILZ393298:IMB393298 IVV393298:IVX393298 JFR393298:JFT393298 JPN393298:JPP393298 JZJ393298:JZL393298 KJF393298:KJH393298 KTB393298:KTD393298 LCX393298:LCZ393298 LMT393298:LMV393298 LWP393298:LWR393298 MGL393298:MGN393298 MQH393298:MQJ393298 NAD393298:NAF393298 NJZ393298:NKB393298 NTV393298:NTX393298 ODR393298:ODT393298 ONN393298:ONP393298 OXJ393298:OXL393298 PHF393298:PHH393298 PRB393298:PRD393298 QAX393298:QAZ393298 QKT393298:QKV393298 QUP393298:QUR393298 REL393298:REN393298 ROH393298:ROJ393298 RYD393298:RYF393298 SHZ393298:SIB393298 SRV393298:SRX393298 TBR393298:TBT393298 TLN393298:TLP393298 TVJ393298:TVL393298 UFF393298:UFH393298 UPB393298:UPD393298 UYX393298:UYZ393298 VIT393298:VIV393298 VSP393298:VSR393298 WCL393298:WCN393298 WMH393298:WMJ393298 WWD393298:WWF393298 V458834:X458834 JR458834:JT458834 TN458834:TP458834 ADJ458834:ADL458834 ANF458834:ANH458834 AXB458834:AXD458834 BGX458834:BGZ458834 BQT458834:BQV458834 CAP458834:CAR458834 CKL458834:CKN458834 CUH458834:CUJ458834 DED458834:DEF458834 DNZ458834:DOB458834 DXV458834:DXX458834 EHR458834:EHT458834 ERN458834:ERP458834 FBJ458834:FBL458834 FLF458834:FLH458834 FVB458834:FVD458834 GEX458834:GEZ458834 GOT458834:GOV458834 GYP458834:GYR458834 HIL458834:HIN458834 HSH458834:HSJ458834 ICD458834:ICF458834 ILZ458834:IMB458834 IVV458834:IVX458834 JFR458834:JFT458834 JPN458834:JPP458834 JZJ458834:JZL458834 KJF458834:KJH458834 KTB458834:KTD458834 LCX458834:LCZ458834 LMT458834:LMV458834 LWP458834:LWR458834 MGL458834:MGN458834 MQH458834:MQJ458834 NAD458834:NAF458834 NJZ458834:NKB458834 NTV458834:NTX458834 ODR458834:ODT458834 ONN458834:ONP458834 OXJ458834:OXL458834 PHF458834:PHH458834 PRB458834:PRD458834 QAX458834:QAZ458834 QKT458834:QKV458834 QUP458834:QUR458834 REL458834:REN458834 ROH458834:ROJ458834 RYD458834:RYF458834 SHZ458834:SIB458834 SRV458834:SRX458834 TBR458834:TBT458834 TLN458834:TLP458834 TVJ458834:TVL458834 UFF458834:UFH458834 UPB458834:UPD458834 UYX458834:UYZ458834 VIT458834:VIV458834 VSP458834:VSR458834 WCL458834:WCN458834 WMH458834:WMJ458834 WWD458834:WWF458834 V524370:X524370 JR524370:JT524370 TN524370:TP524370 ADJ524370:ADL524370 ANF524370:ANH524370 AXB524370:AXD524370 BGX524370:BGZ524370 BQT524370:BQV524370 CAP524370:CAR524370 CKL524370:CKN524370 CUH524370:CUJ524370 DED524370:DEF524370 DNZ524370:DOB524370 DXV524370:DXX524370 EHR524370:EHT524370 ERN524370:ERP524370 FBJ524370:FBL524370 FLF524370:FLH524370 FVB524370:FVD524370 GEX524370:GEZ524370 GOT524370:GOV524370 GYP524370:GYR524370 HIL524370:HIN524370 HSH524370:HSJ524370 ICD524370:ICF524370 ILZ524370:IMB524370 IVV524370:IVX524370 JFR524370:JFT524370 JPN524370:JPP524370 JZJ524370:JZL524370 KJF524370:KJH524370 KTB524370:KTD524370 LCX524370:LCZ524370 LMT524370:LMV524370 LWP524370:LWR524370 MGL524370:MGN524370 MQH524370:MQJ524370 NAD524370:NAF524370 NJZ524370:NKB524370 NTV524370:NTX524370 ODR524370:ODT524370 ONN524370:ONP524370 OXJ524370:OXL524370 PHF524370:PHH524370 PRB524370:PRD524370 QAX524370:QAZ524370 QKT524370:QKV524370 QUP524370:QUR524370 REL524370:REN524370 ROH524370:ROJ524370 RYD524370:RYF524370 SHZ524370:SIB524370 SRV524370:SRX524370 TBR524370:TBT524370 TLN524370:TLP524370 TVJ524370:TVL524370 UFF524370:UFH524370 UPB524370:UPD524370 UYX524370:UYZ524370 VIT524370:VIV524370 VSP524370:VSR524370 WCL524370:WCN524370 WMH524370:WMJ524370 WWD524370:WWF524370 V589906:X589906 JR589906:JT589906 TN589906:TP589906 ADJ589906:ADL589906 ANF589906:ANH589906 AXB589906:AXD589906 BGX589906:BGZ589906 BQT589906:BQV589906 CAP589906:CAR589906 CKL589906:CKN589906 CUH589906:CUJ589906 DED589906:DEF589906 DNZ589906:DOB589906 DXV589906:DXX589906 EHR589906:EHT589906 ERN589906:ERP589906 FBJ589906:FBL589906 FLF589906:FLH589906 FVB589906:FVD589906 GEX589906:GEZ589906 GOT589906:GOV589906 GYP589906:GYR589906 HIL589906:HIN589906 HSH589906:HSJ589906 ICD589906:ICF589906 ILZ589906:IMB589906 IVV589906:IVX589906 JFR589906:JFT589906 JPN589906:JPP589906 JZJ589906:JZL589906 KJF589906:KJH589906 KTB589906:KTD589906 LCX589906:LCZ589906 LMT589906:LMV589906 LWP589906:LWR589906 MGL589906:MGN589906 MQH589906:MQJ589906 NAD589906:NAF589906 NJZ589906:NKB589906 NTV589906:NTX589906 ODR589906:ODT589906 ONN589906:ONP589906 OXJ589906:OXL589906 PHF589906:PHH589906 PRB589906:PRD589906 QAX589906:QAZ589906 QKT589906:QKV589906 QUP589906:QUR589906 REL589906:REN589906 ROH589906:ROJ589906 RYD589906:RYF589906 SHZ589906:SIB589906 SRV589906:SRX589906 TBR589906:TBT589906 TLN589906:TLP589906 TVJ589906:TVL589906 UFF589906:UFH589906 UPB589906:UPD589906 UYX589906:UYZ589906 VIT589906:VIV589906 VSP589906:VSR589906 WCL589906:WCN589906 WMH589906:WMJ589906 WWD589906:WWF589906 V655442:X655442 JR655442:JT655442 TN655442:TP655442 ADJ655442:ADL655442 ANF655442:ANH655442 AXB655442:AXD655442 BGX655442:BGZ655442 BQT655442:BQV655442 CAP655442:CAR655442 CKL655442:CKN655442 CUH655442:CUJ655442 DED655442:DEF655442 DNZ655442:DOB655442 DXV655442:DXX655442 EHR655442:EHT655442 ERN655442:ERP655442 FBJ655442:FBL655442 FLF655442:FLH655442 FVB655442:FVD655442 GEX655442:GEZ655442 GOT655442:GOV655442 GYP655442:GYR655442 HIL655442:HIN655442 HSH655442:HSJ655442 ICD655442:ICF655442 ILZ655442:IMB655442 IVV655442:IVX655442 JFR655442:JFT655442 JPN655442:JPP655442 JZJ655442:JZL655442 KJF655442:KJH655442 KTB655442:KTD655442 LCX655442:LCZ655442 LMT655442:LMV655442 LWP655442:LWR655442 MGL655442:MGN655442 MQH655442:MQJ655442 NAD655442:NAF655442 NJZ655442:NKB655442 NTV655442:NTX655442 ODR655442:ODT655442 ONN655442:ONP655442 OXJ655442:OXL655442 PHF655442:PHH655442 PRB655442:PRD655442 QAX655442:QAZ655442 QKT655442:QKV655442 QUP655442:QUR655442 REL655442:REN655442 ROH655442:ROJ655442 RYD655442:RYF655442 SHZ655442:SIB655442 SRV655442:SRX655442 TBR655442:TBT655442 TLN655442:TLP655442 TVJ655442:TVL655442 UFF655442:UFH655442 UPB655442:UPD655442 UYX655442:UYZ655442 VIT655442:VIV655442 VSP655442:VSR655442 WCL655442:WCN655442 WMH655442:WMJ655442 WWD655442:WWF655442 V720978:X720978 JR720978:JT720978 TN720978:TP720978 ADJ720978:ADL720978 ANF720978:ANH720978 AXB720978:AXD720978 BGX720978:BGZ720978 BQT720978:BQV720978 CAP720978:CAR720978 CKL720978:CKN720978 CUH720978:CUJ720978 DED720978:DEF720978 DNZ720978:DOB720978 DXV720978:DXX720978 EHR720978:EHT720978 ERN720978:ERP720978 FBJ720978:FBL720978 FLF720978:FLH720978 FVB720978:FVD720978 GEX720978:GEZ720978 GOT720978:GOV720978 GYP720978:GYR720978 HIL720978:HIN720978 HSH720978:HSJ720978 ICD720978:ICF720978 ILZ720978:IMB720978 IVV720978:IVX720978 JFR720978:JFT720978 JPN720978:JPP720978 JZJ720978:JZL720978 KJF720978:KJH720978 KTB720978:KTD720978 LCX720978:LCZ720978 LMT720978:LMV720978 LWP720978:LWR720978 MGL720978:MGN720978 MQH720978:MQJ720978 NAD720978:NAF720978 NJZ720978:NKB720978 NTV720978:NTX720978 ODR720978:ODT720978 ONN720978:ONP720978 OXJ720978:OXL720978 PHF720978:PHH720978 PRB720978:PRD720978 QAX720978:QAZ720978 QKT720978:QKV720978 QUP720978:QUR720978 REL720978:REN720978 ROH720978:ROJ720978 RYD720978:RYF720978 SHZ720978:SIB720978 SRV720978:SRX720978 TBR720978:TBT720978 TLN720978:TLP720978 TVJ720978:TVL720978 UFF720978:UFH720978 UPB720978:UPD720978 UYX720978:UYZ720978 VIT720978:VIV720978 VSP720978:VSR720978 WCL720978:WCN720978 WMH720978:WMJ720978 WWD720978:WWF720978 V786514:X786514 JR786514:JT786514 TN786514:TP786514 ADJ786514:ADL786514 ANF786514:ANH786514 AXB786514:AXD786514 BGX786514:BGZ786514 BQT786514:BQV786514 CAP786514:CAR786514 CKL786514:CKN786514 CUH786514:CUJ786514 DED786514:DEF786514 DNZ786514:DOB786514 DXV786514:DXX786514 EHR786514:EHT786514 ERN786514:ERP786514 FBJ786514:FBL786514 FLF786514:FLH786514 FVB786514:FVD786514 GEX786514:GEZ786514 GOT786514:GOV786514 GYP786514:GYR786514 HIL786514:HIN786514 HSH786514:HSJ786514 ICD786514:ICF786514 ILZ786514:IMB786514 IVV786514:IVX786514 JFR786514:JFT786514 JPN786514:JPP786514 JZJ786514:JZL786514 KJF786514:KJH786514 KTB786514:KTD786514 LCX786514:LCZ786514 LMT786514:LMV786514 LWP786514:LWR786514 MGL786514:MGN786514 MQH786514:MQJ786514 NAD786514:NAF786514 NJZ786514:NKB786514 NTV786514:NTX786514 ODR786514:ODT786514 ONN786514:ONP786514 OXJ786514:OXL786514 PHF786514:PHH786514 PRB786514:PRD786514 QAX786514:QAZ786514 QKT786514:QKV786514 QUP786514:QUR786514 REL786514:REN786514 ROH786514:ROJ786514 RYD786514:RYF786514 SHZ786514:SIB786514 SRV786514:SRX786514 TBR786514:TBT786514 TLN786514:TLP786514 TVJ786514:TVL786514 UFF786514:UFH786514 UPB786514:UPD786514 UYX786514:UYZ786514 VIT786514:VIV786514 VSP786514:VSR786514 WCL786514:WCN786514 WMH786514:WMJ786514 WWD786514:WWF786514 V852050:X852050 JR852050:JT852050 TN852050:TP852050 ADJ852050:ADL852050 ANF852050:ANH852050 AXB852050:AXD852050 BGX852050:BGZ852050 BQT852050:BQV852050 CAP852050:CAR852050 CKL852050:CKN852050 CUH852050:CUJ852050 DED852050:DEF852050 DNZ852050:DOB852050 DXV852050:DXX852050 EHR852050:EHT852050 ERN852050:ERP852050 FBJ852050:FBL852050 FLF852050:FLH852050 FVB852050:FVD852050 GEX852050:GEZ852050 GOT852050:GOV852050 GYP852050:GYR852050 HIL852050:HIN852050 HSH852050:HSJ852050 ICD852050:ICF852050 ILZ852050:IMB852050 IVV852050:IVX852050 JFR852050:JFT852050 JPN852050:JPP852050 JZJ852050:JZL852050 KJF852050:KJH852050 KTB852050:KTD852050 LCX852050:LCZ852050 LMT852050:LMV852050 LWP852050:LWR852050 MGL852050:MGN852050 MQH852050:MQJ852050 NAD852050:NAF852050 NJZ852050:NKB852050 NTV852050:NTX852050 ODR852050:ODT852050 ONN852050:ONP852050 OXJ852050:OXL852050 PHF852050:PHH852050 PRB852050:PRD852050 QAX852050:QAZ852050 QKT852050:QKV852050 QUP852050:QUR852050 REL852050:REN852050 ROH852050:ROJ852050 RYD852050:RYF852050 SHZ852050:SIB852050 SRV852050:SRX852050 TBR852050:TBT852050 TLN852050:TLP852050 TVJ852050:TVL852050 UFF852050:UFH852050 UPB852050:UPD852050 UYX852050:UYZ852050 VIT852050:VIV852050 VSP852050:VSR852050 WCL852050:WCN852050 WMH852050:WMJ852050 WWD852050:WWF852050 V917586:X917586 JR917586:JT917586 TN917586:TP917586 ADJ917586:ADL917586 ANF917586:ANH917586 AXB917586:AXD917586 BGX917586:BGZ917586 BQT917586:BQV917586 CAP917586:CAR917586 CKL917586:CKN917586 CUH917586:CUJ917586 DED917586:DEF917586 DNZ917586:DOB917586 DXV917586:DXX917586 EHR917586:EHT917586 ERN917586:ERP917586 FBJ917586:FBL917586 FLF917586:FLH917586 FVB917586:FVD917586 GEX917586:GEZ917586 GOT917586:GOV917586 GYP917586:GYR917586 HIL917586:HIN917586 HSH917586:HSJ917586 ICD917586:ICF917586 ILZ917586:IMB917586 IVV917586:IVX917586 JFR917586:JFT917586 JPN917586:JPP917586 JZJ917586:JZL917586 KJF917586:KJH917586 KTB917586:KTD917586 LCX917586:LCZ917586 LMT917586:LMV917586 LWP917586:LWR917586 MGL917586:MGN917586 MQH917586:MQJ917586 NAD917586:NAF917586 NJZ917586:NKB917586 NTV917586:NTX917586 ODR917586:ODT917586 ONN917586:ONP917586 OXJ917586:OXL917586 PHF917586:PHH917586 PRB917586:PRD917586 QAX917586:QAZ917586 QKT917586:QKV917586 QUP917586:QUR917586 REL917586:REN917586 ROH917586:ROJ917586 RYD917586:RYF917586 SHZ917586:SIB917586 SRV917586:SRX917586 TBR917586:TBT917586 TLN917586:TLP917586 TVJ917586:TVL917586 UFF917586:UFH917586 UPB917586:UPD917586 UYX917586:UYZ917586 VIT917586:VIV917586 VSP917586:VSR917586 WCL917586:WCN917586 WMH917586:WMJ917586 WWD917586:WWF917586 V983122:X983122 JR983122:JT983122 TN983122:TP983122 ADJ983122:ADL983122 ANF983122:ANH983122 AXB983122:AXD983122 BGX983122:BGZ983122 BQT983122:BQV983122 CAP983122:CAR983122 CKL983122:CKN983122 CUH983122:CUJ983122 DED983122:DEF983122 DNZ983122:DOB983122 DXV983122:DXX983122 EHR983122:EHT983122 ERN983122:ERP983122 FBJ983122:FBL983122 FLF983122:FLH983122 FVB983122:FVD983122 GEX983122:GEZ983122 GOT983122:GOV983122 GYP983122:GYR983122 HIL983122:HIN983122 HSH983122:HSJ983122 ICD983122:ICF983122 ILZ983122:IMB983122 IVV983122:IVX983122 JFR983122:JFT983122 JPN983122:JPP983122 JZJ983122:JZL983122 KJF983122:KJH983122 KTB983122:KTD983122 LCX983122:LCZ983122 LMT983122:LMV983122 LWP983122:LWR983122 MGL983122:MGN983122 MQH983122:MQJ983122 NAD983122:NAF983122 NJZ983122:NKB983122 NTV983122:NTX983122 ODR983122:ODT983122 ONN983122:ONP983122 OXJ983122:OXL983122 PHF983122:PHH983122 PRB983122:PRD983122 QAX983122:QAZ983122 QKT983122:QKV983122 QUP983122:QUR983122 REL983122:REN983122 ROH983122:ROJ983122 RYD983122:RYF983122 SHZ983122:SIB983122 SRV983122:SRX983122 TBR983122:TBT983122 TLN983122:TLP983122 TVJ983122:TVL983122 UFF983122:UFH983122 UPB983122:UPD983122 UYX983122:UYZ983122 VIT983122:VIV983122 VSP983122:VSR983122 WCL983122:WCN983122 WMH983122:WMJ983122 WWD983122:WWF983122 V84:X84 JR84:JT84 TN84:TP84 ADJ84:ADL84 ANF84:ANH84 AXB84:AXD84 BGX84:BGZ84 BQT84:BQV84 CAP84:CAR84 CKL84:CKN84 CUH84:CUJ84 DED84:DEF84 DNZ84:DOB84 DXV84:DXX84 EHR84:EHT84 ERN84:ERP84 FBJ84:FBL84 FLF84:FLH84 FVB84:FVD84 GEX84:GEZ84 GOT84:GOV84 GYP84:GYR84 HIL84:HIN84 HSH84:HSJ84 ICD84:ICF84 ILZ84:IMB84 IVV84:IVX84 JFR84:JFT84 JPN84:JPP84 JZJ84:JZL84 KJF84:KJH84 KTB84:KTD84 LCX84:LCZ84 LMT84:LMV84 LWP84:LWR84 MGL84:MGN84 MQH84:MQJ84 NAD84:NAF84 NJZ84:NKB84 NTV84:NTX84 ODR84:ODT84 ONN84:ONP84 OXJ84:OXL84 PHF84:PHH84 PRB84:PRD84 QAX84:QAZ84 QKT84:QKV84 QUP84:QUR84 REL84:REN84 ROH84:ROJ84 RYD84:RYF84 SHZ84:SIB84 SRV84:SRX84 TBR84:TBT84 TLN84:TLP84 TVJ84:TVL84 UFF84:UFH84 UPB84:UPD84 UYX84:UYZ84 VIT84:VIV84 VSP84:VSR84 WCL84:WCN84 WMH84:WMJ84 WWD84:WWF84 V65620:X65620 JR65620:JT65620 TN65620:TP65620 ADJ65620:ADL65620 ANF65620:ANH65620 AXB65620:AXD65620 BGX65620:BGZ65620 BQT65620:BQV65620 CAP65620:CAR65620 CKL65620:CKN65620 CUH65620:CUJ65620 DED65620:DEF65620 DNZ65620:DOB65620 DXV65620:DXX65620 EHR65620:EHT65620 ERN65620:ERP65620 FBJ65620:FBL65620 FLF65620:FLH65620 FVB65620:FVD65620 GEX65620:GEZ65620 GOT65620:GOV65620 GYP65620:GYR65620 HIL65620:HIN65620 HSH65620:HSJ65620 ICD65620:ICF65620 ILZ65620:IMB65620 IVV65620:IVX65620 JFR65620:JFT65620 JPN65620:JPP65620 JZJ65620:JZL65620 KJF65620:KJH65620 KTB65620:KTD65620 LCX65620:LCZ65620 LMT65620:LMV65620 LWP65620:LWR65620 MGL65620:MGN65620 MQH65620:MQJ65620 NAD65620:NAF65620 NJZ65620:NKB65620 NTV65620:NTX65620 ODR65620:ODT65620 ONN65620:ONP65620 OXJ65620:OXL65620 PHF65620:PHH65620 PRB65620:PRD65620 QAX65620:QAZ65620 QKT65620:QKV65620 QUP65620:QUR65620 REL65620:REN65620 ROH65620:ROJ65620 RYD65620:RYF65620 SHZ65620:SIB65620 SRV65620:SRX65620 TBR65620:TBT65620 TLN65620:TLP65620 TVJ65620:TVL65620 UFF65620:UFH65620 UPB65620:UPD65620 UYX65620:UYZ65620 VIT65620:VIV65620 VSP65620:VSR65620 WCL65620:WCN65620 WMH65620:WMJ65620 WWD65620:WWF65620 V131156:X131156 JR131156:JT131156 TN131156:TP131156 ADJ131156:ADL131156 ANF131156:ANH131156 AXB131156:AXD131156 BGX131156:BGZ131156 BQT131156:BQV131156 CAP131156:CAR131156 CKL131156:CKN131156 CUH131156:CUJ131156 DED131156:DEF131156 DNZ131156:DOB131156 DXV131156:DXX131156 EHR131156:EHT131156 ERN131156:ERP131156 FBJ131156:FBL131156 FLF131156:FLH131156 FVB131156:FVD131156 GEX131156:GEZ131156 GOT131156:GOV131156 GYP131156:GYR131156 HIL131156:HIN131156 HSH131156:HSJ131156 ICD131156:ICF131156 ILZ131156:IMB131156 IVV131156:IVX131156 JFR131156:JFT131156 JPN131156:JPP131156 JZJ131156:JZL131156 KJF131156:KJH131156 KTB131156:KTD131156 LCX131156:LCZ131156 LMT131156:LMV131156 LWP131156:LWR131156 MGL131156:MGN131156 MQH131156:MQJ131156 NAD131156:NAF131156 NJZ131156:NKB131156 NTV131156:NTX131156 ODR131156:ODT131156 ONN131156:ONP131156 OXJ131156:OXL131156 PHF131156:PHH131156 PRB131156:PRD131156 QAX131156:QAZ131156 QKT131156:QKV131156 QUP131156:QUR131156 REL131156:REN131156 ROH131156:ROJ131156 RYD131156:RYF131156 SHZ131156:SIB131156 SRV131156:SRX131156 TBR131156:TBT131156 TLN131156:TLP131156 TVJ131156:TVL131156 UFF131156:UFH131156 UPB131156:UPD131156 UYX131156:UYZ131156 VIT131156:VIV131156 VSP131156:VSR131156 WCL131156:WCN131156 WMH131156:WMJ131156 WWD131156:WWF131156 V196692:X196692 JR196692:JT196692 TN196692:TP196692 ADJ196692:ADL196692 ANF196692:ANH196692 AXB196692:AXD196692 BGX196692:BGZ196692 BQT196692:BQV196692 CAP196692:CAR196692 CKL196692:CKN196692 CUH196692:CUJ196692 DED196692:DEF196692 DNZ196692:DOB196692 DXV196692:DXX196692 EHR196692:EHT196692 ERN196692:ERP196692 FBJ196692:FBL196692 FLF196692:FLH196692 FVB196692:FVD196692 GEX196692:GEZ196692 GOT196692:GOV196692 GYP196692:GYR196692 HIL196692:HIN196692 HSH196692:HSJ196692 ICD196692:ICF196692 ILZ196692:IMB196692 IVV196692:IVX196692 JFR196692:JFT196692 JPN196692:JPP196692 JZJ196692:JZL196692 KJF196692:KJH196692 KTB196692:KTD196692 LCX196692:LCZ196692 LMT196692:LMV196692 LWP196692:LWR196692 MGL196692:MGN196692 MQH196692:MQJ196692 NAD196692:NAF196692 NJZ196692:NKB196692 NTV196692:NTX196692 ODR196692:ODT196692 ONN196692:ONP196692 OXJ196692:OXL196692 PHF196692:PHH196692 PRB196692:PRD196692 QAX196692:QAZ196692 QKT196692:QKV196692 QUP196692:QUR196692 REL196692:REN196692 ROH196692:ROJ196692 RYD196692:RYF196692 SHZ196692:SIB196692 SRV196692:SRX196692 TBR196692:TBT196692 TLN196692:TLP196692 TVJ196692:TVL196692 UFF196692:UFH196692 UPB196692:UPD196692 UYX196692:UYZ196692 VIT196692:VIV196692 VSP196692:VSR196692 WCL196692:WCN196692 WMH196692:WMJ196692 WWD196692:WWF196692 V262228:X262228 JR262228:JT262228 TN262228:TP262228 ADJ262228:ADL262228 ANF262228:ANH262228 AXB262228:AXD262228 BGX262228:BGZ262228 BQT262228:BQV262228 CAP262228:CAR262228 CKL262228:CKN262228 CUH262228:CUJ262228 DED262228:DEF262228 DNZ262228:DOB262228 DXV262228:DXX262228 EHR262228:EHT262228 ERN262228:ERP262228 FBJ262228:FBL262228 FLF262228:FLH262228 FVB262228:FVD262228 GEX262228:GEZ262228 GOT262228:GOV262228 GYP262228:GYR262228 HIL262228:HIN262228 HSH262228:HSJ262228 ICD262228:ICF262228 ILZ262228:IMB262228 IVV262228:IVX262228 JFR262228:JFT262228 JPN262228:JPP262228 JZJ262228:JZL262228 KJF262228:KJH262228 KTB262228:KTD262228 LCX262228:LCZ262228 LMT262228:LMV262228 LWP262228:LWR262228 MGL262228:MGN262228 MQH262228:MQJ262228 NAD262228:NAF262228 NJZ262228:NKB262228 NTV262228:NTX262228 ODR262228:ODT262228 ONN262228:ONP262228 OXJ262228:OXL262228 PHF262228:PHH262228 PRB262228:PRD262228 QAX262228:QAZ262228 QKT262228:QKV262228 QUP262228:QUR262228 REL262228:REN262228 ROH262228:ROJ262228 RYD262228:RYF262228 SHZ262228:SIB262228 SRV262228:SRX262228 TBR262228:TBT262228 TLN262228:TLP262228 TVJ262228:TVL262228 UFF262228:UFH262228 UPB262228:UPD262228 UYX262228:UYZ262228 VIT262228:VIV262228 VSP262228:VSR262228 WCL262228:WCN262228 WMH262228:WMJ262228 WWD262228:WWF262228 V327764:X327764 JR327764:JT327764 TN327764:TP327764 ADJ327764:ADL327764 ANF327764:ANH327764 AXB327764:AXD327764 BGX327764:BGZ327764 BQT327764:BQV327764 CAP327764:CAR327764 CKL327764:CKN327764 CUH327764:CUJ327764 DED327764:DEF327764 DNZ327764:DOB327764 DXV327764:DXX327764 EHR327764:EHT327764 ERN327764:ERP327764 FBJ327764:FBL327764 FLF327764:FLH327764 FVB327764:FVD327764 GEX327764:GEZ327764 GOT327764:GOV327764 GYP327764:GYR327764 HIL327764:HIN327764 HSH327764:HSJ327764 ICD327764:ICF327764 ILZ327764:IMB327764 IVV327764:IVX327764 JFR327764:JFT327764 JPN327764:JPP327764 JZJ327764:JZL327764 KJF327764:KJH327764 KTB327764:KTD327764 LCX327764:LCZ327764 LMT327764:LMV327764 LWP327764:LWR327764 MGL327764:MGN327764 MQH327764:MQJ327764 NAD327764:NAF327764 NJZ327764:NKB327764 NTV327764:NTX327764 ODR327764:ODT327764 ONN327764:ONP327764 OXJ327764:OXL327764 PHF327764:PHH327764 PRB327764:PRD327764 QAX327764:QAZ327764 QKT327764:QKV327764 QUP327764:QUR327764 REL327764:REN327764 ROH327764:ROJ327764 RYD327764:RYF327764 SHZ327764:SIB327764 SRV327764:SRX327764 TBR327764:TBT327764 TLN327764:TLP327764 TVJ327764:TVL327764 UFF327764:UFH327764 UPB327764:UPD327764 UYX327764:UYZ327764 VIT327764:VIV327764 VSP327764:VSR327764 WCL327764:WCN327764 WMH327764:WMJ327764 WWD327764:WWF327764 V393300:X393300 JR393300:JT393300 TN393300:TP393300 ADJ393300:ADL393300 ANF393300:ANH393300 AXB393300:AXD393300 BGX393300:BGZ393300 BQT393300:BQV393300 CAP393300:CAR393300 CKL393300:CKN393300 CUH393300:CUJ393300 DED393300:DEF393300 DNZ393300:DOB393300 DXV393300:DXX393300 EHR393300:EHT393300 ERN393300:ERP393300 FBJ393300:FBL393300 FLF393300:FLH393300 FVB393300:FVD393300 GEX393300:GEZ393300 GOT393300:GOV393300 GYP393300:GYR393300 HIL393300:HIN393300 HSH393300:HSJ393300 ICD393300:ICF393300 ILZ393300:IMB393300 IVV393300:IVX393300 JFR393300:JFT393300 JPN393300:JPP393300 JZJ393300:JZL393300 KJF393300:KJH393300 KTB393300:KTD393300 LCX393300:LCZ393300 LMT393300:LMV393300 LWP393300:LWR393300 MGL393300:MGN393300 MQH393300:MQJ393300 NAD393300:NAF393300 NJZ393300:NKB393300 NTV393300:NTX393300 ODR393300:ODT393300 ONN393300:ONP393300 OXJ393300:OXL393300 PHF393300:PHH393300 PRB393300:PRD393300 QAX393300:QAZ393300 QKT393300:QKV393300 QUP393300:QUR393300 REL393300:REN393300 ROH393300:ROJ393300 RYD393300:RYF393300 SHZ393300:SIB393300 SRV393300:SRX393300 TBR393300:TBT393300 TLN393300:TLP393300 TVJ393300:TVL393300 UFF393300:UFH393300 UPB393300:UPD393300 UYX393300:UYZ393300 VIT393300:VIV393300 VSP393300:VSR393300 WCL393300:WCN393300 WMH393300:WMJ393300 WWD393300:WWF393300 V458836:X458836 JR458836:JT458836 TN458836:TP458836 ADJ458836:ADL458836 ANF458836:ANH458836 AXB458836:AXD458836 BGX458836:BGZ458836 BQT458836:BQV458836 CAP458836:CAR458836 CKL458836:CKN458836 CUH458836:CUJ458836 DED458836:DEF458836 DNZ458836:DOB458836 DXV458836:DXX458836 EHR458836:EHT458836 ERN458836:ERP458836 FBJ458836:FBL458836 FLF458836:FLH458836 FVB458836:FVD458836 GEX458836:GEZ458836 GOT458836:GOV458836 GYP458836:GYR458836 HIL458836:HIN458836 HSH458836:HSJ458836 ICD458836:ICF458836 ILZ458836:IMB458836 IVV458836:IVX458836 JFR458836:JFT458836 JPN458836:JPP458836 JZJ458836:JZL458836 KJF458836:KJH458836 KTB458836:KTD458836 LCX458836:LCZ458836 LMT458836:LMV458836 LWP458836:LWR458836 MGL458836:MGN458836 MQH458836:MQJ458836 NAD458836:NAF458836 NJZ458836:NKB458836 NTV458836:NTX458836 ODR458836:ODT458836 ONN458836:ONP458836 OXJ458836:OXL458836 PHF458836:PHH458836 PRB458836:PRD458836 QAX458836:QAZ458836 QKT458836:QKV458836 QUP458836:QUR458836 REL458836:REN458836 ROH458836:ROJ458836 RYD458836:RYF458836 SHZ458836:SIB458836 SRV458836:SRX458836 TBR458836:TBT458836 TLN458836:TLP458836 TVJ458836:TVL458836 UFF458836:UFH458836 UPB458836:UPD458836 UYX458836:UYZ458836 VIT458836:VIV458836 VSP458836:VSR458836 WCL458836:WCN458836 WMH458836:WMJ458836 WWD458836:WWF458836 V524372:X524372 JR524372:JT524372 TN524372:TP524372 ADJ524372:ADL524372 ANF524372:ANH524372 AXB524372:AXD524372 BGX524372:BGZ524372 BQT524372:BQV524372 CAP524372:CAR524372 CKL524372:CKN524372 CUH524372:CUJ524372 DED524372:DEF524372 DNZ524372:DOB524372 DXV524372:DXX524372 EHR524372:EHT524372 ERN524372:ERP524372 FBJ524372:FBL524372 FLF524372:FLH524372 FVB524372:FVD524372 GEX524372:GEZ524372 GOT524372:GOV524372 GYP524372:GYR524372 HIL524372:HIN524372 HSH524372:HSJ524372 ICD524372:ICF524372 ILZ524372:IMB524372 IVV524372:IVX524372 JFR524372:JFT524372 JPN524372:JPP524372 JZJ524372:JZL524372 KJF524372:KJH524372 KTB524372:KTD524372 LCX524372:LCZ524372 LMT524372:LMV524372 LWP524372:LWR524372 MGL524372:MGN524372 MQH524372:MQJ524372 NAD524372:NAF524372 NJZ524372:NKB524372 NTV524372:NTX524372 ODR524372:ODT524372 ONN524372:ONP524372 OXJ524372:OXL524372 PHF524372:PHH524372 PRB524372:PRD524372 QAX524372:QAZ524372 QKT524372:QKV524372 QUP524372:QUR524372 REL524372:REN524372 ROH524372:ROJ524372 RYD524372:RYF524372 SHZ524372:SIB524372 SRV524372:SRX524372 TBR524372:TBT524372 TLN524372:TLP524372 TVJ524372:TVL524372 UFF524372:UFH524372 UPB524372:UPD524372 UYX524372:UYZ524372 VIT524372:VIV524372 VSP524372:VSR524372 WCL524372:WCN524372 WMH524372:WMJ524372 WWD524372:WWF524372 V589908:X589908 JR589908:JT589908 TN589908:TP589908 ADJ589908:ADL589908 ANF589908:ANH589908 AXB589908:AXD589908 BGX589908:BGZ589908 BQT589908:BQV589908 CAP589908:CAR589908 CKL589908:CKN589908 CUH589908:CUJ589908 DED589908:DEF589908 DNZ589908:DOB589908 DXV589908:DXX589908 EHR589908:EHT589908 ERN589908:ERP589908 FBJ589908:FBL589908 FLF589908:FLH589908 FVB589908:FVD589908 GEX589908:GEZ589908 GOT589908:GOV589908 GYP589908:GYR589908 HIL589908:HIN589908 HSH589908:HSJ589908 ICD589908:ICF589908 ILZ589908:IMB589908 IVV589908:IVX589908 JFR589908:JFT589908 JPN589908:JPP589908 JZJ589908:JZL589908 KJF589908:KJH589908 KTB589908:KTD589908 LCX589908:LCZ589908 LMT589908:LMV589908 LWP589908:LWR589908 MGL589908:MGN589908 MQH589908:MQJ589908 NAD589908:NAF589908 NJZ589908:NKB589908 NTV589908:NTX589908 ODR589908:ODT589908 ONN589908:ONP589908 OXJ589908:OXL589908 PHF589908:PHH589908 PRB589908:PRD589908 QAX589908:QAZ589908 QKT589908:QKV589908 QUP589908:QUR589908 REL589908:REN589908 ROH589908:ROJ589908 RYD589908:RYF589908 SHZ589908:SIB589908 SRV589908:SRX589908 TBR589908:TBT589908 TLN589908:TLP589908 TVJ589908:TVL589908 UFF589908:UFH589908 UPB589908:UPD589908 UYX589908:UYZ589908 VIT589908:VIV589908 VSP589908:VSR589908 WCL589908:WCN589908 WMH589908:WMJ589908 WWD589908:WWF589908 V655444:X655444 JR655444:JT655444 TN655444:TP655444 ADJ655444:ADL655444 ANF655444:ANH655444 AXB655444:AXD655444 BGX655444:BGZ655444 BQT655444:BQV655444 CAP655444:CAR655444 CKL655444:CKN655444 CUH655444:CUJ655444 DED655444:DEF655444 DNZ655444:DOB655444 DXV655444:DXX655444 EHR655444:EHT655444 ERN655444:ERP655444 FBJ655444:FBL655444 FLF655444:FLH655444 FVB655444:FVD655444 GEX655444:GEZ655444 GOT655444:GOV655444 GYP655444:GYR655444 HIL655444:HIN655444 HSH655444:HSJ655444 ICD655444:ICF655444 ILZ655444:IMB655444 IVV655444:IVX655444 JFR655444:JFT655444 JPN655444:JPP655444 JZJ655444:JZL655444 KJF655444:KJH655444 KTB655444:KTD655444 LCX655444:LCZ655444 LMT655444:LMV655444 LWP655444:LWR655444 MGL655444:MGN655444 MQH655444:MQJ655444 NAD655444:NAF655444 NJZ655444:NKB655444 NTV655444:NTX655444 ODR655444:ODT655444 ONN655444:ONP655444 OXJ655444:OXL655444 PHF655444:PHH655444 PRB655444:PRD655444 QAX655444:QAZ655444 QKT655444:QKV655444 QUP655444:QUR655444 REL655444:REN655444 ROH655444:ROJ655444 RYD655444:RYF655444 SHZ655444:SIB655444 SRV655444:SRX655444 TBR655444:TBT655444 TLN655444:TLP655444 TVJ655444:TVL655444 UFF655444:UFH655444 UPB655444:UPD655444 UYX655444:UYZ655444 VIT655444:VIV655444 VSP655444:VSR655444 WCL655444:WCN655444 WMH655444:WMJ655444 WWD655444:WWF655444 V720980:X720980 JR720980:JT720980 TN720980:TP720980 ADJ720980:ADL720980 ANF720980:ANH720980 AXB720980:AXD720980 BGX720980:BGZ720980 BQT720980:BQV720980 CAP720980:CAR720980 CKL720980:CKN720980 CUH720980:CUJ720980 DED720980:DEF720980 DNZ720980:DOB720980 DXV720980:DXX720980 EHR720980:EHT720980 ERN720980:ERP720980 FBJ720980:FBL720980 FLF720980:FLH720980 FVB720980:FVD720980 GEX720980:GEZ720980 GOT720980:GOV720980 GYP720980:GYR720980 HIL720980:HIN720980 HSH720980:HSJ720980 ICD720980:ICF720980 ILZ720980:IMB720980 IVV720980:IVX720980 JFR720980:JFT720980 JPN720980:JPP720980 JZJ720980:JZL720980 KJF720980:KJH720980 KTB720980:KTD720980 LCX720980:LCZ720980 LMT720980:LMV720980 LWP720980:LWR720980 MGL720980:MGN720980 MQH720980:MQJ720980 NAD720980:NAF720980 NJZ720980:NKB720980 NTV720980:NTX720980 ODR720980:ODT720980 ONN720980:ONP720980 OXJ720980:OXL720980 PHF720980:PHH720980 PRB720980:PRD720980 QAX720980:QAZ720980 QKT720980:QKV720980 QUP720980:QUR720980 REL720980:REN720980 ROH720980:ROJ720980 RYD720980:RYF720980 SHZ720980:SIB720980 SRV720980:SRX720980 TBR720980:TBT720980 TLN720980:TLP720980 TVJ720980:TVL720980 UFF720980:UFH720980 UPB720980:UPD720980 UYX720980:UYZ720980 VIT720980:VIV720980 VSP720980:VSR720980 WCL720980:WCN720980 WMH720980:WMJ720980 WWD720980:WWF720980 V786516:X786516 JR786516:JT786516 TN786516:TP786516 ADJ786516:ADL786516 ANF786516:ANH786516 AXB786516:AXD786516 BGX786516:BGZ786516 BQT786516:BQV786516 CAP786516:CAR786516 CKL786516:CKN786516 CUH786516:CUJ786516 DED786516:DEF786516 DNZ786516:DOB786516 DXV786516:DXX786516 EHR786516:EHT786516 ERN786516:ERP786516 FBJ786516:FBL786516 FLF786516:FLH786516 FVB786516:FVD786516 GEX786516:GEZ786516 GOT786516:GOV786516 GYP786516:GYR786516 HIL786516:HIN786516 HSH786516:HSJ786516 ICD786516:ICF786516 ILZ786516:IMB786516 IVV786516:IVX786516 JFR786516:JFT786516 JPN786516:JPP786516 JZJ786516:JZL786516 KJF786516:KJH786516 KTB786516:KTD786516 LCX786516:LCZ786516 LMT786516:LMV786516 LWP786516:LWR786516 MGL786516:MGN786516 MQH786516:MQJ786516 NAD786516:NAF786516 NJZ786516:NKB786516 NTV786516:NTX786516 ODR786516:ODT786516 ONN786516:ONP786516 OXJ786516:OXL786516 PHF786516:PHH786516 PRB786516:PRD786516 QAX786516:QAZ786516 QKT786516:QKV786516 QUP786516:QUR786516 REL786516:REN786516 ROH786516:ROJ786516 RYD786516:RYF786516 SHZ786516:SIB786516 SRV786516:SRX786516 TBR786516:TBT786516 TLN786516:TLP786516 TVJ786516:TVL786516 UFF786516:UFH786516 UPB786516:UPD786516 UYX786516:UYZ786516 VIT786516:VIV786516 VSP786516:VSR786516 WCL786516:WCN786516 WMH786516:WMJ786516 WWD786516:WWF786516 V852052:X852052 JR852052:JT852052 TN852052:TP852052 ADJ852052:ADL852052 ANF852052:ANH852052 AXB852052:AXD852052 BGX852052:BGZ852052 BQT852052:BQV852052 CAP852052:CAR852052 CKL852052:CKN852052 CUH852052:CUJ852052 DED852052:DEF852052 DNZ852052:DOB852052 DXV852052:DXX852052 EHR852052:EHT852052 ERN852052:ERP852052 FBJ852052:FBL852052 FLF852052:FLH852052 FVB852052:FVD852052 GEX852052:GEZ852052 GOT852052:GOV852052 GYP852052:GYR852052 HIL852052:HIN852052 HSH852052:HSJ852052 ICD852052:ICF852052 ILZ852052:IMB852052 IVV852052:IVX852052 JFR852052:JFT852052 JPN852052:JPP852052 JZJ852052:JZL852052 KJF852052:KJH852052 KTB852052:KTD852052 LCX852052:LCZ852052 LMT852052:LMV852052 LWP852052:LWR852052 MGL852052:MGN852052 MQH852052:MQJ852052 NAD852052:NAF852052 NJZ852052:NKB852052 NTV852052:NTX852052 ODR852052:ODT852052 ONN852052:ONP852052 OXJ852052:OXL852052 PHF852052:PHH852052 PRB852052:PRD852052 QAX852052:QAZ852052 QKT852052:QKV852052 QUP852052:QUR852052 REL852052:REN852052 ROH852052:ROJ852052 RYD852052:RYF852052 SHZ852052:SIB852052 SRV852052:SRX852052 TBR852052:TBT852052 TLN852052:TLP852052 TVJ852052:TVL852052 UFF852052:UFH852052 UPB852052:UPD852052 UYX852052:UYZ852052 VIT852052:VIV852052 VSP852052:VSR852052 WCL852052:WCN852052 WMH852052:WMJ852052 WWD852052:WWF852052 V917588:X917588 JR917588:JT917588 TN917588:TP917588 ADJ917588:ADL917588 ANF917588:ANH917588 AXB917588:AXD917588 BGX917588:BGZ917588 BQT917588:BQV917588 CAP917588:CAR917588 CKL917588:CKN917588 CUH917588:CUJ917588 DED917588:DEF917588 DNZ917588:DOB917588 DXV917588:DXX917588 EHR917588:EHT917588 ERN917588:ERP917588 FBJ917588:FBL917588 FLF917588:FLH917588 FVB917588:FVD917588 GEX917588:GEZ917588 GOT917588:GOV917588 GYP917588:GYR917588 HIL917588:HIN917588 HSH917588:HSJ917588 ICD917588:ICF917588 ILZ917588:IMB917588 IVV917588:IVX917588 JFR917588:JFT917588 JPN917588:JPP917588 JZJ917588:JZL917588 KJF917588:KJH917588 KTB917588:KTD917588 LCX917588:LCZ917588 LMT917588:LMV917588 LWP917588:LWR917588 MGL917588:MGN917588 MQH917588:MQJ917588 NAD917588:NAF917588 NJZ917588:NKB917588 NTV917588:NTX917588 ODR917588:ODT917588 ONN917588:ONP917588 OXJ917588:OXL917588 PHF917588:PHH917588 PRB917588:PRD917588 QAX917588:QAZ917588 QKT917588:QKV917588 QUP917588:QUR917588 REL917588:REN917588 ROH917588:ROJ917588 RYD917588:RYF917588 SHZ917588:SIB917588 SRV917588:SRX917588 TBR917588:TBT917588 TLN917588:TLP917588 TVJ917588:TVL917588 UFF917588:UFH917588 UPB917588:UPD917588 UYX917588:UYZ917588 VIT917588:VIV917588 VSP917588:VSR917588 WCL917588:WCN917588 WMH917588:WMJ917588 WWD917588:WWF917588 V983124:X983124 JR983124:JT983124 TN983124:TP983124 ADJ983124:ADL983124 ANF983124:ANH983124 AXB983124:AXD983124 BGX983124:BGZ983124 BQT983124:BQV983124 CAP983124:CAR983124 CKL983124:CKN983124 CUH983124:CUJ983124 DED983124:DEF983124 DNZ983124:DOB983124 DXV983124:DXX983124 EHR983124:EHT983124 ERN983124:ERP983124 FBJ983124:FBL983124 FLF983124:FLH983124 FVB983124:FVD983124 GEX983124:GEZ983124 GOT983124:GOV983124 GYP983124:GYR983124 HIL983124:HIN983124 HSH983124:HSJ983124 ICD983124:ICF983124 ILZ983124:IMB983124 IVV983124:IVX983124 JFR983124:JFT983124 JPN983124:JPP983124 JZJ983124:JZL983124 KJF983124:KJH983124 KTB983124:KTD983124 LCX983124:LCZ983124 LMT983124:LMV983124 LWP983124:LWR983124 MGL983124:MGN983124 MQH983124:MQJ983124 NAD983124:NAF983124 NJZ983124:NKB983124 NTV983124:NTX983124 ODR983124:ODT983124 ONN983124:ONP983124 OXJ983124:OXL983124 PHF983124:PHH983124 PRB983124:PRD983124 QAX983124:QAZ983124 QKT983124:QKV983124 QUP983124:QUR983124 REL983124:REN983124 ROH983124:ROJ983124 RYD983124:RYF983124 SHZ983124:SIB983124 SRV983124:SRX983124 TBR983124:TBT983124 TLN983124:TLP983124 TVJ983124:TVL983124 UFF983124:UFH983124 UPB983124:UPD983124 UYX983124:UYZ983124 VIT983124:VIV983124 VSP983124:VSR983124 WCL983124:WCN983124 WMH983124:WMJ983124 WWD983124:WWF983124 X18:X19 JR16:JS19 TN16:TO19 ADJ16:ADK19 ANF16:ANG19 AXB16:AXC19 BGX16:BGY19 BQT16:BQU19 CAP16:CAQ19 CKL16:CKM19 CUH16:CUI19 DED16:DEE19 DNZ16:DOA19 DXV16:DXW19 EHR16:EHS19 ERN16:ERO19 FBJ16:FBK19 FLF16:FLG19 FVB16:FVC19 GEX16:GEY19 GOT16:GOU19 GYP16:GYQ19 HIL16:HIM19 HSH16:HSI19 ICD16:ICE19 ILZ16:IMA19 IVV16:IVW19 JFR16:JFS19 JPN16:JPO19 JZJ16:JZK19 KJF16:KJG19 KTB16:KTC19 LCX16:LCY19 LMT16:LMU19 LWP16:LWQ19 MGL16:MGM19 MQH16:MQI19 NAD16:NAE19 NJZ16:NKA19 NTV16:NTW19 ODR16:ODS19 ONN16:ONO19 OXJ16:OXK19 PHF16:PHG19 PRB16:PRC19 QAX16:QAY19 QKT16:QKU19 QUP16:QUQ19 REL16:REM19 ROH16:ROI19 RYD16:RYE19 SHZ16:SIA19 SRV16:SRW19 TBR16:TBS19 TLN16:TLO19 TVJ16:TVK19 UFF16:UFG19 UPB16:UPC19 UYX16:UYY19 VIT16:VIU19 VSP16:VSQ19 WCL16:WCM19 WMH16:WMI19 WWD16:WWE19 V65552:W65555 JR65552:JS65555 TN65552:TO65555 ADJ65552:ADK65555 ANF65552:ANG65555 AXB65552:AXC65555 BGX65552:BGY65555 BQT65552:BQU65555 CAP65552:CAQ65555 CKL65552:CKM65555 CUH65552:CUI65555 DED65552:DEE65555 DNZ65552:DOA65555 DXV65552:DXW65555 EHR65552:EHS65555 ERN65552:ERO65555 FBJ65552:FBK65555 FLF65552:FLG65555 FVB65552:FVC65555 GEX65552:GEY65555 GOT65552:GOU65555 GYP65552:GYQ65555 HIL65552:HIM65555 HSH65552:HSI65555 ICD65552:ICE65555 ILZ65552:IMA65555 IVV65552:IVW65555 JFR65552:JFS65555 JPN65552:JPO65555 JZJ65552:JZK65555 KJF65552:KJG65555 KTB65552:KTC65555 LCX65552:LCY65555 LMT65552:LMU65555 LWP65552:LWQ65555 MGL65552:MGM65555 MQH65552:MQI65555 NAD65552:NAE65555 NJZ65552:NKA65555 NTV65552:NTW65555 ODR65552:ODS65555 ONN65552:ONO65555 OXJ65552:OXK65555 PHF65552:PHG65555 PRB65552:PRC65555 QAX65552:QAY65555 QKT65552:QKU65555 QUP65552:QUQ65555 REL65552:REM65555 ROH65552:ROI65555 RYD65552:RYE65555 SHZ65552:SIA65555 SRV65552:SRW65555 TBR65552:TBS65555 TLN65552:TLO65555 TVJ65552:TVK65555 UFF65552:UFG65555 UPB65552:UPC65555 UYX65552:UYY65555 VIT65552:VIU65555 VSP65552:VSQ65555 WCL65552:WCM65555 WMH65552:WMI65555 WWD65552:WWE65555 V131088:W131091 JR131088:JS131091 TN131088:TO131091 ADJ131088:ADK131091 ANF131088:ANG131091 AXB131088:AXC131091 BGX131088:BGY131091 BQT131088:BQU131091 CAP131088:CAQ131091 CKL131088:CKM131091 CUH131088:CUI131091 DED131088:DEE131091 DNZ131088:DOA131091 DXV131088:DXW131091 EHR131088:EHS131091 ERN131088:ERO131091 FBJ131088:FBK131091 FLF131088:FLG131091 FVB131088:FVC131091 GEX131088:GEY131091 GOT131088:GOU131091 GYP131088:GYQ131091 HIL131088:HIM131091 HSH131088:HSI131091 ICD131088:ICE131091 ILZ131088:IMA131091 IVV131088:IVW131091 JFR131088:JFS131091 JPN131088:JPO131091 JZJ131088:JZK131091 KJF131088:KJG131091 KTB131088:KTC131091 LCX131088:LCY131091 LMT131088:LMU131091 LWP131088:LWQ131091 MGL131088:MGM131091 MQH131088:MQI131091 NAD131088:NAE131091 NJZ131088:NKA131091 NTV131088:NTW131091 ODR131088:ODS131091 ONN131088:ONO131091 OXJ131088:OXK131091 PHF131088:PHG131091 PRB131088:PRC131091 QAX131088:QAY131091 QKT131088:QKU131091 QUP131088:QUQ131091 REL131088:REM131091 ROH131088:ROI131091 RYD131088:RYE131091 SHZ131088:SIA131091 SRV131088:SRW131091 TBR131088:TBS131091 TLN131088:TLO131091 TVJ131088:TVK131091 UFF131088:UFG131091 UPB131088:UPC131091 UYX131088:UYY131091 VIT131088:VIU131091 VSP131088:VSQ131091 WCL131088:WCM131091 WMH131088:WMI131091 WWD131088:WWE131091 V196624:W196627 JR196624:JS196627 TN196624:TO196627 ADJ196624:ADK196627 ANF196624:ANG196627 AXB196624:AXC196627 BGX196624:BGY196627 BQT196624:BQU196627 CAP196624:CAQ196627 CKL196624:CKM196627 CUH196624:CUI196627 DED196624:DEE196627 DNZ196624:DOA196627 DXV196624:DXW196627 EHR196624:EHS196627 ERN196624:ERO196627 FBJ196624:FBK196627 FLF196624:FLG196627 FVB196624:FVC196627 GEX196624:GEY196627 GOT196624:GOU196627 GYP196624:GYQ196627 HIL196624:HIM196627 HSH196624:HSI196627 ICD196624:ICE196627 ILZ196624:IMA196627 IVV196624:IVW196627 JFR196624:JFS196627 JPN196624:JPO196627 JZJ196624:JZK196627 KJF196624:KJG196627 KTB196624:KTC196627 LCX196624:LCY196627 LMT196624:LMU196627 LWP196624:LWQ196627 MGL196624:MGM196627 MQH196624:MQI196627 NAD196624:NAE196627 NJZ196624:NKA196627 NTV196624:NTW196627 ODR196624:ODS196627 ONN196624:ONO196627 OXJ196624:OXK196627 PHF196624:PHG196627 PRB196624:PRC196627 QAX196624:QAY196627 QKT196624:QKU196627 QUP196624:QUQ196627 REL196624:REM196627 ROH196624:ROI196627 RYD196624:RYE196627 SHZ196624:SIA196627 SRV196624:SRW196627 TBR196624:TBS196627 TLN196624:TLO196627 TVJ196624:TVK196627 UFF196624:UFG196627 UPB196624:UPC196627 UYX196624:UYY196627 VIT196624:VIU196627 VSP196624:VSQ196627 WCL196624:WCM196627 WMH196624:WMI196627 WWD196624:WWE196627 V262160:W262163 JR262160:JS262163 TN262160:TO262163 ADJ262160:ADK262163 ANF262160:ANG262163 AXB262160:AXC262163 BGX262160:BGY262163 BQT262160:BQU262163 CAP262160:CAQ262163 CKL262160:CKM262163 CUH262160:CUI262163 DED262160:DEE262163 DNZ262160:DOA262163 DXV262160:DXW262163 EHR262160:EHS262163 ERN262160:ERO262163 FBJ262160:FBK262163 FLF262160:FLG262163 FVB262160:FVC262163 GEX262160:GEY262163 GOT262160:GOU262163 GYP262160:GYQ262163 HIL262160:HIM262163 HSH262160:HSI262163 ICD262160:ICE262163 ILZ262160:IMA262163 IVV262160:IVW262163 JFR262160:JFS262163 JPN262160:JPO262163 JZJ262160:JZK262163 KJF262160:KJG262163 KTB262160:KTC262163 LCX262160:LCY262163 LMT262160:LMU262163 LWP262160:LWQ262163 MGL262160:MGM262163 MQH262160:MQI262163 NAD262160:NAE262163 NJZ262160:NKA262163 NTV262160:NTW262163 ODR262160:ODS262163 ONN262160:ONO262163 OXJ262160:OXK262163 PHF262160:PHG262163 PRB262160:PRC262163 QAX262160:QAY262163 QKT262160:QKU262163 QUP262160:QUQ262163 REL262160:REM262163 ROH262160:ROI262163 RYD262160:RYE262163 SHZ262160:SIA262163 SRV262160:SRW262163 TBR262160:TBS262163 TLN262160:TLO262163 TVJ262160:TVK262163 UFF262160:UFG262163 UPB262160:UPC262163 UYX262160:UYY262163 VIT262160:VIU262163 VSP262160:VSQ262163 WCL262160:WCM262163 WMH262160:WMI262163 WWD262160:WWE262163 V327696:W327699 JR327696:JS327699 TN327696:TO327699 ADJ327696:ADK327699 ANF327696:ANG327699 AXB327696:AXC327699 BGX327696:BGY327699 BQT327696:BQU327699 CAP327696:CAQ327699 CKL327696:CKM327699 CUH327696:CUI327699 DED327696:DEE327699 DNZ327696:DOA327699 DXV327696:DXW327699 EHR327696:EHS327699 ERN327696:ERO327699 FBJ327696:FBK327699 FLF327696:FLG327699 FVB327696:FVC327699 GEX327696:GEY327699 GOT327696:GOU327699 GYP327696:GYQ327699 HIL327696:HIM327699 HSH327696:HSI327699 ICD327696:ICE327699 ILZ327696:IMA327699 IVV327696:IVW327699 JFR327696:JFS327699 JPN327696:JPO327699 JZJ327696:JZK327699 KJF327696:KJG327699 KTB327696:KTC327699 LCX327696:LCY327699 LMT327696:LMU327699 LWP327696:LWQ327699 MGL327696:MGM327699 MQH327696:MQI327699 NAD327696:NAE327699 NJZ327696:NKA327699 NTV327696:NTW327699 ODR327696:ODS327699 ONN327696:ONO327699 OXJ327696:OXK327699 PHF327696:PHG327699 PRB327696:PRC327699 QAX327696:QAY327699 QKT327696:QKU327699 QUP327696:QUQ327699 REL327696:REM327699 ROH327696:ROI327699 RYD327696:RYE327699 SHZ327696:SIA327699 SRV327696:SRW327699 TBR327696:TBS327699 TLN327696:TLO327699 TVJ327696:TVK327699 UFF327696:UFG327699 UPB327696:UPC327699 UYX327696:UYY327699 VIT327696:VIU327699 VSP327696:VSQ327699 WCL327696:WCM327699 WMH327696:WMI327699 WWD327696:WWE327699 V393232:W393235 JR393232:JS393235 TN393232:TO393235 ADJ393232:ADK393235 ANF393232:ANG393235 AXB393232:AXC393235 BGX393232:BGY393235 BQT393232:BQU393235 CAP393232:CAQ393235 CKL393232:CKM393235 CUH393232:CUI393235 DED393232:DEE393235 DNZ393232:DOA393235 DXV393232:DXW393235 EHR393232:EHS393235 ERN393232:ERO393235 FBJ393232:FBK393235 FLF393232:FLG393235 FVB393232:FVC393235 GEX393232:GEY393235 GOT393232:GOU393235 GYP393232:GYQ393235 HIL393232:HIM393235 HSH393232:HSI393235 ICD393232:ICE393235 ILZ393232:IMA393235 IVV393232:IVW393235 JFR393232:JFS393235 JPN393232:JPO393235 JZJ393232:JZK393235 KJF393232:KJG393235 KTB393232:KTC393235 LCX393232:LCY393235 LMT393232:LMU393235 LWP393232:LWQ393235 MGL393232:MGM393235 MQH393232:MQI393235 NAD393232:NAE393235 NJZ393232:NKA393235 NTV393232:NTW393235 ODR393232:ODS393235 ONN393232:ONO393235 OXJ393232:OXK393235 PHF393232:PHG393235 PRB393232:PRC393235 QAX393232:QAY393235 QKT393232:QKU393235 QUP393232:QUQ393235 REL393232:REM393235 ROH393232:ROI393235 RYD393232:RYE393235 SHZ393232:SIA393235 SRV393232:SRW393235 TBR393232:TBS393235 TLN393232:TLO393235 TVJ393232:TVK393235 UFF393232:UFG393235 UPB393232:UPC393235 UYX393232:UYY393235 VIT393232:VIU393235 VSP393232:VSQ393235 WCL393232:WCM393235 WMH393232:WMI393235 WWD393232:WWE393235 V458768:W458771 JR458768:JS458771 TN458768:TO458771 ADJ458768:ADK458771 ANF458768:ANG458771 AXB458768:AXC458771 BGX458768:BGY458771 BQT458768:BQU458771 CAP458768:CAQ458771 CKL458768:CKM458771 CUH458768:CUI458771 DED458768:DEE458771 DNZ458768:DOA458771 DXV458768:DXW458771 EHR458768:EHS458771 ERN458768:ERO458771 FBJ458768:FBK458771 FLF458768:FLG458771 FVB458768:FVC458771 GEX458768:GEY458771 GOT458768:GOU458771 GYP458768:GYQ458771 HIL458768:HIM458771 HSH458768:HSI458771 ICD458768:ICE458771 ILZ458768:IMA458771 IVV458768:IVW458771 JFR458768:JFS458771 JPN458768:JPO458771 JZJ458768:JZK458771 KJF458768:KJG458771 KTB458768:KTC458771 LCX458768:LCY458771 LMT458768:LMU458771 LWP458768:LWQ458771 MGL458768:MGM458771 MQH458768:MQI458771 NAD458768:NAE458771 NJZ458768:NKA458771 NTV458768:NTW458771 ODR458768:ODS458771 ONN458768:ONO458771 OXJ458768:OXK458771 PHF458768:PHG458771 PRB458768:PRC458771 QAX458768:QAY458771 QKT458768:QKU458771 QUP458768:QUQ458771 REL458768:REM458771 ROH458768:ROI458771 RYD458768:RYE458771 SHZ458768:SIA458771 SRV458768:SRW458771 TBR458768:TBS458771 TLN458768:TLO458771 TVJ458768:TVK458771 UFF458768:UFG458771 UPB458768:UPC458771 UYX458768:UYY458771 VIT458768:VIU458771 VSP458768:VSQ458771 WCL458768:WCM458771 WMH458768:WMI458771 WWD458768:WWE458771 V524304:W524307 JR524304:JS524307 TN524304:TO524307 ADJ524304:ADK524307 ANF524304:ANG524307 AXB524304:AXC524307 BGX524304:BGY524307 BQT524304:BQU524307 CAP524304:CAQ524307 CKL524304:CKM524307 CUH524304:CUI524307 DED524304:DEE524307 DNZ524304:DOA524307 DXV524304:DXW524307 EHR524304:EHS524307 ERN524304:ERO524307 FBJ524304:FBK524307 FLF524304:FLG524307 FVB524304:FVC524307 GEX524304:GEY524307 GOT524304:GOU524307 GYP524304:GYQ524307 HIL524304:HIM524307 HSH524304:HSI524307 ICD524304:ICE524307 ILZ524304:IMA524307 IVV524304:IVW524307 JFR524304:JFS524307 JPN524304:JPO524307 JZJ524304:JZK524307 KJF524304:KJG524307 KTB524304:KTC524307 LCX524304:LCY524307 LMT524304:LMU524307 LWP524304:LWQ524307 MGL524304:MGM524307 MQH524304:MQI524307 NAD524304:NAE524307 NJZ524304:NKA524307 NTV524304:NTW524307 ODR524304:ODS524307 ONN524304:ONO524307 OXJ524304:OXK524307 PHF524304:PHG524307 PRB524304:PRC524307 QAX524304:QAY524307 QKT524304:QKU524307 QUP524304:QUQ524307 REL524304:REM524307 ROH524304:ROI524307 RYD524304:RYE524307 SHZ524304:SIA524307 SRV524304:SRW524307 TBR524304:TBS524307 TLN524304:TLO524307 TVJ524304:TVK524307 UFF524304:UFG524307 UPB524304:UPC524307 UYX524304:UYY524307 VIT524304:VIU524307 VSP524304:VSQ524307 WCL524304:WCM524307 WMH524304:WMI524307 WWD524304:WWE524307 V589840:W589843 JR589840:JS589843 TN589840:TO589843 ADJ589840:ADK589843 ANF589840:ANG589843 AXB589840:AXC589843 BGX589840:BGY589843 BQT589840:BQU589843 CAP589840:CAQ589843 CKL589840:CKM589843 CUH589840:CUI589843 DED589840:DEE589843 DNZ589840:DOA589843 DXV589840:DXW589843 EHR589840:EHS589843 ERN589840:ERO589843 FBJ589840:FBK589843 FLF589840:FLG589843 FVB589840:FVC589843 GEX589840:GEY589843 GOT589840:GOU589843 GYP589840:GYQ589843 HIL589840:HIM589843 HSH589840:HSI589843 ICD589840:ICE589843 ILZ589840:IMA589843 IVV589840:IVW589843 JFR589840:JFS589843 JPN589840:JPO589843 JZJ589840:JZK589843 KJF589840:KJG589843 KTB589840:KTC589843 LCX589840:LCY589843 LMT589840:LMU589843 LWP589840:LWQ589843 MGL589840:MGM589843 MQH589840:MQI589843 NAD589840:NAE589843 NJZ589840:NKA589843 NTV589840:NTW589843 ODR589840:ODS589843 ONN589840:ONO589843 OXJ589840:OXK589843 PHF589840:PHG589843 PRB589840:PRC589843 QAX589840:QAY589843 QKT589840:QKU589843 QUP589840:QUQ589843 REL589840:REM589843 ROH589840:ROI589843 RYD589840:RYE589843 SHZ589840:SIA589843 SRV589840:SRW589843 TBR589840:TBS589843 TLN589840:TLO589843 TVJ589840:TVK589843 UFF589840:UFG589843 UPB589840:UPC589843 UYX589840:UYY589843 VIT589840:VIU589843 VSP589840:VSQ589843 WCL589840:WCM589843 WMH589840:WMI589843 WWD589840:WWE589843 V655376:W655379 JR655376:JS655379 TN655376:TO655379 ADJ655376:ADK655379 ANF655376:ANG655379 AXB655376:AXC655379 BGX655376:BGY655379 BQT655376:BQU655379 CAP655376:CAQ655379 CKL655376:CKM655379 CUH655376:CUI655379 DED655376:DEE655379 DNZ655376:DOA655379 DXV655376:DXW655379 EHR655376:EHS655379 ERN655376:ERO655379 FBJ655376:FBK655379 FLF655376:FLG655379 FVB655376:FVC655379 GEX655376:GEY655379 GOT655376:GOU655379 GYP655376:GYQ655379 HIL655376:HIM655379 HSH655376:HSI655379 ICD655376:ICE655379 ILZ655376:IMA655379 IVV655376:IVW655379 JFR655376:JFS655379 JPN655376:JPO655379 JZJ655376:JZK655379 KJF655376:KJG655379 KTB655376:KTC655379 LCX655376:LCY655379 LMT655376:LMU655379 LWP655376:LWQ655379 MGL655376:MGM655379 MQH655376:MQI655379 NAD655376:NAE655379 NJZ655376:NKA655379 NTV655376:NTW655379 ODR655376:ODS655379 ONN655376:ONO655379 OXJ655376:OXK655379 PHF655376:PHG655379 PRB655376:PRC655379 QAX655376:QAY655379 QKT655376:QKU655379 QUP655376:QUQ655379 REL655376:REM655379 ROH655376:ROI655379 RYD655376:RYE655379 SHZ655376:SIA655379 SRV655376:SRW655379 TBR655376:TBS655379 TLN655376:TLO655379 TVJ655376:TVK655379 UFF655376:UFG655379 UPB655376:UPC655379 UYX655376:UYY655379 VIT655376:VIU655379 VSP655376:VSQ655379 WCL655376:WCM655379 WMH655376:WMI655379 WWD655376:WWE655379 V720912:W720915 JR720912:JS720915 TN720912:TO720915 ADJ720912:ADK720915 ANF720912:ANG720915 AXB720912:AXC720915 BGX720912:BGY720915 BQT720912:BQU720915 CAP720912:CAQ720915 CKL720912:CKM720915 CUH720912:CUI720915 DED720912:DEE720915 DNZ720912:DOA720915 DXV720912:DXW720915 EHR720912:EHS720915 ERN720912:ERO720915 FBJ720912:FBK720915 FLF720912:FLG720915 FVB720912:FVC720915 GEX720912:GEY720915 GOT720912:GOU720915 GYP720912:GYQ720915 HIL720912:HIM720915 HSH720912:HSI720915 ICD720912:ICE720915 ILZ720912:IMA720915 IVV720912:IVW720915 JFR720912:JFS720915 JPN720912:JPO720915 JZJ720912:JZK720915 KJF720912:KJG720915 KTB720912:KTC720915 LCX720912:LCY720915 LMT720912:LMU720915 LWP720912:LWQ720915 MGL720912:MGM720915 MQH720912:MQI720915 NAD720912:NAE720915 NJZ720912:NKA720915 NTV720912:NTW720915 ODR720912:ODS720915 ONN720912:ONO720915 OXJ720912:OXK720915 PHF720912:PHG720915 PRB720912:PRC720915 QAX720912:QAY720915 QKT720912:QKU720915 QUP720912:QUQ720915 REL720912:REM720915 ROH720912:ROI720915 RYD720912:RYE720915 SHZ720912:SIA720915 SRV720912:SRW720915 TBR720912:TBS720915 TLN720912:TLO720915 TVJ720912:TVK720915 UFF720912:UFG720915 UPB720912:UPC720915 UYX720912:UYY720915 VIT720912:VIU720915 VSP720912:VSQ720915 WCL720912:WCM720915 WMH720912:WMI720915 WWD720912:WWE720915 V786448:W786451 JR786448:JS786451 TN786448:TO786451 ADJ786448:ADK786451 ANF786448:ANG786451 AXB786448:AXC786451 BGX786448:BGY786451 BQT786448:BQU786451 CAP786448:CAQ786451 CKL786448:CKM786451 CUH786448:CUI786451 DED786448:DEE786451 DNZ786448:DOA786451 DXV786448:DXW786451 EHR786448:EHS786451 ERN786448:ERO786451 FBJ786448:FBK786451 FLF786448:FLG786451 FVB786448:FVC786451 GEX786448:GEY786451 GOT786448:GOU786451 GYP786448:GYQ786451 HIL786448:HIM786451 HSH786448:HSI786451 ICD786448:ICE786451 ILZ786448:IMA786451 IVV786448:IVW786451 JFR786448:JFS786451 JPN786448:JPO786451 JZJ786448:JZK786451 KJF786448:KJG786451 KTB786448:KTC786451 LCX786448:LCY786451 LMT786448:LMU786451 LWP786448:LWQ786451 MGL786448:MGM786451 MQH786448:MQI786451 NAD786448:NAE786451 NJZ786448:NKA786451 NTV786448:NTW786451 ODR786448:ODS786451 ONN786448:ONO786451 OXJ786448:OXK786451 PHF786448:PHG786451 PRB786448:PRC786451 QAX786448:QAY786451 QKT786448:QKU786451 QUP786448:QUQ786451 REL786448:REM786451 ROH786448:ROI786451 RYD786448:RYE786451 SHZ786448:SIA786451 SRV786448:SRW786451 TBR786448:TBS786451 TLN786448:TLO786451 TVJ786448:TVK786451 UFF786448:UFG786451 UPB786448:UPC786451 UYX786448:UYY786451 VIT786448:VIU786451 VSP786448:VSQ786451 WCL786448:WCM786451 WMH786448:WMI786451 WWD786448:WWE786451 V851984:W851987 JR851984:JS851987 TN851984:TO851987 ADJ851984:ADK851987 ANF851984:ANG851987 AXB851984:AXC851987 BGX851984:BGY851987 BQT851984:BQU851987 CAP851984:CAQ851987 CKL851984:CKM851987 CUH851984:CUI851987 DED851984:DEE851987 DNZ851984:DOA851987 DXV851984:DXW851987 EHR851984:EHS851987 ERN851984:ERO851987 FBJ851984:FBK851987 FLF851984:FLG851987 FVB851984:FVC851987 GEX851984:GEY851987 GOT851984:GOU851987 GYP851984:GYQ851987 HIL851984:HIM851987 HSH851984:HSI851987 ICD851984:ICE851987 ILZ851984:IMA851987 IVV851984:IVW851987 JFR851984:JFS851987 JPN851984:JPO851987 JZJ851984:JZK851987 KJF851984:KJG851987 KTB851984:KTC851987 LCX851984:LCY851987 LMT851984:LMU851987 LWP851984:LWQ851987 MGL851984:MGM851987 MQH851984:MQI851987 NAD851984:NAE851987 NJZ851984:NKA851987 NTV851984:NTW851987 ODR851984:ODS851987 ONN851984:ONO851987 OXJ851984:OXK851987 PHF851984:PHG851987 PRB851984:PRC851987 QAX851984:QAY851987 QKT851984:QKU851987 QUP851984:QUQ851987 REL851984:REM851987 ROH851984:ROI851987 RYD851984:RYE851987 SHZ851984:SIA851987 SRV851984:SRW851987 TBR851984:TBS851987 TLN851984:TLO851987 TVJ851984:TVK851987 UFF851984:UFG851987 UPB851984:UPC851987 UYX851984:UYY851987 VIT851984:VIU851987 VSP851984:VSQ851987 WCL851984:WCM851987 WMH851984:WMI851987 WWD851984:WWE851987 V917520:W917523 JR917520:JS917523 TN917520:TO917523 ADJ917520:ADK917523 ANF917520:ANG917523 AXB917520:AXC917523 BGX917520:BGY917523 BQT917520:BQU917523 CAP917520:CAQ917523 CKL917520:CKM917523 CUH917520:CUI917523 DED917520:DEE917523 DNZ917520:DOA917523 DXV917520:DXW917523 EHR917520:EHS917523 ERN917520:ERO917523 FBJ917520:FBK917523 FLF917520:FLG917523 FVB917520:FVC917523 GEX917520:GEY917523 GOT917520:GOU917523 GYP917520:GYQ917523 HIL917520:HIM917523 HSH917520:HSI917523 ICD917520:ICE917523 ILZ917520:IMA917523 IVV917520:IVW917523 JFR917520:JFS917523 JPN917520:JPO917523 JZJ917520:JZK917523 KJF917520:KJG917523 KTB917520:KTC917523 LCX917520:LCY917523 LMT917520:LMU917523 LWP917520:LWQ917523 MGL917520:MGM917523 MQH917520:MQI917523 NAD917520:NAE917523 NJZ917520:NKA917523 NTV917520:NTW917523 ODR917520:ODS917523 ONN917520:ONO917523 OXJ917520:OXK917523 PHF917520:PHG917523 PRB917520:PRC917523 QAX917520:QAY917523 QKT917520:QKU917523 QUP917520:QUQ917523 REL917520:REM917523 ROH917520:ROI917523 RYD917520:RYE917523 SHZ917520:SIA917523 SRV917520:SRW917523 TBR917520:TBS917523 TLN917520:TLO917523 TVJ917520:TVK917523 UFF917520:UFG917523 UPB917520:UPC917523 UYX917520:UYY917523 VIT917520:VIU917523 VSP917520:VSQ917523 WCL917520:WCM917523 WMH917520:WMI917523 WWD917520:WWE917523 V983056:W983059 JR983056:JS983059 TN983056:TO983059 ADJ983056:ADK983059 ANF983056:ANG983059 AXB983056:AXC983059 BGX983056:BGY983059 BQT983056:BQU983059 CAP983056:CAQ983059 CKL983056:CKM983059 CUH983056:CUI983059 DED983056:DEE983059 DNZ983056:DOA983059 DXV983056:DXW983059 EHR983056:EHS983059 ERN983056:ERO983059 FBJ983056:FBK983059 FLF983056:FLG983059 FVB983056:FVC983059 GEX983056:GEY983059 GOT983056:GOU983059 GYP983056:GYQ983059 HIL983056:HIM983059 HSH983056:HSI983059 ICD983056:ICE983059 ILZ983056:IMA983059 IVV983056:IVW983059 JFR983056:JFS983059 JPN983056:JPO983059 JZJ983056:JZK983059 KJF983056:KJG983059 KTB983056:KTC983059 LCX983056:LCY983059 LMT983056:LMU983059 LWP983056:LWQ983059 MGL983056:MGM983059 MQH983056:MQI983059 NAD983056:NAE983059 NJZ983056:NKA983059 NTV983056:NTW983059 ODR983056:ODS983059 ONN983056:ONO983059 OXJ983056:OXK983059 PHF983056:PHG983059 PRB983056:PRC983059 QAX983056:QAY983059 QKT983056:QKU983059 QUP983056:QUQ983059 REL983056:REM983059 ROH983056:ROI983059 RYD983056:RYE983059 SHZ983056:SIA983059 SRV983056:SRW983059 TBR983056:TBS983059 TLN983056:TLO983059 TVJ983056:TVK983059 UFF983056:UFG983059 UPB983056:UPC983059 UYX983056:UYY983059 VIT983056:VIU983059 VSP983056:VSQ983059 WCL983056:WCM983059 WMH983056:WMI983059 WWD983056:WWE983059 X16 JT16 TP16 ADL16 ANH16 AXD16 BGZ16 BQV16 CAR16 CKN16 CUJ16 DEF16 DOB16 DXX16 EHT16 ERP16 FBL16 FLH16 FVD16 GEZ16 GOV16 GYR16 HIN16 HSJ16 ICF16 IMB16 IVX16 JFT16 JPP16 JZL16 KJH16 KTD16 LCZ16 LMV16 LWR16 MGN16 MQJ16 NAF16 NKB16 NTX16 ODT16 ONP16 OXL16 PHH16 PRD16 QAZ16 QKV16 QUR16 REN16 ROJ16 RYF16 SIB16 SRX16 TBT16 TLP16 TVL16 UFH16 UPD16 UYZ16 VIV16 VSR16 WCN16 WMJ16 WWF16 X65552 JT65552 TP65552 ADL65552 ANH65552 AXD65552 BGZ65552 BQV65552 CAR65552 CKN65552 CUJ65552 DEF65552 DOB65552 DXX65552 EHT65552 ERP65552 FBL65552 FLH65552 FVD65552 GEZ65552 GOV65552 GYR65552 HIN65552 HSJ65552 ICF65552 IMB65552 IVX65552 JFT65552 JPP65552 JZL65552 KJH65552 KTD65552 LCZ65552 LMV65552 LWR65552 MGN65552 MQJ65552 NAF65552 NKB65552 NTX65552 ODT65552 ONP65552 OXL65552 PHH65552 PRD65552 QAZ65552 QKV65552 QUR65552 REN65552 ROJ65552 RYF65552 SIB65552 SRX65552 TBT65552 TLP65552 TVL65552 UFH65552 UPD65552 UYZ65552 VIV65552 VSR65552 WCN65552 WMJ65552 WWF65552 X131088 JT131088 TP131088 ADL131088 ANH131088 AXD131088 BGZ131088 BQV131088 CAR131088 CKN131088 CUJ131088 DEF131088 DOB131088 DXX131088 EHT131088 ERP131088 FBL131088 FLH131088 FVD131088 GEZ131088 GOV131088 GYR131088 HIN131088 HSJ131088 ICF131088 IMB131088 IVX131088 JFT131088 JPP131088 JZL131088 KJH131088 KTD131088 LCZ131088 LMV131088 LWR131088 MGN131088 MQJ131088 NAF131088 NKB131088 NTX131088 ODT131088 ONP131088 OXL131088 PHH131088 PRD131088 QAZ131088 QKV131088 QUR131088 REN131088 ROJ131088 RYF131088 SIB131088 SRX131088 TBT131088 TLP131088 TVL131088 UFH131088 UPD131088 UYZ131088 VIV131088 VSR131088 WCN131088 WMJ131088 WWF131088 X196624 JT196624 TP196624 ADL196624 ANH196624 AXD196624 BGZ196624 BQV196624 CAR196624 CKN196624 CUJ196624 DEF196624 DOB196624 DXX196624 EHT196624 ERP196624 FBL196624 FLH196624 FVD196624 GEZ196624 GOV196624 GYR196624 HIN196624 HSJ196624 ICF196624 IMB196624 IVX196624 JFT196624 JPP196624 JZL196624 KJH196624 KTD196624 LCZ196624 LMV196624 LWR196624 MGN196624 MQJ196624 NAF196624 NKB196624 NTX196624 ODT196624 ONP196624 OXL196624 PHH196624 PRD196624 QAZ196624 QKV196624 QUR196624 REN196624 ROJ196624 RYF196624 SIB196624 SRX196624 TBT196624 TLP196624 TVL196624 UFH196624 UPD196624 UYZ196624 VIV196624 VSR196624 WCN196624 WMJ196624 WWF196624 X262160 JT262160 TP262160 ADL262160 ANH262160 AXD262160 BGZ262160 BQV262160 CAR262160 CKN262160 CUJ262160 DEF262160 DOB262160 DXX262160 EHT262160 ERP262160 FBL262160 FLH262160 FVD262160 GEZ262160 GOV262160 GYR262160 HIN262160 HSJ262160 ICF262160 IMB262160 IVX262160 JFT262160 JPP262160 JZL262160 KJH262160 KTD262160 LCZ262160 LMV262160 LWR262160 MGN262160 MQJ262160 NAF262160 NKB262160 NTX262160 ODT262160 ONP262160 OXL262160 PHH262160 PRD262160 QAZ262160 QKV262160 QUR262160 REN262160 ROJ262160 RYF262160 SIB262160 SRX262160 TBT262160 TLP262160 TVL262160 UFH262160 UPD262160 UYZ262160 VIV262160 VSR262160 WCN262160 WMJ262160 WWF262160 X327696 JT327696 TP327696 ADL327696 ANH327696 AXD327696 BGZ327696 BQV327696 CAR327696 CKN327696 CUJ327696 DEF327696 DOB327696 DXX327696 EHT327696 ERP327696 FBL327696 FLH327696 FVD327696 GEZ327696 GOV327696 GYR327696 HIN327696 HSJ327696 ICF327696 IMB327696 IVX327696 JFT327696 JPP327696 JZL327696 KJH327696 KTD327696 LCZ327696 LMV327696 LWR327696 MGN327696 MQJ327696 NAF327696 NKB327696 NTX327696 ODT327696 ONP327696 OXL327696 PHH327696 PRD327696 QAZ327696 QKV327696 QUR327696 REN327696 ROJ327696 RYF327696 SIB327696 SRX327696 TBT327696 TLP327696 TVL327696 UFH327696 UPD327696 UYZ327696 VIV327696 VSR327696 WCN327696 WMJ327696 WWF327696 X393232 JT393232 TP393232 ADL393232 ANH393232 AXD393232 BGZ393232 BQV393232 CAR393232 CKN393232 CUJ393232 DEF393232 DOB393232 DXX393232 EHT393232 ERP393232 FBL393232 FLH393232 FVD393232 GEZ393232 GOV393232 GYR393232 HIN393232 HSJ393232 ICF393232 IMB393232 IVX393232 JFT393232 JPP393232 JZL393232 KJH393232 KTD393232 LCZ393232 LMV393232 LWR393232 MGN393232 MQJ393232 NAF393232 NKB393232 NTX393232 ODT393232 ONP393232 OXL393232 PHH393232 PRD393232 QAZ393232 QKV393232 QUR393232 REN393232 ROJ393232 RYF393232 SIB393232 SRX393232 TBT393232 TLP393232 TVL393232 UFH393232 UPD393232 UYZ393232 VIV393232 VSR393232 WCN393232 WMJ393232 WWF393232 X458768 JT458768 TP458768 ADL458768 ANH458768 AXD458768 BGZ458768 BQV458768 CAR458768 CKN458768 CUJ458768 DEF458768 DOB458768 DXX458768 EHT458768 ERP458768 FBL458768 FLH458768 FVD458768 GEZ458768 GOV458768 GYR458768 HIN458768 HSJ458768 ICF458768 IMB458768 IVX458768 JFT458768 JPP458768 JZL458768 KJH458768 KTD458768 LCZ458768 LMV458768 LWR458768 MGN458768 MQJ458768 NAF458768 NKB458768 NTX458768 ODT458768 ONP458768 OXL458768 PHH458768 PRD458768 QAZ458768 QKV458768 QUR458768 REN458768 ROJ458768 RYF458768 SIB458768 SRX458768 TBT458768 TLP458768 TVL458768 UFH458768 UPD458768 UYZ458768 VIV458768 VSR458768 WCN458768 WMJ458768 WWF458768 X524304 JT524304 TP524304 ADL524304 ANH524304 AXD524304 BGZ524304 BQV524304 CAR524304 CKN524304 CUJ524304 DEF524304 DOB524304 DXX524304 EHT524304 ERP524304 FBL524304 FLH524304 FVD524304 GEZ524304 GOV524304 GYR524304 HIN524304 HSJ524304 ICF524304 IMB524304 IVX524304 JFT524304 JPP524304 JZL524304 KJH524304 KTD524304 LCZ524304 LMV524304 LWR524304 MGN524304 MQJ524304 NAF524304 NKB524304 NTX524304 ODT524304 ONP524304 OXL524304 PHH524304 PRD524304 QAZ524304 QKV524304 QUR524304 REN524304 ROJ524304 RYF524304 SIB524304 SRX524304 TBT524304 TLP524304 TVL524304 UFH524304 UPD524304 UYZ524304 VIV524304 VSR524304 WCN524304 WMJ524304 WWF524304 X589840 JT589840 TP589840 ADL589840 ANH589840 AXD589840 BGZ589840 BQV589840 CAR589840 CKN589840 CUJ589840 DEF589840 DOB589840 DXX589840 EHT589840 ERP589840 FBL589840 FLH589840 FVD589840 GEZ589840 GOV589840 GYR589840 HIN589840 HSJ589840 ICF589840 IMB589840 IVX589840 JFT589840 JPP589840 JZL589840 KJH589840 KTD589840 LCZ589840 LMV589840 LWR589840 MGN589840 MQJ589840 NAF589840 NKB589840 NTX589840 ODT589840 ONP589840 OXL589840 PHH589840 PRD589840 QAZ589840 QKV589840 QUR589840 REN589840 ROJ589840 RYF589840 SIB589840 SRX589840 TBT589840 TLP589840 TVL589840 UFH589840 UPD589840 UYZ589840 VIV589840 VSR589840 WCN589840 WMJ589840 WWF589840 X655376 JT655376 TP655376 ADL655376 ANH655376 AXD655376 BGZ655376 BQV655376 CAR655376 CKN655376 CUJ655376 DEF655376 DOB655376 DXX655376 EHT655376 ERP655376 FBL655376 FLH655376 FVD655376 GEZ655376 GOV655376 GYR655376 HIN655376 HSJ655376 ICF655376 IMB655376 IVX655376 JFT655376 JPP655376 JZL655376 KJH655376 KTD655376 LCZ655376 LMV655376 LWR655376 MGN655376 MQJ655376 NAF655376 NKB655376 NTX655376 ODT655376 ONP655376 OXL655376 PHH655376 PRD655376 QAZ655376 QKV655376 QUR655376 REN655376 ROJ655376 RYF655376 SIB655376 SRX655376 TBT655376 TLP655376 TVL655376 UFH655376 UPD655376 UYZ655376 VIV655376 VSR655376 WCN655376 WMJ655376 WWF655376 X720912 JT720912 TP720912 ADL720912 ANH720912 AXD720912 BGZ720912 BQV720912 CAR720912 CKN720912 CUJ720912 DEF720912 DOB720912 DXX720912 EHT720912 ERP720912 FBL720912 FLH720912 FVD720912 GEZ720912 GOV720912 GYR720912 HIN720912 HSJ720912 ICF720912 IMB720912 IVX720912 JFT720912 JPP720912 JZL720912 KJH720912 KTD720912 LCZ720912 LMV720912 LWR720912 MGN720912 MQJ720912 NAF720912 NKB720912 NTX720912 ODT720912 ONP720912 OXL720912 PHH720912 PRD720912 QAZ720912 QKV720912 QUR720912 REN720912 ROJ720912 RYF720912 SIB720912 SRX720912 TBT720912 TLP720912 TVL720912 UFH720912 UPD720912 UYZ720912 VIV720912 VSR720912 WCN720912 WMJ720912 WWF720912 X786448 JT786448 TP786448 ADL786448 ANH786448 AXD786448 BGZ786448 BQV786448 CAR786448 CKN786448 CUJ786448 DEF786448 DOB786448 DXX786448 EHT786448 ERP786448 FBL786448 FLH786448 FVD786448 GEZ786448 GOV786448 GYR786448 HIN786448 HSJ786448 ICF786448 IMB786448 IVX786448 JFT786448 JPP786448 JZL786448 KJH786448 KTD786448 LCZ786448 LMV786448 LWR786448 MGN786448 MQJ786448 NAF786448 NKB786448 NTX786448 ODT786448 ONP786448 OXL786448 PHH786448 PRD786448 QAZ786448 QKV786448 QUR786448 REN786448 ROJ786448 RYF786448 SIB786448 SRX786448 TBT786448 TLP786448 TVL786448 UFH786448 UPD786448 UYZ786448 VIV786448 VSR786448 WCN786448 WMJ786448 WWF786448 X851984 JT851984 TP851984 ADL851984 ANH851984 AXD851984 BGZ851984 BQV851984 CAR851984 CKN851984 CUJ851984 DEF851984 DOB851984 DXX851984 EHT851984 ERP851984 FBL851984 FLH851984 FVD851984 GEZ851984 GOV851984 GYR851984 HIN851984 HSJ851984 ICF851984 IMB851984 IVX851984 JFT851984 JPP851984 JZL851984 KJH851984 KTD851984 LCZ851984 LMV851984 LWR851984 MGN851984 MQJ851984 NAF851984 NKB851984 NTX851984 ODT851984 ONP851984 OXL851984 PHH851984 PRD851984 QAZ851984 QKV851984 QUR851984 REN851984 ROJ851984 RYF851984 SIB851984 SRX851984 TBT851984 TLP851984 TVL851984 UFH851984 UPD851984 UYZ851984 VIV851984 VSR851984 WCN851984 WMJ851984 WWF851984 X917520 JT917520 TP917520 ADL917520 ANH917520 AXD917520 BGZ917520 BQV917520 CAR917520 CKN917520 CUJ917520 DEF917520 DOB917520 DXX917520 EHT917520 ERP917520 FBL917520 FLH917520 FVD917520 GEZ917520 GOV917520 GYR917520 HIN917520 HSJ917520 ICF917520 IMB917520 IVX917520 JFT917520 JPP917520 JZL917520 KJH917520 KTD917520 LCZ917520 LMV917520 LWR917520 MGN917520 MQJ917520 NAF917520 NKB917520 NTX917520 ODT917520 ONP917520 OXL917520 PHH917520 PRD917520 QAZ917520 QKV917520 QUR917520 REN917520 ROJ917520 RYF917520 SIB917520 SRX917520 TBT917520 TLP917520 TVL917520 UFH917520 UPD917520 UYZ917520 VIV917520 VSR917520 WCN917520 WMJ917520 WWF917520 X983056 JT983056 TP983056 ADL983056 ANH983056 AXD983056 BGZ983056 BQV983056 CAR983056 CKN983056 CUJ983056 DEF983056 DOB983056 DXX983056 EHT983056 ERP983056 FBL983056 FLH983056 FVD983056 GEZ983056 GOV983056 GYR983056 HIN983056 HSJ983056 ICF983056 IMB983056 IVX983056 JFT983056 JPP983056 JZL983056 KJH983056 KTD983056 LCZ983056 LMV983056 LWR983056 MGN983056 MQJ983056 NAF983056 NKB983056 NTX983056 ODT983056 ONP983056 OXL983056 PHH983056 PRD983056 QAZ983056 QKV983056 QUR983056 REN983056 ROJ983056 RYF983056 SIB983056 SRX983056 TBT983056 TLP983056 TVL983056 UFH983056 UPD983056 UYZ983056 VIV983056 VSR983056 WCN983056 WMJ983056 WWF983056 V27:X30 JT18:JT19 TP18:TP19 ADL18:ADL19 ANH18:ANH19 AXD18:AXD19 BGZ18:BGZ19 BQV18:BQV19 CAR18:CAR19 CKN18:CKN19 CUJ18:CUJ19 DEF18:DEF19 DOB18:DOB19 DXX18:DXX19 EHT18:EHT19 ERP18:ERP19 FBL18:FBL19 FLH18:FLH19 FVD18:FVD19 GEZ18:GEZ19 GOV18:GOV19 GYR18:GYR19 HIN18:HIN19 HSJ18:HSJ19 ICF18:ICF19 IMB18:IMB19 IVX18:IVX19 JFT18:JFT19 JPP18:JPP19 JZL18:JZL19 KJH18:KJH19 KTD18:KTD19 LCZ18:LCZ19 LMV18:LMV19 LWR18:LWR19 MGN18:MGN19 MQJ18:MQJ19 NAF18:NAF19 NKB18:NKB19 NTX18:NTX19 ODT18:ODT19 ONP18:ONP19 OXL18:OXL19 PHH18:PHH19 PRD18:PRD19 QAZ18:QAZ19 QKV18:QKV19 QUR18:QUR19 REN18:REN19 ROJ18:ROJ19 RYF18:RYF19 SIB18:SIB19 SRX18:SRX19 TBT18:TBT19 TLP18:TLP19 TVL18:TVL19 UFH18:UFH19 UPD18:UPD19 UYZ18:UYZ19 VIV18:VIV19 VSR18:VSR19 WCN18:WCN19 WMJ18:WMJ19 WWF18:WWF19 X65554:X65555 JT65554:JT65555 TP65554:TP65555 ADL65554:ADL65555 ANH65554:ANH65555 AXD65554:AXD65555 BGZ65554:BGZ65555 BQV65554:BQV65555 CAR65554:CAR65555 CKN65554:CKN65555 CUJ65554:CUJ65555 DEF65554:DEF65555 DOB65554:DOB65555 DXX65554:DXX65555 EHT65554:EHT65555 ERP65554:ERP65555 FBL65554:FBL65555 FLH65554:FLH65555 FVD65554:FVD65555 GEZ65554:GEZ65555 GOV65554:GOV65555 GYR65554:GYR65555 HIN65554:HIN65555 HSJ65554:HSJ65555 ICF65554:ICF65555 IMB65554:IMB65555 IVX65554:IVX65555 JFT65554:JFT65555 JPP65554:JPP65555 JZL65554:JZL65555 KJH65554:KJH65555 KTD65554:KTD65555 LCZ65554:LCZ65555 LMV65554:LMV65555 LWR65554:LWR65555 MGN65554:MGN65555 MQJ65554:MQJ65555 NAF65554:NAF65555 NKB65554:NKB65555 NTX65554:NTX65555 ODT65554:ODT65555 ONP65554:ONP65555 OXL65554:OXL65555 PHH65554:PHH65555 PRD65554:PRD65555 QAZ65554:QAZ65555 QKV65554:QKV65555 QUR65554:QUR65555 REN65554:REN65555 ROJ65554:ROJ65555 RYF65554:RYF65555 SIB65554:SIB65555 SRX65554:SRX65555 TBT65554:TBT65555 TLP65554:TLP65555 TVL65554:TVL65555 UFH65554:UFH65555 UPD65554:UPD65555 UYZ65554:UYZ65555 VIV65554:VIV65555 VSR65554:VSR65555 WCN65554:WCN65555 WMJ65554:WMJ65555 WWF65554:WWF65555 X131090:X131091 JT131090:JT131091 TP131090:TP131091 ADL131090:ADL131091 ANH131090:ANH131091 AXD131090:AXD131091 BGZ131090:BGZ131091 BQV131090:BQV131091 CAR131090:CAR131091 CKN131090:CKN131091 CUJ131090:CUJ131091 DEF131090:DEF131091 DOB131090:DOB131091 DXX131090:DXX131091 EHT131090:EHT131091 ERP131090:ERP131091 FBL131090:FBL131091 FLH131090:FLH131091 FVD131090:FVD131091 GEZ131090:GEZ131091 GOV131090:GOV131091 GYR131090:GYR131091 HIN131090:HIN131091 HSJ131090:HSJ131091 ICF131090:ICF131091 IMB131090:IMB131091 IVX131090:IVX131091 JFT131090:JFT131091 JPP131090:JPP131091 JZL131090:JZL131091 KJH131090:KJH131091 KTD131090:KTD131091 LCZ131090:LCZ131091 LMV131090:LMV131091 LWR131090:LWR131091 MGN131090:MGN131091 MQJ131090:MQJ131091 NAF131090:NAF131091 NKB131090:NKB131091 NTX131090:NTX131091 ODT131090:ODT131091 ONP131090:ONP131091 OXL131090:OXL131091 PHH131090:PHH131091 PRD131090:PRD131091 QAZ131090:QAZ131091 QKV131090:QKV131091 QUR131090:QUR131091 REN131090:REN131091 ROJ131090:ROJ131091 RYF131090:RYF131091 SIB131090:SIB131091 SRX131090:SRX131091 TBT131090:TBT131091 TLP131090:TLP131091 TVL131090:TVL131091 UFH131090:UFH131091 UPD131090:UPD131091 UYZ131090:UYZ131091 VIV131090:VIV131091 VSR131090:VSR131091 WCN131090:WCN131091 WMJ131090:WMJ131091 WWF131090:WWF131091 X196626:X196627 JT196626:JT196627 TP196626:TP196627 ADL196626:ADL196627 ANH196626:ANH196627 AXD196626:AXD196627 BGZ196626:BGZ196627 BQV196626:BQV196627 CAR196626:CAR196627 CKN196626:CKN196627 CUJ196626:CUJ196627 DEF196626:DEF196627 DOB196626:DOB196627 DXX196626:DXX196627 EHT196626:EHT196627 ERP196626:ERP196627 FBL196626:FBL196627 FLH196626:FLH196627 FVD196626:FVD196627 GEZ196626:GEZ196627 GOV196626:GOV196627 GYR196626:GYR196627 HIN196626:HIN196627 HSJ196626:HSJ196627 ICF196626:ICF196627 IMB196626:IMB196627 IVX196626:IVX196627 JFT196626:JFT196627 JPP196626:JPP196627 JZL196626:JZL196627 KJH196626:KJH196627 KTD196626:KTD196627 LCZ196626:LCZ196627 LMV196626:LMV196627 LWR196626:LWR196627 MGN196626:MGN196627 MQJ196626:MQJ196627 NAF196626:NAF196627 NKB196626:NKB196627 NTX196626:NTX196627 ODT196626:ODT196627 ONP196626:ONP196627 OXL196626:OXL196627 PHH196626:PHH196627 PRD196626:PRD196627 QAZ196626:QAZ196627 QKV196626:QKV196627 QUR196626:QUR196627 REN196626:REN196627 ROJ196626:ROJ196627 RYF196626:RYF196627 SIB196626:SIB196627 SRX196626:SRX196627 TBT196626:TBT196627 TLP196626:TLP196627 TVL196626:TVL196627 UFH196626:UFH196627 UPD196626:UPD196627 UYZ196626:UYZ196627 VIV196626:VIV196627 VSR196626:VSR196627 WCN196626:WCN196627 WMJ196626:WMJ196627 WWF196626:WWF196627 X262162:X262163 JT262162:JT262163 TP262162:TP262163 ADL262162:ADL262163 ANH262162:ANH262163 AXD262162:AXD262163 BGZ262162:BGZ262163 BQV262162:BQV262163 CAR262162:CAR262163 CKN262162:CKN262163 CUJ262162:CUJ262163 DEF262162:DEF262163 DOB262162:DOB262163 DXX262162:DXX262163 EHT262162:EHT262163 ERP262162:ERP262163 FBL262162:FBL262163 FLH262162:FLH262163 FVD262162:FVD262163 GEZ262162:GEZ262163 GOV262162:GOV262163 GYR262162:GYR262163 HIN262162:HIN262163 HSJ262162:HSJ262163 ICF262162:ICF262163 IMB262162:IMB262163 IVX262162:IVX262163 JFT262162:JFT262163 JPP262162:JPP262163 JZL262162:JZL262163 KJH262162:KJH262163 KTD262162:KTD262163 LCZ262162:LCZ262163 LMV262162:LMV262163 LWR262162:LWR262163 MGN262162:MGN262163 MQJ262162:MQJ262163 NAF262162:NAF262163 NKB262162:NKB262163 NTX262162:NTX262163 ODT262162:ODT262163 ONP262162:ONP262163 OXL262162:OXL262163 PHH262162:PHH262163 PRD262162:PRD262163 QAZ262162:QAZ262163 QKV262162:QKV262163 QUR262162:QUR262163 REN262162:REN262163 ROJ262162:ROJ262163 RYF262162:RYF262163 SIB262162:SIB262163 SRX262162:SRX262163 TBT262162:TBT262163 TLP262162:TLP262163 TVL262162:TVL262163 UFH262162:UFH262163 UPD262162:UPD262163 UYZ262162:UYZ262163 VIV262162:VIV262163 VSR262162:VSR262163 WCN262162:WCN262163 WMJ262162:WMJ262163 WWF262162:WWF262163 X327698:X327699 JT327698:JT327699 TP327698:TP327699 ADL327698:ADL327699 ANH327698:ANH327699 AXD327698:AXD327699 BGZ327698:BGZ327699 BQV327698:BQV327699 CAR327698:CAR327699 CKN327698:CKN327699 CUJ327698:CUJ327699 DEF327698:DEF327699 DOB327698:DOB327699 DXX327698:DXX327699 EHT327698:EHT327699 ERP327698:ERP327699 FBL327698:FBL327699 FLH327698:FLH327699 FVD327698:FVD327699 GEZ327698:GEZ327699 GOV327698:GOV327699 GYR327698:GYR327699 HIN327698:HIN327699 HSJ327698:HSJ327699 ICF327698:ICF327699 IMB327698:IMB327699 IVX327698:IVX327699 JFT327698:JFT327699 JPP327698:JPP327699 JZL327698:JZL327699 KJH327698:KJH327699 KTD327698:KTD327699 LCZ327698:LCZ327699 LMV327698:LMV327699 LWR327698:LWR327699 MGN327698:MGN327699 MQJ327698:MQJ327699 NAF327698:NAF327699 NKB327698:NKB327699 NTX327698:NTX327699 ODT327698:ODT327699 ONP327698:ONP327699 OXL327698:OXL327699 PHH327698:PHH327699 PRD327698:PRD327699 QAZ327698:QAZ327699 QKV327698:QKV327699 QUR327698:QUR327699 REN327698:REN327699 ROJ327698:ROJ327699 RYF327698:RYF327699 SIB327698:SIB327699 SRX327698:SRX327699 TBT327698:TBT327699 TLP327698:TLP327699 TVL327698:TVL327699 UFH327698:UFH327699 UPD327698:UPD327699 UYZ327698:UYZ327699 VIV327698:VIV327699 VSR327698:VSR327699 WCN327698:WCN327699 WMJ327698:WMJ327699 WWF327698:WWF327699 X393234:X393235 JT393234:JT393235 TP393234:TP393235 ADL393234:ADL393235 ANH393234:ANH393235 AXD393234:AXD393235 BGZ393234:BGZ393235 BQV393234:BQV393235 CAR393234:CAR393235 CKN393234:CKN393235 CUJ393234:CUJ393235 DEF393234:DEF393235 DOB393234:DOB393235 DXX393234:DXX393235 EHT393234:EHT393235 ERP393234:ERP393235 FBL393234:FBL393235 FLH393234:FLH393235 FVD393234:FVD393235 GEZ393234:GEZ393235 GOV393234:GOV393235 GYR393234:GYR393235 HIN393234:HIN393235 HSJ393234:HSJ393235 ICF393234:ICF393235 IMB393234:IMB393235 IVX393234:IVX393235 JFT393234:JFT393235 JPP393234:JPP393235 JZL393234:JZL393235 KJH393234:KJH393235 KTD393234:KTD393235 LCZ393234:LCZ393235 LMV393234:LMV393235 LWR393234:LWR393235 MGN393234:MGN393235 MQJ393234:MQJ393235 NAF393234:NAF393235 NKB393234:NKB393235 NTX393234:NTX393235 ODT393234:ODT393235 ONP393234:ONP393235 OXL393234:OXL393235 PHH393234:PHH393235 PRD393234:PRD393235 QAZ393234:QAZ393235 QKV393234:QKV393235 QUR393234:QUR393235 REN393234:REN393235 ROJ393234:ROJ393235 RYF393234:RYF393235 SIB393234:SIB393235 SRX393234:SRX393235 TBT393234:TBT393235 TLP393234:TLP393235 TVL393234:TVL393235 UFH393234:UFH393235 UPD393234:UPD393235 UYZ393234:UYZ393235 VIV393234:VIV393235 VSR393234:VSR393235 WCN393234:WCN393235 WMJ393234:WMJ393235 WWF393234:WWF393235 X458770:X458771 JT458770:JT458771 TP458770:TP458771 ADL458770:ADL458771 ANH458770:ANH458771 AXD458770:AXD458771 BGZ458770:BGZ458771 BQV458770:BQV458771 CAR458770:CAR458771 CKN458770:CKN458771 CUJ458770:CUJ458771 DEF458770:DEF458771 DOB458770:DOB458771 DXX458770:DXX458771 EHT458770:EHT458771 ERP458770:ERP458771 FBL458770:FBL458771 FLH458770:FLH458771 FVD458770:FVD458771 GEZ458770:GEZ458771 GOV458770:GOV458771 GYR458770:GYR458771 HIN458770:HIN458771 HSJ458770:HSJ458771 ICF458770:ICF458771 IMB458770:IMB458771 IVX458770:IVX458771 JFT458770:JFT458771 JPP458770:JPP458771 JZL458770:JZL458771 KJH458770:KJH458771 KTD458770:KTD458771 LCZ458770:LCZ458771 LMV458770:LMV458771 LWR458770:LWR458771 MGN458770:MGN458771 MQJ458770:MQJ458771 NAF458770:NAF458771 NKB458770:NKB458771 NTX458770:NTX458771 ODT458770:ODT458771 ONP458770:ONP458771 OXL458770:OXL458771 PHH458770:PHH458771 PRD458770:PRD458771 QAZ458770:QAZ458771 QKV458770:QKV458771 QUR458770:QUR458771 REN458770:REN458771 ROJ458770:ROJ458771 RYF458770:RYF458771 SIB458770:SIB458771 SRX458770:SRX458771 TBT458770:TBT458771 TLP458770:TLP458771 TVL458770:TVL458771 UFH458770:UFH458771 UPD458770:UPD458771 UYZ458770:UYZ458771 VIV458770:VIV458771 VSR458770:VSR458771 WCN458770:WCN458771 WMJ458770:WMJ458771 WWF458770:WWF458771 X524306:X524307 JT524306:JT524307 TP524306:TP524307 ADL524306:ADL524307 ANH524306:ANH524307 AXD524306:AXD524307 BGZ524306:BGZ524307 BQV524306:BQV524307 CAR524306:CAR524307 CKN524306:CKN524307 CUJ524306:CUJ524307 DEF524306:DEF524307 DOB524306:DOB524307 DXX524306:DXX524307 EHT524306:EHT524307 ERP524306:ERP524307 FBL524306:FBL524307 FLH524306:FLH524307 FVD524306:FVD524307 GEZ524306:GEZ524307 GOV524306:GOV524307 GYR524306:GYR524307 HIN524306:HIN524307 HSJ524306:HSJ524307 ICF524306:ICF524307 IMB524306:IMB524307 IVX524306:IVX524307 JFT524306:JFT524307 JPP524306:JPP524307 JZL524306:JZL524307 KJH524306:KJH524307 KTD524306:KTD524307 LCZ524306:LCZ524307 LMV524306:LMV524307 LWR524306:LWR524307 MGN524306:MGN524307 MQJ524306:MQJ524307 NAF524306:NAF524307 NKB524306:NKB524307 NTX524306:NTX524307 ODT524306:ODT524307 ONP524306:ONP524307 OXL524306:OXL524307 PHH524306:PHH524307 PRD524306:PRD524307 QAZ524306:QAZ524307 QKV524306:QKV524307 QUR524306:QUR524307 REN524306:REN524307 ROJ524306:ROJ524307 RYF524306:RYF524307 SIB524306:SIB524307 SRX524306:SRX524307 TBT524306:TBT524307 TLP524306:TLP524307 TVL524306:TVL524307 UFH524306:UFH524307 UPD524306:UPD524307 UYZ524306:UYZ524307 VIV524306:VIV524307 VSR524306:VSR524307 WCN524306:WCN524307 WMJ524306:WMJ524307 WWF524306:WWF524307 X589842:X589843 JT589842:JT589843 TP589842:TP589843 ADL589842:ADL589843 ANH589842:ANH589843 AXD589842:AXD589843 BGZ589842:BGZ589843 BQV589842:BQV589843 CAR589842:CAR589843 CKN589842:CKN589843 CUJ589842:CUJ589843 DEF589842:DEF589843 DOB589842:DOB589843 DXX589842:DXX589843 EHT589842:EHT589843 ERP589842:ERP589843 FBL589842:FBL589843 FLH589842:FLH589843 FVD589842:FVD589843 GEZ589842:GEZ589843 GOV589842:GOV589843 GYR589842:GYR589843 HIN589842:HIN589843 HSJ589842:HSJ589843 ICF589842:ICF589843 IMB589842:IMB589843 IVX589842:IVX589843 JFT589842:JFT589843 JPP589842:JPP589843 JZL589842:JZL589843 KJH589842:KJH589843 KTD589842:KTD589843 LCZ589842:LCZ589843 LMV589842:LMV589843 LWR589842:LWR589843 MGN589842:MGN589843 MQJ589842:MQJ589843 NAF589842:NAF589843 NKB589842:NKB589843 NTX589842:NTX589843 ODT589842:ODT589843 ONP589842:ONP589843 OXL589842:OXL589843 PHH589842:PHH589843 PRD589842:PRD589843 QAZ589842:QAZ589843 QKV589842:QKV589843 QUR589842:QUR589843 REN589842:REN589843 ROJ589842:ROJ589843 RYF589842:RYF589843 SIB589842:SIB589843 SRX589842:SRX589843 TBT589842:TBT589843 TLP589842:TLP589843 TVL589842:TVL589843 UFH589842:UFH589843 UPD589842:UPD589843 UYZ589842:UYZ589843 VIV589842:VIV589843 VSR589842:VSR589843 WCN589842:WCN589843 WMJ589842:WMJ589843 WWF589842:WWF589843 X655378:X655379 JT655378:JT655379 TP655378:TP655379 ADL655378:ADL655379 ANH655378:ANH655379 AXD655378:AXD655379 BGZ655378:BGZ655379 BQV655378:BQV655379 CAR655378:CAR655379 CKN655378:CKN655379 CUJ655378:CUJ655379 DEF655378:DEF655379 DOB655378:DOB655379 DXX655378:DXX655379 EHT655378:EHT655379 ERP655378:ERP655379 FBL655378:FBL655379 FLH655378:FLH655379 FVD655378:FVD655379 GEZ655378:GEZ655379 GOV655378:GOV655379 GYR655378:GYR655379 HIN655378:HIN655379 HSJ655378:HSJ655379 ICF655378:ICF655379 IMB655378:IMB655379 IVX655378:IVX655379 JFT655378:JFT655379 JPP655378:JPP655379 JZL655378:JZL655379 KJH655378:KJH655379 KTD655378:KTD655379 LCZ655378:LCZ655379 LMV655378:LMV655379 LWR655378:LWR655379 MGN655378:MGN655379 MQJ655378:MQJ655379 NAF655378:NAF655379 NKB655378:NKB655379 NTX655378:NTX655379 ODT655378:ODT655379 ONP655378:ONP655379 OXL655378:OXL655379 PHH655378:PHH655379 PRD655378:PRD655379 QAZ655378:QAZ655379 QKV655378:QKV655379 QUR655378:QUR655379 REN655378:REN655379 ROJ655378:ROJ655379 RYF655378:RYF655379 SIB655378:SIB655379 SRX655378:SRX655379 TBT655378:TBT655379 TLP655378:TLP655379 TVL655378:TVL655379 UFH655378:UFH655379 UPD655378:UPD655379 UYZ655378:UYZ655379 VIV655378:VIV655379 VSR655378:VSR655379 WCN655378:WCN655379 WMJ655378:WMJ655379 WWF655378:WWF655379 X720914:X720915 JT720914:JT720915 TP720914:TP720915 ADL720914:ADL720915 ANH720914:ANH720915 AXD720914:AXD720915 BGZ720914:BGZ720915 BQV720914:BQV720915 CAR720914:CAR720915 CKN720914:CKN720915 CUJ720914:CUJ720915 DEF720914:DEF720915 DOB720914:DOB720915 DXX720914:DXX720915 EHT720914:EHT720915 ERP720914:ERP720915 FBL720914:FBL720915 FLH720914:FLH720915 FVD720914:FVD720915 GEZ720914:GEZ720915 GOV720914:GOV720915 GYR720914:GYR720915 HIN720914:HIN720915 HSJ720914:HSJ720915 ICF720914:ICF720915 IMB720914:IMB720915 IVX720914:IVX720915 JFT720914:JFT720915 JPP720914:JPP720915 JZL720914:JZL720915 KJH720914:KJH720915 KTD720914:KTD720915 LCZ720914:LCZ720915 LMV720914:LMV720915 LWR720914:LWR720915 MGN720914:MGN720915 MQJ720914:MQJ720915 NAF720914:NAF720915 NKB720914:NKB720915 NTX720914:NTX720915 ODT720914:ODT720915 ONP720914:ONP720915 OXL720914:OXL720915 PHH720914:PHH720915 PRD720914:PRD720915 QAZ720914:QAZ720915 QKV720914:QKV720915 QUR720914:QUR720915 REN720914:REN720915 ROJ720914:ROJ720915 RYF720914:RYF720915 SIB720914:SIB720915 SRX720914:SRX720915 TBT720914:TBT720915 TLP720914:TLP720915 TVL720914:TVL720915 UFH720914:UFH720915 UPD720914:UPD720915 UYZ720914:UYZ720915 VIV720914:VIV720915 VSR720914:VSR720915 WCN720914:WCN720915 WMJ720914:WMJ720915 WWF720914:WWF720915 X786450:X786451 JT786450:JT786451 TP786450:TP786451 ADL786450:ADL786451 ANH786450:ANH786451 AXD786450:AXD786451 BGZ786450:BGZ786451 BQV786450:BQV786451 CAR786450:CAR786451 CKN786450:CKN786451 CUJ786450:CUJ786451 DEF786450:DEF786451 DOB786450:DOB786451 DXX786450:DXX786451 EHT786450:EHT786451 ERP786450:ERP786451 FBL786450:FBL786451 FLH786450:FLH786451 FVD786450:FVD786451 GEZ786450:GEZ786451 GOV786450:GOV786451 GYR786450:GYR786451 HIN786450:HIN786451 HSJ786450:HSJ786451 ICF786450:ICF786451 IMB786450:IMB786451 IVX786450:IVX786451 JFT786450:JFT786451 JPP786450:JPP786451 JZL786450:JZL786451 KJH786450:KJH786451 KTD786450:KTD786451 LCZ786450:LCZ786451 LMV786450:LMV786451 LWR786450:LWR786451 MGN786450:MGN786451 MQJ786450:MQJ786451 NAF786450:NAF786451 NKB786450:NKB786451 NTX786450:NTX786451 ODT786450:ODT786451 ONP786450:ONP786451 OXL786450:OXL786451 PHH786450:PHH786451 PRD786450:PRD786451 QAZ786450:QAZ786451 QKV786450:QKV786451 QUR786450:QUR786451 REN786450:REN786451 ROJ786450:ROJ786451 RYF786450:RYF786451 SIB786450:SIB786451 SRX786450:SRX786451 TBT786450:TBT786451 TLP786450:TLP786451 TVL786450:TVL786451 UFH786450:UFH786451 UPD786450:UPD786451 UYZ786450:UYZ786451 VIV786450:VIV786451 VSR786450:VSR786451 WCN786450:WCN786451 WMJ786450:WMJ786451 WWF786450:WWF786451 X851986:X851987 JT851986:JT851987 TP851986:TP851987 ADL851986:ADL851987 ANH851986:ANH851987 AXD851986:AXD851987 BGZ851986:BGZ851987 BQV851986:BQV851987 CAR851986:CAR851987 CKN851986:CKN851987 CUJ851986:CUJ851987 DEF851986:DEF851987 DOB851986:DOB851987 DXX851986:DXX851987 EHT851986:EHT851987 ERP851986:ERP851987 FBL851986:FBL851987 FLH851986:FLH851987 FVD851986:FVD851987 GEZ851986:GEZ851987 GOV851986:GOV851987 GYR851986:GYR851987 HIN851986:HIN851987 HSJ851986:HSJ851987 ICF851986:ICF851987 IMB851986:IMB851987 IVX851986:IVX851987 JFT851986:JFT851987 JPP851986:JPP851987 JZL851986:JZL851987 KJH851986:KJH851987 KTD851986:KTD851987 LCZ851986:LCZ851987 LMV851986:LMV851987 LWR851986:LWR851987 MGN851986:MGN851987 MQJ851986:MQJ851987 NAF851986:NAF851987 NKB851986:NKB851987 NTX851986:NTX851987 ODT851986:ODT851987 ONP851986:ONP851987 OXL851986:OXL851987 PHH851986:PHH851987 PRD851986:PRD851987 QAZ851986:QAZ851987 QKV851986:QKV851987 QUR851986:QUR851987 REN851986:REN851987 ROJ851986:ROJ851987 RYF851986:RYF851987 SIB851986:SIB851987 SRX851986:SRX851987 TBT851986:TBT851987 TLP851986:TLP851987 TVL851986:TVL851987 UFH851986:UFH851987 UPD851986:UPD851987 UYZ851986:UYZ851987 VIV851986:VIV851987 VSR851986:VSR851987 WCN851986:WCN851987 WMJ851986:WMJ851987 WWF851986:WWF851987 X917522:X917523 JT917522:JT917523 TP917522:TP917523 ADL917522:ADL917523 ANH917522:ANH917523 AXD917522:AXD917523 BGZ917522:BGZ917523 BQV917522:BQV917523 CAR917522:CAR917523 CKN917522:CKN917523 CUJ917522:CUJ917523 DEF917522:DEF917523 DOB917522:DOB917523 DXX917522:DXX917523 EHT917522:EHT917523 ERP917522:ERP917523 FBL917522:FBL917523 FLH917522:FLH917523 FVD917522:FVD917523 GEZ917522:GEZ917523 GOV917522:GOV917523 GYR917522:GYR917523 HIN917522:HIN917523 HSJ917522:HSJ917523 ICF917522:ICF917523 IMB917522:IMB917523 IVX917522:IVX917523 JFT917522:JFT917523 JPP917522:JPP917523 JZL917522:JZL917523 KJH917522:KJH917523 KTD917522:KTD917523 LCZ917522:LCZ917523 LMV917522:LMV917523 LWR917522:LWR917523 MGN917522:MGN917523 MQJ917522:MQJ917523 NAF917522:NAF917523 NKB917522:NKB917523 NTX917522:NTX917523 ODT917522:ODT917523 ONP917522:ONP917523 OXL917522:OXL917523 PHH917522:PHH917523 PRD917522:PRD917523 QAZ917522:QAZ917523 QKV917522:QKV917523 QUR917522:QUR917523 REN917522:REN917523 ROJ917522:ROJ917523 RYF917522:RYF917523 SIB917522:SIB917523 SRX917522:SRX917523 TBT917522:TBT917523 TLP917522:TLP917523 TVL917522:TVL917523 UFH917522:UFH917523 UPD917522:UPD917523 UYZ917522:UYZ917523 VIV917522:VIV917523 VSR917522:VSR917523 WCN917522:WCN917523 WMJ917522:WMJ917523 WWF917522:WWF917523 X983058:X983059 JT983058:JT983059 TP983058:TP983059 ADL983058:ADL983059 ANH983058:ANH983059 AXD983058:AXD983059 BGZ983058:BGZ983059 BQV983058:BQV983059 CAR983058:CAR983059 CKN983058:CKN983059 CUJ983058:CUJ983059 DEF983058:DEF983059 DOB983058:DOB983059 DXX983058:DXX983059 EHT983058:EHT983059 ERP983058:ERP983059 FBL983058:FBL983059 FLH983058:FLH983059 FVD983058:FVD983059 GEZ983058:GEZ983059 GOV983058:GOV983059 GYR983058:GYR983059 HIN983058:HIN983059 HSJ983058:HSJ983059 ICF983058:ICF983059 IMB983058:IMB983059 IVX983058:IVX983059 JFT983058:JFT983059 JPP983058:JPP983059 JZL983058:JZL983059 KJH983058:KJH983059 KTD983058:KTD983059 LCZ983058:LCZ983059 LMV983058:LMV983059 LWR983058:LWR983059 MGN983058:MGN983059 MQJ983058:MQJ983059 NAF983058:NAF983059 NKB983058:NKB983059 NTX983058:NTX983059 ODT983058:ODT983059 ONP983058:ONP983059 OXL983058:OXL983059 PHH983058:PHH983059 PRD983058:PRD983059 QAZ983058:QAZ983059 QKV983058:QKV983059 QUR983058:QUR983059 REN983058:REN983059 ROJ983058:ROJ983059 RYF983058:RYF983059 SIB983058:SIB983059 SRX983058:SRX983059 TBT983058:TBT983059 TLP983058:TLP983059 TVL983058:TVL983059 UFH983058:UFH983059 UPD983058:UPD983059 UYZ983058:UYZ983059 VIV983058:VIV983059 VSR983058:VSR983059 WCN983058:WCN983059 WMJ983058:WMJ983059 V16:W19</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Hoja6">
    <tabColor theme="1"/>
    <pageSetUpPr fitToPage="1"/>
  </sheetPr>
  <dimension ref="A1:JB65536"/>
  <sheetViews>
    <sheetView workbookViewId="0">
      <selection activeCell="I7" sqref="I7:O7"/>
    </sheetView>
  </sheetViews>
  <sheetFormatPr defaultColWidth="0" defaultRowHeight="11.1" customHeight="1" zeroHeight="1" x14ac:dyDescent="0.2"/>
  <cols>
    <col min="1" max="1" width="1.33203125" style="128" customWidth="1"/>
    <col min="2" max="2" width="4.109375" style="128" customWidth="1"/>
    <col min="3" max="3" width="3.109375" style="128" customWidth="1"/>
    <col min="4" max="4" width="3.44140625" style="128" customWidth="1"/>
    <col min="5" max="5" width="6.44140625" style="128" customWidth="1"/>
    <col min="6" max="6" width="9.88671875" style="128" customWidth="1"/>
    <col min="7" max="8" width="5.44140625" style="128" customWidth="1"/>
    <col min="9" max="9" width="1.88671875" style="128" customWidth="1"/>
    <col min="10" max="11" width="6.44140625" style="128" customWidth="1"/>
    <col min="12" max="12" width="4" style="128" customWidth="1"/>
    <col min="13" max="13" width="6.33203125" style="128" customWidth="1"/>
    <col min="14" max="14" width="7.44140625" style="128" customWidth="1"/>
    <col min="15" max="15" width="26.109375" style="128" customWidth="1"/>
    <col min="16" max="16" width="3" style="128" customWidth="1"/>
    <col min="17" max="17" width="2.109375" style="128" customWidth="1"/>
    <col min="18" max="18" width="15.44140625" style="128" customWidth="1"/>
    <col min="19" max="19" width="4.109375" style="128" customWidth="1"/>
    <col min="20" max="20" width="10.44140625" style="128" customWidth="1"/>
    <col min="21" max="21" width="9.6640625" style="128" customWidth="1"/>
    <col min="22" max="22" width="3.88671875" style="128" customWidth="1"/>
    <col min="23" max="23" width="20.109375" style="128" customWidth="1"/>
    <col min="24" max="24" width="3.33203125" style="128" customWidth="1"/>
    <col min="25" max="25" width="0.88671875" style="128" customWidth="1"/>
    <col min="26" max="26" width="7.6640625" style="128" hidden="1" customWidth="1"/>
    <col min="27" max="27" width="9.109375" style="128" hidden="1" customWidth="1"/>
    <col min="28" max="28" width="7.6640625" style="128" hidden="1" customWidth="1"/>
    <col min="29" max="29" width="4.88671875" style="128" hidden="1" customWidth="1"/>
    <col min="30" max="30" width="8.44140625" style="128" hidden="1" customWidth="1"/>
    <col min="31" max="31" width="7.33203125" style="128" hidden="1" customWidth="1"/>
    <col min="32" max="32" width="8" style="128" hidden="1" customWidth="1"/>
    <col min="33" max="37" width="4.88671875" style="128" hidden="1" customWidth="1"/>
    <col min="38" max="38" width="3.88671875" style="128" hidden="1" customWidth="1"/>
    <col min="39" max="39" width="19.88671875" style="128" hidden="1" customWidth="1"/>
    <col min="40" max="40" width="1.88671875" style="128" hidden="1" customWidth="1"/>
    <col min="41" max="256" width="0" style="128" hidden="1"/>
    <col min="257" max="257" width="1.33203125" style="128" customWidth="1"/>
    <col min="258" max="258" width="4.109375" style="128" customWidth="1"/>
    <col min="259" max="259" width="3.109375" style="128" customWidth="1"/>
    <col min="260" max="260" width="3.44140625" style="128" customWidth="1"/>
    <col min="261" max="261" width="6.44140625" style="128" customWidth="1"/>
    <col min="262" max="262" width="14" style="128" customWidth="1"/>
    <col min="263" max="264" width="5.44140625" style="128" customWidth="1"/>
    <col min="265" max="265" width="1.88671875" style="128" customWidth="1"/>
    <col min="266" max="267" width="6.44140625" style="128" customWidth="1"/>
    <col min="268" max="268" width="4" style="128" customWidth="1"/>
    <col min="269" max="269" width="6.33203125" style="128" customWidth="1"/>
    <col min="270" max="270" width="7.44140625" style="128" customWidth="1"/>
    <col min="271" max="271" width="22.33203125" style="128" customWidth="1"/>
    <col min="272" max="272" width="3" style="128" customWidth="1"/>
    <col min="273" max="273" width="2.109375" style="128" customWidth="1"/>
    <col min="274" max="274" width="15.44140625" style="128" customWidth="1"/>
    <col min="275" max="275" width="4.109375" style="128" customWidth="1"/>
    <col min="276" max="276" width="10.44140625" style="128" customWidth="1"/>
    <col min="277" max="277" width="9.6640625" style="128" customWidth="1"/>
    <col min="278" max="278" width="3.88671875" style="128" customWidth="1"/>
    <col min="279" max="279" width="20.109375" style="128" customWidth="1"/>
    <col min="280" max="280" width="3.33203125" style="128" customWidth="1"/>
    <col min="281" max="281" width="0.88671875" style="128" customWidth="1"/>
    <col min="282" max="512" width="0" style="128" hidden="1"/>
    <col min="513" max="513" width="1.33203125" style="128" customWidth="1"/>
    <col min="514" max="514" width="4.109375" style="128" customWidth="1"/>
    <col min="515" max="515" width="3.109375" style="128" customWidth="1"/>
    <col min="516" max="516" width="3.44140625" style="128" customWidth="1"/>
    <col min="517" max="517" width="6.44140625" style="128" customWidth="1"/>
    <col min="518" max="518" width="9.88671875" style="128" customWidth="1"/>
    <col min="519" max="520" width="5.44140625" style="128" customWidth="1"/>
    <col min="521" max="521" width="1.88671875" style="128" customWidth="1"/>
    <col min="522" max="523" width="6.44140625" style="128" customWidth="1"/>
    <col min="524" max="524" width="4" style="128" customWidth="1"/>
    <col min="525" max="525" width="6.33203125" style="128" customWidth="1"/>
    <col min="526" max="526" width="7.44140625" style="128" customWidth="1"/>
    <col min="527" max="527" width="22.33203125" style="128" customWidth="1"/>
    <col min="528" max="528" width="3" style="128" customWidth="1"/>
    <col min="529" max="529" width="2.109375" style="128" customWidth="1"/>
    <col min="530" max="530" width="15.44140625" style="128" customWidth="1"/>
    <col min="531" max="531" width="4.109375" style="128" customWidth="1"/>
    <col min="532" max="532" width="10.44140625" style="128" customWidth="1"/>
    <col min="533" max="533" width="9.6640625" style="128" customWidth="1"/>
    <col min="534" max="534" width="3.88671875" style="128" customWidth="1"/>
    <col min="535" max="535" width="20.109375" style="128" customWidth="1"/>
    <col min="536" max="536" width="3.33203125" style="128" customWidth="1"/>
    <col min="537" max="537" width="0.88671875" style="128" customWidth="1"/>
    <col min="538" max="768" width="0" style="128" hidden="1"/>
    <col min="769" max="769" width="1.33203125" style="128" customWidth="1"/>
    <col min="770" max="770" width="4.109375" style="128" customWidth="1"/>
    <col min="771" max="771" width="3.109375" style="128" customWidth="1"/>
    <col min="772" max="772" width="3.44140625" style="128" customWidth="1"/>
    <col min="773" max="773" width="6.44140625" style="128" customWidth="1"/>
    <col min="774" max="774" width="9.88671875" style="128" customWidth="1"/>
    <col min="775" max="776" width="5.44140625" style="128" customWidth="1"/>
    <col min="777" max="777" width="1.88671875" style="128" customWidth="1"/>
    <col min="778" max="779" width="6.44140625" style="128" customWidth="1"/>
    <col min="780" max="780" width="4" style="128" customWidth="1"/>
    <col min="781" max="781" width="6.33203125" style="128" customWidth="1"/>
    <col min="782" max="782" width="7.44140625" style="128" customWidth="1"/>
    <col min="783" max="783" width="22.33203125" style="128" customWidth="1"/>
    <col min="784" max="784" width="3" style="128" customWidth="1"/>
    <col min="785" max="785" width="2.109375" style="128" customWidth="1"/>
    <col min="786" max="786" width="15.44140625" style="128" customWidth="1"/>
    <col min="787" max="787" width="4.109375" style="128" customWidth="1"/>
    <col min="788" max="788" width="10.44140625" style="128" customWidth="1"/>
    <col min="789" max="789" width="9.6640625" style="128" customWidth="1"/>
    <col min="790" max="790" width="3.88671875" style="128" customWidth="1"/>
    <col min="791" max="791" width="20.109375" style="128" customWidth="1"/>
    <col min="792" max="792" width="3.33203125" style="128" customWidth="1"/>
    <col min="793" max="793" width="0.88671875" style="128" customWidth="1"/>
    <col min="794" max="1024" width="0" style="128" hidden="1"/>
    <col min="1025" max="1025" width="1.33203125" style="128" customWidth="1"/>
    <col min="1026" max="1026" width="4.109375" style="128" customWidth="1"/>
    <col min="1027" max="1027" width="3.109375" style="128" customWidth="1"/>
    <col min="1028" max="1028" width="3.44140625" style="128" customWidth="1"/>
    <col min="1029" max="1029" width="6.44140625" style="128" customWidth="1"/>
    <col min="1030" max="1030" width="9.88671875" style="128" customWidth="1"/>
    <col min="1031" max="1032" width="5.44140625" style="128" customWidth="1"/>
    <col min="1033" max="1033" width="1.88671875" style="128" customWidth="1"/>
    <col min="1034" max="1035" width="6.44140625" style="128" customWidth="1"/>
    <col min="1036" max="1036" width="4" style="128" customWidth="1"/>
    <col min="1037" max="1037" width="6.33203125" style="128" customWidth="1"/>
    <col min="1038" max="1038" width="7.44140625" style="128" customWidth="1"/>
    <col min="1039" max="1039" width="22.33203125" style="128" customWidth="1"/>
    <col min="1040" max="1040" width="3" style="128" customWidth="1"/>
    <col min="1041" max="1041" width="2.109375" style="128" customWidth="1"/>
    <col min="1042" max="1042" width="15.44140625" style="128" customWidth="1"/>
    <col min="1043" max="1043" width="4.109375" style="128" customWidth="1"/>
    <col min="1044" max="1044" width="10.44140625" style="128" customWidth="1"/>
    <col min="1045" max="1045" width="9.6640625" style="128" customWidth="1"/>
    <col min="1046" max="1046" width="3.88671875" style="128" customWidth="1"/>
    <col min="1047" max="1047" width="20.109375" style="128" customWidth="1"/>
    <col min="1048" max="1048" width="3.33203125" style="128" customWidth="1"/>
    <col min="1049" max="1049" width="0.88671875" style="128" customWidth="1"/>
    <col min="1050" max="1280" width="0" style="128" hidden="1"/>
    <col min="1281" max="1281" width="1.33203125" style="128" customWidth="1"/>
    <col min="1282" max="1282" width="4.109375" style="128" customWidth="1"/>
    <col min="1283" max="1283" width="3.109375" style="128" customWidth="1"/>
    <col min="1284" max="1284" width="3.44140625" style="128" customWidth="1"/>
    <col min="1285" max="1285" width="6.44140625" style="128" customWidth="1"/>
    <col min="1286" max="1286" width="9.88671875" style="128" customWidth="1"/>
    <col min="1287" max="1288" width="5.44140625" style="128" customWidth="1"/>
    <col min="1289" max="1289" width="1.88671875" style="128" customWidth="1"/>
    <col min="1290" max="1291" width="6.44140625" style="128" customWidth="1"/>
    <col min="1292" max="1292" width="4" style="128" customWidth="1"/>
    <col min="1293" max="1293" width="6.33203125" style="128" customWidth="1"/>
    <col min="1294" max="1294" width="7.44140625" style="128" customWidth="1"/>
    <col min="1295" max="1295" width="22.33203125" style="128" customWidth="1"/>
    <col min="1296" max="1296" width="3" style="128" customWidth="1"/>
    <col min="1297" max="1297" width="2.109375" style="128" customWidth="1"/>
    <col min="1298" max="1298" width="15.44140625" style="128" customWidth="1"/>
    <col min="1299" max="1299" width="4.109375" style="128" customWidth="1"/>
    <col min="1300" max="1300" width="10.44140625" style="128" customWidth="1"/>
    <col min="1301" max="1301" width="9.6640625" style="128" customWidth="1"/>
    <col min="1302" max="1302" width="3.88671875" style="128" customWidth="1"/>
    <col min="1303" max="1303" width="20.109375" style="128" customWidth="1"/>
    <col min="1304" max="1304" width="3.33203125" style="128" customWidth="1"/>
    <col min="1305" max="1305" width="0.88671875" style="128" customWidth="1"/>
    <col min="1306" max="1536" width="0" style="128" hidden="1"/>
    <col min="1537" max="1537" width="1.33203125" style="128" customWidth="1"/>
    <col min="1538" max="1538" width="4.109375" style="128" customWidth="1"/>
    <col min="1539" max="1539" width="3.109375" style="128" customWidth="1"/>
    <col min="1540" max="1540" width="3.44140625" style="128" customWidth="1"/>
    <col min="1541" max="1541" width="6.44140625" style="128" customWidth="1"/>
    <col min="1542" max="1542" width="9.88671875" style="128" customWidth="1"/>
    <col min="1543" max="1544" width="5.44140625" style="128" customWidth="1"/>
    <col min="1545" max="1545" width="1.88671875" style="128" customWidth="1"/>
    <col min="1546" max="1547" width="6.44140625" style="128" customWidth="1"/>
    <col min="1548" max="1548" width="4" style="128" customWidth="1"/>
    <col min="1549" max="1549" width="6.33203125" style="128" customWidth="1"/>
    <col min="1550" max="1550" width="7.44140625" style="128" customWidth="1"/>
    <col min="1551" max="1551" width="22.33203125" style="128" customWidth="1"/>
    <col min="1552" max="1552" width="3" style="128" customWidth="1"/>
    <col min="1553" max="1553" width="2.109375" style="128" customWidth="1"/>
    <col min="1554" max="1554" width="15.44140625" style="128" customWidth="1"/>
    <col min="1555" max="1555" width="4.109375" style="128" customWidth="1"/>
    <col min="1556" max="1556" width="10.44140625" style="128" customWidth="1"/>
    <col min="1557" max="1557" width="9.6640625" style="128" customWidth="1"/>
    <col min="1558" max="1558" width="3.88671875" style="128" customWidth="1"/>
    <col min="1559" max="1559" width="20.109375" style="128" customWidth="1"/>
    <col min="1560" max="1560" width="3.33203125" style="128" customWidth="1"/>
    <col min="1561" max="1561" width="0.88671875" style="128" customWidth="1"/>
    <col min="1562" max="1792" width="0" style="128" hidden="1"/>
    <col min="1793" max="1793" width="1.33203125" style="128" customWidth="1"/>
    <col min="1794" max="1794" width="4.109375" style="128" customWidth="1"/>
    <col min="1795" max="1795" width="3.109375" style="128" customWidth="1"/>
    <col min="1796" max="1796" width="3.44140625" style="128" customWidth="1"/>
    <col min="1797" max="1797" width="6.44140625" style="128" customWidth="1"/>
    <col min="1798" max="1798" width="9.88671875" style="128" customWidth="1"/>
    <col min="1799" max="1800" width="5.44140625" style="128" customWidth="1"/>
    <col min="1801" max="1801" width="1.88671875" style="128" customWidth="1"/>
    <col min="1802" max="1803" width="6.44140625" style="128" customWidth="1"/>
    <col min="1804" max="1804" width="4" style="128" customWidth="1"/>
    <col min="1805" max="1805" width="6.33203125" style="128" customWidth="1"/>
    <col min="1806" max="1806" width="7.44140625" style="128" customWidth="1"/>
    <col min="1807" max="1807" width="22.33203125" style="128" customWidth="1"/>
    <col min="1808" max="1808" width="3" style="128" customWidth="1"/>
    <col min="1809" max="1809" width="2.109375" style="128" customWidth="1"/>
    <col min="1810" max="1810" width="15.44140625" style="128" customWidth="1"/>
    <col min="1811" max="1811" width="4.109375" style="128" customWidth="1"/>
    <col min="1812" max="1812" width="10.44140625" style="128" customWidth="1"/>
    <col min="1813" max="1813" width="9.6640625" style="128" customWidth="1"/>
    <col min="1814" max="1814" width="3.88671875" style="128" customWidth="1"/>
    <col min="1815" max="1815" width="20.109375" style="128" customWidth="1"/>
    <col min="1816" max="1816" width="3.33203125" style="128" customWidth="1"/>
    <col min="1817" max="1817" width="0.88671875" style="128" customWidth="1"/>
    <col min="1818" max="2048" width="0" style="128" hidden="1"/>
    <col min="2049" max="2049" width="1.33203125" style="128" customWidth="1"/>
    <col min="2050" max="2050" width="4.109375" style="128" customWidth="1"/>
    <col min="2051" max="2051" width="3.109375" style="128" customWidth="1"/>
    <col min="2052" max="2052" width="3.44140625" style="128" customWidth="1"/>
    <col min="2053" max="2053" width="6.44140625" style="128" customWidth="1"/>
    <col min="2054" max="2054" width="9.88671875" style="128" customWidth="1"/>
    <col min="2055" max="2056" width="5.44140625" style="128" customWidth="1"/>
    <col min="2057" max="2057" width="1.88671875" style="128" customWidth="1"/>
    <col min="2058" max="2059" width="6.44140625" style="128" customWidth="1"/>
    <col min="2060" max="2060" width="4" style="128" customWidth="1"/>
    <col min="2061" max="2061" width="6.33203125" style="128" customWidth="1"/>
    <col min="2062" max="2062" width="7.44140625" style="128" customWidth="1"/>
    <col min="2063" max="2063" width="22.33203125" style="128" customWidth="1"/>
    <col min="2064" max="2064" width="3" style="128" customWidth="1"/>
    <col min="2065" max="2065" width="2.109375" style="128" customWidth="1"/>
    <col min="2066" max="2066" width="15.44140625" style="128" customWidth="1"/>
    <col min="2067" max="2067" width="4.109375" style="128" customWidth="1"/>
    <col min="2068" max="2068" width="10.44140625" style="128" customWidth="1"/>
    <col min="2069" max="2069" width="9.6640625" style="128" customWidth="1"/>
    <col min="2070" max="2070" width="3.88671875" style="128" customWidth="1"/>
    <col min="2071" max="2071" width="20.109375" style="128" customWidth="1"/>
    <col min="2072" max="2072" width="3.33203125" style="128" customWidth="1"/>
    <col min="2073" max="2073" width="0.88671875" style="128" customWidth="1"/>
    <col min="2074" max="2304" width="0" style="128" hidden="1"/>
    <col min="2305" max="2305" width="1.33203125" style="128" customWidth="1"/>
    <col min="2306" max="2306" width="4.109375" style="128" customWidth="1"/>
    <col min="2307" max="2307" width="3.109375" style="128" customWidth="1"/>
    <col min="2308" max="2308" width="3.44140625" style="128" customWidth="1"/>
    <col min="2309" max="2309" width="6.44140625" style="128" customWidth="1"/>
    <col min="2310" max="2310" width="9.88671875" style="128" customWidth="1"/>
    <col min="2311" max="2312" width="5.44140625" style="128" customWidth="1"/>
    <col min="2313" max="2313" width="1.88671875" style="128" customWidth="1"/>
    <col min="2314" max="2315" width="6.44140625" style="128" customWidth="1"/>
    <col min="2316" max="2316" width="4" style="128" customWidth="1"/>
    <col min="2317" max="2317" width="6.33203125" style="128" customWidth="1"/>
    <col min="2318" max="2318" width="7.44140625" style="128" customWidth="1"/>
    <col min="2319" max="2319" width="22.33203125" style="128" customWidth="1"/>
    <col min="2320" max="2320" width="3" style="128" customWidth="1"/>
    <col min="2321" max="2321" width="2.109375" style="128" customWidth="1"/>
    <col min="2322" max="2322" width="15.44140625" style="128" customWidth="1"/>
    <col min="2323" max="2323" width="4.109375" style="128" customWidth="1"/>
    <col min="2324" max="2324" width="10.44140625" style="128" customWidth="1"/>
    <col min="2325" max="2325" width="9.6640625" style="128" customWidth="1"/>
    <col min="2326" max="2326" width="3.88671875" style="128" customWidth="1"/>
    <col min="2327" max="2327" width="20.109375" style="128" customWidth="1"/>
    <col min="2328" max="2328" width="3.33203125" style="128" customWidth="1"/>
    <col min="2329" max="2329" width="0.88671875" style="128" customWidth="1"/>
    <col min="2330" max="2560" width="0" style="128" hidden="1"/>
    <col min="2561" max="2561" width="1.33203125" style="128" customWidth="1"/>
    <col min="2562" max="2562" width="4.109375" style="128" customWidth="1"/>
    <col min="2563" max="2563" width="3.109375" style="128" customWidth="1"/>
    <col min="2564" max="2564" width="3.44140625" style="128" customWidth="1"/>
    <col min="2565" max="2565" width="6.44140625" style="128" customWidth="1"/>
    <col min="2566" max="2566" width="9.88671875" style="128" customWidth="1"/>
    <col min="2567" max="2568" width="5.44140625" style="128" customWidth="1"/>
    <col min="2569" max="2569" width="1.88671875" style="128" customWidth="1"/>
    <col min="2570" max="2571" width="6.44140625" style="128" customWidth="1"/>
    <col min="2572" max="2572" width="4" style="128" customWidth="1"/>
    <col min="2573" max="2573" width="6.33203125" style="128" customWidth="1"/>
    <col min="2574" max="2574" width="7.44140625" style="128" customWidth="1"/>
    <col min="2575" max="2575" width="22.33203125" style="128" customWidth="1"/>
    <col min="2576" max="2576" width="3" style="128" customWidth="1"/>
    <col min="2577" max="2577" width="2.109375" style="128" customWidth="1"/>
    <col min="2578" max="2578" width="15.44140625" style="128" customWidth="1"/>
    <col min="2579" max="2579" width="4.109375" style="128" customWidth="1"/>
    <col min="2580" max="2580" width="10.44140625" style="128" customWidth="1"/>
    <col min="2581" max="2581" width="9.6640625" style="128" customWidth="1"/>
    <col min="2582" max="2582" width="3.88671875" style="128" customWidth="1"/>
    <col min="2583" max="2583" width="20.109375" style="128" customWidth="1"/>
    <col min="2584" max="2584" width="3.33203125" style="128" customWidth="1"/>
    <col min="2585" max="2585" width="0.88671875" style="128" customWidth="1"/>
    <col min="2586" max="2816" width="0" style="128" hidden="1"/>
    <col min="2817" max="2817" width="1.33203125" style="128" customWidth="1"/>
    <col min="2818" max="2818" width="4.109375" style="128" customWidth="1"/>
    <col min="2819" max="2819" width="3.109375" style="128" customWidth="1"/>
    <col min="2820" max="2820" width="3.44140625" style="128" customWidth="1"/>
    <col min="2821" max="2821" width="6.44140625" style="128" customWidth="1"/>
    <col min="2822" max="2822" width="9.88671875" style="128" customWidth="1"/>
    <col min="2823" max="2824" width="5.44140625" style="128" customWidth="1"/>
    <col min="2825" max="2825" width="1.88671875" style="128" customWidth="1"/>
    <col min="2826" max="2827" width="6.44140625" style="128" customWidth="1"/>
    <col min="2828" max="2828" width="4" style="128" customWidth="1"/>
    <col min="2829" max="2829" width="6.33203125" style="128" customWidth="1"/>
    <col min="2830" max="2830" width="7.44140625" style="128" customWidth="1"/>
    <col min="2831" max="2831" width="22.33203125" style="128" customWidth="1"/>
    <col min="2832" max="2832" width="3" style="128" customWidth="1"/>
    <col min="2833" max="2833" width="2.109375" style="128" customWidth="1"/>
    <col min="2834" max="2834" width="15.44140625" style="128" customWidth="1"/>
    <col min="2835" max="2835" width="4.109375" style="128" customWidth="1"/>
    <col min="2836" max="2836" width="10.44140625" style="128" customWidth="1"/>
    <col min="2837" max="2837" width="9.6640625" style="128" customWidth="1"/>
    <col min="2838" max="2838" width="3.88671875" style="128" customWidth="1"/>
    <col min="2839" max="2839" width="20.109375" style="128" customWidth="1"/>
    <col min="2840" max="2840" width="3.33203125" style="128" customWidth="1"/>
    <col min="2841" max="2841" width="0.88671875" style="128" customWidth="1"/>
    <col min="2842" max="3072" width="0" style="128" hidden="1"/>
    <col min="3073" max="3073" width="1.33203125" style="128" customWidth="1"/>
    <col min="3074" max="3074" width="4.109375" style="128" customWidth="1"/>
    <col min="3075" max="3075" width="3.109375" style="128" customWidth="1"/>
    <col min="3076" max="3076" width="3.44140625" style="128" customWidth="1"/>
    <col min="3077" max="3077" width="6.44140625" style="128" customWidth="1"/>
    <col min="3078" max="3078" width="9.88671875" style="128" customWidth="1"/>
    <col min="3079" max="3080" width="5.44140625" style="128" customWidth="1"/>
    <col min="3081" max="3081" width="1.88671875" style="128" customWidth="1"/>
    <col min="3082" max="3083" width="6.44140625" style="128" customWidth="1"/>
    <col min="3084" max="3084" width="4" style="128" customWidth="1"/>
    <col min="3085" max="3085" width="6.33203125" style="128" customWidth="1"/>
    <col min="3086" max="3086" width="7.44140625" style="128" customWidth="1"/>
    <col min="3087" max="3087" width="22.33203125" style="128" customWidth="1"/>
    <col min="3088" max="3088" width="3" style="128" customWidth="1"/>
    <col min="3089" max="3089" width="2.109375" style="128" customWidth="1"/>
    <col min="3090" max="3090" width="15.44140625" style="128" customWidth="1"/>
    <col min="3091" max="3091" width="4.109375" style="128" customWidth="1"/>
    <col min="3092" max="3092" width="10.44140625" style="128" customWidth="1"/>
    <col min="3093" max="3093" width="9.6640625" style="128" customWidth="1"/>
    <col min="3094" max="3094" width="3.88671875" style="128" customWidth="1"/>
    <col min="3095" max="3095" width="20.109375" style="128" customWidth="1"/>
    <col min="3096" max="3096" width="3.33203125" style="128" customWidth="1"/>
    <col min="3097" max="3097" width="0.88671875" style="128" customWidth="1"/>
    <col min="3098" max="3328" width="0" style="128" hidden="1"/>
    <col min="3329" max="3329" width="1.33203125" style="128" customWidth="1"/>
    <col min="3330" max="3330" width="4.109375" style="128" customWidth="1"/>
    <col min="3331" max="3331" width="3.109375" style="128" customWidth="1"/>
    <col min="3332" max="3332" width="3.44140625" style="128" customWidth="1"/>
    <col min="3333" max="3333" width="6.44140625" style="128" customWidth="1"/>
    <col min="3334" max="3334" width="9.88671875" style="128" customWidth="1"/>
    <col min="3335" max="3336" width="5.44140625" style="128" customWidth="1"/>
    <col min="3337" max="3337" width="1.88671875" style="128" customWidth="1"/>
    <col min="3338" max="3339" width="6.44140625" style="128" customWidth="1"/>
    <col min="3340" max="3340" width="4" style="128" customWidth="1"/>
    <col min="3341" max="3341" width="6.33203125" style="128" customWidth="1"/>
    <col min="3342" max="3342" width="7.44140625" style="128" customWidth="1"/>
    <col min="3343" max="3343" width="22.33203125" style="128" customWidth="1"/>
    <col min="3344" max="3344" width="3" style="128" customWidth="1"/>
    <col min="3345" max="3345" width="2.109375" style="128" customWidth="1"/>
    <col min="3346" max="3346" width="15.44140625" style="128" customWidth="1"/>
    <col min="3347" max="3347" width="4.109375" style="128" customWidth="1"/>
    <col min="3348" max="3348" width="10.44140625" style="128" customWidth="1"/>
    <col min="3349" max="3349" width="9.6640625" style="128" customWidth="1"/>
    <col min="3350" max="3350" width="3.88671875" style="128" customWidth="1"/>
    <col min="3351" max="3351" width="20.109375" style="128" customWidth="1"/>
    <col min="3352" max="3352" width="3.33203125" style="128" customWidth="1"/>
    <col min="3353" max="3353" width="0.88671875" style="128" customWidth="1"/>
    <col min="3354" max="3584" width="0" style="128" hidden="1"/>
    <col min="3585" max="3585" width="1.33203125" style="128" customWidth="1"/>
    <col min="3586" max="3586" width="4.109375" style="128" customWidth="1"/>
    <col min="3587" max="3587" width="3.109375" style="128" customWidth="1"/>
    <col min="3588" max="3588" width="3.44140625" style="128" customWidth="1"/>
    <col min="3589" max="3589" width="6.44140625" style="128" customWidth="1"/>
    <col min="3590" max="3590" width="9.88671875" style="128" customWidth="1"/>
    <col min="3591" max="3592" width="5.44140625" style="128" customWidth="1"/>
    <col min="3593" max="3593" width="1.88671875" style="128" customWidth="1"/>
    <col min="3594" max="3595" width="6.44140625" style="128" customWidth="1"/>
    <col min="3596" max="3596" width="4" style="128" customWidth="1"/>
    <col min="3597" max="3597" width="6.33203125" style="128" customWidth="1"/>
    <col min="3598" max="3598" width="7.44140625" style="128" customWidth="1"/>
    <col min="3599" max="3599" width="22.33203125" style="128" customWidth="1"/>
    <col min="3600" max="3600" width="3" style="128" customWidth="1"/>
    <col min="3601" max="3601" width="2.109375" style="128" customWidth="1"/>
    <col min="3602" max="3602" width="15.44140625" style="128" customWidth="1"/>
    <col min="3603" max="3603" width="4.109375" style="128" customWidth="1"/>
    <col min="3604" max="3604" width="10.44140625" style="128" customWidth="1"/>
    <col min="3605" max="3605" width="9.6640625" style="128" customWidth="1"/>
    <col min="3606" max="3606" width="3.88671875" style="128" customWidth="1"/>
    <col min="3607" max="3607" width="20.109375" style="128" customWidth="1"/>
    <col min="3608" max="3608" width="3.33203125" style="128" customWidth="1"/>
    <col min="3609" max="3609" width="0.88671875" style="128" customWidth="1"/>
    <col min="3610" max="3840" width="0" style="128" hidden="1"/>
    <col min="3841" max="3841" width="1.33203125" style="128" customWidth="1"/>
    <col min="3842" max="3842" width="4.109375" style="128" customWidth="1"/>
    <col min="3843" max="3843" width="3.109375" style="128" customWidth="1"/>
    <col min="3844" max="3844" width="3.44140625" style="128" customWidth="1"/>
    <col min="3845" max="3845" width="6.44140625" style="128" customWidth="1"/>
    <col min="3846" max="3846" width="9.88671875" style="128" customWidth="1"/>
    <col min="3847" max="3848" width="5.44140625" style="128" customWidth="1"/>
    <col min="3849" max="3849" width="1.88671875" style="128" customWidth="1"/>
    <col min="3850" max="3851" width="6.44140625" style="128" customWidth="1"/>
    <col min="3852" max="3852" width="4" style="128" customWidth="1"/>
    <col min="3853" max="3853" width="6.33203125" style="128" customWidth="1"/>
    <col min="3854" max="3854" width="7.44140625" style="128" customWidth="1"/>
    <col min="3855" max="3855" width="22.33203125" style="128" customWidth="1"/>
    <col min="3856" max="3856" width="3" style="128" customWidth="1"/>
    <col min="3857" max="3857" width="2.109375" style="128" customWidth="1"/>
    <col min="3858" max="3858" width="15.44140625" style="128" customWidth="1"/>
    <col min="3859" max="3859" width="4.109375" style="128" customWidth="1"/>
    <col min="3860" max="3860" width="10.44140625" style="128" customWidth="1"/>
    <col min="3861" max="3861" width="9.6640625" style="128" customWidth="1"/>
    <col min="3862" max="3862" width="3.88671875" style="128" customWidth="1"/>
    <col min="3863" max="3863" width="20.109375" style="128" customWidth="1"/>
    <col min="3864" max="3864" width="3.33203125" style="128" customWidth="1"/>
    <col min="3865" max="3865" width="0.88671875" style="128" customWidth="1"/>
    <col min="3866" max="4096" width="0" style="128" hidden="1"/>
    <col min="4097" max="4097" width="1.33203125" style="128" customWidth="1"/>
    <col min="4098" max="4098" width="4.109375" style="128" customWidth="1"/>
    <col min="4099" max="4099" width="3.109375" style="128" customWidth="1"/>
    <col min="4100" max="4100" width="3.44140625" style="128" customWidth="1"/>
    <col min="4101" max="4101" width="6.44140625" style="128" customWidth="1"/>
    <col min="4102" max="4102" width="9.88671875" style="128" customWidth="1"/>
    <col min="4103" max="4104" width="5.44140625" style="128" customWidth="1"/>
    <col min="4105" max="4105" width="1.88671875" style="128" customWidth="1"/>
    <col min="4106" max="4107" width="6.44140625" style="128" customWidth="1"/>
    <col min="4108" max="4108" width="4" style="128" customWidth="1"/>
    <col min="4109" max="4109" width="6.33203125" style="128" customWidth="1"/>
    <col min="4110" max="4110" width="7.44140625" style="128" customWidth="1"/>
    <col min="4111" max="4111" width="22.33203125" style="128" customWidth="1"/>
    <col min="4112" max="4112" width="3" style="128" customWidth="1"/>
    <col min="4113" max="4113" width="2.109375" style="128" customWidth="1"/>
    <col min="4114" max="4114" width="15.44140625" style="128" customWidth="1"/>
    <col min="4115" max="4115" width="4.109375" style="128" customWidth="1"/>
    <col min="4116" max="4116" width="10.44140625" style="128" customWidth="1"/>
    <col min="4117" max="4117" width="9.6640625" style="128" customWidth="1"/>
    <col min="4118" max="4118" width="3.88671875" style="128" customWidth="1"/>
    <col min="4119" max="4119" width="20.109375" style="128" customWidth="1"/>
    <col min="4120" max="4120" width="3.33203125" style="128" customWidth="1"/>
    <col min="4121" max="4121" width="0.88671875" style="128" customWidth="1"/>
    <col min="4122" max="4352" width="0" style="128" hidden="1"/>
    <col min="4353" max="4353" width="1.33203125" style="128" customWidth="1"/>
    <col min="4354" max="4354" width="4.109375" style="128" customWidth="1"/>
    <col min="4355" max="4355" width="3.109375" style="128" customWidth="1"/>
    <col min="4356" max="4356" width="3.44140625" style="128" customWidth="1"/>
    <col min="4357" max="4357" width="6.44140625" style="128" customWidth="1"/>
    <col min="4358" max="4358" width="9.88671875" style="128" customWidth="1"/>
    <col min="4359" max="4360" width="5.44140625" style="128" customWidth="1"/>
    <col min="4361" max="4361" width="1.88671875" style="128" customWidth="1"/>
    <col min="4362" max="4363" width="6.44140625" style="128" customWidth="1"/>
    <col min="4364" max="4364" width="4" style="128" customWidth="1"/>
    <col min="4365" max="4365" width="6.33203125" style="128" customWidth="1"/>
    <col min="4366" max="4366" width="7.44140625" style="128" customWidth="1"/>
    <col min="4367" max="4367" width="22.33203125" style="128" customWidth="1"/>
    <col min="4368" max="4368" width="3" style="128" customWidth="1"/>
    <col min="4369" max="4369" width="2.109375" style="128" customWidth="1"/>
    <col min="4370" max="4370" width="15.44140625" style="128" customWidth="1"/>
    <col min="4371" max="4371" width="4.109375" style="128" customWidth="1"/>
    <col min="4372" max="4372" width="10.44140625" style="128" customWidth="1"/>
    <col min="4373" max="4373" width="9.6640625" style="128" customWidth="1"/>
    <col min="4374" max="4374" width="3.88671875" style="128" customWidth="1"/>
    <col min="4375" max="4375" width="20.109375" style="128" customWidth="1"/>
    <col min="4376" max="4376" width="3.33203125" style="128" customWidth="1"/>
    <col min="4377" max="4377" width="0.88671875" style="128" customWidth="1"/>
    <col min="4378" max="4608" width="0" style="128" hidden="1"/>
    <col min="4609" max="4609" width="1.33203125" style="128" customWidth="1"/>
    <col min="4610" max="4610" width="4.109375" style="128" customWidth="1"/>
    <col min="4611" max="4611" width="3.109375" style="128" customWidth="1"/>
    <col min="4612" max="4612" width="3.44140625" style="128" customWidth="1"/>
    <col min="4613" max="4613" width="6.44140625" style="128" customWidth="1"/>
    <col min="4614" max="4614" width="9.88671875" style="128" customWidth="1"/>
    <col min="4615" max="4616" width="5.44140625" style="128" customWidth="1"/>
    <col min="4617" max="4617" width="1.88671875" style="128" customWidth="1"/>
    <col min="4618" max="4619" width="6.44140625" style="128" customWidth="1"/>
    <col min="4620" max="4620" width="4" style="128" customWidth="1"/>
    <col min="4621" max="4621" width="6.33203125" style="128" customWidth="1"/>
    <col min="4622" max="4622" width="7.44140625" style="128" customWidth="1"/>
    <col min="4623" max="4623" width="22.33203125" style="128" customWidth="1"/>
    <col min="4624" max="4624" width="3" style="128" customWidth="1"/>
    <col min="4625" max="4625" width="2.109375" style="128" customWidth="1"/>
    <col min="4626" max="4626" width="15.44140625" style="128" customWidth="1"/>
    <col min="4627" max="4627" width="4.109375" style="128" customWidth="1"/>
    <col min="4628" max="4628" width="10.44140625" style="128" customWidth="1"/>
    <col min="4629" max="4629" width="9.6640625" style="128" customWidth="1"/>
    <col min="4630" max="4630" width="3.88671875" style="128" customWidth="1"/>
    <col min="4631" max="4631" width="20.109375" style="128" customWidth="1"/>
    <col min="4632" max="4632" width="3.33203125" style="128" customWidth="1"/>
    <col min="4633" max="4633" width="0.88671875" style="128" customWidth="1"/>
    <col min="4634" max="4864" width="0" style="128" hidden="1"/>
    <col min="4865" max="4865" width="1.33203125" style="128" customWidth="1"/>
    <col min="4866" max="4866" width="4.109375" style="128" customWidth="1"/>
    <col min="4867" max="4867" width="3.109375" style="128" customWidth="1"/>
    <col min="4868" max="4868" width="3.44140625" style="128" customWidth="1"/>
    <col min="4869" max="4869" width="6.44140625" style="128" customWidth="1"/>
    <col min="4870" max="4870" width="9.88671875" style="128" customWidth="1"/>
    <col min="4871" max="4872" width="5.44140625" style="128" customWidth="1"/>
    <col min="4873" max="4873" width="1.88671875" style="128" customWidth="1"/>
    <col min="4874" max="4875" width="6.44140625" style="128" customWidth="1"/>
    <col min="4876" max="4876" width="4" style="128" customWidth="1"/>
    <col min="4877" max="4877" width="6.33203125" style="128" customWidth="1"/>
    <col min="4878" max="4878" width="7.44140625" style="128" customWidth="1"/>
    <col min="4879" max="4879" width="22.33203125" style="128" customWidth="1"/>
    <col min="4880" max="4880" width="3" style="128" customWidth="1"/>
    <col min="4881" max="4881" width="2.109375" style="128" customWidth="1"/>
    <col min="4882" max="4882" width="15.44140625" style="128" customWidth="1"/>
    <col min="4883" max="4883" width="4.109375" style="128" customWidth="1"/>
    <col min="4884" max="4884" width="10.44140625" style="128" customWidth="1"/>
    <col min="4885" max="4885" width="9.6640625" style="128" customWidth="1"/>
    <col min="4886" max="4886" width="3.88671875" style="128" customWidth="1"/>
    <col min="4887" max="4887" width="20.109375" style="128" customWidth="1"/>
    <col min="4888" max="4888" width="3.33203125" style="128" customWidth="1"/>
    <col min="4889" max="4889" width="0.88671875" style="128" customWidth="1"/>
    <col min="4890" max="5120" width="0" style="128" hidden="1"/>
    <col min="5121" max="5121" width="1.33203125" style="128" customWidth="1"/>
    <col min="5122" max="5122" width="4.109375" style="128" customWidth="1"/>
    <col min="5123" max="5123" width="3.109375" style="128" customWidth="1"/>
    <col min="5124" max="5124" width="3.44140625" style="128" customWidth="1"/>
    <col min="5125" max="5125" width="6.44140625" style="128" customWidth="1"/>
    <col min="5126" max="5126" width="9.88671875" style="128" customWidth="1"/>
    <col min="5127" max="5128" width="5.44140625" style="128" customWidth="1"/>
    <col min="5129" max="5129" width="1.88671875" style="128" customWidth="1"/>
    <col min="5130" max="5131" width="6.44140625" style="128" customWidth="1"/>
    <col min="5132" max="5132" width="4" style="128" customWidth="1"/>
    <col min="5133" max="5133" width="6.33203125" style="128" customWidth="1"/>
    <col min="5134" max="5134" width="7.44140625" style="128" customWidth="1"/>
    <col min="5135" max="5135" width="22.33203125" style="128" customWidth="1"/>
    <col min="5136" max="5136" width="3" style="128" customWidth="1"/>
    <col min="5137" max="5137" width="2.109375" style="128" customWidth="1"/>
    <col min="5138" max="5138" width="15.44140625" style="128" customWidth="1"/>
    <col min="5139" max="5139" width="4.109375" style="128" customWidth="1"/>
    <col min="5140" max="5140" width="10.44140625" style="128" customWidth="1"/>
    <col min="5141" max="5141" width="9.6640625" style="128" customWidth="1"/>
    <col min="5142" max="5142" width="3.88671875" style="128" customWidth="1"/>
    <col min="5143" max="5143" width="20.109375" style="128" customWidth="1"/>
    <col min="5144" max="5144" width="3.33203125" style="128" customWidth="1"/>
    <col min="5145" max="5145" width="0.88671875" style="128" customWidth="1"/>
    <col min="5146" max="5376" width="0" style="128" hidden="1"/>
    <col min="5377" max="5377" width="1.33203125" style="128" customWidth="1"/>
    <col min="5378" max="5378" width="4.109375" style="128" customWidth="1"/>
    <col min="5379" max="5379" width="3.109375" style="128" customWidth="1"/>
    <col min="5380" max="5380" width="3.44140625" style="128" customWidth="1"/>
    <col min="5381" max="5381" width="6.44140625" style="128" customWidth="1"/>
    <col min="5382" max="5382" width="9.88671875" style="128" customWidth="1"/>
    <col min="5383" max="5384" width="5.44140625" style="128" customWidth="1"/>
    <col min="5385" max="5385" width="1.88671875" style="128" customWidth="1"/>
    <col min="5386" max="5387" width="6.44140625" style="128" customWidth="1"/>
    <col min="5388" max="5388" width="4" style="128" customWidth="1"/>
    <col min="5389" max="5389" width="6.33203125" style="128" customWidth="1"/>
    <col min="5390" max="5390" width="7.44140625" style="128" customWidth="1"/>
    <col min="5391" max="5391" width="22.33203125" style="128" customWidth="1"/>
    <col min="5392" max="5392" width="3" style="128" customWidth="1"/>
    <col min="5393" max="5393" width="2.109375" style="128" customWidth="1"/>
    <col min="5394" max="5394" width="15.44140625" style="128" customWidth="1"/>
    <col min="5395" max="5395" width="4.109375" style="128" customWidth="1"/>
    <col min="5396" max="5396" width="10.44140625" style="128" customWidth="1"/>
    <col min="5397" max="5397" width="9.6640625" style="128" customWidth="1"/>
    <col min="5398" max="5398" width="3.88671875" style="128" customWidth="1"/>
    <col min="5399" max="5399" width="20.109375" style="128" customWidth="1"/>
    <col min="5400" max="5400" width="3.33203125" style="128" customWidth="1"/>
    <col min="5401" max="5401" width="0.88671875" style="128" customWidth="1"/>
    <col min="5402" max="5632" width="0" style="128" hidden="1"/>
    <col min="5633" max="5633" width="1.33203125" style="128" customWidth="1"/>
    <col min="5634" max="5634" width="4.109375" style="128" customWidth="1"/>
    <col min="5635" max="5635" width="3.109375" style="128" customWidth="1"/>
    <col min="5636" max="5636" width="3.44140625" style="128" customWidth="1"/>
    <col min="5637" max="5637" width="6.44140625" style="128" customWidth="1"/>
    <col min="5638" max="5638" width="9.88671875" style="128" customWidth="1"/>
    <col min="5639" max="5640" width="5.44140625" style="128" customWidth="1"/>
    <col min="5641" max="5641" width="1.88671875" style="128" customWidth="1"/>
    <col min="5642" max="5643" width="6.44140625" style="128" customWidth="1"/>
    <col min="5644" max="5644" width="4" style="128" customWidth="1"/>
    <col min="5645" max="5645" width="6.33203125" style="128" customWidth="1"/>
    <col min="5646" max="5646" width="7.44140625" style="128" customWidth="1"/>
    <col min="5647" max="5647" width="22.33203125" style="128" customWidth="1"/>
    <col min="5648" max="5648" width="3" style="128" customWidth="1"/>
    <col min="5649" max="5649" width="2.109375" style="128" customWidth="1"/>
    <col min="5650" max="5650" width="15.44140625" style="128" customWidth="1"/>
    <col min="5651" max="5651" width="4.109375" style="128" customWidth="1"/>
    <col min="5652" max="5652" width="10.44140625" style="128" customWidth="1"/>
    <col min="5653" max="5653" width="9.6640625" style="128" customWidth="1"/>
    <col min="5654" max="5654" width="3.88671875" style="128" customWidth="1"/>
    <col min="5655" max="5655" width="20.109375" style="128" customWidth="1"/>
    <col min="5656" max="5656" width="3.33203125" style="128" customWidth="1"/>
    <col min="5657" max="5657" width="0.88671875" style="128" customWidth="1"/>
    <col min="5658" max="5888" width="0" style="128" hidden="1"/>
    <col min="5889" max="5889" width="1.33203125" style="128" customWidth="1"/>
    <col min="5890" max="5890" width="4.109375" style="128" customWidth="1"/>
    <col min="5891" max="5891" width="3.109375" style="128" customWidth="1"/>
    <col min="5892" max="5892" width="3.44140625" style="128" customWidth="1"/>
    <col min="5893" max="5893" width="6.44140625" style="128" customWidth="1"/>
    <col min="5894" max="5894" width="9.88671875" style="128" customWidth="1"/>
    <col min="5895" max="5896" width="5.44140625" style="128" customWidth="1"/>
    <col min="5897" max="5897" width="1.88671875" style="128" customWidth="1"/>
    <col min="5898" max="5899" width="6.44140625" style="128" customWidth="1"/>
    <col min="5900" max="5900" width="4" style="128" customWidth="1"/>
    <col min="5901" max="5901" width="6.33203125" style="128" customWidth="1"/>
    <col min="5902" max="5902" width="7.44140625" style="128" customWidth="1"/>
    <col min="5903" max="5903" width="22.33203125" style="128" customWidth="1"/>
    <col min="5904" max="5904" width="3" style="128" customWidth="1"/>
    <col min="5905" max="5905" width="2.109375" style="128" customWidth="1"/>
    <col min="5906" max="5906" width="15.44140625" style="128" customWidth="1"/>
    <col min="5907" max="5907" width="4.109375" style="128" customWidth="1"/>
    <col min="5908" max="5908" width="10.44140625" style="128" customWidth="1"/>
    <col min="5909" max="5909" width="9.6640625" style="128" customWidth="1"/>
    <col min="5910" max="5910" width="3.88671875" style="128" customWidth="1"/>
    <col min="5911" max="5911" width="20.109375" style="128" customWidth="1"/>
    <col min="5912" max="5912" width="3.33203125" style="128" customWidth="1"/>
    <col min="5913" max="5913" width="0.88671875" style="128" customWidth="1"/>
    <col min="5914" max="6144" width="0" style="128" hidden="1"/>
    <col min="6145" max="6145" width="1.33203125" style="128" customWidth="1"/>
    <col min="6146" max="6146" width="4.109375" style="128" customWidth="1"/>
    <col min="6147" max="6147" width="3.109375" style="128" customWidth="1"/>
    <col min="6148" max="6148" width="3.44140625" style="128" customWidth="1"/>
    <col min="6149" max="6149" width="6.44140625" style="128" customWidth="1"/>
    <col min="6150" max="6150" width="9.88671875" style="128" customWidth="1"/>
    <col min="6151" max="6152" width="5.44140625" style="128" customWidth="1"/>
    <col min="6153" max="6153" width="1.88671875" style="128" customWidth="1"/>
    <col min="6154" max="6155" width="6.44140625" style="128" customWidth="1"/>
    <col min="6156" max="6156" width="4" style="128" customWidth="1"/>
    <col min="6157" max="6157" width="6.33203125" style="128" customWidth="1"/>
    <col min="6158" max="6158" width="7.44140625" style="128" customWidth="1"/>
    <col min="6159" max="6159" width="22.33203125" style="128" customWidth="1"/>
    <col min="6160" max="6160" width="3" style="128" customWidth="1"/>
    <col min="6161" max="6161" width="2.109375" style="128" customWidth="1"/>
    <col min="6162" max="6162" width="15.44140625" style="128" customWidth="1"/>
    <col min="6163" max="6163" width="4.109375" style="128" customWidth="1"/>
    <col min="6164" max="6164" width="10.44140625" style="128" customWidth="1"/>
    <col min="6165" max="6165" width="9.6640625" style="128" customWidth="1"/>
    <col min="6166" max="6166" width="3.88671875" style="128" customWidth="1"/>
    <col min="6167" max="6167" width="20.109375" style="128" customWidth="1"/>
    <col min="6168" max="6168" width="3.33203125" style="128" customWidth="1"/>
    <col min="6169" max="6169" width="0.88671875" style="128" customWidth="1"/>
    <col min="6170" max="6400" width="0" style="128" hidden="1"/>
    <col min="6401" max="6401" width="1.33203125" style="128" customWidth="1"/>
    <col min="6402" max="6402" width="4.109375" style="128" customWidth="1"/>
    <col min="6403" max="6403" width="3.109375" style="128" customWidth="1"/>
    <col min="6404" max="6404" width="3.44140625" style="128" customWidth="1"/>
    <col min="6405" max="6405" width="6.44140625" style="128" customWidth="1"/>
    <col min="6406" max="6406" width="9.88671875" style="128" customWidth="1"/>
    <col min="6407" max="6408" width="5.44140625" style="128" customWidth="1"/>
    <col min="6409" max="6409" width="1.88671875" style="128" customWidth="1"/>
    <col min="6410" max="6411" width="6.44140625" style="128" customWidth="1"/>
    <col min="6412" max="6412" width="4" style="128" customWidth="1"/>
    <col min="6413" max="6413" width="6.33203125" style="128" customWidth="1"/>
    <col min="6414" max="6414" width="7.44140625" style="128" customWidth="1"/>
    <col min="6415" max="6415" width="22.33203125" style="128" customWidth="1"/>
    <col min="6416" max="6416" width="3" style="128" customWidth="1"/>
    <col min="6417" max="6417" width="2.109375" style="128" customWidth="1"/>
    <col min="6418" max="6418" width="15.44140625" style="128" customWidth="1"/>
    <col min="6419" max="6419" width="4.109375" style="128" customWidth="1"/>
    <col min="6420" max="6420" width="10.44140625" style="128" customWidth="1"/>
    <col min="6421" max="6421" width="9.6640625" style="128" customWidth="1"/>
    <col min="6422" max="6422" width="3.88671875" style="128" customWidth="1"/>
    <col min="6423" max="6423" width="20.109375" style="128" customWidth="1"/>
    <col min="6424" max="6424" width="3.33203125" style="128" customWidth="1"/>
    <col min="6425" max="6425" width="0.88671875" style="128" customWidth="1"/>
    <col min="6426" max="6656" width="0" style="128" hidden="1"/>
    <col min="6657" max="6657" width="1.33203125" style="128" customWidth="1"/>
    <col min="6658" max="6658" width="4.109375" style="128" customWidth="1"/>
    <col min="6659" max="6659" width="3.109375" style="128" customWidth="1"/>
    <col min="6660" max="6660" width="3.44140625" style="128" customWidth="1"/>
    <col min="6661" max="6661" width="6.44140625" style="128" customWidth="1"/>
    <col min="6662" max="6662" width="9.88671875" style="128" customWidth="1"/>
    <col min="6663" max="6664" width="5.44140625" style="128" customWidth="1"/>
    <col min="6665" max="6665" width="1.88671875" style="128" customWidth="1"/>
    <col min="6666" max="6667" width="6.44140625" style="128" customWidth="1"/>
    <col min="6668" max="6668" width="4" style="128" customWidth="1"/>
    <col min="6669" max="6669" width="6.33203125" style="128" customWidth="1"/>
    <col min="6670" max="6670" width="7.44140625" style="128" customWidth="1"/>
    <col min="6671" max="6671" width="22.33203125" style="128" customWidth="1"/>
    <col min="6672" max="6672" width="3" style="128" customWidth="1"/>
    <col min="6673" max="6673" width="2.109375" style="128" customWidth="1"/>
    <col min="6674" max="6674" width="15.44140625" style="128" customWidth="1"/>
    <col min="6675" max="6675" width="4.109375" style="128" customWidth="1"/>
    <col min="6676" max="6676" width="10.44140625" style="128" customWidth="1"/>
    <col min="6677" max="6677" width="9.6640625" style="128" customWidth="1"/>
    <col min="6678" max="6678" width="3.88671875" style="128" customWidth="1"/>
    <col min="6679" max="6679" width="20.109375" style="128" customWidth="1"/>
    <col min="6680" max="6680" width="3.33203125" style="128" customWidth="1"/>
    <col min="6681" max="6681" width="0.88671875" style="128" customWidth="1"/>
    <col min="6682" max="6912" width="0" style="128" hidden="1"/>
    <col min="6913" max="6913" width="1.33203125" style="128" customWidth="1"/>
    <col min="6914" max="6914" width="4.109375" style="128" customWidth="1"/>
    <col min="6915" max="6915" width="3.109375" style="128" customWidth="1"/>
    <col min="6916" max="6916" width="3.44140625" style="128" customWidth="1"/>
    <col min="6917" max="6917" width="6.44140625" style="128" customWidth="1"/>
    <col min="6918" max="6918" width="9.88671875" style="128" customWidth="1"/>
    <col min="6919" max="6920" width="5.44140625" style="128" customWidth="1"/>
    <col min="6921" max="6921" width="1.88671875" style="128" customWidth="1"/>
    <col min="6922" max="6923" width="6.44140625" style="128" customWidth="1"/>
    <col min="6924" max="6924" width="4" style="128" customWidth="1"/>
    <col min="6925" max="6925" width="6.33203125" style="128" customWidth="1"/>
    <col min="6926" max="6926" width="7.44140625" style="128" customWidth="1"/>
    <col min="6927" max="6927" width="22.33203125" style="128" customWidth="1"/>
    <col min="6928" max="6928" width="3" style="128" customWidth="1"/>
    <col min="6929" max="6929" width="2.109375" style="128" customWidth="1"/>
    <col min="6930" max="6930" width="15.44140625" style="128" customWidth="1"/>
    <col min="6931" max="6931" width="4.109375" style="128" customWidth="1"/>
    <col min="6932" max="6932" width="10.44140625" style="128" customWidth="1"/>
    <col min="6933" max="6933" width="9.6640625" style="128" customWidth="1"/>
    <col min="6934" max="6934" width="3.88671875" style="128" customWidth="1"/>
    <col min="6935" max="6935" width="20.109375" style="128" customWidth="1"/>
    <col min="6936" max="6936" width="3.33203125" style="128" customWidth="1"/>
    <col min="6937" max="6937" width="0.88671875" style="128" customWidth="1"/>
    <col min="6938" max="7168" width="0" style="128" hidden="1"/>
    <col min="7169" max="7169" width="1.33203125" style="128" customWidth="1"/>
    <col min="7170" max="7170" width="4.109375" style="128" customWidth="1"/>
    <col min="7171" max="7171" width="3.109375" style="128" customWidth="1"/>
    <col min="7172" max="7172" width="3.44140625" style="128" customWidth="1"/>
    <col min="7173" max="7173" width="6.44140625" style="128" customWidth="1"/>
    <col min="7174" max="7174" width="9.88671875" style="128" customWidth="1"/>
    <col min="7175" max="7176" width="5.44140625" style="128" customWidth="1"/>
    <col min="7177" max="7177" width="1.88671875" style="128" customWidth="1"/>
    <col min="7178" max="7179" width="6.44140625" style="128" customWidth="1"/>
    <col min="7180" max="7180" width="4" style="128" customWidth="1"/>
    <col min="7181" max="7181" width="6.33203125" style="128" customWidth="1"/>
    <col min="7182" max="7182" width="7.44140625" style="128" customWidth="1"/>
    <col min="7183" max="7183" width="22.33203125" style="128" customWidth="1"/>
    <col min="7184" max="7184" width="3" style="128" customWidth="1"/>
    <col min="7185" max="7185" width="2.109375" style="128" customWidth="1"/>
    <col min="7186" max="7186" width="15.44140625" style="128" customWidth="1"/>
    <col min="7187" max="7187" width="4.109375" style="128" customWidth="1"/>
    <col min="7188" max="7188" width="10.44140625" style="128" customWidth="1"/>
    <col min="7189" max="7189" width="9.6640625" style="128" customWidth="1"/>
    <col min="7190" max="7190" width="3.88671875" style="128" customWidth="1"/>
    <col min="7191" max="7191" width="20.109375" style="128" customWidth="1"/>
    <col min="7192" max="7192" width="3.33203125" style="128" customWidth="1"/>
    <col min="7193" max="7193" width="0.88671875" style="128" customWidth="1"/>
    <col min="7194" max="7424" width="0" style="128" hidden="1"/>
    <col min="7425" max="7425" width="1.33203125" style="128" customWidth="1"/>
    <col min="7426" max="7426" width="4.109375" style="128" customWidth="1"/>
    <col min="7427" max="7427" width="3.109375" style="128" customWidth="1"/>
    <col min="7428" max="7428" width="3.44140625" style="128" customWidth="1"/>
    <col min="7429" max="7429" width="6.44140625" style="128" customWidth="1"/>
    <col min="7430" max="7430" width="9.88671875" style="128" customWidth="1"/>
    <col min="7431" max="7432" width="5.44140625" style="128" customWidth="1"/>
    <col min="7433" max="7433" width="1.88671875" style="128" customWidth="1"/>
    <col min="7434" max="7435" width="6.44140625" style="128" customWidth="1"/>
    <col min="7436" max="7436" width="4" style="128" customWidth="1"/>
    <col min="7437" max="7437" width="6.33203125" style="128" customWidth="1"/>
    <col min="7438" max="7438" width="7.44140625" style="128" customWidth="1"/>
    <col min="7439" max="7439" width="22.33203125" style="128" customWidth="1"/>
    <col min="7440" max="7440" width="3" style="128" customWidth="1"/>
    <col min="7441" max="7441" width="2.109375" style="128" customWidth="1"/>
    <col min="7442" max="7442" width="15.44140625" style="128" customWidth="1"/>
    <col min="7443" max="7443" width="4.109375" style="128" customWidth="1"/>
    <col min="7444" max="7444" width="10.44140625" style="128" customWidth="1"/>
    <col min="7445" max="7445" width="9.6640625" style="128" customWidth="1"/>
    <col min="7446" max="7446" width="3.88671875" style="128" customWidth="1"/>
    <col min="7447" max="7447" width="20.109375" style="128" customWidth="1"/>
    <col min="7448" max="7448" width="3.33203125" style="128" customWidth="1"/>
    <col min="7449" max="7449" width="0.88671875" style="128" customWidth="1"/>
    <col min="7450" max="7680" width="0" style="128" hidden="1"/>
    <col min="7681" max="7681" width="1.33203125" style="128" customWidth="1"/>
    <col min="7682" max="7682" width="4.109375" style="128" customWidth="1"/>
    <col min="7683" max="7683" width="3.109375" style="128" customWidth="1"/>
    <col min="7684" max="7684" width="3.44140625" style="128" customWidth="1"/>
    <col min="7685" max="7685" width="6.44140625" style="128" customWidth="1"/>
    <col min="7686" max="7686" width="9.88671875" style="128" customWidth="1"/>
    <col min="7687" max="7688" width="5.44140625" style="128" customWidth="1"/>
    <col min="7689" max="7689" width="1.88671875" style="128" customWidth="1"/>
    <col min="7690" max="7691" width="6.44140625" style="128" customWidth="1"/>
    <col min="7692" max="7692" width="4" style="128" customWidth="1"/>
    <col min="7693" max="7693" width="6.33203125" style="128" customWidth="1"/>
    <col min="7694" max="7694" width="7.44140625" style="128" customWidth="1"/>
    <col min="7695" max="7695" width="22.33203125" style="128" customWidth="1"/>
    <col min="7696" max="7696" width="3" style="128" customWidth="1"/>
    <col min="7697" max="7697" width="2.109375" style="128" customWidth="1"/>
    <col min="7698" max="7698" width="15.44140625" style="128" customWidth="1"/>
    <col min="7699" max="7699" width="4.109375" style="128" customWidth="1"/>
    <col min="7700" max="7700" width="10.44140625" style="128" customWidth="1"/>
    <col min="7701" max="7701" width="9.6640625" style="128" customWidth="1"/>
    <col min="7702" max="7702" width="3.88671875" style="128" customWidth="1"/>
    <col min="7703" max="7703" width="20.109375" style="128" customWidth="1"/>
    <col min="7704" max="7704" width="3.33203125" style="128" customWidth="1"/>
    <col min="7705" max="7705" width="0.88671875" style="128" customWidth="1"/>
    <col min="7706" max="7936" width="0" style="128" hidden="1"/>
    <col min="7937" max="7937" width="1.33203125" style="128" customWidth="1"/>
    <col min="7938" max="7938" width="4.109375" style="128" customWidth="1"/>
    <col min="7939" max="7939" width="3.109375" style="128" customWidth="1"/>
    <col min="7940" max="7940" width="3.44140625" style="128" customWidth="1"/>
    <col min="7941" max="7941" width="6.44140625" style="128" customWidth="1"/>
    <col min="7942" max="7942" width="9.88671875" style="128" customWidth="1"/>
    <col min="7943" max="7944" width="5.44140625" style="128" customWidth="1"/>
    <col min="7945" max="7945" width="1.88671875" style="128" customWidth="1"/>
    <col min="7946" max="7947" width="6.44140625" style="128" customWidth="1"/>
    <col min="7948" max="7948" width="4" style="128" customWidth="1"/>
    <col min="7949" max="7949" width="6.33203125" style="128" customWidth="1"/>
    <col min="7950" max="7950" width="7.44140625" style="128" customWidth="1"/>
    <col min="7951" max="7951" width="22.33203125" style="128" customWidth="1"/>
    <col min="7952" max="7952" width="3" style="128" customWidth="1"/>
    <col min="7953" max="7953" width="2.109375" style="128" customWidth="1"/>
    <col min="7954" max="7954" width="15.44140625" style="128" customWidth="1"/>
    <col min="7955" max="7955" width="4.109375" style="128" customWidth="1"/>
    <col min="7956" max="7956" width="10.44140625" style="128" customWidth="1"/>
    <col min="7957" max="7957" width="9.6640625" style="128" customWidth="1"/>
    <col min="7958" max="7958" width="3.88671875" style="128" customWidth="1"/>
    <col min="7959" max="7959" width="20.109375" style="128" customWidth="1"/>
    <col min="7960" max="7960" width="3.33203125" style="128" customWidth="1"/>
    <col min="7961" max="7961" width="0.88671875" style="128" customWidth="1"/>
    <col min="7962" max="8192" width="0" style="128" hidden="1"/>
    <col min="8193" max="8193" width="1.33203125" style="128" customWidth="1"/>
    <col min="8194" max="8194" width="4.109375" style="128" customWidth="1"/>
    <col min="8195" max="8195" width="3.109375" style="128" customWidth="1"/>
    <col min="8196" max="8196" width="3.44140625" style="128" customWidth="1"/>
    <col min="8197" max="8197" width="6.44140625" style="128" customWidth="1"/>
    <col min="8198" max="8198" width="9.88671875" style="128" customWidth="1"/>
    <col min="8199" max="8200" width="5.44140625" style="128" customWidth="1"/>
    <col min="8201" max="8201" width="1.88671875" style="128" customWidth="1"/>
    <col min="8202" max="8203" width="6.44140625" style="128" customWidth="1"/>
    <col min="8204" max="8204" width="4" style="128" customWidth="1"/>
    <col min="8205" max="8205" width="6.33203125" style="128" customWidth="1"/>
    <col min="8206" max="8206" width="7.44140625" style="128" customWidth="1"/>
    <col min="8207" max="8207" width="22.33203125" style="128" customWidth="1"/>
    <col min="8208" max="8208" width="3" style="128" customWidth="1"/>
    <col min="8209" max="8209" width="2.109375" style="128" customWidth="1"/>
    <col min="8210" max="8210" width="15.44140625" style="128" customWidth="1"/>
    <col min="8211" max="8211" width="4.109375" style="128" customWidth="1"/>
    <col min="8212" max="8212" width="10.44140625" style="128" customWidth="1"/>
    <col min="8213" max="8213" width="9.6640625" style="128" customWidth="1"/>
    <col min="8214" max="8214" width="3.88671875" style="128" customWidth="1"/>
    <col min="8215" max="8215" width="20.109375" style="128" customWidth="1"/>
    <col min="8216" max="8216" width="3.33203125" style="128" customWidth="1"/>
    <col min="8217" max="8217" width="0.88671875" style="128" customWidth="1"/>
    <col min="8218" max="8448" width="0" style="128" hidden="1"/>
    <col min="8449" max="8449" width="1.33203125" style="128" customWidth="1"/>
    <col min="8450" max="8450" width="4.109375" style="128" customWidth="1"/>
    <col min="8451" max="8451" width="3.109375" style="128" customWidth="1"/>
    <col min="8452" max="8452" width="3.44140625" style="128" customWidth="1"/>
    <col min="8453" max="8453" width="6.44140625" style="128" customWidth="1"/>
    <col min="8454" max="8454" width="9.88671875" style="128" customWidth="1"/>
    <col min="8455" max="8456" width="5.44140625" style="128" customWidth="1"/>
    <col min="8457" max="8457" width="1.88671875" style="128" customWidth="1"/>
    <col min="8458" max="8459" width="6.44140625" style="128" customWidth="1"/>
    <col min="8460" max="8460" width="4" style="128" customWidth="1"/>
    <col min="8461" max="8461" width="6.33203125" style="128" customWidth="1"/>
    <col min="8462" max="8462" width="7.44140625" style="128" customWidth="1"/>
    <col min="8463" max="8463" width="22.33203125" style="128" customWidth="1"/>
    <col min="8464" max="8464" width="3" style="128" customWidth="1"/>
    <col min="8465" max="8465" width="2.109375" style="128" customWidth="1"/>
    <col min="8466" max="8466" width="15.44140625" style="128" customWidth="1"/>
    <col min="8467" max="8467" width="4.109375" style="128" customWidth="1"/>
    <col min="8468" max="8468" width="10.44140625" style="128" customWidth="1"/>
    <col min="8469" max="8469" width="9.6640625" style="128" customWidth="1"/>
    <col min="8470" max="8470" width="3.88671875" style="128" customWidth="1"/>
    <col min="8471" max="8471" width="20.109375" style="128" customWidth="1"/>
    <col min="8472" max="8472" width="3.33203125" style="128" customWidth="1"/>
    <col min="8473" max="8473" width="0.88671875" style="128" customWidth="1"/>
    <col min="8474" max="8704" width="0" style="128" hidden="1"/>
    <col min="8705" max="8705" width="1.33203125" style="128" customWidth="1"/>
    <col min="8706" max="8706" width="4.109375" style="128" customWidth="1"/>
    <col min="8707" max="8707" width="3.109375" style="128" customWidth="1"/>
    <col min="8708" max="8708" width="3.44140625" style="128" customWidth="1"/>
    <col min="8709" max="8709" width="6.44140625" style="128" customWidth="1"/>
    <col min="8710" max="8710" width="9.88671875" style="128" customWidth="1"/>
    <col min="8711" max="8712" width="5.44140625" style="128" customWidth="1"/>
    <col min="8713" max="8713" width="1.88671875" style="128" customWidth="1"/>
    <col min="8714" max="8715" width="6.44140625" style="128" customWidth="1"/>
    <col min="8716" max="8716" width="4" style="128" customWidth="1"/>
    <col min="8717" max="8717" width="6.33203125" style="128" customWidth="1"/>
    <col min="8718" max="8718" width="7.44140625" style="128" customWidth="1"/>
    <col min="8719" max="8719" width="22.33203125" style="128" customWidth="1"/>
    <col min="8720" max="8720" width="3" style="128" customWidth="1"/>
    <col min="8721" max="8721" width="2.109375" style="128" customWidth="1"/>
    <col min="8722" max="8722" width="15.44140625" style="128" customWidth="1"/>
    <col min="8723" max="8723" width="4.109375" style="128" customWidth="1"/>
    <col min="8724" max="8724" width="10.44140625" style="128" customWidth="1"/>
    <col min="8725" max="8725" width="9.6640625" style="128" customWidth="1"/>
    <col min="8726" max="8726" width="3.88671875" style="128" customWidth="1"/>
    <col min="8727" max="8727" width="20.109375" style="128" customWidth="1"/>
    <col min="8728" max="8728" width="3.33203125" style="128" customWidth="1"/>
    <col min="8729" max="8729" width="0.88671875" style="128" customWidth="1"/>
    <col min="8730" max="8960" width="0" style="128" hidden="1"/>
    <col min="8961" max="8961" width="1.33203125" style="128" customWidth="1"/>
    <col min="8962" max="8962" width="4.109375" style="128" customWidth="1"/>
    <col min="8963" max="8963" width="3.109375" style="128" customWidth="1"/>
    <col min="8964" max="8964" width="3.44140625" style="128" customWidth="1"/>
    <col min="8965" max="8965" width="6.44140625" style="128" customWidth="1"/>
    <col min="8966" max="8966" width="9.88671875" style="128" customWidth="1"/>
    <col min="8967" max="8968" width="5.44140625" style="128" customWidth="1"/>
    <col min="8969" max="8969" width="1.88671875" style="128" customWidth="1"/>
    <col min="8970" max="8971" width="6.44140625" style="128" customWidth="1"/>
    <col min="8972" max="8972" width="4" style="128" customWidth="1"/>
    <col min="8973" max="8973" width="6.33203125" style="128" customWidth="1"/>
    <col min="8974" max="8974" width="7.44140625" style="128" customWidth="1"/>
    <col min="8975" max="8975" width="22.33203125" style="128" customWidth="1"/>
    <col min="8976" max="8976" width="3" style="128" customWidth="1"/>
    <col min="8977" max="8977" width="2.109375" style="128" customWidth="1"/>
    <col min="8978" max="8978" width="15.44140625" style="128" customWidth="1"/>
    <col min="8979" max="8979" width="4.109375" style="128" customWidth="1"/>
    <col min="8980" max="8980" width="10.44140625" style="128" customWidth="1"/>
    <col min="8981" max="8981" width="9.6640625" style="128" customWidth="1"/>
    <col min="8982" max="8982" width="3.88671875" style="128" customWidth="1"/>
    <col min="8983" max="8983" width="20.109375" style="128" customWidth="1"/>
    <col min="8984" max="8984" width="3.33203125" style="128" customWidth="1"/>
    <col min="8985" max="8985" width="0.88671875" style="128" customWidth="1"/>
    <col min="8986" max="9216" width="0" style="128" hidden="1"/>
    <col min="9217" max="9217" width="1.33203125" style="128" customWidth="1"/>
    <col min="9218" max="9218" width="4.109375" style="128" customWidth="1"/>
    <col min="9219" max="9219" width="3.109375" style="128" customWidth="1"/>
    <col min="9220" max="9220" width="3.44140625" style="128" customWidth="1"/>
    <col min="9221" max="9221" width="6.44140625" style="128" customWidth="1"/>
    <col min="9222" max="9222" width="9.88671875" style="128" customWidth="1"/>
    <col min="9223" max="9224" width="5.44140625" style="128" customWidth="1"/>
    <col min="9225" max="9225" width="1.88671875" style="128" customWidth="1"/>
    <col min="9226" max="9227" width="6.44140625" style="128" customWidth="1"/>
    <col min="9228" max="9228" width="4" style="128" customWidth="1"/>
    <col min="9229" max="9229" width="6.33203125" style="128" customWidth="1"/>
    <col min="9230" max="9230" width="7.44140625" style="128" customWidth="1"/>
    <col min="9231" max="9231" width="22.33203125" style="128" customWidth="1"/>
    <col min="9232" max="9232" width="3" style="128" customWidth="1"/>
    <col min="9233" max="9233" width="2.109375" style="128" customWidth="1"/>
    <col min="9234" max="9234" width="15.44140625" style="128" customWidth="1"/>
    <col min="9235" max="9235" width="4.109375" style="128" customWidth="1"/>
    <col min="9236" max="9236" width="10.44140625" style="128" customWidth="1"/>
    <col min="9237" max="9237" width="9.6640625" style="128" customWidth="1"/>
    <col min="9238" max="9238" width="3.88671875" style="128" customWidth="1"/>
    <col min="9239" max="9239" width="20.109375" style="128" customWidth="1"/>
    <col min="9240" max="9240" width="3.33203125" style="128" customWidth="1"/>
    <col min="9241" max="9241" width="0.88671875" style="128" customWidth="1"/>
    <col min="9242" max="9472" width="0" style="128" hidden="1"/>
    <col min="9473" max="9473" width="1.33203125" style="128" customWidth="1"/>
    <col min="9474" max="9474" width="4.109375" style="128" customWidth="1"/>
    <col min="9475" max="9475" width="3.109375" style="128" customWidth="1"/>
    <col min="9476" max="9476" width="3.44140625" style="128" customWidth="1"/>
    <col min="9477" max="9477" width="6.44140625" style="128" customWidth="1"/>
    <col min="9478" max="9478" width="9.88671875" style="128" customWidth="1"/>
    <col min="9479" max="9480" width="5.44140625" style="128" customWidth="1"/>
    <col min="9481" max="9481" width="1.88671875" style="128" customWidth="1"/>
    <col min="9482" max="9483" width="6.44140625" style="128" customWidth="1"/>
    <col min="9484" max="9484" width="4" style="128" customWidth="1"/>
    <col min="9485" max="9485" width="6.33203125" style="128" customWidth="1"/>
    <col min="9486" max="9486" width="7.44140625" style="128" customWidth="1"/>
    <col min="9487" max="9487" width="22.33203125" style="128" customWidth="1"/>
    <col min="9488" max="9488" width="3" style="128" customWidth="1"/>
    <col min="9489" max="9489" width="2.109375" style="128" customWidth="1"/>
    <col min="9490" max="9490" width="15.44140625" style="128" customWidth="1"/>
    <col min="9491" max="9491" width="4.109375" style="128" customWidth="1"/>
    <col min="9492" max="9492" width="10.44140625" style="128" customWidth="1"/>
    <col min="9493" max="9493" width="9.6640625" style="128" customWidth="1"/>
    <col min="9494" max="9494" width="3.88671875" style="128" customWidth="1"/>
    <col min="9495" max="9495" width="20.109375" style="128" customWidth="1"/>
    <col min="9496" max="9496" width="3.33203125" style="128" customWidth="1"/>
    <col min="9497" max="9497" width="0.88671875" style="128" customWidth="1"/>
    <col min="9498" max="9728" width="0" style="128" hidden="1"/>
    <col min="9729" max="9729" width="1.33203125" style="128" customWidth="1"/>
    <col min="9730" max="9730" width="4.109375" style="128" customWidth="1"/>
    <col min="9731" max="9731" width="3.109375" style="128" customWidth="1"/>
    <col min="9732" max="9732" width="3.44140625" style="128" customWidth="1"/>
    <col min="9733" max="9733" width="6.44140625" style="128" customWidth="1"/>
    <col min="9734" max="9734" width="9.88671875" style="128" customWidth="1"/>
    <col min="9735" max="9736" width="5.44140625" style="128" customWidth="1"/>
    <col min="9737" max="9737" width="1.88671875" style="128" customWidth="1"/>
    <col min="9738" max="9739" width="6.44140625" style="128" customWidth="1"/>
    <col min="9740" max="9740" width="4" style="128" customWidth="1"/>
    <col min="9741" max="9741" width="6.33203125" style="128" customWidth="1"/>
    <col min="9742" max="9742" width="7.44140625" style="128" customWidth="1"/>
    <col min="9743" max="9743" width="22.33203125" style="128" customWidth="1"/>
    <col min="9744" max="9744" width="3" style="128" customWidth="1"/>
    <col min="9745" max="9745" width="2.109375" style="128" customWidth="1"/>
    <col min="9746" max="9746" width="15.44140625" style="128" customWidth="1"/>
    <col min="9747" max="9747" width="4.109375" style="128" customWidth="1"/>
    <col min="9748" max="9748" width="10.44140625" style="128" customWidth="1"/>
    <col min="9749" max="9749" width="9.6640625" style="128" customWidth="1"/>
    <col min="9750" max="9750" width="3.88671875" style="128" customWidth="1"/>
    <col min="9751" max="9751" width="20.109375" style="128" customWidth="1"/>
    <col min="9752" max="9752" width="3.33203125" style="128" customWidth="1"/>
    <col min="9753" max="9753" width="0.88671875" style="128" customWidth="1"/>
    <col min="9754" max="9984" width="0" style="128" hidden="1"/>
    <col min="9985" max="9985" width="1.33203125" style="128" customWidth="1"/>
    <col min="9986" max="9986" width="4.109375" style="128" customWidth="1"/>
    <col min="9987" max="9987" width="3.109375" style="128" customWidth="1"/>
    <col min="9988" max="9988" width="3.44140625" style="128" customWidth="1"/>
    <col min="9989" max="9989" width="6.44140625" style="128" customWidth="1"/>
    <col min="9990" max="9990" width="9.88671875" style="128" customWidth="1"/>
    <col min="9991" max="9992" width="5.44140625" style="128" customWidth="1"/>
    <col min="9993" max="9993" width="1.88671875" style="128" customWidth="1"/>
    <col min="9994" max="9995" width="6.44140625" style="128" customWidth="1"/>
    <col min="9996" max="9996" width="4" style="128" customWidth="1"/>
    <col min="9997" max="9997" width="6.33203125" style="128" customWidth="1"/>
    <col min="9998" max="9998" width="7.44140625" style="128" customWidth="1"/>
    <col min="9999" max="9999" width="22.33203125" style="128" customWidth="1"/>
    <col min="10000" max="10000" width="3" style="128" customWidth="1"/>
    <col min="10001" max="10001" width="2.109375" style="128" customWidth="1"/>
    <col min="10002" max="10002" width="15.44140625" style="128" customWidth="1"/>
    <col min="10003" max="10003" width="4.109375" style="128" customWidth="1"/>
    <col min="10004" max="10004" width="10.44140625" style="128" customWidth="1"/>
    <col min="10005" max="10005" width="9.6640625" style="128" customWidth="1"/>
    <col min="10006" max="10006" width="3.88671875" style="128" customWidth="1"/>
    <col min="10007" max="10007" width="20.109375" style="128" customWidth="1"/>
    <col min="10008" max="10008" width="3.33203125" style="128" customWidth="1"/>
    <col min="10009" max="10009" width="0.88671875" style="128" customWidth="1"/>
    <col min="10010" max="10240" width="0" style="128" hidden="1"/>
    <col min="10241" max="10241" width="1.33203125" style="128" customWidth="1"/>
    <col min="10242" max="10242" width="4.109375" style="128" customWidth="1"/>
    <col min="10243" max="10243" width="3.109375" style="128" customWidth="1"/>
    <col min="10244" max="10244" width="3.44140625" style="128" customWidth="1"/>
    <col min="10245" max="10245" width="6.44140625" style="128" customWidth="1"/>
    <col min="10246" max="10246" width="9.88671875" style="128" customWidth="1"/>
    <col min="10247" max="10248" width="5.44140625" style="128" customWidth="1"/>
    <col min="10249" max="10249" width="1.88671875" style="128" customWidth="1"/>
    <col min="10250" max="10251" width="6.44140625" style="128" customWidth="1"/>
    <col min="10252" max="10252" width="4" style="128" customWidth="1"/>
    <col min="10253" max="10253" width="6.33203125" style="128" customWidth="1"/>
    <col min="10254" max="10254" width="7.44140625" style="128" customWidth="1"/>
    <col min="10255" max="10255" width="22.33203125" style="128" customWidth="1"/>
    <col min="10256" max="10256" width="3" style="128" customWidth="1"/>
    <col min="10257" max="10257" width="2.109375" style="128" customWidth="1"/>
    <col min="10258" max="10258" width="15.44140625" style="128" customWidth="1"/>
    <col min="10259" max="10259" width="4.109375" style="128" customWidth="1"/>
    <col min="10260" max="10260" width="10.44140625" style="128" customWidth="1"/>
    <col min="10261" max="10261" width="9.6640625" style="128" customWidth="1"/>
    <col min="10262" max="10262" width="3.88671875" style="128" customWidth="1"/>
    <col min="10263" max="10263" width="20.109375" style="128" customWidth="1"/>
    <col min="10264" max="10264" width="3.33203125" style="128" customWidth="1"/>
    <col min="10265" max="10265" width="0.88671875" style="128" customWidth="1"/>
    <col min="10266" max="10496" width="0" style="128" hidden="1"/>
    <col min="10497" max="10497" width="1.33203125" style="128" customWidth="1"/>
    <col min="10498" max="10498" width="4.109375" style="128" customWidth="1"/>
    <col min="10499" max="10499" width="3.109375" style="128" customWidth="1"/>
    <col min="10500" max="10500" width="3.44140625" style="128" customWidth="1"/>
    <col min="10501" max="10501" width="6.44140625" style="128" customWidth="1"/>
    <col min="10502" max="10502" width="9.88671875" style="128" customWidth="1"/>
    <col min="10503" max="10504" width="5.44140625" style="128" customWidth="1"/>
    <col min="10505" max="10505" width="1.88671875" style="128" customWidth="1"/>
    <col min="10506" max="10507" width="6.44140625" style="128" customWidth="1"/>
    <col min="10508" max="10508" width="4" style="128" customWidth="1"/>
    <col min="10509" max="10509" width="6.33203125" style="128" customWidth="1"/>
    <col min="10510" max="10510" width="7.44140625" style="128" customWidth="1"/>
    <col min="10511" max="10511" width="22.33203125" style="128" customWidth="1"/>
    <col min="10512" max="10512" width="3" style="128" customWidth="1"/>
    <col min="10513" max="10513" width="2.109375" style="128" customWidth="1"/>
    <col min="10514" max="10514" width="15.44140625" style="128" customWidth="1"/>
    <col min="10515" max="10515" width="4.109375" style="128" customWidth="1"/>
    <col min="10516" max="10516" width="10.44140625" style="128" customWidth="1"/>
    <col min="10517" max="10517" width="9.6640625" style="128" customWidth="1"/>
    <col min="10518" max="10518" width="3.88671875" style="128" customWidth="1"/>
    <col min="10519" max="10519" width="20.109375" style="128" customWidth="1"/>
    <col min="10520" max="10520" width="3.33203125" style="128" customWidth="1"/>
    <col min="10521" max="10521" width="0.88671875" style="128" customWidth="1"/>
    <col min="10522" max="10752" width="0" style="128" hidden="1"/>
    <col min="10753" max="10753" width="1.33203125" style="128" customWidth="1"/>
    <col min="10754" max="10754" width="4.109375" style="128" customWidth="1"/>
    <col min="10755" max="10755" width="3.109375" style="128" customWidth="1"/>
    <col min="10756" max="10756" width="3.44140625" style="128" customWidth="1"/>
    <col min="10757" max="10757" width="6.44140625" style="128" customWidth="1"/>
    <col min="10758" max="10758" width="9.88671875" style="128" customWidth="1"/>
    <col min="10759" max="10760" width="5.44140625" style="128" customWidth="1"/>
    <col min="10761" max="10761" width="1.88671875" style="128" customWidth="1"/>
    <col min="10762" max="10763" width="6.44140625" style="128" customWidth="1"/>
    <col min="10764" max="10764" width="4" style="128" customWidth="1"/>
    <col min="10765" max="10765" width="6.33203125" style="128" customWidth="1"/>
    <col min="10766" max="10766" width="7.44140625" style="128" customWidth="1"/>
    <col min="10767" max="10767" width="22.33203125" style="128" customWidth="1"/>
    <col min="10768" max="10768" width="3" style="128" customWidth="1"/>
    <col min="10769" max="10769" width="2.109375" style="128" customWidth="1"/>
    <col min="10770" max="10770" width="15.44140625" style="128" customWidth="1"/>
    <col min="10771" max="10771" width="4.109375" style="128" customWidth="1"/>
    <col min="10772" max="10772" width="10.44140625" style="128" customWidth="1"/>
    <col min="10773" max="10773" width="9.6640625" style="128" customWidth="1"/>
    <col min="10774" max="10774" width="3.88671875" style="128" customWidth="1"/>
    <col min="10775" max="10775" width="20.109375" style="128" customWidth="1"/>
    <col min="10776" max="10776" width="3.33203125" style="128" customWidth="1"/>
    <col min="10777" max="10777" width="0.88671875" style="128" customWidth="1"/>
    <col min="10778" max="11008" width="0" style="128" hidden="1"/>
    <col min="11009" max="11009" width="1.33203125" style="128" customWidth="1"/>
    <col min="11010" max="11010" width="4.109375" style="128" customWidth="1"/>
    <col min="11011" max="11011" width="3.109375" style="128" customWidth="1"/>
    <col min="11012" max="11012" width="3.44140625" style="128" customWidth="1"/>
    <col min="11013" max="11013" width="6.44140625" style="128" customWidth="1"/>
    <col min="11014" max="11014" width="9.88671875" style="128" customWidth="1"/>
    <col min="11015" max="11016" width="5.44140625" style="128" customWidth="1"/>
    <col min="11017" max="11017" width="1.88671875" style="128" customWidth="1"/>
    <col min="11018" max="11019" width="6.44140625" style="128" customWidth="1"/>
    <col min="11020" max="11020" width="4" style="128" customWidth="1"/>
    <col min="11021" max="11021" width="6.33203125" style="128" customWidth="1"/>
    <col min="11022" max="11022" width="7.44140625" style="128" customWidth="1"/>
    <col min="11023" max="11023" width="22.33203125" style="128" customWidth="1"/>
    <col min="11024" max="11024" width="3" style="128" customWidth="1"/>
    <col min="11025" max="11025" width="2.109375" style="128" customWidth="1"/>
    <col min="11026" max="11026" width="15.44140625" style="128" customWidth="1"/>
    <col min="11027" max="11027" width="4.109375" style="128" customWidth="1"/>
    <col min="11028" max="11028" width="10.44140625" style="128" customWidth="1"/>
    <col min="11029" max="11029" width="9.6640625" style="128" customWidth="1"/>
    <col min="11030" max="11030" width="3.88671875" style="128" customWidth="1"/>
    <col min="11031" max="11031" width="20.109375" style="128" customWidth="1"/>
    <col min="11032" max="11032" width="3.33203125" style="128" customWidth="1"/>
    <col min="11033" max="11033" width="0.88671875" style="128" customWidth="1"/>
    <col min="11034" max="11264" width="0" style="128" hidden="1"/>
    <col min="11265" max="11265" width="1.33203125" style="128" customWidth="1"/>
    <col min="11266" max="11266" width="4.109375" style="128" customWidth="1"/>
    <col min="11267" max="11267" width="3.109375" style="128" customWidth="1"/>
    <col min="11268" max="11268" width="3.44140625" style="128" customWidth="1"/>
    <col min="11269" max="11269" width="6.44140625" style="128" customWidth="1"/>
    <col min="11270" max="11270" width="9.88671875" style="128" customWidth="1"/>
    <col min="11271" max="11272" width="5.44140625" style="128" customWidth="1"/>
    <col min="11273" max="11273" width="1.88671875" style="128" customWidth="1"/>
    <col min="11274" max="11275" width="6.44140625" style="128" customWidth="1"/>
    <col min="11276" max="11276" width="4" style="128" customWidth="1"/>
    <col min="11277" max="11277" width="6.33203125" style="128" customWidth="1"/>
    <col min="11278" max="11278" width="7.44140625" style="128" customWidth="1"/>
    <col min="11279" max="11279" width="22.33203125" style="128" customWidth="1"/>
    <col min="11280" max="11280" width="3" style="128" customWidth="1"/>
    <col min="11281" max="11281" width="2.109375" style="128" customWidth="1"/>
    <col min="11282" max="11282" width="15.44140625" style="128" customWidth="1"/>
    <col min="11283" max="11283" width="4.109375" style="128" customWidth="1"/>
    <col min="11284" max="11284" width="10.44140625" style="128" customWidth="1"/>
    <col min="11285" max="11285" width="9.6640625" style="128" customWidth="1"/>
    <col min="11286" max="11286" width="3.88671875" style="128" customWidth="1"/>
    <col min="11287" max="11287" width="20.109375" style="128" customWidth="1"/>
    <col min="11288" max="11288" width="3.33203125" style="128" customWidth="1"/>
    <col min="11289" max="11289" width="0.88671875" style="128" customWidth="1"/>
    <col min="11290" max="11520" width="0" style="128" hidden="1"/>
    <col min="11521" max="11521" width="1.33203125" style="128" customWidth="1"/>
    <col min="11522" max="11522" width="4.109375" style="128" customWidth="1"/>
    <col min="11523" max="11523" width="3.109375" style="128" customWidth="1"/>
    <col min="11524" max="11524" width="3.44140625" style="128" customWidth="1"/>
    <col min="11525" max="11525" width="6.44140625" style="128" customWidth="1"/>
    <col min="11526" max="11526" width="9.88671875" style="128" customWidth="1"/>
    <col min="11527" max="11528" width="5.44140625" style="128" customWidth="1"/>
    <col min="11529" max="11529" width="1.88671875" style="128" customWidth="1"/>
    <col min="11530" max="11531" width="6.44140625" style="128" customWidth="1"/>
    <col min="11532" max="11532" width="4" style="128" customWidth="1"/>
    <col min="11533" max="11533" width="6.33203125" style="128" customWidth="1"/>
    <col min="11534" max="11534" width="7.44140625" style="128" customWidth="1"/>
    <col min="11535" max="11535" width="22.33203125" style="128" customWidth="1"/>
    <col min="11536" max="11536" width="3" style="128" customWidth="1"/>
    <col min="11537" max="11537" width="2.109375" style="128" customWidth="1"/>
    <col min="11538" max="11538" width="15.44140625" style="128" customWidth="1"/>
    <col min="11539" max="11539" width="4.109375" style="128" customWidth="1"/>
    <col min="11540" max="11540" width="10.44140625" style="128" customWidth="1"/>
    <col min="11541" max="11541" width="9.6640625" style="128" customWidth="1"/>
    <col min="11542" max="11542" width="3.88671875" style="128" customWidth="1"/>
    <col min="11543" max="11543" width="20.109375" style="128" customWidth="1"/>
    <col min="11544" max="11544" width="3.33203125" style="128" customWidth="1"/>
    <col min="11545" max="11545" width="0.88671875" style="128" customWidth="1"/>
    <col min="11546" max="11776" width="0" style="128" hidden="1"/>
    <col min="11777" max="11777" width="1.33203125" style="128" customWidth="1"/>
    <col min="11778" max="11778" width="4.109375" style="128" customWidth="1"/>
    <col min="11779" max="11779" width="3.109375" style="128" customWidth="1"/>
    <col min="11780" max="11780" width="3.44140625" style="128" customWidth="1"/>
    <col min="11781" max="11781" width="6.44140625" style="128" customWidth="1"/>
    <col min="11782" max="11782" width="9.88671875" style="128" customWidth="1"/>
    <col min="11783" max="11784" width="5.44140625" style="128" customWidth="1"/>
    <col min="11785" max="11785" width="1.88671875" style="128" customWidth="1"/>
    <col min="11786" max="11787" width="6.44140625" style="128" customWidth="1"/>
    <col min="11788" max="11788" width="4" style="128" customWidth="1"/>
    <col min="11789" max="11789" width="6.33203125" style="128" customWidth="1"/>
    <col min="11790" max="11790" width="7.44140625" style="128" customWidth="1"/>
    <col min="11791" max="11791" width="22.33203125" style="128" customWidth="1"/>
    <col min="11792" max="11792" width="3" style="128" customWidth="1"/>
    <col min="11793" max="11793" width="2.109375" style="128" customWidth="1"/>
    <col min="11794" max="11794" width="15.44140625" style="128" customWidth="1"/>
    <col min="11795" max="11795" width="4.109375" style="128" customWidth="1"/>
    <col min="11796" max="11796" width="10.44140625" style="128" customWidth="1"/>
    <col min="11797" max="11797" width="9.6640625" style="128" customWidth="1"/>
    <col min="11798" max="11798" width="3.88671875" style="128" customWidth="1"/>
    <col min="11799" max="11799" width="20.109375" style="128" customWidth="1"/>
    <col min="11800" max="11800" width="3.33203125" style="128" customWidth="1"/>
    <col min="11801" max="11801" width="0.88671875" style="128" customWidth="1"/>
    <col min="11802" max="12032" width="0" style="128" hidden="1"/>
    <col min="12033" max="12033" width="1.33203125" style="128" customWidth="1"/>
    <col min="12034" max="12034" width="4.109375" style="128" customWidth="1"/>
    <col min="12035" max="12035" width="3.109375" style="128" customWidth="1"/>
    <col min="12036" max="12036" width="3.44140625" style="128" customWidth="1"/>
    <col min="12037" max="12037" width="6.44140625" style="128" customWidth="1"/>
    <col min="12038" max="12038" width="9.88671875" style="128" customWidth="1"/>
    <col min="12039" max="12040" width="5.44140625" style="128" customWidth="1"/>
    <col min="12041" max="12041" width="1.88671875" style="128" customWidth="1"/>
    <col min="12042" max="12043" width="6.44140625" style="128" customWidth="1"/>
    <col min="12044" max="12044" width="4" style="128" customWidth="1"/>
    <col min="12045" max="12045" width="6.33203125" style="128" customWidth="1"/>
    <col min="12046" max="12046" width="7.44140625" style="128" customWidth="1"/>
    <col min="12047" max="12047" width="22.33203125" style="128" customWidth="1"/>
    <col min="12048" max="12048" width="3" style="128" customWidth="1"/>
    <col min="12049" max="12049" width="2.109375" style="128" customWidth="1"/>
    <col min="12050" max="12050" width="15.44140625" style="128" customWidth="1"/>
    <col min="12051" max="12051" width="4.109375" style="128" customWidth="1"/>
    <col min="12052" max="12052" width="10.44140625" style="128" customWidth="1"/>
    <col min="12053" max="12053" width="9.6640625" style="128" customWidth="1"/>
    <col min="12054" max="12054" width="3.88671875" style="128" customWidth="1"/>
    <col min="12055" max="12055" width="20.109375" style="128" customWidth="1"/>
    <col min="12056" max="12056" width="3.33203125" style="128" customWidth="1"/>
    <col min="12057" max="12057" width="0.88671875" style="128" customWidth="1"/>
    <col min="12058" max="12288" width="0" style="128" hidden="1"/>
    <col min="12289" max="12289" width="1.33203125" style="128" customWidth="1"/>
    <col min="12290" max="12290" width="4.109375" style="128" customWidth="1"/>
    <col min="12291" max="12291" width="3.109375" style="128" customWidth="1"/>
    <col min="12292" max="12292" width="3.44140625" style="128" customWidth="1"/>
    <col min="12293" max="12293" width="6.44140625" style="128" customWidth="1"/>
    <col min="12294" max="12294" width="9.88671875" style="128" customWidth="1"/>
    <col min="12295" max="12296" width="5.44140625" style="128" customWidth="1"/>
    <col min="12297" max="12297" width="1.88671875" style="128" customWidth="1"/>
    <col min="12298" max="12299" width="6.44140625" style="128" customWidth="1"/>
    <col min="12300" max="12300" width="4" style="128" customWidth="1"/>
    <col min="12301" max="12301" width="6.33203125" style="128" customWidth="1"/>
    <col min="12302" max="12302" width="7.44140625" style="128" customWidth="1"/>
    <col min="12303" max="12303" width="22.33203125" style="128" customWidth="1"/>
    <col min="12304" max="12304" width="3" style="128" customWidth="1"/>
    <col min="12305" max="12305" width="2.109375" style="128" customWidth="1"/>
    <col min="12306" max="12306" width="15.44140625" style="128" customWidth="1"/>
    <col min="12307" max="12307" width="4.109375" style="128" customWidth="1"/>
    <col min="12308" max="12308" width="10.44140625" style="128" customWidth="1"/>
    <col min="12309" max="12309" width="9.6640625" style="128" customWidth="1"/>
    <col min="12310" max="12310" width="3.88671875" style="128" customWidth="1"/>
    <col min="12311" max="12311" width="20.109375" style="128" customWidth="1"/>
    <col min="12312" max="12312" width="3.33203125" style="128" customWidth="1"/>
    <col min="12313" max="12313" width="0.88671875" style="128" customWidth="1"/>
    <col min="12314" max="12544" width="0" style="128" hidden="1"/>
    <col min="12545" max="12545" width="1.33203125" style="128" customWidth="1"/>
    <col min="12546" max="12546" width="4.109375" style="128" customWidth="1"/>
    <col min="12547" max="12547" width="3.109375" style="128" customWidth="1"/>
    <col min="12548" max="12548" width="3.44140625" style="128" customWidth="1"/>
    <col min="12549" max="12549" width="6.44140625" style="128" customWidth="1"/>
    <col min="12550" max="12550" width="9.88671875" style="128" customWidth="1"/>
    <col min="12551" max="12552" width="5.44140625" style="128" customWidth="1"/>
    <col min="12553" max="12553" width="1.88671875" style="128" customWidth="1"/>
    <col min="12554" max="12555" width="6.44140625" style="128" customWidth="1"/>
    <col min="12556" max="12556" width="4" style="128" customWidth="1"/>
    <col min="12557" max="12557" width="6.33203125" style="128" customWidth="1"/>
    <col min="12558" max="12558" width="7.44140625" style="128" customWidth="1"/>
    <col min="12559" max="12559" width="22.33203125" style="128" customWidth="1"/>
    <col min="12560" max="12560" width="3" style="128" customWidth="1"/>
    <col min="12561" max="12561" width="2.109375" style="128" customWidth="1"/>
    <col min="12562" max="12562" width="15.44140625" style="128" customWidth="1"/>
    <col min="12563" max="12563" width="4.109375" style="128" customWidth="1"/>
    <col min="12564" max="12564" width="10.44140625" style="128" customWidth="1"/>
    <col min="12565" max="12565" width="9.6640625" style="128" customWidth="1"/>
    <col min="12566" max="12566" width="3.88671875" style="128" customWidth="1"/>
    <col min="12567" max="12567" width="20.109375" style="128" customWidth="1"/>
    <col min="12568" max="12568" width="3.33203125" style="128" customWidth="1"/>
    <col min="12569" max="12569" width="0.88671875" style="128" customWidth="1"/>
    <col min="12570" max="12800" width="0" style="128" hidden="1"/>
    <col min="12801" max="12801" width="1.33203125" style="128" customWidth="1"/>
    <col min="12802" max="12802" width="4.109375" style="128" customWidth="1"/>
    <col min="12803" max="12803" width="3.109375" style="128" customWidth="1"/>
    <col min="12804" max="12804" width="3.44140625" style="128" customWidth="1"/>
    <col min="12805" max="12805" width="6.44140625" style="128" customWidth="1"/>
    <col min="12806" max="12806" width="9.88671875" style="128" customWidth="1"/>
    <col min="12807" max="12808" width="5.44140625" style="128" customWidth="1"/>
    <col min="12809" max="12809" width="1.88671875" style="128" customWidth="1"/>
    <col min="12810" max="12811" width="6.44140625" style="128" customWidth="1"/>
    <col min="12812" max="12812" width="4" style="128" customWidth="1"/>
    <col min="12813" max="12813" width="6.33203125" style="128" customWidth="1"/>
    <col min="12814" max="12814" width="7.44140625" style="128" customWidth="1"/>
    <col min="12815" max="12815" width="22.33203125" style="128" customWidth="1"/>
    <col min="12816" max="12816" width="3" style="128" customWidth="1"/>
    <col min="12817" max="12817" width="2.109375" style="128" customWidth="1"/>
    <col min="12818" max="12818" width="15.44140625" style="128" customWidth="1"/>
    <col min="12819" max="12819" width="4.109375" style="128" customWidth="1"/>
    <col min="12820" max="12820" width="10.44140625" style="128" customWidth="1"/>
    <col min="12821" max="12821" width="9.6640625" style="128" customWidth="1"/>
    <col min="12822" max="12822" width="3.88671875" style="128" customWidth="1"/>
    <col min="12823" max="12823" width="20.109375" style="128" customWidth="1"/>
    <col min="12824" max="12824" width="3.33203125" style="128" customWidth="1"/>
    <col min="12825" max="12825" width="0.88671875" style="128" customWidth="1"/>
    <col min="12826" max="13056" width="0" style="128" hidden="1"/>
    <col min="13057" max="13057" width="1.33203125" style="128" customWidth="1"/>
    <col min="13058" max="13058" width="4.109375" style="128" customWidth="1"/>
    <col min="13059" max="13059" width="3.109375" style="128" customWidth="1"/>
    <col min="13060" max="13060" width="3.44140625" style="128" customWidth="1"/>
    <col min="13061" max="13061" width="6.44140625" style="128" customWidth="1"/>
    <col min="13062" max="13062" width="9.88671875" style="128" customWidth="1"/>
    <col min="13063" max="13064" width="5.44140625" style="128" customWidth="1"/>
    <col min="13065" max="13065" width="1.88671875" style="128" customWidth="1"/>
    <col min="13066" max="13067" width="6.44140625" style="128" customWidth="1"/>
    <col min="13068" max="13068" width="4" style="128" customWidth="1"/>
    <col min="13069" max="13069" width="6.33203125" style="128" customWidth="1"/>
    <col min="13070" max="13070" width="7.44140625" style="128" customWidth="1"/>
    <col min="13071" max="13071" width="22.33203125" style="128" customWidth="1"/>
    <col min="13072" max="13072" width="3" style="128" customWidth="1"/>
    <col min="13073" max="13073" width="2.109375" style="128" customWidth="1"/>
    <col min="13074" max="13074" width="15.44140625" style="128" customWidth="1"/>
    <col min="13075" max="13075" width="4.109375" style="128" customWidth="1"/>
    <col min="13076" max="13076" width="10.44140625" style="128" customWidth="1"/>
    <col min="13077" max="13077" width="9.6640625" style="128" customWidth="1"/>
    <col min="13078" max="13078" width="3.88671875" style="128" customWidth="1"/>
    <col min="13079" max="13079" width="20.109375" style="128" customWidth="1"/>
    <col min="13080" max="13080" width="3.33203125" style="128" customWidth="1"/>
    <col min="13081" max="13081" width="0.88671875" style="128" customWidth="1"/>
    <col min="13082" max="13312" width="0" style="128" hidden="1"/>
    <col min="13313" max="13313" width="1.33203125" style="128" customWidth="1"/>
    <col min="13314" max="13314" width="4.109375" style="128" customWidth="1"/>
    <col min="13315" max="13315" width="3.109375" style="128" customWidth="1"/>
    <col min="13316" max="13316" width="3.44140625" style="128" customWidth="1"/>
    <col min="13317" max="13317" width="6.44140625" style="128" customWidth="1"/>
    <col min="13318" max="13318" width="9.88671875" style="128" customWidth="1"/>
    <col min="13319" max="13320" width="5.44140625" style="128" customWidth="1"/>
    <col min="13321" max="13321" width="1.88671875" style="128" customWidth="1"/>
    <col min="13322" max="13323" width="6.44140625" style="128" customWidth="1"/>
    <col min="13324" max="13324" width="4" style="128" customWidth="1"/>
    <col min="13325" max="13325" width="6.33203125" style="128" customWidth="1"/>
    <col min="13326" max="13326" width="7.44140625" style="128" customWidth="1"/>
    <col min="13327" max="13327" width="22.33203125" style="128" customWidth="1"/>
    <col min="13328" max="13328" width="3" style="128" customWidth="1"/>
    <col min="13329" max="13329" width="2.109375" style="128" customWidth="1"/>
    <col min="13330" max="13330" width="15.44140625" style="128" customWidth="1"/>
    <col min="13331" max="13331" width="4.109375" style="128" customWidth="1"/>
    <col min="13332" max="13332" width="10.44140625" style="128" customWidth="1"/>
    <col min="13333" max="13333" width="9.6640625" style="128" customWidth="1"/>
    <col min="13334" max="13334" width="3.88671875" style="128" customWidth="1"/>
    <col min="13335" max="13335" width="20.109375" style="128" customWidth="1"/>
    <col min="13336" max="13336" width="3.33203125" style="128" customWidth="1"/>
    <col min="13337" max="13337" width="0.88671875" style="128" customWidth="1"/>
    <col min="13338" max="13568" width="0" style="128" hidden="1"/>
    <col min="13569" max="13569" width="1.33203125" style="128" customWidth="1"/>
    <col min="13570" max="13570" width="4.109375" style="128" customWidth="1"/>
    <col min="13571" max="13571" width="3.109375" style="128" customWidth="1"/>
    <col min="13572" max="13572" width="3.44140625" style="128" customWidth="1"/>
    <col min="13573" max="13573" width="6.44140625" style="128" customWidth="1"/>
    <col min="13574" max="13574" width="9.88671875" style="128" customWidth="1"/>
    <col min="13575" max="13576" width="5.44140625" style="128" customWidth="1"/>
    <col min="13577" max="13577" width="1.88671875" style="128" customWidth="1"/>
    <col min="13578" max="13579" width="6.44140625" style="128" customWidth="1"/>
    <col min="13580" max="13580" width="4" style="128" customWidth="1"/>
    <col min="13581" max="13581" width="6.33203125" style="128" customWidth="1"/>
    <col min="13582" max="13582" width="7.44140625" style="128" customWidth="1"/>
    <col min="13583" max="13583" width="22.33203125" style="128" customWidth="1"/>
    <col min="13584" max="13584" width="3" style="128" customWidth="1"/>
    <col min="13585" max="13585" width="2.109375" style="128" customWidth="1"/>
    <col min="13586" max="13586" width="15.44140625" style="128" customWidth="1"/>
    <col min="13587" max="13587" width="4.109375" style="128" customWidth="1"/>
    <col min="13588" max="13588" width="10.44140625" style="128" customWidth="1"/>
    <col min="13589" max="13589" width="9.6640625" style="128" customWidth="1"/>
    <col min="13590" max="13590" width="3.88671875" style="128" customWidth="1"/>
    <col min="13591" max="13591" width="20.109375" style="128" customWidth="1"/>
    <col min="13592" max="13592" width="3.33203125" style="128" customWidth="1"/>
    <col min="13593" max="13593" width="0.88671875" style="128" customWidth="1"/>
    <col min="13594" max="13824" width="0" style="128" hidden="1"/>
    <col min="13825" max="13825" width="1.33203125" style="128" customWidth="1"/>
    <col min="13826" max="13826" width="4.109375" style="128" customWidth="1"/>
    <col min="13827" max="13827" width="3.109375" style="128" customWidth="1"/>
    <col min="13828" max="13828" width="3.44140625" style="128" customWidth="1"/>
    <col min="13829" max="13829" width="6.44140625" style="128" customWidth="1"/>
    <col min="13830" max="13830" width="9.88671875" style="128" customWidth="1"/>
    <col min="13831" max="13832" width="5.44140625" style="128" customWidth="1"/>
    <col min="13833" max="13833" width="1.88671875" style="128" customWidth="1"/>
    <col min="13834" max="13835" width="6.44140625" style="128" customWidth="1"/>
    <col min="13836" max="13836" width="4" style="128" customWidth="1"/>
    <col min="13837" max="13837" width="6.33203125" style="128" customWidth="1"/>
    <col min="13838" max="13838" width="7.44140625" style="128" customWidth="1"/>
    <col min="13839" max="13839" width="22.33203125" style="128" customWidth="1"/>
    <col min="13840" max="13840" width="3" style="128" customWidth="1"/>
    <col min="13841" max="13841" width="2.109375" style="128" customWidth="1"/>
    <col min="13842" max="13842" width="15.44140625" style="128" customWidth="1"/>
    <col min="13843" max="13843" width="4.109375" style="128" customWidth="1"/>
    <col min="13844" max="13844" width="10.44140625" style="128" customWidth="1"/>
    <col min="13845" max="13845" width="9.6640625" style="128" customWidth="1"/>
    <col min="13846" max="13846" width="3.88671875" style="128" customWidth="1"/>
    <col min="13847" max="13847" width="20.109375" style="128" customWidth="1"/>
    <col min="13848" max="13848" width="3.33203125" style="128" customWidth="1"/>
    <col min="13849" max="13849" width="0.88671875" style="128" customWidth="1"/>
    <col min="13850" max="14080" width="0" style="128" hidden="1"/>
    <col min="14081" max="14081" width="1.33203125" style="128" customWidth="1"/>
    <col min="14082" max="14082" width="4.109375" style="128" customWidth="1"/>
    <col min="14083" max="14083" width="3.109375" style="128" customWidth="1"/>
    <col min="14084" max="14084" width="3.44140625" style="128" customWidth="1"/>
    <col min="14085" max="14085" width="6.44140625" style="128" customWidth="1"/>
    <col min="14086" max="14086" width="9.88671875" style="128" customWidth="1"/>
    <col min="14087" max="14088" width="5.44140625" style="128" customWidth="1"/>
    <col min="14089" max="14089" width="1.88671875" style="128" customWidth="1"/>
    <col min="14090" max="14091" width="6.44140625" style="128" customWidth="1"/>
    <col min="14092" max="14092" width="4" style="128" customWidth="1"/>
    <col min="14093" max="14093" width="6.33203125" style="128" customWidth="1"/>
    <col min="14094" max="14094" width="7.44140625" style="128" customWidth="1"/>
    <col min="14095" max="14095" width="22.33203125" style="128" customWidth="1"/>
    <col min="14096" max="14096" width="3" style="128" customWidth="1"/>
    <col min="14097" max="14097" width="2.109375" style="128" customWidth="1"/>
    <col min="14098" max="14098" width="15.44140625" style="128" customWidth="1"/>
    <col min="14099" max="14099" width="4.109375" style="128" customWidth="1"/>
    <col min="14100" max="14100" width="10.44140625" style="128" customWidth="1"/>
    <col min="14101" max="14101" width="9.6640625" style="128" customWidth="1"/>
    <col min="14102" max="14102" width="3.88671875" style="128" customWidth="1"/>
    <col min="14103" max="14103" width="20.109375" style="128" customWidth="1"/>
    <col min="14104" max="14104" width="3.33203125" style="128" customWidth="1"/>
    <col min="14105" max="14105" width="0.88671875" style="128" customWidth="1"/>
    <col min="14106" max="14336" width="0" style="128" hidden="1"/>
    <col min="14337" max="14337" width="1.33203125" style="128" customWidth="1"/>
    <col min="14338" max="14338" width="4.109375" style="128" customWidth="1"/>
    <col min="14339" max="14339" width="3.109375" style="128" customWidth="1"/>
    <col min="14340" max="14340" width="3.44140625" style="128" customWidth="1"/>
    <col min="14341" max="14341" width="6.44140625" style="128" customWidth="1"/>
    <col min="14342" max="14342" width="9.88671875" style="128" customWidth="1"/>
    <col min="14343" max="14344" width="5.44140625" style="128" customWidth="1"/>
    <col min="14345" max="14345" width="1.88671875" style="128" customWidth="1"/>
    <col min="14346" max="14347" width="6.44140625" style="128" customWidth="1"/>
    <col min="14348" max="14348" width="4" style="128" customWidth="1"/>
    <col min="14349" max="14349" width="6.33203125" style="128" customWidth="1"/>
    <col min="14350" max="14350" width="7.44140625" style="128" customWidth="1"/>
    <col min="14351" max="14351" width="22.33203125" style="128" customWidth="1"/>
    <col min="14352" max="14352" width="3" style="128" customWidth="1"/>
    <col min="14353" max="14353" width="2.109375" style="128" customWidth="1"/>
    <col min="14354" max="14354" width="15.44140625" style="128" customWidth="1"/>
    <col min="14355" max="14355" width="4.109375" style="128" customWidth="1"/>
    <col min="14356" max="14356" width="10.44140625" style="128" customWidth="1"/>
    <col min="14357" max="14357" width="9.6640625" style="128" customWidth="1"/>
    <col min="14358" max="14358" width="3.88671875" style="128" customWidth="1"/>
    <col min="14359" max="14359" width="20.109375" style="128" customWidth="1"/>
    <col min="14360" max="14360" width="3.33203125" style="128" customWidth="1"/>
    <col min="14361" max="14361" width="0.88671875" style="128" customWidth="1"/>
    <col min="14362" max="14592" width="0" style="128" hidden="1"/>
    <col min="14593" max="14593" width="1.33203125" style="128" customWidth="1"/>
    <col min="14594" max="14594" width="4.109375" style="128" customWidth="1"/>
    <col min="14595" max="14595" width="3.109375" style="128" customWidth="1"/>
    <col min="14596" max="14596" width="3.44140625" style="128" customWidth="1"/>
    <col min="14597" max="14597" width="6.44140625" style="128" customWidth="1"/>
    <col min="14598" max="14598" width="9.88671875" style="128" customWidth="1"/>
    <col min="14599" max="14600" width="5.44140625" style="128" customWidth="1"/>
    <col min="14601" max="14601" width="1.88671875" style="128" customWidth="1"/>
    <col min="14602" max="14603" width="6.44140625" style="128" customWidth="1"/>
    <col min="14604" max="14604" width="4" style="128" customWidth="1"/>
    <col min="14605" max="14605" width="6.33203125" style="128" customWidth="1"/>
    <col min="14606" max="14606" width="7.44140625" style="128" customWidth="1"/>
    <col min="14607" max="14607" width="22.33203125" style="128" customWidth="1"/>
    <col min="14608" max="14608" width="3" style="128" customWidth="1"/>
    <col min="14609" max="14609" width="2.109375" style="128" customWidth="1"/>
    <col min="14610" max="14610" width="15.44140625" style="128" customWidth="1"/>
    <col min="14611" max="14611" width="4.109375" style="128" customWidth="1"/>
    <col min="14612" max="14612" width="10.44140625" style="128" customWidth="1"/>
    <col min="14613" max="14613" width="9.6640625" style="128" customWidth="1"/>
    <col min="14614" max="14614" width="3.88671875" style="128" customWidth="1"/>
    <col min="14615" max="14615" width="20.109375" style="128" customWidth="1"/>
    <col min="14616" max="14616" width="3.33203125" style="128" customWidth="1"/>
    <col min="14617" max="14617" width="0.88671875" style="128" customWidth="1"/>
    <col min="14618" max="14848" width="0" style="128" hidden="1"/>
    <col min="14849" max="14849" width="1.33203125" style="128" customWidth="1"/>
    <col min="14850" max="14850" width="4.109375" style="128" customWidth="1"/>
    <col min="14851" max="14851" width="3.109375" style="128" customWidth="1"/>
    <col min="14852" max="14852" width="3.44140625" style="128" customWidth="1"/>
    <col min="14853" max="14853" width="6.44140625" style="128" customWidth="1"/>
    <col min="14854" max="14854" width="9.88671875" style="128" customWidth="1"/>
    <col min="14855" max="14856" width="5.44140625" style="128" customWidth="1"/>
    <col min="14857" max="14857" width="1.88671875" style="128" customWidth="1"/>
    <col min="14858" max="14859" width="6.44140625" style="128" customWidth="1"/>
    <col min="14860" max="14860" width="4" style="128" customWidth="1"/>
    <col min="14861" max="14861" width="6.33203125" style="128" customWidth="1"/>
    <col min="14862" max="14862" width="7.44140625" style="128" customWidth="1"/>
    <col min="14863" max="14863" width="22.33203125" style="128" customWidth="1"/>
    <col min="14864" max="14864" width="3" style="128" customWidth="1"/>
    <col min="14865" max="14865" width="2.109375" style="128" customWidth="1"/>
    <col min="14866" max="14866" width="15.44140625" style="128" customWidth="1"/>
    <col min="14867" max="14867" width="4.109375" style="128" customWidth="1"/>
    <col min="14868" max="14868" width="10.44140625" style="128" customWidth="1"/>
    <col min="14869" max="14869" width="9.6640625" style="128" customWidth="1"/>
    <col min="14870" max="14870" width="3.88671875" style="128" customWidth="1"/>
    <col min="14871" max="14871" width="20.109375" style="128" customWidth="1"/>
    <col min="14872" max="14872" width="3.33203125" style="128" customWidth="1"/>
    <col min="14873" max="14873" width="0.88671875" style="128" customWidth="1"/>
    <col min="14874" max="15104" width="0" style="128" hidden="1"/>
    <col min="15105" max="15105" width="1.33203125" style="128" customWidth="1"/>
    <col min="15106" max="15106" width="4.109375" style="128" customWidth="1"/>
    <col min="15107" max="15107" width="3.109375" style="128" customWidth="1"/>
    <col min="15108" max="15108" width="3.44140625" style="128" customWidth="1"/>
    <col min="15109" max="15109" width="6.44140625" style="128" customWidth="1"/>
    <col min="15110" max="15110" width="9.88671875" style="128" customWidth="1"/>
    <col min="15111" max="15112" width="5.44140625" style="128" customWidth="1"/>
    <col min="15113" max="15113" width="1.88671875" style="128" customWidth="1"/>
    <col min="15114" max="15115" width="6.44140625" style="128" customWidth="1"/>
    <col min="15116" max="15116" width="4" style="128" customWidth="1"/>
    <col min="15117" max="15117" width="6.33203125" style="128" customWidth="1"/>
    <col min="15118" max="15118" width="7.44140625" style="128" customWidth="1"/>
    <col min="15119" max="15119" width="22.33203125" style="128" customWidth="1"/>
    <col min="15120" max="15120" width="3" style="128" customWidth="1"/>
    <col min="15121" max="15121" width="2.109375" style="128" customWidth="1"/>
    <col min="15122" max="15122" width="15.44140625" style="128" customWidth="1"/>
    <col min="15123" max="15123" width="4.109375" style="128" customWidth="1"/>
    <col min="15124" max="15124" width="10.44140625" style="128" customWidth="1"/>
    <col min="15125" max="15125" width="9.6640625" style="128" customWidth="1"/>
    <col min="15126" max="15126" width="3.88671875" style="128" customWidth="1"/>
    <col min="15127" max="15127" width="20.109375" style="128" customWidth="1"/>
    <col min="15128" max="15128" width="3.33203125" style="128" customWidth="1"/>
    <col min="15129" max="15129" width="0.88671875" style="128" customWidth="1"/>
    <col min="15130" max="15360" width="0" style="128" hidden="1"/>
    <col min="15361" max="15361" width="1.33203125" style="128" customWidth="1"/>
    <col min="15362" max="15362" width="4.109375" style="128" customWidth="1"/>
    <col min="15363" max="15363" width="3.109375" style="128" customWidth="1"/>
    <col min="15364" max="15364" width="3.44140625" style="128" customWidth="1"/>
    <col min="15365" max="15365" width="6.44140625" style="128" customWidth="1"/>
    <col min="15366" max="15366" width="9.88671875" style="128" customWidth="1"/>
    <col min="15367" max="15368" width="5.44140625" style="128" customWidth="1"/>
    <col min="15369" max="15369" width="1.88671875" style="128" customWidth="1"/>
    <col min="15370" max="15371" width="6.44140625" style="128" customWidth="1"/>
    <col min="15372" max="15372" width="4" style="128" customWidth="1"/>
    <col min="15373" max="15373" width="6.33203125" style="128" customWidth="1"/>
    <col min="15374" max="15374" width="7.44140625" style="128" customWidth="1"/>
    <col min="15375" max="15375" width="22.33203125" style="128" customWidth="1"/>
    <col min="15376" max="15376" width="3" style="128" customWidth="1"/>
    <col min="15377" max="15377" width="2.109375" style="128" customWidth="1"/>
    <col min="15378" max="15378" width="15.44140625" style="128" customWidth="1"/>
    <col min="15379" max="15379" width="4.109375" style="128" customWidth="1"/>
    <col min="15380" max="15380" width="10.44140625" style="128" customWidth="1"/>
    <col min="15381" max="15381" width="9.6640625" style="128" customWidth="1"/>
    <col min="15382" max="15382" width="3.88671875" style="128" customWidth="1"/>
    <col min="15383" max="15383" width="20.109375" style="128" customWidth="1"/>
    <col min="15384" max="15384" width="3.33203125" style="128" customWidth="1"/>
    <col min="15385" max="15385" width="0.88671875" style="128" customWidth="1"/>
    <col min="15386" max="15616" width="0" style="128" hidden="1"/>
    <col min="15617" max="15617" width="1.33203125" style="128" customWidth="1"/>
    <col min="15618" max="15618" width="4.109375" style="128" customWidth="1"/>
    <col min="15619" max="15619" width="3.109375" style="128" customWidth="1"/>
    <col min="15620" max="15620" width="3.44140625" style="128" customWidth="1"/>
    <col min="15621" max="15621" width="6.44140625" style="128" customWidth="1"/>
    <col min="15622" max="15622" width="9.88671875" style="128" customWidth="1"/>
    <col min="15623" max="15624" width="5.44140625" style="128" customWidth="1"/>
    <col min="15625" max="15625" width="1.88671875" style="128" customWidth="1"/>
    <col min="15626" max="15627" width="6.44140625" style="128" customWidth="1"/>
    <col min="15628" max="15628" width="4" style="128" customWidth="1"/>
    <col min="15629" max="15629" width="6.33203125" style="128" customWidth="1"/>
    <col min="15630" max="15630" width="7.44140625" style="128" customWidth="1"/>
    <col min="15631" max="15631" width="22.33203125" style="128" customWidth="1"/>
    <col min="15632" max="15632" width="3" style="128" customWidth="1"/>
    <col min="15633" max="15633" width="2.109375" style="128" customWidth="1"/>
    <col min="15634" max="15634" width="15.44140625" style="128" customWidth="1"/>
    <col min="15635" max="15635" width="4.109375" style="128" customWidth="1"/>
    <col min="15636" max="15636" width="10.44140625" style="128" customWidth="1"/>
    <col min="15637" max="15637" width="9.6640625" style="128" customWidth="1"/>
    <col min="15638" max="15638" width="3.88671875" style="128" customWidth="1"/>
    <col min="15639" max="15639" width="20.109375" style="128" customWidth="1"/>
    <col min="15640" max="15640" width="3.33203125" style="128" customWidth="1"/>
    <col min="15641" max="15641" width="0.88671875" style="128" customWidth="1"/>
    <col min="15642" max="15872" width="0" style="128" hidden="1"/>
    <col min="15873" max="15873" width="1.33203125" style="128" customWidth="1"/>
    <col min="15874" max="15874" width="4.109375" style="128" customWidth="1"/>
    <col min="15875" max="15875" width="3.109375" style="128" customWidth="1"/>
    <col min="15876" max="15876" width="3.44140625" style="128" customWidth="1"/>
    <col min="15877" max="15877" width="6.44140625" style="128" customWidth="1"/>
    <col min="15878" max="15878" width="9.88671875" style="128" customWidth="1"/>
    <col min="15879" max="15880" width="5.44140625" style="128" customWidth="1"/>
    <col min="15881" max="15881" width="1.88671875" style="128" customWidth="1"/>
    <col min="15882" max="15883" width="6.44140625" style="128" customWidth="1"/>
    <col min="15884" max="15884" width="4" style="128" customWidth="1"/>
    <col min="15885" max="15885" width="6.33203125" style="128" customWidth="1"/>
    <col min="15886" max="15886" width="7.44140625" style="128" customWidth="1"/>
    <col min="15887" max="15887" width="22.33203125" style="128" customWidth="1"/>
    <col min="15888" max="15888" width="3" style="128" customWidth="1"/>
    <col min="15889" max="15889" width="2.109375" style="128" customWidth="1"/>
    <col min="15890" max="15890" width="15.44140625" style="128" customWidth="1"/>
    <col min="15891" max="15891" width="4.109375" style="128" customWidth="1"/>
    <col min="15892" max="15892" width="10.44140625" style="128" customWidth="1"/>
    <col min="15893" max="15893" width="9.6640625" style="128" customWidth="1"/>
    <col min="15894" max="15894" width="3.88671875" style="128" customWidth="1"/>
    <col min="15895" max="15895" width="20.109375" style="128" customWidth="1"/>
    <col min="15896" max="15896" width="3.33203125" style="128" customWidth="1"/>
    <col min="15897" max="15897" width="0.88671875" style="128" customWidth="1"/>
    <col min="15898" max="16128" width="0" style="128" hidden="1"/>
    <col min="16129" max="16129" width="1.33203125" style="128" customWidth="1"/>
    <col min="16130" max="16130" width="4.109375" style="128" customWidth="1"/>
    <col min="16131" max="16131" width="3.109375" style="128" customWidth="1"/>
    <col min="16132" max="16132" width="3.44140625" style="128" customWidth="1"/>
    <col min="16133" max="16133" width="6.44140625" style="128" customWidth="1"/>
    <col min="16134" max="16134" width="9.88671875" style="128" customWidth="1"/>
    <col min="16135" max="16136" width="5.44140625" style="128" customWidth="1"/>
    <col min="16137" max="16137" width="1.88671875" style="128" customWidth="1"/>
    <col min="16138" max="16139" width="6.44140625" style="128" customWidth="1"/>
    <col min="16140" max="16140" width="4" style="128" customWidth="1"/>
    <col min="16141" max="16141" width="6.33203125" style="128" customWidth="1"/>
    <col min="16142" max="16142" width="7.44140625" style="128" customWidth="1"/>
    <col min="16143" max="16143" width="22.33203125" style="128" customWidth="1"/>
    <col min="16144" max="16144" width="3" style="128" customWidth="1"/>
    <col min="16145" max="16145" width="2.109375" style="128" customWidth="1"/>
    <col min="16146" max="16146" width="15.44140625" style="128" customWidth="1"/>
    <col min="16147" max="16147" width="4.109375" style="128" customWidth="1"/>
    <col min="16148" max="16148" width="10.44140625" style="128" customWidth="1"/>
    <col min="16149" max="16149" width="9.6640625" style="128" customWidth="1"/>
    <col min="16150" max="16150" width="3.88671875" style="128" customWidth="1"/>
    <col min="16151" max="16151" width="20.109375" style="128" customWidth="1"/>
    <col min="16152" max="16152" width="3.33203125" style="128" customWidth="1"/>
    <col min="16153" max="16153" width="0.88671875" style="128" customWidth="1"/>
    <col min="16154" max="16384" width="0" style="128" hidden="1"/>
  </cols>
  <sheetData>
    <row r="1" spans="1:40" s="129" customFormat="1" ht="4.5" customHeight="1" x14ac:dyDescent="0.2">
      <c r="A1" s="128"/>
      <c r="B1" s="128"/>
      <c r="C1" s="128"/>
      <c r="D1" s="128"/>
      <c r="E1" s="128"/>
      <c r="F1" s="128"/>
      <c r="G1" s="128"/>
      <c r="H1" s="128"/>
      <c r="I1" s="128"/>
      <c r="J1" s="128"/>
      <c r="K1" s="128"/>
      <c r="L1" s="128"/>
      <c r="M1" s="128"/>
      <c r="N1" s="128"/>
      <c r="O1" s="128"/>
      <c r="P1" s="128"/>
      <c r="Q1" s="128"/>
      <c r="R1" s="128"/>
      <c r="S1" s="128"/>
      <c r="T1" s="128"/>
      <c r="U1" s="128"/>
      <c r="V1" s="128"/>
      <c r="W1" s="128"/>
      <c r="X1" s="128"/>
      <c r="Y1" s="128"/>
      <c r="Z1" s="128"/>
      <c r="AA1" s="128"/>
      <c r="AB1" s="128"/>
      <c r="AC1" s="128"/>
      <c r="AD1" s="128"/>
      <c r="AE1" s="128"/>
      <c r="AF1" s="128"/>
      <c r="AG1" s="128"/>
      <c r="AH1" s="128"/>
      <c r="AI1" s="128"/>
      <c r="AJ1" s="128"/>
      <c r="AK1" s="128"/>
      <c r="AL1" s="128"/>
      <c r="AM1" s="128"/>
      <c r="AN1" s="128"/>
    </row>
    <row r="2" spans="1:40" s="129" customFormat="1" ht="15.6" x14ac:dyDescent="0.2">
      <c r="A2" s="128"/>
      <c r="B2" s="128"/>
      <c r="C2" s="128"/>
      <c r="D2" s="128"/>
      <c r="E2" s="152" t="s">
        <v>196</v>
      </c>
      <c r="F2" s="128"/>
      <c r="G2" s="128"/>
      <c r="H2" s="128"/>
      <c r="I2" s="128"/>
      <c r="J2" s="128"/>
      <c r="K2" s="128"/>
      <c r="L2" s="128"/>
      <c r="M2" s="128"/>
      <c r="N2" s="128"/>
      <c r="O2" s="128"/>
      <c r="P2" s="128"/>
      <c r="Q2" s="128"/>
      <c r="R2" s="128"/>
      <c r="S2" s="128"/>
      <c r="T2" s="128"/>
      <c r="U2" s="128"/>
      <c r="V2" s="128"/>
      <c r="W2" s="128"/>
      <c r="Y2" s="128"/>
      <c r="Z2" s="128"/>
      <c r="AA2" s="128"/>
      <c r="AB2" s="128"/>
      <c r="AC2" s="128"/>
      <c r="AD2" s="128"/>
      <c r="AE2" s="128"/>
      <c r="AF2" s="128"/>
      <c r="AG2" s="128"/>
      <c r="AH2" s="128"/>
      <c r="AI2" s="128"/>
      <c r="AJ2" s="128"/>
      <c r="AK2" s="128"/>
      <c r="AL2" s="128"/>
      <c r="AM2" s="128"/>
      <c r="AN2" s="128"/>
    </row>
    <row r="3" spans="1:40" s="129" customFormat="1" ht="13.8" x14ac:dyDescent="0.2">
      <c r="A3" s="128"/>
      <c r="B3" s="128"/>
      <c r="C3" s="128"/>
      <c r="D3" s="128"/>
      <c r="E3" s="153" t="s">
        <v>197</v>
      </c>
      <c r="F3" s="128"/>
      <c r="G3" s="128"/>
      <c r="H3" s="128"/>
      <c r="I3" s="128"/>
      <c r="J3" s="128"/>
      <c r="K3" s="128"/>
      <c r="L3" s="128"/>
      <c r="M3" s="128"/>
      <c r="N3" s="128"/>
      <c r="O3" s="128"/>
      <c r="P3" s="128"/>
      <c r="Q3" s="128"/>
      <c r="R3" s="128"/>
      <c r="S3" s="128"/>
      <c r="T3" s="128"/>
      <c r="U3" s="128"/>
      <c r="V3" s="128"/>
      <c r="X3" s="128"/>
      <c r="Y3" s="128"/>
      <c r="Z3" s="128"/>
      <c r="AA3" s="128"/>
      <c r="AB3" s="128"/>
      <c r="AC3" s="128"/>
      <c r="AD3" s="128"/>
      <c r="AE3" s="128"/>
      <c r="AF3" s="128"/>
      <c r="AG3" s="128"/>
      <c r="AH3" s="128"/>
      <c r="AI3" s="128"/>
      <c r="AJ3" s="128"/>
      <c r="AK3" s="128"/>
      <c r="AL3" s="128"/>
      <c r="AM3" s="128"/>
      <c r="AN3" s="128"/>
    </row>
    <row r="4" spans="1:40" s="129" customFormat="1" ht="32.25" customHeight="1" thickBot="1" x14ac:dyDescent="0.25">
      <c r="A4" s="128"/>
      <c r="B4" s="128"/>
      <c r="C4" s="131"/>
      <c r="D4" s="128"/>
      <c r="E4" s="128"/>
      <c r="F4" s="128"/>
      <c r="G4" s="128"/>
      <c r="H4" s="128"/>
      <c r="I4" s="128"/>
      <c r="J4" s="128"/>
      <c r="K4" s="128"/>
      <c r="L4" s="128"/>
      <c r="M4" s="128"/>
      <c r="N4" s="128"/>
      <c r="O4" s="128">
        <v>5</v>
      </c>
      <c r="P4" s="128"/>
      <c r="Q4" s="128"/>
      <c r="R4" s="128"/>
      <c r="S4" s="128"/>
      <c r="T4" s="128"/>
      <c r="U4" s="128"/>
      <c r="V4" s="128"/>
      <c r="W4" s="693"/>
      <c r="X4" s="693"/>
      <c r="Y4" s="128"/>
      <c r="Z4" s="128"/>
      <c r="AA4" s="128"/>
      <c r="AB4" s="128"/>
      <c r="AC4" s="128"/>
      <c r="AD4" s="128"/>
      <c r="AE4" s="128"/>
      <c r="AF4" s="128"/>
      <c r="AG4" s="128"/>
      <c r="AH4" s="128"/>
      <c r="AI4" s="128"/>
      <c r="AJ4" s="128"/>
      <c r="AK4" s="128"/>
      <c r="AL4" s="128"/>
      <c r="AM4" s="128"/>
      <c r="AN4" s="128"/>
    </row>
    <row r="5" spans="1:40" s="129" customFormat="1" ht="13.8" x14ac:dyDescent="0.2">
      <c r="A5" s="128"/>
      <c r="B5" s="154" t="s">
        <v>198</v>
      </c>
      <c r="C5" s="155" t="s">
        <v>199</v>
      </c>
      <c r="D5" s="155"/>
      <c r="E5" s="155"/>
      <c r="F5" s="156"/>
      <c r="G5" s="157"/>
      <c r="H5" s="157"/>
      <c r="I5" s="157"/>
      <c r="J5" s="157"/>
      <c r="K5" s="157"/>
      <c r="L5" s="157"/>
      <c r="M5" s="157"/>
      <c r="N5" s="157"/>
      <c r="O5" s="157"/>
      <c r="P5" s="157"/>
      <c r="Q5" s="157"/>
      <c r="R5" s="157"/>
      <c r="S5" s="157"/>
      <c r="T5" s="157"/>
      <c r="U5" s="157"/>
      <c r="V5" s="157"/>
      <c r="W5" s="157"/>
      <c r="X5" s="158"/>
      <c r="Y5" s="128"/>
      <c r="Z5" s="129" t="e">
        <f>+IF(#REF!="",1,2)</f>
        <v>#REF!</v>
      </c>
      <c r="AA5" s="128"/>
      <c r="AB5" s="128"/>
      <c r="AC5" s="128"/>
      <c r="AD5" s="128"/>
      <c r="AE5" s="128"/>
      <c r="AF5" s="128"/>
      <c r="AG5" s="128"/>
      <c r="AH5" s="128"/>
      <c r="AI5" s="128"/>
      <c r="AJ5" s="128"/>
      <c r="AK5" s="128"/>
      <c r="AL5" s="128"/>
      <c r="AM5" s="128"/>
    </row>
    <row r="6" spans="1:40" s="129" customFormat="1" ht="15.75" customHeight="1" x14ac:dyDescent="0.2">
      <c r="A6" s="128"/>
      <c r="B6" s="159"/>
      <c r="C6" s="694" t="s">
        <v>200</v>
      </c>
      <c r="D6" s="695"/>
      <c r="E6" s="695"/>
      <c r="F6" s="136"/>
      <c r="G6" s="136"/>
      <c r="H6" s="136"/>
      <c r="I6" s="160" t="s">
        <v>201</v>
      </c>
      <c r="J6" s="136"/>
      <c r="K6" s="136"/>
      <c r="L6" s="136"/>
      <c r="M6" s="136"/>
      <c r="N6" s="136"/>
      <c r="P6" s="136"/>
      <c r="Q6" s="160" t="s">
        <v>202</v>
      </c>
      <c r="R6" s="160"/>
      <c r="S6" s="128"/>
      <c r="T6" s="128"/>
      <c r="U6" s="128"/>
      <c r="V6" s="128"/>
      <c r="W6" s="128"/>
      <c r="X6" s="132"/>
      <c r="Y6" s="128"/>
      <c r="AA6" s="128"/>
      <c r="AB6" s="128"/>
      <c r="AC6" s="128"/>
      <c r="AD6" s="128"/>
      <c r="AE6" s="128"/>
      <c r="AF6" s="128"/>
      <c r="AG6" s="128"/>
      <c r="AH6" s="128"/>
      <c r="AI6" s="128"/>
      <c r="AJ6" s="128"/>
      <c r="AK6" s="128"/>
      <c r="AL6" s="128"/>
      <c r="AM6" s="128"/>
    </row>
    <row r="7" spans="1:40" s="129" customFormat="1" ht="16.5" customHeight="1" x14ac:dyDescent="0.2">
      <c r="A7" s="128"/>
      <c r="B7" s="161"/>
      <c r="D7" s="696"/>
      <c r="E7" s="697"/>
      <c r="F7" s="697"/>
      <c r="G7" s="698"/>
      <c r="H7" s="136"/>
      <c r="I7" s="699"/>
      <c r="J7" s="700"/>
      <c r="K7" s="700"/>
      <c r="L7" s="700"/>
      <c r="M7" s="700"/>
      <c r="N7" s="700"/>
      <c r="O7" s="701"/>
      <c r="P7" s="136"/>
      <c r="Q7" s="699"/>
      <c r="R7" s="700"/>
      <c r="S7" s="700"/>
      <c r="T7" s="700"/>
      <c r="U7" s="700"/>
      <c r="V7" s="700"/>
      <c r="W7" s="701"/>
      <c r="X7" s="132"/>
      <c r="Y7" s="128"/>
      <c r="AA7" s="128"/>
      <c r="AB7" s="128"/>
      <c r="AC7" s="128"/>
      <c r="AD7" s="128"/>
      <c r="AE7" s="128"/>
      <c r="AF7" s="128"/>
      <c r="AG7" s="128"/>
      <c r="AH7" s="128"/>
      <c r="AI7" s="128"/>
      <c r="AJ7" s="128"/>
      <c r="AK7" s="128"/>
      <c r="AL7" s="128"/>
      <c r="AM7" s="128"/>
    </row>
    <row r="8" spans="1:40" s="129" customFormat="1" ht="6" customHeight="1" x14ac:dyDescent="0.2">
      <c r="A8" s="128"/>
      <c r="B8" s="161"/>
      <c r="C8" s="136"/>
      <c r="D8" s="136"/>
      <c r="E8" s="162"/>
      <c r="F8" s="162"/>
      <c r="G8" s="162"/>
      <c r="H8" s="136"/>
      <c r="I8" s="136"/>
      <c r="J8" s="136"/>
      <c r="K8" s="136"/>
      <c r="L8" s="163"/>
      <c r="M8" s="163"/>
      <c r="N8" s="163"/>
      <c r="O8" s="163"/>
      <c r="P8" s="164"/>
      <c r="Q8" s="163"/>
      <c r="R8" s="163"/>
      <c r="S8" s="163"/>
      <c r="T8" s="163"/>
      <c r="U8" s="163"/>
      <c r="V8" s="163"/>
      <c r="W8" s="163"/>
      <c r="X8" s="133"/>
      <c r="Y8" s="128"/>
      <c r="AA8" s="128"/>
      <c r="AB8" s="128"/>
      <c r="AC8" s="128"/>
      <c r="AD8" s="128"/>
      <c r="AE8" s="128"/>
      <c r="AF8" s="128"/>
      <c r="AG8" s="128"/>
      <c r="AH8" s="128"/>
      <c r="AI8" s="128"/>
      <c r="AJ8" s="128"/>
      <c r="AK8" s="128"/>
      <c r="AL8" s="128"/>
      <c r="AM8" s="128"/>
    </row>
    <row r="9" spans="1:40" s="129" customFormat="1" ht="14.25" customHeight="1" x14ac:dyDescent="0.2">
      <c r="A9" s="128"/>
      <c r="B9" s="161"/>
      <c r="D9" s="702" t="s">
        <v>203</v>
      </c>
      <c r="E9" s="702"/>
      <c r="F9" s="702"/>
      <c r="G9" s="160"/>
      <c r="H9" s="128"/>
      <c r="I9" s="128"/>
      <c r="J9" s="128"/>
      <c r="K9" s="128"/>
      <c r="L9" s="128"/>
      <c r="M9" s="703" t="s">
        <v>204</v>
      </c>
      <c r="N9" s="703"/>
      <c r="O9" s="703"/>
      <c r="P9" s="164"/>
      <c r="Q9" s="134" t="s">
        <v>205</v>
      </c>
      <c r="R9" s="128"/>
      <c r="S9" s="128"/>
      <c r="T9" s="165" t="s">
        <v>206</v>
      </c>
      <c r="U9" s="128"/>
      <c r="V9" s="128"/>
      <c r="W9" s="135" t="s">
        <v>207</v>
      </c>
      <c r="X9" s="133"/>
      <c r="Y9" s="128"/>
      <c r="AA9" s="128"/>
      <c r="AB9" s="128"/>
      <c r="AC9" s="128"/>
      <c r="AD9" s="128"/>
      <c r="AE9" s="128"/>
      <c r="AF9" s="128"/>
      <c r="AG9" s="128"/>
      <c r="AH9" s="128"/>
      <c r="AI9" s="128"/>
      <c r="AJ9" s="128"/>
      <c r="AK9" s="128"/>
      <c r="AL9" s="128"/>
      <c r="AM9" s="128"/>
    </row>
    <row r="10" spans="1:40" s="129" customFormat="1" ht="16.5" customHeight="1" x14ac:dyDescent="0.2">
      <c r="A10" s="128"/>
      <c r="B10" s="161"/>
      <c r="C10" s="136"/>
      <c r="D10" s="682"/>
      <c r="E10" s="683"/>
      <c r="F10" s="683"/>
      <c r="G10" s="683"/>
      <c r="H10" s="683"/>
      <c r="I10" s="683"/>
      <c r="J10" s="683"/>
      <c r="K10" s="684"/>
      <c r="L10" s="166"/>
      <c r="M10" s="685"/>
      <c r="N10" s="991"/>
      <c r="O10" s="686"/>
      <c r="P10" s="164"/>
      <c r="Q10" s="687"/>
      <c r="R10" s="688"/>
      <c r="S10" s="136"/>
      <c r="T10" s="689"/>
      <c r="U10" s="689"/>
      <c r="V10" s="167"/>
      <c r="W10" s="168" t="s">
        <v>208</v>
      </c>
      <c r="X10" s="133"/>
      <c r="Y10" s="128"/>
      <c r="AA10" s="128"/>
      <c r="AB10" s="128"/>
      <c r="AC10" s="128"/>
      <c r="AD10" s="128"/>
      <c r="AE10" s="128"/>
      <c r="AF10" s="128"/>
      <c r="AG10" s="128"/>
      <c r="AH10" s="128"/>
      <c r="AI10" s="128"/>
      <c r="AJ10" s="128"/>
      <c r="AK10" s="128"/>
      <c r="AL10" s="128"/>
      <c r="AM10" s="128"/>
    </row>
    <row r="11" spans="1:40" s="129" customFormat="1" ht="6" customHeight="1" thickBot="1" x14ac:dyDescent="0.25">
      <c r="A11" s="128"/>
      <c r="B11" s="169"/>
      <c r="C11" s="170"/>
      <c r="D11" s="171"/>
      <c r="E11" s="171"/>
      <c r="F11" s="171"/>
      <c r="G11" s="171"/>
      <c r="H11" s="171"/>
      <c r="I11" s="171"/>
      <c r="J11" s="172"/>
      <c r="K11" s="172"/>
      <c r="L11" s="172"/>
      <c r="M11" s="171"/>
      <c r="N11" s="171"/>
      <c r="O11" s="171"/>
      <c r="P11" s="171"/>
      <c r="Q11" s="171"/>
      <c r="R11" s="171"/>
      <c r="S11" s="171"/>
      <c r="T11" s="171"/>
      <c r="U11" s="171"/>
      <c r="V11" s="171"/>
      <c r="W11" s="173"/>
      <c r="X11" s="174"/>
      <c r="Y11" s="128"/>
      <c r="AA11" s="128"/>
      <c r="AB11" s="128"/>
      <c r="AC11" s="128"/>
      <c r="AD11" s="128"/>
      <c r="AE11" s="128"/>
      <c r="AF11" s="128"/>
      <c r="AG11" s="128"/>
      <c r="AH11" s="128"/>
      <c r="AI11" s="128"/>
      <c r="AJ11" s="128"/>
      <c r="AK11" s="128"/>
      <c r="AL11" s="128"/>
      <c r="AM11" s="128"/>
    </row>
    <row r="12" spans="1:40" s="129" customFormat="1" ht="6.75" customHeight="1" x14ac:dyDescent="0.2">
      <c r="A12" s="128"/>
      <c r="B12" s="136"/>
      <c r="C12" s="136"/>
      <c r="D12" s="136"/>
      <c r="E12" s="136"/>
      <c r="F12" s="136"/>
      <c r="G12" s="136"/>
      <c r="H12" s="136"/>
      <c r="I12" s="136"/>
      <c r="J12" s="136"/>
      <c r="K12" s="136"/>
      <c r="L12" s="136"/>
      <c r="M12" s="136"/>
      <c r="N12" s="136"/>
      <c r="O12" s="136"/>
      <c r="P12" s="136"/>
      <c r="Q12" s="136"/>
      <c r="R12" s="136"/>
      <c r="S12" s="136"/>
      <c r="T12" s="136"/>
      <c r="U12" s="136"/>
      <c r="V12" s="136"/>
      <c r="W12" s="136"/>
      <c r="X12" s="128"/>
      <c r="Y12" s="128"/>
      <c r="Z12" s="128"/>
      <c r="AA12" s="128"/>
      <c r="AB12" s="128"/>
      <c r="AC12" s="128"/>
      <c r="AD12" s="128"/>
      <c r="AE12" s="128"/>
      <c r="AF12" s="128"/>
      <c r="AG12" s="128"/>
      <c r="AH12" s="128"/>
      <c r="AI12" s="128"/>
      <c r="AJ12" s="128"/>
      <c r="AK12" s="128"/>
      <c r="AL12" s="128"/>
      <c r="AM12" s="128"/>
      <c r="AN12" s="128"/>
    </row>
    <row r="13" spans="1:40" ht="4.5" customHeight="1" thickBot="1" x14ac:dyDescent="0.25"/>
    <row r="14" spans="1:40" ht="13.8" x14ac:dyDescent="0.2">
      <c r="B14" s="154" t="s">
        <v>209</v>
      </c>
      <c r="C14" s="992" t="s">
        <v>307</v>
      </c>
      <c r="D14" s="993"/>
      <c r="E14" s="993"/>
      <c r="F14" s="993"/>
      <c r="G14" s="993"/>
      <c r="H14" s="993"/>
      <c r="I14" s="993"/>
      <c r="J14" s="993"/>
      <c r="K14" s="993"/>
      <c r="L14" s="993"/>
      <c r="M14" s="993"/>
      <c r="N14" s="993"/>
      <c r="O14" s="993"/>
      <c r="P14" s="993"/>
      <c r="Q14" s="993"/>
      <c r="R14" s="993"/>
      <c r="S14" s="993"/>
      <c r="T14" s="994" t="s">
        <v>308</v>
      </c>
      <c r="U14" s="994"/>
      <c r="V14" s="157"/>
      <c r="W14" s="1002" t="s">
        <v>211</v>
      </c>
      <c r="X14" s="1003"/>
    </row>
    <row r="15" spans="1:40" ht="13.8" x14ac:dyDescent="0.2">
      <c r="B15" s="175">
        <v>1</v>
      </c>
      <c r="C15" s="995" t="s">
        <v>309</v>
      </c>
      <c r="D15" s="996"/>
      <c r="E15" s="996"/>
      <c r="F15" s="996"/>
      <c r="G15" s="996"/>
      <c r="H15" s="996"/>
      <c r="I15" s="996"/>
      <c r="J15" s="996"/>
      <c r="K15" s="996"/>
      <c r="L15" s="996"/>
      <c r="M15" s="996"/>
      <c r="N15" s="996"/>
      <c r="O15" s="996"/>
      <c r="P15" s="996"/>
      <c r="Q15" s="996"/>
      <c r="R15" s="996"/>
      <c r="S15" s="997"/>
      <c r="T15" s="998">
        <f>+'Detalle 607'!B46</f>
        <v>0</v>
      </c>
      <c r="U15" s="999"/>
      <c r="V15" s="176" t="s">
        <v>213</v>
      </c>
      <c r="W15" s="1000">
        <f>+'Detalle 607'!C46</f>
        <v>0</v>
      </c>
      <c r="X15" s="1001"/>
      <c r="AA15" s="137"/>
    </row>
    <row r="16" spans="1:40" ht="13.8" x14ac:dyDescent="0.2">
      <c r="B16" s="175">
        <f>+B15+1</f>
        <v>2</v>
      </c>
      <c r="C16" s="995" t="s">
        <v>310</v>
      </c>
      <c r="D16" s="996"/>
      <c r="E16" s="996"/>
      <c r="F16" s="996"/>
      <c r="G16" s="996"/>
      <c r="H16" s="996"/>
      <c r="I16" s="996"/>
      <c r="J16" s="996"/>
      <c r="K16" s="996"/>
      <c r="L16" s="996"/>
      <c r="M16" s="996"/>
      <c r="N16" s="996"/>
      <c r="O16" s="996"/>
      <c r="P16" s="996"/>
      <c r="Q16" s="996"/>
      <c r="R16" s="996"/>
      <c r="S16" s="997"/>
      <c r="T16" s="998">
        <f>+'Detalle 607'!B47</f>
        <v>0</v>
      </c>
      <c r="U16" s="999"/>
      <c r="V16" s="176" t="s">
        <v>213</v>
      </c>
      <c r="W16" s="1000">
        <f>+'Detalle 607'!C47+0.32</f>
        <v>0.32</v>
      </c>
      <c r="X16" s="1001"/>
      <c r="AA16" s="177"/>
    </row>
    <row r="17" spans="1:40" ht="13.8" x14ac:dyDescent="0.2">
      <c r="B17" s="175">
        <f t="shared" ref="B17:B24" si="0">+B16+1</f>
        <v>3</v>
      </c>
      <c r="C17" s="995" t="s">
        <v>311</v>
      </c>
      <c r="D17" s="996"/>
      <c r="E17" s="996"/>
      <c r="F17" s="996"/>
      <c r="G17" s="996"/>
      <c r="H17" s="996"/>
      <c r="I17" s="996"/>
      <c r="J17" s="996"/>
      <c r="K17" s="996"/>
      <c r="L17" s="996"/>
      <c r="M17" s="996"/>
      <c r="N17" s="996"/>
      <c r="O17" s="996"/>
      <c r="P17" s="996"/>
      <c r="Q17" s="996"/>
      <c r="R17" s="996"/>
      <c r="S17" s="997"/>
      <c r="T17" s="998"/>
      <c r="U17" s="999"/>
      <c r="V17" s="176" t="s">
        <v>213</v>
      </c>
      <c r="W17" s="1000"/>
      <c r="X17" s="1001"/>
      <c r="AA17" s="137"/>
    </row>
    <row r="18" spans="1:40" ht="13.8" x14ac:dyDescent="0.2">
      <c r="B18" s="175">
        <f t="shared" si="0"/>
        <v>4</v>
      </c>
      <c r="C18" s="995" t="s">
        <v>312</v>
      </c>
      <c r="D18" s="996"/>
      <c r="E18" s="996"/>
      <c r="F18" s="996"/>
      <c r="G18" s="996"/>
      <c r="H18" s="996"/>
      <c r="I18" s="996"/>
      <c r="J18" s="996"/>
      <c r="K18" s="996"/>
      <c r="L18" s="996"/>
      <c r="M18" s="996"/>
      <c r="N18" s="996"/>
      <c r="O18" s="996"/>
      <c r="P18" s="996"/>
      <c r="Q18" s="996"/>
      <c r="R18" s="996"/>
      <c r="S18" s="997"/>
      <c r="T18" s="998">
        <f>+'Detalle 607'!B48</f>
        <v>0</v>
      </c>
      <c r="U18" s="999"/>
      <c r="V18" s="176" t="s">
        <v>250</v>
      </c>
      <c r="W18" s="1000">
        <f>+'Detalle 607'!C48</f>
        <v>0</v>
      </c>
      <c r="X18" s="1001"/>
    </row>
    <row r="19" spans="1:40" ht="13.8" x14ac:dyDescent="0.25">
      <c r="A19" s="138"/>
      <c r="B19" s="175">
        <f t="shared" si="0"/>
        <v>5</v>
      </c>
      <c r="C19" s="995" t="s">
        <v>313</v>
      </c>
      <c r="D19" s="996"/>
      <c r="E19" s="996"/>
      <c r="F19" s="996"/>
      <c r="G19" s="996"/>
      <c r="H19" s="996"/>
      <c r="I19" s="996"/>
      <c r="J19" s="996"/>
      <c r="K19" s="996"/>
      <c r="L19" s="996"/>
      <c r="M19" s="996"/>
      <c r="N19" s="996"/>
      <c r="O19" s="996"/>
      <c r="P19" s="996"/>
      <c r="Q19" s="996"/>
      <c r="R19" s="996"/>
      <c r="S19" s="997"/>
      <c r="T19" s="998"/>
      <c r="U19" s="999"/>
      <c r="V19" s="176" t="s">
        <v>213</v>
      </c>
      <c r="W19" s="1000"/>
      <c r="X19" s="1001"/>
    </row>
    <row r="20" spans="1:40" ht="13.8" x14ac:dyDescent="0.25">
      <c r="A20" s="138"/>
      <c r="B20" s="175">
        <f t="shared" si="0"/>
        <v>6</v>
      </c>
      <c r="C20" s="995" t="s">
        <v>314</v>
      </c>
      <c r="D20" s="996"/>
      <c r="E20" s="996"/>
      <c r="F20" s="996"/>
      <c r="G20" s="996"/>
      <c r="H20" s="996"/>
      <c r="I20" s="996"/>
      <c r="J20" s="996"/>
      <c r="K20" s="996"/>
      <c r="L20" s="996"/>
      <c r="M20" s="996"/>
      <c r="N20" s="996"/>
      <c r="O20" s="996"/>
      <c r="P20" s="996"/>
      <c r="Q20" s="996"/>
      <c r="R20" s="996"/>
      <c r="S20" s="997"/>
      <c r="T20" s="998">
        <f>+'Detalle 607'!B49</f>
        <v>0</v>
      </c>
      <c r="U20" s="999"/>
      <c r="V20" s="176" t="s">
        <v>213</v>
      </c>
      <c r="W20" s="1000">
        <f>+'Detalle 607'!C49</f>
        <v>0</v>
      </c>
      <c r="X20" s="1001"/>
    </row>
    <row r="21" spans="1:40" ht="13.8" x14ac:dyDescent="0.25">
      <c r="A21" s="138"/>
      <c r="B21" s="175">
        <f t="shared" si="0"/>
        <v>7</v>
      </c>
      <c r="C21" s="995" t="s">
        <v>315</v>
      </c>
      <c r="D21" s="996"/>
      <c r="E21" s="996"/>
      <c r="F21" s="996"/>
      <c r="G21" s="996"/>
      <c r="H21" s="996"/>
      <c r="I21" s="996"/>
      <c r="J21" s="996"/>
      <c r="K21" s="996"/>
      <c r="L21" s="996"/>
      <c r="M21" s="996"/>
      <c r="N21" s="996"/>
      <c r="O21" s="996"/>
      <c r="P21" s="996"/>
      <c r="Q21" s="996"/>
      <c r="R21" s="996"/>
      <c r="S21" s="997"/>
      <c r="T21" s="998">
        <f>+'Detalle 607'!B50</f>
        <v>0</v>
      </c>
      <c r="U21" s="999"/>
      <c r="V21" s="176" t="s">
        <v>213</v>
      </c>
      <c r="W21" s="1000">
        <f>+'Detalle 607'!C50</f>
        <v>0</v>
      </c>
      <c r="X21" s="1001"/>
    </row>
    <row r="22" spans="1:40" ht="13.8" x14ac:dyDescent="0.25">
      <c r="A22" s="138"/>
      <c r="B22" s="178">
        <f t="shared" si="0"/>
        <v>8</v>
      </c>
      <c r="C22" s="1004" t="s">
        <v>316</v>
      </c>
      <c r="D22" s="1005"/>
      <c r="E22" s="1005"/>
      <c r="F22" s="1005"/>
      <c r="G22" s="1005"/>
      <c r="H22" s="1005"/>
      <c r="I22" s="1005"/>
      <c r="J22" s="1005"/>
      <c r="K22" s="1005"/>
      <c r="L22" s="1005"/>
      <c r="M22" s="1005"/>
      <c r="N22" s="1005"/>
      <c r="O22" s="1005"/>
      <c r="P22" s="1005"/>
      <c r="Q22" s="1005"/>
      <c r="R22" s="1005"/>
      <c r="S22" s="1006"/>
      <c r="T22" s="1007"/>
      <c r="U22" s="1008"/>
      <c r="V22" s="179" t="s">
        <v>213</v>
      </c>
      <c r="W22" s="1000"/>
      <c r="X22" s="1001"/>
    </row>
    <row r="23" spans="1:40" ht="13.8" x14ac:dyDescent="0.25">
      <c r="A23" s="138"/>
      <c r="B23" s="175">
        <f t="shared" si="0"/>
        <v>9</v>
      </c>
      <c r="C23" s="1019" t="s">
        <v>317</v>
      </c>
      <c r="D23" s="1020"/>
      <c r="E23" s="1020"/>
      <c r="F23" s="1020"/>
      <c r="G23" s="1020"/>
      <c r="H23" s="1020"/>
      <c r="I23" s="1020"/>
      <c r="J23" s="1020"/>
      <c r="K23" s="1020"/>
      <c r="L23" s="1020"/>
      <c r="M23" s="1020"/>
      <c r="N23" s="1020"/>
      <c r="O23" s="1020"/>
      <c r="P23" s="1020"/>
      <c r="Q23" s="1020"/>
      <c r="R23" s="1020"/>
      <c r="S23" s="1020"/>
      <c r="T23" s="998">
        <f>+'Detalle 607'!B48</f>
        <v>0</v>
      </c>
      <c r="U23" s="999"/>
      <c r="V23" s="176" t="s">
        <v>213</v>
      </c>
      <c r="W23" s="1000">
        <f>+W18</f>
        <v>0</v>
      </c>
      <c r="X23" s="1001"/>
    </row>
    <row r="24" spans="1:40" ht="13.8" x14ac:dyDescent="0.25">
      <c r="A24" s="138"/>
      <c r="B24" s="175">
        <f t="shared" si="0"/>
        <v>10</v>
      </c>
      <c r="C24" s="1019" t="s">
        <v>318</v>
      </c>
      <c r="D24" s="1020"/>
      <c r="E24" s="1020"/>
      <c r="F24" s="1020"/>
      <c r="G24" s="1020"/>
      <c r="H24" s="1020"/>
      <c r="I24" s="1020"/>
      <c r="J24" s="1020"/>
      <c r="K24" s="1020"/>
      <c r="L24" s="1020"/>
      <c r="M24" s="1020"/>
      <c r="N24" s="1020"/>
      <c r="O24" s="1020"/>
      <c r="P24" s="1020"/>
      <c r="Q24" s="1020"/>
      <c r="R24" s="1020"/>
      <c r="S24" s="1020"/>
      <c r="T24" s="998"/>
      <c r="U24" s="999"/>
      <c r="V24" s="176" t="s">
        <v>250</v>
      </c>
      <c r="W24" s="1000"/>
      <c r="X24" s="1001"/>
    </row>
    <row r="25" spans="1:40" ht="14.4" thickBot="1" x14ac:dyDescent="0.3">
      <c r="A25" s="138"/>
      <c r="B25" s="180">
        <f>+B24+1</f>
        <v>11</v>
      </c>
      <c r="C25" s="1009" t="s">
        <v>319</v>
      </c>
      <c r="D25" s="1010"/>
      <c r="E25" s="1010"/>
      <c r="F25" s="1010"/>
      <c r="G25" s="1010"/>
      <c r="H25" s="1010"/>
      <c r="I25" s="1010"/>
      <c r="J25" s="1010"/>
      <c r="K25" s="1010"/>
      <c r="L25" s="1010"/>
      <c r="M25" s="1010"/>
      <c r="N25" s="1010"/>
      <c r="O25" s="1010"/>
      <c r="P25" s="1010"/>
      <c r="Q25" s="1010"/>
      <c r="R25" s="1010"/>
      <c r="S25" s="1010"/>
      <c r="T25" s="1010"/>
      <c r="U25" s="1011"/>
      <c r="V25" s="181" t="s">
        <v>224</v>
      </c>
      <c r="W25" s="1012">
        <f>W15+W16+W17+W19+W20+W21+W22+W23-W18-W24</f>
        <v>0.32</v>
      </c>
      <c r="X25" s="1013"/>
    </row>
    <row r="26" spans="1:40" ht="14.4" thickBot="1" x14ac:dyDescent="0.3">
      <c r="A26" s="138"/>
      <c r="B26" s="138"/>
      <c r="C26" s="138"/>
      <c r="D26" s="138"/>
      <c r="E26" s="138"/>
      <c r="F26" s="138"/>
      <c r="G26" s="138"/>
      <c r="H26" s="138"/>
      <c r="I26" s="138"/>
      <c r="J26" s="138"/>
      <c r="K26" s="138"/>
      <c r="L26" s="138"/>
      <c r="M26" s="138"/>
      <c r="N26" s="138"/>
      <c r="O26" s="138"/>
      <c r="P26" s="138"/>
      <c r="Q26" s="138"/>
      <c r="R26" s="138"/>
      <c r="S26" s="138"/>
      <c r="T26" s="138"/>
      <c r="U26" s="138"/>
    </row>
    <row r="27" spans="1:40" ht="13.8" x14ac:dyDescent="0.25">
      <c r="A27" s="138"/>
      <c r="B27" s="154" t="s">
        <v>233</v>
      </c>
      <c r="C27" s="1014" t="s">
        <v>320</v>
      </c>
      <c r="D27" s="1015"/>
      <c r="E27" s="1015"/>
      <c r="F27" s="1015"/>
      <c r="G27" s="1015"/>
      <c r="H27" s="1015"/>
      <c r="I27" s="1015"/>
      <c r="J27" s="1015"/>
      <c r="K27" s="1015"/>
      <c r="L27" s="1015"/>
      <c r="M27" s="1015"/>
      <c r="N27" s="1015"/>
      <c r="O27" s="1015"/>
      <c r="P27" s="1015"/>
      <c r="Q27" s="1015"/>
      <c r="R27" s="1015"/>
      <c r="S27" s="1015"/>
      <c r="T27" s="1015"/>
      <c r="U27" s="1015"/>
      <c r="V27" s="157"/>
      <c r="W27" s="1002" t="s">
        <v>321</v>
      </c>
      <c r="X27" s="1003"/>
    </row>
    <row r="28" spans="1:40" ht="13.8" x14ac:dyDescent="0.25">
      <c r="A28" s="138"/>
      <c r="B28" s="175">
        <f>+B25+1</f>
        <v>12</v>
      </c>
      <c r="C28" s="1016" t="s">
        <v>322</v>
      </c>
      <c r="D28" s="1017"/>
      <c r="E28" s="1017"/>
      <c r="F28" s="1017"/>
      <c r="G28" s="1017"/>
      <c r="H28" s="1017"/>
      <c r="I28" s="1017"/>
      <c r="J28" s="1017"/>
      <c r="K28" s="1017"/>
      <c r="L28" s="1017"/>
      <c r="M28" s="1017"/>
      <c r="N28" s="1017"/>
      <c r="O28" s="1017"/>
      <c r="P28" s="1017"/>
      <c r="Q28" s="1017"/>
      <c r="R28" s="1017"/>
      <c r="S28" s="1017"/>
      <c r="T28" s="1017"/>
      <c r="U28" s="1018"/>
      <c r="V28" s="176" t="s">
        <v>213</v>
      </c>
      <c r="W28" s="1000">
        <f>+'Detalle 607'!E51</f>
        <v>0</v>
      </c>
      <c r="X28" s="1001"/>
    </row>
    <row r="29" spans="1:40" ht="13.8" x14ac:dyDescent="0.25">
      <c r="A29" s="138"/>
      <c r="B29" s="175">
        <f t="shared" ref="B29:B35" si="1">+B28+1</f>
        <v>13</v>
      </c>
      <c r="C29" s="1016" t="s">
        <v>323</v>
      </c>
      <c r="D29" s="1017"/>
      <c r="E29" s="1017"/>
      <c r="F29" s="1017"/>
      <c r="G29" s="1017"/>
      <c r="H29" s="1017"/>
      <c r="I29" s="1017"/>
      <c r="J29" s="1017"/>
      <c r="K29" s="1017"/>
      <c r="L29" s="1017"/>
      <c r="M29" s="1017"/>
      <c r="N29" s="1017"/>
      <c r="O29" s="1017"/>
      <c r="P29" s="1017"/>
      <c r="Q29" s="1017"/>
      <c r="R29" s="1017"/>
      <c r="S29" s="1017"/>
      <c r="T29" s="1017"/>
      <c r="U29" s="1018"/>
      <c r="V29" s="176" t="s">
        <v>213</v>
      </c>
      <c r="W29" s="1000">
        <f>+'Detalle 607'!F51</f>
        <v>0</v>
      </c>
      <c r="X29" s="1001"/>
    </row>
    <row r="30" spans="1:40" ht="13.8" x14ac:dyDescent="0.25">
      <c r="A30" s="138"/>
      <c r="B30" s="175">
        <f t="shared" si="1"/>
        <v>14</v>
      </c>
      <c r="C30" s="1016" t="s">
        <v>324</v>
      </c>
      <c r="D30" s="1017"/>
      <c r="E30" s="1017"/>
      <c r="F30" s="1017"/>
      <c r="G30" s="1017"/>
      <c r="H30" s="1017"/>
      <c r="I30" s="1017"/>
      <c r="J30" s="1017"/>
      <c r="K30" s="1017"/>
      <c r="L30" s="1017"/>
      <c r="M30" s="1017"/>
      <c r="N30" s="1017"/>
      <c r="O30" s="1017"/>
      <c r="P30" s="1017"/>
      <c r="Q30" s="1017"/>
      <c r="R30" s="1017"/>
      <c r="S30" s="1017"/>
      <c r="T30" s="1017"/>
      <c r="U30" s="1018"/>
      <c r="V30" s="176" t="s">
        <v>213</v>
      </c>
      <c r="W30" s="1000">
        <f>+'Detalle 607'!G51</f>
        <v>0</v>
      </c>
      <c r="X30" s="1001"/>
    </row>
    <row r="31" spans="1:40" ht="13.8" x14ac:dyDescent="0.25">
      <c r="A31" s="138"/>
      <c r="B31" s="175">
        <f t="shared" si="1"/>
        <v>15</v>
      </c>
      <c r="C31" s="1016" t="s">
        <v>325</v>
      </c>
      <c r="D31" s="1017"/>
      <c r="E31" s="1017"/>
      <c r="F31" s="1017"/>
      <c r="G31" s="1017"/>
      <c r="H31" s="1017"/>
      <c r="I31" s="1017"/>
      <c r="J31" s="1017"/>
      <c r="K31" s="1017"/>
      <c r="L31" s="1017"/>
      <c r="M31" s="1017"/>
      <c r="N31" s="1017"/>
      <c r="O31" s="1017"/>
      <c r="P31" s="1017"/>
      <c r="Q31" s="1017"/>
      <c r="R31" s="1017"/>
      <c r="S31" s="1017"/>
      <c r="T31" s="1017"/>
      <c r="U31" s="1018"/>
      <c r="V31" s="176" t="s">
        <v>213</v>
      </c>
      <c r="W31" s="1000">
        <f>+'Detalle 607'!H51</f>
        <v>0</v>
      </c>
      <c r="X31" s="1001"/>
    </row>
    <row r="32" spans="1:40" s="129" customFormat="1" ht="13.8" x14ac:dyDescent="0.25">
      <c r="A32" s="138"/>
      <c r="B32" s="175">
        <f t="shared" si="1"/>
        <v>16</v>
      </c>
      <c r="C32" s="1016" t="s">
        <v>326</v>
      </c>
      <c r="D32" s="1017"/>
      <c r="E32" s="1017"/>
      <c r="F32" s="1017"/>
      <c r="G32" s="1017"/>
      <c r="H32" s="1017"/>
      <c r="I32" s="1017"/>
      <c r="J32" s="1017"/>
      <c r="K32" s="1017"/>
      <c r="L32" s="1017"/>
      <c r="M32" s="1017"/>
      <c r="N32" s="1017"/>
      <c r="O32" s="1017"/>
      <c r="P32" s="1017"/>
      <c r="Q32" s="1017"/>
      <c r="R32" s="1017"/>
      <c r="S32" s="1017"/>
      <c r="T32" s="1017"/>
      <c r="U32" s="1018"/>
      <c r="V32" s="176" t="s">
        <v>213</v>
      </c>
      <c r="W32" s="1000"/>
      <c r="X32" s="1001"/>
      <c r="Y32" s="128"/>
      <c r="AA32" s="128"/>
      <c r="AB32" s="128"/>
      <c r="AC32" s="128"/>
      <c r="AD32" s="128"/>
      <c r="AE32" s="128"/>
      <c r="AF32" s="128"/>
      <c r="AG32" s="128"/>
      <c r="AH32" s="128"/>
      <c r="AI32" s="128"/>
      <c r="AJ32" s="128"/>
      <c r="AK32" s="128"/>
      <c r="AL32" s="128"/>
      <c r="AM32" s="128"/>
      <c r="AN32" s="128"/>
    </row>
    <row r="33" spans="1:40" s="129" customFormat="1" ht="13.8" x14ac:dyDescent="0.25">
      <c r="A33" s="138"/>
      <c r="B33" s="175">
        <f t="shared" si="1"/>
        <v>17</v>
      </c>
      <c r="C33" s="1016" t="s">
        <v>327</v>
      </c>
      <c r="D33" s="1017"/>
      <c r="E33" s="1017"/>
      <c r="F33" s="1017"/>
      <c r="G33" s="1017"/>
      <c r="H33" s="1017"/>
      <c r="I33" s="1017"/>
      <c r="J33" s="1017"/>
      <c r="K33" s="1017"/>
      <c r="L33" s="1017"/>
      <c r="M33" s="1017"/>
      <c r="N33" s="1017"/>
      <c r="O33" s="1017"/>
      <c r="P33" s="1017"/>
      <c r="Q33" s="1017"/>
      <c r="R33" s="1017"/>
      <c r="S33" s="1017"/>
      <c r="T33" s="1017"/>
      <c r="U33" s="1018"/>
      <c r="V33" s="176" t="s">
        <v>213</v>
      </c>
      <c r="W33" s="1000"/>
      <c r="X33" s="1001"/>
      <c r="Y33" s="128"/>
      <c r="AA33" s="128"/>
      <c r="AB33" s="128"/>
      <c r="AC33" s="128"/>
      <c r="AD33" s="128"/>
      <c r="AE33" s="128"/>
      <c r="AF33" s="128"/>
      <c r="AG33" s="128"/>
      <c r="AH33" s="128"/>
      <c r="AI33" s="128"/>
      <c r="AJ33" s="128"/>
      <c r="AK33" s="128"/>
      <c r="AL33" s="128"/>
      <c r="AM33" s="128"/>
      <c r="AN33" s="128"/>
    </row>
    <row r="34" spans="1:40" s="129" customFormat="1" ht="13.8" x14ac:dyDescent="0.25">
      <c r="A34" s="138"/>
      <c r="B34" s="175">
        <f t="shared" si="1"/>
        <v>18</v>
      </c>
      <c r="C34" s="1016" t="s">
        <v>328</v>
      </c>
      <c r="D34" s="1017"/>
      <c r="E34" s="1017"/>
      <c r="F34" s="1017"/>
      <c r="G34" s="1017"/>
      <c r="H34" s="1017"/>
      <c r="I34" s="1017"/>
      <c r="J34" s="1017"/>
      <c r="K34" s="1017"/>
      <c r="L34" s="1017"/>
      <c r="M34" s="1017"/>
      <c r="N34" s="1017"/>
      <c r="O34" s="1017"/>
      <c r="P34" s="1017"/>
      <c r="Q34" s="1017"/>
      <c r="R34" s="1017"/>
      <c r="S34" s="1017"/>
      <c r="T34" s="1017"/>
      <c r="U34" s="1018"/>
      <c r="V34" s="176" t="s">
        <v>213</v>
      </c>
      <c r="W34" s="1000"/>
      <c r="X34" s="1001"/>
      <c r="Y34" s="128"/>
      <c r="AA34" s="128"/>
      <c r="AB34" s="128"/>
      <c r="AC34" s="128"/>
      <c r="AD34" s="128"/>
      <c r="AE34" s="128"/>
      <c r="AF34" s="128"/>
      <c r="AG34" s="128"/>
      <c r="AH34" s="128"/>
      <c r="AI34" s="128"/>
      <c r="AJ34" s="128"/>
      <c r="AK34" s="128"/>
      <c r="AL34" s="128"/>
      <c r="AM34" s="128"/>
      <c r="AN34" s="128"/>
    </row>
    <row r="35" spans="1:40" s="129" customFormat="1" ht="14.4" thickBot="1" x14ac:dyDescent="0.3">
      <c r="A35" s="138"/>
      <c r="B35" s="180">
        <f t="shared" si="1"/>
        <v>19</v>
      </c>
      <c r="C35" s="1021" t="s">
        <v>329</v>
      </c>
      <c r="D35" s="1022"/>
      <c r="E35" s="1022"/>
      <c r="F35" s="1022"/>
      <c r="G35" s="1022"/>
      <c r="H35" s="1022"/>
      <c r="I35" s="1022"/>
      <c r="J35" s="1022"/>
      <c r="K35" s="1022"/>
      <c r="L35" s="1022"/>
      <c r="M35" s="1022"/>
      <c r="N35" s="1022"/>
      <c r="O35" s="1022"/>
      <c r="P35" s="1022"/>
      <c r="Q35" s="1022"/>
      <c r="R35" s="1022"/>
      <c r="S35" s="1022"/>
      <c r="T35" s="1022"/>
      <c r="U35" s="1023"/>
      <c r="V35" s="181" t="s">
        <v>224</v>
      </c>
      <c r="W35" s="1012">
        <f>ABS(SUM(W28:X34))</f>
        <v>0</v>
      </c>
      <c r="X35" s="1013"/>
      <c r="Y35" s="128"/>
      <c r="AA35" s="128"/>
      <c r="AB35" s="128"/>
      <c r="AC35" s="128"/>
      <c r="AD35" s="128"/>
      <c r="AE35" s="128"/>
      <c r="AF35" s="128"/>
      <c r="AG35" s="128"/>
      <c r="AH35" s="128"/>
      <c r="AI35" s="128"/>
      <c r="AJ35" s="128"/>
      <c r="AK35" s="128"/>
      <c r="AL35" s="128"/>
      <c r="AM35" s="128"/>
      <c r="AN35" s="128"/>
    </row>
    <row r="36" spans="1:40" s="129" customFormat="1" ht="14.4" thickBot="1" x14ac:dyDescent="0.3">
      <c r="A36" s="138"/>
      <c r="B36" s="138"/>
      <c r="C36" s="138"/>
      <c r="D36" s="138"/>
      <c r="E36" s="138"/>
      <c r="F36" s="138"/>
      <c r="G36" s="138"/>
      <c r="H36" s="138"/>
      <c r="I36" s="138"/>
      <c r="J36" s="138"/>
      <c r="K36" s="138"/>
      <c r="L36" s="138"/>
      <c r="M36" s="138"/>
      <c r="N36" s="138"/>
      <c r="O36" s="138"/>
      <c r="P36" s="138"/>
      <c r="Q36" s="138"/>
      <c r="R36" s="138"/>
      <c r="S36" s="138"/>
      <c r="T36" s="138"/>
      <c r="U36" s="138"/>
      <c r="V36" s="128"/>
      <c r="W36" s="128"/>
      <c r="Y36" s="128"/>
      <c r="AA36" s="128"/>
      <c r="AB36" s="128"/>
      <c r="AC36" s="128"/>
      <c r="AD36" s="128"/>
      <c r="AE36" s="128"/>
      <c r="AF36" s="128"/>
      <c r="AG36" s="128"/>
      <c r="AH36" s="128"/>
      <c r="AI36" s="128"/>
      <c r="AJ36" s="128"/>
      <c r="AK36" s="128"/>
      <c r="AL36" s="128"/>
      <c r="AM36" s="128"/>
      <c r="AN36" s="128"/>
    </row>
    <row r="37" spans="1:40" s="129" customFormat="1" ht="13.8" x14ac:dyDescent="0.25">
      <c r="A37" s="138"/>
      <c r="B37" s="154" t="s">
        <v>256</v>
      </c>
      <c r="C37" s="1014" t="s">
        <v>330</v>
      </c>
      <c r="D37" s="1015"/>
      <c r="E37" s="1015"/>
      <c r="F37" s="1015"/>
      <c r="G37" s="1015"/>
      <c r="H37" s="1015"/>
      <c r="I37" s="1015"/>
      <c r="J37" s="1015"/>
      <c r="K37" s="1015"/>
      <c r="L37" s="1015"/>
      <c r="M37" s="1015"/>
      <c r="N37" s="1015"/>
      <c r="O37" s="1015"/>
      <c r="P37" s="1015"/>
      <c r="Q37" s="1015"/>
      <c r="R37" s="1015"/>
      <c r="S37" s="1015"/>
      <c r="T37" s="1015"/>
      <c r="U37" s="1015"/>
      <c r="V37" s="157"/>
      <c r="W37" s="1002" t="s">
        <v>211</v>
      </c>
      <c r="X37" s="1003"/>
      <c r="Y37" s="128"/>
      <c r="AA37" s="128"/>
      <c r="AB37" s="128"/>
      <c r="AC37" s="128"/>
      <c r="AD37" s="128"/>
      <c r="AE37" s="128"/>
      <c r="AF37" s="128"/>
      <c r="AG37" s="128"/>
      <c r="AH37" s="128"/>
      <c r="AI37" s="128"/>
      <c r="AJ37" s="128"/>
      <c r="AK37" s="128"/>
      <c r="AL37" s="128"/>
      <c r="AM37" s="128"/>
      <c r="AN37" s="128"/>
    </row>
    <row r="38" spans="1:40" s="129" customFormat="1" ht="13.8" x14ac:dyDescent="0.25">
      <c r="A38" s="138"/>
      <c r="B38" s="175">
        <f>+B35+1</f>
        <v>20</v>
      </c>
      <c r="C38" s="1016" t="s">
        <v>331</v>
      </c>
      <c r="D38" s="1017"/>
      <c r="E38" s="1017"/>
      <c r="F38" s="1017"/>
      <c r="G38" s="1017"/>
      <c r="H38" s="1017"/>
      <c r="I38" s="1017"/>
      <c r="J38" s="1017"/>
      <c r="K38" s="1017"/>
      <c r="L38" s="1017"/>
      <c r="M38" s="1017"/>
      <c r="N38" s="1017"/>
      <c r="O38" s="1017"/>
      <c r="P38" s="1017"/>
      <c r="Q38" s="1017"/>
      <c r="R38" s="1017"/>
      <c r="S38" s="1017"/>
      <c r="T38" s="1017"/>
      <c r="U38" s="1018"/>
      <c r="V38" s="176" t="s">
        <v>213</v>
      </c>
      <c r="W38" s="1000">
        <f>+W25</f>
        <v>0.32</v>
      </c>
      <c r="X38" s="1001"/>
      <c r="Y38" s="128"/>
      <c r="AA38" s="128"/>
      <c r="AB38" s="128"/>
      <c r="AC38" s="128"/>
      <c r="AD38" s="128"/>
      <c r="AE38" s="128"/>
      <c r="AF38" s="128"/>
      <c r="AG38" s="128"/>
      <c r="AH38" s="128"/>
      <c r="AI38" s="128"/>
      <c r="AJ38" s="128"/>
      <c r="AK38" s="128"/>
      <c r="AL38" s="128"/>
      <c r="AM38" s="128"/>
      <c r="AN38" s="128"/>
    </row>
    <row r="39" spans="1:40" s="129" customFormat="1" ht="13.8" x14ac:dyDescent="0.25">
      <c r="A39" s="138"/>
      <c r="B39" s="175">
        <f t="shared" ref="B39:B44" si="2">+B38+1</f>
        <v>21</v>
      </c>
      <c r="C39" s="1016" t="s">
        <v>332</v>
      </c>
      <c r="D39" s="1017"/>
      <c r="E39" s="1017"/>
      <c r="F39" s="1017"/>
      <c r="G39" s="1017"/>
      <c r="H39" s="1017"/>
      <c r="I39" s="1017"/>
      <c r="J39" s="1017"/>
      <c r="K39" s="1017"/>
      <c r="L39" s="1017"/>
      <c r="M39" s="1017"/>
      <c r="N39" s="1017"/>
      <c r="O39" s="1017"/>
      <c r="P39" s="1017"/>
      <c r="Q39" s="1017"/>
      <c r="R39" s="1017"/>
      <c r="S39" s="1017"/>
      <c r="T39" s="1017"/>
      <c r="U39" s="1018"/>
      <c r="V39" s="176" t="s">
        <v>213</v>
      </c>
      <c r="W39" s="1000"/>
      <c r="X39" s="1001"/>
      <c r="Y39" s="128"/>
      <c r="AA39" s="128"/>
      <c r="AB39" s="128"/>
      <c r="AC39" s="128"/>
      <c r="AD39" s="128"/>
      <c r="AE39" s="128"/>
      <c r="AF39" s="128"/>
      <c r="AG39" s="128"/>
      <c r="AH39" s="128"/>
      <c r="AI39" s="128"/>
      <c r="AJ39" s="128"/>
      <c r="AK39" s="128"/>
      <c r="AL39" s="128"/>
      <c r="AM39" s="128"/>
      <c r="AN39" s="128"/>
    </row>
    <row r="40" spans="1:40" s="129" customFormat="1" ht="13.8" x14ac:dyDescent="0.25">
      <c r="A40" s="138"/>
      <c r="B40" s="175">
        <f t="shared" si="2"/>
        <v>22</v>
      </c>
      <c r="C40" s="1016" t="s">
        <v>333</v>
      </c>
      <c r="D40" s="1017"/>
      <c r="E40" s="1017"/>
      <c r="F40" s="1017"/>
      <c r="G40" s="1017"/>
      <c r="H40" s="1017"/>
      <c r="I40" s="1017"/>
      <c r="J40" s="1017"/>
      <c r="K40" s="1017"/>
      <c r="L40" s="1017"/>
      <c r="M40" s="1017"/>
      <c r="N40" s="1017"/>
      <c r="O40" s="1017"/>
      <c r="P40" s="1017"/>
      <c r="Q40" s="1017"/>
      <c r="R40" s="1017"/>
      <c r="S40" s="1017"/>
      <c r="T40" s="1017"/>
      <c r="U40" s="1018"/>
      <c r="V40" s="176" t="s">
        <v>213</v>
      </c>
      <c r="W40" s="1000"/>
      <c r="X40" s="1001"/>
      <c r="Y40" s="128"/>
      <c r="AA40" s="128"/>
      <c r="AB40" s="128"/>
      <c r="AC40" s="128"/>
      <c r="AD40" s="128"/>
      <c r="AE40" s="128"/>
      <c r="AF40" s="128"/>
      <c r="AG40" s="128"/>
      <c r="AH40" s="128"/>
      <c r="AI40" s="128"/>
      <c r="AJ40" s="128"/>
      <c r="AK40" s="128"/>
      <c r="AL40" s="128"/>
      <c r="AM40" s="128"/>
      <c r="AN40" s="128"/>
    </row>
    <row r="41" spans="1:40" s="129" customFormat="1" ht="13.8" x14ac:dyDescent="0.25">
      <c r="A41" s="138"/>
      <c r="B41" s="175">
        <f t="shared" si="2"/>
        <v>23</v>
      </c>
      <c r="C41" s="1016" t="s">
        <v>334</v>
      </c>
      <c r="D41" s="1017"/>
      <c r="E41" s="1017"/>
      <c r="F41" s="1017"/>
      <c r="G41" s="1017"/>
      <c r="H41" s="1017"/>
      <c r="I41" s="1017"/>
      <c r="J41" s="1017"/>
      <c r="K41" s="1017"/>
      <c r="L41" s="1017"/>
      <c r="M41" s="1017"/>
      <c r="N41" s="1017"/>
      <c r="O41" s="1017"/>
      <c r="P41" s="1017"/>
      <c r="Q41" s="1017"/>
      <c r="R41" s="1017"/>
      <c r="S41" s="1017"/>
      <c r="T41" s="1017"/>
      <c r="U41" s="1018"/>
      <c r="V41" s="176" t="s">
        <v>213</v>
      </c>
      <c r="W41" s="1000"/>
      <c r="X41" s="1001"/>
      <c r="Y41" s="128"/>
      <c r="AA41" s="128"/>
      <c r="AB41" s="128"/>
      <c r="AC41" s="128"/>
      <c r="AD41" s="128"/>
      <c r="AE41" s="128"/>
      <c r="AF41" s="128"/>
      <c r="AG41" s="128"/>
      <c r="AH41" s="128"/>
      <c r="AI41" s="128"/>
      <c r="AJ41" s="128"/>
      <c r="AK41" s="128"/>
      <c r="AL41" s="128"/>
      <c r="AM41" s="128"/>
      <c r="AN41" s="128"/>
    </row>
    <row r="42" spans="1:40" s="129" customFormat="1" ht="13.8" x14ac:dyDescent="0.25">
      <c r="A42" s="138"/>
      <c r="B42" s="175">
        <f t="shared" si="2"/>
        <v>24</v>
      </c>
      <c r="C42" s="1016" t="s">
        <v>335</v>
      </c>
      <c r="D42" s="1017"/>
      <c r="E42" s="1017"/>
      <c r="F42" s="1017"/>
      <c r="G42" s="1017"/>
      <c r="H42" s="1017"/>
      <c r="I42" s="1017"/>
      <c r="J42" s="1017"/>
      <c r="K42" s="1017"/>
      <c r="L42" s="1017"/>
      <c r="M42" s="1017"/>
      <c r="N42" s="1017"/>
      <c r="O42" s="1017"/>
      <c r="P42" s="1017"/>
      <c r="Q42" s="1017"/>
      <c r="R42" s="1017"/>
      <c r="S42" s="1017"/>
      <c r="T42" s="1017"/>
      <c r="U42" s="1018"/>
      <c r="V42" s="176" t="s">
        <v>213</v>
      </c>
      <c r="W42" s="1000"/>
      <c r="X42" s="1001"/>
      <c r="Y42" s="128"/>
      <c r="AA42" s="128"/>
      <c r="AB42" s="128"/>
      <c r="AC42" s="128"/>
      <c r="AD42" s="128"/>
      <c r="AE42" s="128"/>
      <c r="AF42" s="128"/>
      <c r="AG42" s="128"/>
      <c r="AH42" s="128"/>
      <c r="AI42" s="128"/>
      <c r="AJ42" s="128"/>
      <c r="AK42" s="128"/>
      <c r="AL42" s="128"/>
      <c r="AM42" s="128"/>
      <c r="AN42" s="128"/>
    </row>
    <row r="43" spans="1:40" s="129" customFormat="1" ht="13.8" x14ac:dyDescent="0.25">
      <c r="A43" s="138"/>
      <c r="B43" s="175">
        <f t="shared" si="2"/>
        <v>25</v>
      </c>
      <c r="C43" s="1016" t="s">
        <v>336</v>
      </c>
      <c r="D43" s="1017"/>
      <c r="E43" s="1017"/>
      <c r="F43" s="1017"/>
      <c r="G43" s="1017"/>
      <c r="H43" s="1017"/>
      <c r="I43" s="1017"/>
      <c r="J43" s="1017"/>
      <c r="K43" s="1017"/>
      <c r="L43" s="1017"/>
      <c r="M43" s="1017"/>
      <c r="N43" s="1017"/>
      <c r="O43" s="1017"/>
      <c r="P43" s="1017"/>
      <c r="Q43" s="1017"/>
      <c r="R43" s="1017"/>
      <c r="S43" s="1017"/>
      <c r="T43" s="1017"/>
      <c r="U43" s="1018"/>
      <c r="V43" s="176" t="s">
        <v>213</v>
      </c>
      <c r="W43" s="1000"/>
      <c r="X43" s="1001"/>
      <c r="Y43" s="128"/>
      <c r="AA43" s="128"/>
      <c r="AB43" s="128"/>
      <c r="AC43" s="128"/>
      <c r="AD43" s="128"/>
      <c r="AE43" s="128"/>
      <c r="AF43" s="128"/>
      <c r="AG43" s="128"/>
      <c r="AH43" s="128"/>
      <c r="AI43" s="128"/>
      <c r="AJ43" s="128"/>
      <c r="AK43" s="128"/>
      <c r="AL43" s="128"/>
      <c r="AM43" s="128"/>
      <c r="AN43" s="128"/>
    </row>
    <row r="44" spans="1:40" s="129" customFormat="1" ht="14.4" thickBot="1" x14ac:dyDescent="0.3">
      <c r="A44" s="138"/>
      <c r="B44" s="180">
        <f t="shared" si="2"/>
        <v>26</v>
      </c>
      <c r="C44" s="1021" t="s">
        <v>337</v>
      </c>
      <c r="D44" s="1022"/>
      <c r="E44" s="1022"/>
      <c r="F44" s="1022"/>
      <c r="G44" s="1022"/>
      <c r="H44" s="1022"/>
      <c r="I44" s="1022"/>
      <c r="J44" s="1022"/>
      <c r="K44" s="1022"/>
      <c r="L44" s="1022"/>
      <c r="M44" s="1022"/>
      <c r="N44" s="1022"/>
      <c r="O44" s="1022"/>
      <c r="P44" s="1022"/>
      <c r="Q44" s="1022"/>
      <c r="R44" s="1022"/>
      <c r="S44" s="1022"/>
      <c r="T44" s="1022"/>
      <c r="U44" s="1023"/>
      <c r="V44" s="181" t="s">
        <v>224</v>
      </c>
      <c r="W44" s="1012">
        <f>ABS(SUM(W38:X43))</f>
        <v>0.32</v>
      </c>
      <c r="X44" s="1013"/>
      <c r="Y44" s="128"/>
      <c r="AA44" s="128"/>
      <c r="AB44" s="128"/>
      <c r="AC44" s="128"/>
      <c r="AD44" s="128"/>
      <c r="AE44" s="128"/>
      <c r="AF44" s="128"/>
      <c r="AG44" s="128"/>
      <c r="AH44" s="128"/>
      <c r="AI44" s="128"/>
      <c r="AJ44" s="128"/>
      <c r="AK44" s="128"/>
      <c r="AL44" s="128"/>
      <c r="AM44" s="128"/>
      <c r="AN44" s="128"/>
    </row>
    <row r="45" spans="1:40" s="129" customFormat="1" ht="14.4" thickBot="1" x14ac:dyDescent="0.25">
      <c r="A45" s="128"/>
      <c r="B45" s="182"/>
      <c r="C45" s="183"/>
      <c r="D45" s="183"/>
      <c r="E45" s="183"/>
      <c r="F45" s="183"/>
      <c r="G45" s="183"/>
      <c r="H45" s="183"/>
      <c r="I45" s="183"/>
      <c r="J45" s="183"/>
      <c r="K45" s="183"/>
      <c r="L45" s="183"/>
      <c r="M45" s="183"/>
      <c r="N45" s="183"/>
      <c r="O45" s="183"/>
      <c r="P45" s="183"/>
      <c r="Q45" s="183"/>
      <c r="R45" s="183"/>
      <c r="S45" s="183"/>
      <c r="T45" s="183"/>
      <c r="U45" s="183"/>
      <c r="V45" s="184"/>
      <c r="W45" s="185"/>
      <c r="X45" s="185"/>
      <c r="Y45" s="128"/>
      <c r="AA45" s="128"/>
      <c r="AB45" s="128"/>
      <c r="AC45" s="128"/>
      <c r="AD45" s="128"/>
      <c r="AE45" s="128"/>
      <c r="AF45" s="128"/>
      <c r="AG45" s="128"/>
      <c r="AH45" s="128"/>
      <c r="AI45" s="128"/>
      <c r="AJ45" s="128"/>
      <c r="AK45" s="128"/>
      <c r="AL45" s="128"/>
      <c r="AM45" s="128"/>
      <c r="AN45" s="128"/>
    </row>
    <row r="46" spans="1:40" ht="13.8" x14ac:dyDescent="0.25">
      <c r="A46" s="138"/>
      <c r="B46" s="186" t="s">
        <v>262</v>
      </c>
      <c r="C46" s="1024" t="s">
        <v>338</v>
      </c>
      <c r="D46" s="1025"/>
      <c r="E46" s="1025"/>
      <c r="F46" s="1025"/>
      <c r="G46" s="1025"/>
      <c r="H46" s="1025"/>
      <c r="I46" s="1025"/>
      <c r="J46" s="1025"/>
      <c r="K46" s="1025"/>
      <c r="L46" s="1025"/>
      <c r="M46" s="1025"/>
      <c r="N46" s="1025"/>
      <c r="O46" s="1025"/>
      <c r="P46" s="1025"/>
      <c r="Q46" s="1025"/>
      <c r="R46" s="1025"/>
      <c r="S46" s="1025"/>
      <c r="T46" s="1025"/>
      <c r="U46" s="1025"/>
      <c r="V46" s="157"/>
      <c r="W46" s="1002" t="s">
        <v>211</v>
      </c>
      <c r="X46" s="1003"/>
    </row>
    <row r="47" spans="1:40" ht="13.8" x14ac:dyDescent="0.25">
      <c r="A47" s="138"/>
      <c r="B47" s="187">
        <f>B44+1</f>
        <v>27</v>
      </c>
      <c r="C47" s="1026" t="s">
        <v>339</v>
      </c>
      <c r="D47" s="1027"/>
      <c r="E47" s="1027"/>
      <c r="F47" s="1027"/>
      <c r="G47" s="1027"/>
      <c r="H47" s="1027"/>
      <c r="I47" s="1027"/>
      <c r="J47" s="1027"/>
      <c r="K47" s="1027"/>
      <c r="L47" s="1027"/>
      <c r="M47" s="1027"/>
      <c r="N47" s="1027"/>
      <c r="O47" s="1027"/>
      <c r="P47" s="1027"/>
      <c r="Q47" s="1027"/>
      <c r="R47" s="1027"/>
      <c r="S47" s="1027"/>
      <c r="T47" s="1027"/>
      <c r="U47" s="1028"/>
      <c r="V47" s="188" t="s">
        <v>213</v>
      </c>
      <c r="W47" s="1029">
        <f>+'Norma 8-04'!K9</f>
        <v>0</v>
      </c>
      <c r="X47" s="1030"/>
    </row>
    <row r="48" spans="1:40" ht="13.8" x14ac:dyDescent="0.25">
      <c r="A48" s="138"/>
      <c r="B48" s="187">
        <f t="shared" ref="B48:B53" si="3">+B47+1</f>
        <v>28</v>
      </c>
      <c r="C48" s="1026" t="s">
        <v>340</v>
      </c>
      <c r="D48" s="1027"/>
      <c r="E48" s="1027"/>
      <c r="F48" s="1027"/>
      <c r="G48" s="1027"/>
      <c r="H48" s="1027"/>
      <c r="I48" s="1027"/>
      <c r="J48" s="1027"/>
      <c r="K48" s="1027"/>
      <c r="L48" s="1027"/>
      <c r="M48" s="1027"/>
      <c r="N48" s="1027"/>
      <c r="O48" s="1027"/>
      <c r="P48" s="1027"/>
      <c r="Q48" s="1027"/>
      <c r="R48" s="1027"/>
      <c r="S48" s="1027"/>
      <c r="T48" s="1027"/>
      <c r="U48" s="1028"/>
      <c r="V48" s="188" t="s">
        <v>213</v>
      </c>
      <c r="W48" s="1029"/>
      <c r="X48" s="1030"/>
    </row>
    <row r="49" spans="1:24" ht="13.8" x14ac:dyDescent="0.25">
      <c r="A49" s="138"/>
      <c r="B49" s="187">
        <f t="shared" si="3"/>
        <v>29</v>
      </c>
      <c r="C49" s="1037" t="s">
        <v>341</v>
      </c>
      <c r="D49" s="1038"/>
      <c r="E49" s="1038"/>
      <c r="F49" s="1038"/>
      <c r="G49" s="1038"/>
      <c r="H49" s="1038"/>
      <c r="I49" s="1038"/>
      <c r="J49" s="1038"/>
      <c r="K49" s="1038"/>
      <c r="L49" s="1038"/>
      <c r="M49" s="1038"/>
      <c r="N49" s="1038"/>
      <c r="O49" s="1038"/>
      <c r="P49" s="1038"/>
      <c r="Q49" s="1038"/>
      <c r="R49" s="1038"/>
      <c r="S49" s="1038"/>
      <c r="T49" s="1038"/>
      <c r="U49" s="1039"/>
      <c r="V49" s="188" t="s">
        <v>213</v>
      </c>
      <c r="W49" s="1029">
        <f>+'Detalle 607'!J43</f>
        <v>0</v>
      </c>
      <c r="X49" s="1030"/>
    </row>
    <row r="50" spans="1:24" ht="13.8" x14ac:dyDescent="0.25">
      <c r="A50" s="138"/>
      <c r="B50" s="187">
        <f t="shared" si="3"/>
        <v>30</v>
      </c>
      <c r="C50" s="1026" t="s">
        <v>342</v>
      </c>
      <c r="D50" s="1027"/>
      <c r="E50" s="1027"/>
      <c r="F50" s="1027"/>
      <c r="G50" s="1027"/>
      <c r="H50" s="1027"/>
      <c r="I50" s="1027"/>
      <c r="J50" s="1027"/>
      <c r="K50" s="1027"/>
      <c r="L50" s="1027"/>
      <c r="M50" s="1027"/>
      <c r="N50" s="1027"/>
      <c r="O50" s="1027"/>
      <c r="P50" s="1027"/>
      <c r="Q50" s="1027"/>
      <c r="R50" s="1027"/>
      <c r="S50" s="1027"/>
      <c r="T50" s="1027"/>
      <c r="U50" s="1028"/>
      <c r="V50" s="188" t="s">
        <v>213</v>
      </c>
      <c r="W50" s="1029"/>
      <c r="X50" s="1030"/>
    </row>
    <row r="51" spans="1:24" ht="13.8" x14ac:dyDescent="0.25">
      <c r="A51" s="138"/>
      <c r="B51" s="187">
        <f t="shared" si="3"/>
        <v>31</v>
      </c>
      <c r="C51" s="1037" t="s">
        <v>343</v>
      </c>
      <c r="D51" s="1038"/>
      <c r="E51" s="1038"/>
      <c r="F51" s="1038"/>
      <c r="G51" s="1038"/>
      <c r="H51" s="1038"/>
      <c r="I51" s="1038"/>
      <c r="J51" s="1038"/>
      <c r="K51" s="1038"/>
      <c r="L51" s="1038"/>
      <c r="M51" s="1038"/>
      <c r="N51" s="1038"/>
      <c r="O51" s="1038"/>
      <c r="P51" s="1038"/>
      <c r="Q51" s="1038"/>
      <c r="R51" s="1038"/>
      <c r="S51" s="1038"/>
      <c r="T51" s="1038"/>
      <c r="U51" s="1039"/>
      <c r="V51" s="188" t="s">
        <v>213</v>
      </c>
      <c r="W51" s="1029"/>
      <c r="X51" s="1030"/>
    </row>
    <row r="52" spans="1:24" ht="13.8" x14ac:dyDescent="0.25">
      <c r="A52" s="138"/>
      <c r="B52" s="187">
        <f t="shared" si="3"/>
        <v>32</v>
      </c>
      <c r="C52" s="1026" t="s">
        <v>344</v>
      </c>
      <c r="D52" s="1027"/>
      <c r="E52" s="1027"/>
      <c r="F52" s="1027"/>
      <c r="G52" s="1027"/>
      <c r="H52" s="1027"/>
      <c r="I52" s="1027"/>
      <c r="J52" s="1027"/>
      <c r="K52" s="1027"/>
      <c r="L52" s="1027"/>
      <c r="M52" s="1027"/>
      <c r="N52" s="1027"/>
      <c r="O52" s="1027"/>
      <c r="P52" s="1027"/>
      <c r="Q52" s="1027"/>
      <c r="R52" s="1027"/>
      <c r="S52" s="1027"/>
      <c r="T52" s="1027"/>
      <c r="U52" s="1028"/>
      <c r="V52" s="188" t="s">
        <v>213</v>
      </c>
      <c r="W52" s="1029"/>
      <c r="X52" s="1030"/>
    </row>
    <row r="53" spans="1:24" ht="15.75" customHeight="1" thickBot="1" x14ac:dyDescent="0.3">
      <c r="A53" s="138"/>
      <c r="B53" s="189">
        <f t="shared" si="3"/>
        <v>33</v>
      </c>
      <c r="C53" s="1031" t="s">
        <v>345</v>
      </c>
      <c r="D53" s="1032"/>
      <c r="E53" s="1032"/>
      <c r="F53" s="1032"/>
      <c r="G53" s="1032"/>
      <c r="H53" s="1032"/>
      <c r="I53" s="1032"/>
      <c r="J53" s="1032"/>
      <c r="K53" s="1032"/>
      <c r="L53" s="1032"/>
      <c r="M53" s="1032"/>
      <c r="N53" s="1032"/>
      <c r="O53" s="1032"/>
      <c r="P53" s="1032"/>
      <c r="Q53" s="1032"/>
      <c r="R53" s="1032"/>
      <c r="S53" s="1032"/>
      <c r="T53" s="1032"/>
      <c r="U53" s="1033"/>
      <c r="V53" s="190" t="s">
        <v>224</v>
      </c>
      <c r="W53" s="1034">
        <f>ABS(SUM(W47:X52))</f>
        <v>0</v>
      </c>
      <c r="X53" s="1035"/>
    </row>
    <row r="54" spans="1:24" ht="14.4" thickBot="1" x14ac:dyDescent="0.3">
      <c r="A54" s="138"/>
      <c r="B54" s="138"/>
      <c r="C54" s="138"/>
      <c r="D54" s="138"/>
      <c r="E54" s="138"/>
      <c r="F54" s="138"/>
      <c r="G54" s="138"/>
      <c r="H54" s="138"/>
      <c r="I54" s="138"/>
      <c r="J54" s="138"/>
      <c r="K54" s="138"/>
      <c r="L54" s="138"/>
      <c r="M54" s="138"/>
      <c r="N54" s="138"/>
      <c r="O54" s="138"/>
      <c r="P54" s="138"/>
      <c r="Q54" s="138"/>
      <c r="R54" s="138"/>
      <c r="S54" s="138"/>
      <c r="T54" s="138"/>
      <c r="U54" s="138"/>
    </row>
    <row r="55" spans="1:24" ht="13.8" x14ac:dyDescent="0.25">
      <c r="A55" s="138"/>
      <c r="B55" s="186" t="s">
        <v>346</v>
      </c>
      <c r="C55" s="1024" t="s">
        <v>347</v>
      </c>
      <c r="D55" s="1025"/>
      <c r="E55" s="1025"/>
      <c r="F55" s="1025"/>
      <c r="G55" s="1025"/>
      <c r="H55" s="1025"/>
      <c r="I55" s="1025"/>
      <c r="J55" s="1025"/>
      <c r="K55" s="1025"/>
      <c r="L55" s="1025"/>
      <c r="M55" s="1025"/>
      <c r="N55" s="1025"/>
      <c r="O55" s="1025"/>
      <c r="P55" s="1025"/>
      <c r="Q55" s="1025"/>
      <c r="R55" s="1025"/>
      <c r="S55" s="191"/>
      <c r="T55" s="1036" t="s">
        <v>348</v>
      </c>
      <c r="U55" s="1036"/>
      <c r="V55" s="157"/>
      <c r="W55" s="1002" t="s">
        <v>211</v>
      </c>
      <c r="X55" s="1003"/>
    </row>
    <row r="56" spans="1:24" ht="13.8" x14ac:dyDescent="0.25">
      <c r="A56" s="138"/>
      <c r="B56" s="187">
        <f>B53+1</f>
        <v>34</v>
      </c>
      <c r="C56" s="1037" t="s">
        <v>349</v>
      </c>
      <c r="D56" s="1038"/>
      <c r="E56" s="1038"/>
      <c r="F56" s="1038"/>
      <c r="G56" s="1038"/>
      <c r="H56" s="1038"/>
      <c r="I56" s="1038"/>
      <c r="J56" s="1038"/>
      <c r="K56" s="1038"/>
      <c r="L56" s="1038"/>
      <c r="M56" s="1038"/>
      <c r="N56" s="1038"/>
      <c r="O56" s="1038"/>
      <c r="P56" s="1038"/>
      <c r="Q56" s="1038"/>
      <c r="R56" s="1039"/>
      <c r="S56" s="188" t="s">
        <v>213</v>
      </c>
      <c r="T56" s="1052"/>
      <c r="U56" s="1053"/>
      <c r="V56" s="176" t="s">
        <v>213</v>
      </c>
      <c r="W56" s="1047">
        <f>T56*10%</f>
        <v>0</v>
      </c>
      <c r="X56" s="1048"/>
    </row>
    <row r="57" spans="1:24" ht="13.8" x14ac:dyDescent="0.25">
      <c r="A57" s="138"/>
      <c r="B57" s="187">
        <f>+B56+1</f>
        <v>35</v>
      </c>
      <c r="C57" s="1037" t="s">
        <v>350</v>
      </c>
      <c r="D57" s="1038"/>
      <c r="E57" s="1038"/>
      <c r="F57" s="1038"/>
      <c r="G57" s="1038"/>
      <c r="H57" s="1038"/>
      <c r="I57" s="1038"/>
      <c r="J57" s="1038"/>
      <c r="K57" s="1038"/>
      <c r="L57" s="1038"/>
      <c r="M57" s="1038"/>
      <c r="N57" s="1038"/>
      <c r="O57" s="1038"/>
      <c r="P57" s="1038"/>
      <c r="Q57" s="1038"/>
      <c r="R57" s="1039"/>
      <c r="S57" s="188" t="s">
        <v>213</v>
      </c>
      <c r="T57" s="1052"/>
      <c r="U57" s="1053"/>
      <c r="V57" s="176" t="s">
        <v>213</v>
      </c>
      <c r="W57" s="1040"/>
      <c r="X57" s="1041"/>
    </row>
    <row r="58" spans="1:24" ht="13.8" x14ac:dyDescent="0.25">
      <c r="A58" s="138"/>
      <c r="B58" s="187">
        <f>+B57+1</f>
        <v>36</v>
      </c>
      <c r="C58" s="1037" t="s">
        <v>351</v>
      </c>
      <c r="D58" s="1038"/>
      <c r="E58" s="1038"/>
      <c r="F58" s="1038"/>
      <c r="G58" s="1038"/>
      <c r="H58" s="1038"/>
      <c r="I58" s="1038"/>
      <c r="J58" s="1038"/>
      <c r="K58" s="1038"/>
      <c r="L58" s="1038"/>
      <c r="M58" s="1038"/>
      <c r="N58" s="1038"/>
      <c r="O58" s="1038"/>
      <c r="P58" s="1038"/>
      <c r="Q58" s="1038"/>
      <c r="R58" s="1038"/>
      <c r="S58" s="1038"/>
      <c r="T58" s="1038"/>
      <c r="U58" s="1039"/>
      <c r="V58" s="176" t="s">
        <v>213</v>
      </c>
      <c r="W58" s="1040"/>
      <c r="X58" s="1041"/>
    </row>
    <row r="59" spans="1:24" ht="13.8" x14ac:dyDescent="0.25">
      <c r="A59" s="138"/>
      <c r="B59" s="192">
        <f>+B58+1</f>
        <v>37</v>
      </c>
      <c r="C59" s="1042" t="s">
        <v>352</v>
      </c>
      <c r="D59" s="1043"/>
      <c r="E59" s="1043"/>
      <c r="F59" s="1043"/>
      <c r="G59" s="1043"/>
      <c r="H59" s="1043"/>
      <c r="I59" s="1043"/>
      <c r="J59" s="1043"/>
      <c r="K59" s="1043"/>
      <c r="L59" s="1043"/>
      <c r="M59" s="1043"/>
      <c r="N59" s="1043"/>
      <c r="O59" s="1043"/>
      <c r="P59" s="1043"/>
      <c r="Q59" s="1043"/>
      <c r="R59" s="1044"/>
      <c r="S59" s="193" t="s">
        <v>224</v>
      </c>
      <c r="T59" s="1045">
        <f>ABS(SUM(T56:U57))</f>
        <v>0</v>
      </c>
      <c r="U59" s="1046"/>
      <c r="V59" s="176" t="s">
        <v>224</v>
      </c>
      <c r="W59" s="1047">
        <f>ABS(SUM(W56:X58))</f>
        <v>0</v>
      </c>
      <c r="X59" s="1048"/>
    </row>
    <row r="60" spans="1:24" ht="14.4" thickBot="1" x14ac:dyDescent="0.3">
      <c r="A60" s="138"/>
      <c r="B60" s="194">
        <f>B59+1</f>
        <v>38</v>
      </c>
      <c r="C60" s="1049" t="s">
        <v>353</v>
      </c>
      <c r="D60" s="1050"/>
      <c r="E60" s="1050"/>
      <c r="F60" s="1050"/>
      <c r="G60" s="1050"/>
      <c r="H60" s="1050"/>
      <c r="I60" s="1050"/>
      <c r="J60" s="1050"/>
      <c r="K60" s="1050"/>
      <c r="L60" s="1050"/>
      <c r="M60" s="1050"/>
      <c r="N60" s="1050"/>
      <c r="O60" s="1050"/>
      <c r="P60" s="1050"/>
      <c r="Q60" s="1050"/>
      <c r="R60" s="1050"/>
      <c r="S60" s="1050"/>
      <c r="T60" s="1050"/>
      <c r="U60" s="1051"/>
      <c r="V60" s="181" t="s">
        <v>224</v>
      </c>
      <c r="W60" s="1012">
        <f>IF(T59-W59&lt;0,0,T59-W59)</f>
        <v>0</v>
      </c>
      <c r="X60" s="1013"/>
    </row>
    <row r="61" spans="1:24" ht="14.4" thickBot="1" x14ac:dyDescent="0.3">
      <c r="A61" s="138"/>
      <c r="B61" s="1056"/>
      <c r="C61" s="1056"/>
      <c r="D61" s="1056"/>
      <c r="E61" s="1056"/>
      <c r="F61" s="1056"/>
      <c r="G61" s="1056"/>
      <c r="H61" s="1056"/>
      <c r="I61" s="1056"/>
      <c r="J61" s="1056"/>
      <c r="K61" s="1056"/>
      <c r="L61" s="1056"/>
      <c r="M61" s="1056"/>
      <c r="N61" s="1056"/>
      <c r="O61" s="1056"/>
      <c r="P61" s="1056"/>
      <c r="Q61" s="1056"/>
      <c r="R61" s="1056"/>
      <c r="S61" s="1056"/>
      <c r="T61" s="1056"/>
      <c r="U61" s="1056"/>
      <c r="V61" s="1056"/>
      <c r="W61" s="1056"/>
      <c r="X61" s="1056"/>
    </row>
    <row r="62" spans="1:24" ht="13.8" x14ac:dyDescent="0.25">
      <c r="A62" s="138"/>
      <c r="B62" s="186" t="s">
        <v>354</v>
      </c>
      <c r="C62" s="195" t="s">
        <v>355</v>
      </c>
      <c r="D62" s="191"/>
      <c r="E62" s="191"/>
      <c r="F62" s="191"/>
      <c r="G62" s="191"/>
      <c r="H62" s="191"/>
      <c r="I62" s="191"/>
      <c r="J62" s="191"/>
      <c r="K62" s="191"/>
      <c r="L62" s="191"/>
      <c r="M62" s="191"/>
      <c r="N62" s="191"/>
      <c r="O62" s="191"/>
      <c r="P62" s="191"/>
      <c r="Q62" s="191"/>
      <c r="R62" s="191"/>
      <c r="S62" s="191"/>
      <c r="T62" s="1036" t="s">
        <v>348</v>
      </c>
      <c r="U62" s="1036"/>
      <c r="V62" s="157"/>
      <c r="W62" s="1057" t="s">
        <v>211</v>
      </c>
      <c r="X62" s="1058"/>
    </row>
    <row r="63" spans="1:24" ht="13.8" x14ac:dyDescent="0.25">
      <c r="A63" s="138"/>
      <c r="B63" s="187">
        <f>+B60+1</f>
        <v>39</v>
      </c>
      <c r="C63" s="1037" t="s">
        <v>356</v>
      </c>
      <c r="D63" s="1038"/>
      <c r="E63" s="1038"/>
      <c r="F63" s="1038"/>
      <c r="G63" s="1038"/>
      <c r="H63" s="1038"/>
      <c r="I63" s="1038"/>
      <c r="J63" s="1038"/>
      <c r="K63" s="1038"/>
      <c r="L63" s="1038"/>
      <c r="M63" s="1038"/>
      <c r="N63" s="1038"/>
      <c r="O63" s="1038"/>
      <c r="P63" s="1038"/>
      <c r="Q63" s="1038"/>
      <c r="R63" s="1039"/>
      <c r="S63" s="188" t="s">
        <v>213</v>
      </c>
      <c r="T63" s="1054"/>
      <c r="U63" s="1055"/>
      <c r="V63" s="176" t="s">
        <v>213</v>
      </c>
      <c r="W63" s="1040"/>
      <c r="X63" s="1041"/>
    </row>
    <row r="64" spans="1:24" ht="13.8" x14ac:dyDescent="0.25">
      <c r="A64" s="138"/>
      <c r="B64" s="187">
        <f>+B63+1</f>
        <v>40</v>
      </c>
      <c r="C64" s="1037" t="s">
        <v>357</v>
      </c>
      <c r="D64" s="1038"/>
      <c r="E64" s="1038"/>
      <c r="F64" s="1038"/>
      <c r="G64" s="1038"/>
      <c r="H64" s="1038"/>
      <c r="I64" s="1038"/>
      <c r="J64" s="1038"/>
      <c r="K64" s="1038"/>
      <c r="L64" s="1038"/>
      <c r="M64" s="1038"/>
      <c r="N64" s="1038"/>
      <c r="O64" s="1038"/>
      <c r="P64" s="1038"/>
      <c r="Q64" s="1038"/>
      <c r="R64" s="1039"/>
      <c r="S64" s="188" t="s">
        <v>213</v>
      </c>
      <c r="T64" s="1054"/>
      <c r="U64" s="1055"/>
      <c r="V64" s="176" t="s">
        <v>213</v>
      </c>
      <c r="W64" s="1040"/>
      <c r="X64" s="1041"/>
    </row>
    <row r="65" spans="1:262" s="129" customFormat="1" ht="13.8" x14ac:dyDescent="0.25">
      <c r="A65" s="138"/>
      <c r="B65" s="192">
        <f>B64+1</f>
        <v>41</v>
      </c>
      <c r="C65" s="1042" t="s">
        <v>358</v>
      </c>
      <c r="D65" s="1043"/>
      <c r="E65" s="1043"/>
      <c r="F65" s="1043"/>
      <c r="G65" s="1043"/>
      <c r="H65" s="1043"/>
      <c r="I65" s="1043"/>
      <c r="J65" s="1043"/>
      <c r="K65" s="1043"/>
      <c r="L65" s="1043"/>
      <c r="M65" s="1043"/>
      <c r="N65" s="1043"/>
      <c r="O65" s="1043"/>
      <c r="P65" s="1043"/>
      <c r="Q65" s="1043"/>
      <c r="R65" s="1044"/>
      <c r="S65" s="188" t="s">
        <v>224</v>
      </c>
      <c r="T65" s="1045">
        <f>ABS(SUM(T63:U64))</f>
        <v>0</v>
      </c>
      <c r="U65" s="1046"/>
      <c r="V65" s="176" t="s">
        <v>224</v>
      </c>
      <c r="W65" s="1047">
        <f>ABS(SUM(W63:X64))</f>
        <v>0</v>
      </c>
      <c r="X65" s="1048"/>
      <c r="Y65" s="128"/>
      <c r="AA65" s="128"/>
      <c r="AB65" s="128"/>
      <c r="AC65" s="128"/>
      <c r="AD65" s="128"/>
      <c r="AE65" s="128"/>
      <c r="AF65" s="128"/>
      <c r="AG65" s="128"/>
      <c r="AH65" s="128"/>
      <c r="AI65" s="128"/>
      <c r="AJ65" s="128"/>
      <c r="AK65" s="128"/>
      <c r="AL65" s="128"/>
      <c r="AM65" s="128"/>
      <c r="AN65" s="128"/>
    </row>
    <row r="66" spans="1:262" s="129" customFormat="1" ht="14.4" thickBot="1" x14ac:dyDescent="0.3">
      <c r="A66" s="138"/>
      <c r="B66" s="194">
        <f>B65+1</f>
        <v>42</v>
      </c>
      <c r="C66" s="1009" t="s">
        <v>359</v>
      </c>
      <c r="D66" s="1010"/>
      <c r="E66" s="1010"/>
      <c r="F66" s="1010"/>
      <c r="G66" s="1010"/>
      <c r="H66" s="1010"/>
      <c r="I66" s="1010"/>
      <c r="J66" s="1010"/>
      <c r="K66" s="1010"/>
      <c r="L66" s="1010"/>
      <c r="M66" s="1010"/>
      <c r="N66" s="1010"/>
      <c r="O66" s="1010"/>
      <c r="P66" s="1010"/>
      <c r="Q66" s="1010"/>
      <c r="R66" s="1010"/>
      <c r="S66" s="1010"/>
      <c r="T66" s="1010"/>
      <c r="U66" s="1011"/>
      <c r="V66" s="181" t="s">
        <v>224</v>
      </c>
      <c r="W66" s="1082">
        <f>IF(T65-W65&lt;0,0,T65-W65)</f>
        <v>0</v>
      </c>
      <c r="X66" s="1083"/>
      <c r="Y66" s="128"/>
      <c r="AA66" s="128"/>
      <c r="AB66" s="128"/>
      <c r="AC66" s="128"/>
      <c r="AD66" s="128"/>
      <c r="AE66" s="128"/>
      <c r="AF66" s="128"/>
      <c r="AG66" s="128"/>
      <c r="AH66" s="128"/>
      <c r="AI66" s="128"/>
      <c r="AJ66" s="128"/>
      <c r="AK66" s="128"/>
      <c r="AL66" s="128"/>
      <c r="AM66" s="128"/>
      <c r="AN66" s="128"/>
    </row>
    <row r="67" spans="1:262" s="129" customFormat="1" ht="14.4" thickBot="1" x14ac:dyDescent="0.3">
      <c r="A67" s="138"/>
      <c r="B67" s="140"/>
      <c r="C67" s="140"/>
      <c r="D67" s="140"/>
      <c r="E67" s="140"/>
      <c r="F67" s="140"/>
      <c r="G67" s="140"/>
      <c r="H67" s="140"/>
      <c r="I67" s="140"/>
      <c r="J67" s="140"/>
      <c r="K67" s="140"/>
      <c r="L67" s="140"/>
      <c r="M67" s="140"/>
      <c r="N67" s="140"/>
      <c r="O67" s="140"/>
      <c r="P67" s="140"/>
      <c r="Q67" s="140"/>
      <c r="R67" s="140"/>
      <c r="S67" s="140"/>
      <c r="T67" s="140"/>
      <c r="U67" s="140"/>
      <c r="V67" s="128"/>
      <c r="W67" s="128"/>
      <c r="Y67" s="128"/>
      <c r="AA67" s="128"/>
      <c r="AB67" s="128"/>
      <c r="AC67" s="128"/>
      <c r="AD67" s="128"/>
      <c r="AE67" s="128"/>
      <c r="AF67" s="128"/>
      <c r="AG67" s="128"/>
      <c r="AH67" s="128"/>
      <c r="AI67" s="128"/>
      <c r="AJ67" s="128"/>
      <c r="AK67" s="128"/>
      <c r="AL67" s="128"/>
      <c r="AM67" s="128"/>
      <c r="AN67" s="128"/>
    </row>
    <row r="68" spans="1:262" ht="15.6" x14ac:dyDescent="0.25">
      <c r="A68" s="138"/>
      <c r="B68" s="186" t="s">
        <v>360</v>
      </c>
      <c r="C68" s="1024" t="s">
        <v>361</v>
      </c>
      <c r="D68" s="1025"/>
      <c r="E68" s="1025"/>
      <c r="F68" s="1025"/>
      <c r="G68" s="1025"/>
      <c r="H68" s="1025"/>
      <c r="I68" s="1025"/>
      <c r="J68" s="1025"/>
      <c r="K68" s="1025"/>
      <c r="L68" s="1025"/>
      <c r="M68" s="1025"/>
      <c r="N68" s="1025"/>
      <c r="O68" s="1025"/>
      <c r="P68" s="1025"/>
      <c r="Q68" s="1025"/>
      <c r="R68" s="1025"/>
      <c r="S68" s="1025"/>
      <c r="T68" s="1025"/>
      <c r="U68" s="1084"/>
      <c r="V68" s="196"/>
      <c r="W68" s="1085" t="s">
        <v>211</v>
      </c>
      <c r="X68" s="1086"/>
    </row>
    <row r="69" spans="1:262" ht="15.6" x14ac:dyDescent="0.25">
      <c r="A69" s="138"/>
      <c r="B69" s="187">
        <f>+B66+1</f>
        <v>43</v>
      </c>
      <c r="C69" s="1087" t="s">
        <v>362</v>
      </c>
      <c r="D69" s="1087"/>
      <c r="E69" s="1087"/>
      <c r="F69" s="1087"/>
      <c r="G69" s="1087"/>
      <c r="H69" s="1087"/>
      <c r="I69" s="1087"/>
      <c r="J69" s="1087"/>
      <c r="K69" s="1087"/>
      <c r="L69" s="1087"/>
      <c r="M69" s="1087"/>
      <c r="N69" s="1087"/>
      <c r="O69" s="1087"/>
      <c r="P69" s="1087"/>
      <c r="Q69" s="1087"/>
      <c r="R69" s="1087"/>
      <c r="S69" s="1087"/>
      <c r="T69" s="1087"/>
      <c r="U69" s="1087"/>
      <c r="V69" s="197" t="s">
        <v>224</v>
      </c>
      <c r="W69" s="1088"/>
      <c r="X69" s="1089"/>
    </row>
    <row r="70" spans="1:262" ht="16.2" thickBot="1" x14ac:dyDescent="0.3">
      <c r="A70" s="138"/>
      <c r="B70" s="198">
        <f>+B69+1</f>
        <v>44</v>
      </c>
      <c r="C70" s="1059" t="s">
        <v>363</v>
      </c>
      <c r="D70" s="1060"/>
      <c r="E70" s="1060"/>
      <c r="F70" s="1060"/>
      <c r="G70" s="1060"/>
      <c r="H70" s="1060"/>
      <c r="I70" s="1060"/>
      <c r="J70" s="1060"/>
      <c r="K70" s="1060"/>
      <c r="L70" s="1060"/>
      <c r="M70" s="1060"/>
      <c r="N70" s="1060"/>
      <c r="O70" s="1060"/>
      <c r="P70" s="1060"/>
      <c r="Q70" s="1060"/>
      <c r="R70" s="1060"/>
      <c r="S70" s="1060"/>
      <c r="T70" s="1060"/>
      <c r="U70" s="1061"/>
      <c r="V70" s="190" t="s">
        <v>224</v>
      </c>
      <c r="W70" s="1062"/>
      <c r="X70" s="1063"/>
    </row>
    <row r="71" spans="1:262" ht="14.4" thickBot="1" x14ac:dyDescent="0.3">
      <c r="A71" s="138"/>
      <c r="B71" s="138"/>
      <c r="C71" s="138"/>
      <c r="D71" s="138"/>
      <c r="E71" s="138"/>
      <c r="F71" s="138"/>
      <c r="G71" s="138"/>
      <c r="H71" s="138"/>
      <c r="I71" s="138"/>
      <c r="J71" s="138"/>
      <c r="K71" s="138"/>
      <c r="L71" s="138"/>
      <c r="M71" s="138"/>
      <c r="N71" s="138"/>
      <c r="O71" s="138"/>
      <c r="P71" s="138"/>
      <c r="Q71" s="138"/>
      <c r="R71" s="138"/>
      <c r="S71" s="138"/>
      <c r="T71" s="138"/>
      <c r="U71" s="138"/>
    </row>
    <row r="72" spans="1:262" s="129" customFormat="1" ht="13.8" x14ac:dyDescent="0.2">
      <c r="A72" s="128"/>
      <c r="B72" s="186" t="s">
        <v>364</v>
      </c>
      <c r="C72" s="1064" t="s">
        <v>365</v>
      </c>
      <c r="D72" s="1065"/>
      <c r="E72" s="1065"/>
      <c r="F72" s="1065"/>
      <c r="G72" s="1065"/>
      <c r="H72" s="1065"/>
      <c r="I72" s="1065"/>
      <c r="J72" s="1065"/>
      <c r="K72" s="1065"/>
      <c r="L72" s="1065"/>
      <c r="M72" s="1065"/>
      <c r="N72" s="1066"/>
      <c r="O72" s="1067" t="s">
        <v>366</v>
      </c>
      <c r="P72" s="1069" t="s">
        <v>367</v>
      </c>
      <c r="Q72" s="1070"/>
      <c r="R72" s="1070"/>
      <c r="S72" s="1071"/>
      <c r="T72" s="1069" t="s">
        <v>368</v>
      </c>
      <c r="U72" s="1070"/>
      <c r="V72" s="1071"/>
      <c r="W72" s="1075" t="s">
        <v>369</v>
      </c>
      <c r="X72" s="1076"/>
      <c r="Y72" s="128"/>
      <c r="AA72" s="128"/>
      <c r="AB72" s="128"/>
      <c r="AC72" s="128"/>
      <c r="AD72" s="128"/>
      <c r="AE72" s="128"/>
      <c r="AF72" s="128"/>
      <c r="AG72" s="128"/>
      <c r="AH72" s="128"/>
      <c r="AI72" s="128"/>
      <c r="AJ72" s="128"/>
      <c r="AK72" s="128"/>
      <c r="AL72" s="128"/>
      <c r="AM72" s="128"/>
      <c r="AN72" s="128"/>
    </row>
    <row r="73" spans="1:262" s="129" customFormat="1" ht="13.8" x14ac:dyDescent="0.2">
      <c r="A73" s="128"/>
      <c r="B73" s="199" t="s">
        <v>370</v>
      </c>
      <c r="C73" s="1079" t="s">
        <v>371</v>
      </c>
      <c r="D73" s="1080"/>
      <c r="E73" s="1080"/>
      <c r="F73" s="1080"/>
      <c r="G73" s="1080"/>
      <c r="H73" s="1080"/>
      <c r="I73" s="1080"/>
      <c r="J73" s="1080"/>
      <c r="K73" s="1080"/>
      <c r="L73" s="1080"/>
      <c r="M73" s="1080"/>
      <c r="N73" s="1081"/>
      <c r="O73" s="1068"/>
      <c r="P73" s="1072"/>
      <c r="Q73" s="1073"/>
      <c r="R73" s="1073"/>
      <c r="S73" s="1074"/>
      <c r="T73" s="1072"/>
      <c r="U73" s="1073"/>
      <c r="V73" s="1074"/>
      <c r="W73" s="1077"/>
      <c r="X73" s="1078"/>
      <c r="Y73" s="128"/>
      <c r="AA73" s="128"/>
      <c r="AB73" s="128"/>
      <c r="AC73" s="128"/>
      <c r="AD73" s="128"/>
      <c r="AE73" s="128"/>
      <c r="AF73" s="128"/>
      <c r="AG73" s="128"/>
      <c r="AH73" s="128"/>
      <c r="AI73" s="128"/>
      <c r="AJ73" s="128"/>
      <c r="AK73" s="128"/>
      <c r="AL73" s="128"/>
      <c r="AM73" s="128"/>
      <c r="AN73" s="128"/>
    </row>
    <row r="74" spans="1:262" s="129" customFormat="1" ht="13.8" x14ac:dyDescent="0.2">
      <c r="A74" s="128"/>
      <c r="B74" s="187">
        <f>+B70+1</f>
        <v>45</v>
      </c>
      <c r="C74" s="1037" t="s">
        <v>372</v>
      </c>
      <c r="D74" s="1038"/>
      <c r="E74" s="1038"/>
      <c r="F74" s="1038"/>
      <c r="G74" s="1038"/>
      <c r="H74" s="1038"/>
      <c r="I74" s="1038"/>
      <c r="J74" s="1038"/>
      <c r="K74" s="1038"/>
      <c r="L74" s="1038"/>
      <c r="M74" s="1038"/>
      <c r="N74" s="1039"/>
      <c r="O74" s="200"/>
      <c r="P74" s="1090"/>
      <c r="Q74" s="1090"/>
      <c r="R74" s="1090"/>
      <c r="S74" s="1090"/>
      <c r="T74" s="1091"/>
      <c r="U74" s="1091"/>
      <c r="V74" s="1092"/>
      <c r="W74" s="1093">
        <f>SUM(O74:V74)</f>
        <v>0</v>
      </c>
      <c r="X74" s="1094"/>
      <c r="Y74" s="128"/>
      <c r="AA74" s="128"/>
      <c r="AB74" s="128"/>
      <c r="AC74" s="128"/>
      <c r="AD74" s="128"/>
      <c r="AE74" s="128"/>
      <c r="AF74" s="128"/>
      <c r="AG74" s="128"/>
      <c r="AH74" s="128"/>
      <c r="AI74" s="128"/>
      <c r="AJ74" s="128"/>
      <c r="AK74" s="128"/>
      <c r="AL74" s="128"/>
      <c r="AM74" s="128"/>
      <c r="AN74" s="128"/>
    </row>
    <row r="75" spans="1:262" s="129" customFormat="1" ht="13.8" x14ac:dyDescent="0.2">
      <c r="A75" s="128"/>
      <c r="B75" s="201">
        <f>+B74+1</f>
        <v>46</v>
      </c>
      <c r="C75" s="1037" t="s">
        <v>373</v>
      </c>
      <c r="D75" s="1038"/>
      <c r="E75" s="1038"/>
      <c r="F75" s="1038"/>
      <c r="G75" s="1038"/>
      <c r="H75" s="1038"/>
      <c r="I75" s="1038"/>
      <c r="J75" s="1038"/>
      <c r="K75" s="1038"/>
      <c r="L75" s="1038"/>
      <c r="M75" s="1038"/>
      <c r="N75" s="1038"/>
      <c r="O75" s="200"/>
      <c r="P75" s="1090"/>
      <c r="Q75" s="1090"/>
      <c r="R75" s="1090"/>
      <c r="S75" s="1090"/>
      <c r="T75" s="1091"/>
      <c r="U75" s="1091"/>
      <c r="V75" s="1092"/>
      <c r="W75" s="1093">
        <f>SUM(O75:V75)</f>
        <v>0</v>
      </c>
      <c r="X75" s="1094"/>
      <c r="Y75" s="128"/>
      <c r="AA75" s="128"/>
      <c r="AB75" s="128"/>
      <c r="AC75" s="128"/>
      <c r="AD75" s="128"/>
      <c r="AE75" s="128"/>
      <c r="AF75" s="128"/>
      <c r="AG75" s="128"/>
      <c r="AH75" s="128"/>
      <c r="AI75" s="128"/>
      <c r="AJ75" s="128"/>
      <c r="AK75" s="128"/>
      <c r="AL75" s="128"/>
      <c r="AM75" s="128"/>
      <c r="AN75" s="128"/>
    </row>
    <row r="76" spans="1:262" s="129" customFormat="1" ht="13.8" x14ac:dyDescent="0.2">
      <c r="A76" s="128"/>
      <c r="B76" s="201">
        <f>+B75+1</f>
        <v>47</v>
      </c>
      <c r="C76" s="1037" t="s">
        <v>374</v>
      </c>
      <c r="D76" s="1038"/>
      <c r="E76" s="1038"/>
      <c r="F76" s="1038"/>
      <c r="G76" s="1038"/>
      <c r="H76" s="1038"/>
      <c r="I76" s="1038"/>
      <c r="J76" s="1038"/>
      <c r="K76" s="1038"/>
      <c r="L76" s="1038"/>
      <c r="M76" s="1038"/>
      <c r="N76" s="1038"/>
      <c r="O76" s="202"/>
      <c r="P76" s="1090">
        <f>+'Detalle 606'!C176</f>
        <v>0</v>
      </c>
      <c r="Q76" s="1090"/>
      <c r="R76" s="1090"/>
      <c r="S76" s="1090"/>
      <c r="T76" s="1091"/>
      <c r="U76" s="1091"/>
      <c r="V76" s="1092"/>
      <c r="W76" s="1093">
        <f>SUM(O76:V76)</f>
        <v>0</v>
      </c>
      <c r="X76" s="1094"/>
      <c r="Y76" s="128"/>
      <c r="AA76" s="128"/>
      <c r="AB76" s="128"/>
      <c r="AC76" s="128"/>
      <c r="AD76" s="128"/>
      <c r="AE76" s="128"/>
      <c r="AF76" s="128"/>
      <c r="AG76" s="128"/>
      <c r="AH76" s="128"/>
      <c r="AI76" s="128"/>
      <c r="AJ76" s="128"/>
      <c r="AK76" s="128"/>
      <c r="AL76" s="128"/>
      <c r="AM76" s="128"/>
      <c r="AN76" s="128"/>
    </row>
    <row r="77" spans="1:262" s="129" customFormat="1" ht="13.8" x14ac:dyDescent="0.2">
      <c r="A77" s="128"/>
      <c r="B77" s="201">
        <f>+B76+1</f>
        <v>48</v>
      </c>
      <c r="C77" s="1042" t="s">
        <v>375</v>
      </c>
      <c r="D77" s="1043"/>
      <c r="E77" s="1043"/>
      <c r="F77" s="1043"/>
      <c r="G77" s="1043"/>
      <c r="H77" s="1043"/>
      <c r="I77" s="1043"/>
      <c r="J77" s="1043"/>
      <c r="K77" s="1043"/>
      <c r="L77" s="1043"/>
      <c r="M77" s="1043"/>
      <c r="N77" s="1044"/>
      <c r="O77" s="438">
        <f>+O76</f>
        <v>0</v>
      </c>
      <c r="P77" s="1095">
        <f>SUM(P74:S76)</f>
        <v>0</v>
      </c>
      <c r="Q77" s="1096"/>
      <c r="R77" s="1096"/>
      <c r="S77" s="1097"/>
      <c r="T77" s="1098">
        <f>SUM(T74:V76)</f>
        <v>0</v>
      </c>
      <c r="U77" s="1098"/>
      <c r="V77" s="1099"/>
      <c r="W77" s="1093">
        <f>SUM(O77:V77)</f>
        <v>0</v>
      </c>
      <c r="X77" s="1094"/>
      <c r="Y77" s="128"/>
      <c r="AA77" s="128"/>
      <c r="AB77" s="128"/>
      <c r="AC77" s="128"/>
      <c r="AD77" s="128"/>
      <c r="AE77" s="128"/>
      <c r="AF77" s="128"/>
      <c r="AG77" s="128"/>
      <c r="AH77" s="128"/>
      <c r="AI77" s="128"/>
      <c r="AJ77" s="128"/>
      <c r="AK77" s="128"/>
      <c r="AL77" s="128"/>
      <c r="AM77" s="128"/>
      <c r="AN77" s="128"/>
      <c r="JB77" s="438"/>
    </row>
    <row r="78" spans="1:262" s="129" customFormat="1" ht="13.8" x14ac:dyDescent="0.2">
      <c r="A78" s="128"/>
      <c r="B78" s="199" t="s">
        <v>376</v>
      </c>
      <c r="C78" s="1079" t="s">
        <v>377</v>
      </c>
      <c r="D78" s="1080"/>
      <c r="E78" s="1080"/>
      <c r="F78" s="1080"/>
      <c r="G78" s="1080"/>
      <c r="H78" s="1080"/>
      <c r="I78" s="1080"/>
      <c r="J78" s="1080"/>
      <c r="K78" s="1080"/>
      <c r="L78" s="1080"/>
      <c r="M78" s="1080"/>
      <c r="N78" s="1080"/>
      <c r="O78" s="1080"/>
      <c r="P78" s="1080"/>
      <c r="Q78" s="1080"/>
      <c r="R78" s="1080"/>
      <c r="S78" s="1080"/>
      <c r="T78" s="1080"/>
      <c r="U78" s="1080"/>
      <c r="V78" s="1080"/>
      <c r="W78" s="1080"/>
      <c r="X78" s="1111"/>
      <c r="Y78" s="128"/>
      <c r="AA78" s="128"/>
      <c r="AB78" s="128"/>
      <c r="AC78" s="128"/>
      <c r="AD78" s="128"/>
      <c r="AE78" s="128"/>
      <c r="AF78" s="128"/>
      <c r="AG78" s="128"/>
      <c r="AH78" s="128"/>
      <c r="AI78" s="128"/>
      <c r="AJ78" s="128"/>
      <c r="AK78" s="128"/>
      <c r="AL78" s="128"/>
      <c r="AM78" s="128"/>
      <c r="AN78" s="128"/>
    </row>
    <row r="79" spans="1:262" s="129" customFormat="1" ht="13.8" x14ac:dyDescent="0.2">
      <c r="A79" s="128"/>
      <c r="B79" s="187">
        <f>+B77+1</f>
        <v>49</v>
      </c>
      <c r="C79" s="995" t="s">
        <v>378</v>
      </c>
      <c r="D79" s="996"/>
      <c r="E79" s="996"/>
      <c r="F79" s="996"/>
      <c r="G79" s="996"/>
      <c r="H79" s="996"/>
      <c r="I79" s="996"/>
      <c r="J79" s="996"/>
      <c r="K79" s="996"/>
      <c r="L79" s="996"/>
      <c r="M79" s="996"/>
      <c r="N79" s="997"/>
      <c r="O79" s="200"/>
      <c r="P79" s="1090"/>
      <c r="Q79" s="1090"/>
      <c r="R79" s="1090"/>
      <c r="S79" s="1090"/>
      <c r="T79" s="1103"/>
      <c r="U79" s="1091"/>
      <c r="V79" s="1092"/>
      <c r="W79" s="1093">
        <f>SUM(O79:V79)</f>
        <v>0</v>
      </c>
      <c r="X79" s="1094"/>
      <c r="Y79" s="128"/>
      <c r="AA79" s="128"/>
      <c r="AB79" s="128"/>
      <c r="AC79" s="128"/>
      <c r="AD79" s="128"/>
      <c r="AE79" s="128"/>
      <c r="AF79" s="128"/>
      <c r="AG79" s="128"/>
      <c r="AH79" s="128"/>
      <c r="AI79" s="128"/>
      <c r="AJ79" s="128"/>
      <c r="AK79" s="128"/>
      <c r="AL79" s="128"/>
      <c r="AM79" s="128"/>
      <c r="AN79" s="128"/>
    </row>
    <row r="80" spans="1:262" s="129" customFormat="1" ht="13.8" x14ac:dyDescent="0.2">
      <c r="A80" s="128"/>
      <c r="B80" s="187">
        <f>+B79+1</f>
        <v>50</v>
      </c>
      <c r="C80" s="1100" t="s">
        <v>379</v>
      </c>
      <c r="D80" s="1101"/>
      <c r="E80" s="1101"/>
      <c r="F80" s="1101"/>
      <c r="G80" s="1101"/>
      <c r="H80" s="1101"/>
      <c r="I80" s="1101"/>
      <c r="J80" s="1101"/>
      <c r="K80" s="1101"/>
      <c r="L80" s="1101"/>
      <c r="M80" s="1101"/>
      <c r="N80" s="1102"/>
      <c r="O80" s="200">
        <f>+'Detalle 606'!C170</f>
        <v>5894.99</v>
      </c>
      <c r="P80" s="1090">
        <f>+('Imagen 606'!J9-'Anexo A'!O80)</f>
        <v>-5894.99</v>
      </c>
      <c r="Q80" s="1090"/>
      <c r="R80" s="1090"/>
      <c r="S80" s="1090"/>
      <c r="T80" s="1103">
        <f>+'Detalle Importaciones DGII'!O8</f>
        <v>0</v>
      </c>
      <c r="U80" s="1091"/>
      <c r="V80" s="1092"/>
      <c r="W80" s="1093">
        <f>SUM(O80:V80)</f>
        <v>0</v>
      </c>
      <c r="X80" s="1094"/>
      <c r="Y80" s="128"/>
      <c r="AA80" s="128"/>
      <c r="AB80" s="128"/>
      <c r="AC80" s="128"/>
      <c r="AD80" s="128"/>
      <c r="AE80" s="128"/>
      <c r="AF80" s="128"/>
      <c r="AG80" s="128"/>
      <c r="AH80" s="128"/>
      <c r="AI80" s="128"/>
      <c r="AJ80" s="128"/>
      <c r="AK80" s="128"/>
      <c r="AL80" s="128"/>
      <c r="AM80" s="128"/>
      <c r="AN80" s="128"/>
    </row>
    <row r="81" spans="1:262" s="129" customFormat="1" ht="13.8" x14ac:dyDescent="0.2">
      <c r="A81" s="128"/>
      <c r="B81" s="187">
        <f>B80+1</f>
        <v>51</v>
      </c>
      <c r="C81" s="1100" t="s">
        <v>380</v>
      </c>
      <c r="D81" s="1101"/>
      <c r="E81" s="1101"/>
      <c r="F81" s="1101"/>
      <c r="G81" s="1101"/>
      <c r="H81" s="1101"/>
      <c r="I81" s="1101"/>
      <c r="J81" s="1101"/>
      <c r="K81" s="1101"/>
      <c r="L81" s="1101"/>
      <c r="M81" s="1101"/>
      <c r="N81" s="1102"/>
      <c r="T81" s="1103"/>
      <c r="U81" s="1091"/>
      <c r="V81" s="1092"/>
      <c r="W81" s="1093">
        <f>SUM(O81:V81)</f>
        <v>0</v>
      </c>
      <c r="X81" s="1094"/>
      <c r="Y81" s="128"/>
      <c r="AA81" s="128"/>
      <c r="AB81" s="128"/>
      <c r="AC81" s="128"/>
      <c r="AD81" s="128"/>
      <c r="AE81" s="128"/>
      <c r="AF81" s="128"/>
      <c r="AG81" s="128"/>
      <c r="AH81" s="128"/>
      <c r="AI81" s="128"/>
      <c r="AJ81" s="128"/>
      <c r="AK81" s="128"/>
      <c r="AL81" s="128"/>
      <c r="AM81" s="128"/>
      <c r="AN81" s="128"/>
    </row>
    <row r="82" spans="1:262" s="129" customFormat="1" ht="13.8" x14ac:dyDescent="0.2">
      <c r="A82" s="128"/>
      <c r="B82" s="187">
        <f>B81+1</f>
        <v>52</v>
      </c>
      <c r="C82" s="1104" t="s">
        <v>381</v>
      </c>
      <c r="D82" s="1105"/>
      <c r="E82" s="1105"/>
      <c r="F82" s="1105"/>
      <c r="G82" s="1105"/>
      <c r="H82" s="1105"/>
      <c r="I82" s="1105"/>
      <c r="J82" s="1105"/>
      <c r="K82" s="1105"/>
      <c r="L82" s="1105"/>
      <c r="M82" s="1105"/>
      <c r="N82" s="1106"/>
      <c r="O82" s="203">
        <f>SUM(O79:O80)</f>
        <v>5894.99</v>
      </c>
      <c r="P82" s="1107">
        <f>SUM(P79:S80)</f>
        <v>-5894.99</v>
      </c>
      <c r="Q82" s="1107"/>
      <c r="R82" s="1107"/>
      <c r="S82" s="1107"/>
      <c r="T82" s="1108">
        <f>SUM(T79:V81)</f>
        <v>0</v>
      </c>
      <c r="U82" s="1109"/>
      <c r="V82" s="1110"/>
      <c r="W82" s="1093">
        <f>SUM(O82:V82)</f>
        <v>0</v>
      </c>
      <c r="X82" s="1094"/>
      <c r="Y82" s="128"/>
      <c r="AA82" s="128"/>
      <c r="AB82" s="128"/>
      <c r="AC82" s="128"/>
      <c r="AD82" s="128"/>
      <c r="AE82" s="128"/>
      <c r="AF82" s="128"/>
      <c r="AG82" s="128"/>
      <c r="AH82" s="128"/>
      <c r="AI82" s="128"/>
      <c r="AJ82" s="128"/>
      <c r="AK82" s="128"/>
      <c r="AL82" s="128"/>
      <c r="AM82" s="128"/>
      <c r="AN82" s="128"/>
      <c r="JB82" s="438"/>
    </row>
    <row r="83" spans="1:262" s="129" customFormat="1" ht="13.35" customHeight="1" x14ac:dyDescent="0.2">
      <c r="A83" s="128"/>
      <c r="B83" s="199" t="s">
        <v>382</v>
      </c>
      <c r="C83" s="1079" t="s">
        <v>383</v>
      </c>
      <c r="D83" s="1080"/>
      <c r="E83" s="1080"/>
      <c r="F83" s="1080"/>
      <c r="G83" s="1080"/>
      <c r="H83" s="1080"/>
      <c r="I83" s="1080"/>
      <c r="J83" s="1080"/>
      <c r="K83" s="1080"/>
      <c r="L83" s="1080"/>
      <c r="M83" s="1080"/>
      <c r="N83" s="1080"/>
      <c r="O83" s="1080"/>
      <c r="P83" s="1080"/>
      <c r="Q83" s="1080"/>
      <c r="R83" s="1080"/>
      <c r="S83" s="1080"/>
      <c r="T83" s="1080"/>
      <c r="U83" s="1080"/>
      <c r="V83" s="1080"/>
      <c r="W83" s="1080"/>
      <c r="X83" s="1111"/>
      <c r="Y83" s="128"/>
      <c r="AA83" s="128"/>
      <c r="AB83" s="128"/>
      <c r="AC83" s="128"/>
      <c r="AD83" s="128"/>
      <c r="AE83" s="128"/>
      <c r="AF83" s="128"/>
      <c r="AG83" s="128"/>
      <c r="AH83" s="128"/>
      <c r="AI83" s="128"/>
      <c r="AJ83" s="128"/>
      <c r="AK83" s="128"/>
      <c r="AL83" s="128"/>
      <c r="AM83" s="128"/>
      <c r="AN83" s="128"/>
      <c r="JB83" s="438"/>
    </row>
    <row r="84" spans="1:262" s="129" customFormat="1" ht="13.8" x14ac:dyDescent="0.2">
      <c r="A84" s="128"/>
      <c r="B84" s="187">
        <f>B82+1</f>
        <v>53</v>
      </c>
      <c r="C84" s="1037" t="s">
        <v>384</v>
      </c>
      <c r="D84" s="1038"/>
      <c r="E84" s="1038"/>
      <c r="F84" s="1038"/>
      <c r="G84" s="1038"/>
      <c r="H84" s="1038"/>
      <c r="I84" s="1038"/>
      <c r="J84" s="1038"/>
      <c r="K84" s="1038"/>
      <c r="L84" s="1038"/>
      <c r="M84" s="1038"/>
      <c r="N84" s="1039"/>
      <c r="O84" s="200"/>
      <c r="P84" s="1103">
        <f>+'Detalle 606'!D172</f>
        <v>0</v>
      </c>
      <c r="Q84" s="1091"/>
      <c r="R84" s="1091"/>
      <c r="S84" s="1092"/>
      <c r="T84" s="1103"/>
      <c r="U84" s="1091"/>
      <c r="V84" s="1092"/>
      <c r="W84" s="1093">
        <f>SUM(O84:V84)</f>
        <v>0</v>
      </c>
      <c r="X84" s="1094"/>
      <c r="Y84" s="128"/>
      <c r="AA84" s="128"/>
      <c r="AB84" s="128"/>
      <c r="AC84" s="128"/>
      <c r="AD84" s="128"/>
      <c r="AE84" s="128"/>
      <c r="AF84" s="128"/>
      <c r="AG84" s="128"/>
      <c r="AH84" s="128"/>
      <c r="AI84" s="128"/>
      <c r="AJ84" s="128"/>
      <c r="AK84" s="128"/>
      <c r="AL84" s="128"/>
      <c r="AM84" s="128"/>
      <c r="AN84" s="128"/>
      <c r="JB84" s="440"/>
    </row>
    <row r="85" spans="1:262" s="129" customFormat="1" ht="13.8" x14ac:dyDescent="0.2">
      <c r="A85" s="128"/>
      <c r="B85" s="187">
        <f>B84+1</f>
        <v>54</v>
      </c>
      <c r="C85" s="1123" t="s">
        <v>385</v>
      </c>
      <c r="D85" s="1124"/>
      <c r="E85" s="1124"/>
      <c r="F85" s="1124"/>
      <c r="G85" s="1124"/>
      <c r="H85" s="1124"/>
      <c r="I85" s="1124"/>
      <c r="J85" s="1124"/>
      <c r="K85" s="1124"/>
      <c r="L85" s="1124"/>
      <c r="M85" s="1124"/>
      <c r="N85" s="1124"/>
      <c r="O85" s="1124"/>
      <c r="P85" s="1124"/>
      <c r="Q85" s="1124"/>
      <c r="R85" s="1124"/>
      <c r="S85" s="1124"/>
      <c r="T85" s="1124"/>
      <c r="U85" s="1124"/>
      <c r="V85" s="1125"/>
      <c r="W85" s="1126">
        <f>IF('IT-1'!V17+'IT-1'!V18+'IT-1'!V22+'IT-1'!V20+'IT-1'!V21=0,0,IFERROR(('IT-1'!V16+'IT-1'!V19+'IT-1'!V25)/'IT-1'!V14,0))</f>
        <v>0</v>
      </c>
      <c r="X85" s="1127"/>
      <c r="Y85" s="128"/>
      <c r="AA85" s="128"/>
      <c r="AB85" s="128"/>
      <c r="AC85" s="128"/>
      <c r="AD85" s="128"/>
      <c r="AE85" s="128"/>
      <c r="AF85" s="128"/>
      <c r="AG85" s="128"/>
      <c r="AH85" s="128"/>
      <c r="AI85" s="128"/>
      <c r="AJ85" s="128"/>
      <c r="AK85" s="128"/>
      <c r="AL85" s="128"/>
      <c r="AM85" s="128"/>
      <c r="AN85" s="128"/>
      <c r="JB85" s="129">
        <f>100-63.81</f>
        <v>36.19</v>
      </c>
    </row>
    <row r="86" spans="1:262" s="129" customFormat="1" ht="13.8" x14ac:dyDescent="0.2">
      <c r="A86" s="128"/>
      <c r="B86" s="187">
        <f>B85+1</f>
        <v>55</v>
      </c>
      <c r="C86" s="1042" t="s">
        <v>386</v>
      </c>
      <c r="D86" s="1043"/>
      <c r="E86" s="1043"/>
      <c r="F86" s="1043"/>
      <c r="G86" s="1043"/>
      <c r="H86" s="1043"/>
      <c r="I86" s="1043"/>
      <c r="J86" s="1043"/>
      <c r="K86" s="1043"/>
      <c r="L86" s="1043"/>
      <c r="M86" s="1043"/>
      <c r="N86" s="1044"/>
      <c r="O86" s="204">
        <f>+O84*W85</f>
        <v>0</v>
      </c>
      <c r="P86" s="1112">
        <f>+P84*W85</f>
        <v>0</v>
      </c>
      <c r="Q86" s="1113"/>
      <c r="R86" s="1113"/>
      <c r="S86" s="1114"/>
      <c r="T86" s="1112">
        <f>+T84*W85</f>
        <v>0</v>
      </c>
      <c r="U86" s="1113"/>
      <c r="V86" s="1114"/>
      <c r="W86" s="1115">
        <f>SUM(O86:V86)</f>
        <v>0</v>
      </c>
      <c r="X86" s="1116"/>
      <c r="Y86" s="128"/>
      <c r="AA86" s="128"/>
      <c r="AB86" s="128"/>
      <c r="AC86" s="128"/>
      <c r="AD86" s="128"/>
      <c r="AE86" s="128"/>
      <c r="AF86" s="128"/>
      <c r="AG86" s="128"/>
      <c r="AH86" s="128"/>
      <c r="AI86" s="128"/>
      <c r="AJ86" s="128"/>
      <c r="AK86" s="128"/>
      <c r="AL86" s="128"/>
      <c r="AM86" s="128"/>
      <c r="AN86" s="128"/>
      <c r="JB86" s="438"/>
    </row>
    <row r="87" spans="1:262" s="129" customFormat="1" ht="14.4" thickBot="1" x14ac:dyDescent="0.25">
      <c r="A87" s="128"/>
      <c r="B87" s="187">
        <f>+B86+1</f>
        <v>56</v>
      </c>
      <c r="C87" s="1117" t="s">
        <v>387</v>
      </c>
      <c r="D87" s="1118"/>
      <c r="E87" s="1118"/>
      <c r="F87" s="1118"/>
      <c r="G87" s="1118"/>
      <c r="H87" s="1118"/>
      <c r="I87" s="1118"/>
      <c r="J87" s="1118"/>
      <c r="K87" s="1118"/>
      <c r="L87" s="1118"/>
      <c r="M87" s="1118"/>
      <c r="N87" s="1119"/>
      <c r="O87" s="205">
        <f>O82+O86</f>
        <v>5894.99</v>
      </c>
      <c r="P87" s="1120">
        <f>P82+P86</f>
        <v>-5894.99</v>
      </c>
      <c r="Q87" s="1121"/>
      <c r="R87" s="1121"/>
      <c r="S87" s="1122"/>
      <c r="T87" s="1120">
        <f>T82+T86</f>
        <v>0</v>
      </c>
      <c r="U87" s="1121"/>
      <c r="V87" s="1122"/>
      <c r="W87" s="1082">
        <f>SUM(O87:V87)</f>
        <v>0</v>
      </c>
      <c r="X87" s="1083"/>
      <c r="Y87" s="128"/>
      <c r="AA87" s="128"/>
      <c r="AB87" s="128"/>
      <c r="AC87" s="128"/>
      <c r="AD87" s="128"/>
      <c r="AE87" s="128"/>
      <c r="AF87" s="128"/>
      <c r="AG87" s="128"/>
      <c r="AH87" s="128"/>
      <c r="AI87" s="128"/>
      <c r="AJ87" s="128"/>
      <c r="AK87" s="128"/>
      <c r="AL87" s="128"/>
      <c r="AM87" s="128"/>
      <c r="AN87" s="128"/>
    </row>
    <row r="88" spans="1:262" ht="13.8" x14ac:dyDescent="0.2">
      <c r="B88" s="206" t="s">
        <v>388</v>
      </c>
      <c r="C88" s="206"/>
      <c r="D88" s="206"/>
      <c r="E88" s="206"/>
      <c r="F88" s="206"/>
      <c r="G88" s="206"/>
      <c r="H88" s="206"/>
      <c r="I88" s="206"/>
      <c r="J88" s="206"/>
      <c r="K88" s="206"/>
      <c r="L88" s="206"/>
      <c r="M88" s="206"/>
      <c r="N88" s="206"/>
      <c r="O88" s="206"/>
      <c r="P88" s="206"/>
      <c r="Q88" s="206"/>
      <c r="R88" s="206"/>
      <c r="S88" s="206"/>
      <c r="T88" s="206"/>
      <c r="U88" s="206"/>
      <c r="V88" s="206"/>
      <c r="W88" s="206"/>
      <c r="X88" s="206"/>
    </row>
    <row r="89" spans="1:262" ht="10.199999999999999" hidden="1" x14ac:dyDescent="0.2"/>
    <row r="90" spans="1:262" ht="10.199999999999999" hidden="1" x14ac:dyDescent="0.2"/>
    <row r="91" spans="1:262" ht="10.199999999999999" hidden="1" x14ac:dyDescent="0.2"/>
    <row r="92" spans="1:262" ht="10.199999999999999" hidden="1" x14ac:dyDescent="0.2"/>
    <row r="93" spans="1:262" ht="10.199999999999999" hidden="1" x14ac:dyDescent="0.2"/>
    <row r="94" spans="1:262" ht="10.199999999999999" hidden="1" x14ac:dyDescent="0.2"/>
    <row r="95" spans="1:262" ht="10.199999999999999" hidden="1" x14ac:dyDescent="0.2"/>
    <row r="96" spans="1:262" ht="10.199999999999999" hidden="1" x14ac:dyDescent="0.2"/>
    <row r="97" ht="10.199999999999999" hidden="1" x14ac:dyDescent="0.2"/>
    <row r="98" ht="10.199999999999999" hidden="1" x14ac:dyDescent="0.2"/>
    <row r="99" ht="10.199999999999999" hidden="1" x14ac:dyDescent="0.2"/>
    <row r="100" ht="10.199999999999999" hidden="1" x14ac:dyDescent="0.2"/>
    <row r="101" ht="10.199999999999999" hidden="1" x14ac:dyDescent="0.2"/>
    <row r="102" ht="10.199999999999999" hidden="1" x14ac:dyDescent="0.2"/>
    <row r="103" ht="10.199999999999999" hidden="1" x14ac:dyDescent="0.2"/>
    <row r="104" ht="10.199999999999999" hidden="1" x14ac:dyDescent="0.2"/>
    <row r="105" ht="10.199999999999999" hidden="1" x14ac:dyDescent="0.2"/>
    <row r="106" ht="10.199999999999999" hidden="1" x14ac:dyDescent="0.2"/>
    <row r="107" ht="10.199999999999999" hidden="1" x14ac:dyDescent="0.2"/>
    <row r="108" ht="10.199999999999999" hidden="1" x14ac:dyDescent="0.2"/>
    <row r="109" ht="10.199999999999999" hidden="1" x14ac:dyDescent="0.2"/>
    <row r="110" ht="10.199999999999999" hidden="1" x14ac:dyDescent="0.2"/>
    <row r="111" ht="10.199999999999999" hidden="1" x14ac:dyDescent="0.2"/>
    <row r="112" ht="10.199999999999999" hidden="1" x14ac:dyDescent="0.2"/>
    <row r="113" ht="10.199999999999999" hidden="1" x14ac:dyDescent="0.2"/>
    <row r="114" ht="10.199999999999999" hidden="1" x14ac:dyDescent="0.2"/>
    <row r="115" ht="10.199999999999999" hidden="1" x14ac:dyDescent="0.2"/>
    <row r="116" ht="10.199999999999999" hidden="1" x14ac:dyDescent="0.2"/>
    <row r="117" ht="10.199999999999999" hidden="1" x14ac:dyDescent="0.2"/>
    <row r="118" ht="10.199999999999999" hidden="1" x14ac:dyDescent="0.2"/>
    <row r="119" ht="10.199999999999999" hidden="1" x14ac:dyDescent="0.2"/>
    <row r="120" ht="10.199999999999999" hidden="1" x14ac:dyDescent="0.2"/>
    <row r="121" ht="10.199999999999999" hidden="1" x14ac:dyDescent="0.2"/>
    <row r="122" ht="10.199999999999999" hidden="1" x14ac:dyDescent="0.2"/>
    <row r="123" ht="10.199999999999999" hidden="1" x14ac:dyDescent="0.2"/>
    <row r="124" ht="10.199999999999999" hidden="1" x14ac:dyDescent="0.2"/>
    <row r="125" ht="10.199999999999999" hidden="1" x14ac:dyDescent="0.2"/>
    <row r="126" ht="10.199999999999999" hidden="1" x14ac:dyDescent="0.2"/>
    <row r="127" ht="10.199999999999999" hidden="1" x14ac:dyDescent="0.2"/>
    <row r="128" ht="10.199999999999999" hidden="1" x14ac:dyDescent="0.2"/>
    <row r="129" ht="10.199999999999999" hidden="1" x14ac:dyDescent="0.2"/>
    <row r="130" ht="10.199999999999999" hidden="1" x14ac:dyDescent="0.2"/>
    <row r="131" ht="10.199999999999999" hidden="1" x14ac:dyDescent="0.2"/>
    <row r="132" ht="10.199999999999999" hidden="1" x14ac:dyDescent="0.2"/>
    <row r="133" ht="10.199999999999999" hidden="1" x14ac:dyDescent="0.2"/>
    <row r="134" ht="10.199999999999999" hidden="1" x14ac:dyDescent="0.2"/>
    <row r="135" ht="10.199999999999999" hidden="1" x14ac:dyDescent="0.2"/>
    <row r="136" ht="10.199999999999999" hidden="1" x14ac:dyDescent="0.2"/>
    <row r="137" ht="10.199999999999999" hidden="1" x14ac:dyDescent="0.2"/>
    <row r="138" ht="10.199999999999999" hidden="1" x14ac:dyDescent="0.2"/>
    <row r="139" ht="10.199999999999999" hidden="1" x14ac:dyDescent="0.2"/>
    <row r="140" ht="10.199999999999999" hidden="1" x14ac:dyDescent="0.2"/>
    <row r="141" ht="10.199999999999999" hidden="1" x14ac:dyDescent="0.2"/>
    <row r="142" ht="10.199999999999999" hidden="1" x14ac:dyDescent="0.2"/>
    <row r="143" ht="10.199999999999999" hidden="1" x14ac:dyDescent="0.2"/>
    <row r="144" ht="10.199999999999999" hidden="1" x14ac:dyDescent="0.2"/>
    <row r="145" ht="10.199999999999999" hidden="1" x14ac:dyDescent="0.2"/>
    <row r="146" ht="10.199999999999999" hidden="1" x14ac:dyDescent="0.2"/>
    <row r="147" ht="10.199999999999999" hidden="1" x14ac:dyDescent="0.2"/>
    <row r="148" ht="10.199999999999999" hidden="1" x14ac:dyDescent="0.2"/>
    <row r="149" ht="10.199999999999999" hidden="1" x14ac:dyDescent="0.2"/>
    <row r="150" ht="10.199999999999999" hidden="1" x14ac:dyDescent="0.2"/>
    <row r="151" ht="10.199999999999999" hidden="1" x14ac:dyDescent="0.2"/>
    <row r="152" ht="10.199999999999999" hidden="1" x14ac:dyDescent="0.2"/>
    <row r="153" ht="10.199999999999999" hidden="1" x14ac:dyDescent="0.2"/>
    <row r="154" ht="10.199999999999999" hidden="1" x14ac:dyDescent="0.2"/>
    <row r="155" ht="10.199999999999999" hidden="1" x14ac:dyDescent="0.2"/>
    <row r="156" ht="10.199999999999999" hidden="1" x14ac:dyDescent="0.2"/>
    <row r="157" ht="10.199999999999999" hidden="1" x14ac:dyDescent="0.2"/>
    <row r="158" ht="10.199999999999999" hidden="1" x14ac:dyDescent="0.2"/>
    <row r="159" ht="10.199999999999999" hidden="1" x14ac:dyDescent="0.2"/>
    <row r="160" ht="10.199999999999999" hidden="1" x14ac:dyDescent="0.2"/>
    <row r="161" ht="10.199999999999999" hidden="1" x14ac:dyDescent="0.2"/>
    <row r="162" ht="10.199999999999999" hidden="1" x14ac:dyDescent="0.2"/>
    <row r="163" ht="10.199999999999999" hidden="1" x14ac:dyDescent="0.2"/>
    <row r="164" ht="10.199999999999999" hidden="1" x14ac:dyDescent="0.2"/>
    <row r="165" ht="10.199999999999999" hidden="1" x14ac:dyDescent="0.2"/>
    <row r="166" ht="10.199999999999999" hidden="1" x14ac:dyDescent="0.2"/>
    <row r="167" ht="10.199999999999999" hidden="1" x14ac:dyDescent="0.2"/>
    <row r="168" ht="10.199999999999999" hidden="1" x14ac:dyDescent="0.2"/>
    <row r="169" ht="10.199999999999999" hidden="1" x14ac:dyDescent="0.2"/>
    <row r="170" ht="10.199999999999999" hidden="1" x14ac:dyDescent="0.2"/>
    <row r="171" ht="10.199999999999999" hidden="1" x14ac:dyDescent="0.2"/>
    <row r="172" ht="10.199999999999999" hidden="1" x14ac:dyDescent="0.2"/>
    <row r="173" ht="10.199999999999999" hidden="1" x14ac:dyDescent="0.2"/>
    <row r="174" ht="10.199999999999999" hidden="1" x14ac:dyDescent="0.2"/>
    <row r="175" ht="10.199999999999999" hidden="1" x14ac:dyDescent="0.2"/>
    <row r="176" ht="10.199999999999999" hidden="1" x14ac:dyDescent="0.2"/>
    <row r="177" ht="10.199999999999999" hidden="1" x14ac:dyDescent="0.2"/>
    <row r="178" ht="10.199999999999999" hidden="1" x14ac:dyDescent="0.2"/>
    <row r="179" ht="10.199999999999999" hidden="1" x14ac:dyDescent="0.2"/>
    <row r="180" ht="10.199999999999999" hidden="1" x14ac:dyDescent="0.2"/>
    <row r="181" ht="10.199999999999999" hidden="1" x14ac:dyDescent="0.2"/>
    <row r="182" ht="10.199999999999999" hidden="1" x14ac:dyDescent="0.2"/>
    <row r="183" ht="10.199999999999999" hidden="1" x14ac:dyDescent="0.2"/>
    <row r="184" ht="10.199999999999999" hidden="1" x14ac:dyDescent="0.2"/>
    <row r="185" ht="10.199999999999999" hidden="1" x14ac:dyDescent="0.2"/>
    <row r="186" ht="10.199999999999999" hidden="1" x14ac:dyDescent="0.2"/>
    <row r="187" ht="10.199999999999999" hidden="1" x14ac:dyDescent="0.2"/>
    <row r="188" ht="10.199999999999999" hidden="1" x14ac:dyDescent="0.2"/>
    <row r="189" ht="10.199999999999999" hidden="1" x14ac:dyDescent="0.2"/>
    <row r="190" ht="10.199999999999999" hidden="1" x14ac:dyDescent="0.2"/>
    <row r="191" ht="10.199999999999999" hidden="1" x14ac:dyDescent="0.2"/>
    <row r="192" ht="10.199999999999999" hidden="1" x14ac:dyDescent="0.2"/>
    <row r="193" ht="10.199999999999999" hidden="1" x14ac:dyDescent="0.2"/>
    <row r="194" ht="10.199999999999999" hidden="1" x14ac:dyDescent="0.2"/>
    <row r="195" ht="10.199999999999999" hidden="1" x14ac:dyDescent="0.2"/>
    <row r="196" ht="10.199999999999999" hidden="1" x14ac:dyDescent="0.2"/>
    <row r="197" ht="10.199999999999999" hidden="1" x14ac:dyDescent="0.2"/>
    <row r="198" ht="10.199999999999999" hidden="1" x14ac:dyDescent="0.2"/>
    <row r="199" ht="10.199999999999999" hidden="1" x14ac:dyDescent="0.2"/>
    <row r="200" ht="10.199999999999999" hidden="1" x14ac:dyDescent="0.2"/>
    <row r="201" ht="10.199999999999999" hidden="1" x14ac:dyDescent="0.2"/>
    <row r="202" ht="10.199999999999999" hidden="1" x14ac:dyDescent="0.2"/>
    <row r="203" ht="10.199999999999999" hidden="1" x14ac:dyDescent="0.2"/>
    <row r="204" ht="10.199999999999999" hidden="1" x14ac:dyDescent="0.2"/>
    <row r="205" ht="10.199999999999999" hidden="1" x14ac:dyDescent="0.2"/>
    <row r="206" ht="10.199999999999999" hidden="1" x14ac:dyDescent="0.2"/>
    <row r="207" ht="10.199999999999999" hidden="1" x14ac:dyDescent="0.2"/>
    <row r="208" ht="10.199999999999999" hidden="1" x14ac:dyDescent="0.2"/>
    <row r="209" ht="10.199999999999999" hidden="1" x14ac:dyDescent="0.2"/>
    <row r="210" ht="10.199999999999999" hidden="1" x14ac:dyDescent="0.2"/>
    <row r="211" ht="10.199999999999999" hidden="1" x14ac:dyDescent="0.2"/>
    <row r="212" ht="10.199999999999999" hidden="1" x14ac:dyDescent="0.2"/>
    <row r="213" ht="10.199999999999999" hidden="1" x14ac:dyDescent="0.2"/>
    <row r="214" ht="10.199999999999999" hidden="1" x14ac:dyDescent="0.2"/>
    <row r="215" ht="10.199999999999999" hidden="1" x14ac:dyDescent="0.2"/>
    <row r="216" ht="10.199999999999999" hidden="1" x14ac:dyDescent="0.2"/>
    <row r="217" ht="10.199999999999999" hidden="1" x14ac:dyDescent="0.2"/>
    <row r="218" ht="10.199999999999999" hidden="1" x14ac:dyDescent="0.2"/>
    <row r="219" ht="10.199999999999999" hidden="1" x14ac:dyDescent="0.2"/>
    <row r="220" ht="10.199999999999999" hidden="1" x14ac:dyDescent="0.2"/>
    <row r="221" ht="10.199999999999999" hidden="1" x14ac:dyDescent="0.2"/>
    <row r="222" ht="10.199999999999999" hidden="1" x14ac:dyDescent="0.2"/>
    <row r="223" ht="10.199999999999999" hidden="1" x14ac:dyDescent="0.2"/>
    <row r="224" ht="10.199999999999999" hidden="1" x14ac:dyDescent="0.2"/>
    <row r="225" ht="10.199999999999999" hidden="1" x14ac:dyDescent="0.2"/>
    <row r="226" ht="10.199999999999999" hidden="1" x14ac:dyDescent="0.2"/>
    <row r="227" ht="10.199999999999999" hidden="1" x14ac:dyDescent="0.2"/>
    <row r="228" ht="10.199999999999999" hidden="1" x14ac:dyDescent="0.2"/>
    <row r="229" ht="10.199999999999999" hidden="1" x14ac:dyDescent="0.2"/>
    <row r="230" ht="10.199999999999999" hidden="1" x14ac:dyDescent="0.2"/>
    <row r="231" ht="10.199999999999999" hidden="1" x14ac:dyDescent="0.2"/>
    <row r="232" ht="10.199999999999999" hidden="1" x14ac:dyDescent="0.2"/>
    <row r="233" ht="10.199999999999999" hidden="1" x14ac:dyDescent="0.2"/>
    <row r="234" ht="10.199999999999999" hidden="1" x14ac:dyDescent="0.2"/>
    <row r="235" ht="10.199999999999999" hidden="1" x14ac:dyDescent="0.2"/>
    <row r="236" ht="10.199999999999999" hidden="1" x14ac:dyDescent="0.2"/>
    <row r="237" ht="10.199999999999999" hidden="1" x14ac:dyDescent="0.2"/>
    <row r="238" ht="10.199999999999999" hidden="1" x14ac:dyDescent="0.2"/>
    <row r="239" ht="10.199999999999999" hidden="1" x14ac:dyDescent="0.2"/>
    <row r="240" ht="10.199999999999999" hidden="1" x14ac:dyDescent="0.2"/>
    <row r="241" ht="10.199999999999999" hidden="1" x14ac:dyDescent="0.2"/>
    <row r="242" ht="10.199999999999999" hidden="1" x14ac:dyDescent="0.2"/>
    <row r="243" ht="10.199999999999999" hidden="1" x14ac:dyDescent="0.2"/>
    <row r="244" ht="10.199999999999999" hidden="1" x14ac:dyDescent="0.2"/>
    <row r="245" ht="10.199999999999999" hidden="1" x14ac:dyDescent="0.2"/>
    <row r="246" ht="10.199999999999999" hidden="1" x14ac:dyDescent="0.2"/>
    <row r="247" ht="10.199999999999999" hidden="1" x14ac:dyDescent="0.2"/>
    <row r="248" ht="10.199999999999999" hidden="1" x14ac:dyDescent="0.2"/>
    <row r="249" ht="10.199999999999999" hidden="1" x14ac:dyDescent="0.2"/>
    <row r="250" ht="10.199999999999999" hidden="1" x14ac:dyDescent="0.2"/>
    <row r="251" ht="10.199999999999999" hidden="1" x14ac:dyDescent="0.2"/>
    <row r="252" ht="10.199999999999999" hidden="1" x14ac:dyDescent="0.2"/>
    <row r="253" ht="10.199999999999999" hidden="1" x14ac:dyDescent="0.2"/>
    <row r="254" ht="10.199999999999999" hidden="1" x14ac:dyDescent="0.2"/>
    <row r="255" ht="10.199999999999999" hidden="1" x14ac:dyDescent="0.2"/>
    <row r="256" ht="10.199999999999999" hidden="1" x14ac:dyDescent="0.2"/>
    <row r="257" ht="10.199999999999999" hidden="1" x14ac:dyDescent="0.2"/>
    <row r="258" ht="10.199999999999999" hidden="1" x14ac:dyDescent="0.2"/>
    <row r="259" ht="10.199999999999999" hidden="1" x14ac:dyDescent="0.2"/>
    <row r="260" ht="10.199999999999999" hidden="1" x14ac:dyDescent="0.2"/>
    <row r="261" ht="10.199999999999999" hidden="1" x14ac:dyDescent="0.2"/>
    <row r="262" ht="10.199999999999999" hidden="1" x14ac:dyDescent="0.2"/>
    <row r="263" ht="10.199999999999999" hidden="1" x14ac:dyDescent="0.2"/>
    <row r="264" ht="10.199999999999999" hidden="1" x14ac:dyDescent="0.2"/>
    <row r="265" ht="10.199999999999999" hidden="1" x14ac:dyDescent="0.2"/>
    <row r="266" ht="10.199999999999999" hidden="1" x14ac:dyDescent="0.2"/>
    <row r="267" ht="10.199999999999999" hidden="1" x14ac:dyDescent="0.2"/>
    <row r="268" ht="10.199999999999999" hidden="1" x14ac:dyDescent="0.2"/>
    <row r="269" ht="10.199999999999999" hidden="1" x14ac:dyDescent="0.2"/>
    <row r="270" ht="10.199999999999999" hidden="1" x14ac:dyDescent="0.2"/>
    <row r="271" ht="10.199999999999999" hidden="1" x14ac:dyDescent="0.2"/>
    <row r="272" ht="10.199999999999999" hidden="1" x14ac:dyDescent="0.2"/>
    <row r="273" ht="10.199999999999999" hidden="1" x14ac:dyDescent="0.2"/>
    <row r="274" ht="10.199999999999999" hidden="1" x14ac:dyDescent="0.2"/>
    <row r="275" ht="10.199999999999999" hidden="1" x14ac:dyDescent="0.2"/>
    <row r="276" ht="10.199999999999999" hidden="1" x14ac:dyDescent="0.2"/>
    <row r="277" ht="10.199999999999999" hidden="1" x14ac:dyDescent="0.2"/>
    <row r="278" ht="10.199999999999999" hidden="1" x14ac:dyDescent="0.2"/>
    <row r="279" ht="10.199999999999999" hidden="1" x14ac:dyDescent="0.2"/>
    <row r="280" ht="10.199999999999999" hidden="1" x14ac:dyDescent="0.2"/>
    <row r="281" ht="10.199999999999999" hidden="1" x14ac:dyDescent="0.2"/>
    <row r="282" ht="10.199999999999999" hidden="1" x14ac:dyDescent="0.2"/>
    <row r="283" ht="10.199999999999999" hidden="1" x14ac:dyDescent="0.2"/>
    <row r="284" ht="10.199999999999999" hidden="1" x14ac:dyDescent="0.2"/>
    <row r="285" ht="10.199999999999999" hidden="1" x14ac:dyDescent="0.2"/>
    <row r="286" ht="10.199999999999999" hidden="1" x14ac:dyDescent="0.2"/>
    <row r="287" ht="10.199999999999999" hidden="1" x14ac:dyDescent="0.2"/>
    <row r="288" ht="10.199999999999999" hidden="1" x14ac:dyDescent="0.2"/>
    <row r="289" ht="10.199999999999999" hidden="1" x14ac:dyDescent="0.2"/>
    <row r="290" ht="10.199999999999999" hidden="1" x14ac:dyDescent="0.2"/>
    <row r="291" ht="10.199999999999999" hidden="1" x14ac:dyDescent="0.2"/>
    <row r="292" ht="10.199999999999999" hidden="1" x14ac:dyDescent="0.2"/>
    <row r="293" ht="10.199999999999999" hidden="1" x14ac:dyDescent="0.2"/>
    <row r="294" ht="10.199999999999999" hidden="1" x14ac:dyDescent="0.2"/>
    <row r="295" ht="10.199999999999999" hidden="1" x14ac:dyDescent="0.2"/>
    <row r="296" ht="10.199999999999999" hidden="1" x14ac:dyDescent="0.2"/>
    <row r="297" ht="10.199999999999999" hidden="1" x14ac:dyDescent="0.2"/>
    <row r="298" ht="10.199999999999999" hidden="1" x14ac:dyDescent="0.2"/>
    <row r="299" ht="10.199999999999999" hidden="1" x14ac:dyDescent="0.2"/>
    <row r="300" ht="10.199999999999999" hidden="1" x14ac:dyDescent="0.2"/>
    <row r="301" ht="10.199999999999999" hidden="1" x14ac:dyDescent="0.2"/>
    <row r="302" ht="10.199999999999999" hidden="1" x14ac:dyDescent="0.2"/>
    <row r="303" ht="10.199999999999999" hidden="1" x14ac:dyDescent="0.2"/>
    <row r="304" ht="10.199999999999999" hidden="1" x14ac:dyDescent="0.2"/>
    <row r="305" ht="10.199999999999999" hidden="1" x14ac:dyDescent="0.2"/>
    <row r="306" ht="10.199999999999999" hidden="1" x14ac:dyDescent="0.2"/>
    <row r="307" ht="10.199999999999999" hidden="1" x14ac:dyDescent="0.2"/>
    <row r="308" ht="10.199999999999999" hidden="1" x14ac:dyDescent="0.2"/>
    <row r="309" ht="10.199999999999999" hidden="1" x14ac:dyDescent="0.2"/>
    <row r="310" ht="10.199999999999999" hidden="1" x14ac:dyDescent="0.2"/>
    <row r="311" ht="10.199999999999999" hidden="1" x14ac:dyDescent="0.2"/>
    <row r="312" ht="10.199999999999999" hidden="1" x14ac:dyDescent="0.2"/>
    <row r="313" ht="10.199999999999999" hidden="1" x14ac:dyDescent="0.2"/>
    <row r="314" ht="10.199999999999999" hidden="1" x14ac:dyDescent="0.2"/>
    <row r="315" ht="10.199999999999999" hidden="1" x14ac:dyDescent="0.2"/>
    <row r="316" ht="10.199999999999999" hidden="1" x14ac:dyDescent="0.2"/>
    <row r="317" ht="10.199999999999999" hidden="1" x14ac:dyDescent="0.2"/>
    <row r="318" ht="10.199999999999999" hidden="1" x14ac:dyDescent="0.2"/>
    <row r="319" ht="10.199999999999999" hidden="1" x14ac:dyDescent="0.2"/>
    <row r="320" ht="10.199999999999999" hidden="1" x14ac:dyDescent="0.2"/>
    <row r="321" ht="10.199999999999999" hidden="1" x14ac:dyDescent="0.2"/>
    <row r="322" ht="10.199999999999999" hidden="1" x14ac:dyDescent="0.2"/>
    <row r="323" ht="10.199999999999999" hidden="1" x14ac:dyDescent="0.2"/>
    <row r="324" ht="10.199999999999999" hidden="1" x14ac:dyDescent="0.2"/>
    <row r="325" ht="10.199999999999999" hidden="1" x14ac:dyDescent="0.2"/>
    <row r="326" ht="10.199999999999999" hidden="1" x14ac:dyDescent="0.2"/>
    <row r="327" ht="10.199999999999999" hidden="1" x14ac:dyDescent="0.2"/>
    <row r="328" ht="10.199999999999999" hidden="1" x14ac:dyDescent="0.2"/>
    <row r="329" ht="10.199999999999999" hidden="1" x14ac:dyDescent="0.2"/>
    <row r="330" ht="10.199999999999999" hidden="1" x14ac:dyDescent="0.2"/>
    <row r="331" ht="10.199999999999999" hidden="1" x14ac:dyDescent="0.2"/>
    <row r="332" ht="10.199999999999999" hidden="1" x14ac:dyDescent="0.2"/>
    <row r="333" ht="10.199999999999999" hidden="1" x14ac:dyDescent="0.2"/>
    <row r="334" ht="10.199999999999999" hidden="1" x14ac:dyDescent="0.2"/>
    <row r="335" ht="10.199999999999999" hidden="1" x14ac:dyDescent="0.2"/>
    <row r="336" ht="10.199999999999999" hidden="1" x14ac:dyDescent="0.2"/>
    <row r="337" ht="10.199999999999999" hidden="1" x14ac:dyDescent="0.2"/>
    <row r="338" ht="10.199999999999999" hidden="1" x14ac:dyDescent="0.2"/>
    <row r="339" ht="10.199999999999999" hidden="1" x14ac:dyDescent="0.2"/>
    <row r="340" ht="10.199999999999999" hidden="1" x14ac:dyDescent="0.2"/>
    <row r="341" ht="10.199999999999999" hidden="1" x14ac:dyDescent="0.2"/>
    <row r="342" ht="10.199999999999999" hidden="1" x14ac:dyDescent="0.2"/>
    <row r="343" ht="10.199999999999999" hidden="1" x14ac:dyDescent="0.2"/>
    <row r="344" ht="10.199999999999999" hidden="1" x14ac:dyDescent="0.2"/>
    <row r="345" ht="10.199999999999999" hidden="1" x14ac:dyDescent="0.2"/>
    <row r="346" ht="10.199999999999999" hidden="1" x14ac:dyDescent="0.2"/>
    <row r="347" ht="10.199999999999999" hidden="1" x14ac:dyDescent="0.2"/>
    <row r="348" ht="10.199999999999999" hidden="1" x14ac:dyDescent="0.2"/>
    <row r="349" ht="10.199999999999999" hidden="1" x14ac:dyDescent="0.2"/>
    <row r="350" ht="10.199999999999999" hidden="1" x14ac:dyDescent="0.2"/>
    <row r="351" ht="10.199999999999999" hidden="1" x14ac:dyDescent="0.2"/>
    <row r="352" ht="10.199999999999999" hidden="1" x14ac:dyDescent="0.2"/>
    <row r="353" ht="10.199999999999999" hidden="1" x14ac:dyDescent="0.2"/>
    <row r="354" ht="10.199999999999999" hidden="1" x14ac:dyDescent="0.2"/>
    <row r="355" ht="10.199999999999999" hidden="1" x14ac:dyDescent="0.2"/>
    <row r="356" ht="10.199999999999999" hidden="1" x14ac:dyDescent="0.2"/>
    <row r="357" ht="10.199999999999999" hidden="1" x14ac:dyDescent="0.2"/>
    <row r="358" ht="10.199999999999999" hidden="1" x14ac:dyDescent="0.2"/>
    <row r="359" ht="10.199999999999999" hidden="1" x14ac:dyDescent="0.2"/>
    <row r="360" ht="10.199999999999999" hidden="1" x14ac:dyDescent="0.2"/>
    <row r="361" ht="10.199999999999999" hidden="1" x14ac:dyDescent="0.2"/>
    <row r="362" ht="10.199999999999999" hidden="1" x14ac:dyDescent="0.2"/>
    <row r="363" ht="10.199999999999999" hidden="1" x14ac:dyDescent="0.2"/>
    <row r="364" ht="10.199999999999999" hidden="1" x14ac:dyDescent="0.2"/>
    <row r="365" ht="10.199999999999999" hidden="1" x14ac:dyDescent="0.2"/>
    <row r="366" ht="10.199999999999999" hidden="1" x14ac:dyDescent="0.2"/>
    <row r="367" ht="10.199999999999999" hidden="1" x14ac:dyDescent="0.2"/>
    <row r="368" ht="10.199999999999999" hidden="1" x14ac:dyDescent="0.2"/>
    <row r="369" ht="10.199999999999999" hidden="1" x14ac:dyDescent="0.2"/>
    <row r="370" ht="10.199999999999999" hidden="1" x14ac:dyDescent="0.2"/>
    <row r="371" ht="10.199999999999999" hidden="1" x14ac:dyDescent="0.2"/>
    <row r="372" ht="10.199999999999999" hidden="1" x14ac:dyDescent="0.2"/>
    <row r="373" ht="10.199999999999999" hidden="1" x14ac:dyDescent="0.2"/>
    <row r="374" ht="10.199999999999999" hidden="1" x14ac:dyDescent="0.2"/>
    <row r="375" ht="10.199999999999999" hidden="1" x14ac:dyDescent="0.2"/>
    <row r="376" ht="10.199999999999999" hidden="1" x14ac:dyDescent="0.2"/>
    <row r="377" ht="10.199999999999999" hidden="1" x14ac:dyDescent="0.2"/>
    <row r="378" ht="10.199999999999999" hidden="1" x14ac:dyDescent="0.2"/>
    <row r="379" ht="10.199999999999999" hidden="1" x14ac:dyDescent="0.2"/>
    <row r="380" ht="10.199999999999999" hidden="1" x14ac:dyDescent="0.2"/>
    <row r="381" ht="10.199999999999999" hidden="1" x14ac:dyDescent="0.2"/>
    <row r="382" ht="10.199999999999999" hidden="1" x14ac:dyDescent="0.2"/>
    <row r="383" ht="10.199999999999999" hidden="1" x14ac:dyDescent="0.2"/>
    <row r="384" ht="10.199999999999999" hidden="1" x14ac:dyDescent="0.2"/>
    <row r="385" ht="10.199999999999999" hidden="1" x14ac:dyDescent="0.2"/>
    <row r="386" ht="10.199999999999999" hidden="1" x14ac:dyDescent="0.2"/>
    <row r="387" ht="10.199999999999999" hidden="1" x14ac:dyDescent="0.2"/>
    <row r="388" ht="10.199999999999999" hidden="1" x14ac:dyDescent="0.2"/>
    <row r="389" ht="10.199999999999999" hidden="1" x14ac:dyDescent="0.2"/>
    <row r="390" ht="10.199999999999999" hidden="1" x14ac:dyDescent="0.2"/>
    <row r="391" ht="10.199999999999999" hidden="1" x14ac:dyDescent="0.2"/>
    <row r="392" ht="10.199999999999999" hidden="1" x14ac:dyDescent="0.2"/>
    <row r="393" ht="10.199999999999999" hidden="1" x14ac:dyDescent="0.2"/>
    <row r="394" ht="10.199999999999999" hidden="1" x14ac:dyDescent="0.2"/>
    <row r="395" ht="10.199999999999999" hidden="1" x14ac:dyDescent="0.2"/>
    <row r="396" ht="10.199999999999999" hidden="1" x14ac:dyDescent="0.2"/>
    <row r="397" ht="10.199999999999999" hidden="1" x14ac:dyDescent="0.2"/>
    <row r="398" ht="10.199999999999999" hidden="1" x14ac:dyDescent="0.2"/>
    <row r="399" ht="10.199999999999999" hidden="1" x14ac:dyDescent="0.2"/>
    <row r="400" ht="10.199999999999999" hidden="1" x14ac:dyDescent="0.2"/>
    <row r="401" ht="10.199999999999999" hidden="1" x14ac:dyDescent="0.2"/>
    <row r="402" ht="10.199999999999999" hidden="1" x14ac:dyDescent="0.2"/>
    <row r="403" ht="10.199999999999999" hidden="1" x14ac:dyDescent="0.2"/>
    <row r="404" ht="10.199999999999999" hidden="1" x14ac:dyDescent="0.2"/>
    <row r="405" ht="10.199999999999999" hidden="1" x14ac:dyDescent="0.2"/>
    <row r="406" ht="10.199999999999999" hidden="1" x14ac:dyDescent="0.2"/>
    <row r="407" ht="10.199999999999999" hidden="1" x14ac:dyDescent="0.2"/>
    <row r="408" ht="10.199999999999999" hidden="1" x14ac:dyDescent="0.2"/>
    <row r="409" ht="10.199999999999999" hidden="1" x14ac:dyDescent="0.2"/>
    <row r="410" ht="10.199999999999999" hidden="1" x14ac:dyDescent="0.2"/>
    <row r="411" ht="10.199999999999999" hidden="1" x14ac:dyDescent="0.2"/>
    <row r="412" ht="10.199999999999999" hidden="1" x14ac:dyDescent="0.2"/>
    <row r="413" ht="10.199999999999999" hidden="1" x14ac:dyDescent="0.2"/>
    <row r="414" ht="10.199999999999999" hidden="1" x14ac:dyDescent="0.2"/>
    <row r="415" ht="10.199999999999999" hidden="1" x14ac:dyDescent="0.2"/>
    <row r="416" ht="10.199999999999999" hidden="1" x14ac:dyDescent="0.2"/>
    <row r="417" ht="10.199999999999999" hidden="1" x14ac:dyDescent="0.2"/>
    <row r="418" ht="10.199999999999999" hidden="1" x14ac:dyDescent="0.2"/>
    <row r="419" ht="10.199999999999999" hidden="1" x14ac:dyDescent="0.2"/>
    <row r="420" ht="10.199999999999999" hidden="1" x14ac:dyDescent="0.2"/>
    <row r="421" ht="10.199999999999999" hidden="1" x14ac:dyDescent="0.2"/>
    <row r="422" ht="10.199999999999999" hidden="1" x14ac:dyDescent="0.2"/>
    <row r="423" ht="10.199999999999999" hidden="1" x14ac:dyDescent="0.2"/>
    <row r="424" ht="10.199999999999999" hidden="1" x14ac:dyDescent="0.2"/>
    <row r="425" ht="10.199999999999999" hidden="1" x14ac:dyDescent="0.2"/>
    <row r="426" ht="10.199999999999999" hidden="1" x14ac:dyDescent="0.2"/>
    <row r="427" ht="10.199999999999999" hidden="1" x14ac:dyDescent="0.2"/>
    <row r="428" ht="10.199999999999999" hidden="1" x14ac:dyDescent="0.2"/>
    <row r="429" ht="10.199999999999999" hidden="1" x14ac:dyDescent="0.2"/>
    <row r="430" ht="10.199999999999999" hidden="1" x14ac:dyDescent="0.2"/>
    <row r="431" ht="10.199999999999999" hidden="1" x14ac:dyDescent="0.2"/>
    <row r="432" ht="10.199999999999999" hidden="1" x14ac:dyDescent="0.2"/>
    <row r="433" ht="10.199999999999999" hidden="1" x14ac:dyDescent="0.2"/>
    <row r="434" ht="10.199999999999999" hidden="1" x14ac:dyDescent="0.2"/>
    <row r="435" ht="10.199999999999999" hidden="1" x14ac:dyDescent="0.2"/>
    <row r="436" ht="10.199999999999999" hidden="1" x14ac:dyDescent="0.2"/>
    <row r="437" ht="10.199999999999999" hidden="1" x14ac:dyDescent="0.2"/>
    <row r="438" ht="10.199999999999999" hidden="1" x14ac:dyDescent="0.2"/>
    <row r="439" ht="10.199999999999999" hidden="1" x14ac:dyDescent="0.2"/>
    <row r="440" ht="10.199999999999999" hidden="1" x14ac:dyDescent="0.2"/>
    <row r="441" ht="10.199999999999999" hidden="1" x14ac:dyDescent="0.2"/>
    <row r="442" ht="10.199999999999999" hidden="1" x14ac:dyDescent="0.2"/>
    <row r="443" ht="10.199999999999999" hidden="1" x14ac:dyDescent="0.2"/>
    <row r="444" ht="10.199999999999999" hidden="1" x14ac:dyDescent="0.2"/>
    <row r="445" ht="10.199999999999999" hidden="1" x14ac:dyDescent="0.2"/>
    <row r="446" ht="10.199999999999999" hidden="1" x14ac:dyDescent="0.2"/>
    <row r="447" ht="10.199999999999999" hidden="1" x14ac:dyDescent="0.2"/>
    <row r="448" ht="10.199999999999999" hidden="1" x14ac:dyDescent="0.2"/>
    <row r="449" ht="10.199999999999999" hidden="1" x14ac:dyDescent="0.2"/>
    <row r="450" ht="10.199999999999999" hidden="1" x14ac:dyDescent="0.2"/>
    <row r="451" ht="10.199999999999999" hidden="1" x14ac:dyDescent="0.2"/>
    <row r="452" ht="10.199999999999999" hidden="1" x14ac:dyDescent="0.2"/>
    <row r="453" ht="10.199999999999999" hidden="1" x14ac:dyDescent="0.2"/>
    <row r="454" ht="10.199999999999999" hidden="1" x14ac:dyDescent="0.2"/>
    <row r="455" ht="10.199999999999999" hidden="1" x14ac:dyDescent="0.2"/>
    <row r="456" ht="10.199999999999999" hidden="1" x14ac:dyDescent="0.2"/>
    <row r="457" ht="10.199999999999999" hidden="1" x14ac:dyDescent="0.2"/>
    <row r="458" ht="10.199999999999999" hidden="1" x14ac:dyDescent="0.2"/>
    <row r="459" ht="10.199999999999999" hidden="1" x14ac:dyDescent="0.2"/>
    <row r="460" ht="10.199999999999999" hidden="1" x14ac:dyDescent="0.2"/>
    <row r="461" ht="10.199999999999999" hidden="1" x14ac:dyDescent="0.2"/>
    <row r="462" ht="10.199999999999999" hidden="1" x14ac:dyDescent="0.2"/>
    <row r="463" ht="10.199999999999999" hidden="1" x14ac:dyDescent="0.2"/>
    <row r="464" ht="10.199999999999999" hidden="1" x14ac:dyDescent="0.2"/>
    <row r="465" ht="10.199999999999999" hidden="1" x14ac:dyDescent="0.2"/>
    <row r="466" ht="10.199999999999999" hidden="1" x14ac:dyDescent="0.2"/>
    <row r="467" ht="10.199999999999999" hidden="1" x14ac:dyDescent="0.2"/>
    <row r="468" ht="10.199999999999999" hidden="1" x14ac:dyDescent="0.2"/>
    <row r="469" ht="10.199999999999999" hidden="1" x14ac:dyDescent="0.2"/>
    <row r="470" ht="10.199999999999999" hidden="1" x14ac:dyDescent="0.2"/>
    <row r="471" ht="10.199999999999999" hidden="1" x14ac:dyDescent="0.2"/>
    <row r="472" ht="10.199999999999999" hidden="1" x14ac:dyDescent="0.2"/>
    <row r="473" ht="10.199999999999999" hidden="1" x14ac:dyDescent="0.2"/>
    <row r="474" ht="10.199999999999999" hidden="1" x14ac:dyDescent="0.2"/>
    <row r="475" ht="10.199999999999999" hidden="1" x14ac:dyDescent="0.2"/>
    <row r="476" ht="10.199999999999999" hidden="1" x14ac:dyDescent="0.2"/>
    <row r="477" ht="10.199999999999999" hidden="1" x14ac:dyDescent="0.2"/>
    <row r="478" ht="10.199999999999999" hidden="1" x14ac:dyDescent="0.2"/>
    <row r="479" ht="10.199999999999999" hidden="1" x14ac:dyDescent="0.2"/>
    <row r="480" ht="10.199999999999999" hidden="1" x14ac:dyDescent="0.2"/>
    <row r="481" ht="10.199999999999999" hidden="1" x14ac:dyDescent="0.2"/>
    <row r="482" ht="10.199999999999999" hidden="1" x14ac:dyDescent="0.2"/>
    <row r="483" ht="10.199999999999999" hidden="1" x14ac:dyDescent="0.2"/>
    <row r="484" ht="10.199999999999999" hidden="1" x14ac:dyDescent="0.2"/>
    <row r="485" ht="10.199999999999999" hidden="1" x14ac:dyDescent="0.2"/>
    <row r="486" ht="10.199999999999999" hidden="1" x14ac:dyDescent="0.2"/>
    <row r="487" ht="10.199999999999999" hidden="1" x14ac:dyDescent="0.2"/>
    <row r="488" ht="10.199999999999999" hidden="1" x14ac:dyDescent="0.2"/>
    <row r="489" ht="10.199999999999999" hidden="1" x14ac:dyDescent="0.2"/>
    <row r="490" ht="10.199999999999999" hidden="1" x14ac:dyDescent="0.2"/>
    <row r="491" ht="10.199999999999999" hidden="1" x14ac:dyDescent="0.2"/>
    <row r="492" ht="10.199999999999999" hidden="1" x14ac:dyDescent="0.2"/>
    <row r="493" ht="10.199999999999999" hidden="1" x14ac:dyDescent="0.2"/>
    <row r="494" ht="10.199999999999999" hidden="1" x14ac:dyDescent="0.2"/>
    <row r="495" ht="10.199999999999999" hidden="1" x14ac:dyDescent="0.2"/>
    <row r="496" ht="10.199999999999999" hidden="1" x14ac:dyDescent="0.2"/>
    <row r="497" ht="10.199999999999999" hidden="1" x14ac:dyDescent="0.2"/>
    <row r="498" ht="10.199999999999999" hidden="1" x14ac:dyDescent="0.2"/>
    <row r="499" ht="10.199999999999999" hidden="1" x14ac:dyDescent="0.2"/>
    <row r="500" ht="10.199999999999999" hidden="1" x14ac:dyDescent="0.2"/>
    <row r="501" ht="10.199999999999999" hidden="1" x14ac:dyDescent="0.2"/>
    <row r="502" ht="10.199999999999999" hidden="1" x14ac:dyDescent="0.2"/>
    <row r="503" ht="10.199999999999999" hidden="1" x14ac:dyDescent="0.2"/>
    <row r="504" ht="10.199999999999999" hidden="1" x14ac:dyDescent="0.2"/>
    <row r="505" ht="10.199999999999999" hidden="1" x14ac:dyDescent="0.2"/>
    <row r="506" ht="10.199999999999999" hidden="1" x14ac:dyDescent="0.2"/>
    <row r="507" ht="10.199999999999999" hidden="1" x14ac:dyDescent="0.2"/>
    <row r="508" ht="10.199999999999999" hidden="1" x14ac:dyDescent="0.2"/>
    <row r="509" ht="10.199999999999999" hidden="1" x14ac:dyDescent="0.2"/>
    <row r="510" ht="10.199999999999999" hidden="1" x14ac:dyDescent="0.2"/>
    <row r="511" ht="10.199999999999999" hidden="1" x14ac:dyDescent="0.2"/>
    <row r="512" ht="10.199999999999999" hidden="1" x14ac:dyDescent="0.2"/>
    <row r="513" ht="10.199999999999999" hidden="1" x14ac:dyDescent="0.2"/>
    <row r="514" ht="10.199999999999999" hidden="1" x14ac:dyDescent="0.2"/>
    <row r="515" ht="10.199999999999999" hidden="1" x14ac:dyDescent="0.2"/>
    <row r="516" ht="10.199999999999999" hidden="1" x14ac:dyDescent="0.2"/>
    <row r="517" ht="10.199999999999999" hidden="1" x14ac:dyDescent="0.2"/>
    <row r="518" ht="10.199999999999999" hidden="1" x14ac:dyDescent="0.2"/>
    <row r="519" ht="10.199999999999999" hidden="1" x14ac:dyDescent="0.2"/>
    <row r="520" ht="10.199999999999999" hidden="1" x14ac:dyDescent="0.2"/>
    <row r="521" ht="10.199999999999999" hidden="1" x14ac:dyDescent="0.2"/>
    <row r="522" ht="10.199999999999999" hidden="1" x14ac:dyDescent="0.2"/>
    <row r="523" ht="10.199999999999999" hidden="1" x14ac:dyDescent="0.2"/>
    <row r="524" ht="10.199999999999999" hidden="1" x14ac:dyDescent="0.2"/>
    <row r="525" ht="10.199999999999999" hidden="1" x14ac:dyDescent="0.2"/>
    <row r="526" ht="10.199999999999999" hidden="1" x14ac:dyDescent="0.2"/>
    <row r="527" ht="10.199999999999999" hidden="1" x14ac:dyDescent="0.2"/>
    <row r="528" ht="10.199999999999999" hidden="1" x14ac:dyDescent="0.2"/>
    <row r="529" ht="10.199999999999999" hidden="1" x14ac:dyDescent="0.2"/>
    <row r="530" ht="10.199999999999999" hidden="1" x14ac:dyDescent="0.2"/>
    <row r="531" ht="10.199999999999999" hidden="1" x14ac:dyDescent="0.2"/>
    <row r="532" ht="10.199999999999999" hidden="1" x14ac:dyDescent="0.2"/>
    <row r="533" ht="10.199999999999999" hidden="1" x14ac:dyDescent="0.2"/>
    <row r="534" ht="10.199999999999999" hidden="1" x14ac:dyDescent="0.2"/>
    <row r="535" ht="10.199999999999999" hidden="1" x14ac:dyDescent="0.2"/>
    <row r="536" ht="10.199999999999999" hidden="1" x14ac:dyDescent="0.2"/>
    <row r="537" ht="10.199999999999999" hidden="1" x14ac:dyDescent="0.2"/>
    <row r="538" ht="10.199999999999999" hidden="1" x14ac:dyDescent="0.2"/>
    <row r="539" ht="10.199999999999999" hidden="1" x14ac:dyDescent="0.2"/>
    <row r="540" ht="10.199999999999999" hidden="1" x14ac:dyDescent="0.2"/>
    <row r="541" ht="10.199999999999999" hidden="1" x14ac:dyDescent="0.2"/>
    <row r="542" ht="10.199999999999999" hidden="1" x14ac:dyDescent="0.2"/>
    <row r="543" ht="10.199999999999999" hidden="1" x14ac:dyDescent="0.2"/>
    <row r="544" ht="10.199999999999999" hidden="1" x14ac:dyDescent="0.2"/>
    <row r="545" ht="10.199999999999999" hidden="1" x14ac:dyDescent="0.2"/>
    <row r="546" ht="10.199999999999999" hidden="1" x14ac:dyDescent="0.2"/>
    <row r="547" ht="10.199999999999999" hidden="1" x14ac:dyDescent="0.2"/>
    <row r="548" ht="10.199999999999999" hidden="1" x14ac:dyDescent="0.2"/>
    <row r="549" ht="10.199999999999999" hidden="1" x14ac:dyDescent="0.2"/>
    <row r="550" ht="10.199999999999999" hidden="1" x14ac:dyDescent="0.2"/>
    <row r="551" ht="10.199999999999999" hidden="1" x14ac:dyDescent="0.2"/>
    <row r="552" ht="10.199999999999999" hidden="1" x14ac:dyDescent="0.2"/>
    <row r="553" ht="10.199999999999999" hidden="1" x14ac:dyDescent="0.2"/>
    <row r="554" ht="10.199999999999999" hidden="1" x14ac:dyDescent="0.2"/>
    <row r="555" ht="10.199999999999999" hidden="1" x14ac:dyDescent="0.2"/>
    <row r="556" ht="10.199999999999999" hidden="1" x14ac:dyDescent="0.2"/>
    <row r="557" ht="10.199999999999999" hidden="1" x14ac:dyDescent="0.2"/>
    <row r="558" ht="10.199999999999999" hidden="1" x14ac:dyDescent="0.2"/>
    <row r="559" ht="10.199999999999999" hidden="1" x14ac:dyDescent="0.2"/>
    <row r="560" ht="10.199999999999999" hidden="1" x14ac:dyDescent="0.2"/>
    <row r="561" ht="10.199999999999999" hidden="1" x14ac:dyDescent="0.2"/>
    <row r="562" ht="10.199999999999999" hidden="1" x14ac:dyDescent="0.2"/>
    <row r="563" ht="10.199999999999999" hidden="1" x14ac:dyDescent="0.2"/>
    <row r="564" ht="10.199999999999999" hidden="1" x14ac:dyDescent="0.2"/>
    <row r="565" ht="10.199999999999999" hidden="1" x14ac:dyDescent="0.2"/>
    <row r="566" ht="10.199999999999999" hidden="1" x14ac:dyDescent="0.2"/>
    <row r="567" ht="10.199999999999999" hidden="1" x14ac:dyDescent="0.2"/>
    <row r="568" ht="10.199999999999999" hidden="1" x14ac:dyDescent="0.2"/>
    <row r="569" ht="10.199999999999999" hidden="1" x14ac:dyDescent="0.2"/>
    <row r="570" ht="10.199999999999999" hidden="1" x14ac:dyDescent="0.2"/>
    <row r="571" ht="10.199999999999999" hidden="1" x14ac:dyDescent="0.2"/>
    <row r="572" ht="10.199999999999999" hidden="1" x14ac:dyDescent="0.2"/>
    <row r="573" ht="10.199999999999999" hidden="1" x14ac:dyDescent="0.2"/>
    <row r="574" ht="10.199999999999999" hidden="1" x14ac:dyDescent="0.2"/>
    <row r="575" ht="10.199999999999999" hidden="1" x14ac:dyDescent="0.2"/>
    <row r="576" ht="10.199999999999999" hidden="1" x14ac:dyDescent="0.2"/>
    <row r="577" ht="10.199999999999999" hidden="1" x14ac:dyDescent="0.2"/>
    <row r="578" ht="10.199999999999999" hidden="1" x14ac:dyDescent="0.2"/>
    <row r="579" ht="10.199999999999999" hidden="1" x14ac:dyDescent="0.2"/>
    <row r="580" ht="10.199999999999999" hidden="1" x14ac:dyDescent="0.2"/>
    <row r="581" ht="10.199999999999999" hidden="1" x14ac:dyDescent="0.2"/>
    <row r="582" ht="10.199999999999999" hidden="1" x14ac:dyDescent="0.2"/>
    <row r="583" ht="10.199999999999999" hidden="1" x14ac:dyDescent="0.2"/>
    <row r="584" ht="10.199999999999999" hidden="1" x14ac:dyDescent="0.2"/>
    <row r="585" ht="10.199999999999999" hidden="1" x14ac:dyDescent="0.2"/>
    <row r="586" ht="10.199999999999999" hidden="1" x14ac:dyDescent="0.2"/>
    <row r="587" ht="10.199999999999999" hidden="1" x14ac:dyDescent="0.2"/>
    <row r="588" ht="10.199999999999999" hidden="1" x14ac:dyDescent="0.2"/>
    <row r="589" ht="10.199999999999999" hidden="1" x14ac:dyDescent="0.2"/>
    <row r="590" ht="10.199999999999999" hidden="1" x14ac:dyDescent="0.2"/>
    <row r="591" ht="10.199999999999999" hidden="1" x14ac:dyDescent="0.2"/>
    <row r="592" ht="10.199999999999999" hidden="1" x14ac:dyDescent="0.2"/>
    <row r="593" ht="10.199999999999999" hidden="1" x14ac:dyDescent="0.2"/>
    <row r="594" ht="10.199999999999999" hidden="1" x14ac:dyDescent="0.2"/>
    <row r="595" ht="10.199999999999999" hidden="1" x14ac:dyDescent="0.2"/>
    <row r="596" ht="10.199999999999999" hidden="1" x14ac:dyDescent="0.2"/>
    <row r="597" ht="10.199999999999999" hidden="1" x14ac:dyDescent="0.2"/>
    <row r="598" ht="10.199999999999999" hidden="1" x14ac:dyDescent="0.2"/>
    <row r="599" ht="10.199999999999999" hidden="1" x14ac:dyDescent="0.2"/>
    <row r="600" ht="10.199999999999999" hidden="1" x14ac:dyDescent="0.2"/>
    <row r="601" ht="10.199999999999999" hidden="1" x14ac:dyDescent="0.2"/>
    <row r="602" ht="10.199999999999999" hidden="1" x14ac:dyDescent="0.2"/>
    <row r="603" ht="10.199999999999999" hidden="1" x14ac:dyDescent="0.2"/>
    <row r="604" ht="10.199999999999999" hidden="1" x14ac:dyDescent="0.2"/>
    <row r="605" ht="10.199999999999999" hidden="1" x14ac:dyDescent="0.2"/>
    <row r="606" ht="10.199999999999999" hidden="1" x14ac:dyDescent="0.2"/>
    <row r="607" ht="10.199999999999999" hidden="1" x14ac:dyDescent="0.2"/>
    <row r="608" ht="10.199999999999999" hidden="1" x14ac:dyDescent="0.2"/>
    <row r="609" ht="10.199999999999999" hidden="1" x14ac:dyDescent="0.2"/>
    <row r="610" ht="10.199999999999999" hidden="1" x14ac:dyDescent="0.2"/>
    <row r="611" ht="10.199999999999999" hidden="1" x14ac:dyDescent="0.2"/>
    <row r="612" ht="10.199999999999999" hidden="1" x14ac:dyDescent="0.2"/>
    <row r="613" ht="10.199999999999999" hidden="1" x14ac:dyDescent="0.2"/>
    <row r="614" ht="10.199999999999999" hidden="1" x14ac:dyDescent="0.2"/>
    <row r="615" ht="10.199999999999999" hidden="1" x14ac:dyDescent="0.2"/>
    <row r="616" ht="10.199999999999999" hidden="1" x14ac:dyDescent="0.2"/>
    <row r="617" ht="10.199999999999999" hidden="1" x14ac:dyDescent="0.2"/>
    <row r="618" ht="10.199999999999999" hidden="1" x14ac:dyDescent="0.2"/>
    <row r="619" ht="10.199999999999999" hidden="1" x14ac:dyDescent="0.2"/>
    <row r="620" ht="10.199999999999999" hidden="1" x14ac:dyDescent="0.2"/>
    <row r="621" ht="10.199999999999999" hidden="1" x14ac:dyDescent="0.2"/>
    <row r="622" ht="10.199999999999999" hidden="1" x14ac:dyDescent="0.2"/>
    <row r="623" ht="10.199999999999999" hidden="1" x14ac:dyDescent="0.2"/>
    <row r="624" ht="10.199999999999999" hidden="1" x14ac:dyDescent="0.2"/>
    <row r="625" ht="10.199999999999999" hidden="1" x14ac:dyDescent="0.2"/>
    <row r="626" ht="10.199999999999999" hidden="1" x14ac:dyDescent="0.2"/>
    <row r="627" ht="10.199999999999999" hidden="1" x14ac:dyDescent="0.2"/>
    <row r="628" ht="10.199999999999999" hidden="1" x14ac:dyDescent="0.2"/>
    <row r="629" ht="10.199999999999999" hidden="1" x14ac:dyDescent="0.2"/>
    <row r="630" ht="10.199999999999999" hidden="1" x14ac:dyDescent="0.2"/>
    <row r="631" ht="10.199999999999999" hidden="1" x14ac:dyDescent="0.2"/>
    <row r="632" ht="10.199999999999999" hidden="1" x14ac:dyDescent="0.2"/>
    <row r="633" ht="10.199999999999999" hidden="1" x14ac:dyDescent="0.2"/>
    <row r="634" ht="10.199999999999999" hidden="1" x14ac:dyDescent="0.2"/>
    <row r="635" ht="10.199999999999999" hidden="1" x14ac:dyDescent="0.2"/>
    <row r="636" ht="10.199999999999999" hidden="1" x14ac:dyDescent="0.2"/>
    <row r="637" ht="10.199999999999999" hidden="1" x14ac:dyDescent="0.2"/>
    <row r="638" ht="10.199999999999999" hidden="1" x14ac:dyDescent="0.2"/>
    <row r="639" ht="10.199999999999999" hidden="1" x14ac:dyDescent="0.2"/>
    <row r="640" ht="10.199999999999999" hidden="1" x14ac:dyDescent="0.2"/>
    <row r="641" ht="10.199999999999999" hidden="1" x14ac:dyDescent="0.2"/>
    <row r="642" ht="10.199999999999999" hidden="1" x14ac:dyDescent="0.2"/>
    <row r="643" ht="10.199999999999999" hidden="1" x14ac:dyDescent="0.2"/>
    <row r="644" ht="10.199999999999999" hidden="1" x14ac:dyDescent="0.2"/>
    <row r="645" ht="10.199999999999999" hidden="1" x14ac:dyDescent="0.2"/>
    <row r="646" ht="10.199999999999999" hidden="1" x14ac:dyDescent="0.2"/>
    <row r="647" ht="10.199999999999999" hidden="1" x14ac:dyDescent="0.2"/>
    <row r="648" ht="10.199999999999999" hidden="1" x14ac:dyDescent="0.2"/>
    <row r="649" ht="10.199999999999999" hidden="1" x14ac:dyDescent="0.2"/>
    <row r="650" ht="10.199999999999999" hidden="1" x14ac:dyDescent="0.2"/>
    <row r="651" ht="10.199999999999999" hidden="1" x14ac:dyDescent="0.2"/>
    <row r="652" ht="10.199999999999999" hidden="1" x14ac:dyDescent="0.2"/>
    <row r="653" ht="10.199999999999999" hidden="1" x14ac:dyDescent="0.2"/>
    <row r="654" ht="10.199999999999999" hidden="1" x14ac:dyDescent="0.2"/>
    <row r="655" ht="10.199999999999999" hidden="1" x14ac:dyDescent="0.2"/>
    <row r="656" ht="10.199999999999999" hidden="1" x14ac:dyDescent="0.2"/>
    <row r="657" ht="10.199999999999999" hidden="1" x14ac:dyDescent="0.2"/>
    <row r="658" ht="10.199999999999999" hidden="1" x14ac:dyDescent="0.2"/>
    <row r="659" ht="10.199999999999999" hidden="1" x14ac:dyDescent="0.2"/>
    <row r="660" ht="10.199999999999999" hidden="1" x14ac:dyDescent="0.2"/>
    <row r="661" ht="10.199999999999999" hidden="1" x14ac:dyDescent="0.2"/>
    <row r="662" ht="10.199999999999999" hidden="1" x14ac:dyDescent="0.2"/>
    <row r="663" ht="10.199999999999999" hidden="1" x14ac:dyDescent="0.2"/>
    <row r="664" ht="10.199999999999999" hidden="1" x14ac:dyDescent="0.2"/>
    <row r="665" ht="10.199999999999999" hidden="1" x14ac:dyDescent="0.2"/>
    <row r="666" ht="10.199999999999999" hidden="1" x14ac:dyDescent="0.2"/>
    <row r="667" ht="10.199999999999999" hidden="1" x14ac:dyDescent="0.2"/>
    <row r="668" ht="10.199999999999999" hidden="1" x14ac:dyDescent="0.2"/>
    <row r="669" ht="10.199999999999999" hidden="1" x14ac:dyDescent="0.2"/>
    <row r="670" ht="10.199999999999999" hidden="1" x14ac:dyDescent="0.2"/>
    <row r="671" ht="10.199999999999999" hidden="1" x14ac:dyDescent="0.2"/>
    <row r="672" ht="10.199999999999999" hidden="1" x14ac:dyDescent="0.2"/>
    <row r="673" ht="10.199999999999999" hidden="1" x14ac:dyDescent="0.2"/>
    <row r="674" ht="10.199999999999999" hidden="1" x14ac:dyDescent="0.2"/>
    <row r="675" ht="10.199999999999999" hidden="1" x14ac:dyDescent="0.2"/>
    <row r="676" ht="10.199999999999999" hidden="1" x14ac:dyDescent="0.2"/>
    <row r="677" ht="10.199999999999999" hidden="1" x14ac:dyDescent="0.2"/>
    <row r="678" ht="10.199999999999999" hidden="1" x14ac:dyDescent="0.2"/>
    <row r="679" ht="10.199999999999999" hidden="1" x14ac:dyDescent="0.2"/>
    <row r="680" ht="10.199999999999999" hidden="1" x14ac:dyDescent="0.2"/>
    <row r="681" ht="10.199999999999999" hidden="1" x14ac:dyDescent="0.2"/>
    <row r="682" ht="10.199999999999999" hidden="1" x14ac:dyDescent="0.2"/>
    <row r="683" ht="10.199999999999999" hidden="1" x14ac:dyDescent="0.2"/>
    <row r="684" ht="10.199999999999999" hidden="1" x14ac:dyDescent="0.2"/>
    <row r="685" ht="10.199999999999999" hidden="1" x14ac:dyDescent="0.2"/>
    <row r="686" ht="10.199999999999999" hidden="1" x14ac:dyDescent="0.2"/>
    <row r="687" ht="10.199999999999999" hidden="1" x14ac:dyDescent="0.2"/>
    <row r="688" ht="10.199999999999999" hidden="1" x14ac:dyDescent="0.2"/>
    <row r="689" ht="10.199999999999999" hidden="1" x14ac:dyDescent="0.2"/>
    <row r="690" ht="10.199999999999999" hidden="1" x14ac:dyDescent="0.2"/>
    <row r="691" ht="10.199999999999999" hidden="1" x14ac:dyDescent="0.2"/>
    <row r="692" ht="10.199999999999999" hidden="1" x14ac:dyDescent="0.2"/>
    <row r="693" ht="10.199999999999999" hidden="1" x14ac:dyDescent="0.2"/>
    <row r="694" ht="10.199999999999999" hidden="1" x14ac:dyDescent="0.2"/>
    <row r="695" ht="10.199999999999999" hidden="1" x14ac:dyDescent="0.2"/>
    <row r="696" ht="10.199999999999999" hidden="1" x14ac:dyDescent="0.2"/>
    <row r="697" ht="10.199999999999999" hidden="1" x14ac:dyDescent="0.2"/>
    <row r="698" ht="10.199999999999999" hidden="1" x14ac:dyDescent="0.2"/>
    <row r="699" ht="10.199999999999999" hidden="1" x14ac:dyDescent="0.2"/>
    <row r="700" ht="10.199999999999999" hidden="1" x14ac:dyDescent="0.2"/>
    <row r="701" ht="10.199999999999999" hidden="1" x14ac:dyDescent="0.2"/>
    <row r="702" ht="10.199999999999999" hidden="1" x14ac:dyDescent="0.2"/>
    <row r="703" ht="10.199999999999999" hidden="1" x14ac:dyDescent="0.2"/>
    <row r="704" ht="10.199999999999999" hidden="1" x14ac:dyDescent="0.2"/>
    <row r="705" ht="10.199999999999999" hidden="1" x14ac:dyDescent="0.2"/>
    <row r="706" ht="10.199999999999999" hidden="1" x14ac:dyDescent="0.2"/>
    <row r="707" ht="10.199999999999999" hidden="1" x14ac:dyDescent="0.2"/>
    <row r="708" ht="10.199999999999999" hidden="1" x14ac:dyDescent="0.2"/>
    <row r="709" ht="10.199999999999999" hidden="1" x14ac:dyDescent="0.2"/>
    <row r="710" ht="10.199999999999999" hidden="1" x14ac:dyDescent="0.2"/>
    <row r="711" ht="10.199999999999999" hidden="1" x14ac:dyDescent="0.2"/>
    <row r="712" ht="10.199999999999999" hidden="1" x14ac:dyDescent="0.2"/>
    <row r="713" ht="10.199999999999999" hidden="1" x14ac:dyDescent="0.2"/>
    <row r="714" ht="10.199999999999999" hidden="1" x14ac:dyDescent="0.2"/>
    <row r="715" ht="10.199999999999999" hidden="1" x14ac:dyDescent="0.2"/>
    <row r="716" ht="10.199999999999999" hidden="1" x14ac:dyDescent="0.2"/>
    <row r="717" ht="10.199999999999999" hidden="1" x14ac:dyDescent="0.2"/>
    <row r="718" ht="10.199999999999999" hidden="1" x14ac:dyDescent="0.2"/>
    <row r="719" ht="10.199999999999999" hidden="1" x14ac:dyDescent="0.2"/>
    <row r="720" ht="10.199999999999999" hidden="1" x14ac:dyDescent="0.2"/>
    <row r="721" ht="10.199999999999999" hidden="1" x14ac:dyDescent="0.2"/>
    <row r="722" ht="10.199999999999999" hidden="1" x14ac:dyDescent="0.2"/>
    <row r="723" ht="10.199999999999999" hidden="1" x14ac:dyDescent="0.2"/>
    <row r="724" ht="10.199999999999999" hidden="1" x14ac:dyDescent="0.2"/>
    <row r="725" ht="10.199999999999999" hidden="1" x14ac:dyDescent="0.2"/>
    <row r="726" ht="10.199999999999999" hidden="1" x14ac:dyDescent="0.2"/>
    <row r="727" ht="10.199999999999999" hidden="1" x14ac:dyDescent="0.2"/>
    <row r="728" ht="10.199999999999999" hidden="1" x14ac:dyDescent="0.2"/>
    <row r="729" ht="10.199999999999999" hidden="1" x14ac:dyDescent="0.2"/>
    <row r="730" ht="10.199999999999999" hidden="1" x14ac:dyDescent="0.2"/>
    <row r="731" ht="10.199999999999999" hidden="1" x14ac:dyDescent="0.2"/>
    <row r="732" ht="10.199999999999999" hidden="1" x14ac:dyDescent="0.2"/>
    <row r="733" ht="10.199999999999999" hidden="1" x14ac:dyDescent="0.2"/>
    <row r="734" ht="10.199999999999999" hidden="1" x14ac:dyDescent="0.2"/>
    <row r="735" ht="10.199999999999999" hidden="1" x14ac:dyDescent="0.2"/>
    <row r="736" ht="10.199999999999999" hidden="1" x14ac:dyDescent="0.2"/>
    <row r="737" ht="10.199999999999999" hidden="1" x14ac:dyDescent="0.2"/>
    <row r="738" ht="10.199999999999999" hidden="1" x14ac:dyDescent="0.2"/>
    <row r="739" ht="10.199999999999999" hidden="1" x14ac:dyDescent="0.2"/>
    <row r="740" ht="10.199999999999999" hidden="1" x14ac:dyDescent="0.2"/>
    <row r="741" ht="10.199999999999999" hidden="1" x14ac:dyDescent="0.2"/>
    <row r="742" ht="10.199999999999999" hidden="1" x14ac:dyDescent="0.2"/>
    <row r="743" ht="10.199999999999999" hidden="1" x14ac:dyDescent="0.2"/>
    <row r="744" ht="10.199999999999999" hidden="1" x14ac:dyDescent="0.2"/>
    <row r="745" ht="10.199999999999999" hidden="1" x14ac:dyDescent="0.2"/>
    <row r="746" ht="10.199999999999999" hidden="1" x14ac:dyDescent="0.2"/>
    <row r="747" ht="10.199999999999999" hidden="1" x14ac:dyDescent="0.2"/>
    <row r="748" ht="10.199999999999999" hidden="1" x14ac:dyDescent="0.2"/>
    <row r="749" ht="10.199999999999999" hidden="1" x14ac:dyDescent="0.2"/>
    <row r="750" ht="10.199999999999999" hidden="1" x14ac:dyDescent="0.2"/>
    <row r="751" ht="10.199999999999999" hidden="1" x14ac:dyDescent="0.2"/>
    <row r="752" ht="10.199999999999999" hidden="1" x14ac:dyDescent="0.2"/>
    <row r="753" ht="10.199999999999999" hidden="1" x14ac:dyDescent="0.2"/>
    <row r="754" ht="10.199999999999999" hidden="1" x14ac:dyDescent="0.2"/>
    <row r="755" ht="10.199999999999999" hidden="1" x14ac:dyDescent="0.2"/>
    <row r="756" ht="10.199999999999999" hidden="1" x14ac:dyDescent="0.2"/>
    <row r="757" ht="10.199999999999999" hidden="1" x14ac:dyDescent="0.2"/>
    <row r="758" ht="10.199999999999999" hidden="1" x14ac:dyDescent="0.2"/>
    <row r="759" ht="10.199999999999999" hidden="1" x14ac:dyDescent="0.2"/>
    <row r="760" ht="10.199999999999999" hidden="1" x14ac:dyDescent="0.2"/>
    <row r="761" ht="10.199999999999999" hidden="1" x14ac:dyDescent="0.2"/>
    <row r="762" ht="10.199999999999999" hidden="1" x14ac:dyDescent="0.2"/>
    <row r="763" ht="10.199999999999999" hidden="1" x14ac:dyDescent="0.2"/>
    <row r="764" ht="10.199999999999999" hidden="1" x14ac:dyDescent="0.2"/>
    <row r="765" ht="10.199999999999999" hidden="1" x14ac:dyDescent="0.2"/>
    <row r="766" ht="10.199999999999999" hidden="1" x14ac:dyDescent="0.2"/>
    <row r="767" ht="10.199999999999999" hidden="1" x14ac:dyDescent="0.2"/>
    <row r="768" ht="10.199999999999999" hidden="1" x14ac:dyDescent="0.2"/>
    <row r="769" ht="10.199999999999999" hidden="1" x14ac:dyDescent="0.2"/>
    <row r="770" ht="10.199999999999999" hidden="1" x14ac:dyDescent="0.2"/>
    <row r="771" ht="10.199999999999999" hidden="1" x14ac:dyDescent="0.2"/>
    <row r="772" ht="10.199999999999999" hidden="1" x14ac:dyDescent="0.2"/>
    <row r="773" ht="10.199999999999999" hidden="1" x14ac:dyDescent="0.2"/>
    <row r="774" ht="10.199999999999999" hidden="1" x14ac:dyDescent="0.2"/>
    <row r="775" ht="10.199999999999999" hidden="1" x14ac:dyDescent="0.2"/>
    <row r="776" ht="10.199999999999999" hidden="1" x14ac:dyDescent="0.2"/>
    <row r="777" ht="10.199999999999999" hidden="1" x14ac:dyDescent="0.2"/>
    <row r="778" ht="10.199999999999999" hidden="1" x14ac:dyDescent="0.2"/>
    <row r="779" ht="10.199999999999999" hidden="1" x14ac:dyDescent="0.2"/>
    <row r="780" ht="10.199999999999999" hidden="1" x14ac:dyDescent="0.2"/>
    <row r="781" ht="10.199999999999999" hidden="1" x14ac:dyDescent="0.2"/>
    <row r="782" ht="10.199999999999999" hidden="1" x14ac:dyDescent="0.2"/>
    <row r="783" ht="10.199999999999999" hidden="1" x14ac:dyDescent="0.2"/>
    <row r="784" ht="10.199999999999999" hidden="1" x14ac:dyDescent="0.2"/>
    <row r="785" ht="10.199999999999999" hidden="1" x14ac:dyDescent="0.2"/>
    <row r="786" ht="10.199999999999999" hidden="1" x14ac:dyDescent="0.2"/>
    <row r="787" ht="10.199999999999999" hidden="1" x14ac:dyDescent="0.2"/>
    <row r="788" ht="10.199999999999999" hidden="1" x14ac:dyDescent="0.2"/>
    <row r="789" ht="10.199999999999999" hidden="1" x14ac:dyDescent="0.2"/>
    <row r="790" ht="10.199999999999999" hidden="1" x14ac:dyDescent="0.2"/>
    <row r="791" ht="10.199999999999999" hidden="1" x14ac:dyDescent="0.2"/>
    <row r="792" ht="10.199999999999999" hidden="1" x14ac:dyDescent="0.2"/>
    <row r="793" ht="10.199999999999999" hidden="1" x14ac:dyDescent="0.2"/>
    <row r="794" ht="10.199999999999999" hidden="1" x14ac:dyDescent="0.2"/>
    <row r="795" ht="10.199999999999999" hidden="1" x14ac:dyDescent="0.2"/>
    <row r="796" ht="10.199999999999999" hidden="1" x14ac:dyDescent="0.2"/>
    <row r="797" ht="10.199999999999999" hidden="1" x14ac:dyDescent="0.2"/>
    <row r="798" ht="10.199999999999999" hidden="1" x14ac:dyDescent="0.2"/>
    <row r="799" ht="10.199999999999999" hidden="1" x14ac:dyDescent="0.2"/>
    <row r="800" ht="10.199999999999999" hidden="1" x14ac:dyDescent="0.2"/>
    <row r="801" ht="10.199999999999999" hidden="1" x14ac:dyDescent="0.2"/>
    <row r="802" ht="10.199999999999999" hidden="1" x14ac:dyDescent="0.2"/>
    <row r="803" ht="10.199999999999999" hidden="1" x14ac:dyDescent="0.2"/>
    <row r="804" ht="10.199999999999999" hidden="1" x14ac:dyDescent="0.2"/>
    <row r="805" ht="10.199999999999999" hidden="1" x14ac:dyDescent="0.2"/>
    <row r="806" ht="10.199999999999999" hidden="1" x14ac:dyDescent="0.2"/>
    <row r="807" ht="10.199999999999999" hidden="1" x14ac:dyDescent="0.2"/>
    <row r="808" ht="10.199999999999999" hidden="1" x14ac:dyDescent="0.2"/>
    <row r="809" ht="10.199999999999999" hidden="1" x14ac:dyDescent="0.2"/>
    <row r="810" ht="10.199999999999999" hidden="1" x14ac:dyDescent="0.2"/>
    <row r="811" ht="10.199999999999999" hidden="1" x14ac:dyDescent="0.2"/>
    <row r="812" ht="10.199999999999999" hidden="1" x14ac:dyDescent="0.2"/>
    <row r="813" ht="10.199999999999999" hidden="1" x14ac:dyDescent="0.2"/>
    <row r="814" ht="10.199999999999999" hidden="1" x14ac:dyDescent="0.2"/>
    <row r="815" ht="10.199999999999999" hidden="1" x14ac:dyDescent="0.2"/>
    <row r="816" ht="10.199999999999999" hidden="1" x14ac:dyDescent="0.2"/>
    <row r="817" ht="10.199999999999999" hidden="1" x14ac:dyDescent="0.2"/>
    <row r="818" ht="10.199999999999999" hidden="1" x14ac:dyDescent="0.2"/>
    <row r="819" ht="10.199999999999999" hidden="1" x14ac:dyDescent="0.2"/>
    <row r="820" ht="10.199999999999999" hidden="1" x14ac:dyDescent="0.2"/>
    <row r="821" ht="10.199999999999999" hidden="1" x14ac:dyDescent="0.2"/>
    <row r="822" ht="10.199999999999999" hidden="1" x14ac:dyDescent="0.2"/>
    <row r="823" ht="10.199999999999999" hidden="1" x14ac:dyDescent="0.2"/>
    <row r="824" ht="10.199999999999999" hidden="1" x14ac:dyDescent="0.2"/>
    <row r="825" ht="10.199999999999999" hidden="1" x14ac:dyDescent="0.2"/>
    <row r="826" ht="10.199999999999999" hidden="1" x14ac:dyDescent="0.2"/>
    <row r="827" ht="10.199999999999999" hidden="1" x14ac:dyDescent="0.2"/>
    <row r="828" ht="10.199999999999999" hidden="1" x14ac:dyDescent="0.2"/>
    <row r="829" ht="10.199999999999999" hidden="1" x14ac:dyDescent="0.2"/>
    <row r="830" ht="10.199999999999999" hidden="1" x14ac:dyDescent="0.2"/>
    <row r="831" ht="10.199999999999999" hidden="1" x14ac:dyDescent="0.2"/>
    <row r="832" ht="10.199999999999999" hidden="1" x14ac:dyDescent="0.2"/>
    <row r="833" ht="10.199999999999999" hidden="1" x14ac:dyDescent="0.2"/>
    <row r="834" ht="10.199999999999999" hidden="1" x14ac:dyDescent="0.2"/>
    <row r="835" ht="10.199999999999999" hidden="1" x14ac:dyDescent="0.2"/>
    <row r="836" ht="10.199999999999999" hidden="1" x14ac:dyDescent="0.2"/>
    <row r="837" ht="10.199999999999999" hidden="1" x14ac:dyDescent="0.2"/>
    <row r="838" ht="10.199999999999999" hidden="1" x14ac:dyDescent="0.2"/>
    <row r="839" ht="10.199999999999999" hidden="1" x14ac:dyDescent="0.2"/>
    <row r="840" ht="10.199999999999999" hidden="1" x14ac:dyDescent="0.2"/>
    <row r="841" ht="10.199999999999999" hidden="1" x14ac:dyDescent="0.2"/>
    <row r="842" ht="10.199999999999999" hidden="1" x14ac:dyDescent="0.2"/>
    <row r="843" ht="10.199999999999999" hidden="1" x14ac:dyDescent="0.2"/>
    <row r="844" ht="10.199999999999999" hidden="1" x14ac:dyDescent="0.2"/>
    <row r="845" ht="10.199999999999999" hidden="1" x14ac:dyDescent="0.2"/>
    <row r="846" ht="10.199999999999999" hidden="1" x14ac:dyDescent="0.2"/>
    <row r="847" ht="10.199999999999999" hidden="1" x14ac:dyDescent="0.2"/>
    <row r="848" ht="10.199999999999999" hidden="1" x14ac:dyDescent="0.2"/>
    <row r="849" ht="10.199999999999999" hidden="1" x14ac:dyDescent="0.2"/>
    <row r="850" ht="10.199999999999999" hidden="1" x14ac:dyDescent="0.2"/>
    <row r="851" ht="10.199999999999999" hidden="1" x14ac:dyDescent="0.2"/>
    <row r="852" ht="10.199999999999999" hidden="1" x14ac:dyDescent="0.2"/>
    <row r="853" ht="10.199999999999999" hidden="1" x14ac:dyDescent="0.2"/>
    <row r="854" ht="10.199999999999999" hidden="1" x14ac:dyDescent="0.2"/>
    <row r="855" ht="10.199999999999999" hidden="1" x14ac:dyDescent="0.2"/>
    <row r="856" ht="10.199999999999999" hidden="1" x14ac:dyDescent="0.2"/>
    <row r="857" ht="10.199999999999999" hidden="1" x14ac:dyDescent="0.2"/>
    <row r="858" ht="10.199999999999999" hidden="1" x14ac:dyDescent="0.2"/>
    <row r="859" ht="10.199999999999999" hidden="1" x14ac:dyDescent="0.2"/>
    <row r="860" ht="10.199999999999999" hidden="1" x14ac:dyDescent="0.2"/>
    <row r="861" ht="10.199999999999999" hidden="1" x14ac:dyDescent="0.2"/>
    <row r="862" ht="10.199999999999999" hidden="1" x14ac:dyDescent="0.2"/>
    <row r="863" ht="10.199999999999999" hidden="1" x14ac:dyDescent="0.2"/>
    <row r="864" ht="10.199999999999999" hidden="1" x14ac:dyDescent="0.2"/>
    <row r="865" ht="10.199999999999999" hidden="1" x14ac:dyDescent="0.2"/>
    <row r="866" ht="10.199999999999999" hidden="1" x14ac:dyDescent="0.2"/>
    <row r="867" ht="10.199999999999999" hidden="1" x14ac:dyDescent="0.2"/>
    <row r="868" ht="10.199999999999999" hidden="1" x14ac:dyDescent="0.2"/>
    <row r="869" ht="10.199999999999999" hidden="1" x14ac:dyDescent="0.2"/>
    <row r="870" ht="10.199999999999999" hidden="1" x14ac:dyDescent="0.2"/>
    <row r="871" ht="10.199999999999999" hidden="1" x14ac:dyDescent="0.2"/>
    <row r="872" ht="10.199999999999999" hidden="1" x14ac:dyDescent="0.2"/>
    <row r="873" ht="10.199999999999999" hidden="1" x14ac:dyDescent="0.2"/>
    <row r="874" ht="10.199999999999999" hidden="1" x14ac:dyDescent="0.2"/>
    <row r="875" ht="10.199999999999999" hidden="1" x14ac:dyDescent="0.2"/>
    <row r="876" ht="10.199999999999999" hidden="1" x14ac:dyDescent="0.2"/>
    <row r="877" ht="10.199999999999999" hidden="1" x14ac:dyDescent="0.2"/>
    <row r="878" ht="10.199999999999999" hidden="1" x14ac:dyDescent="0.2"/>
    <row r="879" ht="10.199999999999999" hidden="1" x14ac:dyDescent="0.2"/>
    <row r="880" ht="10.199999999999999" hidden="1" x14ac:dyDescent="0.2"/>
    <row r="881" ht="10.199999999999999" hidden="1" x14ac:dyDescent="0.2"/>
    <row r="882" ht="10.199999999999999" hidden="1" x14ac:dyDescent="0.2"/>
    <row r="883" ht="10.199999999999999" hidden="1" x14ac:dyDescent="0.2"/>
    <row r="884" ht="10.199999999999999" hidden="1" x14ac:dyDescent="0.2"/>
    <row r="885" ht="10.199999999999999" hidden="1" x14ac:dyDescent="0.2"/>
    <row r="886" ht="10.199999999999999" hidden="1" x14ac:dyDescent="0.2"/>
    <row r="887" ht="10.199999999999999" hidden="1" x14ac:dyDescent="0.2"/>
    <row r="888" ht="10.199999999999999" hidden="1" x14ac:dyDescent="0.2"/>
    <row r="889" ht="10.199999999999999" hidden="1" x14ac:dyDescent="0.2"/>
    <row r="890" ht="10.199999999999999" hidden="1" x14ac:dyDescent="0.2"/>
    <row r="891" ht="10.199999999999999" hidden="1" x14ac:dyDescent="0.2"/>
    <row r="892" ht="10.199999999999999" hidden="1" x14ac:dyDescent="0.2"/>
    <row r="893" ht="10.199999999999999" hidden="1" x14ac:dyDescent="0.2"/>
    <row r="894" ht="10.199999999999999" hidden="1" x14ac:dyDescent="0.2"/>
    <row r="895" ht="10.199999999999999" hidden="1" x14ac:dyDescent="0.2"/>
    <row r="896" ht="10.199999999999999" hidden="1" x14ac:dyDescent="0.2"/>
    <row r="897" ht="10.199999999999999" hidden="1" x14ac:dyDescent="0.2"/>
    <row r="898" ht="10.199999999999999" hidden="1" x14ac:dyDescent="0.2"/>
    <row r="899" ht="10.199999999999999" hidden="1" x14ac:dyDescent="0.2"/>
    <row r="900" ht="10.199999999999999" hidden="1" x14ac:dyDescent="0.2"/>
    <row r="901" ht="10.199999999999999" hidden="1" x14ac:dyDescent="0.2"/>
    <row r="902" ht="10.199999999999999" hidden="1" x14ac:dyDescent="0.2"/>
    <row r="903" ht="10.199999999999999" hidden="1" x14ac:dyDescent="0.2"/>
    <row r="904" ht="10.199999999999999" hidden="1" x14ac:dyDescent="0.2"/>
    <row r="905" ht="10.199999999999999" hidden="1" x14ac:dyDescent="0.2"/>
    <row r="906" ht="10.199999999999999" hidden="1" x14ac:dyDescent="0.2"/>
    <row r="907" ht="10.199999999999999" hidden="1" x14ac:dyDescent="0.2"/>
    <row r="908" ht="10.199999999999999" hidden="1" x14ac:dyDescent="0.2"/>
    <row r="909" ht="10.199999999999999" hidden="1" x14ac:dyDescent="0.2"/>
    <row r="910" ht="10.199999999999999" hidden="1" x14ac:dyDescent="0.2"/>
    <row r="911" ht="10.199999999999999" hidden="1" x14ac:dyDescent="0.2"/>
    <row r="912" ht="10.199999999999999" hidden="1" x14ac:dyDescent="0.2"/>
    <row r="913" ht="10.199999999999999" hidden="1" x14ac:dyDescent="0.2"/>
    <row r="914" ht="10.199999999999999" hidden="1" x14ac:dyDescent="0.2"/>
    <row r="915" ht="10.199999999999999" hidden="1" x14ac:dyDescent="0.2"/>
    <row r="916" ht="10.199999999999999" hidden="1" x14ac:dyDescent="0.2"/>
    <row r="917" ht="10.199999999999999" hidden="1" x14ac:dyDescent="0.2"/>
    <row r="918" ht="10.199999999999999" hidden="1" x14ac:dyDescent="0.2"/>
    <row r="919" ht="10.199999999999999" hidden="1" x14ac:dyDescent="0.2"/>
    <row r="920" ht="10.199999999999999" hidden="1" x14ac:dyDescent="0.2"/>
    <row r="921" ht="10.199999999999999" hidden="1" x14ac:dyDescent="0.2"/>
    <row r="922" ht="10.199999999999999" hidden="1" x14ac:dyDescent="0.2"/>
    <row r="923" ht="10.199999999999999" hidden="1" x14ac:dyDescent="0.2"/>
    <row r="924" ht="10.199999999999999" hidden="1" x14ac:dyDescent="0.2"/>
    <row r="925" ht="10.199999999999999" hidden="1" x14ac:dyDescent="0.2"/>
    <row r="926" ht="10.199999999999999" hidden="1" x14ac:dyDescent="0.2"/>
    <row r="927" ht="10.199999999999999" hidden="1" x14ac:dyDescent="0.2"/>
    <row r="928" ht="10.199999999999999" hidden="1" x14ac:dyDescent="0.2"/>
    <row r="929" ht="10.199999999999999" hidden="1" x14ac:dyDescent="0.2"/>
    <row r="930" ht="10.199999999999999" hidden="1" x14ac:dyDescent="0.2"/>
    <row r="931" ht="10.199999999999999" hidden="1" x14ac:dyDescent="0.2"/>
    <row r="932" ht="10.199999999999999" hidden="1" x14ac:dyDescent="0.2"/>
    <row r="933" ht="10.199999999999999" hidden="1" x14ac:dyDescent="0.2"/>
    <row r="934" ht="10.199999999999999" hidden="1" x14ac:dyDescent="0.2"/>
    <row r="935" ht="10.199999999999999" hidden="1" x14ac:dyDescent="0.2"/>
    <row r="936" ht="10.199999999999999" hidden="1" x14ac:dyDescent="0.2"/>
    <row r="937" ht="10.199999999999999" hidden="1" x14ac:dyDescent="0.2"/>
    <row r="938" ht="10.199999999999999" hidden="1" x14ac:dyDescent="0.2"/>
    <row r="939" ht="10.199999999999999" hidden="1" x14ac:dyDescent="0.2"/>
    <row r="940" ht="10.199999999999999" hidden="1" x14ac:dyDescent="0.2"/>
    <row r="941" ht="10.199999999999999" hidden="1" x14ac:dyDescent="0.2"/>
    <row r="942" ht="10.199999999999999" hidden="1" x14ac:dyDescent="0.2"/>
    <row r="943" ht="10.199999999999999" hidden="1" x14ac:dyDescent="0.2"/>
    <row r="944" ht="10.199999999999999" hidden="1" x14ac:dyDescent="0.2"/>
    <row r="945" ht="10.199999999999999" hidden="1" x14ac:dyDescent="0.2"/>
    <row r="946" ht="10.199999999999999" hidden="1" x14ac:dyDescent="0.2"/>
    <row r="947" ht="10.199999999999999" hidden="1" x14ac:dyDescent="0.2"/>
    <row r="948" ht="10.199999999999999" hidden="1" x14ac:dyDescent="0.2"/>
    <row r="949" ht="10.199999999999999" hidden="1" x14ac:dyDescent="0.2"/>
    <row r="950" ht="10.199999999999999" hidden="1" x14ac:dyDescent="0.2"/>
    <row r="951" ht="10.199999999999999" hidden="1" x14ac:dyDescent="0.2"/>
    <row r="952" ht="10.199999999999999" hidden="1" x14ac:dyDescent="0.2"/>
    <row r="953" ht="10.199999999999999" hidden="1" x14ac:dyDescent="0.2"/>
    <row r="954" ht="10.199999999999999" hidden="1" x14ac:dyDescent="0.2"/>
    <row r="955" ht="10.199999999999999" hidden="1" x14ac:dyDescent="0.2"/>
    <row r="956" ht="10.199999999999999" hidden="1" x14ac:dyDescent="0.2"/>
    <row r="957" ht="10.199999999999999" hidden="1" x14ac:dyDescent="0.2"/>
    <row r="958" ht="10.199999999999999" hidden="1" x14ac:dyDescent="0.2"/>
    <row r="959" ht="10.199999999999999" hidden="1" x14ac:dyDescent="0.2"/>
    <row r="960" ht="10.199999999999999" hidden="1" x14ac:dyDescent="0.2"/>
    <row r="961" ht="10.199999999999999" hidden="1" x14ac:dyDescent="0.2"/>
    <row r="962" ht="10.199999999999999" hidden="1" x14ac:dyDescent="0.2"/>
    <row r="963" ht="10.199999999999999" hidden="1" x14ac:dyDescent="0.2"/>
    <row r="964" ht="10.199999999999999" hidden="1" x14ac:dyDescent="0.2"/>
    <row r="965" ht="10.199999999999999" hidden="1" x14ac:dyDescent="0.2"/>
    <row r="966" ht="10.199999999999999" hidden="1" x14ac:dyDescent="0.2"/>
    <row r="967" ht="10.199999999999999" hidden="1" x14ac:dyDescent="0.2"/>
    <row r="968" ht="10.199999999999999" hidden="1" x14ac:dyDescent="0.2"/>
    <row r="969" ht="10.199999999999999" hidden="1" x14ac:dyDescent="0.2"/>
    <row r="970" ht="10.199999999999999" hidden="1" x14ac:dyDescent="0.2"/>
    <row r="971" ht="10.199999999999999" hidden="1" x14ac:dyDescent="0.2"/>
    <row r="972" ht="10.199999999999999" hidden="1" x14ac:dyDescent="0.2"/>
    <row r="973" ht="10.199999999999999" hidden="1" x14ac:dyDescent="0.2"/>
    <row r="974" ht="10.199999999999999" hidden="1" x14ac:dyDescent="0.2"/>
    <row r="975" ht="10.199999999999999" hidden="1" x14ac:dyDescent="0.2"/>
    <row r="976" ht="10.199999999999999" hidden="1" x14ac:dyDescent="0.2"/>
    <row r="977" ht="10.199999999999999" hidden="1" x14ac:dyDescent="0.2"/>
    <row r="978" ht="10.199999999999999" hidden="1" x14ac:dyDescent="0.2"/>
    <row r="979" ht="10.199999999999999" hidden="1" x14ac:dyDescent="0.2"/>
    <row r="980" ht="10.199999999999999" hidden="1" x14ac:dyDescent="0.2"/>
    <row r="981" ht="10.199999999999999" hidden="1" x14ac:dyDescent="0.2"/>
    <row r="982" ht="10.199999999999999" hidden="1" x14ac:dyDescent="0.2"/>
    <row r="983" ht="10.199999999999999" hidden="1" x14ac:dyDescent="0.2"/>
    <row r="984" ht="10.199999999999999" hidden="1" x14ac:dyDescent="0.2"/>
    <row r="985" ht="10.199999999999999" hidden="1" x14ac:dyDescent="0.2"/>
    <row r="986" ht="10.199999999999999" hidden="1" x14ac:dyDescent="0.2"/>
    <row r="987" ht="10.199999999999999" hidden="1" x14ac:dyDescent="0.2"/>
    <row r="988" ht="10.199999999999999" hidden="1" x14ac:dyDescent="0.2"/>
    <row r="989" ht="10.199999999999999" hidden="1" x14ac:dyDescent="0.2"/>
    <row r="990" ht="10.199999999999999" hidden="1" x14ac:dyDescent="0.2"/>
    <row r="991" ht="10.199999999999999" hidden="1" x14ac:dyDescent="0.2"/>
    <row r="992" ht="10.199999999999999" hidden="1" x14ac:dyDescent="0.2"/>
    <row r="993" ht="10.199999999999999" hidden="1" x14ac:dyDescent="0.2"/>
    <row r="994" ht="10.199999999999999" hidden="1" x14ac:dyDescent="0.2"/>
    <row r="995" ht="10.199999999999999" hidden="1" x14ac:dyDescent="0.2"/>
    <row r="996" ht="10.199999999999999" hidden="1" x14ac:dyDescent="0.2"/>
    <row r="997" ht="10.199999999999999" hidden="1" x14ac:dyDescent="0.2"/>
    <row r="998" ht="10.199999999999999" hidden="1" x14ac:dyDescent="0.2"/>
    <row r="999" ht="10.199999999999999" hidden="1" x14ac:dyDescent="0.2"/>
    <row r="1000" ht="10.199999999999999" hidden="1" x14ac:dyDescent="0.2"/>
    <row r="1001" ht="10.199999999999999" hidden="1" x14ac:dyDescent="0.2"/>
    <row r="1002" ht="10.199999999999999" hidden="1" x14ac:dyDescent="0.2"/>
    <row r="1003" ht="10.199999999999999" hidden="1" x14ac:dyDescent="0.2"/>
    <row r="1004" ht="10.199999999999999" hidden="1" x14ac:dyDescent="0.2"/>
    <row r="1005" ht="10.199999999999999" hidden="1" x14ac:dyDescent="0.2"/>
    <row r="1006" ht="10.199999999999999" hidden="1" x14ac:dyDescent="0.2"/>
    <row r="1007" ht="10.199999999999999" hidden="1" x14ac:dyDescent="0.2"/>
    <row r="1008" ht="10.199999999999999" hidden="1" x14ac:dyDescent="0.2"/>
    <row r="1009" ht="10.199999999999999" hidden="1" x14ac:dyDescent="0.2"/>
    <row r="1010" ht="10.199999999999999" hidden="1" x14ac:dyDescent="0.2"/>
    <row r="1011" ht="10.199999999999999" hidden="1" x14ac:dyDescent="0.2"/>
    <row r="1012" ht="10.199999999999999" hidden="1" x14ac:dyDescent="0.2"/>
    <row r="1013" ht="10.199999999999999" hidden="1" x14ac:dyDescent="0.2"/>
    <row r="1014" ht="10.199999999999999" hidden="1" x14ac:dyDescent="0.2"/>
    <row r="1015" ht="10.199999999999999" hidden="1" x14ac:dyDescent="0.2"/>
    <row r="1016" ht="10.199999999999999" hidden="1" x14ac:dyDescent="0.2"/>
    <row r="1017" ht="10.199999999999999" hidden="1" x14ac:dyDescent="0.2"/>
    <row r="1018" ht="10.199999999999999" hidden="1" x14ac:dyDescent="0.2"/>
    <row r="1019" ht="10.199999999999999" hidden="1" x14ac:dyDescent="0.2"/>
    <row r="1020" ht="10.199999999999999" hidden="1" x14ac:dyDescent="0.2"/>
    <row r="1021" ht="10.199999999999999" hidden="1" x14ac:dyDescent="0.2"/>
    <row r="1022" ht="10.199999999999999" hidden="1" x14ac:dyDescent="0.2"/>
    <row r="1023" ht="10.199999999999999" hidden="1" x14ac:dyDescent="0.2"/>
    <row r="1024" ht="10.199999999999999" hidden="1" x14ac:dyDescent="0.2"/>
    <row r="1025" ht="10.199999999999999" hidden="1" x14ac:dyDescent="0.2"/>
    <row r="1026" ht="10.199999999999999" hidden="1" x14ac:dyDescent="0.2"/>
    <row r="1027" ht="10.199999999999999" hidden="1" x14ac:dyDescent="0.2"/>
    <row r="1028" ht="10.199999999999999" hidden="1" x14ac:dyDescent="0.2"/>
    <row r="1029" ht="10.199999999999999" hidden="1" x14ac:dyDescent="0.2"/>
    <row r="1030" ht="10.199999999999999" hidden="1" x14ac:dyDescent="0.2"/>
    <row r="1031" ht="10.199999999999999" hidden="1" x14ac:dyDescent="0.2"/>
    <row r="1032" ht="10.199999999999999" hidden="1" x14ac:dyDescent="0.2"/>
    <row r="1033" ht="10.199999999999999" hidden="1" x14ac:dyDescent="0.2"/>
    <row r="1034" ht="10.199999999999999" hidden="1" x14ac:dyDescent="0.2"/>
    <row r="1035" ht="10.199999999999999" hidden="1" x14ac:dyDescent="0.2"/>
    <row r="1036" ht="10.199999999999999" hidden="1" x14ac:dyDescent="0.2"/>
    <row r="1037" ht="10.199999999999999" hidden="1" x14ac:dyDescent="0.2"/>
    <row r="1038" ht="10.199999999999999" hidden="1" x14ac:dyDescent="0.2"/>
    <row r="1039" ht="10.199999999999999" hidden="1" x14ac:dyDescent="0.2"/>
    <row r="1040" ht="10.199999999999999" hidden="1" x14ac:dyDescent="0.2"/>
    <row r="1041" ht="10.199999999999999" hidden="1" x14ac:dyDescent="0.2"/>
    <row r="1042" ht="10.199999999999999" hidden="1" x14ac:dyDescent="0.2"/>
    <row r="1043" ht="10.199999999999999" hidden="1" x14ac:dyDescent="0.2"/>
    <row r="1044" ht="10.199999999999999" hidden="1" x14ac:dyDescent="0.2"/>
    <row r="1045" ht="10.199999999999999" hidden="1" x14ac:dyDescent="0.2"/>
    <row r="1046" ht="10.199999999999999" hidden="1" x14ac:dyDescent="0.2"/>
    <row r="1047" ht="10.199999999999999" hidden="1" x14ac:dyDescent="0.2"/>
    <row r="1048" ht="10.199999999999999" hidden="1" x14ac:dyDescent="0.2"/>
    <row r="1049" ht="10.199999999999999" hidden="1" x14ac:dyDescent="0.2"/>
    <row r="1050" ht="10.199999999999999" hidden="1" x14ac:dyDescent="0.2"/>
    <row r="1051" ht="10.199999999999999" hidden="1" x14ac:dyDescent="0.2"/>
    <row r="1052" ht="10.199999999999999" hidden="1" x14ac:dyDescent="0.2"/>
    <row r="1053" ht="10.199999999999999" hidden="1" x14ac:dyDescent="0.2"/>
    <row r="1054" ht="10.199999999999999" hidden="1" x14ac:dyDescent="0.2"/>
    <row r="1055" ht="10.199999999999999" hidden="1" x14ac:dyDescent="0.2"/>
    <row r="1056" ht="10.199999999999999" hidden="1" x14ac:dyDescent="0.2"/>
    <row r="1057" ht="10.199999999999999" hidden="1" x14ac:dyDescent="0.2"/>
    <row r="1058" ht="10.199999999999999" hidden="1" x14ac:dyDescent="0.2"/>
    <row r="1059" ht="10.199999999999999" hidden="1" x14ac:dyDescent="0.2"/>
    <row r="1060" ht="10.199999999999999" hidden="1" x14ac:dyDescent="0.2"/>
    <row r="1061" ht="10.199999999999999" hidden="1" x14ac:dyDescent="0.2"/>
    <row r="1062" ht="10.199999999999999" hidden="1" x14ac:dyDescent="0.2"/>
    <row r="1063" ht="10.199999999999999" hidden="1" x14ac:dyDescent="0.2"/>
    <row r="1064" ht="10.199999999999999" hidden="1" x14ac:dyDescent="0.2"/>
    <row r="1065" ht="10.199999999999999" hidden="1" x14ac:dyDescent="0.2"/>
    <row r="1066" ht="10.199999999999999" hidden="1" x14ac:dyDescent="0.2"/>
    <row r="1067" ht="10.199999999999999" hidden="1" x14ac:dyDescent="0.2"/>
    <row r="1068" ht="10.199999999999999" hidden="1" x14ac:dyDescent="0.2"/>
    <row r="1069" ht="10.199999999999999" hidden="1" x14ac:dyDescent="0.2"/>
    <row r="1070" ht="10.199999999999999" hidden="1" x14ac:dyDescent="0.2"/>
    <row r="1071" ht="10.199999999999999" hidden="1" x14ac:dyDescent="0.2"/>
    <row r="1072" ht="10.199999999999999" hidden="1" x14ac:dyDescent="0.2"/>
    <row r="1073" ht="10.199999999999999" hidden="1" x14ac:dyDescent="0.2"/>
    <row r="1074" ht="10.199999999999999" hidden="1" x14ac:dyDescent="0.2"/>
    <row r="1075" ht="10.199999999999999" hidden="1" x14ac:dyDescent="0.2"/>
    <row r="1076" ht="10.199999999999999" hidden="1" x14ac:dyDescent="0.2"/>
    <row r="1077" ht="10.199999999999999" hidden="1" x14ac:dyDescent="0.2"/>
    <row r="1078" ht="10.199999999999999" hidden="1" x14ac:dyDescent="0.2"/>
    <row r="1079" ht="10.199999999999999" hidden="1" x14ac:dyDescent="0.2"/>
    <row r="1080" ht="10.199999999999999" hidden="1" x14ac:dyDescent="0.2"/>
    <row r="1081" ht="10.199999999999999" hidden="1" x14ac:dyDescent="0.2"/>
    <row r="1082" ht="10.199999999999999" hidden="1" x14ac:dyDescent="0.2"/>
    <row r="1083" ht="10.199999999999999" hidden="1" x14ac:dyDescent="0.2"/>
    <row r="1084" ht="10.199999999999999" hidden="1" x14ac:dyDescent="0.2"/>
    <row r="1085" ht="10.199999999999999" hidden="1" x14ac:dyDescent="0.2"/>
    <row r="1086" ht="10.199999999999999" hidden="1" x14ac:dyDescent="0.2"/>
    <row r="1087" ht="10.199999999999999" hidden="1" x14ac:dyDescent="0.2"/>
    <row r="1088" ht="10.199999999999999" hidden="1" x14ac:dyDescent="0.2"/>
    <row r="1089" ht="10.199999999999999" hidden="1" x14ac:dyDescent="0.2"/>
    <row r="1090" ht="10.199999999999999" hidden="1" x14ac:dyDescent="0.2"/>
    <row r="1091" ht="10.199999999999999" hidden="1" x14ac:dyDescent="0.2"/>
    <row r="1092" ht="10.199999999999999" hidden="1" x14ac:dyDescent="0.2"/>
    <row r="1093" ht="10.199999999999999" hidden="1" x14ac:dyDescent="0.2"/>
    <row r="1094" ht="10.199999999999999" hidden="1" x14ac:dyDescent="0.2"/>
    <row r="1095" ht="10.199999999999999" hidden="1" x14ac:dyDescent="0.2"/>
    <row r="1096" ht="10.199999999999999" hidden="1" x14ac:dyDescent="0.2"/>
    <row r="1097" ht="10.199999999999999" hidden="1" x14ac:dyDescent="0.2"/>
    <row r="1098" ht="10.199999999999999" hidden="1" x14ac:dyDescent="0.2"/>
    <row r="1099" ht="10.199999999999999" hidden="1" x14ac:dyDescent="0.2"/>
    <row r="1100" ht="10.199999999999999" hidden="1" x14ac:dyDescent="0.2"/>
    <row r="1101" ht="10.199999999999999" hidden="1" x14ac:dyDescent="0.2"/>
    <row r="1102" ht="10.199999999999999" hidden="1" x14ac:dyDescent="0.2"/>
    <row r="1103" ht="10.199999999999999" hidden="1" x14ac:dyDescent="0.2"/>
    <row r="1104" ht="10.199999999999999" hidden="1" x14ac:dyDescent="0.2"/>
    <row r="1105" ht="10.199999999999999" hidden="1" x14ac:dyDescent="0.2"/>
    <row r="1106" ht="10.199999999999999" hidden="1" x14ac:dyDescent="0.2"/>
    <row r="1107" ht="10.199999999999999" hidden="1" x14ac:dyDescent="0.2"/>
    <row r="1108" ht="10.199999999999999" hidden="1" x14ac:dyDescent="0.2"/>
    <row r="1109" ht="10.199999999999999" hidden="1" x14ac:dyDescent="0.2"/>
    <row r="1110" ht="10.199999999999999" hidden="1" x14ac:dyDescent="0.2"/>
    <row r="1111" ht="10.199999999999999" hidden="1" x14ac:dyDescent="0.2"/>
    <row r="1112" ht="10.199999999999999" hidden="1" x14ac:dyDescent="0.2"/>
    <row r="1113" ht="10.199999999999999" hidden="1" x14ac:dyDescent="0.2"/>
    <row r="1114" ht="10.199999999999999" hidden="1" x14ac:dyDescent="0.2"/>
    <row r="1115" ht="10.199999999999999" hidden="1" x14ac:dyDescent="0.2"/>
    <row r="1116" ht="10.199999999999999" hidden="1" x14ac:dyDescent="0.2"/>
    <row r="1117" ht="10.199999999999999" hidden="1" x14ac:dyDescent="0.2"/>
    <row r="1118" ht="10.199999999999999" hidden="1" x14ac:dyDescent="0.2"/>
    <row r="1119" ht="10.199999999999999" hidden="1" x14ac:dyDescent="0.2"/>
    <row r="1120" ht="10.199999999999999" hidden="1" x14ac:dyDescent="0.2"/>
    <row r="1121" ht="10.199999999999999" hidden="1" x14ac:dyDescent="0.2"/>
    <row r="1122" ht="10.199999999999999" hidden="1" x14ac:dyDescent="0.2"/>
    <row r="1123" ht="10.199999999999999" hidden="1" x14ac:dyDescent="0.2"/>
    <row r="1124" ht="10.199999999999999" hidden="1" x14ac:dyDescent="0.2"/>
    <row r="1125" ht="10.199999999999999" hidden="1" x14ac:dyDescent="0.2"/>
    <row r="1126" ht="10.199999999999999" hidden="1" x14ac:dyDescent="0.2"/>
    <row r="1127" ht="10.199999999999999" hidden="1" x14ac:dyDescent="0.2"/>
    <row r="1128" ht="10.199999999999999" hidden="1" x14ac:dyDescent="0.2"/>
    <row r="1129" ht="10.199999999999999" hidden="1" x14ac:dyDescent="0.2"/>
    <row r="1130" ht="10.199999999999999" hidden="1" x14ac:dyDescent="0.2"/>
    <row r="1131" ht="10.199999999999999" hidden="1" x14ac:dyDescent="0.2"/>
    <row r="1132" ht="10.199999999999999" hidden="1" x14ac:dyDescent="0.2"/>
    <row r="1133" ht="10.199999999999999" hidden="1" x14ac:dyDescent="0.2"/>
    <row r="1134" ht="10.199999999999999" hidden="1" x14ac:dyDescent="0.2"/>
    <row r="1135" ht="10.199999999999999" hidden="1" x14ac:dyDescent="0.2"/>
    <row r="1136" ht="10.199999999999999" hidden="1" x14ac:dyDescent="0.2"/>
    <row r="1137" ht="10.199999999999999" hidden="1" x14ac:dyDescent="0.2"/>
    <row r="1138" ht="10.199999999999999" hidden="1" x14ac:dyDescent="0.2"/>
    <row r="1139" ht="10.199999999999999" hidden="1" x14ac:dyDescent="0.2"/>
    <row r="1140" ht="10.199999999999999" hidden="1" x14ac:dyDescent="0.2"/>
    <row r="1141" ht="10.199999999999999" hidden="1" x14ac:dyDescent="0.2"/>
    <row r="1142" ht="10.199999999999999" hidden="1" x14ac:dyDescent="0.2"/>
    <row r="1143" ht="10.199999999999999" hidden="1" x14ac:dyDescent="0.2"/>
    <row r="1144" ht="10.199999999999999" hidden="1" x14ac:dyDescent="0.2"/>
    <row r="1145" ht="10.199999999999999" hidden="1" x14ac:dyDescent="0.2"/>
    <row r="1146" ht="10.199999999999999" hidden="1" x14ac:dyDescent="0.2"/>
    <row r="1147" ht="10.199999999999999" hidden="1" x14ac:dyDescent="0.2"/>
    <row r="1148" ht="10.199999999999999" hidden="1" x14ac:dyDescent="0.2"/>
    <row r="1149" ht="10.199999999999999" hidden="1" x14ac:dyDescent="0.2"/>
    <row r="1150" ht="10.199999999999999" hidden="1" x14ac:dyDescent="0.2"/>
    <row r="1151" ht="10.199999999999999" hidden="1" x14ac:dyDescent="0.2"/>
    <row r="1152" ht="10.199999999999999" hidden="1" x14ac:dyDescent="0.2"/>
    <row r="1153" ht="10.199999999999999" hidden="1" x14ac:dyDescent="0.2"/>
    <row r="1154" ht="10.199999999999999" hidden="1" x14ac:dyDescent="0.2"/>
    <row r="1155" ht="10.199999999999999" hidden="1" x14ac:dyDescent="0.2"/>
    <row r="1156" ht="10.199999999999999" hidden="1" x14ac:dyDescent="0.2"/>
    <row r="1157" ht="10.199999999999999" hidden="1" x14ac:dyDescent="0.2"/>
    <row r="1158" ht="10.199999999999999" hidden="1" x14ac:dyDescent="0.2"/>
    <row r="1159" ht="10.199999999999999" hidden="1" x14ac:dyDescent="0.2"/>
    <row r="1160" ht="10.199999999999999" hidden="1" x14ac:dyDescent="0.2"/>
    <row r="1161" ht="10.199999999999999" hidden="1" x14ac:dyDescent="0.2"/>
    <row r="1162" ht="10.199999999999999" hidden="1" x14ac:dyDescent="0.2"/>
    <row r="1163" ht="10.199999999999999" hidden="1" x14ac:dyDescent="0.2"/>
    <row r="1164" ht="10.199999999999999" hidden="1" x14ac:dyDescent="0.2"/>
    <row r="1165" ht="10.199999999999999" hidden="1" x14ac:dyDescent="0.2"/>
    <row r="1166" ht="10.199999999999999" hidden="1" x14ac:dyDescent="0.2"/>
    <row r="1167" ht="10.199999999999999" hidden="1" x14ac:dyDescent="0.2"/>
    <row r="1168" ht="10.199999999999999" hidden="1" x14ac:dyDescent="0.2"/>
    <row r="1169" ht="10.199999999999999" hidden="1" x14ac:dyDescent="0.2"/>
    <row r="1170" ht="10.199999999999999" hidden="1" x14ac:dyDescent="0.2"/>
    <row r="1171" ht="10.199999999999999" hidden="1" x14ac:dyDescent="0.2"/>
    <row r="1172" ht="10.199999999999999" hidden="1" x14ac:dyDescent="0.2"/>
    <row r="1173" ht="10.199999999999999" hidden="1" x14ac:dyDescent="0.2"/>
    <row r="1174" ht="10.199999999999999" hidden="1" x14ac:dyDescent="0.2"/>
    <row r="1175" ht="10.199999999999999" hidden="1" x14ac:dyDescent="0.2"/>
    <row r="1176" ht="10.199999999999999" hidden="1" x14ac:dyDescent="0.2"/>
    <row r="1177" ht="10.199999999999999" hidden="1" x14ac:dyDescent="0.2"/>
    <row r="1178" ht="10.199999999999999" hidden="1" x14ac:dyDescent="0.2"/>
    <row r="1179" ht="10.199999999999999" hidden="1" x14ac:dyDescent="0.2"/>
    <row r="1180" ht="10.199999999999999" hidden="1" x14ac:dyDescent="0.2"/>
    <row r="1181" ht="10.199999999999999" hidden="1" x14ac:dyDescent="0.2"/>
    <row r="1182" ht="10.199999999999999" hidden="1" x14ac:dyDescent="0.2"/>
    <row r="1183" ht="10.199999999999999" hidden="1" x14ac:dyDescent="0.2"/>
    <row r="1184" ht="10.199999999999999" hidden="1" x14ac:dyDescent="0.2"/>
    <row r="1185" ht="10.199999999999999" hidden="1" x14ac:dyDescent="0.2"/>
    <row r="1186" ht="10.199999999999999" hidden="1" x14ac:dyDescent="0.2"/>
    <row r="1187" ht="10.199999999999999" hidden="1" x14ac:dyDescent="0.2"/>
    <row r="1188" ht="10.199999999999999" hidden="1" x14ac:dyDescent="0.2"/>
    <row r="1189" ht="10.199999999999999" hidden="1" x14ac:dyDescent="0.2"/>
    <row r="1190" ht="10.199999999999999" hidden="1" x14ac:dyDescent="0.2"/>
    <row r="1191" ht="10.199999999999999" hidden="1" x14ac:dyDescent="0.2"/>
    <row r="1192" ht="10.199999999999999" hidden="1" x14ac:dyDescent="0.2"/>
    <row r="1193" ht="10.199999999999999" hidden="1" x14ac:dyDescent="0.2"/>
    <row r="1194" ht="10.199999999999999" hidden="1" x14ac:dyDescent="0.2"/>
    <row r="1195" ht="10.199999999999999" hidden="1" x14ac:dyDescent="0.2"/>
    <row r="1196" ht="10.199999999999999" hidden="1" x14ac:dyDescent="0.2"/>
    <row r="1197" ht="10.199999999999999" hidden="1" x14ac:dyDescent="0.2"/>
    <row r="1198" ht="10.199999999999999" hidden="1" x14ac:dyDescent="0.2"/>
    <row r="1199" ht="10.199999999999999" hidden="1" x14ac:dyDescent="0.2"/>
    <row r="1200" ht="10.199999999999999" hidden="1" x14ac:dyDescent="0.2"/>
    <row r="1201" ht="10.199999999999999" hidden="1" x14ac:dyDescent="0.2"/>
    <row r="1202" ht="10.199999999999999" hidden="1" x14ac:dyDescent="0.2"/>
    <row r="1203" ht="10.199999999999999" hidden="1" x14ac:dyDescent="0.2"/>
    <row r="1204" ht="10.199999999999999" hidden="1" x14ac:dyDescent="0.2"/>
    <row r="1205" ht="10.199999999999999" hidden="1" x14ac:dyDescent="0.2"/>
    <row r="1206" ht="10.199999999999999" hidden="1" x14ac:dyDescent="0.2"/>
    <row r="1207" ht="10.199999999999999" hidden="1" x14ac:dyDescent="0.2"/>
    <row r="1208" ht="10.199999999999999" hidden="1" x14ac:dyDescent="0.2"/>
    <row r="1209" ht="10.199999999999999" hidden="1" x14ac:dyDescent="0.2"/>
    <row r="1210" ht="10.199999999999999" hidden="1" x14ac:dyDescent="0.2"/>
    <row r="1211" ht="10.199999999999999" hidden="1" x14ac:dyDescent="0.2"/>
    <row r="1212" ht="10.199999999999999" hidden="1" x14ac:dyDescent="0.2"/>
    <row r="1213" ht="10.199999999999999" hidden="1" x14ac:dyDescent="0.2"/>
    <row r="1214" ht="10.199999999999999" hidden="1" x14ac:dyDescent="0.2"/>
    <row r="1215" ht="10.199999999999999" hidden="1" x14ac:dyDescent="0.2"/>
    <row r="1216" ht="10.199999999999999" hidden="1" x14ac:dyDescent="0.2"/>
    <row r="1217" ht="10.199999999999999" hidden="1" x14ac:dyDescent="0.2"/>
    <row r="1218" ht="10.199999999999999" hidden="1" x14ac:dyDescent="0.2"/>
    <row r="1219" ht="10.199999999999999" hidden="1" x14ac:dyDescent="0.2"/>
    <row r="1220" ht="10.199999999999999" hidden="1" x14ac:dyDescent="0.2"/>
    <row r="1221" ht="10.199999999999999" hidden="1" x14ac:dyDescent="0.2"/>
    <row r="1222" ht="10.199999999999999" hidden="1" x14ac:dyDescent="0.2"/>
    <row r="1223" ht="10.199999999999999" hidden="1" x14ac:dyDescent="0.2"/>
    <row r="1224" ht="10.199999999999999" hidden="1" x14ac:dyDescent="0.2"/>
    <row r="1225" ht="10.199999999999999" hidden="1" x14ac:dyDescent="0.2"/>
    <row r="1226" ht="10.199999999999999" hidden="1" x14ac:dyDescent="0.2"/>
    <row r="1227" ht="10.199999999999999" hidden="1" x14ac:dyDescent="0.2"/>
    <row r="1228" ht="10.199999999999999" hidden="1" x14ac:dyDescent="0.2"/>
    <row r="1229" ht="10.199999999999999" hidden="1" x14ac:dyDescent="0.2"/>
    <row r="1230" ht="10.199999999999999" hidden="1" x14ac:dyDescent="0.2"/>
    <row r="1231" ht="10.199999999999999" hidden="1" x14ac:dyDescent="0.2"/>
    <row r="1232" ht="10.199999999999999" hidden="1" x14ac:dyDescent="0.2"/>
    <row r="1233" ht="10.199999999999999" hidden="1" x14ac:dyDescent="0.2"/>
    <row r="1234" ht="10.199999999999999" hidden="1" x14ac:dyDescent="0.2"/>
    <row r="1235" ht="10.199999999999999" hidden="1" x14ac:dyDescent="0.2"/>
    <row r="1236" ht="10.199999999999999" hidden="1" x14ac:dyDescent="0.2"/>
    <row r="1237" ht="10.199999999999999" hidden="1" x14ac:dyDescent="0.2"/>
    <row r="1238" ht="10.199999999999999" hidden="1" x14ac:dyDescent="0.2"/>
    <row r="1239" ht="10.199999999999999" hidden="1" x14ac:dyDescent="0.2"/>
    <row r="1240" ht="10.199999999999999" hidden="1" x14ac:dyDescent="0.2"/>
    <row r="1241" ht="10.199999999999999" hidden="1" x14ac:dyDescent="0.2"/>
    <row r="1242" ht="10.199999999999999" hidden="1" x14ac:dyDescent="0.2"/>
    <row r="1243" ht="10.199999999999999" hidden="1" x14ac:dyDescent="0.2"/>
    <row r="1244" ht="10.199999999999999" hidden="1" x14ac:dyDescent="0.2"/>
    <row r="1245" ht="10.199999999999999" hidden="1" x14ac:dyDescent="0.2"/>
    <row r="1246" ht="10.199999999999999" hidden="1" x14ac:dyDescent="0.2"/>
    <row r="1247" ht="10.199999999999999" hidden="1" x14ac:dyDescent="0.2"/>
    <row r="1248" ht="10.199999999999999" hidden="1" x14ac:dyDescent="0.2"/>
    <row r="1249" ht="10.199999999999999" hidden="1" x14ac:dyDescent="0.2"/>
    <row r="1250" ht="10.199999999999999" hidden="1" x14ac:dyDescent="0.2"/>
    <row r="1251" ht="10.199999999999999" hidden="1" x14ac:dyDescent="0.2"/>
    <row r="1252" ht="10.199999999999999" hidden="1" x14ac:dyDescent="0.2"/>
    <row r="1253" ht="10.199999999999999" hidden="1" x14ac:dyDescent="0.2"/>
    <row r="1254" ht="10.199999999999999" hidden="1" x14ac:dyDescent="0.2"/>
    <row r="1255" ht="10.199999999999999" hidden="1" x14ac:dyDescent="0.2"/>
    <row r="1256" ht="10.199999999999999" hidden="1" x14ac:dyDescent="0.2"/>
    <row r="1257" ht="10.199999999999999" hidden="1" x14ac:dyDescent="0.2"/>
    <row r="1258" ht="10.199999999999999" hidden="1" x14ac:dyDescent="0.2"/>
    <row r="1259" ht="10.199999999999999" hidden="1" x14ac:dyDescent="0.2"/>
    <row r="1260" ht="10.199999999999999" hidden="1" x14ac:dyDescent="0.2"/>
    <row r="1261" ht="10.199999999999999" hidden="1" x14ac:dyDescent="0.2"/>
    <row r="1262" ht="10.199999999999999" hidden="1" x14ac:dyDescent="0.2"/>
    <row r="1263" ht="10.199999999999999" hidden="1" x14ac:dyDescent="0.2"/>
    <row r="1264" ht="10.199999999999999" hidden="1" x14ac:dyDescent="0.2"/>
    <row r="1265" ht="10.199999999999999" hidden="1" x14ac:dyDescent="0.2"/>
    <row r="1266" ht="10.199999999999999" hidden="1" x14ac:dyDescent="0.2"/>
    <row r="1267" ht="10.199999999999999" hidden="1" x14ac:dyDescent="0.2"/>
    <row r="1268" ht="10.199999999999999" hidden="1" x14ac:dyDescent="0.2"/>
    <row r="1269" ht="10.199999999999999" hidden="1" x14ac:dyDescent="0.2"/>
    <row r="1270" ht="10.199999999999999" hidden="1" x14ac:dyDescent="0.2"/>
    <row r="1271" ht="10.199999999999999" hidden="1" x14ac:dyDescent="0.2"/>
    <row r="1272" ht="10.199999999999999" hidden="1" x14ac:dyDescent="0.2"/>
    <row r="1273" ht="10.199999999999999" hidden="1" x14ac:dyDescent="0.2"/>
    <row r="1274" ht="10.199999999999999" hidden="1" x14ac:dyDescent="0.2"/>
    <row r="1275" ht="10.199999999999999" hidden="1" x14ac:dyDescent="0.2"/>
    <row r="1276" ht="10.199999999999999" hidden="1" x14ac:dyDescent="0.2"/>
    <row r="1277" ht="10.199999999999999" hidden="1" x14ac:dyDescent="0.2"/>
    <row r="1278" ht="10.199999999999999" hidden="1" x14ac:dyDescent="0.2"/>
    <row r="1279" ht="10.199999999999999" hidden="1" x14ac:dyDescent="0.2"/>
    <row r="1280" ht="10.199999999999999" hidden="1" x14ac:dyDescent="0.2"/>
    <row r="1281" ht="10.199999999999999" hidden="1" x14ac:dyDescent="0.2"/>
    <row r="1282" ht="10.199999999999999" hidden="1" x14ac:dyDescent="0.2"/>
    <row r="1283" ht="10.199999999999999" hidden="1" x14ac:dyDescent="0.2"/>
    <row r="1284" ht="10.199999999999999" hidden="1" x14ac:dyDescent="0.2"/>
    <row r="1285" ht="10.199999999999999" hidden="1" x14ac:dyDescent="0.2"/>
    <row r="1286" ht="10.199999999999999" hidden="1" x14ac:dyDescent="0.2"/>
    <row r="1287" ht="10.199999999999999" hidden="1" x14ac:dyDescent="0.2"/>
    <row r="1288" ht="10.199999999999999" hidden="1" x14ac:dyDescent="0.2"/>
    <row r="1289" ht="10.199999999999999" hidden="1" x14ac:dyDescent="0.2"/>
    <row r="1290" ht="10.199999999999999" hidden="1" x14ac:dyDescent="0.2"/>
    <row r="1291" ht="10.199999999999999" hidden="1" x14ac:dyDescent="0.2"/>
    <row r="1292" ht="10.199999999999999" hidden="1" x14ac:dyDescent="0.2"/>
    <row r="1293" ht="10.199999999999999" hidden="1" x14ac:dyDescent="0.2"/>
    <row r="1294" ht="10.199999999999999" hidden="1" x14ac:dyDescent="0.2"/>
    <row r="1295" ht="10.199999999999999" hidden="1" x14ac:dyDescent="0.2"/>
    <row r="1296" ht="10.199999999999999" hidden="1" x14ac:dyDescent="0.2"/>
    <row r="1297" ht="10.199999999999999" hidden="1" x14ac:dyDescent="0.2"/>
    <row r="1298" ht="10.199999999999999" hidden="1" x14ac:dyDescent="0.2"/>
    <row r="1299" ht="10.199999999999999" hidden="1" x14ac:dyDescent="0.2"/>
    <row r="1300" ht="10.199999999999999" hidden="1" x14ac:dyDescent="0.2"/>
    <row r="1301" ht="10.199999999999999" hidden="1" x14ac:dyDescent="0.2"/>
    <row r="1302" ht="10.199999999999999" hidden="1" x14ac:dyDescent="0.2"/>
    <row r="1303" ht="10.199999999999999" hidden="1" x14ac:dyDescent="0.2"/>
    <row r="1304" ht="10.199999999999999" hidden="1" x14ac:dyDescent="0.2"/>
    <row r="1305" ht="10.199999999999999" hidden="1" x14ac:dyDescent="0.2"/>
    <row r="1306" ht="10.199999999999999" hidden="1" x14ac:dyDescent="0.2"/>
    <row r="1307" ht="10.199999999999999" hidden="1" x14ac:dyDescent="0.2"/>
    <row r="1308" ht="10.199999999999999" hidden="1" x14ac:dyDescent="0.2"/>
    <row r="1309" ht="10.199999999999999" hidden="1" x14ac:dyDescent="0.2"/>
    <row r="1310" ht="10.199999999999999" hidden="1" x14ac:dyDescent="0.2"/>
    <row r="1311" ht="10.199999999999999" hidden="1" x14ac:dyDescent="0.2"/>
    <row r="1312" ht="10.199999999999999" hidden="1" x14ac:dyDescent="0.2"/>
    <row r="1313" ht="10.199999999999999" hidden="1" x14ac:dyDescent="0.2"/>
    <row r="1314" ht="10.199999999999999" hidden="1" x14ac:dyDescent="0.2"/>
    <row r="1315" ht="10.199999999999999" hidden="1" x14ac:dyDescent="0.2"/>
    <row r="1316" ht="10.199999999999999" hidden="1" x14ac:dyDescent="0.2"/>
    <row r="1317" ht="10.199999999999999" hidden="1" x14ac:dyDescent="0.2"/>
    <row r="1318" ht="10.199999999999999" hidden="1" x14ac:dyDescent="0.2"/>
    <row r="1319" ht="10.199999999999999" hidden="1" x14ac:dyDescent="0.2"/>
    <row r="1320" ht="10.199999999999999" hidden="1" x14ac:dyDescent="0.2"/>
    <row r="1321" ht="10.199999999999999" hidden="1" x14ac:dyDescent="0.2"/>
    <row r="1322" ht="10.199999999999999" hidden="1" x14ac:dyDescent="0.2"/>
    <row r="1323" ht="10.199999999999999" hidden="1" x14ac:dyDescent="0.2"/>
    <row r="1324" ht="10.199999999999999" hidden="1" x14ac:dyDescent="0.2"/>
    <row r="1325" ht="10.199999999999999" hidden="1" x14ac:dyDescent="0.2"/>
    <row r="1326" ht="10.199999999999999" hidden="1" x14ac:dyDescent="0.2"/>
    <row r="1327" ht="10.199999999999999" hidden="1" x14ac:dyDescent="0.2"/>
    <row r="1328" ht="10.199999999999999" hidden="1" x14ac:dyDescent="0.2"/>
    <row r="1329" ht="10.199999999999999" hidden="1" x14ac:dyDescent="0.2"/>
    <row r="1330" ht="10.199999999999999" hidden="1" x14ac:dyDescent="0.2"/>
    <row r="1331" ht="10.199999999999999" hidden="1" x14ac:dyDescent="0.2"/>
    <row r="1332" ht="10.199999999999999" hidden="1" x14ac:dyDescent="0.2"/>
    <row r="1333" ht="10.199999999999999" hidden="1" x14ac:dyDescent="0.2"/>
    <row r="1334" ht="10.199999999999999" hidden="1" x14ac:dyDescent="0.2"/>
    <row r="1335" ht="10.199999999999999" hidden="1" x14ac:dyDescent="0.2"/>
    <row r="1336" ht="10.199999999999999" hidden="1" x14ac:dyDescent="0.2"/>
    <row r="1337" ht="10.199999999999999" hidden="1" x14ac:dyDescent="0.2"/>
    <row r="1338" ht="10.199999999999999" hidden="1" x14ac:dyDescent="0.2"/>
    <row r="1339" ht="10.199999999999999" hidden="1" x14ac:dyDescent="0.2"/>
    <row r="1340" ht="10.199999999999999" hidden="1" x14ac:dyDescent="0.2"/>
    <row r="1341" ht="10.199999999999999" hidden="1" x14ac:dyDescent="0.2"/>
    <row r="1342" ht="10.199999999999999" hidden="1" x14ac:dyDescent="0.2"/>
    <row r="1343" ht="10.199999999999999" hidden="1" x14ac:dyDescent="0.2"/>
    <row r="1344" ht="10.199999999999999" hidden="1" x14ac:dyDescent="0.2"/>
    <row r="1345" ht="10.199999999999999" hidden="1" x14ac:dyDescent="0.2"/>
    <row r="1346" ht="10.199999999999999" hidden="1" x14ac:dyDescent="0.2"/>
    <row r="1347" ht="10.199999999999999" hidden="1" x14ac:dyDescent="0.2"/>
    <row r="1348" ht="10.199999999999999" hidden="1" x14ac:dyDescent="0.2"/>
    <row r="1349" ht="10.199999999999999" hidden="1" x14ac:dyDescent="0.2"/>
    <row r="1350" ht="10.199999999999999" hidden="1" x14ac:dyDescent="0.2"/>
    <row r="1351" ht="10.199999999999999" hidden="1" x14ac:dyDescent="0.2"/>
    <row r="1352" ht="10.199999999999999" hidden="1" x14ac:dyDescent="0.2"/>
    <row r="1353" ht="10.199999999999999" hidden="1" x14ac:dyDescent="0.2"/>
    <row r="1354" ht="10.199999999999999" hidden="1" x14ac:dyDescent="0.2"/>
    <row r="1355" ht="10.199999999999999" hidden="1" x14ac:dyDescent="0.2"/>
    <row r="1356" ht="10.199999999999999" hidden="1" x14ac:dyDescent="0.2"/>
    <row r="1357" ht="10.199999999999999" hidden="1" x14ac:dyDescent="0.2"/>
    <row r="1358" ht="10.199999999999999" hidden="1" x14ac:dyDescent="0.2"/>
    <row r="1359" ht="10.199999999999999" hidden="1" x14ac:dyDescent="0.2"/>
    <row r="1360" ht="10.199999999999999" hidden="1" x14ac:dyDescent="0.2"/>
    <row r="1361" ht="10.199999999999999" hidden="1" x14ac:dyDescent="0.2"/>
    <row r="1362" ht="10.199999999999999" hidden="1" x14ac:dyDescent="0.2"/>
    <row r="1363" ht="10.199999999999999" hidden="1" x14ac:dyDescent="0.2"/>
    <row r="1364" ht="10.199999999999999" hidden="1" x14ac:dyDescent="0.2"/>
    <row r="1365" ht="10.199999999999999" hidden="1" x14ac:dyDescent="0.2"/>
    <row r="1366" ht="10.199999999999999" hidden="1" x14ac:dyDescent="0.2"/>
    <row r="1367" ht="10.199999999999999" hidden="1" x14ac:dyDescent="0.2"/>
    <row r="1368" ht="10.199999999999999" hidden="1" x14ac:dyDescent="0.2"/>
    <row r="1369" ht="10.199999999999999" hidden="1" x14ac:dyDescent="0.2"/>
    <row r="1370" ht="10.199999999999999" hidden="1" x14ac:dyDescent="0.2"/>
    <row r="1371" ht="10.199999999999999" hidden="1" x14ac:dyDescent="0.2"/>
    <row r="1372" ht="10.199999999999999" hidden="1" x14ac:dyDescent="0.2"/>
    <row r="1373" ht="10.199999999999999" hidden="1" x14ac:dyDescent="0.2"/>
    <row r="1374" ht="10.199999999999999" hidden="1" x14ac:dyDescent="0.2"/>
    <row r="1375" ht="10.199999999999999" hidden="1" x14ac:dyDescent="0.2"/>
    <row r="1376" ht="10.199999999999999" hidden="1" x14ac:dyDescent="0.2"/>
    <row r="1377" ht="10.199999999999999" hidden="1" x14ac:dyDescent="0.2"/>
    <row r="1378" ht="10.199999999999999" hidden="1" x14ac:dyDescent="0.2"/>
    <row r="1379" ht="10.199999999999999" hidden="1" x14ac:dyDescent="0.2"/>
    <row r="1380" ht="10.199999999999999" hidden="1" x14ac:dyDescent="0.2"/>
    <row r="1381" ht="10.199999999999999" hidden="1" x14ac:dyDescent="0.2"/>
    <row r="1382" ht="10.199999999999999" hidden="1" x14ac:dyDescent="0.2"/>
    <row r="1383" ht="10.199999999999999" hidden="1" x14ac:dyDescent="0.2"/>
    <row r="1384" ht="10.199999999999999" hidden="1" x14ac:dyDescent="0.2"/>
    <row r="1385" ht="10.199999999999999" hidden="1" x14ac:dyDescent="0.2"/>
    <row r="1386" ht="10.199999999999999" hidden="1" x14ac:dyDescent="0.2"/>
    <row r="1387" ht="10.199999999999999" hidden="1" x14ac:dyDescent="0.2"/>
    <row r="1388" ht="10.199999999999999" hidden="1" x14ac:dyDescent="0.2"/>
    <row r="1389" ht="10.199999999999999" hidden="1" x14ac:dyDescent="0.2"/>
    <row r="1390" ht="10.199999999999999" hidden="1" x14ac:dyDescent="0.2"/>
    <row r="1391" ht="10.199999999999999" hidden="1" x14ac:dyDescent="0.2"/>
    <row r="1392" ht="10.199999999999999" hidden="1" x14ac:dyDescent="0.2"/>
    <row r="1393" ht="10.199999999999999" hidden="1" x14ac:dyDescent="0.2"/>
    <row r="1394" ht="10.199999999999999" hidden="1" x14ac:dyDescent="0.2"/>
    <row r="1395" ht="10.199999999999999" hidden="1" x14ac:dyDescent="0.2"/>
    <row r="1396" ht="10.199999999999999" hidden="1" x14ac:dyDescent="0.2"/>
    <row r="1397" ht="10.199999999999999" hidden="1" x14ac:dyDescent="0.2"/>
    <row r="1398" ht="10.199999999999999" hidden="1" x14ac:dyDescent="0.2"/>
    <row r="1399" ht="10.199999999999999" hidden="1" x14ac:dyDescent="0.2"/>
    <row r="1400" ht="10.199999999999999" hidden="1" x14ac:dyDescent="0.2"/>
    <row r="1401" ht="10.199999999999999" hidden="1" x14ac:dyDescent="0.2"/>
    <row r="1402" ht="10.199999999999999" hidden="1" x14ac:dyDescent="0.2"/>
    <row r="1403" ht="10.199999999999999" hidden="1" x14ac:dyDescent="0.2"/>
    <row r="1404" ht="10.199999999999999" hidden="1" x14ac:dyDescent="0.2"/>
    <row r="1405" ht="10.199999999999999" hidden="1" x14ac:dyDescent="0.2"/>
    <row r="1406" ht="10.199999999999999" hidden="1" x14ac:dyDescent="0.2"/>
    <row r="1407" ht="10.199999999999999" hidden="1" x14ac:dyDescent="0.2"/>
    <row r="1408" ht="10.199999999999999" hidden="1" x14ac:dyDescent="0.2"/>
    <row r="1409" ht="10.199999999999999" hidden="1" x14ac:dyDescent="0.2"/>
    <row r="1410" ht="10.199999999999999" hidden="1" x14ac:dyDescent="0.2"/>
    <row r="1411" ht="10.199999999999999" hidden="1" x14ac:dyDescent="0.2"/>
    <row r="1412" ht="10.199999999999999" hidden="1" x14ac:dyDescent="0.2"/>
    <row r="1413" ht="10.199999999999999" hidden="1" x14ac:dyDescent="0.2"/>
    <row r="1414" ht="10.199999999999999" hidden="1" x14ac:dyDescent="0.2"/>
    <row r="1415" ht="10.199999999999999" hidden="1" x14ac:dyDescent="0.2"/>
    <row r="1416" ht="10.199999999999999" hidden="1" x14ac:dyDescent="0.2"/>
    <row r="1417" ht="10.199999999999999" hidden="1" x14ac:dyDescent="0.2"/>
    <row r="1418" ht="10.199999999999999" hidden="1" x14ac:dyDescent="0.2"/>
    <row r="1419" ht="10.199999999999999" hidden="1" x14ac:dyDescent="0.2"/>
    <row r="1420" ht="10.199999999999999" hidden="1" x14ac:dyDescent="0.2"/>
    <row r="1421" ht="10.199999999999999" hidden="1" x14ac:dyDescent="0.2"/>
    <row r="1422" ht="10.199999999999999" hidden="1" x14ac:dyDescent="0.2"/>
    <row r="1423" ht="10.199999999999999" hidden="1" x14ac:dyDescent="0.2"/>
    <row r="1424" ht="10.199999999999999" hidden="1" x14ac:dyDescent="0.2"/>
    <row r="1425" ht="10.199999999999999" hidden="1" x14ac:dyDescent="0.2"/>
    <row r="1426" ht="10.199999999999999" hidden="1" x14ac:dyDescent="0.2"/>
    <row r="1427" ht="10.199999999999999" hidden="1" x14ac:dyDescent="0.2"/>
    <row r="1428" ht="10.199999999999999" hidden="1" x14ac:dyDescent="0.2"/>
    <row r="1429" ht="10.199999999999999" hidden="1" x14ac:dyDescent="0.2"/>
    <row r="1430" ht="10.199999999999999" hidden="1" x14ac:dyDescent="0.2"/>
    <row r="1431" ht="10.199999999999999" hidden="1" x14ac:dyDescent="0.2"/>
    <row r="1432" ht="10.199999999999999" hidden="1" x14ac:dyDescent="0.2"/>
    <row r="1433" ht="10.199999999999999" hidden="1" x14ac:dyDescent="0.2"/>
    <row r="1434" ht="10.199999999999999" hidden="1" x14ac:dyDescent="0.2"/>
    <row r="1435" ht="10.199999999999999" hidden="1" x14ac:dyDescent="0.2"/>
    <row r="1436" ht="10.199999999999999" hidden="1" x14ac:dyDescent="0.2"/>
    <row r="1437" ht="10.199999999999999" hidden="1" x14ac:dyDescent="0.2"/>
    <row r="1438" ht="10.199999999999999" hidden="1" x14ac:dyDescent="0.2"/>
    <row r="1439" ht="10.199999999999999" hidden="1" x14ac:dyDescent="0.2"/>
    <row r="1440" ht="10.199999999999999" hidden="1" x14ac:dyDescent="0.2"/>
    <row r="1441" ht="10.199999999999999" hidden="1" x14ac:dyDescent="0.2"/>
    <row r="1442" ht="10.199999999999999" hidden="1" x14ac:dyDescent="0.2"/>
    <row r="1443" ht="10.199999999999999" hidden="1" x14ac:dyDescent="0.2"/>
    <row r="1444" ht="10.199999999999999" hidden="1" x14ac:dyDescent="0.2"/>
    <row r="1445" ht="10.199999999999999" hidden="1" x14ac:dyDescent="0.2"/>
    <row r="1446" ht="10.199999999999999" hidden="1" x14ac:dyDescent="0.2"/>
    <row r="1447" ht="10.199999999999999" hidden="1" x14ac:dyDescent="0.2"/>
    <row r="1448" ht="10.199999999999999" hidden="1" x14ac:dyDescent="0.2"/>
    <row r="1449" ht="10.199999999999999" hidden="1" x14ac:dyDescent="0.2"/>
    <row r="1450" ht="10.199999999999999" hidden="1" x14ac:dyDescent="0.2"/>
    <row r="1451" ht="10.199999999999999" hidden="1" x14ac:dyDescent="0.2"/>
    <row r="1452" ht="10.199999999999999" hidden="1" x14ac:dyDescent="0.2"/>
    <row r="1453" ht="10.199999999999999" hidden="1" x14ac:dyDescent="0.2"/>
    <row r="1454" ht="10.199999999999999" hidden="1" x14ac:dyDescent="0.2"/>
    <row r="1455" ht="10.199999999999999" hidden="1" x14ac:dyDescent="0.2"/>
    <row r="1456" ht="10.199999999999999" hidden="1" x14ac:dyDescent="0.2"/>
    <row r="1457" ht="10.199999999999999" hidden="1" x14ac:dyDescent="0.2"/>
    <row r="1458" ht="10.199999999999999" hidden="1" x14ac:dyDescent="0.2"/>
    <row r="1459" ht="10.199999999999999" hidden="1" x14ac:dyDescent="0.2"/>
    <row r="1460" ht="10.199999999999999" hidden="1" x14ac:dyDescent="0.2"/>
    <row r="1461" ht="10.199999999999999" hidden="1" x14ac:dyDescent="0.2"/>
    <row r="1462" ht="10.199999999999999" hidden="1" x14ac:dyDescent="0.2"/>
    <row r="1463" ht="10.199999999999999" hidden="1" x14ac:dyDescent="0.2"/>
    <row r="1464" ht="10.199999999999999" hidden="1" x14ac:dyDescent="0.2"/>
    <row r="1465" ht="10.199999999999999" hidden="1" x14ac:dyDescent="0.2"/>
    <row r="1466" ht="10.199999999999999" hidden="1" x14ac:dyDescent="0.2"/>
    <row r="1467" ht="10.199999999999999" hidden="1" x14ac:dyDescent="0.2"/>
    <row r="1468" ht="10.199999999999999" hidden="1" x14ac:dyDescent="0.2"/>
    <row r="1469" ht="10.199999999999999" hidden="1" x14ac:dyDescent="0.2"/>
    <row r="1470" ht="10.199999999999999" hidden="1" x14ac:dyDescent="0.2"/>
    <row r="1471" ht="10.199999999999999" hidden="1" x14ac:dyDescent="0.2"/>
    <row r="1472" ht="10.199999999999999" hidden="1" x14ac:dyDescent="0.2"/>
    <row r="1473" ht="10.199999999999999" hidden="1" x14ac:dyDescent="0.2"/>
    <row r="1474" ht="10.199999999999999" hidden="1" x14ac:dyDescent="0.2"/>
    <row r="1475" ht="10.199999999999999" hidden="1" x14ac:dyDescent="0.2"/>
    <row r="1476" ht="10.199999999999999" hidden="1" x14ac:dyDescent="0.2"/>
    <row r="1477" ht="10.199999999999999" hidden="1" x14ac:dyDescent="0.2"/>
    <row r="1478" ht="10.199999999999999" hidden="1" x14ac:dyDescent="0.2"/>
    <row r="1479" ht="10.199999999999999" hidden="1" x14ac:dyDescent="0.2"/>
    <row r="1480" ht="10.199999999999999" hidden="1" x14ac:dyDescent="0.2"/>
    <row r="1481" ht="10.199999999999999" hidden="1" x14ac:dyDescent="0.2"/>
    <row r="1482" ht="10.199999999999999" hidden="1" x14ac:dyDescent="0.2"/>
    <row r="1483" ht="10.199999999999999" hidden="1" x14ac:dyDescent="0.2"/>
    <row r="1484" ht="10.199999999999999" hidden="1" x14ac:dyDescent="0.2"/>
    <row r="1485" ht="10.199999999999999" hidden="1" x14ac:dyDescent="0.2"/>
    <row r="1486" ht="10.199999999999999" hidden="1" x14ac:dyDescent="0.2"/>
    <row r="1487" ht="10.199999999999999" hidden="1" x14ac:dyDescent="0.2"/>
    <row r="1488" ht="10.199999999999999" hidden="1" x14ac:dyDescent="0.2"/>
    <row r="1489" ht="10.199999999999999" hidden="1" x14ac:dyDescent="0.2"/>
    <row r="1490" ht="10.199999999999999" hidden="1" x14ac:dyDescent="0.2"/>
    <row r="1491" ht="10.199999999999999" hidden="1" x14ac:dyDescent="0.2"/>
    <row r="1492" ht="10.199999999999999" hidden="1" x14ac:dyDescent="0.2"/>
    <row r="1493" ht="10.199999999999999" hidden="1" x14ac:dyDescent="0.2"/>
    <row r="1494" ht="10.199999999999999" hidden="1" x14ac:dyDescent="0.2"/>
    <row r="1495" ht="10.199999999999999" hidden="1" x14ac:dyDescent="0.2"/>
    <row r="1496" ht="10.199999999999999" hidden="1" x14ac:dyDescent="0.2"/>
    <row r="1497" ht="10.199999999999999" hidden="1" x14ac:dyDescent="0.2"/>
    <row r="1498" ht="10.199999999999999" hidden="1" x14ac:dyDescent="0.2"/>
    <row r="1499" ht="10.199999999999999" hidden="1" x14ac:dyDescent="0.2"/>
    <row r="1500" ht="10.199999999999999" hidden="1" x14ac:dyDescent="0.2"/>
    <row r="1501" ht="10.199999999999999" hidden="1" x14ac:dyDescent="0.2"/>
    <row r="1502" ht="10.199999999999999" hidden="1" x14ac:dyDescent="0.2"/>
    <row r="1503" ht="10.199999999999999" hidden="1" x14ac:dyDescent="0.2"/>
    <row r="1504" ht="10.199999999999999" hidden="1" x14ac:dyDescent="0.2"/>
    <row r="1505" ht="10.199999999999999" hidden="1" x14ac:dyDescent="0.2"/>
    <row r="1506" ht="10.199999999999999" hidden="1" x14ac:dyDescent="0.2"/>
    <row r="1507" ht="10.199999999999999" hidden="1" x14ac:dyDescent="0.2"/>
    <row r="1508" ht="10.199999999999999" hidden="1" x14ac:dyDescent="0.2"/>
    <row r="1509" ht="10.199999999999999" hidden="1" x14ac:dyDescent="0.2"/>
    <row r="1510" ht="10.199999999999999" hidden="1" x14ac:dyDescent="0.2"/>
    <row r="1511" ht="10.199999999999999" hidden="1" x14ac:dyDescent="0.2"/>
    <row r="1512" ht="10.199999999999999" hidden="1" x14ac:dyDescent="0.2"/>
    <row r="1513" ht="10.199999999999999" hidden="1" x14ac:dyDescent="0.2"/>
    <row r="1514" ht="10.199999999999999" hidden="1" x14ac:dyDescent="0.2"/>
    <row r="1515" ht="10.199999999999999" hidden="1" x14ac:dyDescent="0.2"/>
    <row r="1516" ht="10.199999999999999" hidden="1" x14ac:dyDescent="0.2"/>
    <row r="1517" ht="10.199999999999999" hidden="1" x14ac:dyDescent="0.2"/>
    <row r="1518" ht="10.199999999999999" hidden="1" x14ac:dyDescent="0.2"/>
    <row r="1519" ht="10.199999999999999" hidden="1" x14ac:dyDescent="0.2"/>
    <row r="1520" ht="10.199999999999999" hidden="1" x14ac:dyDescent="0.2"/>
    <row r="1521" ht="10.199999999999999" hidden="1" x14ac:dyDescent="0.2"/>
    <row r="1522" ht="10.199999999999999" hidden="1" x14ac:dyDescent="0.2"/>
    <row r="1523" ht="10.199999999999999" hidden="1" x14ac:dyDescent="0.2"/>
    <row r="1524" ht="10.199999999999999" hidden="1" x14ac:dyDescent="0.2"/>
    <row r="1525" ht="10.199999999999999" hidden="1" x14ac:dyDescent="0.2"/>
    <row r="1526" ht="10.199999999999999" hidden="1" x14ac:dyDescent="0.2"/>
    <row r="1527" ht="10.199999999999999" hidden="1" x14ac:dyDescent="0.2"/>
    <row r="1528" ht="10.199999999999999" hidden="1" x14ac:dyDescent="0.2"/>
    <row r="1529" ht="10.199999999999999" hidden="1" x14ac:dyDescent="0.2"/>
    <row r="1530" ht="10.199999999999999" hidden="1" x14ac:dyDescent="0.2"/>
    <row r="1531" ht="10.199999999999999" hidden="1" x14ac:dyDescent="0.2"/>
    <row r="1532" ht="10.199999999999999" hidden="1" x14ac:dyDescent="0.2"/>
    <row r="1533" ht="10.199999999999999" hidden="1" x14ac:dyDescent="0.2"/>
    <row r="1534" ht="10.199999999999999" hidden="1" x14ac:dyDescent="0.2"/>
    <row r="1535" ht="10.199999999999999" hidden="1" x14ac:dyDescent="0.2"/>
    <row r="1536" ht="10.199999999999999" hidden="1" x14ac:dyDescent="0.2"/>
    <row r="1537" ht="10.199999999999999" hidden="1" x14ac:dyDescent="0.2"/>
    <row r="1538" ht="10.199999999999999" hidden="1" x14ac:dyDescent="0.2"/>
    <row r="1539" ht="10.199999999999999" hidden="1" x14ac:dyDescent="0.2"/>
    <row r="1540" ht="10.199999999999999" hidden="1" x14ac:dyDescent="0.2"/>
    <row r="1541" ht="10.199999999999999" hidden="1" x14ac:dyDescent="0.2"/>
    <row r="1542" ht="10.199999999999999" hidden="1" x14ac:dyDescent="0.2"/>
    <row r="1543" ht="10.199999999999999" hidden="1" x14ac:dyDescent="0.2"/>
    <row r="1544" ht="10.199999999999999" hidden="1" x14ac:dyDescent="0.2"/>
    <row r="1545" ht="10.199999999999999" hidden="1" x14ac:dyDescent="0.2"/>
    <row r="1546" ht="10.199999999999999" hidden="1" x14ac:dyDescent="0.2"/>
    <row r="1547" ht="10.199999999999999" hidden="1" x14ac:dyDescent="0.2"/>
    <row r="1548" ht="10.199999999999999" hidden="1" x14ac:dyDescent="0.2"/>
    <row r="1549" ht="10.199999999999999" hidden="1" x14ac:dyDescent="0.2"/>
    <row r="1550" ht="10.199999999999999" hidden="1" x14ac:dyDescent="0.2"/>
    <row r="1551" ht="10.199999999999999" hidden="1" x14ac:dyDescent="0.2"/>
    <row r="1552" ht="10.199999999999999" hidden="1" x14ac:dyDescent="0.2"/>
    <row r="1553" ht="10.199999999999999" hidden="1" x14ac:dyDescent="0.2"/>
    <row r="1554" ht="10.199999999999999" hidden="1" x14ac:dyDescent="0.2"/>
    <row r="1555" ht="10.199999999999999" hidden="1" x14ac:dyDescent="0.2"/>
    <row r="1556" ht="10.199999999999999" hidden="1" x14ac:dyDescent="0.2"/>
    <row r="1557" ht="10.199999999999999" hidden="1" x14ac:dyDescent="0.2"/>
    <row r="1558" ht="10.199999999999999" hidden="1" x14ac:dyDescent="0.2"/>
    <row r="1559" ht="10.199999999999999" hidden="1" x14ac:dyDescent="0.2"/>
    <row r="1560" ht="10.199999999999999" hidden="1" x14ac:dyDescent="0.2"/>
    <row r="1561" ht="10.199999999999999" hidden="1" x14ac:dyDescent="0.2"/>
    <row r="1562" ht="10.199999999999999" hidden="1" x14ac:dyDescent="0.2"/>
    <row r="1563" ht="10.199999999999999" hidden="1" x14ac:dyDescent="0.2"/>
    <row r="1564" ht="10.199999999999999" hidden="1" x14ac:dyDescent="0.2"/>
    <row r="1565" ht="10.199999999999999" hidden="1" x14ac:dyDescent="0.2"/>
    <row r="1566" ht="10.199999999999999" hidden="1" x14ac:dyDescent="0.2"/>
    <row r="1567" ht="10.199999999999999" hidden="1" x14ac:dyDescent="0.2"/>
    <row r="1568" ht="10.199999999999999" hidden="1" x14ac:dyDescent="0.2"/>
    <row r="1569" ht="10.199999999999999" hidden="1" x14ac:dyDescent="0.2"/>
    <row r="1570" ht="10.199999999999999" hidden="1" x14ac:dyDescent="0.2"/>
    <row r="1571" ht="10.199999999999999" hidden="1" x14ac:dyDescent="0.2"/>
    <row r="1572" ht="10.199999999999999" hidden="1" x14ac:dyDescent="0.2"/>
    <row r="1573" ht="10.199999999999999" hidden="1" x14ac:dyDescent="0.2"/>
    <row r="1574" ht="10.199999999999999" hidden="1" x14ac:dyDescent="0.2"/>
    <row r="1575" ht="10.199999999999999" hidden="1" x14ac:dyDescent="0.2"/>
    <row r="1576" ht="10.199999999999999" hidden="1" x14ac:dyDescent="0.2"/>
    <row r="1577" ht="10.199999999999999" hidden="1" x14ac:dyDescent="0.2"/>
    <row r="1578" ht="10.199999999999999" hidden="1" x14ac:dyDescent="0.2"/>
    <row r="1579" ht="10.199999999999999" hidden="1" x14ac:dyDescent="0.2"/>
    <row r="1580" ht="10.199999999999999" hidden="1" x14ac:dyDescent="0.2"/>
    <row r="1581" ht="10.199999999999999" hidden="1" x14ac:dyDescent="0.2"/>
    <row r="1582" ht="10.199999999999999" hidden="1" x14ac:dyDescent="0.2"/>
    <row r="1583" ht="10.199999999999999" hidden="1" x14ac:dyDescent="0.2"/>
    <row r="1584" ht="10.199999999999999" hidden="1" x14ac:dyDescent="0.2"/>
    <row r="1585" ht="10.199999999999999" hidden="1" x14ac:dyDescent="0.2"/>
    <row r="1586" ht="10.199999999999999" hidden="1" x14ac:dyDescent="0.2"/>
    <row r="1587" ht="10.199999999999999" hidden="1" x14ac:dyDescent="0.2"/>
    <row r="1588" ht="10.199999999999999" hidden="1" x14ac:dyDescent="0.2"/>
    <row r="1589" ht="10.199999999999999" hidden="1" x14ac:dyDescent="0.2"/>
    <row r="1590" ht="10.199999999999999" hidden="1" x14ac:dyDescent="0.2"/>
    <row r="1591" ht="10.199999999999999" hidden="1" x14ac:dyDescent="0.2"/>
    <row r="1592" ht="10.199999999999999" hidden="1" x14ac:dyDescent="0.2"/>
    <row r="1593" ht="10.199999999999999" hidden="1" x14ac:dyDescent="0.2"/>
    <row r="1594" ht="10.199999999999999" hidden="1" x14ac:dyDescent="0.2"/>
    <row r="1595" ht="10.199999999999999" hidden="1" x14ac:dyDescent="0.2"/>
    <row r="1596" ht="10.199999999999999" hidden="1" x14ac:dyDescent="0.2"/>
    <row r="1597" ht="10.199999999999999" hidden="1" x14ac:dyDescent="0.2"/>
    <row r="1598" ht="10.199999999999999" hidden="1" x14ac:dyDescent="0.2"/>
    <row r="1599" ht="10.199999999999999" hidden="1" x14ac:dyDescent="0.2"/>
    <row r="1600" ht="10.199999999999999" hidden="1" x14ac:dyDescent="0.2"/>
    <row r="1601" ht="10.199999999999999" hidden="1" x14ac:dyDescent="0.2"/>
    <row r="1602" ht="10.199999999999999" hidden="1" x14ac:dyDescent="0.2"/>
    <row r="1603" ht="10.199999999999999" hidden="1" x14ac:dyDescent="0.2"/>
    <row r="1604" ht="10.199999999999999" hidden="1" x14ac:dyDescent="0.2"/>
    <row r="1605" ht="10.199999999999999" hidden="1" x14ac:dyDescent="0.2"/>
    <row r="1606" ht="10.199999999999999" hidden="1" x14ac:dyDescent="0.2"/>
    <row r="1607" ht="10.199999999999999" hidden="1" x14ac:dyDescent="0.2"/>
    <row r="1608" ht="10.199999999999999" hidden="1" x14ac:dyDescent="0.2"/>
    <row r="1609" ht="10.199999999999999" hidden="1" x14ac:dyDescent="0.2"/>
    <row r="1610" ht="10.199999999999999" hidden="1" x14ac:dyDescent="0.2"/>
    <row r="1611" ht="10.199999999999999" hidden="1" x14ac:dyDescent="0.2"/>
    <row r="1612" ht="10.199999999999999" hidden="1" x14ac:dyDescent="0.2"/>
    <row r="1613" ht="10.199999999999999" hidden="1" x14ac:dyDescent="0.2"/>
    <row r="1614" ht="10.199999999999999" hidden="1" x14ac:dyDescent="0.2"/>
    <row r="1615" ht="10.199999999999999" hidden="1" x14ac:dyDescent="0.2"/>
    <row r="1616" ht="10.199999999999999" hidden="1" x14ac:dyDescent="0.2"/>
    <row r="1617" ht="10.199999999999999" hidden="1" x14ac:dyDescent="0.2"/>
    <row r="1618" ht="10.199999999999999" hidden="1" x14ac:dyDescent="0.2"/>
    <row r="1619" ht="10.199999999999999" hidden="1" x14ac:dyDescent="0.2"/>
    <row r="1620" ht="10.199999999999999" hidden="1" x14ac:dyDescent="0.2"/>
    <row r="1621" ht="10.199999999999999" hidden="1" x14ac:dyDescent="0.2"/>
    <row r="1622" ht="10.199999999999999" hidden="1" x14ac:dyDescent="0.2"/>
    <row r="1623" ht="10.199999999999999" hidden="1" x14ac:dyDescent="0.2"/>
    <row r="1624" ht="10.199999999999999" hidden="1" x14ac:dyDescent="0.2"/>
    <row r="1625" ht="10.199999999999999" hidden="1" x14ac:dyDescent="0.2"/>
    <row r="1626" ht="10.199999999999999" hidden="1" x14ac:dyDescent="0.2"/>
    <row r="1627" ht="10.199999999999999" hidden="1" x14ac:dyDescent="0.2"/>
    <row r="1628" ht="10.199999999999999" hidden="1" x14ac:dyDescent="0.2"/>
    <row r="1629" ht="10.199999999999999" hidden="1" x14ac:dyDescent="0.2"/>
    <row r="1630" ht="10.199999999999999" hidden="1" x14ac:dyDescent="0.2"/>
    <row r="1631" ht="10.199999999999999" hidden="1" x14ac:dyDescent="0.2"/>
    <row r="1632" ht="10.199999999999999" hidden="1" x14ac:dyDescent="0.2"/>
    <row r="1633" ht="10.199999999999999" hidden="1" x14ac:dyDescent="0.2"/>
    <row r="1634" ht="10.199999999999999" hidden="1" x14ac:dyDescent="0.2"/>
    <row r="1635" ht="10.199999999999999" hidden="1" x14ac:dyDescent="0.2"/>
    <row r="1636" ht="10.199999999999999" hidden="1" x14ac:dyDescent="0.2"/>
    <row r="1637" ht="10.199999999999999" hidden="1" x14ac:dyDescent="0.2"/>
    <row r="1638" ht="10.199999999999999" hidden="1" x14ac:dyDescent="0.2"/>
    <row r="1639" ht="10.199999999999999" hidden="1" x14ac:dyDescent="0.2"/>
    <row r="1640" ht="10.199999999999999" hidden="1" x14ac:dyDescent="0.2"/>
    <row r="1641" ht="10.199999999999999" hidden="1" x14ac:dyDescent="0.2"/>
    <row r="1642" ht="10.199999999999999" hidden="1" x14ac:dyDescent="0.2"/>
    <row r="1643" ht="10.199999999999999" hidden="1" x14ac:dyDescent="0.2"/>
    <row r="1644" ht="10.199999999999999" hidden="1" x14ac:dyDescent="0.2"/>
    <row r="1645" ht="10.199999999999999" hidden="1" x14ac:dyDescent="0.2"/>
    <row r="1646" ht="10.199999999999999" hidden="1" x14ac:dyDescent="0.2"/>
    <row r="1647" ht="10.199999999999999" hidden="1" x14ac:dyDescent="0.2"/>
    <row r="1648" ht="10.199999999999999" hidden="1" x14ac:dyDescent="0.2"/>
    <row r="1649" ht="10.199999999999999" hidden="1" x14ac:dyDescent="0.2"/>
    <row r="1650" ht="10.199999999999999" hidden="1" x14ac:dyDescent="0.2"/>
    <row r="1651" ht="10.199999999999999" hidden="1" x14ac:dyDescent="0.2"/>
    <row r="1652" ht="10.199999999999999" hidden="1" x14ac:dyDescent="0.2"/>
    <row r="1653" ht="10.199999999999999" hidden="1" x14ac:dyDescent="0.2"/>
    <row r="1654" ht="10.199999999999999" hidden="1" x14ac:dyDescent="0.2"/>
    <row r="1655" ht="10.199999999999999" hidden="1" x14ac:dyDescent="0.2"/>
    <row r="1656" ht="10.199999999999999" hidden="1" x14ac:dyDescent="0.2"/>
    <row r="1657" ht="10.199999999999999" hidden="1" x14ac:dyDescent="0.2"/>
    <row r="1658" ht="10.199999999999999" hidden="1" x14ac:dyDescent="0.2"/>
    <row r="1659" ht="10.199999999999999" hidden="1" x14ac:dyDescent="0.2"/>
    <row r="1660" ht="10.199999999999999" hidden="1" x14ac:dyDescent="0.2"/>
    <row r="1661" ht="10.199999999999999" hidden="1" x14ac:dyDescent="0.2"/>
    <row r="1662" ht="10.199999999999999" hidden="1" x14ac:dyDescent="0.2"/>
    <row r="1663" ht="10.199999999999999" hidden="1" x14ac:dyDescent="0.2"/>
    <row r="1664" ht="10.199999999999999" hidden="1" x14ac:dyDescent="0.2"/>
    <row r="1665" ht="10.199999999999999" hidden="1" x14ac:dyDescent="0.2"/>
    <row r="1666" ht="10.199999999999999" hidden="1" x14ac:dyDescent="0.2"/>
    <row r="1667" ht="10.199999999999999" hidden="1" x14ac:dyDescent="0.2"/>
    <row r="1668" ht="10.199999999999999" hidden="1" x14ac:dyDescent="0.2"/>
    <row r="1669" ht="10.199999999999999" hidden="1" x14ac:dyDescent="0.2"/>
    <row r="1670" ht="10.199999999999999" hidden="1" x14ac:dyDescent="0.2"/>
    <row r="1671" ht="10.199999999999999" hidden="1" x14ac:dyDescent="0.2"/>
    <row r="1672" ht="10.199999999999999" hidden="1" x14ac:dyDescent="0.2"/>
    <row r="1673" ht="10.199999999999999" hidden="1" x14ac:dyDescent="0.2"/>
    <row r="1674" ht="10.199999999999999" hidden="1" x14ac:dyDescent="0.2"/>
    <row r="1675" ht="10.199999999999999" hidden="1" x14ac:dyDescent="0.2"/>
    <row r="1676" ht="10.199999999999999" hidden="1" x14ac:dyDescent="0.2"/>
    <row r="1677" ht="10.199999999999999" hidden="1" x14ac:dyDescent="0.2"/>
    <row r="1678" ht="10.199999999999999" hidden="1" x14ac:dyDescent="0.2"/>
    <row r="1679" ht="10.199999999999999" hidden="1" x14ac:dyDescent="0.2"/>
    <row r="1680" ht="10.199999999999999" hidden="1" x14ac:dyDescent="0.2"/>
    <row r="1681" ht="10.199999999999999" hidden="1" x14ac:dyDescent="0.2"/>
    <row r="1682" ht="10.199999999999999" hidden="1" x14ac:dyDescent="0.2"/>
    <row r="1683" ht="10.199999999999999" hidden="1" x14ac:dyDescent="0.2"/>
    <row r="1684" ht="10.199999999999999" hidden="1" x14ac:dyDescent="0.2"/>
    <row r="1685" ht="10.199999999999999" hidden="1" x14ac:dyDescent="0.2"/>
    <row r="1686" ht="10.199999999999999" hidden="1" x14ac:dyDescent="0.2"/>
    <row r="1687" ht="10.199999999999999" hidden="1" x14ac:dyDescent="0.2"/>
    <row r="1688" ht="10.199999999999999" hidden="1" x14ac:dyDescent="0.2"/>
    <row r="1689" ht="10.199999999999999" hidden="1" x14ac:dyDescent="0.2"/>
    <row r="1690" ht="10.199999999999999" hidden="1" x14ac:dyDescent="0.2"/>
    <row r="1691" ht="10.199999999999999" hidden="1" x14ac:dyDescent="0.2"/>
    <row r="1692" ht="10.199999999999999" hidden="1" x14ac:dyDescent="0.2"/>
    <row r="1693" ht="10.199999999999999" hidden="1" x14ac:dyDescent="0.2"/>
    <row r="1694" ht="10.199999999999999" hidden="1" x14ac:dyDescent="0.2"/>
    <row r="1695" ht="10.199999999999999" hidden="1" x14ac:dyDescent="0.2"/>
    <row r="1696" ht="10.199999999999999" hidden="1" x14ac:dyDescent="0.2"/>
    <row r="1697" ht="10.199999999999999" hidden="1" x14ac:dyDescent="0.2"/>
    <row r="1698" ht="10.199999999999999" hidden="1" x14ac:dyDescent="0.2"/>
    <row r="1699" ht="10.199999999999999" hidden="1" x14ac:dyDescent="0.2"/>
    <row r="1700" ht="10.199999999999999" hidden="1" x14ac:dyDescent="0.2"/>
    <row r="1701" ht="10.199999999999999" hidden="1" x14ac:dyDescent="0.2"/>
    <row r="1702" ht="10.199999999999999" hidden="1" x14ac:dyDescent="0.2"/>
    <row r="1703" ht="10.199999999999999" hidden="1" x14ac:dyDescent="0.2"/>
    <row r="1704" ht="10.199999999999999" hidden="1" x14ac:dyDescent="0.2"/>
    <row r="1705" ht="10.199999999999999" hidden="1" x14ac:dyDescent="0.2"/>
    <row r="1706" ht="10.199999999999999" hidden="1" x14ac:dyDescent="0.2"/>
    <row r="1707" ht="10.199999999999999" hidden="1" x14ac:dyDescent="0.2"/>
    <row r="1708" ht="10.199999999999999" hidden="1" x14ac:dyDescent="0.2"/>
    <row r="1709" ht="10.199999999999999" hidden="1" x14ac:dyDescent="0.2"/>
    <row r="1710" ht="10.199999999999999" hidden="1" x14ac:dyDescent="0.2"/>
    <row r="1711" ht="10.199999999999999" hidden="1" x14ac:dyDescent="0.2"/>
    <row r="1712" ht="10.199999999999999" hidden="1" x14ac:dyDescent="0.2"/>
    <row r="1713" ht="10.199999999999999" hidden="1" x14ac:dyDescent="0.2"/>
    <row r="1714" ht="10.199999999999999" hidden="1" x14ac:dyDescent="0.2"/>
    <row r="1715" ht="10.199999999999999" hidden="1" x14ac:dyDescent="0.2"/>
    <row r="1716" ht="10.199999999999999" hidden="1" x14ac:dyDescent="0.2"/>
    <row r="1717" ht="10.199999999999999" hidden="1" x14ac:dyDescent="0.2"/>
    <row r="1718" ht="10.199999999999999" hidden="1" x14ac:dyDescent="0.2"/>
    <row r="1719" ht="10.199999999999999" hidden="1" x14ac:dyDescent="0.2"/>
    <row r="1720" ht="10.199999999999999" hidden="1" x14ac:dyDescent="0.2"/>
    <row r="1721" ht="10.199999999999999" hidden="1" x14ac:dyDescent="0.2"/>
    <row r="1722" ht="10.199999999999999" hidden="1" x14ac:dyDescent="0.2"/>
    <row r="1723" ht="10.199999999999999" hidden="1" x14ac:dyDescent="0.2"/>
    <row r="1724" ht="10.199999999999999" hidden="1" x14ac:dyDescent="0.2"/>
    <row r="1725" ht="10.199999999999999" hidden="1" x14ac:dyDescent="0.2"/>
    <row r="1726" ht="10.199999999999999" hidden="1" x14ac:dyDescent="0.2"/>
    <row r="1727" ht="10.199999999999999" hidden="1" x14ac:dyDescent="0.2"/>
    <row r="1728" ht="10.199999999999999" hidden="1" x14ac:dyDescent="0.2"/>
    <row r="1729" ht="10.199999999999999" hidden="1" x14ac:dyDescent="0.2"/>
    <row r="1730" ht="10.199999999999999" hidden="1" x14ac:dyDescent="0.2"/>
    <row r="1731" ht="10.199999999999999" hidden="1" x14ac:dyDescent="0.2"/>
    <row r="1732" ht="10.199999999999999" hidden="1" x14ac:dyDescent="0.2"/>
    <row r="1733" ht="10.199999999999999" hidden="1" x14ac:dyDescent="0.2"/>
    <row r="1734" ht="10.199999999999999" hidden="1" x14ac:dyDescent="0.2"/>
    <row r="1735" ht="10.199999999999999" hidden="1" x14ac:dyDescent="0.2"/>
    <row r="1736" ht="10.199999999999999" hidden="1" x14ac:dyDescent="0.2"/>
    <row r="1737" ht="10.199999999999999" hidden="1" x14ac:dyDescent="0.2"/>
    <row r="1738" ht="10.199999999999999" hidden="1" x14ac:dyDescent="0.2"/>
    <row r="1739" ht="10.199999999999999" hidden="1" x14ac:dyDescent="0.2"/>
    <row r="1740" ht="10.199999999999999" hidden="1" x14ac:dyDescent="0.2"/>
    <row r="1741" ht="10.199999999999999" hidden="1" x14ac:dyDescent="0.2"/>
    <row r="1742" ht="10.199999999999999" hidden="1" x14ac:dyDescent="0.2"/>
    <row r="1743" ht="10.199999999999999" hidden="1" x14ac:dyDescent="0.2"/>
    <row r="1744" ht="10.199999999999999" hidden="1" x14ac:dyDescent="0.2"/>
    <row r="1745" ht="10.199999999999999" hidden="1" x14ac:dyDescent="0.2"/>
    <row r="1746" ht="10.199999999999999" hidden="1" x14ac:dyDescent="0.2"/>
    <row r="1747" ht="10.199999999999999" hidden="1" x14ac:dyDescent="0.2"/>
    <row r="1748" ht="10.199999999999999" hidden="1" x14ac:dyDescent="0.2"/>
    <row r="1749" ht="10.199999999999999" hidden="1" x14ac:dyDescent="0.2"/>
    <row r="1750" ht="10.199999999999999" hidden="1" x14ac:dyDescent="0.2"/>
    <row r="1751" ht="10.199999999999999" hidden="1" x14ac:dyDescent="0.2"/>
    <row r="1752" ht="10.199999999999999" hidden="1" x14ac:dyDescent="0.2"/>
    <row r="1753" ht="10.199999999999999" hidden="1" x14ac:dyDescent="0.2"/>
    <row r="1754" ht="10.199999999999999" hidden="1" x14ac:dyDescent="0.2"/>
    <row r="1755" ht="10.199999999999999" hidden="1" x14ac:dyDescent="0.2"/>
    <row r="1756" ht="10.199999999999999" hidden="1" x14ac:dyDescent="0.2"/>
    <row r="1757" ht="10.199999999999999" hidden="1" x14ac:dyDescent="0.2"/>
    <row r="1758" ht="10.199999999999999" hidden="1" x14ac:dyDescent="0.2"/>
    <row r="1759" ht="10.199999999999999" hidden="1" x14ac:dyDescent="0.2"/>
    <row r="1760" ht="10.199999999999999" hidden="1" x14ac:dyDescent="0.2"/>
    <row r="1761" ht="10.199999999999999" hidden="1" x14ac:dyDescent="0.2"/>
    <row r="1762" ht="10.199999999999999" hidden="1" x14ac:dyDescent="0.2"/>
    <row r="1763" ht="10.199999999999999" hidden="1" x14ac:dyDescent="0.2"/>
    <row r="1764" ht="10.199999999999999" hidden="1" x14ac:dyDescent="0.2"/>
    <row r="1765" ht="10.199999999999999" hidden="1" x14ac:dyDescent="0.2"/>
    <row r="1766" ht="10.199999999999999" hidden="1" x14ac:dyDescent="0.2"/>
    <row r="1767" ht="10.199999999999999" hidden="1" x14ac:dyDescent="0.2"/>
    <row r="1768" ht="10.199999999999999" hidden="1" x14ac:dyDescent="0.2"/>
    <row r="1769" ht="10.199999999999999" hidden="1" x14ac:dyDescent="0.2"/>
    <row r="1770" ht="10.199999999999999" hidden="1" x14ac:dyDescent="0.2"/>
    <row r="1771" ht="10.199999999999999" hidden="1" x14ac:dyDescent="0.2"/>
    <row r="1772" ht="10.199999999999999" hidden="1" x14ac:dyDescent="0.2"/>
    <row r="1773" ht="10.199999999999999" hidden="1" x14ac:dyDescent="0.2"/>
    <row r="1774" ht="10.199999999999999" hidden="1" x14ac:dyDescent="0.2"/>
    <row r="1775" ht="10.199999999999999" hidden="1" x14ac:dyDescent="0.2"/>
    <row r="1776" ht="10.199999999999999" hidden="1" x14ac:dyDescent="0.2"/>
    <row r="1777" ht="10.199999999999999" hidden="1" x14ac:dyDescent="0.2"/>
    <row r="1778" ht="10.199999999999999" hidden="1" x14ac:dyDescent="0.2"/>
    <row r="1779" ht="10.199999999999999" hidden="1" x14ac:dyDescent="0.2"/>
    <row r="1780" ht="10.199999999999999" hidden="1" x14ac:dyDescent="0.2"/>
    <row r="1781" ht="10.199999999999999" hidden="1" x14ac:dyDescent="0.2"/>
    <row r="1782" ht="10.199999999999999" hidden="1" x14ac:dyDescent="0.2"/>
    <row r="1783" ht="10.199999999999999" hidden="1" x14ac:dyDescent="0.2"/>
    <row r="1784" ht="10.199999999999999" hidden="1" x14ac:dyDescent="0.2"/>
    <row r="1785" ht="10.199999999999999" hidden="1" x14ac:dyDescent="0.2"/>
    <row r="1786" ht="10.199999999999999" hidden="1" x14ac:dyDescent="0.2"/>
    <row r="1787" ht="10.199999999999999" hidden="1" x14ac:dyDescent="0.2"/>
    <row r="1788" ht="10.199999999999999" hidden="1" x14ac:dyDescent="0.2"/>
    <row r="1789" ht="10.199999999999999" hidden="1" x14ac:dyDescent="0.2"/>
    <row r="1790" ht="10.199999999999999" hidden="1" x14ac:dyDescent="0.2"/>
    <row r="1791" ht="10.199999999999999" hidden="1" x14ac:dyDescent="0.2"/>
    <row r="1792" ht="10.199999999999999" hidden="1" x14ac:dyDescent="0.2"/>
    <row r="1793" ht="10.199999999999999" hidden="1" x14ac:dyDescent="0.2"/>
    <row r="1794" ht="10.199999999999999" hidden="1" x14ac:dyDescent="0.2"/>
    <row r="1795" ht="10.199999999999999" hidden="1" x14ac:dyDescent="0.2"/>
    <row r="1796" ht="10.199999999999999" hidden="1" x14ac:dyDescent="0.2"/>
    <row r="1797" ht="10.199999999999999" hidden="1" x14ac:dyDescent="0.2"/>
    <row r="1798" ht="10.199999999999999" hidden="1" x14ac:dyDescent="0.2"/>
    <row r="1799" ht="10.199999999999999" hidden="1" x14ac:dyDescent="0.2"/>
    <row r="1800" ht="10.199999999999999" hidden="1" x14ac:dyDescent="0.2"/>
    <row r="1801" ht="10.199999999999999" hidden="1" x14ac:dyDescent="0.2"/>
    <row r="1802" ht="10.199999999999999" hidden="1" x14ac:dyDescent="0.2"/>
    <row r="1803" ht="10.199999999999999" hidden="1" x14ac:dyDescent="0.2"/>
    <row r="1804" ht="10.199999999999999" hidden="1" x14ac:dyDescent="0.2"/>
    <row r="1805" ht="10.199999999999999" hidden="1" x14ac:dyDescent="0.2"/>
    <row r="1806" ht="10.199999999999999" hidden="1" x14ac:dyDescent="0.2"/>
    <row r="1807" ht="10.199999999999999" hidden="1" x14ac:dyDescent="0.2"/>
    <row r="1808" ht="10.199999999999999" hidden="1" x14ac:dyDescent="0.2"/>
    <row r="1809" ht="10.199999999999999" hidden="1" x14ac:dyDescent="0.2"/>
    <row r="1810" ht="10.199999999999999" hidden="1" x14ac:dyDescent="0.2"/>
    <row r="1811" ht="10.199999999999999" hidden="1" x14ac:dyDescent="0.2"/>
    <row r="1812" ht="10.199999999999999" hidden="1" x14ac:dyDescent="0.2"/>
    <row r="1813" ht="10.199999999999999" hidden="1" x14ac:dyDescent="0.2"/>
    <row r="1814" ht="10.199999999999999" hidden="1" x14ac:dyDescent="0.2"/>
    <row r="1815" ht="10.199999999999999" hidden="1" x14ac:dyDescent="0.2"/>
    <row r="1816" ht="10.199999999999999" hidden="1" x14ac:dyDescent="0.2"/>
    <row r="1817" ht="10.199999999999999" hidden="1" x14ac:dyDescent="0.2"/>
    <row r="1818" ht="10.199999999999999" hidden="1" x14ac:dyDescent="0.2"/>
    <row r="1819" ht="10.199999999999999" hidden="1" x14ac:dyDescent="0.2"/>
    <row r="1820" ht="10.199999999999999" hidden="1" x14ac:dyDescent="0.2"/>
    <row r="1821" ht="10.199999999999999" hidden="1" x14ac:dyDescent="0.2"/>
    <row r="1822" ht="10.199999999999999" hidden="1" x14ac:dyDescent="0.2"/>
    <row r="1823" ht="10.199999999999999" hidden="1" x14ac:dyDescent="0.2"/>
    <row r="1824" ht="10.199999999999999" hidden="1" x14ac:dyDescent="0.2"/>
    <row r="1825" ht="10.199999999999999" hidden="1" x14ac:dyDescent="0.2"/>
    <row r="1826" ht="10.199999999999999" hidden="1" x14ac:dyDescent="0.2"/>
    <row r="1827" ht="10.199999999999999" hidden="1" x14ac:dyDescent="0.2"/>
    <row r="1828" ht="10.199999999999999" hidden="1" x14ac:dyDescent="0.2"/>
    <row r="1829" ht="10.199999999999999" hidden="1" x14ac:dyDescent="0.2"/>
    <row r="1830" ht="10.199999999999999" hidden="1" x14ac:dyDescent="0.2"/>
    <row r="1831" ht="10.199999999999999" hidden="1" x14ac:dyDescent="0.2"/>
    <row r="1832" ht="10.199999999999999" hidden="1" x14ac:dyDescent="0.2"/>
    <row r="1833" ht="10.199999999999999" hidden="1" x14ac:dyDescent="0.2"/>
    <row r="1834" ht="10.199999999999999" hidden="1" x14ac:dyDescent="0.2"/>
    <row r="1835" ht="10.199999999999999" hidden="1" x14ac:dyDescent="0.2"/>
    <row r="1836" ht="10.199999999999999" hidden="1" x14ac:dyDescent="0.2"/>
    <row r="1837" ht="10.199999999999999" hidden="1" x14ac:dyDescent="0.2"/>
    <row r="1838" ht="10.199999999999999" hidden="1" x14ac:dyDescent="0.2"/>
    <row r="1839" ht="10.199999999999999" hidden="1" x14ac:dyDescent="0.2"/>
    <row r="1840" ht="10.199999999999999" hidden="1" x14ac:dyDescent="0.2"/>
    <row r="1841" ht="10.199999999999999" hidden="1" x14ac:dyDescent="0.2"/>
    <row r="1842" ht="10.199999999999999" hidden="1" x14ac:dyDescent="0.2"/>
    <row r="1843" ht="10.199999999999999" hidden="1" x14ac:dyDescent="0.2"/>
    <row r="1844" ht="10.199999999999999" hidden="1" x14ac:dyDescent="0.2"/>
    <row r="1845" ht="10.199999999999999" hidden="1" x14ac:dyDescent="0.2"/>
    <row r="1846" ht="10.199999999999999" hidden="1" x14ac:dyDescent="0.2"/>
    <row r="1847" ht="10.199999999999999" hidden="1" x14ac:dyDescent="0.2"/>
    <row r="1848" ht="10.199999999999999" hidden="1" x14ac:dyDescent="0.2"/>
    <row r="1849" ht="10.199999999999999" hidden="1" x14ac:dyDescent="0.2"/>
    <row r="1850" ht="10.199999999999999" hidden="1" x14ac:dyDescent="0.2"/>
    <row r="1851" ht="10.199999999999999" hidden="1" x14ac:dyDescent="0.2"/>
    <row r="1852" ht="10.199999999999999" hidden="1" x14ac:dyDescent="0.2"/>
    <row r="1853" ht="10.199999999999999" hidden="1" x14ac:dyDescent="0.2"/>
    <row r="1854" ht="10.199999999999999" hidden="1" x14ac:dyDescent="0.2"/>
    <row r="1855" ht="10.199999999999999" hidden="1" x14ac:dyDescent="0.2"/>
    <row r="1856" ht="10.199999999999999" hidden="1" x14ac:dyDescent="0.2"/>
    <row r="1857" ht="10.199999999999999" hidden="1" x14ac:dyDescent="0.2"/>
    <row r="1858" ht="10.199999999999999" hidden="1" x14ac:dyDescent="0.2"/>
    <row r="1859" ht="10.199999999999999" hidden="1" x14ac:dyDescent="0.2"/>
    <row r="1860" ht="10.199999999999999" hidden="1" x14ac:dyDescent="0.2"/>
    <row r="1861" ht="10.199999999999999" hidden="1" x14ac:dyDescent="0.2"/>
    <row r="1862" ht="10.199999999999999" hidden="1" x14ac:dyDescent="0.2"/>
    <row r="1863" ht="10.199999999999999" hidden="1" x14ac:dyDescent="0.2"/>
    <row r="1864" ht="10.199999999999999" hidden="1" x14ac:dyDescent="0.2"/>
    <row r="1865" ht="10.199999999999999" hidden="1" x14ac:dyDescent="0.2"/>
    <row r="1866" ht="10.199999999999999" hidden="1" x14ac:dyDescent="0.2"/>
    <row r="1867" ht="10.199999999999999" hidden="1" x14ac:dyDescent="0.2"/>
    <row r="1868" ht="10.199999999999999" hidden="1" x14ac:dyDescent="0.2"/>
    <row r="1869" ht="10.199999999999999" hidden="1" x14ac:dyDescent="0.2"/>
    <row r="1870" ht="10.199999999999999" hidden="1" x14ac:dyDescent="0.2"/>
    <row r="1871" ht="10.199999999999999" hidden="1" x14ac:dyDescent="0.2"/>
    <row r="1872" ht="10.199999999999999" hidden="1" x14ac:dyDescent="0.2"/>
    <row r="1873" ht="10.199999999999999" hidden="1" x14ac:dyDescent="0.2"/>
    <row r="1874" ht="10.199999999999999" hidden="1" x14ac:dyDescent="0.2"/>
    <row r="1875" ht="10.199999999999999" hidden="1" x14ac:dyDescent="0.2"/>
    <row r="1876" ht="10.199999999999999" hidden="1" x14ac:dyDescent="0.2"/>
    <row r="1877" ht="10.199999999999999" hidden="1" x14ac:dyDescent="0.2"/>
    <row r="1878" ht="10.199999999999999" hidden="1" x14ac:dyDescent="0.2"/>
    <row r="1879" ht="10.199999999999999" hidden="1" x14ac:dyDescent="0.2"/>
    <row r="1880" ht="10.199999999999999" hidden="1" x14ac:dyDescent="0.2"/>
    <row r="1881" ht="10.199999999999999" hidden="1" x14ac:dyDescent="0.2"/>
    <row r="1882" ht="10.199999999999999" hidden="1" x14ac:dyDescent="0.2"/>
    <row r="1883" ht="10.199999999999999" hidden="1" x14ac:dyDescent="0.2"/>
    <row r="1884" ht="10.199999999999999" hidden="1" x14ac:dyDescent="0.2"/>
    <row r="1885" ht="10.199999999999999" hidden="1" x14ac:dyDescent="0.2"/>
    <row r="1886" ht="10.199999999999999" hidden="1" x14ac:dyDescent="0.2"/>
    <row r="1887" ht="10.199999999999999" hidden="1" x14ac:dyDescent="0.2"/>
    <row r="1888" ht="10.199999999999999" hidden="1" x14ac:dyDescent="0.2"/>
    <row r="1889" ht="10.199999999999999" hidden="1" x14ac:dyDescent="0.2"/>
    <row r="1890" ht="10.199999999999999" hidden="1" x14ac:dyDescent="0.2"/>
    <row r="1891" ht="10.199999999999999" hidden="1" x14ac:dyDescent="0.2"/>
    <row r="1892" ht="10.199999999999999" hidden="1" x14ac:dyDescent="0.2"/>
    <row r="1893" ht="10.199999999999999" hidden="1" x14ac:dyDescent="0.2"/>
    <row r="1894" ht="10.199999999999999" hidden="1" x14ac:dyDescent="0.2"/>
    <row r="1895" ht="10.199999999999999" hidden="1" x14ac:dyDescent="0.2"/>
    <row r="1896" ht="10.199999999999999" hidden="1" x14ac:dyDescent="0.2"/>
    <row r="1897" ht="10.199999999999999" hidden="1" x14ac:dyDescent="0.2"/>
    <row r="1898" ht="10.199999999999999" hidden="1" x14ac:dyDescent="0.2"/>
    <row r="1899" ht="10.199999999999999" hidden="1" x14ac:dyDescent="0.2"/>
    <row r="1900" ht="10.199999999999999" hidden="1" x14ac:dyDescent="0.2"/>
    <row r="1901" ht="10.199999999999999" hidden="1" x14ac:dyDescent="0.2"/>
    <row r="1902" ht="10.199999999999999" hidden="1" x14ac:dyDescent="0.2"/>
    <row r="1903" ht="10.199999999999999" hidden="1" x14ac:dyDescent="0.2"/>
    <row r="1904" ht="10.199999999999999" hidden="1" x14ac:dyDescent="0.2"/>
    <row r="1905" ht="10.199999999999999" hidden="1" x14ac:dyDescent="0.2"/>
    <row r="1906" ht="10.199999999999999" hidden="1" x14ac:dyDescent="0.2"/>
    <row r="1907" ht="10.199999999999999" hidden="1" x14ac:dyDescent="0.2"/>
    <row r="1908" ht="10.199999999999999" hidden="1" x14ac:dyDescent="0.2"/>
    <row r="1909" ht="10.199999999999999" hidden="1" x14ac:dyDescent="0.2"/>
    <row r="1910" ht="10.199999999999999" hidden="1" x14ac:dyDescent="0.2"/>
    <row r="1911" ht="10.199999999999999" hidden="1" x14ac:dyDescent="0.2"/>
    <row r="1912" ht="10.199999999999999" hidden="1" x14ac:dyDescent="0.2"/>
    <row r="1913" ht="10.199999999999999" hidden="1" x14ac:dyDescent="0.2"/>
    <row r="1914" ht="10.199999999999999" hidden="1" x14ac:dyDescent="0.2"/>
    <row r="1915" ht="10.199999999999999" hidden="1" x14ac:dyDescent="0.2"/>
    <row r="1916" ht="10.199999999999999" hidden="1" x14ac:dyDescent="0.2"/>
    <row r="1917" ht="10.199999999999999" hidden="1" x14ac:dyDescent="0.2"/>
    <row r="1918" ht="10.199999999999999" hidden="1" x14ac:dyDescent="0.2"/>
    <row r="1919" ht="10.199999999999999" hidden="1" x14ac:dyDescent="0.2"/>
    <row r="1920" ht="10.199999999999999" hidden="1" x14ac:dyDescent="0.2"/>
    <row r="1921" ht="10.199999999999999" hidden="1" x14ac:dyDescent="0.2"/>
    <row r="1922" ht="10.199999999999999" hidden="1" x14ac:dyDescent="0.2"/>
    <row r="1923" ht="10.199999999999999" hidden="1" x14ac:dyDescent="0.2"/>
    <row r="1924" ht="10.199999999999999" hidden="1" x14ac:dyDescent="0.2"/>
    <row r="1925" ht="10.199999999999999" hidden="1" x14ac:dyDescent="0.2"/>
    <row r="1926" ht="10.199999999999999" hidden="1" x14ac:dyDescent="0.2"/>
    <row r="1927" ht="10.199999999999999" hidden="1" x14ac:dyDescent="0.2"/>
    <row r="1928" ht="10.199999999999999" hidden="1" x14ac:dyDescent="0.2"/>
    <row r="1929" ht="10.199999999999999" hidden="1" x14ac:dyDescent="0.2"/>
    <row r="1930" ht="10.199999999999999" hidden="1" x14ac:dyDescent="0.2"/>
    <row r="1931" ht="10.199999999999999" hidden="1" x14ac:dyDescent="0.2"/>
    <row r="1932" ht="10.199999999999999" hidden="1" x14ac:dyDescent="0.2"/>
    <row r="1933" ht="10.199999999999999" hidden="1" x14ac:dyDescent="0.2"/>
    <row r="1934" ht="10.199999999999999" hidden="1" x14ac:dyDescent="0.2"/>
    <row r="1935" ht="10.199999999999999" hidden="1" x14ac:dyDescent="0.2"/>
    <row r="1936" ht="10.199999999999999" hidden="1" x14ac:dyDescent="0.2"/>
    <row r="1937" ht="10.199999999999999" hidden="1" x14ac:dyDescent="0.2"/>
    <row r="1938" ht="10.199999999999999" hidden="1" x14ac:dyDescent="0.2"/>
    <row r="1939" ht="10.199999999999999" hidden="1" x14ac:dyDescent="0.2"/>
    <row r="1940" ht="10.199999999999999" hidden="1" x14ac:dyDescent="0.2"/>
    <row r="1941" ht="10.199999999999999" hidden="1" x14ac:dyDescent="0.2"/>
    <row r="1942" ht="10.199999999999999" hidden="1" x14ac:dyDescent="0.2"/>
    <row r="1943" ht="10.199999999999999" hidden="1" x14ac:dyDescent="0.2"/>
    <row r="1944" ht="10.199999999999999" hidden="1" x14ac:dyDescent="0.2"/>
    <row r="1945" ht="10.199999999999999" hidden="1" x14ac:dyDescent="0.2"/>
    <row r="1946" ht="10.199999999999999" hidden="1" x14ac:dyDescent="0.2"/>
    <row r="1947" ht="10.199999999999999" hidden="1" x14ac:dyDescent="0.2"/>
    <row r="1948" ht="10.199999999999999" hidden="1" x14ac:dyDescent="0.2"/>
    <row r="1949" ht="10.199999999999999" hidden="1" x14ac:dyDescent="0.2"/>
    <row r="1950" ht="10.199999999999999" hidden="1" x14ac:dyDescent="0.2"/>
    <row r="1951" ht="10.199999999999999" hidden="1" x14ac:dyDescent="0.2"/>
    <row r="1952" ht="10.199999999999999" hidden="1" x14ac:dyDescent="0.2"/>
    <row r="1953" ht="10.199999999999999" hidden="1" x14ac:dyDescent="0.2"/>
    <row r="1954" ht="10.199999999999999" hidden="1" x14ac:dyDescent="0.2"/>
    <row r="1955" ht="10.199999999999999" hidden="1" x14ac:dyDescent="0.2"/>
    <row r="1956" ht="10.199999999999999" hidden="1" x14ac:dyDescent="0.2"/>
    <row r="1957" ht="10.199999999999999" hidden="1" x14ac:dyDescent="0.2"/>
    <row r="1958" ht="10.199999999999999" hidden="1" x14ac:dyDescent="0.2"/>
    <row r="1959" ht="10.199999999999999" hidden="1" x14ac:dyDescent="0.2"/>
    <row r="1960" ht="10.199999999999999" hidden="1" x14ac:dyDescent="0.2"/>
    <row r="1961" ht="10.199999999999999" hidden="1" x14ac:dyDescent="0.2"/>
    <row r="1962" ht="10.199999999999999" hidden="1" x14ac:dyDescent="0.2"/>
    <row r="1963" ht="10.199999999999999" hidden="1" x14ac:dyDescent="0.2"/>
    <row r="1964" ht="10.199999999999999" hidden="1" x14ac:dyDescent="0.2"/>
    <row r="1965" ht="10.199999999999999" hidden="1" x14ac:dyDescent="0.2"/>
    <row r="1966" ht="10.199999999999999" hidden="1" x14ac:dyDescent="0.2"/>
    <row r="1967" ht="10.199999999999999" hidden="1" x14ac:dyDescent="0.2"/>
    <row r="1968" ht="10.199999999999999" hidden="1" x14ac:dyDescent="0.2"/>
    <row r="1969" ht="10.199999999999999" hidden="1" x14ac:dyDescent="0.2"/>
    <row r="1970" ht="10.199999999999999" hidden="1" x14ac:dyDescent="0.2"/>
    <row r="1971" ht="10.199999999999999" hidden="1" x14ac:dyDescent="0.2"/>
    <row r="1972" ht="10.199999999999999" hidden="1" x14ac:dyDescent="0.2"/>
    <row r="1973" ht="10.199999999999999" hidden="1" x14ac:dyDescent="0.2"/>
    <row r="1974" ht="10.199999999999999" hidden="1" x14ac:dyDescent="0.2"/>
    <row r="1975" ht="10.199999999999999" hidden="1" x14ac:dyDescent="0.2"/>
    <row r="1976" ht="10.199999999999999" hidden="1" x14ac:dyDescent="0.2"/>
    <row r="1977" ht="10.199999999999999" hidden="1" x14ac:dyDescent="0.2"/>
    <row r="1978" ht="10.199999999999999" hidden="1" x14ac:dyDescent="0.2"/>
    <row r="1979" ht="10.199999999999999" hidden="1" x14ac:dyDescent="0.2"/>
    <row r="1980" ht="10.199999999999999" hidden="1" x14ac:dyDescent="0.2"/>
    <row r="1981" ht="10.199999999999999" hidden="1" x14ac:dyDescent="0.2"/>
    <row r="1982" ht="10.199999999999999" hidden="1" x14ac:dyDescent="0.2"/>
    <row r="1983" ht="10.199999999999999" hidden="1" x14ac:dyDescent="0.2"/>
    <row r="1984" ht="10.199999999999999" hidden="1" x14ac:dyDescent="0.2"/>
    <row r="1985" ht="10.199999999999999" hidden="1" x14ac:dyDescent="0.2"/>
    <row r="1986" ht="10.199999999999999" hidden="1" x14ac:dyDescent="0.2"/>
    <row r="1987" ht="10.199999999999999" hidden="1" x14ac:dyDescent="0.2"/>
    <row r="1988" ht="10.199999999999999" hidden="1" x14ac:dyDescent="0.2"/>
    <row r="1989" ht="10.199999999999999" hidden="1" x14ac:dyDescent="0.2"/>
    <row r="1990" ht="10.199999999999999" hidden="1" x14ac:dyDescent="0.2"/>
    <row r="1991" ht="10.199999999999999" hidden="1" x14ac:dyDescent="0.2"/>
    <row r="1992" ht="10.199999999999999" hidden="1" x14ac:dyDescent="0.2"/>
    <row r="1993" ht="10.199999999999999" hidden="1" x14ac:dyDescent="0.2"/>
    <row r="1994" ht="10.199999999999999" hidden="1" x14ac:dyDescent="0.2"/>
    <row r="1995" ht="10.199999999999999" hidden="1" x14ac:dyDescent="0.2"/>
    <row r="1996" ht="10.199999999999999" hidden="1" x14ac:dyDescent="0.2"/>
    <row r="1997" ht="10.199999999999999" hidden="1" x14ac:dyDescent="0.2"/>
    <row r="1998" ht="10.199999999999999" hidden="1" x14ac:dyDescent="0.2"/>
    <row r="1999" ht="10.199999999999999" hidden="1" x14ac:dyDescent="0.2"/>
    <row r="2000" ht="10.199999999999999" hidden="1" x14ac:dyDescent="0.2"/>
    <row r="2001" ht="10.199999999999999" hidden="1" x14ac:dyDescent="0.2"/>
    <row r="2002" ht="10.199999999999999" hidden="1" x14ac:dyDescent="0.2"/>
    <row r="2003" ht="10.199999999999999" hidden="1" x14ac:dyDescent="0.2"/>
    <row r="2004" ht="10.199999999999999" hidden="1" x14ac:dyDescent="0.2"/>
    <row r="2005" ht="10.199999999999999" hidden="1" x14ac:dyDescent="0.2"/>
    <row r="2006" ht="10.199999999999999" hidden="1" x14ac:dyDescent="0.2"/>
    <row r="2007" ht="10.199999999999999" hidden="1" x14ac:dyDescent="0.2"/>
    <row r="2008" ht="10.199999999999999" hidden="1" x14ac:dyDescent="0.2"/>
    <row r="2009" ht="10.199999999999999" hidden="1" x14ac:dyDescent="0.2"/>
    <row r="2010" ht="10.199999999999999" hidden="1" x14ac:dyDescent="0.2"/>
    <row r="2011" ht="10.199999999999999" hidden="1" x14ac:dyDescent="0.2"/>
    <row r="2012" ht="10.199999999999999" hidden="1" x14ac:dyDescent="0.2"/>
    <row r="2013" ht="10.199999999999999" hidden="1" x14ac:dyDescent="0.2"/>
    <row r="2014" ht="10.199999999999999" hidden="1" x14ac:dyDescent="0.2"/>
    <row r="2015" ht="10.199999999999999" hidden="1" x14ac:dyDescent="0.2"/>
    <row r="2016" ht="10.199999999999999" hidden="1" x14ac:dyDescent="0.2"/>
    <row r="2017" ht="10.199999999999999" hidden="1" x14ac:dyDescent="0.2"/>
    <row r="2018" ht="10.199999999999999" hidden="1" x14ac:dyDescent="0.2"/>
    <row r="2019" ht="10.199999999999999" hidden="1" x14ac:dyDescent="0.2"/>
    <row r="2020" ht="10.199999999999999" hidden="1" x14ac:dyDescent="0.2"/>
    <row r="2021" ht="10.199999999999999" hidden="1" x14ac:dyDescent="0.2"/>
    <row r="2022" ht="10.199999999999999" hidden="1" x14ac:dyDescent="0.2"/>
    <row r="2023" ht="10.199999999999999" hidden="1" x14ac:dyDescent="0.2"/>
    <row r="2024" ht="10.199999999999999" hidden="1" x14ac:dyDescent="0.2"/>
    <row r="2025" ht="10.199999999999999" hidden="1" x14ac:dyDescent="0.2"/>
    <row r="2026" ht="10.199999999999999" hidden="1" x14ac:dyDescent="0.2"/>
    <row r="2027" ht="10.199999999999999" hidden="1" x14ac:dyDescent="0.2"/>
    <row r="2028" ht="10.199999999999999" hidden="1" x14ac:dyDescent="0.2"/>
    <row r="2029" ht="10.199999999999999" hidden="1" x14ac:dyDescent="0.2"/>
    <row r="2030" ht="10.199999999999999" hidden="1" x14ac:dyDescent="0.2"/>
    <row r="2031" ht="10.199999999999999" hidden="1" x14ac:dyDescent="0.2"/>
    <row r="2032" ht="10.199999999999999" hidden="1" x14ac:dyDescent="0.2"/>
    <row r="2033" ht="10.199999999999999" hidden="1" x14ac:dyDescent="0.2"/>
    <row r="2034" ht="10.199999999999999" hidden="1" x14ac:dyDescent="0.2"/>
    <row r="2035" ht="10.199999999999999" hidden="1" x14ac:dyDescent="0.2"/>
    <row r="2036" ht="10.199999999999999" hidden="1" x14ac:dyDescent="0.2"/>
    <row r="2037" ht="10.199999999999999" hidden="1" x14ac:dyDescent="0.2"/>
    <row r="2038" ht="10.199999999999999" hidden="1" x14ac:dyDescent="0.2"/>
    <row r="2039" ht="10.199999999999999" hidden="1" x14ac:dyDescent="0.2"/>
    <row r="2040" ht="10.199999999999999" hidden="1" x14ac:dyDescent="0.2"/>
    <row r="2041" ht="10.199999999999999" hidden="1" x14ac:dyDescent="0.2"/>
    <row r="2042" ht="10.199999999999999" hidden="1" x14ac:dyDescent="0.2"/>
    <row r="2043" ht="10.199999999999999" hidden="1" x14ac:dyDescent="0.2"/>
    <row r="2044" ht="10.199999999999999" hidden="1" x14ac:dyDescent="0.2"/>
    <row r="2045" ht="10.199999999999999" hidden="1" x14ac:dyDescent="0.2"/>
    <row r="2046" ht="10.199999999999999" hidden="1" x14ac:dyDescent="0.2"/>
    <row r="2047" ht="10.199999999999999" hidden="1" x14ac:dyDescent="0.2"/>
    <row r="2048" ht="10.199999999999999" hidden="1" x14ac:dyDescent="0.2"/>
    <row r="2049" ht="10.199999999999999" hidden="1" x14ac:dyDescent="0.2"/>
    <row r="2050" ht="10.199999999999999" hidden="1" x14ac:dyDescent="0.2"/>
    <row r="2051" ht="10.199999999999999" hidden="1" x14ac:dyDescent="0.2"/>
    <row r="2052" ht="10.199999999999999" hidden="1" x14ac:dyDescent="0.2"/>
    <row r="2053" ht="10.199999999999999" hidden="1" x14ac:dyDescent="0.2"/>
    <row r="2054" ht="10.199999999999999" hidden="1" x14ac:dyDescent="0.2"/>
    <row r="2055" ht="10.199999999999999" hidden="1" x14ac:dyDescent="0.2"/>
    <row r="2056" ht="10.199999999999999" hidden="1" x14ac:dyDescent="0.2"/>
    <row r="2057" ht="10.199999999999999" hidden="1" x14ac:dyDescent="0.2"/>
    <row r="2058" ht="10.199999999999999" hidden="1" x14ac:dyDescent="0.2"/>
    <row r="2059" ht="10.199999999999999" hidden="1" x14ac:dyDescent="0.2"/>
    <row r="2060" ht="10.199999999999999" hidden="1" x14ac:dyDescent="0.2"/>
    <row r="2061" ht="10.199999999999999" hidden="1" x14ac:dyDescent="0.2"/>
    <row r="2062" ht="10.199999999999999" hidden="1" x14ac:dyDescent="0.2"/>
    <row r="2063" ht="10.199999999999999" hidden="1" x14ac:dyDescent="0.2"/>
    <row r="2064" ht="10.199999999999999" hidden="1" x14ac:dyDescent="0.2"/>
    <row r="2065" ht="10.199999999999999" hidden="1" x14ac:dyDescent="0.2"/>
    <row r="2066" ht="10.199999999999999" hidden="1" x14ac:dyDescent="0.2"/>
    <row r="2067" ht="10.199999999999999" hidden="1" x14ac:dyDescent="0.2"/>
    <row r="2068" ht="10.199999999999999" hidden="1" x14ac:dyDescent="0.2"/>
    <row r="2069" ht="10.199999999999999" hidden="1" x14ac:dyDescent="0.2"/>
    <row r="2070" ht="10.199999999999999" hidden="1" x14ac:dyDescent="0.2"/>
    <row r="2071" ht="10.199999999999999" hidden="1" x14ac:dyDescent="0.2"/>
    <row r="2072" ht="10.199999999999999" hidden="1" x14ac:dyDescent="0.2"/>
    <row r="2073" ht="10.199999999999999" hidden="1" x14ac:dyDescent="0.2"/>
    <row r="2074" ht="10.199999999999999" hidden="1" x14ac:dyDescent="0.2"/>
    <row r="2075" ht="10.199999999999999" hidden="1" x14ac:dyDescent="0.2"/>
    <row r="2076" ht="10.199999999999999" hidden="1" x14ac:dyDescent="0.2"/>
    <row r="2077" ht="10.199999999999999" hidden="1" x14ac:dyDescent="0.2"/>
    <row r="2078" ht="10.199999999999999" hidden="1" x14ac:dyDescent="0.2"/>
    <row r="2079" ht="10.199999999999999" hidden="1" x14ac:dyDescent="0.2"/>
    <row r="2080" ht="10.199999999999999" hidden="1" x14ac:dyDescent="0.2"/>
    <row r="2081" ht="10.199999999999999" hidden="1" x14ac:dyDescent="0.2"/>
    <row r="2082" ht="10.199999999999999" hidden="1" x14ac:dyDescent="0.2"/>
    <row r="2083" ht="10.199999999999999" hidden="1" x14ac:dyDescent="0.2"/>
    <row r="2084" ht="10.199999999999999" hidden="1" x14ac:dyDescent="0.2"/>
    <row r="2085" ht="10.199999999999999" hidden="1" x14ac:dyDescent="0.2"/>
    <row r="2086" ht="10.199999999999999" hidden="1" x14ac:dyDescent="0.2"/>
    <row r="2087" ht="10.199999999999999" hidden="1" x14ac:dyDescent="0.2"/>
    <row r="2088" ht="10.199999999999999" hidden="1" x14ac:dyDescent="0.2"/>
    <row r="2089" ht="10.199999999999999" hidden="1" x14ac:dyDescent="0.2"/>
    <row r="2090" ht="10.199999999999999" hidden="1" x14ac:dyDescent="0.2"/>
    <row r="2091" ht="10.199999999999999" hidden="1" x14ac:dyDescent="0.2"/>
    <row r="2092" ht="10.199999999999999" hidden="1" x14ac:dyDescent="0.2"/>
    <row r="2093" ht="10.199999999999999" hidden="1" x14ac:dyDescent="0.2"/>
    <row r="2094" ht="10.199999999999999" hidden="1" x14ac:dyDescent="0.2"/>
    <row r="2095" ht="10.199999999999999" hidden="1" x14ac:dyDescent="0.2"/>
    <row r="2096" ht="10.199999999999999" hidden="1" x14ac:dyDescent="0.2"/>
    <row r="2097" ht="10.199999999999999" hidden="1" x14ac:dyDescent="0.2"/>
    <row r="2098" ht="10.199999999999999" hidden="1" x14ac:dyDescent="0.2"/>
    <row r="2099" ht="10.199999999999999" hidden="1" x14ac:dyDescent="0.2"/>
    <row r="2100" ht="10.199999999999999" hidden="1" x14ac:dyDescent="0.2"/>
    <row r="2101" ht="10.199999999999999" hidden="1" x14ac:dyDescent="0.2"/>
    <row r="2102" ht="10.199999999999999" hidden="1" x14ac:dyDescent="0.2"/>
    <row r="2103" ht="10.199999999999999" hidden="1" x14ac:dyDescent="0.2"/>
    <row r="2104" ht="10.199999999999999" hidden="1" x14ac:dyDescent="0.2"/>
    <row r="2105" ht="10.199999999999999" hidden="1" x14ac:dyDescent="0.2"/>
    <row r="2106" ht="10.199999999999999" hidden="1" x14ac:dyDescent="0.2"/>
    <row r="2107" ht="10.199999999999999" hidden="1" x14ac:dyDescent="0.2"/>
    <row r="2108" ht="10.199999999999999" hidden="1" x14ac:dyDescent="0.2"/>
    <row r="2109" ht="10.199999999999999" hidden="1" x14ac:dyDescent="0.2"/>
    <row r="2110" ht="10.199999999999999" hidden="1" x14ac:dyDescent="0.2"/>
    <row r="2111" ht="10.199999999999999" hidden="1" x14ac:dyDescent="0.2"/>
    <row r="2112" ht="10.199999999999999" hidden="1" x14ac:dyDescent="0.2"/>
    <row r="2113" ht="10.199999999999999" hidden="1" x14ac:dyDescent="0.2"/>
    <row r="2114" ht="10.199999999999999" hidden="1" x14ac:dyDescent="0.2"/>
    <row r="2115" ht="10.199999999999999" hidden="1" x14ac:dyDescent="0.2"/>
    <row r="2116" ht="10.199999999999999" hidden="1" x14ac:dyDescent="0.2"/>
    <row r="2117" ht="10.199999999999999" hidden="1" x14ac:dyDescent="0.2"/>
    <row r="2118" ht="10.199999999999999" hidden="1" x14ac:dyDescent="0.2"/>
    <row r="2119" ht="10.199999999999999" hidden="1" x14ac:dyDescent="0.2"/>
    <row r="2120" ht="10.199999999999999" hidden="1" x14ac:dyDescent="0.2"/>
    <row r="2121" ht="10.199999999999999" hidden="1" x14ac:dyDescent="0.2"/>
    <row r="2122" ht="10.199999999999999" hidden="1" x14ac:dyDescent="0.2"/>
    <row r="2123" ht="10.199999999999999" hidden="1" x14ac:dyDescent="0.2"/>
    <row r="2124" ht="10.199999999999999" hidden="1" x14ac:dyDescent="0.2"/>
    <row r="2125" ht="10.199999999999999" hidden="1" x14ac:dyDescent="0.2"/>
    <row r="2126" ht="10.199999999999999" hidden="1" x14ac:dyDescent="0.2"/>
    <row r="2127" ht="10.199999999999999" hidden="1" x14ac:dyDescent="0.2"/>
    <row r="2128" ht="10.199999999999999" hidden="1" x14ac:dyDescent="0.2"/>
    <row r="2129" ht="10.199999999999999" hidden="1" x14ac:dyDescent="0.2"/>
    <row r="2130" ht="10.199999999999999" hidden="1" x14ac:dyDescent="0.2"/>
    <row r="2131" ht="10.199999999999999" hidden="1" x14ac:dyDescent="0.2"/>
    <row r="2132" ht="10.199999999999999" hidden="1" x14ac:dyDescent="0.2"/>
    <row r="2133" ht="10.199999999999999" hidden="1" x14ac:dyDescent="0.2"/>
    <row r="2134" ht="10.199999999999999" hidden="1" x14ac:dyDescent="0.2"/>
    <row r="2135" ht="10.199999999999999" hidden="1" x14ac:dyDescent="0.2"/>
    <row r="2136" ht="10.199999999999999" hidden="1" x14ac:dyDescent="0.2"/>
    <row r="2137" ht="10.199999999999999" hidden="1" x14ac:dyDescent="0.2"/>
    <row r="2138" ht="10.199999999999999" hidden="1" x14ac:dyDescent="0.2"/>
    <row r="2139" ht="10.199999999999999" hidden="1" x14ac:dyDescent="0.2"/>
    <row r="2140" ht="10.199999999999999" hidden="1" x14ac:dyDescent="0.2"/>
    <row r="2141" ht="10.199999999999999" hidden="1" x14ac:dyDescent="0.2"/>
    <row r="2142" ht="10.199999999999999" hidden="1" x14ac:dyDescent="0.2"/>
    <row r="2143" ht="10.199999999999999" hidden="1" x14ac:dyDescent="0.2"/>
    <row r="2144" ht="10.199999999999999" hidden="1" x14ac:dyDescent="0.2"/>
    <row r="2145" ht="10.199999999999999" hidden="1" x14ac:dyDescent="0.2"/>
    <row r="2146" ht="10.199999999999999" hidden="1" x14ac:dyDescent="0.2"/>
    <row r="2147" ht="10.199999999999999" hidden="1" x14ac:dyDescent="0.2"/>
    <row r="2148" ht="10.199999999999999" hidden="1" x14ac:dyDescent="0.2"/>
    <row r="2149" ht="10.199999999999999" hidden="1" x14ac:dyDescent="0.2"/>
    <row r="2150" ht="10.199999999999999" hidden="1" x14ac:dyDescent="0.2"/>
    <row r="2151" ht="10.199999999999999" hidden="1" x14ac:dyDescent="0.2"/>
    <row r="2152" ht="10.199999999999999" hidden="1" x14ac:dyDescent="0.2"/>
    <row r="2153" ht="10.199999999999999" hidden="1" x14ac:dyDescent="0.2"/>
    <row r="2154" ht="10.199999999999999" hidden="1" x14ac:dyDescent="0.2"/>
    <row r="2155" ht="10.199999999999999" hidden="1" x14ac:dyDescent="0.2"/>
    <row r="2156" ht="10.199999999999999" hidden="1" x14ac:dyDescent="0.2"/>
    <row r="2157" ht="10.199999999999999" hidden="1" x14ac:dyDescent="0.2"/>
    <row r="2158" ht="10.199999999999999" hidden="1" x14ac:dyDescent="0.2"/>
    <row r="2159" ht="10.199999999999999" hidden="1" x14ac:dyDescent="0.2"/>
    <row r="2160" ht="10.199999999999999" hidden="1" x14ac:dyDescent="0.2"/>
    <row r="2161" ht="10.199999999999999" hidden="1" x14ac:dyDescent="0.2"/>
    <row r="2162" ht="10.199999999999999" hidden="1" x14ac:dyDescent="0.2"/>
    <row r="2163" ht="10.199999999999999" hidden="1" x14ac:dyDescent="0.2"/>
    <row r="2164" ht="10.199999999999999" hidden="1" x14ac:dyDescent="0.2"/>
    <row r="2165" ht="10.199999999999999" hidden="1" x14ac:dyDescent="0.2"/>
    <row r="2166" ht="10.199999999999999" hidden="1" x14ac:dyDescent="0.2"/>
    <row r="2167" ht="10.199999999999999" hidden="1" x14ac:dyDescent="0.2"/>
    <row r="2168" ht="10.199999999999999" hidden="1" x14ac:dyDescent="0.2"/>
    <row r="2169" ht="10.199999999999999" hidden="1" x14ac:dyDescent="0.2"/>
    <row r="2170" ht="10.199999999999999" hidden="1" x14ac:dyDescent="0.2"/>
    <row r="2171" ht="10.199999999999999" hidden="1" x14ac:dyDescent="0.2"/>
    <row r="2172" ht="10.199999999999999" hidden="1" x14ac:dyDescent="0.2"/>
    <row r="2173" ht="10.199999999999999" hidden="1" x14ac:dyDescent="0.2"/>
    <row r="2174" ht="10.199999999999999" hidden="1" x14ac:dyDescent="0.2"/>
    <row r="2175" ht="10.199999999999999" hidden="1" x14ac:dyDescent="0.2"/>
    <row r="2176" ht="10.199999999999999" hidden="1" x14ac:dyDescent="0.2"/>
    <row r="2177" ht="10.199999999999999" hidden="1" x14ac:dyDescent="0.2"/>
    <row r="2178" ht="10.199999999999999" hidden="1" x14ac:dyDescent="0.2"/>
    <row r="2179" ht="10.199999999999999" hidden="1" x14ac:dyDescent="0.2"/>
    <row r="2180" ht="10.199999999999999" hidden="1" x14ac:dyDescent="0.2"/>
    <row r="2181" ht="10.199999999999999" hidden="1" x14ac:dyDescent="0.2"/>
    <row r="2182" ht="10.199999999999999" hidden="1" x14ac:dyDescent="0.2"/>
    <row r="2183" ht="10.199999999999999" hidden="1" x14ac:dyDescent="0.2"/>
    <row r="2184" ht="10.199999999999999" hidden="1" x14ac:dyDescent="0.2"/>
    <row r="2185" ht="10.199999999999999" hidden="1" x14ac:dyDescent="0.2"/>
    <row r="2186" ht="10.199999999999999" hidden="1" x14ac:dyDescent="0.2"/>
    <row r="2187" ht="10.199999999999999" hidden="1" x14ac:dyDescent="0.2"/>
    <row r="2188" ht="10.199999999999999" hidden="1" x14ac:dyDescent="0.2"/>
    <row r="2189" ht="10.199999999999999" hidden="1" x14ac:dyDescent="0.2"/>
    <row r="2190" ht="10.199999999999999" hidden="1" x14ac:dyDescent="0.2"/>
    <row r="2191" ht="10.199999999999999" hidden="1" x14ac:dyDescent="0.2"/>
    <row r="2192" ht="10.199999999999999" hidden="1" x14ac:dyDescent="0.2"/>
    <row r="2193" ht="10.199999999999999" hidden="1" x14ac:dyDescent="0.2"/>
    <row r="2194" ht="10.199999999999999" hidden="1" x14ac:dyDescent="0.2"/>
    <row r="2195" ht="10.199999999999999" hidden="1" x14ac:dyDescent="0.2"/>
    <row r="2196" ht="10.199999999999999" hidden="1" x14ac:dyDescent="0.2"/>
    <row r="2197" ht="10.199999999999999" hidden="1" x14ac:dyDescent="0.2"/>
    <row r="2198" ht="10.199999999999999" hidden="1" x14ac:dyDescent="0.2"/>
    <row r="2199" ht="10.199999999999999" hidden="1" x14ac:dyDescent="0.2"/>
    <row r="2200" ht="10.199999999999999" hidden="1" x14ac:dyDescent="0.2"/>
    <row r="2201" ht="10.199999999999999" hidden="1" x14ac:dyDescent="0.2"/>
    <row r="2202" ht="10.199999999999999" hidden="1" x14ac:dyDescent="0.2"/>
    <row r="2203" ht="10.199999999999999" hidden="1" x14ac:dyDescent="0.2"/>
    <row r="2204" ht="10.199999999999999" hidden="1" x14ac:dyDescent="0.2"/>
    <row r="2205" ht="10.199999999999999" hidden="1" x14ac:dyDescent="0.2"/>
    <row r="2206" ht="10.199999999999999" hidden="1" x14ac:dyDescent="0.2"/>
    <row r="2207" ht="10.199999999999999" hidden="1" x14ac:dyDescent="0.2"/>
    <row r="2208" ht="10.199999999999999" hidden="1" x14ac:dyDescent="0.2"/>
    <row r="2209" ht="10.199999999999999" hidden="1" x14ac:dyDescent="0.2"/>
    <row r="2210" ht="10.199999999999999" hidden="1" x14ac:dyDescent="0.2"/>
    <row r="2211" ht="10.199999999999999" hidden="1" x14ac:dyDescent="0.2"/>
    <row r="2212" ht="10.199999999999999" hidden="1" x14ac:dyDescent="0.2"/>
    <row r="2213" ht="10.199999999999999" hidden="1" x14ac:dyDescent="0.2"/>
    <row r="2214" ht="10.199999999999999" hidden="1" x14ac:dyDescent="0.2"/>
    <row r="2215" ht="10.199999999999999" hidden="1" x14ac:dyDescent="0.2"/>
    <row r="2216" ht="10.199999999999999" hidden="1" x14ac:dyDescent="0.2"/>
    <row r="2217" ht="10.199999999999999" hidden="1" x14ac:dyDescent="0.2"/>
    <row r="2218" ht="10.199999999999999" hidden="1" x14ac:dyDescent="0.2"/>
    <row r="2219" ht="10.199999999999999" hidden="1" x14ac:dyDescent="0.2"/>
    <row r="2220" ht="10.199999999999999" hidden="1" x14ac:dyDescent="0.2"/>
    <row r="2221" ht="10.199999999999999" hidden="1" x14ac:dyDescent="0.2"/>
    <row r="2222" ht="10.199999999999999" hidden="1" x14ac:dyDescent="0.2"/>
    <row r="2223" ht="10.199999999999999" hidden="1" x14ac:dyDescent="0.2"/>
    <row r="2224" ht="10.199999999999999" hidden="1" x14ac:dyDescent="0.2"/>
    <row r="2225" ht="10.199999999999999" hidden="1" x14ac:dyDescent="0.2"/>
    <row r="2226" ht="10.199999999999999" hidden="1" x14ac:dyDescent="0.2"/>
    <row r="2227" ht="10.199999999999999" hidden="1" x14ac:dyDescent="0.2"/>
    <row r="2228" ht="10.199999999999999" hidden="1" x14ac:dyDescent="0.2"/>
    <row r="2229" ht="10.199999999999999" hidden="1" x14ac:dyDescent="0.2"/>
    <row r="2230" ht="10.199999999999999" hidden="1" x14ac:dyDescent="0.2"/>
    <row r="2231" ht="10.199999999999999" hidden="1" x14ac:dyDescent="0.2"/>
    <row r="2232" ht="10.199999999999999" hidden="1" x14ac:dyDescent="0.2"/>
    <row r="2233" ht="10.199999999999999" hidden="1" x14ac:dyDescent="0.2"/>
    <row r="2234" ht="10.199999999999999" hidden="1" x14ac:dyDescent="0.2"/>
    <row r="2235" ht="10.199999999999999" hidden="1" x14ac:dyDescent="0.2"/>
    <row r="2236" ht="10.199999999999999" hidden="1" x14ac:dyDescent="0.2"/>
    <row r="2237" ht="10.199999999999999" hidden="1" x14ac:dyDescent="0.2"/>
    <row r="2238" ht="10.199999999999999" hidden="1" x14ac:dyDescent="0.2"/>
    <row r="2239" ht="10.199999999999999" hidden="1" x14ac:dyDescent="0.2"/>
    <row r="2240" ht="10.199999999999999" hidden="1" x14ac:dyDescent="0.2"/>
    <row r="2241" ht="10.199999999999999" hidden="1" x14ac:dyDescent="0.2"/>
    <row r="2242" ht="10.199999999999999" hidden="1" x14ac:dyDescent="0.2"/>
    <row r="2243" ht="10.199999999999999" hidden="1" x14ac:dyDescent="0.2"/>
    <row r="2244" ht="10.199999999999999" hidden="1" x14ac:dyDescent="0.2"/>
    <row r="2245" ht="10.199999999999999" hidden="1" x14ac:dyDescent="0.2"/>
    <row r="2246" ht="10.199999999999999" hidden="1" x14ac:dyDescent="0.2"/>
    <row r="2247" ht="10.199999999999999" hidden="1" x14ac:dyDescent="0.2"/>
    <row r="2248" ht="10.199999999999999" hidden="1" x14ac:dyDescent="0.2"/>
    <row r="2249" ht="10.199999999999999" hidden="1" x14ac:dyDescent="0.2"/>
    <row r="2250" ht="10.199999999999999" hidden="1" x14ac:dyDescent="0.2"/>
    <row r="2251" ht="10.199999999999999" hidden="1" x14ac:dyDescent="0.2"/>
    <row r="2252" ht="10.199999999999999" hidden="1" x14ac:dyDescent="0.2"/>
    <row r="2253" ht="10.199999999999999" hidden="1" x14ac:dyDescent="0.2"/>
    <row r="2254" ht="10.199999999999999" hidden="1" x14ac:dyDescent="0.2"/>
    <row r="2255" ht="10.199999999999999" hidden="1" x14ac:dyDescent="0.2"/>
    <row r="2256" ht="10.199999999999999" hidden="1" x14ac:dyDescent="0.2"/>
    <row r="2257" ht="10.199999999999999" hidden="1" x14ac:dyDescent="0.2"/>
    <row r="2258" ht="10.199999999999999" hidden="1" x14ac:dyDescent="0.2"/>
    <row r="2259" ht="10.199999999999999" hidden="1" x14ac:dyDescent="0.2"/>
    <row r="2260" ht="10.199999999999999" hidden="1" x14ac:dyDescent="0.2"/>
    <row r="2261" ht="10.199999999999999" hidden="1" x14ac:dyDescent="0.2"/>
    <row r="2262" ht="10.199999999999999" hidden="1" x14ac:dyDescent="0.2"/>
    <row r="2263" ht="10.199999999999999" hidden="1" x14ac:dyDescent="0.2"/>
    <row r="2264" ht="10.199999999999999" hidden="1" x14ac:dyDescent="0.2"/>
    <row r="2265" ht="10.199999999999999" hidden="1" x14ac:dyDescent="0.2"/>
    <row r="2266" ht="10.199999999999999" hidden="1" x14ac:dyDescent="0.2"/>
    <row r="2267" ht="10.199999999999999" hidden="1" x14ac:dyDescent="0.2"/>
    <row r="2268" ht="10.199999999999999" hidden="1" x14ac:dyDescent="0.2"/>
    <row r="2269" ht="10.199999999999999" hidden="1" x14ac:dyDescent="0.2"/>
    <row r="2270" ht="10.199999999999999" hidden="1" x14ac:dyDescent="0.2"/>
    <row r="2271" ht="10.199999999999999" hidden="1" x14ac:dyDescent="0.2"/>
    <row r="2272" ht="10.199999999999999" hidden="1" x14ac:dyDescent="0.2"/>
    <row r="2273" ht="10.199999999999999" hidden="1" x14ac:dyDescent="0.2"/>
    <row r="2274" ht="10.199999999999999" hidden="1" x14ac:dyDescent="0.2"/>
    <row r="2275" ht="10.199999999999999" hidden="1" x14ac:dyDescent="0.2"/>
    <row r="2276" ht="10.199999999999999" hidden="1" x14ac:dyDescent="0.2"/>
    <row r="2277" ht="10.199999999999999" hidden="1" x14ac:dyDescent="0.2"/>
    <row r="2278" ht="10.199999999999999" hidden="1" x14ac:dyDescent="0.2"/>
    <row r="2279" ht="10.199999999999999" hidden="1" x14ac:dyDescent="0.2"/>
    <row r="2280" ht="10.199999999999999" hidden="1" x14ac:dyDescent="0.2"/>
    <row r="2281" ht="10.199999999999999" hidden="1" x14ac:dyDescent="0.2"/>
    <row r="2282" ht="10.199999999999999" hidden="1" x14ac:dyDescent="0.2"/>
    <row r="2283" ht="10.199999999999999" hidden="1" x14ac:dyDescent="0.2"/>
    <row r="2284" ht="10.199999999999999" hidden="1" x14ac:dyDescent="0.2"/>
    <row r="2285" ht="10.199999999999999" hidden="1" x14ac:dyDescent="0.2"/>
    <row r="2286" ht="10.199999999999999" hidden="1" x14ac:dyDescent="0.2"/>
    <row r="2287" ht="10.199999999999999" hidden="1" x14ac:dyDescent="0.2"/>
    <row r="2288" ht="10.199999999999999" hidden="1" x14ac:dyDescent="0.2"/>
    <row r="2289" ht="10.199999999999999" hidden="1" x14ac:dyDescent="0.2"/>
    <row r="2290" ht="10.199999999999999" hidden="1" x14ac:dyDescent="0.2"/>
    <row r="2291" ht="10.199999999999999" hidden="1" x14ac:dyDescent="0.2"/>
    <row r="2292" ht="10.199999999999999" hidden="1" x14ac:dyDescent="0.2"/>
    <row r="2293" ht="10.199999999999999" hidden="1" x14ac:dyDescent="0.2"/>
    <row r="2294" ht="10.199999999999999" hidden="1" x14ac:dyDescent="0.2"/>
    <row r="2295" ht="10.199999999999999" hidden="1" x14ac:dyDescent="0.2"/>
    <row r="2296" ht="10.199999999999999" hidden="1" x14ac:dyDescent="0.2"/>
    <row r="2297" ht="10.199999999999999" hidden="1" x14ac:dyDescent="0.2"/>
    <row r="2298" ht="10.199999999999999" hidden="1" x14ac:dyDescent="0.2"/>
    <row r="2299" ht="10.199999999999999" hidden="1" x14ac:dyDescent="0.2"/>
    <row r="2300" ht="10.199999999999999" hidden="1" x14ac:dyDescent="0.2"/>
    <row r="2301" ht="10.199999999999999" hidden="1" x14ac:dyDescent="0.2"/>
    <row r="2302" ht="10.199999999999999" hidden="1" x14ac:dyDescent="0.2"/>
    <row r="2303" ht="10.199999999999999" hidden="1" x14ac:dyDescent="0.2"/>
    <row r="2304" ht="10.199999999999999" hidden="1" x14ac:dyDescent="0.2"/>
    <row r="2305" ht="10.199999999999999" hidden="1" x14ac:dyDescent="0.2"/>
    <row r="2306" ht="10.199999999999999" hidden="1" x14ac:dyDescent="0.2"/>
    <row r="2307" ht="10.199999999999999" hidden="1" x14ac:dyDescent="0.2"/>
    <row r="2308" ht="10.199999999999999" hidden="1" x14ac:dyDescent="0.2"/>
    <row r="2309" ht="10.199999999999999" hidden="1" x14ac:dyDescent="0.2"/>
    <row r="2310" ht="10.199999999999999" hidden="1" x14ac:dyDescent="0.2"/>
    <row r="2311" ht="10.199999999999999" hidden="1" x14ac:dyDescent="0.2"/>
    <row r="2312" ht="10.199999999999999" hidden="1" x14ac:dyDescent="0.2"/>
    <row r="2313" ht="10.199999999999999" hidden="1" x14ac:dyDescent="0.2"/>
    <row r="2314" ht="10.199999999999999" hidden="1" x14ac:dyDescent="0.2"/>
    <row r="2315" ht="10.199999999999999" hidden="1" x14ac:dyDescent="0.2"/>
    <row r="2316" ht="10.199999999999999" hidden="1" x14ac:dyDescent="0.2"/>
    <row r="2317" ht="10.199999999999999" hidden="1" x14ac:dyDescent="0.2"/>
    <row r="2318" ht="10.199999999999999" hidden="1" x14ac:dyDescent="0.2"/>
    <row r="2319" ht="10.199999999999999" hidden="1" x14ac:dyDescent="0.2"/>
    <row r="2320" ht="10.199999999999999" hidden="1" x14ac:dyDescent="0.2"/>
    <row r="2321" ht="10.199999999999999" hidden="1" x14ac:dyDescent="0.2"/>
    <row r="2322" ht="10.199999999999999" hidden="1" x14ac:dyDescent="0.2"/>
    <row r="2323" ht="10.199999999999999" hidden="1" x14ac:dyDescent="0.2"/>
    <row r="2324" ht="10.199999999999999" hidden="1" x14ac:dyDescent="0.2"/>
    <row r="2325" ht="10.199999999999999" hidden="1" x14ac:dyDescent="0.2"/>
    <row r="2326" ht="10.199999999999999" hidden="1" x14ac:dyDescent="0.2"/>
    <row r="2327" ht="10.199999999999999" hidden="1" x14ac:dyDescent="0.2"/>
    <row r="2328" ht="10.199999999999999" hidden="1" x14ac:dyDescent="0.2"/>
    <row r="2329" ht="10.199999999999999" hidden="1" x14ac:dyDescent="0.2"/>
    <row r="2330" ht="10.199999999999999" hidden="1" x14ac:dyDescent="0.2"/>
    <row r="2331" ht="10.199999999999999" hidden="1" x14ac:dyDescent="0.2"/>
    <row r="2332" ht="10.199999999999999" hidden="1" x14ac:dyDescent="0.2"/>
    <row r="2333" ht="10.199999999999999" hidden="1" x14ac:dyDescent="0.2"/>
    <row r="2334" ht="10.199999999999999" hidden="1" x14ac:dyDescent="0.2"/>
    <row r="2335" ht="10.199999999999999" hidden="1" x14ac:dyDescent="0.2"/>
    <row r="2336" ht="10.199999999999999" hidden="1" x14ac:dyDescent="0.2"/>
    <row r="2337" ht="10.199999999999999" hidden="1" x14ac:dyDescent="0.2"/>
    <row r="2338" ht="10.199999999999999" hidden="1" x14ac:dyDescent="0.2"/>
    <row r="2339" ht="10.199999999999999" hidden="1" x14ac:dyDescent="0.2"/>
    <row r="2340" ht="10.199999999999999" hidden="1" x14ac:dyDescent="0.2"/>
    <row r="2341" ht="10.199999999999999" hidden="1" x14ac:dyDescent="0.2"/>
    <row r="2342" ht="10.199999999999999" hidden="1" x14ac:dyDescent="0.2"/>
    <row r="2343" ht="10.199999999999999" hidden="1" x14ac:dyDescent="0.2"/>
    <row r="2344" ht="10.199999999999999" hidden="1" x14ac:dyDescent="0.2"/>
    <row r="2345" ht="10.199999999999999" hidden="1" x14ac:dyDescent="0.2"/>
    <row r="2346" ht="10.199999999999999" hidden="1" x14ac:dyDescent="0.2"/>
    <row r="2347" ht="10.199999999999999" hidden="1" x14ac:dyDescent="0.2"/>
    <row r="2348" ht="10.199999999999999" hidden="1" x14ac:dyDescent="0.2"/>
    <row r="2349" ht="10.199999999999999" hidden="1" x14ac:dyDescent="0.2"/>
    <row r="2350" ht="10.199999999999999" hidden="1" x14ac:dyDescent="0.2"/>
    <row r="2351" ht="10.199999999999999" hidden="1" x14ac:dyDescent="0.2"/>
    <row r="2352" ht="10.199999999999999" hidden="1" x14ac:dyDescent="0.2"/>
    <row r="2353" ht="10.199999999999999" hidden="1" x14ac:dyDescent="0.2"/>
    <row r="2354" ht="10.199999999999999" hidden="1" x14ac:dyDescent="0.2"/>
    <row r="2355" ht="10.199999999999999" hidden="1" x14ac:dyDescent="0.2"/>
    <row r="2356" ht="10.199999999999999" hidden="1" x14ac:dyDescent="0.2"/>
    <row r="2357" ht="10.199999999999999" hidden="1" x14ac:dyDescent="0.2"/>
    <row r="2358" ht="10.199999999999999" hidden="1" x14ac:dyDescent="0.2"/>
    <row r="2359" ht="10.199999999999999" hidden="1" x14ac:dyDescent="0.2"/>
    <row r="2360" ht="10.199999999999999" hidden="1" x14ac:dyDescent="0.2"/>
    <row r="2361" ht="10.199999999999999" hidden="1" x14ac:dyDescent="0.2"/>
    <row r="2362" ht="10.199999999999999" hidden="1" x14ac:dyDescent="0.2"/>
    <row r="2363" ht="10.199999999999999" hidden="1" x14ac:dyDescent="0.2"/>
    <row r="2364" ht="10.199999999999999" hidden="1" x14ac:dyDescent="0.2"/>
    <row r="2365" ht="10.199999999999999" hidden="1" x14ac:dyDescent="0.2"/>
    <row r="2366" ht="10.199999999999999" hidden="1" x14ac:dyDescent="0.2"/>
    <row r="2367" ht="10.199999999999999" hidden="1" x14ac:dyDescent="0.2"/>
    <row r="2368" ht="10.199999999999999" hidden="1" x14ac:dyDescent="0.2"/>
    <row r="2369" ht="10.199999999999999" hidden="1" x14ac:dyDescent="0.2"/>
    <row r="2370" ht="10.199999999999999" hidden="1" x14ac:dyDescent="0.2"/>
    <row r="2371" ht="10.199999999999999" hidden="1" x14ac:dyDescent="0.2"/>
    <row r="2372" ht="10.199999999999999" hidden="1" x14ac:dyDescent="0.2"/>
    <row r="2373" ht="10.199999999999999" hidden="1" x14ac:dyDescent="0.2"/>
    <row r="2374" ht="10.199999999999999" hidden="1" x14ac:dyDescent="0.2"/>
    <row r="2375" ht="10.199999999999999" hidden="1" x14ac:dyDescent="0.2"/>
    <row r="2376" ht="10.199999999999999" hidden="1" x14ac:dyDescent="0.2"/>
    <row r="2377" ht="10.199999999999999" hidden="1" x14ac:dyDescent="0.2"/>
    <row r="2378" ht="10.199999999999999" hidden="1" x14ac:dyDescent="0.2"/>
    <row r="2379" ht="10.199999999999999" hidden="1" x14ac:dyDescent="0.2"/>
    <row r="2380" ht="10.199999999999999" hidden="1" x14ac:dyDescent="0.2"/>
    <row r="2381" ht="10.199999999999999" hidden="1" x14ac:dyDescent="0.2"/>
    <row r="2382" ht="10.199999999999999" hidden="1" x14ac:dyDescent="0.2"/>
    <row r="2383" ht="10.199999999999999" hidden="1" x14ac:dyDescent="0.2"/>
    <row r="2384" ht="10.199999999999999" hidden="1" x14ac:dyDescent="0.2"/>
    <row r="2385" ht="10.199999999999999" hidden="1" x14ac:dyDescent="0.2"/>
    <row r="2386" ht="10.199999999999999" hidden="1" x14ac:dyDescent="0.2"/>
    <row r="2387" ht="10.199999999999999" hidden="1" x14ac:dyDescent="0.2"/>
    <row r="2388" ht="10.199999999999999" hidden="1" x14ac:dyDescent="0.2"/>
    <row r="2389" ht="10.199999999999999" hidden="1" x14ac:dyDescent="0.2"/>
    <row r="2390" ht="10.199999999999999" hidden="1" x14ac:dyDescent="0.2"/>
    <row r="2391" ht="10.199999999999999" hidden="1" x14ac:dyDescent="0.2"/>
    <row r="2392" ht="10.199999999999999" hidden="1" x14ac:dyDescent="0.2"/>
    <row r="2393" ht="10.199999999999999" hidden="1" x14ac:dyDescent="0.2"/>
    <row r="2394" ht="10.199999999999999" hidden="1" x14ac:dyDescent="0.2"/>
    <row r="2395" ht="10.199999999999999" hidden="1" x14ac:dyDescent="0.2"/>
    <row r="2396" ht="10.199999999999999" hidden="1" x14ac:dyDescent="0.2"/>
    <row r="2397" ht="10.199999999999999" hidden="1" x14ac:dyDescent="0.2"/>
    <row r="2398" ht="10.199999999999999" hidden="1" x14ac:dyDescent="0.2"/>
    <row r="2399" ht="10.199999999999999" hidden="1" x14ac:dyDescent="0.2"/>
    <row r="2400" ht="10.199999999999999" hidden="1" x14ac:dyDescent="0.2"/>
    <row r="2401" ht="10.199999999999999" hidden="1" x14ac:dyDescent="0.2"/>
    <row r="2402" ht="10.199999999999999" hidden="1" x14ac:dyDescent="0.2"/>
    <row r="2403" ht="10.199999999999999" hidden="1" x14ac:dyDescent="0.2"/>
    <row r="2404" ht="10.199999999999999" hidden="1" x14ac:dyDescent="0.2"/>
    <row r="2405" ht="10.199999999999999" hidden="1" x14ac:dyDescent="0.2"/>
    <row r="2406" ht="10.199999999999999" hidden="1" x14ac:dyDescent="0.2"/>
    <row r="2407" ht="10.199999999999999" hidden="1" x14ac:dyDescent="0.2"/>
    <row r="2408" ht="10.199999999999999" hidden="1" x14ac:dyDescent="0.2"/>
    <row r="2409" ht="10.199999999999999" hidden="1" x14ac:dyDescent="0.2"/>
    <row r="2410" ht="10.199999999999999" hidden="1" x14ac:dyDescent="0.2"/>
    <row r="2411" ht="10.199999999999999" hidden="1" x14ac:dyDescent="0.2"/>
    <row r="2412" ht="10.199999999999999" hidden="1" x14ac:dyDescent="0.2"/>
    <row r="2413" ht="10.199999999999999" hidden="1" x14ac:dyDescent="0.2"/>
    <row r="2414" ht="10.199999999999999" hidden="1" x14ac:dyDescent="0.2"/>
    <row r="2415" ht="10.199999999999999" hidden="1" x14ac:dyDescent="0.2"/>
    <row r="2416" ht="10.199999999999999" hidden="1" x14ac:dyDescent="0.2"/>
    <row r="2417" ht="10.199999999999999" hidden="1" x14ac:dyDescent="0.2"/>
    <row r="2418" ht="10.199999999999999" hidden="1" x14ac:dyDescent="0.2"/>
    <row r="2419" ht="10.199999999999999" hidden="1" x14ac:dyDescent="0.2"/>
    <row r="2420" ht="10.199999999999999" hidden="1" x14ac:dyDescent="0.2"/>
    <row r="2421" ht="10.199999999999999" hidden="1" x14ac:dyDescent="0.2"/>
    <row r="2422" ht="10.199999999999999" hidden="1" x14ac:dyDescent="0.2"/>
    <row r="2423" ht="10.199999999999999" hidden="1" x14ac:dyDescent="0.2"/>
    <row r="2424" ht="10.199999999999999" hidden="1" x14ac:dyDescent="0.2"/>
    <row r="2425" ht="10.199999999999999" hidden="1" x14ac:dyDescent="0.2"/>
    <row r="2426" ht="10.199999999999999" hidden="1" x14ac:dyDescent="0.2"/>
    <row r="2427" ht="10.199999999999999" hidden="1" x14ac:dyDescent="0.2"/>
    <row r="2428" ht="10.199999999999999" hidden="1" x14ac:dyDescent="0.2"/>
    <row r="2429" ht="10.199999999999999" hidden="1" x14ac:dyDescent="0.2"/>
    <row r="2430" ht="10.199999999999999" hidden="1" x14ac:dyDescent="0.2"/>
    <row r="2431" ht="10.199999999999999" hidden="1" x14ac:dyDescent="0.2"/>
    <row r="2432" ht="10.199999999999999" hidden="1" x14ac:dyDescent="0.2"/>
    <row r="2433" ht="10.199999999999999" hidden="1" x14ac:dyDescent="0.2"/>
    <row r="2434" ht="10.199999999999999" hidden="1" x14ac:dyDescent="0.2"/>
    <row r="2435" ht="10.199999999999999" hidden="1" x14ac:dyDescent="0.2"/>
    <row r="2436" ht="10.199999999999999" hidden="1" x14ac:dyDescent="0.2"/>
    <row r="2437" ht="10.199999999999999" hidden="1" x14ac:dyDescent="0.2"/>
    <row r="2438" ht="10.199999999999999" hidden="1" x14ac:dyDescent="0.2"/>
    <row r="2439" ht="10.199999999999999" hidden="1" x14ac:dyDescent="0.2"/>
    <row r="2440" ht="10.199999999999999" hidden="1" x14ac:dyDescent="0.2"/>
    <row r="2441" ht="10.199999999999999" hidden="1" x14ac:dyDescent="0.2"/>
    <row r="2442" ht="10.199999999999999" hidden="1" x14ac:dyDescent="0.2"/>
    <row r="2443" ht="10.199999999999999" hidden="1" x14ac:dyDescent="0.2"/>
    <row r="2444" ht="10.199999999999999" hidden="1" x14ac:dyDescent="0.2"/>
    <row r="2445" ht="10.199999999999999" hidden="1" x14ac:dyDescent="0.2"/>
    <row r="2446" ht="10.199999999999999" hidden="1" x14ac:dyDescent="0.2"/>
    <row r="2447" ht="10.199999999999999" hidden="1" x14ac:dyDescent="0.2"/>
    <row r="2448" ht="10.199999999999999" hidden="1" x14ac:dyDescent="0.2"/>
    <row r="2449" ht="10.199999999999999" hidden="1" x14ac:dyDescent="0.2"/>
    <row r="2450" ht="10.199999999999999" hidden="1" x14ac:dyDescent="0.2"/>
    <row r="2451" ht="10.199999999999999" hidden="1" x14ac:dyDescent="0.2"/>
    <row r="2452" ht="10.199999999999999" hidden="1" x14ac:dyDescent="0.2"/>
    <row r="2453" ht="10.199999999999999" hidden="1" x14ac:dyDescent="0.2"/>
    <row r="2454" ht="10.199999999999999" hidden="1" x14ac:dyDescent="0.2"/>
    <row r="2455" ht="10.199999999999999" hidden="1" x14ac:dyDescent="0.2"/>
    <row r="2456" ht="10.199999999999999" hidden="1" x14ac:dyDescent="0.2"/>
    <row r="2457" ht="10.199999999999999" hidden="1" x14ac:dyDescent="0.2"/>
    <row r="2458" ht="10.199999999999999" hidden="1" x14ac:dyDescent="0.2"/>
    <row r="2459" ht="10.199999999999999" hidden="1" x14ac:dyDescent="0.2"/>
    <row r="2460" ht="10.199999999999999" hidden="1" x14ac:dyDescent="0.2"/>
    <row r="2461" ht="10.199999999999999" hidden="1" x14ac:dyDescent="0.2"/>
    <row r="2462" ht="10.199999999999999" hidden="1" x14ac:dyDescent="0.2"/>
    <row r="2463" ht="10.199999999999999" hidden="1" x14ac:dyDescent="0.2"/>
    <row r="2464" ht="10.199999999999999" hidden="1" x14ac:dyDescent="0.2"/>
    <row r="2465" ht="10.199999999999999" hidden="1" x14ac:dyDescent="0.2"/>
    <row r="2466" ht="10.199999999999999" hidden="1" x14ac:dyDescent="0.2"/>
    <row r="2467" ht="10.199999999999999" hidden="1" x14ac:dyDescent="0.2"/>
    <row r="2468" ht="10.199999999999999" hidden="1" x14ac:dyDescent="0.2"/>
    <row r="2469" ht="10.199999999999999" hidden="1" x14ac:dyDescent="0.2"/>
    <row r="2470" ht="10.199999999999999" hidden="1" x14ac:dyDescent="0.2"/>
    <row r="2471" ht="10.199999999999999" hidden="1" x14ac:dyDescent="0.2"/>
    <row r="2472" ht="10.199999999999999" hidden="1" x14ac:dyDescent="0.2"/>
    <row r="2473" ht="10.199999999999999" hidden="1" x14ac:dyDescent="0.2"/>
    <row r="2474" ht="10.199999999999999" hidden="1" x14ac:dyDescent="0.2"/>
    <row r="2475" ht="10.199999999999999" hidden="1" x14ac:dyDescent="0.2"/>
    <row r="2476" ht="10.199999999999999" hidden="1" x14ac:dyDescent="0.2"/>
    <row r="2477" ht="10.199999999999999" hidden="1" x14ac:dyDescent="0.2"/>
    <row r="2478" ht="10.199999999999999" hidden="1" x14ac:dyDescent="0.2"/>
    <row r="2479" ht="10.199999999999999" hidden="1" x14ac:dyDescent="0.2"/>
    <row r="2480" ht="10.199999999999999" hidden="1" x14ac:dyDescent="0.2"/>
    <row r="2481" ht="10.199999999999999" hidden="1" x14ac:dyDescent="0.2"/>
    <row r="2482" ht="10.199999999999999" hidden="1" x14ac:dyDescent="0.2"/>
    <row r="2483" ht="10.199999999999999" hidden="1" x14ac:dyDescent="0.2"/>
    <row r="2484" ht="10.199999999999999" hidden="1" x14ac:dyDescent="0.2"/>
    <row r="2485" ht="10.199999999999999" hidden="1" x14ac:dyDescent="0.2"/>
    <row r="2486" ht="10.199999999999999" hidden="1" x14ac:dyDescent="0.2"/>
    <row r="2487" ht="10.199999999999999" hidden="1" x14ac:dyDescent="0.2"/>
    <row r="2488" ht="10.199999999999999" hidden="1" x14ac:dyDescent="0.2"/>
    <row r="2489" ht="10.199999999999999" hidden="1" x14ac:dyDescent="0.2"/>
    <row r="2490" ht="10.199999999999999" hidden="1" x14ac:dyDescent="0.2"/>
    <row r="2491" ht="10.199999999999999" hidden="1" x14ac:dyDescent="0.2"/>
    <row r="2492" ht="10.199999999999999" hidden="1" x14ac:dyDescent="0.2"/>
    <row r="2493" ht="10.199999999999999" hidden="1" x14ac:dyDescent="0.2"/>
    <row r="2494" ht="10.199999999999999" hidden="1" x14ac:dyDescent="0.2"/>
    <row r="2495" ht="10.199999999999999" hidden="1" x14ac:dyDescent="0.2"/>
    <row r="2496" ht="10.199999999999999" hidden="1" x14ac:dyDescent="0.2"/>
    <row r="2497" ht="10.199999999999999" hidden="1" x14ac:dyDescent="0.2"/>
    <row r="2498" ht="10.199999999999999" hidden="1" x14ac:dyDescent="0.2"/>
    <row r="2499" ht="10.199999999999999" hidden="1" x14ac:dyDescent="0.2"/>
    <row r="2500" ht="10.199999999999999" hidden="1" x14ac:dyDescent="0.2"/>
    <row r="2501" ht="10.199999999999999" hidden="1" x14ac:dyDescent="0.2"/>
    <row r="2502" ht="10.199999999999999" hidden="1" x14ac:dyDescent="0.2"/>
    <row r="2503" ht="10.199999999999999" hidden="1" x14ac:dyDescent="0.2"/>
    <row r="2504" ht="10.199999999999999" hidden="1" x14ac:dyDescent="0.2"/>
    <row r="2505" ht="10.199999999999999" hidden="1" x14ac:dyDescent="0.2"/>
    <row r="2506" ht="10.199999999999999" hidden="1" x14ac:dyDescent="0.2"/>
    <row r="2507" ht="10.199999999999999" hidden="1" x14ac:dyDescent="0.2"/>
    <row r="2508" ht="10.199999999999999" hidden="1" x14ac:dyDescent="0.2"/>
    <row r="2509" ht="10.199999999999999" hidden="1" x14ac:dyDescent="0.2"/>
    <row r="2510" ht="10.199999999999999" hidden="1" x14ac:dyDescent="0.2"/>
    <row r="2511" ht="10.199999999999999" hidden="1" x14ac:dyDescent="0.2"/>
    <row r="2512" ht="10.199999999999999" hidden="1" x14ac:dyDescent="0.2"/>
    <row r="2513" ht="10.199999999999999" hidden="1" x14ac:dyDescent="0.2"/>
    <row r="2514" ht="10.199999999999999" hidden="1" x14ac:dyDescent="0.2"/>
    <row r="2515" ht="10.199999999999999" hidden="1" x14ac:dyDescent="0.2"/>
    <row r="2516" ht="10.199999999999999" hidden="1" x14ac:dyDescent="0.2"/>
    <row r="2517" ht="10.199999999999999" hidden="1" x14ac:dyDescent="0.2"/>
    <row r="2518" ht="10.199999999999999" hidden="1" x14ac:dyDescent="0.2"/>
    <row r="2519" ht="10.199999999999999" hidden="1" x14ac:dyDescent="0.2"/>
    <row r="2520" ht="10.199999999999999" hidden="1" x14ac:dyDescent="0.2"/>
    <row r="2521" ht="10.199999999999999" hidden="1" x14ac:dyDescent="0.2"/>
    <row r="2522" ht="10.199999999999999" hidden="1" x14ac:dyDescent="0.2"/>
    <row r="2523" ht="10.199999999999999" hidden="1" x14ac:dyDescent="0.2"/>
    <row r="2524" ht="10.199999999999999" hidden="1" x14ac:dyDescent="0.2"/>
    <row r="2525" ht="10.199999999999999" hidden="1" x14ac:dyDescent="0.2"/>
    <row r="2526" ht="10.199999999999999" hidden="1" x14ac:dyDescent="0.2"/>
    <row r="2527" ht="10.199999999999999" hidden="1" x14ac:dyDescent="0.2"/>
    <row r="2528" ht="10.199999999999999" hidden="1" x14ac:dyDescent="0.2"/>
    <row r="2529" ht="10.199999999999999" hidden="1" x14ac:dyDescent="0.2"/>
    <row r="2530" ht="10.199999999999999" hidden="1" x14ac:dyDescent="0.2"/>
    <row r="2531" ht="10.199999999999999" hidden="1" x14ac:dyDescent="0.2"/>
    <row r="2532" ht="10.199999999999999" hidden="1" x14ac:dyDescent="0.2"/>
    <row r="2533" ht="10.199999999999999" hidden="1" x14ac:dyDescent="0.2"/>
    <row r="2534" ht="10.199999999999999" hidden="1" x14ac:dyDescent="0.2"/>
    <row r="2535" ht="10.199999999999999" hidden="1" x14ac:dyDescent="0.2"/>
    <row r="2536" ht="10.199999999999999" hidden="1" x14ac:dyDescent="0.2"/>
    <row r="2537" ht="10.199999999999999" hidden="1" x14ac:dyDescent="0.2"/>
    <row r="2538" ht="10.199999999999999" hidden="1" x14ac:dyDescent="0.2"/>
    <row r="2539" ht="10.199999999999999" hidden="1" x14ac:dyDescent="0.2"/>
    <row r="2540" ht="10.199999999999999" hidden="1" x14ac:dyDescent="0.2"/>
    <row r="2541" ht="10.199999999999999" hidden="1" x14ac:dyDescent="0.2"/>
    <row r="2542" ht="10.199999999999999" hidden="1" x14ac:dyDescent="0.2"/>
    <row r="2543" ht="10.199999999999999" hidden="1" x14ac:dyDescent="0.2"/>
    <row r="2544" ht="10.199999999999999" hidden="1" x14ac:dyDescent="0.2"/>
    <row r="2545" ht="10.199999999999999" hidden="1" x14ac:dyDescent="0.2"/>
    <row r="2546" ht="10.199999999999999" hidden="1" x14ac:dyDescent="0.2"/>
    <row r="2547" ht="10.199999999999999" hidden="1" x14ac:dyDescent="0.2"/>
    <row r="2548" ht="10.199999999999999" hidden="1" x14ac:dyDescent="0.2"/>
    <row r="2549" ht="10.199999999999999" hidden="1" x14ac:dyDescent="0.2"/>
    <row r="2550" ht="10.199999999999999" hidden="1" x14ac:dyDescent="0.2"/>
    <row r="2551" ht="10.199999999999999" hidden="1" x14ac:dyDescent="0.2"/>
    <row r="2552" ht="10.199999999999999" hidden="1" x14ac:dyDescent="0.2"/>
    <row r="2553" ht="10.199999999999999" hidden="1" x14ac:dyDescent="0.2"/>
    <row r="2554" ht="10.199999999999999" hidden="1" x14ac:dyDescent="0.2"/>
    <row r="2555" ht="10.199999999999999" hidden="1" x14ac:dyDescent="0.2"/>
    <row r="2556" ht="10.199999999999999" hidden="1" x14ac:dyDescent="0.2"/>
    <row r="2557" ht="10.199999999999999" hidden="1" x14ac:dyDescent="0.2"/>
    <row r="2558" ht="10.199999999999999" hidden="1" x14ac:dyDescent="0.2"/>
    <row r="2559" ht="10.199999999999999" hidden="1" x14ac:dyDescent="0.2"/>
    <row r="2560" ht="10.199999999999999" hidden="1" x14ac:dyDescent="0.2"/>
    <row r="2561" ht="10.199999999999999" hidden="1" x14ac:dyDescent="0.2"/>
    <row r="2562" ht="10.199999999999999" hidden="1" x14ac:dyDescent="0.2"/>
    <row r="2563" ht="10.199999999999999" hidden="1" x14ac:dyDescent="0.2"/>
    <row r="2564" ht="10.199999999999999" hidden="1" x14ac:dyDescent="0.2"/>
    <row r="2565" ht="10.199999999999999" hidden="1" x14ac:dyDescent="0.2"/>
    <row r="2566" ht="10.199999999999999" hidden="1" x14ac:dyDescent="0.2"/>
    <row r="2567" ht="10.199999999999999" hidden="1" x14ac:dyDescent="0.2"/>
    <row r="2568" ht="10.199999999999999" hidden="1" x14ac:dyDescent="0.2"/>
    <row r="2569" ht="10.199999999999999" hidden="1" x14ac:dyDescent="0.2"/>
    <row r="2570" ht="10.199999999999999" hidden="1" x14ac:dyDescent="0.2"/>
    <row r="2571" ht="10.199999999999999" hidden="1" x14ac:dyDescent="0.2"/>
    <row r="2572" ht="10.199999999999999" hidden="1" x14ac:dyDescent="0.2"/>
    <row r="2573" ht="10.199999999999999" hidden="1" x14ac:dyDescent="0.2"/>
    <row r="2574" ht="10.199999999999999" hidden="1" x14ac:dyDescent="0.2"/>
    <row r="2575" ht="10.199999999999999" hidden="1" x14ac:dyDescent="0.2"/>
    <row r="2576" ht="10.199999999999999" hidden="1" x14ac:dyDescent="0.2"/>
    <row r="2577" ht="10.199999999999999" hidden="1" x14ac:dyDescent="0.2"/>
    <row r="2578" ht="10.199999999999999" hidden="1" x14ac:dyDescent="0.2"/>
    <row r="2579" ht="10.199999999999999" hidden="1" x14ac:dyDescent="0.2"/>
    <row r="2580" ht="10.199999999999999" hidden="1" x14ac:dyDescent="0.2"/>
    <row r="2581" ht="10.199999999999999" hidden="1" x14ac:dyDescent="0.2"/>
    <row r="2582" ht="10.199999999999999" hidden="1" x14ac:dyDescent="0.2"/>
    <row r="2583" ht="10.199999999999999" hidden="1" x14ac:dyDescent="0.2"/>
    <row r="2584" ht="10.199999999999999" hidden="1" x14ac:dyDescent="0.2"/>
    <row r="2585" ht="10.199999999999999" hidden="1" x14ac:dyDescent="0.2"/>
    <row r="2586" ht="10.199999999999999" hidden="1" x14ac:dyDescent="0.2"/>
    <row r="2587" ht="10.199999999999999" hidden="1" x14ac:dyDescent="0.2"/>
    <row r="2588" ht="10.199999999999999" hidden="1" x14ac:dyDescent="0.2"/>
    <row r="2589" ht="10.199999999999999" hidden="1" x14ac:dyDescent="0.2"/>
    <row r="2590" ht="10.199999999999999" hidden="1" x14ac:dyDescent="0.2"/>
    <row r="2591" ht="10.199999999999999" hidden="1" x14ac:dyDescent="0.2"/>
    <row r="2592" ht="10.199999999999999" hidden="1" x14ac:dyDescent="0.2"/>
    <row r="2593" ht="10.199999999999999" hidden="1" x14ac:dyDescent="0.2"/>
    <row r="2594" ht="10.199999999999999" hidden="1" x14ac:dyDescent="0.2"/>
    <row r="2595" ht="10.199999999999999" hidden="1" x14ac:dyDescent="0.2"/>
    <row r="2596" ht="10.199999999999999" hidden="1" x14ac:dyDescent="0.2"/>
    <row r="2597" ht="10.199999999999999" hidden="1" x14ac:dyDescent="0.2"/>
    <row r="2598" ht="10.199999999999999" hidden="1" x14ac:dyDescent="0.2"/>
    <row r="2599" ht="10.199999999999999" hidden="1" x14ac:dyDescent="0.2"/>
    <row r="2600" ht="10.199999999999999" hidden="1" x14ac:dyDescent="0.2"/>
    <row r="2601" ht="10.199999999999999" hidden="1" x14ac:dyDescent="0.2"/>
    <row r="2602" ht="10.199999999999999" hidden="1" x14ac:dyDescent="0.2"/>
    <row r="2603" ht="10.199999999999999" hidden="1" x14ac:dyDescent="0.2"/>
    <row r="2604" ht="10.199999999999999" hidden="1" x14ac:dyDescent="0.2"/>
    <row r="2605" ht="10.199999999999999" hidden="1" x14ac:dyDescent="0.2"/>
    <row r="2606" ht="10.199999999999999" hidden="1" x14ac:dyDescent="0.2"/>
    <row r="2607" ht="10.199999999999999" hidden="1" x14ac:dyDescent="0.2"/>
    <row r="2608" ht="10.199999999999999" hidden="1" x14ac:dyDescent="0.2"/>
    <row r="2609" ht="10.199999999999999" hidden="1" x14ac:dyDescent="0.2"/>
    <row r="2610" ht="10.199999999999999" hidden="1" x14ac:dyDescent="0.2"/>
    <row r="2611" ht="10.199999999999999" hidden="1" x14ac:dyDescent="0.2"/>
    <row r="2612" ht="10.199999999999999" hidden="1" x14ac:dyDescent="0.2"/>
    <row r="2613" ht="10.199999999999999" hidden="1" x14ac:dyDescent="0.2"/>
    <row r="2614" ht="10.199999999999999" hidden="1" x14ac:dyDescent="0.2"/>
    <row r="2615" ht="10.199999999999999" hidden="1" x14ac:dyDescent="0.2"/>
    <row r="2616" ht="10.199999999999999" hidden="1" x14ac:dyDescent="0.2"/>
    <row r="2617" ht="10.199999999999999" hidden="1" x14ac:dyDescent="0.2"/>
    <row r="2618" ht="10.199999999999999" hidden="1" x14ac:dyDescent="0.2"/>
    <row r="2619" ht="10.199999999999999" hidden="1" x14ac:dyDescent="0.2"/>
    <row r="2620" ht="10.199999999999999" hidden="1" x14ac:dyDescent="0.2"/>
    <row r="2621" ht="10.199999999999999" hidden="1" x14ac:dyDescent="0.2"/>
    <row r="2622" ht="10.199999999999999" hidden="1" x14ac:dyDescent="0.2"/>
    <row r="2623" ht="10.199999999999999" hidden="1" x14ac:dyDescent="0.2"/>
    <row r="2624" ht="10.199999999999999" hidden="1" x14ac:dyDescent="0.2"/>
    <row r="2625" ht="10.199999999999999" hidden="1" x14ac:dyDescent="0.2"/>
    <row r="2626" ht="10.199999999999999" hidden="1" x14ac:dyDescent="0.2"/>
    <row r="2627" ht="10.199999999999999" hidden="1" x14ac:dyDescent="0.2"/>
    <row r="2628" ht="10.199999999999999" hidden="1" x14ac:dyDescent="0.2"/>
    <row r="2629" ht="10.199999999999999" hidden="1" x14ac:dyDescent="0.2"/>
    <row r="2630" ht="10.199999999999999" hidden="1" x14ac:dyDescent="0.2"/>
    <row r="2631" ht="10.199999999999999" hidden="1" x14ac:dyDescent="0.2"/>
    <row r="2632" ht="10.199999999999999" hidden="1" x14ac:dyDescent="0.2"/>
    <row r="2633" ht="10.199999999999999" hidden="1" x14ac:dyDescent="0.2"/>
    <row r="2634" ht="10.199999999999999" hidden="1" x14ac:dyDescent="0.2"/>
    <row r="2635" ht="10.199999999999999" hidden="1" x14ac:dyDescent="0.2"/>
    <row r="2636" ht="10.199999999999999" hidden="1" x14ac:dyDescent="0.2"/>
    <row r="2637" ht="10.199999999999999" hidden="1" x14ac:dyDescent="0.2"/>
    <row r="2638" ht="10.199999999999999" hidden="1" x14ac:dyDescent="0.2"/>
    <row r="2639" ht="10.199999999999999" hidden="1" x14ac:dyDescent="0.2"/>
    <row r="2640" ht="10.199999999999999" hidden="1" x14ac:dyDescent="0.2"/>
    <row r="2641" ht="10.199999999999999" hidden="1" x14ac:dyDescent="0.2"/>
    <row r="2642" ht="10.199999999999999" hidden="1" x14ac:dyDescent="0.2"/>
    <row r="2643" ht="10.199999999999999" hidden="1" x14ac:dyDescent="0.2"/>
    <row r="2644" ht="10.199999999999999" hidden="1" x14ac:dyDescent="0.2"/>
    <row r="2645" ht="10.199999999999999" hidden="1" x14ac:dyDescent="0.2"/>
    <row r="2646" ht="10.199999999999999" hidden="1" x14ac:dyDescent="0.2"/>
    <row r="2647" ht="10.199999999999999" hidden="1" x14ac:dyDescent="0.2"/>
    <row r="2648" ht="10.199999999999999" hidden="1" x14ac:dyDescent="0.2"/>
    <row r="2649" ht="10.199999999999999" hidden="1" x14ac:dyDescent="0.2"/>
    <row r="2650" ht="10.199999999999999" hidden="1" x14ac:dyDescent="0.2"/>
    <row r="2651" ht="10.199999999999999" hidden="1" x14ac:dyDescent="0.2"/>
    <row r="2652" ht="10.199999999999999" hidden="1" x14ac:dyDescent="0.2"/>
    <row r="2653" ht="10.199999999999999" hidden="1" x14ac:dyDescent="0.2"/>
    <row r="2654" ht="10.199999999999999" hidden="1" x14ac:dyDescent="0.2"/>
    <row r="2655" ht="10.199999999999999" hidden="1" x14ac:dyDescent="0.2"/>
    <row r="2656" ht="10.199999999999999" hidden="1" x14ac:dyDescent="0.2"/>
    <row r="2657" ht="10.199999999999999" hidden="1" x14ac:dyDescent="0.2"/>
    <row r="2658" ht="10.199999999999999" hidden="1" x14ac:dyDescent="0.2"/>
    <row r="2659" ht="10.199999999999999" hidden="1" x14ac:dyDescent="0.2"/>
    <row r="2660" ht="10.199999999999999" hidden="1" x14ac:dyDescent="0.2"/>
    <row r="2661" ht="10.199999999999999" hidden="1" x14ac:dyDescent="0.2"/>
    <row r="2662" ht="10.199999999999999" hidden="1" x14ac:dyDescent="0.2"/>
    <row r="2663" ht="10.199999999999999" hidden="1" x14ac:dyDescent="0.2"/>
    <row r="2664" ht="10.199999999999999" hidden="1" x14ac:dyDescent="0.2"/>
    <row r="2665" ht="10.199999999999999" hidden="1" x14ac:dyDescent="0.2"/>
    <row r="2666" ht="10.199999999999999" hidden="1" x14ac:dyDescent="0.2"/>
    <row r="2667" ht="10.199999999999999" hidden="1" x14ac:dyDescent="0.2"/>
    <row r="2668" ht="10.199999999999999" hidden="1" x14ac:dyDescent="0.2"/>
    <row r="2669" ht="10.199999999999999" hidden="1" x14ac:dyDescent="0.2"/>
    <row r="2670" ht="10.199999999999999" hidden="1" x14ac:dyDescent="0.2"/>
    <row r="2671" ht="10.199999999999999" hidden="1" x14ac:dyDescent="0.2"/>
    <row r="2672" ht="10.199999999999999" hidden="1" x14ac:dyDescent="0.2"/>
    <row r="2673" ht="10.199999999999999" hidden="1" x14ac:dyDescent="0.2"/>
    <row r="2674" ht="10.199999999999999" hidden="1" x14ac:dyDescent="0.2"/>
    <row r="2675" ht="10.199999999999999" hidden="1" x14ac:dyDescent="0.2"/>
    <row r="2676" ht="10.199999999999999" hidden="1" x14ac:dyDescent="0.2"/>
    <row r="2677" ht="10.199999999999999" hidden="1" x14ac:dyDescent="0.2"/>
    <row r="2678" ht="10.199999999999999" hidden="1" x14ac:dyDescent="0.2"/>
    <row r="2679" ht="10.199999999999999" hidden="1" x14ac:dyDescent="0.2"/>
    <row r="2680" ht="10.199999999999999" hidden="1" x14ac:dyDescent="0.2"/>
    <row r="2681" ht="10.199999999999999" hidden="1" x14ac:dyDescent="0.2"/>
    <row r="2682" ht="10.199999999999999" hidden="1" x14ac:dyDescent="0.2"/>
    <row r="2683" ht="10.199999999999999" hidden="1" x14ac:dyDescent="0.2"/>
    <row r="2684" ht="10.199999999999999" hidden="1" x14ac:dyDescent="0.2"/>
    <row r="2685" ht="10.199999999999999" hidden="1" x14ac:dyDescent="0.2"/>
    <row r="2686" ht="10.199999999999999" hidden="1" x14ac:dyDescent="0.2"/>
    <row r="2687" ht="10.199999999999999" hidden="1" x14ac:dyDescent="0.2"/>
    <row r="2688" ht="10.199999999999999" hidden="1" x14ac:dyDescent="0.2"/>
    <row r="2689" ht="10.199999999999999" hidden="1" x14ac:dyDescent="0.2"/>
    <row r="2690" ht="10.199999999999999" hidden="1" x14ac:dyDescent="0.2"/>
    <row r="2691" ht="10.199999999999999" hidden="1" x14ac:dyDescent="0.2"/>
    <row r="2692" ht="10.199999999999999" hidden="1" x14ac:dyDescent="0.2"/>
    <row r="2693" ht="10.199999999999999" hidden="1" x14ac:dyDescent="0.2"/>
    <row r="2694" ht="10.199999999999999" hidden="1" x14ac:dyDescent="0.2"/>
    <row r="2695" ht="10.199999999999999" hidden="1" x14ac:dyDescent="0.2"/>
    <row r="2696" ht="10.199999999999999" hidden="1" x14ac:dyDescent="0.2"/>
    <row r="2697" ht="10.199999999999999" hidden="1" x14ac:dyDescent="0.2"/>
    <row r="2698" ht="10.199999999999999" hidden="1" x14ac:dyDescent="0.2"/>
    <row r="2699" ht="10.199999999999999" hidden="1" x14ac:dyDescent="0.2"/>
    <row r="2700" ht="10.199999999999999" hidden="1" x14ac:dyDescent="0.2"/>
    <row r="2701" ht="10.199999999999999" hidden="1" x14ac:dyDescent="0.2"/>
    <row r="2702" ht="10.199999999999999" hidden="1" x14ac:dyDescent="0.2"/>
    <row r="2703" ht="10.199999999999999" hidden="1" x14ac:dyDescent="0.2"/>
    <row r="2704" ht="10.199999999999999" hidden="1" x14ac:dyDescent="0.2"/>
    <row r="2705" ht="10.199999999999999" hidden="1" x14ac:dyDescent="0.2"/>
    <row r="2706" ht="10.199999999999999" hidden="1" x14ac:dyDescent="0.2"/>
    <row r="2707" ht="10.199999999999999" hidden="1" x14ac:dyDescent="0.2"/>
    <row r="2708" ht="10.199999999999999" hidden="1" x14ac:dyDescent="0.2"/>
    <row r="2709" ht="10.199999999999999" hidden="1" x14ac:dyDescent="0.2"/>
    <row r="2710" ht="10.199999999999999" hidden="1" x14ac:dyDescent="0.2"/>
    <row r="2711" ht="10.199999999999999" hidden="1" x14ac:dyDescent="0.2"/>
    <row r="2712" ht="10.199999999999999" hidden="1" x14ac:dyDescent="0.2"/>
    <row r="2713" ht="10.199999999999999" hidden="1" x14ac:dyDescent="0.2"/>
    <row r="2714" ht="10.199999999999999" hidden="1" x14ac:dyDescent="0.2"/>
    <row r="2715" ht="10.199999999999999" hidden="1" x14ac:dyDescent="0.2"/>
    <row r="2716" ht="10.199999999999999" hidden="1" x14ac:dyDescent="0.2"/>
    <row r="2717" ht="10.199999999999999" hidden="1" x14ac:dyDescent="0.2"/>
    <row r="2718" ht="10.199999999999999" hidden="1" x14ac:dyDescent="0.2"/>
    <row r="2719" ht="10.199999999999999" hidden="1" x14ac:dyDescent="0.2"/>
    <row r="2720" ht="10.199999999999999" hidden="1" x14ac:dyDescent="0.2"/>
    <row r="2721" ht="10.199999999999999" hidden="1" x14ac:dyDescent="0.2"/>
    <row r="2722" ht="10.199999999999999" hidden="1" x14ac:dyDescent="0.2"/>
    <row r="2723" ht="10.199999999999999" hidden="1" x14ac:dyDescent="0.2"/>
    <row r="2724" ht="10.199999999999999" hidden="1" x14ac:dyDescent="0.2"/>
    <row r="2725" ht="10.199999999999999" hidden="1" x14ac:dyDescent="0.2"/>
    <row r="2726" ht="10.199999999999999" hidden="1" x14ac:dyDescent="0.2"/>
    <row r="2727" ht="10.199999999999999" hidden="1" x14ac:dyDescent="0.2"/>
    <row r="2728" ht="10.199999999999999" hidden="1" x14ac:dyDescent="0.2"/>
    <row r="2729" ht="10.199999999999999" hidden="1" x14ac:dyDescent="0.2"/>
    <row r="2730" ht="10.199999999999999" hidden="1" x14ac:dyDescent="0.2"/>
    <row r="2731" ht="10.199999999999999" hidden="1" x14ac:dyDescent="0.2"/>
    <row r="2732" ht="10.199999999999999" hidden="1" x14ac:dyDescent="0.2"/>
    <row r="2733" ht="10.199999999999999" hidden="1" x14ac:dyDescent="0.2"/>
    <row r="2734" ht="10.199999999999999" hidden="1" x14ac:dyDescent="0.2"/>
    <row r="2735" ht="10.199999999999999" hidden="1" x14ac:dyDescent="0.2"/>
    <row r="2736" ht="10.199999999999999" hidden="1" x14ac:dyDescent="0.2"/>
    <row r="2737" ht="10.199999999999999" hidden="1" x14ac:dyDescent="0.2"/>
    <row r="2738" ht="10.199999999999999" hidden="1" x14ac:dyDescent="0.2"/>
    <row r="2739" ht="10.199999999999999" hidden="1" x14ac:dyDescent="0.2"/>
    <row r="2740" ht="10.199999999999999" hidden="1" x14ac:dyDescent="0.2"/>
    <row r="2741" ht="10.199999999999999" hidden="1" x14ac:dyDescent="0.2"/>
    <row r="2742" ht="10.199999999999999" hidden="1" x14ac:dyDescent="0.2"/>
    <row r="2743" ht="10.199999999999999" hidden="1" x14ac:dyDescent="0.2"/>
    <row r="2744" ht="10.199999999999999" hidden="1" x14ac:dyDescent="0.2"/>
    <row r="2745" ht="10.199999999999999" hidden="1" x14ac:dyDescent="0.2"/>
    <row r="2746" ht="10.199999999999999" hidden="1" x14ac:dyDescent="0.2"/>
    <row r="2747" ht="10.199999999999999" hidden="1" x14ac:dyDescent="0.2"/>
    <row r="2748" ht="10.199999999999999" hidden="1" x14ac:dyDescent="0.2"/>
    <row r="2749" ht="10.199999999999999" hidden="1" x14ac:dyDescent="0.2"/>
    <row r="2750" ht="10.199999999999999" hidden="1" x14ac:dyDescent="0.2"/>
    <row r="2751" ht="10.199999999999999" hidden="1" x14ac:dyDescent="0.2"/>
    <row r="2752" ht="10.199999999999999" hidden="1" x14ac:dyDescent="0.2"/>
    <row r="2753" ht="10.199999999999999" hidden="1" x14ac:dyDescent="0.2"/>
    <row r="2754" ht="10.199999999999999" hidden="1" x14ac:dyDescent="0.2"/>
    <row r="2755" ht="10.199999999999999" hidden="1" x14ac:dyDescent="0.2"/>
    <row r="2756" ht="10.199999999999999" hidden="1" x14ac:dyDescent="0.2"/>
    <row r="2757" ht="10.199999999999999" hidden="1" x14ac:dyDescent="0.2"/>
    <row r="2758" ht="10.199999999999999" hidden="1" x14ac:dyDescent="0.2"/>
    <row r="2759" ht="10.199999999999999" hidden="1" x14ac:dyDescent="0.2"/>
    <row r="2760" ht="10.199999999999999" hidden="1" x14ac:dyDescent="0.2"/>
    <row r="2761" ht="10.199999999999999" hidden="1" x14ac:dyDescent="0.2"/>
    <row r="2762" ht="10.199999999999999" hidden="1" x14ac:dyDescent="0.2"/>
    <row r="2763" ht="10.199999999999999" hidden="1" x14ac:dyDescent="0.2"/>
    <row r="2764" ht="10.199999999999999" hidden="1" x14ac:dyDescent="0.2"/>
    <row r="2765" ht="10.199999999999999" hidden="1" x14ac:dyDescent="0.2"/>
    <row r="2766" ht="10.199999999999999" hidden="1" x14ac:dyDescent="0.2"/>
    <row r="2767" ht="10.199999999999999" hidden="1" x14ac:dyDescent="0.2"/>
    <row r="2768" ht="10.199999999999999" hidden="1" x14ac:dyDescent="0.2"/>
    <row r="2769" ht="10.199999999999999" hidden="1" x14ac:dyDescent="0.2"/>
    <row r="2770" ht="10.199999999999999" hidden="1" x14ac:dyDescent="0.2"/>
    <row r="2771" ht="10.199999999999999" hidden="1" x14ac:dyDescent="0.2"/>
    <row r="2772" ht="10.199999999999999" hidden="1" x14ac:dyDescent="0.2"/>
    <row r="2773" ht="10.199999999999999" hidden="1" x14ac:dyDescent="0.2"/>
    <row r="2774" ht="10.199999999999999" hidden="1" x14ac:dyDescent="0.2"/>
    <row r="2775" ht="10.199999999999999" hidden="1" x14ac:dyDescent="0.2"/>
    <row r="2776" ht="10.199999999999999" hidden="1" x14ac:dyDescent="0.2"/>
    <row r="2777" ht="10.199999999999999" hidden="1" x14ac:dyDescent="0.2"/>
    <row r="2778" ht="10.199999999999999" hidden="1" x14ac:dyDescent="0.2"/>
    <row r="2779" ht="10.199999999999999" hidden="1" x14ac:dyDescent="0.2"/>
    <row r="2780" ht="10.199999999999999" hidden="1" x14ac:dyDescent="0.2"/>
    <row r="2781" ht="10.199999999999999" hidden="1" x14ac:dyDescent="0.2"/>
    <row r="2782" ht="10.199999999999999" hidden="1" x14ac:dyDescent="0.2"/>
    <row r="2783" ht="10.199999999999999" hidden="1" x14ac:dyDescent="0.2"/>
    <row r="2784" ht="10.199999999999999" hidden="1" x14ac:dyDescent="0.2"/>
    <row r="2785" ht="10.199999999999999" hidden="1" x14ac:dyDescent="0.2"/>
    <row r="2786" ht="10.199999999999999" hidden="1" x14ac:dyDescent="0.2"/>
    <row r="2787" ht="10.199999999999999" hidden="1" x14ac:dyDescent="0.2"/>
    <row r="2788" ht="10.199999999999999" hidden="1" x14ac:dyDescent="0.2"/>
    <row r="2789" ht="10.199999999999999" hidden="1" x14ac:dyDescent="0.2"/>
    <row r="2790" ht="10.199999999999999" hidden="1" x14ac:dyDescent="0.2"/>
    <row r="2791" ht="10.199999999999999" hidden="1" x14ac:dyDescent="0.2"/>
    <row r="2792" ht="10.199999999999999" hidden="1" x14ac:dyDescent="0.2"/>
    <row r="2793" ht="10.199999999999999" hidden="1" x14ac:dyDescent="0.2"/>
    <row r="2794" ht="10.199999999999999" hidden="1" x14ac:dyDescent="0.2"/>
    <row r="2795" ht="10.199999999999999" hidden="1" x14ac:dyDescent="0.2"/>
    <row r="2796" ht="10.199999999999999" hidden="1" x14ac:dyDescent="0.2"/>
    <row r="2797" ht="10.199999999999999" hidden="1" x14ac:dyDescent="0.2"/>
    <row r="2798" ht="10.199999999999999" hidden="1" x14ac:dyDescent="0.2"/>
    <row r="2799" ht="10.199999999999999" hidden="1" x14ac:dyDescent="0.2"/>
    <row r="2800" ht="10.199999999999999" hidden="1" x14ac:dyDescent="0.2"/>
    <row r="2801" ht="10.199999999999999" hidden="1" x14ac:dyDescent="0.2"/>
    <row r="2802" ht="10.199999999999999" hidden="1" x14ac:dyDescent="0.2"/>
    <row r="2803" ht="10.199999999999999" hidden="1" x14ac:dyDescent="0.2"/>
    <row r="2804" ht="10.199999999999999" hidden="1" x14ac:dyDescent="0.2"/>
    <row r="2805" ht="10.199999999999999" hidden="1" x14ac:dyDescent="0.2"/>
    <row r="2806" ht="10.199999999999999" hidden="1" x14ac:dyDescent="0.2"/>
    <row r="2807" ht="10.199999999999999" hidden="1" x14ac:dyDescent="0.2"/>
    <row r="2808" ht="10.199999999999999" hidden="1" x14ac:dyDescent="0.2"/>
    <row r="2809" ht="10.199999999999999" hidden="1" x14ac:dyDescent="0.2"/>
    <row r="2810" ht="10.199999999999999" hidden="1" x14ac:dyDescent="0.2"/>
    <row r="2811" ht="10.199999999999999" hidden="1" x14ac:dyDescent="0.2"/>
    <row r="2812" ht="10.199999999999999" hidden="1" x14ac:dyDescent="0.2"/>
    <row r="2813" ht="10.199999999999999" hidden="1" x14ac:dyDescent="0.2"/>
    <row r="2814" ht="10.199999999999999" hidden="1" x14ac:dyDescent="0.2"/>
    <row r="2815" ht="10.199999999999999" hidden="1" x14ac:dyDescent="0.2"/>
    <row r="2816" ht="10.199999999999999" hidden="1" x14ac:dyDescent="0.2"/>
    <row r="2817" ht="10.199999999999999" hidden="1" x14ac:dyDescent="0.2"/>
    <row r="2818" ht="10.199999999999999" hidden="1" x14ac:dyDescent="0.2"/>
    <row r="2819" ht="10.199999999999999" hidden="1" x14ac:dyDescent="0.2"/>
    <row r="2820" ht="10.199999999999999" hidden="1" x14ac:dyDescent="0.2"/>
    <row r="2821" ht="10.199999999999999" hidden="1" x14ac:dyDescent="0.2"/>
    <row r="2822" ht="10.199999999999999" hidden="1" x14ac:dyDescent="0.2"/>
    <row r="2823" ht="10.199999999999999" hidden="1" x14ac:dyDescent="0.2"/>
    <row r="2824" ht="10.199999999999999" hidden="1" x14ac:dyDescent="0.2"/>
    <row r="2825" ht="10.199999999999999" hidden="1" x14ac:dyDescent="0.2"/>
    <row r="2826" ht="10.199999999999999" hidden="1" x14ac:dyDescent="0.2"/>
    <row r="2827" ht="10.199999999999999" hidden="1" x14ac:dyDescent="0.2"/>
    <row r="2828" ht="10.199999999999999" hidden="1" x14ac:dyDescent="0.2"/>
    <row r="2829" ht="10.199999999999999" hidden="1" x14ac:dyDescent="0.2"/>
    <row r="2830" ht="10.199999999999999" hidden="1" x14ac:dyDescent="0.2"/>
    <row r="2831" ht="10.199999999999999" hidden="1" x14ac:dyDescent="0.2"/>
    <row r="2832" ht="10.199999999999999" hidden="1" x14ac:dyDescent="0.2"/>
    <row r="2833" ht="10.199999999999999" hidden="1" x14ac:dyDescent="0.2"/>
    <row r="2834" ht="10.199999999999999" hidden="1" x14ac:dyDescent="0.2"/>
    <row r="2835" ht="10.199999999999999" hidden="1" x14ac:dyDescent="0.2"/>
    <row r="2836" ht="10.199999999999999" hidden="1" x14ac:dyDescent="0.2"/>
    <row r="2837" ht="10.199999999999999" hidden="1" x14ac:dyDescent="0.2"/>
    <row r="2838" ht="10.199999999999999" hidden="1" x14ac:dyDescent="0.2"/>
    <row r="2839" ht="10.199999999999999" hidden="1" x14ac:dyDescent="0.2"/>
    <row r="2840" ht="10.199999999999999" hidden="1" x14ac:dyDescent="0.2"/>
    <row r="2841" ht="10.199999999999999" hidden="1" x14ac:dyDescent="0.2"/>
    <row r="2842" ht="10.199999999999999" hidden="1" x14ac:dyDescent="0.2"/>
    <row r="2843" ht="10.199999999999999" hidden="1" x14ac:dyDescent="0.2"/>
    <row r="2844" ht="10.199999999999999" hidden="1" x14ac:dyDescent="0.2"/>
    <row r="2845" ht="10.199999999999999" hidden="1" x14ac:dyDescent="0.2"/>
    <row r="2846" ht="10.199999999999999" hidden="1" x14ac:dyDescent="0.2"/>
    <row r="2847" ht="10.199999999999999" hidden="1" x14ac:dyDescent="0.2"/>
    <row r="2848" ht="10.199999999999999" hidden="1" x14ac:dyDescent="0.2"/>
    <row r="2849" ht="10.199999999999999" hidden="1" x14ac:dyDescent="0.2"/>
    <row r="2850" ht="10.199999999999999" hidden="1" x14ac:dyDescent="0.2"/>
    <row r="2851" ht="10.199999999999999" hidden="1" x14ac:dyDescent="0.2"/>
    <row r="2852" ht="10.199999999999999" hidden="1" x14ac:dyDescent="0.2"/>
    <row r="2853" ht="10.199999999999999" hidden="1" x14ac:dyDescent="0.2"/>
    <row r="2854" ht="10.199999999999999" hidden="1" x14ac:dyDescent="0.2"/>
    <row r="2855" ht="10.199999999999999" hidden="1" x14ac:dyDescent="0.2"/>
    <row r="2856" ht="10.199999999999999" hidden="1" x14ac:dyDescent="0.2"/>
    <row r="2857" ht="10.199999999999999" hidden="1" x14ac:dyDescent="0.2"/>
    <row r="2858" ht="10.199999999999999" hidden="1" x14ac:dyDescent="0.2"/>
    <row r="2859" ht="10.199999999999999" hidden="1" x14ac:dyDescent="0.2"/>
    <row r="2860" ht="10.199999999999999" hidden="1" x14ac:dyDescent="0.2"/>
    <row r="2861" ht="10.199999999999999" hidden="1" x14ac:dyDescent="0.2"/>
    <row r="2862" ht="10.199999999999999" hidden="1" x14ac:dyDescent="0.2"/>
    <row r="2863" ht="10.199999999999999" hidden="1" x14ac:dyDescent="0.2"/>
    <row r="2864" ht="10.199999999999999" hidden="1" x14ac:dyDescent="0.2"/>
    <row r="2865" ht="10.199999999999999" hidden="1" x14ac:dyDescent="0.2"/>
    <row r="2866" ht="10.199999999999999" hidden="1" x14ac:dyDescent="0.2"/>
    <row r="2867" ht="10.199999999999999" hidden="1" x14ac:dyDescent="0.2"/>
    <row r="2868" ht="10.199999999999999" hidden="1" x14ac:dyDescent="0.2"/>
    <row r="2869" ht="10.199999999999999" hidden="1" x14ac:dyDescent="0.2"/>
    <row r="2870" ht="10.199999999999999" hidden="1" x14ac:dyDescent="0.2"/>
    <row r="2871" ht="10.199999999999999" hidden="1" x14ac:dyDescent="0.2"/>
    <row r="2872" ht="10.199999999999999" hidden="1" x14ac:dyDescent="0.2"/>
    <row r="2873" ht="10.199999999999999" hidden="1" x14ac:dyDescent="0.2"/>
    <row r="2874" ht="10.199999999999999" hidden="1" x14ac:dyDescent="0.2"/>
    <row r="2875" ht="10.199999999999999" hidden="1" x14ac:dyDescent="0.2"/>
    <row r="2876" ht="10.199999999999999" hidden="1" x14ac:dyDescent="0.2"/>
    <row r="2877" ht="10.199999999999999" hidden="1" x14ac:dyDescent="0.2"/>
    <row r="2878" ht="10.199999999999999" hidden="1" x14ac:dyDescent="0.2"/>
    <row r="2879" ht="10.199999999999999" hidden="1" x14ac:dyDescent="0.2"/>
    <row r="2880" ht="10.199999999999999" hidden="1" x14ac:dyDescent="0.2"/>
    <row r="2881" ht="10.199999999999999" hidden="1" x14ac:dyDescent="0.2"/>
    <row r="2882" ht="10.199999999999999" hidden="1" x14ac:dyDescent="0.2"/>
    <row r="2883" ht="10.199999999999999" hidden="1" x14ac:dyDescent="0.2"/>
    <row r="2884" ht="10.199999999999999" hidden="1" x14ac:dyDescent="0.2"/>
    <row r="2885" ht="10.199999999999999" hidden="1" x14ac:dyDescent="0.2"/>
    <row r="2886" ht="10.199999999999999" hidden="1" x14ac:dyDescent="0.2"/>
    <row r="2887" ht="10.199999999999999" hidden="1" x14ac:dyDescent="0.2"/>
    <row r="2888" ht="10.199999999999999" hidden="1" x14ac:dyDescent="0.2"/>
    <row r="2889" ht="10.199999999999999" hidden="1" x14ac:dyDescent="0.2"/>
    <row r="2890" ht="10.199999999999999" hidden="1" x14ac:dyDescent="0.2"/>
    <row r="2891" ht="10.199999999999999" hidden="1" x14ac:dyDescent="0.2"/>
    <row r="2892" ht="10.199999999999999" hidden="1" x14ac:dyDescent="0.2"/>
    <row r="2893" ht="10.199999999999999" hidden="1" x14ac:dyDescent="0.2"/>
    <row r="2894" ht="10.199999999999999" hidden="1" x14ac:dyDescent="0.2"/>
    <row r="2895" ht="10.199999999999999" hidden="1" x14ac:dyDescent="0.2"/>
    <row r="2896" ht="10.199999999999999" hidden="1" x14ac:dyDescent="0.2"/>
    <row r="2897" ht="10.199999999999999" hidden="1" x14ac:dyDescent="0.2"/>
    <row r="2898" ht="10.199999999999999" hidden="1" x14ac:dyDescent="0.2"/>
    <row r="2899" ht="10.199999999999999" hidden="1" x14ac:dyDescent="0.2"/>
    <row r="2900" ht="10.199999999999999" hidden="1" x14ac:dyDescent="0.2"/>
    <row r="2901" ht="10.199999999999999" hidden="1" x14ac:dyDescent="0.2"/>
    <row r="2902" ht="10.199999999999999" hidden="1" x14ac:dyDescent="0.2"/>
    <row r="2903" ht="10.199999999999999" hidden="1" x14ac:dyDescent="0.2"/>
    <row r="2904" ht="10.199999999999999" hidden="1" x14ac:dyDescent="0.2"/>
    <row r="2905" ht="10.199999999999999" hidden="1" x14ac:dyDescent="0.2"/>
    <row r="2906" ht="10.199999999999999" hidden="1" x14ac:dyDescent="0.2"/>
    <row r="2907" ht="10.199999999999999" hidden="1" x14ac:dyDescent="0.2"/>
    <row r="2908" ht="10.199999999999999" hidden="1" x14ac:dyDescent="0.2"/>
    <row r="2909" ht="10.199999999999999" hidden="1" x14ac:dyDescent="0.2"/>
    <row r="2910" ht="10.199999999999999" hidden="1" x14ac:dyDescent="0.2"/>
    <row r="2911" ht="10.199999999999999" hidden="1" x14ac:dyDescent="0.2"/>
    <row r="2912" ht="10.199999999999999" hidden="1" x14ac:dyDescent="0.2"/>
    <row r="2913" ht="10.199999999999999" hidden="1" x14ac:dyDescent="0.2"/>
    <row r="2914" ht="10.199999999999999" hidden="1" x14ac:dyDescent="0.2"/>
    <row r="2915" ht="10.199999999999999" hidden="1" x14ac:dyDescent="0.2"/>
    <row r="2916" ht="10.199999999999999" hidden="1" x14ac:dyDescent="0.2"/>
    <row r="2917" ht="10.199999999999999" hidden="1" x14ac:dyDescent="0.2"/>
    <row r="2918" ht="10.199999999999999" hidden="1" x14ac:dyDescent="0.2"/>
    <row r="2919" ht="10.199999999999999" hidden="1" x14ac:dyDescent="0.2"/>
    <row r="2920" ht="10.199999999999999" hidden="1" x14ac:dyDescent="0.2"/>
    <row r="2921" ht="10.199999999999999" hidden="1" x14ac:dyDescent="0.2"/>
    <row r="2922" ht="10.199999999999999" hidden="1" x14ac:dyDescent="0.2"/>
    <row r="2923" ht="10.199999999999999" hidden="1" x14ac:dyDescent="0.2"/>
    <row r="2924" ht="10.199999999999999" hidden="1" x14ac:dyDescent="0.2"/>
    <row r="2925" ht="10.199999999999999" hidden="1" x14ac:dyDescent="0.2"/>
    <row r="2926" ht="10.199999999999999" hidden="1" x14ac:dyDescent="0.2"/>
    <row r="2927" ht="10.199999999999999" hidden="1" x14ac:dyDescent="0.2"/>
    <row r="2928" ht="10.199999999999999" hidden="1" x14ac:dyDescent="0.2"/>
    <row r="2929" ht="10.199999999999999" hidden="1" x14ac:dyDescent="0.2"/>
    <row r="2930" ht="10.199999999999999" hidden="1" x14ac:dyDescent="0.2"/>
    <row r="2931" ht="10.199999999999999" hidden="1" x14ac:dyDescent="0.2"/>
    <row r="2932" ht="10.199999999999999" hidden="1" x14ac:dyDescent="0.2"/>
    <row r="2933" ht="10.199999999999999" hidden="1" x14ac:dyDescent="0.2"/>
    <row r="2934" ht="10.199999999999999" hidden="1" x14ac:dyDescent="0.2"/>
    <row r="2935" ht="10.199999999999999" hidden="1" x14ac:dyDescent="0.2"/>
    <row r="2936" ht="10.199999999999999" hidden="1" x14ac:dyDescent="0.2"/>
    <row r="2937" ht="10.199999999999999" hidden="1" x14ac:dyDescent="0.2"/>
    <row r="2938" ht="10.199999999999999" hidden="1" x14ac:dyDescent="0.2"/>
    <row r="2939" ht="10.199999999999999" hidden="1" x14ac:dyDescent="0.2"/>
    <row r="2940" ht="10.199999999999999" hidden="1" x14ac:dyDescent="0.2"/>
    <row r="2941" ht="10.199999999999999" hidden="1" x14ac:dyDescent="0.2"/>
    <row r="2942" ht="10.199999999999999" hidden="1" x14ac:dyDescent="0.2"/>
    <row r="2943" ht="10.199999999999999" hidden="1" x14ac:dyDescent="0.2"/>
    <row r="2944" ht="10.199999999999999" hidden="1" x14ac:dyDescent="0.2"/>
    <row r="2945" ht="10.199999999999999" hidden="1" x14ac:dyDescent="0.2"/>
    <row r="2946" ht="10.199999999999999" hidden="1" x14ac:dyDescent="0.2"/>
    <row r="2947" ht="10.199999999999999" hidden="1" x14ac:dyDescent="0.2"/>
    <row r="2948" ht="10.199999999999999" hidden="1" x14ac:dyDescent="0.2"/>
    <row r="2949" ht="10.199999999999999" hidden="1" x14ac:dyDescent="0.2"/>
    <row r="2950" ht="10.199999999999999" hidden="1" x14ac:dyDescent="0.2"/>
    <row r="2951" ht="10.199999999999999" hidden="1" x14ac:dyDescent="0.2"/>
    <row r="2952" ht="10.199999999999999" hidden="1" x14ac:dyDescent="0.2"/>
    <row r="2953" ht="10.199999999999999" hidden="1" x14ac:dyDescent="0.2"/>
    <row r="2954" ht="10.199999999999999" hidden="1" x14ac:dyDescent="0.2"/>
    <row r="2955" ht="10.199999999999999" hidden="1" x14ac:dyDescent="0.2"/>
    <row r="2956" ht="10.199999999999999" hidden="1" x14ac:dyDescent="0.2"/>
    <row r="2957" ht="10.199999999999999" hidden="1" x14ac:dyDescent="0.2"/>
    <row r="2958" ht="10.199999999999999" hidden="1" x14ac:dyDescent="0.2"/>
    <row r="2959" ht="10.199999999999999" hidden="1" x14ac:dyDescent="0.2"/>
    <row r="2960" ht="10.199999999999999" hidden="1" x14ac:dyDescent="0.2"/>
    <row r="2961" ht="10.199999999999999" hidden="1" x14ac:dyDescent="0.2"/>
    <row r="2962" ht="10.199999999999999" hidden="1" x14ac:dyDescent="0.2"/>
    <row r="2963" ht="10.199999999999999" hidden="1" x14ac:dyDescent="0.2"/>
    <row r="2964" ht="10.199999999999999" hidden="1" x14ac:dyDescent="0.2"/>
    <row r="2965" ht="10.199999999999999" hidden="1" x14ac:dyDescent="0.2"/>
    <row r="2966" ht="10.199999999999999" hidden="1" x14ac:dyDescent="0.2"/>
    <row r="2967" ht="10.199999999999999" hidden="1" x14ac:dyDescent="0.2"/>
    <row r="2968" ht="10.199999999999999" hidden="1" x14ac:dyDescent="0.2"/>
    <row r="2969" ht="10.199999999999999" hidden="1" x14ac:dyDescent="0.2"/>
    <row r="2970" ht="10.199999999999999" hidden="1" x14ac:dyDescent="0.2"/>
    <row r="2971" ht="10.199999999999999" hidden="1" x14ac:dyDescent="0.2"/>
    <row r="2972" ht="10.199999999999999" hidden="1" x14ac:dyDescent="0.2"/>
    <row r="2973" ht="10.199999999999999" hidden="1" x14ac:dyDescent="0.2"/>
    <row r="2974" ht="10.199999999999999" hidden="1" x14ac:dyDescent="0.2"/>
    <row r="2975" ht="10.199999999999999" hidden="1" x14ac:dyDescent="0.2"/>
    <row r="2976" ht="10.199999999999999" hidden="1" x14ac:dyDescent="0.2"/>
    <row r="2977" ht="10.199999999999999" hidden="1" x14ac:dyDescent="0.2"/>
    <row r="2978" ht="10.199999999999999" hidden="1" x14ac:dyDescent="0.2"/>
    <row r="2979" ht="10.199999999999999" hidden="1" x14ac:dyDescent="0.2"/>
    <row r="2980" ht="10.199999999999999" hidden="1" x14ac:dyDescent="0.2"/>
    <row r="2981" ht="10.199999999999999" hidden="1" x14ac:dyDescent="0.2"/>
    <row r="2982" ht="10.199999999999999" hidden="1" x14ac:dyDescent="0.2"/>
    <row r="2983" ht="10.199999999999999" hidden="1" x14ac:dyDescent="0.2"/>
    <row r="2984" ht="10.199999999999999" hidden="1" x14ac:dyDescent="0.2"/>
    <row r="2985" ht="10.199999999999999" hidden="1" x14ac:dyDescent="0.2"/>
    <row r="2986" ht="10.199999999999999" hidden="1" x14ac:dyDescent="0.2"/>
    <row r="2987" ht="10.199999999999999" hidden="1" x14ac:dyDescent="0.2"/>
    <row r="2988" ht="10.199999999999999" hidden="1" x14ac:dyDescent="0.2"/>
    <row r="2989" ht="10.199999999999999" hidden="1" x14ac:dyDescent="0.2"/>
    <row r="2990" ht="10.199999999999999" hidden="1" x14ac:dyDescent="0.2"/>
    <row r="2991" ht="10.199999999999999" hidden="1" x14ac:dyDescent="0.2"/>
    <row r="2992" ht="10.199999999999999" hidden="1" x14ac:dyDescent="0.2"/>
    <row r="2993" ht="10.199999999999999" hidden="1" x14ac:dyDescent="0.2"/>
    <row r="2994" ht="10.199999999999999" hidden="1" x14ac:dyDescent="0.2"/>
    <row r="2995" ht="10.199999999999999" hidden="1" x14ac:dyDescent="0.2"/>
    <row r="2996" ht="10.199999999999999" hidden="1" x14ac:dyDescent="0.2"/>
    <row r="2997" ht="10.199999999999999" hidden="1" x14ac:dyDescent="0.2"/>
    <row r="2998" ht="10.199999999999999" hidden="1" x14ac:dyDescent="0.2"/>
    <row r="2999" ht="10.199999999999999" hidden="1" x14ac:dyDescent="0.2"/>
    <row r="3000" ht="10.199999999999999" hidden="1" x14ac:dyDescent="0.2"/>
    <row r="3001" ht="10.199999999999999" hidden="1" x14ac:dyDescent="0.2"/>
    <row r="3002" ht="10.199999999999999" hidden="1" x14ac:dyDescent="0.2"/>
    <row r="3003" ht="10.199999999999999" hidden="1" x14ac:dyDescent="0.2"/>
    <row r="3004" ht="10.199999999999999" hidden="1" x14ac:dyDescent="0.2"/>
    <row r="3005" ht="10.199999999999999" hidden="1" x14ac:dyDescent="0.2"/>
    <row r="3006" ht="10.199999999999999" hidden="1" x14ac:dyDescent="0.2"/>
    <row r="3007" ht="10.199999999999999" hidden="1" x14ac:dyDescent="0.2"/>
    <row r="3008" ht="10.199999999999999" hidden="1" x14ac:dyDescent="0.2"/>
    <row r="3009" ht="10.199999999999999" hidden="1" x14ac:dyDescent="0.2"/>
    <row r="3010" ht="10.199999999999999" hidden="1" x14ac:dyDescent="0.2"/>
    <row r="3011" ht="10.199999999999999" hidden="1" x14ac:dyDescent="0.2"/>
    <row r="3012" ht="10.199999999999999" hidden="1" x14ac:dyDescent="0.2"/>
    <row r="3013" ht="10.199999999999999" hidden="1" x14ac:dyDescent="0.2"/>
    <row r="3014" ht="10.199999999999999" hidden="1" x14ac:dyDescent="0.2"/>
    <row r="3015" ht="10.199999999999999" hidden="1" x14ac:dyDescent="0.2"/>
    <row r="3016" ht="10.199999999999999" hidden="1" x14ac:dyDescent="0.2"/>
    <row r="3017" ht="10.199999999999999" hidden="1" x14ac:dyDescent="0.2"/>
    <row r="3018" ht="10.199999999999999" hidden="1" x14ac:dyDescent="0.2"/>
    <row r="3019" ht="10.199999999999999" hidden="1" x14ac:dyDescent="0.2"/>
    <row r="3020" ht="10.199999999999999" hidden="1" x14ac:dyDescent="0.2"/>
    <row r="3021" ht="10.199999999999999" hidden="1" x14ac:dyDescent="0.2"/>
    <row r="3022" ht="10.199999999999999" hidden="1" x14ac:dyDescent="0.2"/>
    <row r="3023" ht="10.199999999999999" hidden="1" x14ac:dyDescent="0.2"/>
    <row r="3024" ht="10.199999999999999" hidden="1" x14ac:dyDescent="0.2"/>
    <row r="3025" ht="10.199999999999999" hidden="1" x14ac:dyDescent="0.2"/>
    <row r="3026" ht="10.199999999999999" hidden="1" x14ac:dyDescent="0.2"/>
    <row r="3027" ht="10.199999999999999" hidden="1" x14ac:dyDescent="0.2"/>
    <row r="3028" ht="10.199999999999999" hidden="1" x14ac:dyDescent="0.2"/>
    <row r="3029" ht="10.199999999999999" hidden="1" x14ac:dyDescent="0.2"/>
    <row r="3030" ht="10.199999999999999" hidden="1" x14ac:dyDescent="0.2"/>
    <row r="3031" ht="10.199999999999999" hidden="1" x14ac:dyDescent="0.2"/>
    <row r="3032" ht="10.199999999999999" hidden="1" x14ac:dyDescent="0.2"/>
    <row r="3033" ht="10.199999999999999" hidden="1" x14ac:dyDescent="0.2"/>
    <row r="3034" ht="10.199999999999999" hidden="1" x14ac:dyDescent="0.2"/>
    <row r="3035" ht="10.199999999999999" hidden="1" x14ac:dyDescent="0.2"/>
    <row r="3036" ht="10.199999999999999" hidden="1" x14ac:dyDescent="0.2"/>
    <row r="3037" ht="10.199999999999999" hidden="1" x14ac:dyDescent="0.2"/>
    <row r="3038" ht="10.199999999999999" hidden="1" x14ac:dyDescent="0.2"/>
    <row r="3039" ht="10.199999999999999" hidden="1" x14ac:dyDescent="0.2"/>
    <row r="3040" ht="10.199999999999999" hidden="1" x14ac:dyDescent="0.2"/>
    <row r="3041" ht="10.199999999999999" hidden="1" x14ac:dyDescent="0.2"/>
    <row r="3042" ht="10.199999999999999" hidden="1" x14ac:dyDescent="0.2"/>
    <row r="3043" ht="10.199999999999999" hidden="1" x14ac:dyDescent="0.2"/>
    <row r="3044" ht="10.199999999999999" hidden="1" x14ac:dyDescent="0.2"/>
    <row r="3045" ht="10.199999999999999" hidden="1" x14ac:dyDescent="0.2"/>
    <row r="3046" ht="10.199999999999999" hidden="1" x14ac:dyDescent="0.2"/>
    <row r="3047" ht="10.199999999999999" hidden="1" x14ac:dyDescent="0.2"/>
    <row r="3048" ht="10.199999999999999" hidden="1" x14ac:dyDescent="0.2"/>
    <row r="3049" ht="10.199999999999999" hidden="1" x14ac:dyDescent="0.2"/>
    <row r="3050" ht="10.199999999999999" hidden="1" x14ac:dyDescent="0.2"/>
    <row r="3051" ht="10.199999999999999" hidden="1" x14ac:dyDescent="0.2"/>
    <row r="3052" ht="10.199999999999999" hidden="1" x14ac:dyDescent="0.2"/>
    <row r="3053" ht="10.199999999999999" hidden="1" x14ac:dyDescent="0.2"/>
    <row r="3054" ht="10.199999999999999" hidden="1" x14ac:dyDescent="0.2"/>
    <row r="3055" ht="10.199999999999999" hidden="1" x14ac:dyDescent="0.2"/>
    <row r="3056" ht="10.199999999999999" hidden="1" x14ac:dyDescent="0.2"/>
    <row r="3057" ht="10.199999999999999" hidden="1" x14ac:dyDescent="0.2"/>
    <row r="3058" ht="10.199999999999999" hidden="1" x14ac:dyDescent="0.2"/>
    <row r="3059" ht="10.199999999999999" hidden="1" x14ac:dyDescent="0.2"/>
    <row r="3060" ht="10.199999999999999" hidden="1" x14ac:dyDescent="0.2"/>
    <row r="3061" ht="10.199999999999999" hidden="1" x14ac:dyDescent="0.2"/>
    <row r="3062" ht="10.199999999999999" hidden="1" x14ac:dyDescent="0.2"/>
    <row r="3063" ht="10.199999999999999" hidden="1" x14ac:dyDescent="0.2"/>
    <row r="3064" ht="10.199999999999999" hidden="1" x14ac:dyDescent="0.2"/>
    <row r="3065" ht="10.199999999999999" hidden="1" x14ac:dyDescent="0.2"/>
    <row r="3066" ht="10.199999999999999" hidden="1" x14ac:dyDescent="0.2"/>
    <row r="3067" ht="10.199999999999999" hidden="1" x14ac:dyDescent="0.2"/>
    <row r="3068" ht="10.199999999999999" hidden="1" x14ac:dyDescent="0.2"/>
    <row r="3069" ht="10.199999999999999" hidden="1" x14ac:dyDescent="0.2"/>
    <row r="3070" ht="10.199999999999999" hidden="1" x14ac:dyDescent="0.2"/>
    <row r="3071" ht="10.199999999999999" hidden="1" x14ac:dyDescent="0.2"/>
    <row r="3072" ht="10.199999999999999" hidden="1" x14ac:dyDescent="0.2"/>
    <row r="3073" ht="10.199999999999999" hidden="1" x14ac:dyDescent="0.2"/>
    <row r="3074" ht="10.199999999999999" hidden="1" x14ac:dyDescent="0.2"/>
    <row r="3075" ht="10.199999999999999" hidden="1" x14ac:dyDescent="0.2"/>
    <row r="3076" ht="10.199999999999999" hidden="1" x14ac:dyDescent="0.2"/>
    <row r="3077" ht="10.199999999999999" hidden="1" x14ac:dyDescent="0.2"/>
    <row r="3078" ht="10.199999999999999" hidden="1" x14ac:dyDescent="0.2"/>
    <row r="3079" ht="10.199999999999999" hidden="1" x14ac:dyDescent="0.2"/>
    <row r="3080" ht="10.199999999999999" hidden="1" x14ac:dyDescent="0.2"/>
    <row r="3081" ht="10.199999999999999" hidden="1" x14ac:dyDescent="0.2"/>
    <row r="3082" ht="10.199999999999999" hidden="1" x14ac:dyDescent="0.2"/>
    <row r="3083" ht="10.199999999999999" hidden="1" x14ac:dyDescent="0.2"/>
    <row r="3084" ht="10.199999999999999" hidden="1" x14ac:dyDescent="0.2"/>
    <row r="3085" ht="10.199999999999999" hidden="1" x14ac:dyDescent="0.2"/>
    <row r="3086" ht="10.199999999999999" hidden="1" x14ac:dyDescent="0.2"/>
    <row r="3087" ht="10.199999999999999" hidden="1" x14ac:dyDescent="0.2"/>
    <row r="3088" ht="10.199999999999999" hidden="1" x14ac:dyDescent="0.2"/>
    <row r="3089" ht="10.199999999999999" hidden="1" x14ac:dyDescent="0.2"/>
    <row r="3090" ht="10.199999999999999" hidden="1" x14ac:dyDescent="0.2"/>
    <row r="3091" ht="10.199999999999999" hidden="1" x14ac:dyDescent="0.2"/>
    <row r="3092" ht="10.199999999999999" hidden="1" x14ac:dyDescent="0.2"/>
    <row r="3093" ht="10.199999999999999" hidden="1" x14ac:dyDescent="0.2"/>
    <row r="3094" ht="10.199999999999999" hidden="1" x14ac:dyDescent="0.2"/>
    <row r="3095" ht="10.199999999999999" hidden="1" x14ac:dyDescent="0.2"/>
    <row r="3096" ht="10.199999999999999" hidden="1" x14ac:dyDescent="0.2"/>
    <row r="3097" ht="10.199999999999999" hidden="1" x14ac:dyDescent="0.2"/>
    <row r="3098" ht="10.199999999999999" hidden="1" x14ac:dyDescent="0.2"/>
    <row r="3099" ht="10.199999999999999" hidden="1" x14ac:dyDescent="0.2"/>
    <row r="3100" ht="10.199999999999999" hidden="1" x14ac:dyDescent="0.2"/>
    <row r="3101" ht="10.199999999999999" hidden="1" x14ac:dyDescent="0.2"/>
    <row r="3102" ht="10.199999999999999" hidden="1" x14ac:dyDescent="0.2"/>
    <row r="3103" ht="10.199999999999999" hidden="1" x14ac:dyDescent="0.2"/>
    <row r="3104" ht="10.199999999999999" hidden="1" x14ac:dyDescent="0.2"/>
    <row r="3105" ht="10.199999999999999" hidden="1" x14ac:dyDescent="0.2"/>
    <row r="3106" ht="10.199999999999999" hidden="1" x14ac:dyDescent="0.2"/>
    <row r="3107" ht="10.199999999999999" hidden="1" x14ac:dyDescent="0.2"/>
    <row r="3108" ht="10.199999999999999" hidden="1" x14ac:dyDescent="0.2"/>
    <row r="3109" ht="10.199999999999999" hidden="1" x14ac:dyDescent="0.2"/>
    <row r="3110" ht="10.199999999999999" hidden="1" x14ac:dyDescent="0.2"/>
    <row r="3111" ht="10.199999999999999" hidden="1" x14ac:dyDescent="0.2"/>
    <row r="3112" ht="10.199999999999999" hidden="1" x14ac:dyDescent="0.2"/>
    <row r="3113" ht="10.199999999999999" hidden="1" x14ac:dyDescent="0.2"/>
    <row r="3114" ht="10.199999999999999" hidden="1" x14ac:dyDescent="0.2"/>
    <row r="3115" ht="10.199999999999999" hidden="1" x14ac:dyDescent="0.2"/>
    <row r="3116" ht="10.199999999999999" hidden="1" x14ac:dyDescent="0.2"/>
    <row r="3117" ht="10.199999999999999" hidden="1" x14ac:dyDescent="0.2"/>
    <row r="3118" ht="10.199999999999999" hidden="1" x14ac:dyDescent="0.2"/>
    <row r="3119" ht="10.199999999999999" hidden="1" x14ac:dyDescent="0.2"/>
    <row r="3120" ht="10.199999999999999" hidden="1" x14ac:dyDescent="0.2"/>
    <row r="3121" ht="10.199999999999999" hidden="1" x14ac:dyDescent="0.2"/>
    <row r="3122" ht="10.199999999999999" hidden="1" x14ac:dyDescent="0.2"/>
    <row r="3123" ht="10.199999999999999" hidden="1" x14ac:dyDescent="0.2"/>
    <row r="3124" ht="10.199999999999999" hidden="1" x14ac:dyDescent="0.2"/>
    <row r="3125" ht="10.199999999999999" hidden="1" x14ac:dyDescent="0.2"/>
    <row r="3126" ht="10.199999999999999" hidden="1" x14ac:dyDescent="0.2"/>
    <row r="3127" ht="10.199999999999999" hidden="1" x14ac:dyDescent="0.2"/>
    <row r="3128" ht="10.199999999999999" hidden="1" x14ac:dyDescent="0.2"/>
    <row r="3129" ht="10.199999999999999" hidden="1" x14ac:dyDescent="0.2"/>
    <row r="3130" ht="10.199999999999999" hidden="1" x14ac:dyDescent="0.2"/>
    <row r="3131" ht="10.199999999999999" hidden="1" x14ac:dyDescent="0.2"/>
    <row r="3132" ht="10.199999999999999" hidden="1" x14ac:dyDescent="0.2"/>
    <row r="3133" ht="10.199999999999999" hidden="1" x14ac:dyDescent="0.2"/>
    <row r="3134" ht="10.199999999999999" hidden="1" x14ac:dyDescent="0.2"/>
    <row r="3135" ht="10.199999999999999" hidden="1" x14ac:dyDescent="0.2"/>
    <row r="3136" ht="10.199999999999999" hidden="1" x14ac:dyDescent="0.2"/>
    <row r="3137" ht="10.199999999999999" hidden="1" x14ac:dyDescent="0.2"/>
    <row r="3138" ht="10.199999999999999" hidden="1" x14ac:dyDescent="0.2"/>
    <row r="3139" ht="10.199999999999999" hidden="1" x14ac:dyDescent="0.2"/>
    <row r="3140" ht="10.199999999999999" hidden="1" x14ac:dyDescent="0.2"/>
    <row r="3141" ht="10.199999999999999" hidden="1" x14ac:dyDescent="0.2"/>
    <row r="3142" ht="10.199999999999999" hidden="1" x14ac:dyDescent="0.2"/>
    <row r="3143" ht="10.199999999999999" hidden="1" x14ac:dyDescent="0.2"/>
    <row r="3144" ht="10.199999999999999" hidden="1" x14ac:dyDescent="0.2"/>
    <row r="3145" ht="10.199999999999999" hidden="1" x14ac:dyDescent="0.2"/>
    <row r="3146" ht="10.199999999999999" hidden="1" x14ac:dyDescent="0.2"/>
    <row r="3147" ht="10.199999999999999" hidden="1" x14ac:dyDescent="0.2"/>
    <row r="3148" ht="10.199999999999999" hidden="1" x14ac:dyDescent="0.2"/>
    <row r="3149" ht="10.199999999999999" hidden="1" x14ac:dyDescent="0.2"/>
    <row r="3150" ht="10.199999999999999" hidden="1" x14ac:dyDescent="0.2"/>
    <row r="3151" ht="10.199999999999999" hidden="1" x14ac:dyDescent="0.2"/>
    <row r="3152" ht="10.199999999999999" hidden="1" x14ac:dyDescent="0.2"/>
    <row r="3153" ht="10.199999999999999" hidden="1" x14ac:dyDescent="0.2"/>
    <row r="3154" ht="10.199999999999999" hidden="1" x14ac:dyDescent="0.2"/>
    <row r="3155" ht="10.199999999999999" hidden="1" x14ac:dyDescent="0.2"/>
    <row r="3156" ht="10.199999999999999" hidden="1" x14ac:dyDescent="0.2"/>
    <row r="3157" ht="10.199999999999999" hidden="1" x14ac:dyDescent="0.2"/>
    <row r="3158" ht="10.199999999999999" hidden="1" x14ac:dyDescent="0.2"/>
    <row r="3159" ht="10.199999999999999" hidden="1" x14ac:dyDescent="0.2"/>
    <row r="3160" ht="10.199999999999999" hidden="1" x14ac:dyDescent="0.2"/>
    <row r="3161" ht="10.199999999999999" hidden="1" x14ac:dyDescent="0.2"/>
    <row r="3162" ht="10.199999999999999" hidden="1" x14ac:dyDescent="0.2"/>
    <row r="3163" ht="10.199999999999999" hidden="1" x14ac:dyDescent="0.2"/>
    <row r="3164" ht="10.199999999999999" hidden="1" x14ac:dyDescent="0.2"/>
    <row r="3165" ht="10.199999999999999" hidden="1" x14ac:dyDescent="0.2"/>
    <row r="3166" ht="10.199999999999999" hidden="1" x14ac:dyDescent="0.2"/>
    <row r="3167" ht="10.199999999999999" hidden="1" x14ac:dyDescent="0.2"/>
    <row r="3168" ht="10.199999999999999" hidden="1" x14ac:dyDescent="0.2"/>
    <row r="3169" ht="10.199999999999999" hidden="1" x14ac:dyDescent="0.2"/>
    <row r="3170" ht="10.199999999999999" hidden="1" x14ac:dyDescent="0.2"/>
    <row r="3171" ht="10.199999999999999" hidden="1" x14ac:dyDescent="0.2"/>
    <row r="3172" ht="10.199999999999999" hidden="1" x14ac:dyDescent="0.2"/>
    <row r="3173" ht="10.199999999999999" hidden="1" x14ac:dyDescent="0.2"/>
    <row r="3174" ht="10.199999999999999" hidden="1" x14ac:dyDescent="0.2"/>
    <row r="3175" ht="10.199999999999999" hidden="1" x14ac:dyDescent="0.2"/>
    <row r="3176" ht="10.199999999999999" hidden="1" x14ac:dyDescent="0.2"/>
    <row r="3177" ht="10.199999999999999" hidden="1" x14ac:dyDescent="0.2"/>
    <row r="3178" ht="10.199999999999999" hidden="1" x14ac:dyDescent="0.2"/>
    <row r="3179" ht="10.199999999999999" hidden="1" x14ac:dyDescent="0.2"/>
    <row r="3180" ht="10.199999999999999" hidden="1" x14ac:dyDescent="0.2"/>
    <row r="3181" ht="10.199999999999999" hidden="1" x14ac:dyDescent="0.2"/>
    <row r="3182" ht="10.199999999999999" hidden="1" x14ac:dyDescent="0.2"/>
    <row r="3183" ht="10.199999999999999" hidden="1" x14ac:dyDescent="0.2"/>
    <row r="3184" ht="10.199999999999999" hidden="1" x14ac:dyDescent="0.2"/>
    <row r="3185" ht="10.199999999999999" hidden="1" x14ac:dyDescent="0.2"/>
    <row r="3186" ht="10.199999999999999" hidden="1" x14ac:dyDescent="0.2"/>
    <row r="3187" ht="10.199999999999999" hidden="1" x14ac:dyDescent="0.2"/>
    <row r="3188" ht="10.199999999999999" hidden="1" x14ac:dyDescent="0.2"/>
    <row r="3189" ht="10.199999999999999" hidden="1" x14ac:dyDescent="0.2"/>
    <row r="3190" ht="10.199999999999999" hidden="1" x14ac:dyDescent="0.2"/>
    <row r="3191" ht="10.199999999999999" hidden="1" x14ac:dyDescent="0.2"/>
    <row r="3192" ht="10.199999999999999" hidden="1" x14ac:dyDescent="0.2"/>
    <row r="3193" ht="10.199999999999999" hidden="1" x14ac:dyDescent="0.2"/>
    <row r="3194" ht="10.199999999999999" hidden="1" x14ac:dyDescent="0.2"/>
    <row r="3195" ht="10.199999999999999" hidden="1" x14ac:dyDescent="0.2"/>
    <row r="3196" ht="10.199999999999999" hidden="1" x14ac:dyDescent="0.2"/>
    <row r="3197" ht="10.199999999999999" hidden="1" x14ac:dyDescent="0.2"/>
    <row r="3198" ht="10.199999999999999" hidden="1" x14ac:dyDescent="0.2"/>
    <row r="3199" ht="10.199999999999999" hidden="1" x14ac:dyDescent="0.2"/>
    <row r="3200" ht="10.199999999999999" hidden="1" x14ac:dyDescent="0.2"/>
    <row r="3201" ht="10.199999999999999" hidden="1" x14ac:dyDescent="0.2"/>
    <row r="3202" ht="10.199999999999999" hidden="1" x14ac:dyDescent="0.2"/>
    <row r="3203" ht="10.199999999999999" hidden="1" x14ac:dyDescent="0.2"/>
    <row r="3204" ht="10.199999999999999" hidden="1" x14ac:dyDescent="0.2"/>
    <row r="3205" ht="10.199999999999999" hidden="1" x14ac:dyDescent="0.2"/>
    <row r="3206" ht="10.199999999999999" hidden="1" x14ac:dyDescent="0.2"/>
    <row r="3207" ht="10.199999999999999" hidden="1" x14ac:dyDescent="0.2"/>
    <row r="3208" ht="10.199999999999999" hidden="1" x14ac:dyDescent="0.2"/>
    <row r="3209" ht="10.199999999999999" hidden="1" x14ac:dyDescent="0.2"/>
    <row r="3210" ht="10.199999999999999" hidden="1" x14ac:dyDescent="0.2"/>
    <row r="3211" ht="10.199999999999999" hidden="1" x14ac:dyDescent="0.2"/>
    <row r="3212" ht="10.199999999999999" hidden="1" x14ac:dyDescent="0.2"/>
    <row r="3213" ht="10.199999999999999" hidden="1" x14ac:dyDescent="0.2"/>
    <row r="3214" ht="10.199999999999999" hidden="1" x14ac:dyDescent="0.2"/>
    <row r="3215" ht="10.199999999999999" hidden="1" x14ac:dyDescent="0.2"/>
    <row r="3216" ht="10.199999999999999" hidden="1" x14ac:dyDescent="0.2"/>
    <row r="3217" ht="10.199999999999999" hidden="1" x14ac:dyDescent="0.2"/>
    <row r="3218" ht="10.199999999999999" hidden="1" x14ac:dyDescent="0.2"/>
    <row r="3219" ht="10.199999999999999" hidden="1" x14ac:dyDescent="0.2"/>
    <row r="3220" ht="10.199999999999999" hidden="1" x14ac:dyDescent="0.2"/>
    <row r="3221" ht="10.199999999999999" hidden="1" x14ac:dyDescent="0.2"/>
    <row r="3222" ht="10.199999999999999" hidden="1" x14ac:dyDescent="0.2"/>
    <row r="3223" ht="10.199999999999999" hidden="1" x14ac:dyDescent="0.2"/>
    <row r="3224" ht="10.199999999999999" hidden="1" x14ac:dyDescent="0.2"/>
    <row r="3225" ht="10.199999999999999" hidden="1" x14ac:dyDescent="0.2"/>
    <row r="3226" ht="10.199999999999999" hidden="1" x14ac:dyDescent="0.2"/>
    <row r="3227" ht="10.199999999999999" hidden="1" x14ac:dyDescent="0.2"/>
    <row r="3228" ht="10.199999999999999" hidden="1" x14ac:dyDescent="0.2"/>
    <row r="3229" ht="10.199999999999999" hidden="1" x14ac:dyDescent="0.2"/>
    <row r="3230" ht="10.199999999999999" hidden="1" x14ac:dyDescent="0.2"/>
    <row r="3231" ht="10.199999999999999" hidden="1" x14ac:dyDescent="0.2"/>
    <row r="3232" ht="10.199999999999999" hidden="1" x14ac:dyDescent="0.2"/>
    <row r="3233" ht="10.199999999999999" hidden="1" x14ac:dyDescent="0.2"/>
    <row r="3234" ht="10.199999999999999" hidden="1" x14ac:dyDescent="0.2"/>
    <row r="3235" ht="10.199999999999999" hidden="1" x14ac:dyDescent="0.2"/>
    <row r="3236" ht="10.199999999999999" hidden="1" x14ac:dyDescent="0.2"/>
    <row r="3237" ht="10.199999999999999" hidden="1" x14ac:dyDescent="0.2"/>
    <row r="3238" ht="10.199999999999999" hidden="1" x14ac:dyDescent="0.2"/>
    <row r="3239" ht="10.199999999999999" hidden="1" x14ac:dyDescent="0.2"/>
    <row r="3240" ht="10.199999999999999" hidden="1" x14ac:dyDescent="0.2"/>
    <row r="3241" ht="10.199999999999999" hidden="1" x14ac:dyDescent="0.2"/>
    <row r="3242" ht="10.199999999999999" hidden="1" x14ac:dyDescent="0.2"/>
    <row r="3243" ht="10.199999999999999" hidden="1" x14ac:dyDescent="0.2"/>
    <row r="3244" ht="10.199999999999999" hidden="1" x14ac:dyDescent="0.2"/>
    <row r="3245" ht="10.199999999999999" hidden="1" x14ac:dyDescent="0.2"/>
    <row r="3246" ht="10.199999999999999" hidden="1" x14ac:dyDescent="0.2"/>
    <row r="3247" ht="10.199999999999999" hidden="1" x14ac:dyDescent="0.2"/>
    <row r="3248" ht="10.199999999999999" hidden="1" x14ac:dyDescent="0.2"/>
    <row r="3249" ht="10.199999999999999" hidden="1" x14ac:dyDescent="0.2"/>
    <row r="3250" ht="10.199999999999999" hidden="1" x14ac:dyDescent="0.2"/>
    <row r="3251" ht="10.199999999999999" hidden="1" x14ac:dyDescent="0.2"/>
    <row r="3252" ht="10.199999999999999" hidden="1" x14ac:dyDescent="0.2"/>
    <row r="3253" ht="10.199999999999999" hidden="1" x14ac:dyDescent="0.2"/>
    <row r="3254" ht="10.199999999999999" hidden="1" x14ac:dyDescent="0.2"/>
    <row r="3255" ht="10.199999999999999" hidden="1" x14ac:dyDescent="0.2"/>
    <row r="3256" ht="10.199999999999999" hidden="1" x14ac:dyDescent="0.2"/>
    <row r="3257" ht="10.199999999999999" hidden="1" x14ac:dyDescent="0.2"/>
    <row r="3258" ht="10.199999999999999" hidden="1" x14ac:dyDescent="0.2"/>
    <row r="3259" ht="10.199999999999999" hidden="1" x14ac:dyDescent="0.2"/>
    <row r="3260" ht="10.199999999999999" hidden="1" x14ac:dyDescent="0.2"/>
    <row r="3261" ht="10.199999999999999" hidden="1" x14ac:dyDescent="0.2"/>
    <row r="3262" ht="10.199999999999999" hidden="1" x14ac:dyDescent="0.2"/>
    <row r="3263" ht="10.199999999999999" hidden="1" x14ac:dyDescent="0.2"/>
    <row r="3264" ht="10.199999999999999" hidden="1" x14ac:dyDescent="0.2"/>
    <row r="3265" ht="10.199999999999999" hidden="1" x14ac:dyDescent="0.2"/>
    <row r="3266" ht="10.199999999999999" hidden="1" x14ac:dyDescent="0.2"/>
    <row r="3267" ht="10.199999999999999" hidden="1" x14ac:dyDescent="0.2"/>
    <row r="3268" ht="10.199999999999999" hidden="1" x14ac:dyDescent="0.2"/>
    <row r="3269" ht="10.199999999999999" hidden="1" x14ac:dyDescent="0.2"/>
    <row r="3270" ht="10.199999999999999" hidden="1" x14ac:dyDescent="0.2"/>
    <row r="3271" ht="10.199999999999999" hidden="1" x14ac:dyDescent="0.2"/>
    <row r="3272" ht="10.199999999999999" hidden="1" x14ac:dyDescent="0.2"/>
    <row r="3273" ht="10.199999999999999" hidden="1" x14ac:dyDescent="0.2"/>
    <row r="3274" ht="10.199999999999999" hidden="1" x14ac:dyDescent="0.2"/>
    <row r="3275" ht="10.199999999999999" hidden="1" x14ac:dyDescent="0.2"/>
    <row r="3276" ht="10.199999999999999" hidden="1" x14ac:dyDescent="0.2"/>
    <row r="3277" ht="10.199999999999999" hidden="1" x14ac:dyDescent="0.2"/>
    <row r="3278" ht="10.199999999999999" hidden="1" x14ac:dyDescent="0.2"/>
    <row r="3279" ht="10.199999999999999" hidden="1" x14ac:dyDescent="0.2"/>
    <row r="3280" ht="10.199999999999999" hidden="1" x14ac:dyDescent="0.2"/>
    <row r="3281" ht="10.199999999999999" hidden="1" x14ac:dyDescent="0.2"/>
    <row r="3282" ht="10.199999999999999" hidden="1" x14ac:dyDescent="0.2"/>
    <row r="3283" ht="10.199999999999999" hidden="1" x14ac:dyDescent="0.2"/>
    <row r="3284" ht="10.199999999999999" hidden="1" x14ac:dyDescent="0.2"/>
    <row r="3285" ht="10.199999999999999" hidden="1" x14ac:dyDescent="0.2"/>
    <row r="3286" ht="10.199999999999999" hidden="1" x14ac:dyDescent="0.2"/>
    <row r="3287" ht="10.199999999999999" hidden="1" x14ac:dyDescent="0.2"/>
    <row r="3288" ht="10.199999999999999" hidden="1" x14ac:dyDescent="0.2"/>
    <row r="3289" ht="10.199999999999999" hidden="1" x14ac:dyDescent="0.2"/>
    <row r="3290" ht="10.199999999999999" hidden="1" x14ac:dyDescent="0.2"/>
    <row r="3291" ht="10.199999999999999" hidden="1" x14ac:dyDescent="0.2"/>
    <row r="3292" ht="10.199999999999999" hidden="1" x14ac:dyDescent="0.2"/>
    <row r="3293" ht="10.199999999999999" hidden="1" x14ac:dyDescent="0.2"/>
    <row r="3294" ht="10.199999999999999" hidden="1" x14ac:dyDescent="0.2"/>
    <row r="3295" ht="10.199999999999999" hidden="1" x14ac:dyDescent="0.2"/>
    <row r="3296" ht="10.199999999999999" hidden="1" x14ac:dyDescent="0.2"/>
    <row r="3297" ht="10.199999999999999" hidden="1" x14ac:dyDescent="0.2"/>
    <row r="3298" ht="10.199999999999999" hidden="1" x14ac:dyDescent="0.2"/>
    <row r="3299" ht="10.199999999999999" hidden="1" x14ac:dyDescent="0.2"/>
    <row r="3300" ht="10.199999999999999" hidden="1" x14ac:dyDescent="0.2"/>
    <row r="3301" ht="10.199999999999999" hidden="1" x14ac:dyDescent="0.2"/>
    <row r="3302" ht="10.199999999999999" hidden="1" x14ac:dyDescent="0.2"/>
    <row r="3303" ht="10.199999999999999" hidden="1" x14ac:dyDescent="0.2"/>
    <row r="3304" ht="10.199999999999999" hidden="1" x14ac:dyDescent="0.2"/>
    <row r="3305" ht="10.199999999999999" hidden="1" x14ac:dyDescent="0.2"/>
    <row r="3306" ht="10.199999999999999" hidden="1" x14ac:dyDescent="0.2"/>
    <row r="3307" ht="10.199999999999999" hidden="1" x14ac:dyDescent="0.2"/>
    <row r="3308" ht="10.199999999999999" hidden="1" x14ac:dyDescent="0.2"/>
    <row r="3309" ht="10.199999999999999" hidden="1" x14ac:dyDescent="0.2"/>
    <row r="3310" ht="10.199999999999999" hidden="1" x14ac:dyDescent="0.2"/>
    <row r="3311" ht="10.199999999999999" hidden="1" x14ac:dyDescent="0.2"/>
    <row r="3312" ht="10.199999999999999" hidden="1" x14ac:dyDescent="0.2"/>
    <row r="3313" ht="10.199999999999999" hidden="1" x14ac:dyDescent="0.2"/>
    <row r="3314" ht="10.199999999999999" hidden="1" x14ac:dyDescent="0.2"/>
    <row r="3315" ht="10.199999999999999" hidden="1" x14ac:dyDescent="0.2"/>
    <row r="3316" ht="10.199999999999999" hidden="1" x14ac:dyDescent="0.2"/>
    <row r="3317" ht="10.199999999999999" hidden="1" x14ac:dyDescent="0.2"/>
    <row r="3318" ht="10.199999999999999" hidden="1" x14ac:dyDescent="0.2"/>
    <row r="3319" ht="10.199999999999999" hidden="1" x14ac:dyDescent="0.2"/>
    <row r="3320" ht="10.199999999999999" hidden="1" x14ac:dyDescent="0.2"/>
    <row r="3321" ht="10.199999999999999" hidden="1" x14ac:dyDescent="0.2"/>
    <row r="3322" ht="10.199999999999999" hidden="1" x14ac:dyDescent="0.2"/>
    <row r="3323" ht="10.199999999999999" hidden="1" x14ac:dyDescent="0.2"/>
    <row r="3324" ht="10.199999999999999" hidden="1" x14ac:dyDescent="0.2"/>
    <row r="3325" ht="10.199999999999999" hidden="1" x14ac:dyDescent="0.2"/>
    <row r="3326" ht="10.199999999999999" hidden="1" x14ac:dyDescent="0.2"/>
    <row r="3327" ht="10.199999999999999" hidden="1" x14ac:dyDescent="0.2"/>
    <row r="3328" ht="10.199999999999999" hidden="1" x14ac:dyDescent="0.2"/>
    <row r="3329" ht="10.199999999999999" hidden="1" x14ac:dyDescent="0.2"/>
    <row r="3330" ht="10.199999999999999" hidden="1" x14ac:dyDescent="0.2"/>
    <row r="3331" ht="10.199999999999999" hidden="1" x14ac:dyDescent="0.2"/>
    <row r="3332" ht="10.199999999999999" hidden="1" x14ac:dyDescent="0.2"/>
    <row r="3333" ht="10.199999999999999" hidden="1" x14ac:dyDescent="0.2"/>
    <row r="3334" ht="10.199999999999999" hidden="1" x14ac:dyDescent="0.2"/>
    <row r="3335" ht="10.199999999999999" hidden="1" x14ac:dyDescent="0.2"/>
    <row r="3336" ht="10.199999999999999" hidden="1" x14ac:dyDescent="0.2"/>
    <row r="3337" ht="10.199999999999999" hidden="1" x14ac:dyDescent="0.2"/>
    <row r="3338" ht="10.199999999999999" hidden="1" x14ac:dyDescent="0.2"/>
    <row r="3339" ht="10.199999999999999" hidden="1" x14ac:dyDescent="0.2"/>
    <row r="3340" ht="10.199999999999999" hidden="1" x14ac:dyDescent="0.2"/>
    <row r="3341" ht="10.199999999999999" hidden="1" x14ac:dyDescent="0.2"/>
    <row r="3342" ht="10.199999999999999" hidden="1" x14ac:dyDescent="0.2"/>
    <row r="3343" ht="10.199999999999999" hidden="1" x14ac:dyDescent="0.2"/>
    <row r="3344" ht="10.199999999999999" hidden="1" x14ac:dyDescent="0.2"/>
    <row r="3345" ht="10.199999999999999" hidden="1" x14ac:dyDescent="0.2"/>
    <row r="3346" ht="10.199999999999999" hidden="1" x14ac:dyDescent="0.2"/>
    <row r="3347" ht="10.199999999999999" hidden="1" x14ac:dyDescent="0.2"/>
    <row r="3348" ht="10.199999999999999" hidden="1" x14ac:dyDescent="0.2"/>
    <row r="3349" ht="10.199999999999999" hidden="1" x14ac:dyDescent="0.2"/>
    <row r="3350" ht="10.199999999999999" hidden="1" x14ac:dyDescent="0.2"/>
    <row r="3351" ht="10.199999999999999" hidden="1" x14ac:dyDescent="0.2"/>
    <row r="3352" ht="10.199999999999999" hidden="1" x14ac:dyDescent="0.2"/>
    <row r="3353" ht="10.199999999999999" hidden="1" x14ac:dyDescent="0.2"/>
    <row r="3354" ht="10.199999999999999" hidden="1" x14ac:dyDescent="0.2"/>
    <row r="3355" ht="10.199999999999999" hidden="1" x14ac:dyDescent="0.2"/>
    <row r="3356" ht="10.199999999999999" hidden="1" x14ac:dyDescent="0.2"/>
    <row r="3357" ht="10.199999999999999" hidden="1" x14ac:dyDescent="0.2"/>
    <row r="3358" ht="10.199999999999999" hidden="1" x14ac:dyDescent="0.2"/>
    <row r="3359" ht="10.199999999999999" hidden="1" x14ac:dyDescent="0.2"/>
    <row r="3360" ht="10.199999999999999" hidden="1" x14ac:dyDescent="0.2"/>
    <row r="3361" ht="10.199999999999999" hidden="1" x14ac:dyDescent="0.2"/>
    <row r="3362" ht="10.199999999999999" hidden="1" x14ac:dyDescent="0.2"/>
    <row r="3363" ht="10.199999999999999" hidden="1" x14ac:dyDescent="0.2"/>
    <row r="3364" ht="10.199999999999999" hidden="1" x14ac:dyDescent="0.2"/>
    <row r="3365" ht="10.199999999999999" hidden="1" x14ac:dyDescent="0.2"/>
    <row r="3366" ht="10.199999999999999" hidden="1" x14ac:dyDescent="0.2"/>
    <row r="3367" ht="10.199999999999999" hidden="1" x14ac:dyDescent="0.2"/>
    <row r="3368" ht="10.199999999999999" hidden="1" x14ac:dyDescent="0.2"/>
    <row r="3369" ht="10.199999999999999" hidden="1" x14ac:dyDescent="0.2"/>
    <row r="3370" ht="10.199999999999999" hidden="1" x14ac:dyDescent="0.2"/>
    <row r="3371" ht="10.199999999999999" hidden="1" x14ac:dyDescent="0.2"/>
    <row r="3372" ht="10.199999999999999" hidden="1" x14ac:dyDescent="0.2"/>
    <row r="3373" ht="10.199999999999999" hidden="1" x14ac:dyDescent="0.2"/>
    <row r="3374" ht="10.199999999999999" hidden="1" x14ac:dyDescent="0.2"/>
    <row r="3375" ht="10.199999999999999" hidden="1" x14ac:dyDescent="0.2"/>
    <row r="3376" ht="10.199999999999999" hidden="1" x14ac:dyDescent="0.2"/>
    <row r="3377" ht="10.199999999999999" hidden="1" x14ac:dyDescent="0.2"/>
    <row r="3378" ht="10.199999999999999" hidden="1" x14ac:dyDescent="0.2"/>
    <row r="3379" ht="10.199999999999999" hidden="1" x14ac:dyDescent="0.2"/>
    <row r="3380" ht="10.199999999999999" hidden="1" x14ac:dyDescent="0.2"/>
    <row r="3381" ht="10.199999999999999" hidden="1" x14ac:dyDescent="0.2"/>
    <row r="3382" ht="10.199999999999999" hidden="1" x14ac:dyDescent="0.2"/>
    <row r="3383" ht="10.199999999999999" hidden="1" x14ac:dyDescent="0.2"/>
    <row r="3384" ht="10.199999999999999" hidden="1" x14ac:dyDescent="0.2"/>
    <row r="3385" ht="10.199999999999999" hidden="1" x14ac:dyDescent="0.2"/>
    <row r="3386" ht="10.199999999999999" hidden="1" x14ac:dyDescent="0.2"/>
    <row r="3387" ht="10.199999999999999" hidden="1" x14ac:dyDescent="0.2"/>
    <row r="3388" ht="10.199999999999999" hidden="1" x14ac:dyDescent="0.2"/>
    <row r="3389" ht="10.199999999999999" hidden="1" x14ac:dyDescent="0.2"/>
    <row r="3390" ht="10.199999999999999" hidden="1" x14ac:dyDescent="0.2"/>
    <row r="3391" ht="10.199999999999999" hidden="1" x14ac:dyDescent="0.2"/>
    <row r="3392" ht="10.199999999999999" hidden="1" x14ac:dyDescent="0.2"/>
    <row r="3393" ht="10.199999999999999" hidden="1" x14ac:dyDescent="0.2"/>
    <row r="3394" ht="10.199999999999999" hidden="1" x14ac:dyDescent="0.2"/>
    <row r="3395" ht="10.199999999999999" hidden="1" x14ac:dyDescent="0.2"/>
    <row r="3396" ht="10.199999999999999" hidden="1" x14ac:dyDescent="0.2"/>
    <row r="3397" ht="10.199999999999999" hidden="1" x14ac:dyDescent="0.2"/>
    <row r="3398" ht="10.199999999999999" hidden="1" x14ac:dyDescent="0.2"/>
    <row r="3399" ht="10.199999999999999" hidden="1" x14ac:dyDescent="0.2"/>
    <row r="3400" ht="10.199999999999999" hidden="1" x14ac:dyDescent="0.2"/>
    <row r="3401" ht="10.199999999999999" hidden="1" x14ac:dyDescent="0.2"/>
    <row r="3402" ht="10.199999999999999" hidden="1" x14ac:dyDescent="0.2"/>
    <row r="3403" ht="10.199999999999999" hidden="1" x14ac:dyDescent="0.2"/>
    <row r="3404" ht="10.199999999999999" hidden="1" x14ac:dyDescent="0.2"/>
    <row r="3405" ht="10.199999999999999" hidden="1" x14ac:dyDescent="0.2"/>
    <row r="3406" ht="10.199999999999999" hidden="1" x14ac:dyDescent="0.2"/>
    <row r="3407" ht="10.199999999999999" hidden="1" x14ac:dyDescent="0.2"/>
    <row r="3408" ht="10.199999999999999" hidden="1" x14ac:dyDescent="0.2"/>
    <row r="3409" ht="10.199999999999999" hidden="1" x14ac:dyDescent="0.2"/>
    <row r="3410" ht="10.199999999999999" hidden="1" x14ac:dyDescent="0.2"/>
    <row r="3411" ht="10.199999999999999" hidden="1" x14ac:dyDescent="0.2"/>
    <row r="3412" ht="10.199999999999999" hidden="1" x14ac:dyDescent="0.2"/>
    <row r="3413" ht="10.199999999999999" hidden="1" x14ac:dyDescent="0.2"/>
    <row r="3414" ht="10.199999999999999" hidden="1" x14ac:dyDescent="0.2"/>
    <row r="3415" ht="10.199999999999999" hidden="1" x14ac:dyDescent="0.2"/>
    <row r="3416" ht="10.199999999999999" hidden="1" x14ac:dyDescent="0.2"/>
    <row r="3417" ht="10.199999999999999" hidden="1" x14ac:dyDescent="0.2"/>
    <row r="3418" ht="10.199999999999999" hidden="1" x14ac:dyDescent="0.2"/>
    <row r="3419" ht="10.199999999999999" hidden="1" x14ac:dyDescent="0.2"/>
    <row r="3420" ht="10.199999999999999" hidden="1" x14ac:dyDescent="0.2"/>
    <row r="3421" ht="10.199999999999999" hidden="1" x14ac:dyDescent="0.2"/>
    <row r="3422" ht="10.199999999999999" hidden="1" x14ac:dyDescent="0.2"/>
    <row r="3423" ht="10.199999999999999" hidden="1" x14ac:dyDescent="0.2"/>
    <row r="3424" ht="10.199999999999999" hidden="1" x14ac:dyDescent="0.2"/>
    <row r="3425" ht="10.199999999999999" hidden="1" x14ac:dyDescent="0.2"/>
    <row r="3426" ht="10.199999999999999" hidden="1" x14ac:dyDescent="0.2"/>
    <row r="3427" ht="10.199999999999999" hidden="1" x14ac:dyDescent="0.2"/>
    <row r="3428" ht="10.199999999999999" hidden="1" x14ac:dyDescent="0.2"/>
    <row r="3429" ht="10.199999999999999" hidden="1" x14ac:dyDescent="0.2"/>
    <row r="3430" ht="10.199999999999999" hidden="1" x14ac:dyDescent="0.2"/>
    <row r="3431" ht="10.199999999999999" hidden="1" x14ac:dyDescent="0.2"/>
    <row r="3432" ht="10.199999999999999" hidden="1" x14ac:dyDescent="0.2"/>
    <row r="3433" ht="10.199999999999999" hidden="1" x14ac:dyDescent="0.2"/>
    <row r="3434" ht="10.199999999999999" hidden="1" x14ac:dyDescent="0.2"/>
    <row r="3435" ht="10.199999999999999" hidden="1" x14ac:dyDescent="0.2"/>
    <row r="3436" ht="10.199999999999999" hidden="1" x14ac:dyDescent="0.2"/>
    <row r="3437" ht="10.199999999999999" hidden="1" x14ac:dyDescent="0.2"/>
    <row r="3438" ht="10.199999999999999" hidden="1" x14ac:dyDescent="0.2"/>
    <row r="3439" ht="10.199999999999999" hidden="1" x14ac:dyDescent="0.2"/>
    <row r="3440" ht="10.199999999999999" hidden="1" x14ac:dyDescent="0.2"/>
    <row r="3441" ht="10.199999999999999" hidden="1" x14ac:dyDescent="0.2"/>
    <row r="3442" ht="10.199999999999999" hidden="1" x14ac:dyDescent="0.2"/>
    <row r="3443" ht="10.199999999999999" hidden="1" x14ac:dyDescent="0.2"/>
    <row r="3444" ht="10.199999999999999" hidden="1" x14ac:dyDescent="0.2"/>
    <row r="3445" ht="10.199999999999999" hidden="1" x14ac:dyDescent="0.2"/>
    <row r="3446" ht="10.199999999999999" hidden="1" x14ac:dyDescent="0.2"/>
    <row r="3447" ht="10.199999999999999" hidden="1" x14ac:dyDescent="0.2"/>
    <row r="3448" ht="10.199999999999999" hidden="1" x14ac:dyDescent="0.2"/>
    <row r="3449" ht="10.199999999999999" hidden="1" x14ac:dyDescent="0.2"/>
    <row r="3450" ht="10.199999999999999" hidden="1" x14ac:dyDescent="0.2"/>
    <row r="3451" ht="10.199999999999999" hidden="1" x14ac:dyDescent="0.2"/>
    <row r="3452" ht="10.199999999999999" hidden="1" x14ac:dyDescent="0.2"/>
    <row r="3453" ht="10.199999999999999" hidden="1" x14ac:dyDescent="0.2"/>
    <row r="3454" ht="10.199999999999999" hidden="1" x14ac:dyDescent="0.2"/>
    <row r="3455" ht="10.199999999999999" hidden="1" x14ac:dyDescent="0.2"/>
    <row r="3456" ht="10.199999999999999" hidden="1" x14ac:dyDescent="0.2"/>
    <row r="3457" ht="10.199999999999999" hidden="1" x14ac:dyDescent="0.2"/>
    <row r="3458" ht="10.199999999999999" hidden="1" x14ac:dyDescent="0.2"/>
    <row r="3459" ht="10.199999999999999" hidden="1" x14ac:dyDescent="0.2"/>
    <row r="3460" ht="10.199999999999999" hidden="1" x14ac:dyDescent="0.2"/>
    <row r="3461" ht="10.199999999999999" hidden="1" x14ac:dyDescent="0.2"/>
    <row r="3462" ht="10.199999999999999" hidden="1" x14ac:dyDescent="0.2"/>
    <row r="3463" ht="10.199999999999999" hidden="1" x14ac:dyDescent="0.2"/>
    <row r="3464" ht="10.199999999999999" hidden="1" x14ac:dyDescent="0.2"/>
    <row r="3465" ht="10.199999999999999" hidden="1" x14ac:dyDescent="0.2"/>
    <row r="3466" ht="10.199999999999999" hidden="1" x14ac:dyDescent="0.2"/>
    <row r="3467" ht="10.199999999999999" hidden="1" x14ac:dyDescent="0.2"/>
    <row r="3468" ht="10.199999999999999" hidden="1" x14ac:dyDescent="0.2"/>
    <row r="3469" ht="10.199999999999999" hidden="1" x14ac:dyDescent="0.2"/>
    <row r="3470" ht="10.199999999999999" hidden="1" x14ac:dyDescent="0.2"/>
    <row r="3471" ht="10.199999999999999" hidden="1" x14ac:dyDescent="0.2"/>
    <row r="3472" ht="10.199999999999999" hidden="1" x14ac:dyDescent="0.2"/>
    <row r="3473" ht="10.199999999999999" hidden="1" x14ac:dyDescent="0.2"/>
    <row r="3474" ht="10.199999999999999" hidden="1" x14ac:dyDescent="0.2"/>
    <row r="3475" ht="10.199999999999999" hidden="1" x14ac:dyDescent="0.2"/>
    <row r="3476" ht="10.199999999999999" hidden="1" x14ac:dyDescent="0.2"/>
    <row r="3477" ht="10.199999999999999" hidden="1" x14ac:dyDescent="0.2"/>
    <row r="3478" ht="10.199999999999999" hidden="1" x14ac:dyDescent="0.2"/>
    <row r="3479" ht="10.199999999999999" hidden="1" x14ac:dyDescent="0.2"/>
    <row r="3480" ht="10.199999999999999" hidden="1" x14ac:dyDescent="0.2"/>
    <row r="3481" ht="10.199999999999999" hidden="1" x14ac:dyDescent="0.2"/>
    <row r="3482" ht="10.199999999999999" hidden="1" x14ac:dyDescent="0.2"/>
    <row r="3483" ht="10.199999999999999" hidden="1" x14ac:dyDescent="0.2"/>
    <row r="3484" ht="10.199999999999999" hidden="1" x14ac:dyDescent="0.2"/>
    <row r="3485" ht="10.199999999999999" hidden="1" x14ac:dyDescent="0.2"/>
    <row r="3486" ht="10.199999999999999" hidden="1" x14ac:dyDescent="0.2"/>
    <row r="3487" ht="10.199999999999999" hidden="1" x14ac:dyDescent="0.2"/>
    <row r="3488" ht="10.199999999999999" hidden="1" x14ac:dyDescent="0.2"/>
    <row r="3489" ht="10.199999999999999" hidden="1" x14ac:dyDescent="0.2"/>
    <row r="3490" ht="10.199999999999999" hidden="1" x14ac:dyDescent="0.2"/>
    <row r="3491" ht="10.199999999999999" hidden="1" x14ac:dyDescent="0.2"/>
    <row r="3492" ht="10.199999999999999" hidden="1" x14ac:dyDescent="0.2"/>
    <row r="3493" ht="10.199999999999999" hidden="1" x14ac:dyDescent="0.2"/>
    <row r="3494" ht="10.199999999999999" hidden="1" x14ac:dyDescent="0.2"/>
    <row r="3495" ht="10.199999999999999" hidden="1" x14ac:dyDescent="0.2"/>
    <row r="3496" ht="10.199999999999999" hidden="1" x14ac:dyDescent="0.2"/>
    <row r="3497" ht="10.199999999999999" hidden="1" x14ac:dyDescent="0.2"/>
    <row r="3498" ht="10.199999999999999" hidden="1" x14ac:dyDescent="0.2"/>
    <row r="3499" ht="10.199999999999999" hidden="1" x14ac:dyDescent="0.2"/>
    <row r="3500" ht="10.199999999999999" hidden="1" x14ac:dyDescent="0.2"/>
    <row r="3501" ht="10.199999999999999" hidden="1" x14ac:dyDescent="0.2"/>
    <row r="3502" ht="10.199999999999999" hidden="1" x14ac:dyDescent="0.2"/>
    <row r="3503" ht="10.199999999999999" hidden="1" x14ac:dyDescent="0.2"/>
    <row r="3504" ht="10.199999999999999" hidden="1" x14ac:dyDescent="0.2"/>
    <row r="3505" ht="10.199999999999999" hidden="1" x14ac:dyDescent="0.2"/>
    <row r="3506" ht="10.199999999999999" hidden="1" x14ac:dyDescent="0.2"/>
    <row r="3507" ht="10.199999999999999" hidden="1" x14ac:dyDescent="0.2"/>
    <row r="3508" ht="10.199999999999999" hidden="1" x14ac:dyDescent="0.2"/>
    <row r="3509" ht="10.199999999999999" hidden="1" x14ac:dyDescent="0.2"/>
    <row r="3510" ht="10.199999999999999" hidden="1" x14ac:dyDescent="0.2"/>
    <row r="3511" ht="10.199999999999999" hidden="1" x14ac:dyDescent="0.2"/>
    <row r="3512" ht="10.199999999999999" hidden="1" x14ac:dyDescent="0.2"/>
    <row r="3513" ht="10.199999999999999" hidden="1" x14ac:dyDescent="0.2"/>
    <row r="3514" ht="10.199999999999999" hidden="1" x14ac:dyDescent="0.2"/>
    <row r="3515" ht="10.199999999999999" hidden="1" x14ac:dyDescent="0.2"/>
    <row r="3516" ht="10.199999999999999" hidden="1" x14ac:dyDescent="0.2"/>
    <row r="3517" ht="10.199999999999999" hidden="1" x14ac:dyDescent="0.2"/>
    <row r="3518" ht="10.199999999999999" hidden="1" x14ac:dyDescent="0.2"/>
    <row r="3519" ht="10.199999999999999" hidden="1" x14ac:dyDescent="0.2"/>
    <row r="3520" ht="10.199999999999999" hidden="1" x14ac:dyDescent="0.2"/>
    <row r="3521" ht="10.199999999999999" hidden="1" x14ac:dyDescent="0.2"/>
    <row r="3522" ht="10.199999999999999" hidden="1" x14ac:dyDescent="0.2"/>
    <row r="3523" ht="10.199999999999999" hidden="1" x14ac:dyDescent="0.2"/>
    <row r="3524" ht="10.199999999999999" hidden="1" x14ac:dyDescent="0.2"/>
    <row r="3525" ht="10.199999999999999" hidden="1" x14ac:dyDescent="0.2"/>
    <row r="3526" ht="10.199999999999999" hidden="1" x14ac:dyDescent="0.2"/>
    <row r="3527" ht="10.199999999999999" hidden="1" x14ac:dyDescent="0.2"/>
    <row r="3528" ht="10.199999999999999" hidden="1" x14ac:dyDescent="0.2"/>
    <row r="3529" ht="10.199999999999999" hidden="1" x14ac:dyDescent="0.2"/>
    <row r="3530" ht="10.199999999999999" hidden="1" x14ac:dyDescent="0.2"/>
    <row r="3531" ht="10.199999999999999" hidden="1" x14ac:dyDescent="0.2"/>
    <row r="3532" ht="10.199999999999999" hidden="1" x14ac:dyDescent="0.2"/>
    <row r="3533" ht="10.199999999999999" hidden="1" x14ac:dyDescent="0.2"/>
    <row r="3534" ht="10.199999999999999" hidden="1" x14ac:dyDescent="0.2"/>
    <row r="3535" ht="10.199999999999999" hidden="1" x14ac:dyDescent="0.2"/>
    <row r="3536" ht="10.199999999999999" hidden="1" x14ac:dyDescent="0.2"/>
    <row r="3537" ht="10.199999999999999" hidden="1" x14ac:dyDescent="0.2"/>
    <row r="3538" ht="10.199999999999999" hidden="1" x14ac:dyDescent="0.2"/>
    <row r="3539" ht="10.199999999999999" hidden="1" x14ac:dyDescent="0.2"/>
    <row r="3540" ht="10.199999999999999" hidden="1" x14ac:dyDescent="0.2"/>
    <row r="3541" ht="10.199999999999999" hidden="1" x14ac:dyDescent="0.2"/>
    <row r="3542" ht="10.199999999999999" hidden="1" x14ac:dyDescent="0.2"/>
    <row r="3543" ht="10.199999999999999" hidden="1" x14ac:dyDescent="0.2"/>
    <row r="3544" ht="10.199999999999999" hidden="1" x14ac:dyDescent="0.2"/>
    <row r="3545" ht="10.199999999999999" hidden="1" x14ac:dyDescent="0.2"/>
    <row r="3546" ht="10.199999999999999" hidden="1" x14ac:dyDescent="0.2"/>
    <row r="3547" ht="10.199999999999999" hidden="1" x14ac:dyDescent="0.2"/>
    <row r="3548" ht="10.199999999999999" hidden="1" x14ac:dyDescent="0.2"/>
    <row r="3549" ht="10.199999999999999" hidden="1" x14ac:dyDescent="0.2"/>
    <row r="3550" ht="10.199999999999999" hidden="1" x14ac:dyDescent="0.2"/>
    <row r="3551" ht="10.199999999999999" hidden="1" x14ac:dyDescent="0.2"/>
    <row r="3552" ht="10.199999999999999" hidden="1" x14ac:dyDescent="0.2"/>
    <row r="3553" ht="10.199999999999999" hidden="1" x14ac:dyDescent="0.2"/>
    <row r="3554" ht="10.199999999999999" hidden="1" x14ac:dyDescent="0.2"/>
    <row r="3555" ht="10.199999999999999" hidden="1" x14ac:dyDescent="0.2"/>
    <row r="3556" ht="10.199999999999999" hidden="1" x14ac:dyDescent="0.2"/>
    <row r="3557" ht="10.199999999999999" hidden="1" x14ac:dyDescent="0.2"/>
    <row r="3558" ht="10.199999999999999" hidden="1" x14ac:dyDescent="0.2"/>
    <row r="3559" ht="10.199999999999999" hidden="1" x14ac:dyDescent="0.2"/>
    <row r="3560" ht="10.199999999999999" hidden="1" x14ac:dyDescent="0.2"/>
    <row r="3561" ht="10.199999999999999" hidden="1" x14ac:dyDescent="0.2"/>
    <row r="3562" ht="10.199999999999999" hidden="1" x14ac:dyDescent="0.2"/>
    <row r="3563" ht="10.199999999999999" hidden="1" x14ac:dyDescent="0.2"/>
    <row r="3564" ht="10.199999999999999" hidden="1" x14ac:dyDescent="0.2"/>
    <row r="3565" ht="10.199999999999999" hidden="1" x14ac:dyDescent="0.2"/>
    <row r="3566" ht="10.199999999999999" hidden="1" x14ac:dyDescent="0.2"/>
    <row r="3567" ht="10.199999999999999" hidden="1" x14ac:dyDescent="0.2"/>
    <row r="3568" ht="10.199999999999999" hidden="1" x14ac:dyDescent="0.2"/>
    <row r="3569" ht="10.199999999999999" hidden="1" x14ac:dyDescent="0.2"/>
    <row r="3570" ht="10.199999999999999" hidden="1" x14ac:dyDescent="0.2"/>
    <row r="3571" ht="10.199999999999999" hidden="1" x14ac:dyDescent="0.2"/>
    <row r="3572" ht="10.199999999999999" hidden="1" x14ac:dyDescent="0.2"/>
    <row r="3573" ht="10.199999999999999" hidden="1" x14ac:dyDescent="0.2"/>
    <row r="3574" ht="10.199999999999999" hidden="1" x14ac:dyDescent="0.2"/>
    <row r="3575" ht="10.199999999999999" hidden="1" x14ac:dyDescent="0.2"/>
    <row r="3576" ht="10.199999999999999" hidden="1" x14ac:dyDescent="0.2"/>
    <row r="3577" ht="10.199999999999999" hidden="1" x14ac:dyDescent="0.2"/>
    <row r="3578" ht="10.199999999999999" hidden="1" x14ac:dyDescent="0.2"/>
    <row r="3579" ht="10.199999999999999" hidden="1" x14ac:dyDescent="0.2"/>
    <row r="3580" ht="10.199999999999999" hidden="1" x14ac:dyDescent="0.2"/>
    <row r="3581" ht="10.199999999999999" hidden="1" x14ac:dyDescent="0.2"/>
    <row r="3582" ht="10.199999999999999" hidden="1" x14ac:dyDescent="0.2"/>
    <row r="3583" ht="10.199999999999999" hidden="1" x14ac:dyDescent="0.2"/>
    <row r="3584" ht="10.199999999999999" hidden="1" x14ac:dyDescent="0.2"/>
    <row r="3585" ht="10.199999999999999" hidden="1" x14ac:dyDescent="0.2"/>
    <row r="3586" ht="10.199999999999999" hidden="1" x14ac:dyDescent="0.2"/>
    <row r="3587" ht="10.199999999999999" hidden="1" x14ac:dyDescent="0.2"/>
    <row r="3588" ht="10.199999999999999" hidden="1" x14ac:dyDescent="0.2"/>
    <row r="3589" ht="10.199999999999999" hidden="1" x14ac:dyDescent="0.2"/>
    <row r="3590" ht="10.199999999999999" hidden="1" x14ac:dyDescent="0.2"/>
    <row r="3591" ht="10.199999999999999" hidden="1" x14ac:dyDescent="0.2"/>
    <row r="3592" ht="10.199999999999999" hidden="1" x14ac:dyDescent="0.2"/>
    <row r="3593" ht="10.199999999999999" hidden="1" x14ac:dyDescent="0.2"/>
    <row r="3594" ht="10.199999999999999" hidden="1" x14ac:dyDescent="0.2"/>
    <row r="3595" ht="10.199999999999999" hidden="1" x14ac:dyDescent="0.2"/>
    <row r="3596" ht="10.199999999999999" hidden="1" x14ac:dyDescent="0.2"/>
    <row r="3597" ht="10.199999999999999" hidden="1" x14ac:dyDescent="0.2"/>
    <row r="3598" ht="10.199999999999999" hidden="1" x14ac:dyDescent="0.2"/>
    <row r="3599" ht="10.199999999999999" hidden="1" x14ac:dyDescent="0.2"/>
    <row r="3600" ht="10.199999999999999" hidden="1" x14ac:dyDescent="0.2"/>
    <row r="3601" ht="10.199999999999999" hidden="1" x14ac:dyDescent="0.2"/>
    <row r="3602" ht="10.199999999999999" hidden="1" x14ac:dyDescent="0.2"/>
    <row r="3603" ht="10.199999999999999" hidden="1" x14ac:dyDescent="0.2"/>
    <row r="3604" ht="10.199999999999999" hidden="1" x14ac:dyDescent="0.2"/>
    <row r="3605" ht="10.199999999999999" hidden="1" x14ac:dyDescent="0.2"/>
    <row r="3606" ht="10.199999999999999" hidden="1" x14ac:dyDescent="0.2"/>
    <row r="3607" ht="10.199999999999999" hidden="1" x14ac:dyDescent="0.2"/>
    <row r="3608" ht="10.199999999999999" hidden="1" x14ac:dyDescent="0.2"/>
    <row r="3609" ht="10.199999999999999" hidden="1" x14ac:dyDescent="0.2"/>
    <row r="3610" ht="10.199999999999999" hidden="1" x14ac:dyDescent="0.2"/>
    <row r="3611" ht="10.199999999999999" hidden="1" x14ac:dyDescent="0.2"/>
    <row r="3612" ht="10.199999999999999" hidden="1" x14ac:dyDescent="0.2"/>
    <row r="3613" ht="10.199999999999999" hidden="1" x14ac:dyDescent="0.2"/>
    <row r="3614" ht="10.199999999999999" hidden="1" x14ac:dyDescent="0.2"/>
    <row r="3615" ht="10.199999999999999" hidden="1" x14ac:dyDescent="0.2"/>
    <row r="3616" ht="10.199999999999999" hidden="1" x14ac:dyDescent="0.2"/>
    <row r="3617" ht="10.199999999999999" hidden="1" x14ac:dyDescent="0.2"/>
    <row r="3618" ht="10.199999999999999" hidden="1" x14ac:dyDescent="0.2"/>
    <row r="3619" ht="10.199999999999999" hidden="1" x14ac:dyDescent="0.2"/>
    <row r="3620" ht="10.199999999999999" hidden="1" x14ac:dyDescent="0.2"/>
    <row r="3621" ht="10.199999999999999" hidden="1" x14ac:dyDescent="0.2"/>
    <row r="3622" ht="10.199999999999999" hidden="1" x14ac:dyDescent="0.2"/>
    <row r="3623" ht="10.199999999999999" hidden="1" x14ac:dyDescent="0.2"/>
    <row r="3624" ht="10.199999999999999" hidden="1" x14ac:dyDescent="0.2"/>
    <row r="3625" ht="10.199999999999999" hidden="1" x14ac:dyDescent="0.2"/>
    <row r="3626" ht="10.199999999999999" hidden="1" x14ac:dyDescent="0.2"/>
    <row r="3627" ht="10.199999999999999" hidden="1" x14ac:dyDescent="0.2"/>
    <row r="3628" ht="10.199999999999999" hidden="1" x14ac:dyDescent="0.2"/>
    <row r="3629" ht="10.199999999999999" hidden="1" x14ac:dyDescent="0.2"/>
    <row r="3630" ht="10.199999999999999" hidden="1" x14ac:dyDescent="0.2"/>
    <row r="3631" ht="10.199999999999999" hidden="1" x14ac:dyDescent="0.2"/>
    <row r="3632" ht="10.199999999999999" hidden="1" x14ac:dyDescent="0.2"/>
    <row r="3633" ht="10.199999999999999" hidden="1" x14ac:dyDescent="0.2"/>
    <row r="3634" ht="10.199999999999999" hidden="1" x14ac:dyDescent="0.2"/>
    <row r="3635" ht="10.199999999999999" hidden="1" x14ac:dyDescent="0.2"/>
    <row r="3636" ht="10.199999999999999" hidden="1" x14ac:dyDescent="0.2"/>
    <row r="3637" ht="10.199999999999999" hidden="1" x14ac:dyDescent="0.2"/>
    <row r="3638" ht="10.199999999999999" hidden="1" x14ac:dyDescent="0.2"/>
    <row r="3639" ht="10.199999999999999" hidden="1" x14ac:dyDescent="0.2"/>
    <row r="3640" ht="10.199999999999999" hidden="1" x14ac:dyDescent="0.2"/>
    <row r="3641" ht="10.199999999999999" hidden="1" x14ac:dyDescent="0.2"/>
    <row r="3642" ht="10.199999999999999" hidden="1" x14ac:dyDescent="0.2"/>
    <row r="3643" ht="10.199999999999999" hidden="1" x14ac:dyDescent="0.2"/>
    <row r="3644" ht="10.199999999999999" hidden="1" x14ac:dyDescent="0.2"/>
    <row r="3645" ht="10.199999999999999" hidden="1" x14ac:dyDescent="0.2"/>
    <row r="3646" ht="10.199999999999999" hidden="1" x14ac:dyDescent="0.2"/>
    <row r="3647" ht="10.199999999999999" hidden="1" x14ac:dyDescent="0.2"/>
    <row r="3648" ht="10.199999999999999" hidden="1" x14ac:dyDescent="0.2"/>
    <row r="3649" ht="10.199999999999999" hidden="1" x14ac:dyDescent="0.2"/>
    <row r="3650" ht="10.199999999999999" hidden="1" x14ac:dyDescent="0.2"/>
    <row r="3651" ht="10.199999999999999" hidden="1" x14ac:dyDescent="0.2"/>
    <row r="3652" ht="10.199999999999999" hidden="1" x14ac:dyDescent="0.2"/>
    <row r="3653" ht="10.199999999999999" hidden="1" x14ac:dyDescent="0.2"/>
    <row r="3654" ht="10.199999999999999" hidden="1" x14ac:dyDescent="0.2"/>
    <row r="3655" ht="10.199999999999999" hidden="1" x14ac:dyDescent="0.2"/>
    <row r="3656" ht="10.199999999999999" hidden="1" x14ac:dyDescent="0.2"/>
    <row r="3657" ht="10.199999999999999" hidden="1" x14ac:dyDescent="0.2"/>
    <row r="3658" ht="10.199999999999999" hidden="1" x14ac:dyDescent="0.2"/>
    <row r="3659" ht="10.199999999999999" hidden="1" x14ac:dyDescent="0.2"/>
    <row r="3660" ht="10.199999999999999" hidden="1" x14ac:dyDescent="0.2"/>
    <row r="3661" ht="10.199999999999999" hidden="1" x14ac:dyDescent="0.2"/>
    <row r="3662" ht="10.199999999999999" hidden="1" x14ac:dyDescent="0.2"/>
    <row r="3663" ht="10.199999999999999" hidden="1" x14ac:dyDescent="0.2"/>
    <row r="3664" ht="10.199999999999999" hidden="1" x14ac:dyDescent="0.2"/>
    <row r="3665" ht="10.199999999999999" hidden="1" x14ac:dyDescent="0.2"/>
    <row r="3666" ht="10.199999999999999" hidden="1" x14ac:dyDescent="0.2"/>
    <row r="3667" ht="10.199999999999999" hidden="1" x14ac:dyDescent="0.2"/>
    <row r="3668" ht="10.199999999999999" hidden="1" x14ac:dyDescent="0.2"/>
    <row r="3669" ht="10.199999999999999" hidden="1" x14ac:dyDescent="0.2"/>
    <row r="3670" ht="10.199999999999999" hidden="1" x14ac:dyDescent="0.2"/>
    <row r="3671" ht="10.199999999999999" hidden="1" x14ac:dyDescent="0.2"/>
    <row r="3672" ht="10.199999999999999" hidden="1" x14ac:dyDescent="0.2"/>
    <row r="3673" ht="10.199999999999999" hidden="1" x14ac:dyDescent="0.2"/>
    <row r="3674" ht="10.199999999999999" hidden="1" x14ac:dyDescent="0.2"/>
    <row r="3675" ht="10.199999999999999" hidden="1" x14ac:dyDescent="0.2"/>
    <row r="3676" ht="10.199999999999999" hidden="1" x14ac:dyDescent="0.2"/>
    <row r="3677" ht="10.199999999999999" hidden="1" x14ac:dyDescent="0.2"/>
    <row r="3678" ht="10.199999999999999" hidden="1" x14ac:dyDescent="0.2"/>
    <row r="3679" ht="10.199999999999999" hidden="1" x14ac:dyDescent="0.2"/>
    <row r="3680" ht="10.199999999999999" hidden="1" x14ac:dyDescent="0.2"/>
    <row r="3681" ht="10.199999999999999" hidden="1" x14ac:dyDescent="0.2"/>
    <row r="3682" ht="10.199999999999999" hidden="1" x14ac:dyDescent="0.2"/>
    <row r="3683" ht="10.199999999999999" hidden="1" x14ac:dyDescent="0.2"/>
    <row r="3684" ht="10.199999999999999" hidden="1" x14ac:dyDescent="0.2"/>
    <row r="3685" ht="10.199999999999999" hidden="1" x14ac:dyDescent="0.2"/>
    <row r="3686" ht="10.199999999999999" hidden="1" x14ac:dyDescent="0.2"/>
    <row r="3687" ht="10.199999999999999" hidden="1" x14ac:dyDescent="0.2"/>
    <row r="3688" ht="10.199999999999999" hidden="1" x14ac:dyDescent="0.2"/>
    <row r="3689" ht="10.199999999999999" hidden="1" x14ac:dyDescent="0.2"/>
    <row r="3690" ht="10.199999999999999" hidden="1" x14ac:dyDescent="0.2"/>
    <row r="3691" ht="10.199999999999999" hidden="1" x14ac:dyDescent="0.2"/>
    <row r="3692" ht="10.199999999999999" hidden="1" x14ac:dyDescent="0.2"/>
    <row r="3693" ht="10.199999999999999" hidden="1" x14ac:dyDescent="0.2"/>
    <row r="3694" ht="10.199999999999999" hidden="1" x14ac:dyDescent="0.2"/>
    <row r="3695" ht="10.199999999999999" hidden="1" x14ac:dyDescent="0.2"/>
    <row r="3696" ht="10.199999999999999" hidden="1" x14ac:dyDescent="0.2"/>
    <row r="3697" ht="10.199999999999999" hidden="1" x14ac:dyDescent="0.2"/>
    <row r="3698" ht="10.199999999999999" hidden="1" x14ac:dyDescent="0.2"/>
    <row r="3699" ht="10.199999999999999" hidden="1" x14ac:dyDescent="0.2"/>
    <row r="3700" ht="10.199999999999999" hidden="1" x14ac:dyDescent="0.2"/>
    <row r="3701" ht="10.199999999999999" hidden="1" x14ac:dyDescent="0.2"/>
    <row r="3702" ht="10.199999999999999" hidden="1" x14ac:dyDescent="0.2"/>
    <row r="3703" ht="10.199999999999999" hidden="1" x14ac:dyDescent="0.2"/>
    <row r="3704" ht="10.199999999999999" hidden="1" x14ac:dyDescent="0.2"/>
    <row r="3705" ht="10.199999999999999" hidden="1" x14ac:dyDescent="0.2"/>
    <row r="3706" ht="10.199999999999999" hidden="1" x14ac:dyDescent="0.2"/>
    <row r="3707" ht="10.199999999999999" hidden="1" x14ac:dyDescent="0.2"/>
    <row r="3708" ht="10.199999999999999" hidden="1" x14ac:dyDescent="0.2"/>
    <row r="3709" ht="10.199999999999999" hidden="1" x14ac:dyDescent="0.2"/>
    <row r="3710" ht="10.199999999999999" hidden="1" x14ac:dyDescent="0.2"/>
    <row r="3711" ht="10.199999999999999" hidden="1" x14ac:dyDescent="0.2"/>
    <row r="3712" ht="10.199999999999999" hidden="1" x14ac:dyDescent="0.2"/>
    <row r="3713" ht="10.199999999999999" hidden="1" x14ac:dyDescent="0.2"/>
    <row r="3714" ht="10.199999999999999" hidden="1" x14ac:dyDescent="0.2"/>
    <row r="3715" ht="10.199999999999999" hidden="1" x14ac:dyDescent="0.2"/>
    <row r="3716" ht="10.199999999999999" hidden="1" x14ac:dyDescent="0.2"/>
    <row r="3717" ht="10.199999999999999" hidden="1" x14ac:dyDescent="0.2"/>
    <row r="3718" ht="10.199999999999999" hidden="1" x14ac:dyDescent="0.2"/>
    <row r="3719" ht="10.199999999999999" hidden="1" x14ac:dyDescent="0.2"/>
    <row r="3720" ht="10.199999999999999" hidden="1" x14ac:dyDescent="0.2"/>
    <row r="3721" ht="10.199999999999999" hidden="1" x14ac:dyDescent="0.2"/>
    <row r="3722" ht="10.199999999999999" hidden="1" x14ac:dyDescent="0.2"/>
    <row r="3723" ht="10.199999999999999" hidden="1" x14ac:dyDescent="0.2"/>
    <row r="3724" ht="10.199999999999999" hidden="1" x14ac:dyDescent="0.2"/>
    <row r="3725" ht="10.199999999999999" hidden="1" x14ac:dyDescent="0.2"/>
    <row r="3726" ht="10.199999999999999" hidden="1" x14ac:dyDescent="0.2"/>
    <row r="3727" ht="10.199999999999999" hidden="1" x14ac:dyDescent="0.2"/>
    <row r="3728" ht="10.199999999999999" hidden="1" x14ac:dyDescent="0.2"/>
    <row r="3729" ht="10.199999999999999" hidden="1" x14ac:dyDescent="0.2"/>
    <row r="3730" ht="10.199999999999999" hidden="1" x14ac:dyDescent="0.2"/>
    <row r="3731" ht="10.199999999999999" hidden="1" x14ac:dyDescent="0.2"/>
    <row r="3732" ht="10.199999999999999" hidden="1" x14ac:dyDescent="0.2"/>
    <row r="3733" ht="10.199999999999999" hidden="1" x14ac:dyDescent="0.2"/>
    <row r="3734" ht="10.199999999999999" hidden="1" x14ac:dyDescent="0.2"/>
    <row r="3735" ht="10.199999999999999" hidden="1" x14ac:dyDescent="0.2"/>
    <row r="3736" ht="10.199999999999999" hidden="1" x14ac:dyDescent="0.2"/>
    <row r="3737" ht="10.199999999999999" hidden="1" x14ac:dyDescent="0.2"/>
    <row r="3738" ht="10.199999999999999" hidden="1" x14ac:dyDescent="0.2"/>
    <row r="3739" ht="10.199999999999999" hidden="1" x14ac:dyDescent="0.2"/>
    <row r="3740" ht="10.199999999999999" hidden="1" x14ac:dyDescent="0.2"/>
    <row r="3741" ht="10.199999999999999" hidden="1" x14ac:dyDescent="0.2"/>
    <row r="3742" ht="10.199999999999999" hidden="1" x14ac:dyDescent="0.2"/>
    <row r="3743" ht="10.199999999999999" hidden="1" x14ac:dyDescent="0.2"/>
    <row r="3744" ht="10.199999999999999" hidden="1" x14ac:dyDescent="0.2"/>
    <row r="3745" ht="10.199999999999999" hidden="1" x14ac:dyDescent="0.2"/>
    <row r="3746" ht="10.199999999999999" hidden="1" x14ac:dyDescent="0.2"/>
    <row r="3747" ht="10.199999999999999" hidden="1" x14ac:dyDescent="0.2"/>
    <row r="3748" ht="10.199999999999999" hidden="1" x14ac:dyDescent="0.2"/>
    <row r="3749" ht="10.199999999999999" hidden="1" x14ac:dyDescent="0.2"/>
    <row r="3750" ht="10.199999999999999" hidden="1" x14ac:dyDescent="0.2"/>
    <row r="3751" ht="10.199999999999999" hidden="1" x14ac:dyDescent="0.2"/>
    <row r="3752" ht="10.199999999999999" hidden="1" x14ac:dyDescent="0.2"/>
    <row r="3753" ht="10.199999999999999" hidden="1" x14ac:dyDescent="0.2"/>
    <row r="3754" ht="10.199999999999999" hidden="1" x14ac:dyDescent="0.2"/>
    <row r="3755" ht="10.199999999999999" hidden="1" x14ac:dyDescent="0.2"/>
    <row r="3756" ht="10.199999999999999" hidden="1" x14ac:dyDescent="0.2"/>
    <row r="3757" ht="10.199999999999999" hidden="1" x14ac:dyDescent="0.2"/>
    <row r="3758" ht="10.199999999999999" hidden="1" x14ac:dyDescent="0.2"/>
    <row r="3759" ht="10.199999999999999" hidden="1" x14ac:dyDescent="0.2"/>
    <row r="3760" ht="10.199999999999999" hidden="1" x14ac:dyDescent="0.2"/>
    <row r="3761" ht="10.199999999999999" hidden="1" x14ac:dyDescent="0.2"/>
    <row r="3762" ht="10.199999999999999" hidden="1" x14ac:dyDescent="0.2"/>
    <row r="3763" ht="10.199999999999999" hidden="1" x14ac:dyDescent="0.2"/>
    <row r="3764" ht="10.199999999999999" hidden="1" x14ac:dyDescent="0.2"/>
    <row r="3765" ht="10.199999999999999" hidden="1" x14ac:dyDescent="0.2"/>
    <row r="3766" ht="10.199999999999999" hidden="1" x14ac:dyDescent="0.2"/>
    <row r="3767" ht="10.199999999999999" hidden="1" x14ac:dyDescent="0.2"/>
    <row r="3768" ht="10.199999999999999" hidden="1" x14ac:dyDescent="0.2"/>
    <row r="3769" ht="10.199999999999999" hidden="1" x14ac:dyDescent="0.2"/>
    <row r="3770" ht="10.199999999999999" hidden="1" x14ac:dyDescent="0.2"/>
    <row r="3771" ht="10.199999999999999" hidden="1" x14ac:dyDescent="0.2"/>
    <row r="3772" ht="10.199999999999999" hidden="1" x14ac:dyDescent="0.2"/>
    <row r="3773" ht="10.199999999999999" hidden="1" x14ac:dyDescent="0.2"/>
    <row r="3774" ht="10.199999999999999" hidden="1" x14ac:dyDescent="0.2"/>
    <row r="3775" ht="10.199999999999999" hidden="1" x14ac:dyDescent="0.2"/>
    <row r="3776" ht="10.199999999999999" hidden="1" x14ac:dyDescent="0.2"/>
    <row r="3777" ht="10.199999999999999" hidden="1" x14ac:dyDescent="0.2"/>
    <row r="3778" ht="10.199999999999999" hidden="1" x14ac:dyDescent="0.2"/>
    <row r="3779" ht="10.199999999999999" hidden="1" x14ac:dyDescent="0.2"/>
    <row r="3780" ht="10.199999999999999" hidden="1" x14ac:dyDescent="0.2"/>
    <row r="3781" ht="10.199999999999999" hidden="1" x14ac:dyDescent="0.2"/>
    <row r="3782" ht="10.199999999999999" hidden="1" x14ac:dyDescent="0.2"/>
    <row r="3783" ht="10.199999999999999" hidden="1" x14ac:dyDescent="0.2"/>
    <row r="3784" ht="10.199999999999999" hidden="1" x14ac:dyDescent="0.2"/>
    <row r="3785" ht="10.199999999999999" hidden="1" x14ac:dyDescent="0.2"/>
    <row r="3786" ht="10.199999999999999" hidden="1" x14ac:dyDescent="0.2"/>
    <row r="3787" ht="10.199999999999999" hidden="1" x14ac:dyDescent="0.2"/>
    <row r="3788" ht="10.199999999999999" hidden="1" x14ac:dyDescent="0.2"/>
    <row r="3789" ht="10.199999999999999" hidden="1" x14ac:dyDescent="0.2"/>
    <row r="3790" ht="10.199999999999999" hidden="1" x14ac:dyDescent="0.2"/>
    <row r="3791" ht="10.199999999999999" hidden="1" x14ac:dyDescent="0.2"/>
    <row r="3792" ht="10.199999999999999" hidden="1" x14ac:dyDescent="0.2"/>
    <row r="3793" ht="10.199999999999999" hidden="1" x14ac:dyDescent="0.2"/>
    <row r="3794" ht="10.199999999999999" hidden="1" x14ac:dyDescent="0.2"/>
    <row r="3795" ht="10.199999999999999" hidden="1" x14ac:dyDescent="0.2"/>
    <row r="3796" ht="10.199999999999999" hidden="1" x14ac:dyDescent="0.2"/>
    <row r="3797" ht="10.199999999999999" hidden="1" x14ac:dyDescent="0.2"/>
    <row r="3798" ht="10.199999999999999" hidden="1" x14ac:dyDescent="0.2"/>
    <row r="3799" ht="10.199999999999999" hidden="1" x14ac:dyDescent="0.2"/>
    <row r="3800" ht="10.199999999999999" hidden="1" x14ac:dyDescent="0.2"/>
    <row r="3801" ht="10.199999999999999" hidden="1" x14ac:dyDescent="0.2"/>
    <row r="3802" ht="10.199999999999999" hidden="1" x14ac:dyDescent="0.2"/>
    <row r="3803" ht="10.199999999999999" hidden="1" x14ac:dyDescent="0.2"/>
    <row r="3804" ht="10.199999999999999" hidden="1" x14ac:dyDescent="0.2"/>
    <row r="3805" ht="10.199999999999999" hidden="1" x14ac:dyDescent="0.2"/>
    <row r="3806" ht="10.199999999999999" hidden="1" x14ac:dyDescent="0.2"/>
    <row r="3807" ht="10.199999999999999" hidden="1" x14ac:dyDescent="0.2"/>
    <row r="3808" ht="10.199999999999999" hidden="1" x14ac:dyDescent="0.2"/>
    <row r="3809" ht="10.199999999999999" hidden="1" x14ac:dyDescent="0.2"/>
    <row r="3810" ht="10.199999999999999" hidden="1" x14ac:dyDescent="0.2"/>
    <row r="3811" ht="10.199999999999999" hidden="1" x14ac:dyDescent="0.2"/>
    <row r="3812" ht="10.199999999999999" hidden="1" x14ac:dyDescent="0.2"/>
    <row r="3813" ht="10.199999999999999" hidden="1" x14ac:dyDescent="0.2"/>
    <row r="3814" ht="10.199999999999999" hidden="1" x14ac:dyDescent="0.2"/>
    <row r="3815" ht="10.199999999999999" hidden="1" x14ac:dyDescent="0.2"/>
    <row r="3816" ht="10.199999999999999" hidden="1" x14ac:dyDescent="0.2"/>
    <row r="3817" ht="10.199999999999999" hidden="1" x14ac:dyDescent="0.2"/>
    <row r="3818" ht="10.199999999999999" hidden="1" x14ac:dyDescent="0.2"/>
    <row r="3819" ht="10.199999999999999" hidden="1" x14ac:dyDescent="0.2"/>
    <row r="3820" ht="10.199999999999999" hidden="1" x14ac:dyDescent="0.2"/>
    <row r="3821" ht="10.199999999999999" hidden="1" x14ac:dyDescent="0.2"/>
    <row r="3822" ht="10.199999999999999" hidden="1" x14ac:dyDescent="0.2"/>
    <row r="3823" ht="10.199999999999999" hidden="1" x14ac:dyDescent="0.2"/>
    <row r="3824" ht="10.199999999999999" hidden="1" x14ac:dyDescent="0.2"/>
    <row r="3825" ht="10.199999999999999" hidden="1" x14ac:dyDescent="0.2"/>
    <row r="3826" ht="10.199999999999999" hidden="1" x14ac:dyDescent="0.2"/>
    <row r="3827" ht="10.199999999999999" hidden="1" x14ac:dyDescent="0.2"/>
    <row r="3828" ht="10.199999999999999" hidden="1" x14ac:dyDescent="0.2"/>
    <row r="3829" ht="10.199999999999999" hidden="1" x14ac:dyDescent="0.2"/>
    <row r="3830" ht="10.199999999999999" hidden="1" x14ac:dyDescent="0.2"/>
    <row r="3831" ht="10.199999999999999" hidden="1" x14ac:dyDescent="0.2"/>
    <row r="3832" ht="10.199999999999999" hidden="1" x14ac:dyDescent="0.2"/>
    <row r="3833" ht="10.199999999999999" hidden="1" x14ac:dyDescent="0.2"/>
    <row r="3834" ht="10.199999999999999" hidden="1" x14ac:dyDescent="0.2"/>
    <row r="3835" ht="10.199999999999999" hidden="1" x14ac:dyDescent="0.2"/>
    <row r="3836" ht="10.199999999999999" hidden="1" x14ac:dyDescent="0.2"/>
    <row r="3837" ht="10.199999999999999" hidden="1" x14ac:dyDescent="0.2"/>
    <row r="3838" ht="10.199999999999999" hidden="1" x14ac:dyDescent="0.2"/>
    <row r="3839" ht="10.199999999999999" hidden="1" x14ac:dyDescent="0.2"/>
    <row r="3840" ht="10.199999999999999" hidden="1" x14ac:dyDescent="0.2"/>
    <row r="3841" ht="10.199999999999999" hidden="1" x14ac:dyDescent="0.2"/>
    <row r="3842" ht="10.199999999999999" hidden="1" x14ac:dyDescent="0.2"/>
    <row r="3843" ht="10.199999999999999" hidden="1" x14ac:dyDescent="0.2"/>
    <row r="3844" ht="10.199999999999999" hidden="1" x14ac:dyDescent="0.2"/>
    <row r="3845" ht="10.199999999999999" hidden="1" x14ac:dyDescent="0.2"/>
    <row r="3846" ht="10.199999999999999" hidden="1" x14ac:dyDescent="0.2"/>
    <row r="3847" ht="10.199999999999999" hidden="1" x14ac:dyDescent="0.2"/>
    <row r="3848" ht="10.199999999999999" hidden="1" x14ac:dyDescent="0.2"/>
    <row r="3849" ht="10.199999999999999" hidden="1" x14ac:dyDescent="0.2"/>
    <row r="3850" ht="10.199999999999999" hidden="1" x14ac:dyDescent="0.2"/>
    <row r="3851" ht="10.199999999999999" hidden="1" x14ac:dyDescent="0.2"/>
    <row r="3852" ht="10.199999999999999" hidden="1" x14ac:dyDescent="0.2"/>
    <row r="3853" ht="10.199999999999999" hidden="1" x14ac:dyDescent="0.2"/>
    <row r="3854" ht="10.199999999999999" hidden="1" x14ac:dyDescent="0.2"/>
    <row r="3855" ht="10.199999999999999" hidden="1" x14ac:dyDescent="0.2"/>
    <row r="3856" ht="10.199999999999999" hidden="1" x14ac:dyDescent="0.2"/>
    <row r="3857" ht="10.199999999999999" hidden="1" x14ac:dyDescent="0.2"/>
    <row r="3858" ht="10.199999999999999" hidden="1" x14ac:dyDescent="0.2"/>
    <row r="3859" ht="10.199999999999999" hidden="1" x14ac:dyDescent="0.2"/>
    <row r="3860" ht="10.199999999999999" hidden="1" x14ac:dyDescent="0.2"/>
    <row r="3861" ht="10.199999999999999" hidden="1" x14ac:dyDescent="0.2"/>
    <row r="3862" ht="10.199999999999999" hidden="1" x14ac:dyDescent="0.2"/>
    <row r="3863" ht="10.199999999999999" hidden="1" x14ac:dyDescent="0.2"/>
    <row r="3864" ht="10.199999999999999" hidden="1" x14ac:dyDescent="0.2"/>
    <row r="3865" ht="10.199999999999999" hidden="1" x14ac:dyDescent="0.2"/>
    <row r="3866" ht="10.199999999999999" hidden="1" x14ac:dyDescent="0.2"/>
    <row r="3867" ht="10.199999999999999" hidden="1" x14ac:dyDescent="0.2"/>
    <row r="3868" ht="10.199999999999999" hidden="1" x14ac:dyDescent="0.2"/>
    <row r="3869" ht="10.199999999999999" hidden="1" x14ac:dyDescent="0.2"/>
    <row r="3870" ht="10.199999999999999" hidden="1" x14ac:dyDescent="0.2"/>
    <row r="3871" ht="10.199999999999999" hidden="1" x14ac:dyDescent="0.2"/>
    <row r="3872" ht="10.199999999999999" hidden="1" x14ac:dyDescent="0.2"/>
    <row r="3873" ht="10.199999999999999" hidden="1" x14ac:dyDescent="0.2"/>
    <row r="3874" ht="10.199999999999999" hidden="1" x14ac:dyDescent="0.2"/>
    <row r="3875" ht="10.199999999999999" hidden="1" x14ac:dyDescent="0.2"/>
    <row r="3876" ht="10.199999999999999" hidden="1" x14ac:dyDescent="0.2"/>
    <row r="3877" ht="10.199999999999999" hidden="1" x14ac:dyDescent="0.2"/>
    <row r="3878" ht="10.199999999999999" hidden="1" x14ac:dyDescent="0.2"/>
    <row r="3879" ht="10.199999999999999" hidden="1" x14ac:dyDescent="0.2"/>
    <row r="3880" ht="10.199999999999999" hidden="1" x14ac:dyDescent="0.2"/>
    <row r="3881" ht="10.199999999999999" hidden="1" x14ac:dyDescent="0.2"/>
    <row r="3882" ht="10.199999999999999" hidden="1" x14ac:dyDescent="0.2"/>
    <row r="3883" ht="10.199999999999999" hidden="1" x14ac:dyDescent="0.2"/>
    <row r="3884" ht="10.199999999999999" hidden="1" x14ac:dyDescent="0.2"/>
    <row r="3885" ht="10.199999999999999" hidden="1" x14ac:dyDescent="0.2"/>
    <row r="3886" ht="10.199999999999999" hidden="1" x14ac:dyDescent="0.2"/>
    <row r="3887" ht="10.199999999999999" hidden="1" x14ac:dyDescent="0.2"/>
    <row r="3888" ht="10.199999999999999" hidden="1" x14ac:dyDescent="0.2"/>
    <row r="3889" ht="10.199999999999999" hidden="1" x14ac:dyDescent="0.2"/>
    <row r="3890" ht="10.199999999999999" hidden="1" x14ac:dyDescent="0.2"/>
    <row r="3891" ht="10.199999999999999" hidden="1" x14ac:dyDescent="0.2"/>
    <row r="3892" ht="10.199999999999999" hidden="1" x14ac:dyDescent="0.2"/>
    <row r="3893" ht="10.199999999999999" hidden="1" x14ac:dyDescent="0.2"/>
    <row r="3894" ht="10.199999999999999" hidden="1" x14ac:dyDescent="0.2"/>
    <row r="3895" ht="10.199999999999999" hidden="1" x14ac:dyDescent="0.2"/>
    <row r="3896" ht="10.199999999999999" hidden="1" x14ac:dyDescent="0.2"/>
    <row r="3897" ht="10.199999999999999" hidden="1" x14ac:dyDescent="0.2"/>
    <row r="3898" ht="10.199999999999999" hidden="1" x14ac:dyDescent="0.2"/>
    <row r="3899" ht="10.199999999999999" hidden="1" x14ac:dyDescent="0.2"/>
    <row r="3900" ht="10.199999999999999" hidden="1" x14ac:dyDescent="0.2"/>
    <row r="3901" ht="10.199999999999999" hidden="1" x14ac:dyDescent="0.2"/>
    <row r="3902" ht="10.199999999999999" hidden="1" x14ac:dyDescent="0.2"/>
    <row r="3903" ht="10.199999999999999" hidden="1" x14ac:dyDescent="0.2"/>
    <row r="3904" ht="10.199999999999999" hidden="1" x14ac:dyDescent="0.2"/>
    <row r="3905" ht="10.199999999999999" hidden="1" x14ac:dyDescent="0.2"/>
    <row r="3906" ht="10.199999999999999" hidden="1" x14ac:dyDescent="0.2"/>
    <row r="3907" ht="10.199999999999999" hidden="1" x14ac:dyDescent="0.2"/>
    <row r="3908" ht="10.199999999999999" hidden="1" x14ac:dyDescent="0.2"/>
    <row r="3909" ht="10.199999999999999" hidden="1" x14ac:dyDescent="0.2"/>
    <row r="3910" ht="10.199999999999999" hidden="1" x14ac:dyDescent="0.2"/>
    <row r="3911" ht="10.199999999999999" hidden="1" x14ac:dyDescent="0.2"/>
    <row r="3912" ht="10.199999999999999" hidden="1" x14ac:dyDescent="0.2"/>
    <row r="3913" ht="10.199999999999999" hidden="1" x14ac:dyDescent="0.2"/>
    <row r="3914" ht="10.199999999999999" hidden="1" x14ac:dyDescent="0.2"/>
    <row r="3915" ht="10.199999999999999" hidden="1" x14ac:dyDescent="0.2"/>
    <row r="3916" ht="10.199999999999999" hidden="1" x14ac:dyDescent="0.2"/>
    <row r="3917" ht="10.199999999999999" hidden="1" x14ac:dyDescent="0.2"/>
    <row r="3918" ht="10.199999999999999" hidden="1" x14ac:dyDescent="0.2"/>
    <row r="3919" ht="10.199999999999999" hidden="1" x14ac:dyDescent="0.2"/>
    <row r="3920" ht="10.199999999999999" hidden="1" x14ac:dyDescent="0.2"/>
    <row r="3921" ht="10.199999999999999" hidden="1" x14ac:dyDescent="0.2"/>
    <row r="3922" ht="10.199999999999999" hidden="1" x14ac:dyDescent="0.2"/>
    <row r="3923" ht="10.199999999999999" hidden="1" x14ac:dyDescent="0.2"/>
    <row r="3924" ht="10.199999999999999" hidden="1" x14ac:dyDescent="0.2"/>
    <row r="3925" ht="10.199999999999999" hidden="1" x14ac:dyDescent="0.2"/>
    <row r="3926" ht="10.199999999999999" hidden="1" x14ac:dyDescent="0.2"/>
    <row r="3927" ht="10.199999999999999" hidden="1" x14ac:dyDescent="0.2"/>
    <row r="3928" ht="10.199999999999999" hidden="1" x14ac:dyDescent="0.2"/>
    <row r="3929" ht="10.199999999999999" hidden="1" x14ac:dyDescent="0.2"/>
    <row r="3930" ht="10.199999999999999" hidden="1" x14ac:dyDescent="0.2"/>
    <row r="3931" ht="10.199999999999999" hidden="1" x14ac:dyDescent="0.2"/>
    <row r="3932" ht="10.199999999999999" hidden="1" x14ac:dyDescent="0.2"/>
    <row r="3933" ht="10.199999999999999" hidden="1" x14ac:dyDescent="0.2"/>
    <row r="3934" ht="10.199999999999999" hidden="1" x14ac:dyDescent="0.2"/>
    <row r="3935" ht="10.199999999999999" hidden="1" x14ac:dyDescent="0.2"/>
    <row r="3936" ht="10.199999999999999" hidden="1" x14ac:dyDescent="0.2"/>
    <row r="3937" ht="10.199999999999999" hidden="1" x14ac:dyDescent="0.2"/>
    <row r="3938" ht="10.199999999999999" hidden="1" x14ac:dyDescent="0.2"/>
    <row r="3939" ht="10.199999999999999" hidden="1" x14ac:dyDescent="0.2"/>
    <row r="3940" ht="10.199999999999999" hidden="1" x14ac:dyDescent="0.2"/>
    <row r="3941" ht="10.199999999999999" hidden="1" x14ac:dyDescent="0.2"/>
    <row r="3942" ht="10.199999999999999" hidden="1" x14ac:dyDescent="0.2"/>
    <row r="3943" ht="10.199999999999999" hidden="1" x14ac:dyDescent="0.2"/>
    <row r="3944" ht="10.199999999999999" hidden="1" x14ac:dyDescent="0.2"/>
    <row r="3945" ht="10.199999999999999" hidden="1" x14ac:dyDescent="0.2"/>
    <row r="3946" ht="10.199999999999999" hidden="1" x14ac:dyDescent="0.2"/>
    <row r="3947" ht="10.199999999999999" hidden="1" x14ac:dyDescent="0.2"/>
    <row r="3948" ht="10.199999999999999" hidden="1" x14ac:dyDescent="0.2"/>
    <row r="3949" ht="10.199999999999999" hidden="1" x14ac:dyDescent="0.2"/>
    <row r="3950" ht="10.199999999999999" hidden="1" x14ac:dyDescent="0.2"/>
    <row r="3951" ht="10.199999999999999" hidden="1" x14ac:dyDescent="0.2"/>
    <row r="3952" ht="10.199999999999999" hidden="1" x14ac:dyDescent="0.2"/>
    <row r="3953" ht="10.199999999999999" hidden="1" x14ac:dyDescent="0.2"/>
    <row r="3954" ht="10.199999999999999" hidden="1" x14ac:dyDescent="0.2"/>
    <row r="3955" ht="10.199999999999999" hidden="1" x14ac:dyDescent="0.2"/>
    <row r="3956" ht="10.199999999999999" hidden="1" x14ac:dyDescent="0.2"/>
    <row r="3957" ht="10.199999999999999" hidden="1" x14ac:dyDescent="0.2"/>
    <row r="3958" ht="10.199999999999999" hidden="1" x14ac:dyDescent="0.2"/>
    <row r="3959" ht="10.199999999999999" hidden="1" x14ac:dyDescent="0.2"/>
    <row r="3960" ht="10.199999999999999" hidden="1" x14ac:dyDescent="0.2"/>
    <row r="3961" ht="10.199999999999999" hidden="1" x14ac:dyDescent="0.2"/>
    <row r="3962" ht="10.199999999999999" hidden="1" x14ac:dyDescent="0.2"/>
    <row r="3963" ht="10.199999999999999" hidden="1" x14ac:dyDescent="0.2"/>
    <row r="3964" ht="10.199999999999999" hidden="1" x14ac:dyDescent="0.2"/>
    <row r="3965" ht="10.199999999999999" hidden="1" x14ac:dyDescent="0.2"/>
    <row r="3966" ht="10.199999999999999" hidden="1" x14ac:dyDescent="0.2"/>
    <row r="3967" ht="10.199999999999999" hidden="1" x14ac:dyDescent="0.2"/>
    <row r="3968" ht="10.199999999999999" hidden="1" x14ac:dyDescent="0.2"/>
    <row r="3969" ht="10.199999999999999" hidden="1" x14ac:dyDescent="0.2"/>
    <row r="3970" ht="10.199999999999999" hidden="1" x14ac:dyDescent="0.2"/>
    <row r="3971" ht="10.199999999999999" hidden="1" x14ac:dyDescent="0.2"/>
    <row r="3972" ht="10.199999999999999" hidden="1" x14ac:dyDescent="0.2"/>
    <row r="3973" ht="10.199999999999999" hidden="1" x14ac:dyDescent="0.2"/>
    <row r="3974" ht="10.199999999999999" hidden="1" x14ac:dyDescent="0.2"/>
    <row r="3975" ht="10.199999999999999" hidden="1" x14ac:dyDescent="0.2"/>
    <row r="3976" ht="10.199999999999999" hidden="1" x14ac:dyDescent="0.2"/>
    <row r="3977" ht="10.199999999999999" hidden="1" x14ac:dyDescent="0.2"/>
    <row r="3978" ht="10.199999999999999" hidden="1" x14ac:dyDescent="0.2"/>
    <row r="3979" ht="10.199999999999999" hidden="1" x14ac:dyDescent="0.2"/>
    <row r="3980" ht="10.199999999999999" hidden="1" x14ac:dyDescent="0.2"/>
    <row r="3981" ht="10.199999999999999" hidden="1" x14ac:dyDescent="0.2"/>
    <row r="3982" ht="10.199999999999999" hidden="1" x14ac:dyDescent="0.2"/>
    <row r="3983" ht="10.199999999999999" hidden="1" x14ac:dyDescent="0.2"/>
    <row r="3984" ht="10.199999999999999" hidden="1" x14ac:dyDescent="0.2"/>
    <row r="3985" ht="10.199999999999999" hidden="1" x14ac:dyDescent="0.2"/>
    <row r="3986" ht="10.199999999999999" hidden="1" x14ac:dyDescent="0.2"/>
    <row r="3987" ht="10.199999999999999" hidden="1" x14ac:dyDescent="0.2"/>
    <row r="3988" ht="10.199999999999999" hidden="1" x14ac:dyDescent="0.2"/>
    <row r="3989" ht="10.199999999999999" hidden="1" x14ac:dyDescent="0.2"/>
    <row r="3990" ht="10.199999999999999" hidden="1" x14ac:dyDescent="0.2"/>
    <row r="3991" ht="10.199999999999999" hidden="1" x14ac:dyDescent="0.2"/>
    <row r="3992" ht="10.199999999999999" hidden="1" x14ac:dyDescent="0.2"/>
    <row r="3993" ht="10.199999999999999" hidden="1" x14ac:dyDescent="0.2"/>
    <row r="3994" ht="10.199999999999999" hidden="1" x14ac:dyDescent="0.2"/>
    <row r="3995" ht="10.199999999999999" hidden="1" x14ac:dyDescent="0.2"/>
    <row r="3996" ht="10.199999999999999" hidden="1" x14ac:dyDescent="0.2"/>
    <row r="3997" ht="10.199999999999999" hidden="1" x14ac:dyDescent="0.2"/>
    <row r="3998" ht="10.199999999999999" hidden="1" x14ac:dyDescent="0.2"/>
    <row r="3999" ht="10.199999999999999" hidden="1" x14ac:dyDescent="0.2"/>
    <row r="4000" ht="10.199999999999999" hidden="1" x14ac:dyDescent="0.2"/>
    <row r="4001" ht="10.199999999999999" hidden="1" x14ac:dyDescent="0.2"/>
    <row r="4002" ht="10.199999999999999" hidden="1" x14ac:dyDescent="0.2"/>
    <row r="4003" ht="10.199999999999999" hidden="1" x14ac:dyDescent="0.2"/>
    <row r="4004" ht="10.199999999999999" hidden="1" x14ac:dyDescent="0.2"/>
    <row r="4005" ht="10.199999999999999" hidden="1" x14ac:dyDescent="0.2"/>
    <row r="4006" ht="10.199999999999999" hidden="1" x14ac:dyDescent="0.2"/>
    <row r="4007" ht="10.199999999999999" hidden="1" x14ac:dyDescent="0.2"/>
    <row r="4008" ht="10.199999999999999" hidden="1" x14ac:dyDescent="0.2"/>
    <row r="4009" ht="10.199999999999999" hidden="1" x14ac:dyDescent="0.2"/>
    <row r="4010" ht="10.199999999999999" hidden="1" x14ac:dyDescent="0.2"/>
    <row r="4011" ht="10.199999999999999" hidden="1" x14ac:dyDescent="0.2"/>
    <row r="4012" ht="10.199999999999999" hidden="1" x14ac:dyDescent="0.2"/>
    <row r="4013" ht="10.199999999999999" hidden="1" x14ac:dyDescent="0.2"/>
    <row r="4014" ht="10.199999999999999" hidden="1" x14ac:dyDescent="0.2"/>
    <row r="4015" ht="10.199999999999999" hidden="1" x14ac:dyDescent="0.2"/>
    <row r="4016" ht="10.199999999999999" hidden="1" x14ac:dyDescent="0.2"/>
    <row r="4017" ht="10.199999999999999" hidden="1" x14ac:dyDescent="0.2"/>
    <row r="4018" ht="10.199999999999999" hidden="1" x14ac:dyDescent="0.2"/>
    <row r="4019" ht="10.199999999999999" hidden="1" x14ac:dyDescent="0.2"/>
    <row r="4020" ht="10.199999999999999" hidden="1" x14ac:dyDescent="0.2"/>
    <row r="4021" ht="10.199999999999999" hidden="1" x14ac:dyDescent="0.2"/>
    <row r="4022" ht="10.199999999999999" hidden="1" x14ac:dyDescent="0.2"/>
    <row r="4023" ht="10.199999999999999" hidden="1" x14ac:dyDescent="0.2"/>
    <row r="4024" ht="10.199999999999999" hidden="1" x14ac:dyDescent="0.2"/>
    <row r="4025" ht="10.199999999999999" hidden="1" x14ac:dyDescent="0.2"/>
    <row r="4026" ht="10.199999999999999" hidden="1" x14ac:dyDescent="0.2"/>
    <row r="4027" ht="10.199999999999999" hidden="1" x14ac:dyDescent="0.2"/>
    <row r="4028" ht="10.199999999999999" hidden="1" x14ac:dyDescent="0.2"/>
    <row r="4029" ht="10.199999999999999" hidden="1" x14ac:dyDescent="0.2"/>
    <row r="4030" ht="10.199999999999999" hidden="1" x14ac:dyDescent="0.2"/>
    <row r="4031" ht="10.199999999999999" hidden="1" x14ac:dyDescent="0.2"/>
    <row r="4032" ht="10.199999999999999" hidden="1" x14ac:dyDescent="0.2"/>
    <row r="4033" ht="10.199999999999999" hidden="1" x14ac:dyDescent="0.2"/>
    <row r="4034" ht="10.199999999999999" hidden="1" x14ac:dyDescent="0.2"/>
    <row r="4035" ht="10.199999999999999" hidden="1" x14ac:dyDescent="0.2"/>
    <row r="4036" ht="10.199999999999999" hidden="1" x14ac:dyDescent="0.2"/>
    <row r="4037" ht="10.199999999999999" hidden="1" x14ac:dyDescent="0.2"/>
    <row r="4038" ht="10.199999999999999" hidden="1" x14ac:dyDescent="0.2"/>
    <row r="4039" ht="10.199999999999999" hidden="1" x14ac:dyDescent="0.2"/>
    <row r="4040" ht="10.199999999999999" hidden="1" x14ac:dyDescent="0.2"/>
    <row r="4041" ht="10.199999999999999" hidden="1" x14ac:dyDescent="0.2"/>
    <row r="4042" ht="10.199999999999999" hidden="1" x14ac:dyDescent="0.2"/>
    <row r="4043" ht="10.199999999999999" hidden="1" x14ac:dyDescent="0.2"/>
    <row r="4044" ht="10.199999999999999" hidden="1" x14ac:dyDescent="0.2"/>
    <row r="4045" ht="10.199999999999999" hidden="1" x14ac:dyDescent="0.2"/>
    <row r="4046" ht="10.199999999999999" hidden="1" x14ac:dyDescent="0.2"/>
    <row r="4047" ht="10.199999999999999" hidden="1" x14ac:dyDescent="0.2"/>
    <row r="4048" ht="10.199999999999999" hidden="1" x14ac:dyDescent="0.2"/>
    <row r="4049" ht="10.199999999999999" hidden="1" x14ac:dyDescent="0.2"/>
    <row r="4050" ht="10.199999999999999" hidden="1" x14ac:dyDescent="0.2"/>
    <row r="4051" ht="10.199999999999999" hidden="1" x14ac:dyDescent="0.2"/>
    <row r="4052" ht="10.199999999999999" hidden="1" x14ac:dyDescent="0.2"/>
    <row r="4053" ht="10.199999999999999" hidden="1" x14ac:dyDescent="0.2"/>
    <row r="4054" ht="10.199999999999999" hidden="1" x14ac:dyDescent="0.2"/>
    <row r="4055" ht="10.199999999999999" hidden="1" x14ac:dyDescent="0.2"/>
    <row r="4056" ht="10.199999999999999" hidden="1" x14ac:dyDescent="0.2"/>
    <row r="4057" ht="10.199999999999999" hidden="1" x14ac:dyDescent="0.2"/>
    <row r="4058" ht="10.199999999999999" hidden="1" x14ac:dyDescent="0.2"/>
    <row r="4059" ht="10.199999999999999" hidden="1" x14ac:dyDescent="0.2"/>
    <row r="4060" ht="10.199999999999999" hidden="1" x14ac:dyDescent="0.2"/>
    <row r="4061" ht="10.199999999999999" hidden="1" x14ac:dyDescent="0.2"/>
    <row r="4062" ht="10.199999999999999" hidden="1" x14ac:dyDescent="0.2"/>
    <row r="4063" ht="10.199999999999999" hidden="1" x14ac:dyDescent="0.2"/>
    <row r="4064" ht="10.199999999999999" hidden="1" x14ac:dyDescent="0.2"/>
    <row r="4065" ht="10.199999999999999" hidden="1" x14ac:dyDescent="0.2"/>
    <row r="4066" ht="10.199999999999999" hidden="1" x14ac:dyDescent="0.2"/>
    <row r="4067" ht="10.199999999999999" hidden="1" x14ac:dyDescent="0.2"/>
    <row r="4068" ht="10.199999999999999" hidden="1" x14ac:dyDescent="0.2"/>
    <row r="4069" ht="10.199999999999999" hidden="1" x14ac:dyDescent="0.2"/>
    <row r="4070" ht="10.199999999999999" hidden="1" x14ac:dyDescent="0.2"/>
    <row r="4071" ht="10.199999999999999" hidden="1" x14ac:dyDescent="0.2"/>
    <row r="4072" ht="10.199999999999999" hidden="1" x14ac:dyDescent="0.2"/>
    <row r="4073" ht="10.199999999999999" hidden="1" x14ac:dyDescent="0.2"/>
    <row r="4074" ht="10.199999999999999" hidden="1" x14ac:dyDescent="0.2"/>
    <row r="4075" ht="10.199999999999999" hidden="1" x14ac:dyDescent="0.2"/>
    <row r="4076" ht="10.199999999999999" hidden="1" x14ac:dyDescent="0.2"/>
    <row r="4077" ht="10.199999999999999" hidden="1" x14ac:dyDescent="0.2"/>
    <row r="4078" ht="10.199999999999999" hidden="1" x14ac:dyDescent="0.2"/>
    <row r="4079" ht="10.199999999999999" hidden="1" x14ac:dyDescent="0.2"/>
    <row r="4080" ht="10.199999999999999" hidden="1" x14ac:dyDescent="0.2"/>
    <row r="4081" ht="10.199999999999999" hidden="1" x14ac:dyDescent="0.2"/>
    <row r="4082" ht="10.199999999999999" hidden="1" x14ac:dyDescent="0.2"/>
    <row r="4083" ht="10.199999999999999" hidden="1" x14ac:dyDescent="0.2"/>
    <row r="4084" ht="10.199999999999999" hidden="1" x14ac:dyDescent="0.2"/>
    <row r="4085" ht="10.199999999999999" hidden="1" x14ac:dyDescent="0.2"/>
    <row r="4086" ht="10.199999999999999" hidden="1" x14ac:dyDescent="0.2"/>
    <row r="4087" ht="10.199999999999999" hidden="1" x14ac:dyDescent="0.2"/>
    <row r="4088" ht="10.199999999999999" hidden="1" x14ac:dyDescent="0.2"/>
    <row r="4089" ht="10.199999999999999" hidden="1" x14ac:dyDescent="0.2"/>
    <row r="4090" ht="10.199999999999999" hidden="1" x14ac:dyDescent="0.2"/>
    <row r="4091" ht="10.199999999999999" hidden="1" x14ac:dyDescent="0.2"/>
    <row r="4092" ht="10.199999999999999" hidden="1" x14ac:dyDescent="0.2"/>
    <row r="4093" ht="10.199999999999999" hidden="1" x14ac:dyDescent="0.2"/>
    <row r="4094" ht="10.199999999999999" hidden="1" x14ac:dyDescent="0.2"/>
    <row r="4095" ht="10.199999999999999" hidden="1" x14ac:dyDescent="0.2"/>
    <row r="4096" ht="10.199999999999999" hidden="1" x14ac:dyDescent="0.2"/>
    <row r="4097" ht="10.199999999999999" hidden="1" x14ac:dyDescent="0.2"/>
    <row r="4098" ht="10.199999999999999" hidden="1" x14ac:dyDescent="0.2"/>
    <row r="4099" ht="10.199999999999999" hidden="1" x14ac:dyDescent="0.2"/>
    <row r="4100" ht="10.199999999999999" hidden="1" x14ac:dyDescent="0.2"/>
    <row r="4101" ht="10.199999999999999" hidden="1" x14ac:dyDescent="0.2"/>
    <row r="4102" ht="10.199999999999999" hidden="1" x14ac:dyDescent="0.2"/>
    <row r="4103" ht="10.199999999999999" hidden="1" x14ac:dyDescent="0.2"/>
    <row r="4104" ht="10.199999999999999" hidden="1" x14ac:dyDescent="0.2"/>
    <row r="4105" ht="10.199999999999999" hidden="1" x14ac:dyDescent="0.2"/>
    <row r="4106" ht="10.199999999999999" hidden="1" x14ac:dyDescent="0.2"/>
    <row r="4107" ht="10.199999999999999" hidden="1" x14ac:dyDescent="0.2"/>
    <row r="4108" ht="10.199999999999999" hidden="1" x14ac:dyDescent="0.2"/>
    <row r="4109" ht="10.199999999999999" hidden="1" x14ac:dyDescent="0.2"/>
    <row r="4110" ht="10.199999999999999" hidden="1" x14ac:dyDescent="0.2"/>
    <row r="4111" ht="10.199999999999999" hidden="1" x14ac:dyDescent="0.2"/>
    <row r="4112" ht="10.199999999999999" hidden="1" x14ac:dyDescent="0.2"/>
    <row r="4113" ht="10.199999999999999" hidden="1" x14ac:dyDescent="0.2"/>
    <row r="4114" ht="10.199999999999999" hidden="1" x14ac:dyDescent="0.2"/>
    <row r="4115" ht="10.199999999999999" hidden="1" x14ac:dyDescent="0.2"/>
    <row r="4116" ht="10.199999999999999" hidden="1" x14ac:dyDescent="0.2"/>
    <row r="4117" ht="10.199999999999999" hidden="1" x14ac:dyDescent="0.2"/>
    <row r="4118" ht="10.199999999999999" hidden="1" x14ac:dyDescent="0.2"/>
    <row r="4119" ht="10.199999999999999" hidden="1" x14ac:dyDescent="0.2"/>
    <row r="4120" ht="10.199999999999999" hidden="1" x14ac:dyDescent="0.2"/>
    <row r="4121" ht="10.199999999999999" hidden="1" x14ac:dyDescent="0.2"/>
    <row r="4122" ht="10.199999999999999" hidden="1" x14ac:dyDescent="0.2"/>
    <row r="4123" ht="10.199999999999999" hidden="1" x14ac:dyDescent="0.2"/>
    <row r="4124" ht="10.199999999999999" hidden="1" x14ac:dyDescent="0.2"/>
    <row r="4125" ht="10.199999999999999" hidden="1" x14ac:dyDescent="0.2"/>
    <row r="4126" ht="10.199999999999999" hidden="1" x14ac:dyDescent="0.2"/>
    <row r="4127" ht="10.199999999999999" hidden="1" x14ac:dyDescent="0.2"/>
    <row r="4128" ht="10.199999999999999" hidden="1" x14ac:dyDescent="0.2"/>
    <row r="4129" ht="10.199999999999999" hidden="1" x14ac:dyDescent="0.2"/>
    <row r="4130" ht="10.199999999999999" hidden="1" x14ac:dyDescent="0.2"/>
    <row r="4131" ht="10.199999999999999" hidden="1" x14ac:dyDescent="0.2"/>
    <row r="4132" ht="10.199999999999999" hidden="1" x14ac:dyDescent="0.2"/>
    <row r="4133" ht="10.199999999999999" hidden="1" x14ac:dyDescent="0.2"/>
    <row r="4134" ht="10.199999999999999" hidden="1" x14ac:dyDescent="0.2"/>
    <row r="4135" ht="10.199999999999999" hidden="1" x14ac:dyDescent="0.2"/>
    <row r="4136" ht="10.199999999999999" hidden="1" x14ac:dyDescent="0.2"/>
    <row r="4137" ht="10.199999999999999" hidden="1" x14ac:dyDescent="0.2"/>
    <row r="4138" ht="10.199999999999999" hidden="1" x14ac:dyDescent="0.2"/>
    <row r="4139" ht="10.199999999999999" hidden="1" x14ac:dyDescent="0.2"/>
    <row r="4140" ht="10.199999999999999" hidden="1" x14ac:dyDescent="0.2"/>
    <row r="4141" ht="10.199999999999999" hidden="1" x14ac:dyDescent="0.2"/>
    <row r="4142" ht="10.199999999999999" hidden="1" x14ac:dyDescent="0.2"/>
    <row r="4143" ht="10.199999999999999" hidden="1" x14ac:dyDescent="0.2"/>
    <row r="4144" ht="10.199999999999999" hidden="1" x14ac:dyDescent="0.2"/>
    <row r="4145" ht="10.199999999999999" hidden="1" x14ac:dyDescent="0.2"/>
    <row r="4146" ht="10.199999999999999" hidden="1" x14ac:dyDescent="0.2"/>
    <row r="4147" ht="10.199999999999999" hidden="1" x14ac:dyDescent="0.2"/>
    <row r="4148" ht="10.199999999999999" hidden="1" x14ac:dyDescent="0.2"/>
    <row r="4149" ht="10.199999999999999" hidden="1" x14ac:dyDescent="0.2"/>
    <row r="4150" ht="10.199999999999999" hidden="1" x14ac:dyDescent="0.2"/>
    <row r="4151" ht="10.199999999999999" hidden="1" x14ac:dyDescent="0.2"/>
    <row r="4152" ht="10.199999999999999" hidden="1" x14ac:dyDescent="0.2"/>
    <row r="4153" ht="10.199999999999999" hidden="1" x14ac:dyDescent="0.2"/>
    <row r="4154" ht="10.199999999999999" hidden="1" x14ac:dyDescent="0.2"/>
    <row r="4155" ht="10.199999999999999" hidden="1" x14ac:dyDescent="0.2"/>
    <row r="4156" ht="10.199999999999999" hidden="1" x14ac:dyDescent="0.2"/>
    <row r="4157" ht="10.199999999999999" hidden="1" x14ac:dyDescent="0.2"/>
    <row r="4158" ht="10.199999999999999" hidden="1" x14ac:dyDescent="0.2"/>
    <row r="4159" ht="10.199999999999999" hidden="1" x14ac:dyDescent="0.2"/>
    <row r="4160" ht="10.199999999999999" hidden="1" x14ac:dyDescent="0.2"/>
    <row r="4161" ht="10.199999999999999" hidden="1" x14ac:dyDescent="0.2"/>
    <row r="4162" ht="10.199999999999999" hidden="1" x14ac:dyDescent="0.2"/>
    <row r="4163" ht="10.199999999999999" hidden="1" x14ac:dyDescent="0.2"/>
    <row r="4164" ht="10.199999999999999" hidden="1" x14ac:dyDescent="0.2"/>
    <row r="4165" ht="10.199999999999999" hidden="1" x14ac:dyDescent="0.2"/>
    <row r="4166" ht="10.199999999999999" hidden="1" x14ac:dyDescent="0.2"/>
    <row r="4167" ht="10.199999999999999" hidden="1" x14ac:dyDescent="0.2"/>
    <row r="4168" ht="10.199999999999999" hidden="1" x14ac:dyDescent="0.2"/>
    <row r="4169" ht="10.199999999999999" hidden="1" x14ac:dyDescent="0.2"/>
    <row r="4170" ht="10.199999999999999" hidden="1" x14ac:dyDescent="0.2"/>
    <row r="4171" ht="10.199999999999999" hidden="1" x14ac:dyDescent="0.2"/>
    <row r="4172" ht="10.199999999999999" hidden="1" x14ac:dyDescent="0.2"/>
    <row r="4173" ht="10.199999999999999" hidden="1" x14ac:dyDescent="0.2"/>
    <row r="4174" ht="10.199999999999999" hidden="1" x14ac:dyDescent="0.2"/>
    <row r="4175" ht="10.199999999999999" hidden="1" x14ac:dyDescent="0.2"/>
    <row r="4176" ht="10.199999999999999" hidden="1" x14ac:dyDescent="0.2"/>
    <row r="4177" ht="10.199999999999999" hidden="1" x14ac:dyDescent="0.2"/>
    <row r="4178" ht="10.199999999999999" hidden="1" x14ac:dyDescent="0.2"/>
    <row r="4179" ht="10.199999999999999" hidden="1" x14ac:dyDescent="0.2"/>
    <row r="4180" ht="10.199999999999999" hidden="1" x14ac:dyDescent="0.2"/>
    <row r="4181" ht="10.199999999999999" hidden="1" x14ac:dyDescent="0.2"/>
    <row r="4182" ht="10.199999999999999" hidden="1" x14ac:dyDescent="0.2"/>
    <row r="4183" ht="10.199999999999999" hidden="1" x14ac:dyDescent="0.2"/>
    <row r="4184" ht="10.199999999999999" hidden="1" x14ac:dyDescent="0.2"/>
    <row r="4185" ht="10.199999999999999" hidden="1" x14ac:dyDescent="0.2"/>
    <row r="4186" ht="10.199999999999999" hidden="1" x14ac:dyDescent="0.2"/>
    <row r="4187" ht="10.199999999999999" hidden="1" x14ac:dyDescent="0.2"/>
    <row r="4188" ht="10.199999999999999" hidden="1" x14ac:dyDescent="0.2"/>
    <row r="4189" ht="10.199999999999999" hidden="1" x14ac:dyDescent="0.2"/>
    <row r="4190" ht="10.199999999999999" hidden="1" x14ac:dyDescent="0.2"/>
    <row r="4191" ht="10.199999999999999" hidden="1" x14ac:dyDescent="0.2"/>
    <row r="4192" ht="10.199999999999999" hidden="1" x14ac:dyDescent="0.2"/>
    <row r="4193" ht="10.199999999999999" hidden="1" x14ac:dyDescent="0.2"/>
    <row r="4194" ht="10.199999999999999" hidden="1" x14ac:dyDescent="0.2"/>
    <row r="4195" ht="10.199999999999999" hidden="1" x14ac:dyDescent="0.2"/>
    <row r="4196" ht="10.199999999999999" hidden="1" x14ac:dyDescent="0.2"/>
    <row r="4197" ht="10.199999999999999" hidden="1" x14ac:dyDescent="0.2"/>
    <row r="4198" ht="10.199999999999999" hidden="1" x14ac:dyDescent="0.2"/>
    <row r="4199" ht="10.199999999999999" hidden="1" x14ac:dyDescent="0.2"/>
    <row r="4200" ht="10.199999999999999" hidden="1" x14ac:dyDescent="0.2"/>
    <row r="4201" ht="10.199999999999999" hidden="1" x14ac:dyDescent="0.2"/>
    <row r="4202" ht="10.199999999999999" hidden="1" x14ac:dyDescent="0.2"/>
    <row r="4203" ht="10.199999999999999" hidden="1" x14ac:dyDescent="0.2"/>
    <row r="4204" ht="10.199999999999999" hidden="1" x14ac:dyDescent="0.2"/>
    <row r="4205" ht="10.199999999999999" hidden="1" x14ac:dyDescent="0.2"/>
    <row r="4206" ht="10.199999999999999" hidden="1" x14ac:dyDescent="0.2"/>
    <row r="4207" ht="10.199999999999999" hidden="1" x14ac:dyDescent="0.2"/>
    <row r="4208" ht="10.199999999999999" hidden="1" x14ac:dyDescent="0.2"/>
    <row r="4209" ht="10.199999999999999" hidden="1" x14ac:dyDescent="0.2"/>
    <row r="4210" ht="10.199999999999999" hidden="1" x14ac:dyDescent="0.2"/>
    <row r="4211" ht="10.199999999999999" hidden="1" x14ac:dyDescent="0.2"/>
    <row r="4212" ht="10.199999999999999" hidden="1" x14ac:dyDescent="0.2"/>
    <row r="4213" ht="10.199999999999999" hidden="1" x14ac:dyDescent="0.2"/>
    <row r="4214" ht="10.199999999999999" hidden="1" x14ac:dyDescent="0.2"/>
    <row r="4215" ht="10.199999999999999" hidden="1" x14ac:dyDescent="0.2"/>
    <row r="4216" ht="10.199999999999999" hidden="1" x14ac:dyDescent="0.2"/>
    <row r="4217" ht="10.199999999999999" hidden="1" x14ac:dyDescent="0.2"/>
    <row r="4218" ht="10.199999999999999" hidden="1" x14ac:dyDescent="0.2"/>
    <row r="4219" ht="10.199999999999999" hidden="1" x14ac:dyDescent="0.2"/>
    <row r="4220" ht="10.199999999999999" hidden="1" x14ac:dyDescent="0.2"/>
    <row r="4221" ht="10.199999999999999" hidden="1" x14ac:dyDescent="0.2"/>
    <row r="4222" ht="10.199999999999999" hidden="1" x14ac:dyDescent="0.2"/>
    <row r="4223" ht="10.199999999999999" hidden="1" x14ac:dyDescent="0.2"/>
    <row r="4224" ht="10.199999999999999" hidden="1" x14ac:dyDescent="0.2"/>
    <row r="4225" ht="10.199999999999999" hidden="1" x14ac:dyDescent="0.2"/>
    <row r="4226" ht="10.199999999999999" hidden="1" x14ac:dyDescent="0.2"/>
    <row r="4227" ht="10.199999999999999" hidden="1" x14ac:dyDescent="0.2"/>
    <row r="4228" ht="10.199999999999999" hidden="1" x14ac:dyDescent="0.2"/>
    <row r="4229" ht="10.199999999999999" hidden="1" x14ac:dyDescent="0.2"/>
    <row r="4230" ht="10.199999999999999" hidden="1" x14ac:dyDescent="0.2"/>
    <row r="4231" ht="10.199999999999999" hidden="1" x14ac:dyDescent="0.2"/>
    <row r="4232" ht="10.199999999999999" hidden="1" x14ac:dyDescent="0.2"/>
    <row r="4233" ht="10.199999999999999" hidden="1" x14ac:dyDescent="0.2"/>
    <row r="4234" ht="10.199999999999999" hidden="1" x14ac:dyDescent="0.2"/>
    <row r="4235" ht="10.199999999999999" hidden="1" x14ac:dyDescent="0.2"/>
    <row r="4236" ht="10.199999999999999" hidden="1" x14ac:dyDescent="0.2"/>
    <row r="4237" ht="10.199999999999999" hidden="1" x14ac:dyDescent="0.2"/>
    <row r="4238" ht="10.199999999999999" hidden="1" x14ac:dyDescent="0.2"/>
    <row r="4239" ht="10.199999999999999" hidden="1" x14ac:dyDescent="0.2"/>
    <row r="4240" ht="10.199999999999999" hidden="1" x14ac:dyDescent="0.2"/>
    <row r="4241" ht="10.199999999999999" hidden="1" x14ac:dyDescent="0.2"/>
    <row r="4242" ht="10.199999999999999" hidden="1" x14ac:dyDescent="0.2"/>
    <row r="4243" ht="10.199999999999999" hidden="1" x14ac:dyDescent="0.2"/>
    <row r="4244" ht="10.199999999999999" hidden="1" x14ac:dyDescent="0.2"/>
    <row r="4245" ht="10.199999999999999" hidden="1" x14ac:dyDescent="0.2"/>
    <row r="4246" ht="10.199999999999999" hidden="1" x14ac:dyDescent="0.2"/>
    <row r="4247" ht="10.199999999999999" hidden="1" x14ac:dyDescent="0.2"/>
    <row r="4248" ht="10.199999999999999" hidden="1" x14ac:dyDescent="0.2"/>
    <row r="4249" ht="10.199999999999999" hidden="1" x14ac:dyDescent="0.2"/>
    <row r="4250" ht="10.199999999999999" hidden="1" x14ac:dyDescent="0.2"/>
    <row r="4251" ht="10.199999999999999" hidden="1" x14ac:dyDescent="0.2"/>
    <row r="4252" ht="10.199999999999999" hidden="1" x14ac:dyDescent="0.2"/>
    <row r="4253" ht="10.199999999999999" hidden="1" x14ac:dyDescent="0.2"/>
    <row r="4254" ht="10.199999999999999" hidden="1" x14ac:dyDescent="0.2"/>
    <row r="4255" ht="10.199999999999999" hidden="1" x14ac:dyDescent="0.2"/>
    <row r="4256" ht="10.199999999999999" hidden="1" x14ac:dyDescent="0.2"/>
    <row r="4257" ht="10.199999999999999" hidden="1" x14ac:dyDescent="0.2"/>
    <row r="4258" ht="10.199999999999999" hidden="1" x14ac:dyDescent="0.2"/>
    <row r="4259" ht="10.199999999999999" hidden="1" x14ac:dyDescent="0.2"/>
    <row r="4260" ht="10.199999999999999" hidden="1" x14ac:dyDescent="0.2"/>
    <row r="4261" ht="10.199999999999999" hidden="1" x14ac:dyDescent="0.2"/>
    <row r="4262" ht="10.199999999999999" hidden="1" x14ac:dyDescent="0.2"/>
    <row r="4263" ht="10.199999999999999" hidden="1" x14ac:dyDescent="0.2"/>
    <row r="4264" ht="10.199999999999999" hidden="1" x14ac:dyDescent="0.2"/>
    <row r="4265" ht="10.199999999999999" hidden="1" x14ac:dyDescent="0.2"/>
    <row r="4266" ht="10.199999999999999" hidden="1" x14ac:dyDescent="0.2"/>
    <row r="4267" ht="10.199999999999999" hidden="1" x14ac:dyDescent="0.2"/>
    <row r="4268" ht="10.199999999999999" hidden="1" x14ac:dyDescent="0.2"/>
    <row r="4269" ht="10.199999999999999" hidden="1" x14ac:dyDescent="0.2"/>
    <row r="4270" ht="10.199999999999999" hidden="1" x14ac:dyDescent="0.2"/>
    <row r="4271" ht="10.199999999999999" hidden="1" x14ac:dyDescent="0.2"/>
    <row r="4272" ht="10.199999999999999" hidden="1" x14ac:dyDescent="0.2"/>
    <row r="4273" ht="10.199999999999999" hidden="1" x14ac:dyDescent="0.2"/>
    <row r="4274" ht="10.199999999999999" hidden="1" x14ac:dyDescent="0.2"/>
    <row r="4275" ht="10.199999999999999" hidden="1" x14ac:dyDescent="0.2"/>
    <row r="4276" ht="10.199999999999999" hidden="1" x14ac:dyDescent="0.2"/>
    <row r="4277" ht="10.199999999999999" hidden="1" x14ac:dyDescent="0.2"/>
    <row r="4278" ht="10.199999999999999" hidden="1" x14ac:dyDescent="0.2"/>
    <row r="4279" ht="10.199999999999999" hidden="1" x14ac:dyDescent="0.2"/>
    <row r="4280" ht="10.199999999999999" hidden="1" x14ac:dyDescent="0.2"/>
    <row r="4281" ht="10.199999999999999" hidden="1" x14ac:dyDescent="0.2"/>
    <row r="4282" ht="10.199999999999999" hidden="1" x14ac:dyDescent="0.2"/>
    <row r="4283" ht="10.199999999999999" hidden="1" x14ac:dyDescent="0.2"/>
    <row r="4284" ht="10.199999999999999" hidden="1" x14ac:dyDescent="0.2"/>
    <row r="4285" ht="10.199999999999999" hidden="1" x14ac:dyDescent="0.2"/>
    <row r="4286" ht="10.199999999999999" hidden="1" x14ac:dyDescent="0.2"/>
    <row r="4287" ht="10.199999999999999" hidden="1" x14ac:dyDescent="0.2"/>
    <row r="4288" ht="10.199999999999999" hidden="1" x14ac:dyDescent="0.2"/>
    <row r="4289" ht="10.199999999999999" hidden="1" x14ac:dyDescent="0.2"/>
    <row r="4290" ht="10.199999999999999" hidden="1" x14ac:dyDescent="0.2"/>
    <row r="4291" ht="10.199999999999999" hidden="1" x14ac:dyDescent="0.2"/>
    <row r="4292" ht="10.199999999999999" hidden="1" x14ac:dyDescent="0.2"/>
    <row r="4293" ht="10.199999999999999" hidden="1" x14ac:dyDescent="0.2"/>
    <row r="4294" ht="10.199999999999999" hidden="1" x14ac:dyDescent="0.2"/>
    <row r="4295" ht="10.199999999999999" hidden="1" x14ac:dyDescent="0.2"/>
    <row r="4296" ht="10.199999999999999" hidden="1" x14ac:dyDescent="0.2"/>
    <row r="4297" ht="10.199999999999999" hidden="1" x14ac:dyDescent="0.2"/>
    <row r="4298" ht="10.199999999999999" hidden="1" x14ac:dyDescent="0.2"/>
    <row r="4299" ht="10.199999999999999" hidden="1" x14ac:dyDescent="0.2"/>
    <row r="4300" ht="10.199999999999999" hidden="1" x14ac:dyDescent="0.2"/>
    <row r="4301" ht="10.199999999999999" hidden="1" x14ac:dyDescent="0.2"/>
    <row r="4302" ht="10.199999999999999" hidden="1" x14ac:dyDescent="0.2"/>
    <row r="4303" ht="10.199999999999999" hidden="1" x14ac:dyDescent="0.2"/>
    <row r="4304" ht="10.199999999999999" hidden="1" x14ac:dyDescent="0.2"/>
    <row r="4305" ht="10.199999999999999" hidden="1" x14ac:dyDescent="0.2"/>
    <row r="4306" ht="10.199999999999999" hidden="1" x14ac:dyDescent="0.2"/>
    <row r="4307" ht="10.199999999999999" hidden="1" x14ac:dyDescent="0.2"/>
    <row r="4308" ht="10.199999999999999" hidden="1" x14ac:dyDescent="0.2"/>
    <row r="4309" ht="10.199999999999999" hidden="1" x14ac:dyDescent="0.2"/>
    <row r="4310" ht="10.199999999999999" hidden="1" x14ac:dyDescent="0.2"/>
    <row r="4311" ht="10.199999999999999" hidden="1" x14ac:dyDescent="0.2"/>
    <row r="4312" ht="10.199999999999999" hidden="1" x14ac:dyDescent="0.2"/>
    <row r="4313" ht="10.199999999999999" hidden="1" x14ac:dyDescent="0.2"/>
    <row r="4314" ht="10.199999999999999" hidden="1" x14ac:dyDescent="0.2"/>
    <row r="4315" ht="10.199999999999999" hidden="1" x14ac:dyDescent="0.2"/>
    <row r="4316" ht="10.199999999999999" hidden="1" x14ac:dyDescent="0.2"/>
    <row r="4317" ht="10.199999999999999" hidden="1" x14ac:dyDescent="0.2"/>
    <row r="4318" ht="10.199999999999999" hidden="1" x14ac:dyDescent="0.2"/>
    <row r="4319" ht="10.199999999999999" hidden="1" x14ac:dyDescent="0.2"/>
    <row r="4320" ht="10.199999999999999" hidden="1" x14ac:dyDescent="0.2"/>
    <row r="4321" ht="10.199999999999999" hidden="1" x14ac:dyDescent="0.2"/>
    <row r="4322" ht="10.199999999999999" hidden="1" x14ac:dyDescent="0.2"/>
    <row r="4323" ht="10.199999999999999" hidden="1" x14ac:dyDescent="0.2"/>
    <row r="4324" ht="10.199999999999999" hidden="1" x14ac:dyDescent="0.2"/>
    <row r="4325" ht="10.199999999999999" hidden="1" x14ac:dyDescent="0.2"/>
    <row r="4326" ht="10.199999999999999" hidden="1" x14ac:dyDescent="0.2"/>
    <row r="4327" ht="10.199999999999999" hidden="1" x14ac:dyDescent="0.2"/>
    <row r="4328" ht="10.199999999999999" hidden="1" x14ac:dyDescent="0.2"/>
    <row r="4329" ht="10.199999999999999" hidden="1" x14ac:dyDescent="0.2"/>
    <row r="4330" ht="10.199999999999999" hidden="1" x14ac:dyDescent="0.2"/>
    <row r="4331" ht="10.199999999999999" hidden="1" x14ac:dyDescent="0.2"/>
    <row r="4332" ht="10.199999999999999" hidden="1" x14ac:dyDescent="0.2"/>
    <row r="4333" ht="10.199999999999999" hidden="1" x14ac:dyDescent="0.2"/>
    <row r="4334" ht="10.199999999999999" hidden="1" x14ac:dyDescent="0.2"/>
    <row r="4335" ht="10.199999999999999" hidden="1" x14ac:dyDescent="0.2"/>
    <row r="4336" ht="10.199999999999999" hidden="1" x14ac:dyDescent="0.2"/>
    <row r="4337" ht="10.199999999999999" hidden="1" x14ac:dyDescent="0.2"/>
    <row r="4338" ht="10.199999999999999" hidden="1" x14ac:dyDescent="0.2"/>
    <row r="4339" ht="10.199999999999999" hidden="1" x14ac:dyDescent="0.2"/>
    <row r="4340" ht="10.199999999999999" hidden="1" x14ac:dyDescent="0.2"/>
    <row r="4341" ht="10.199999999999999" hidden="1" x14ac:dyDescent="0.2"/>
    <row r="4342" ht="10.199999999999999" hidden="1" x14ac:dyDescent="0.2"/>
    <row r="4343" ht="10.199999999999999" hidden="1" x14ac:dyDescent="0.2"/>
    <row r="4344" ht="10.199999999999999" hidden="1" x14ac:dyDescent="0.2"/>
    <row r="4345" ht="10.199999999999999" hidden="1" x14ac:dyDescent="0.2"/>
    <row r="4346" ht="10.199999999999999" hidden="1" x14ac:dyDescent="0.2"/>
    <row r="4347" ht="10.199999999999999" hidden="1" x14ac:dyDescent="0.2"/>
    <row r="4348" ht="10.199999999999999" hidden="1" x14ac:dyDescent="0.2"/>
    <row r="4349" ht="10.199999999999999" hidden="1" x14ac:dyDescent="0.2"/>
    <row r="4350" ht="10.199999999999999" hidden="1" x14ac:dyDescent="0.2"/>
    <row r="4351" ht="10.199999999999999" hidden="1" x14ac:dyDescent="0.2"/>
    <row r="4352" ht="10.199999999999999" hidden="1" x14ac:dyDescent="0.2"/>
    <row r="4353" ht="10.199999999999999" hidden="1" x14ac:dyDescent="0.2"/>
    <row r="4354" ht="10.199999999999999" hidden="1" x14ac:dyDescent="0.2"/>
    <row r="4355" ht="10.199999999999999" hidden="1" x14ac:dyDescent="0.2"/>
    <row r="4356" ht="10.199999999999999" hidden="1" x14ac:dyDescent="0.2"/>
    <row r="4357" ht="10.199999999999999" hidden="1" x14ac:dyDescent="0.2"/>
    <row r="4358" ht="10.199999999999999" hidden="1" x14ac:dyDescent="0.2"/>
    <row r="4359" ht="10.199999999999999" hidden="1" x14ac:dyDescent="0.2"/>
    <row r="4360" ht="10.199999999999999" hidden="1" x14ac:dyDescent="0.2"/>
    <row r="4361" ht="10.199999999999999" hidden="1" x14ac:dyDescent="0.2"/>
    <row r="4362" ht="10.199999999999999" hidden="1" x14ac:dyDescent="0.2"/>
    <row r="4363" ht="10.199999999999999" hidden="1" x14ac:dyDescent="0.2"/>
    <row r="4364" ht="10.199999999999999" hidden="1" x14ac:dyDescent="0.2"/>
    <row r="4365" ht="10.199999999999999" hidden="1" x14ac:dyDescent="0.2"/>
    <row r="4366" ht="10.199999999999999" hidden="1" x14ac:dyDescent="0.2"/>
    <row r="4367" ht="10.199999999999999" hidden="1" x14ac:dyDescent="0.2"/>
    <row r="4368" ht="10.199999999999999" hidden="1" x14ac:dyDescent="0.2"/>
    <row r="4369" ht="10.199999999999999" hidden="1" x14ac:dyDescent="0.2"/>
    <row r="4370" ht="10.199999999999999" hidden="1" x14ac:dyDescent="0.2"/>
    <row r="4371" ht="10.199999999999999" hidden="1" x14ac:dyDescent="0.2"/>
    <row r="4372" ht="10.199999999999999" hidden="1" x14ac:dyDescent="0.2"/>
    <row r="4373" ht="10.199999999999999" hidden="1" x14ac:dyDescent="0.2"/>
    <row r="4374" ht="10.199999999999999" hidden="1" x14ac:dyDescent="0.2"/>
    <row r="4375" ht="10.199999999999999" hidden="1" x14ac:dyDescent="0.2"/>
    <row r="4376" ht="10.199999999999999" hidden="1" x14ac:dyDescent="0.2"/>
    <row r="4377" ht="10.199999999999999" hidden="1" x14ac:dyDescent="0.2"/>
    <row r="4378" ht="10.199999999999999" hidden="1" x14ac:dyDescent="0.2"/>
    <row r="4379" ht="10.199999999999999" hidden="1" x14ac:dyDescent="0.2"/>
    <row r="4380" ht="10.199999999999999" hidden="1" x14ac:dyDescent="0.2"/>
    <row r="4381" ht="10.199999999999999" hidden="1" x14ac:dyDescent="0.2"/>
    <row r="4382" ht="10.199999999999999" hidden="1" x14ac:dyDescent="0.2"/>
    <row r="4383" ht="10.199999999999999" hidden="1" x14ac:dyDescent="0.2"/>
    <row r="4384" ht="10.199999999999999" hidden="1" x14ac:dyDescent="0.2"/>
    <row r="4385" ht="10.199999999999999" hidden="1" x14ac:dyDescent="0.2"/>
    <row r="4386" ht="10.199999999999999" hidden="1" x14ac:dyDescent="0.2"/>
    <row r="4387" ht="10.199999999999999" hidden="1" x14ac:dyDescent="0.2"/>
    <row r="4388" ht="10.199999999999999" hidden="1" x14ac:dyDescent="0.2"/>
    <row r="4389" ht="10.199999999999999" hidden="1" x14ac:dyDescent="0.2"/>
    <row r="4390" ht="10.199999999999999" hidden="1" x14ac:dyDescent="0.2"/>
    <row r="4391" ht="10.199999999999999" hidden="1" x14ac:dyDescent="0.2"/>
    <row r="4392" ht="10.199999999999999" hidden="1" x14ac:dyDescent="0.2"/>
    <row r="4393" ht="10.199999999999999" hidden="1" x14ac:dyDescent="0.2"/>
    <row r="4394" ht="10.199999999999999" hidden="1" x14ac:dyDescent="0.2"/>
    <row r="4395" ht="10.199999999999999" hidden="1" x14ac:dyDescent="0.2"/>
    <row r="4396" ht="10.199999999999999" hidden="1" x14ac:dyDescent="0.2"/>
    <row r="4397" ht="10.199999999999999" hidden="1" x14ac:dyDescent="0.2"/>
    <row r="4398" ht="10.199999999999999" hidden="1" x14ac:dyDescent="0.2"/>
    <row r="4399" ht="10.199999999999999" hidden="1" x14ac:dyDescent="0.2"/>
    <row r="4400" ht="10.199999999999999" hidden="1" x14ac:dyDescent="0.2"/>
    <row r="4401" ht="10.199999999999999" hidden="1" x14ac:dyDescent="0.2"/>
    <row r="4402" ht="10.199999999999999" hidden="1" x14ac:dyDescent="0.2"/>
    <row r="4403" ht="10.199999999999999" hidden="1" x14ac:dyDescent="0.2"/>
    <row r="4404" ht="10.199999999999999" hidden="1" x14ac:dyDescent="0.2"/>
    <row r="4405" ht="10.199999999999999" hidden="1" x14ac:dyDescent="0.2"/>
    <row r="4406" ht="10.199999999999999" hidden="1" x14ac:dyDescent="0.2"/>
    <row r="4407" ht="10.199999999999999" hidden="1" x14ac:dyDescent="0.2"/>
    <row r="4408" ht="10.199999999999999" hidden="1" x14ac:dyDescent="0.2"/>
    <row r="4409" ht="10.199999999999999" hidden="1" x14ac:dyDescent="0.2"/>
    <row r="4410" ht="10.199999999999999" hidden="1" x14ac:dyDescent="0.2"/>
    <row r="4411" ht="10.199999999999999" hidden="1" x14ac:dyDescent="0.2"/>
    <row r="4412" ht="10.199999999999999" hidden="1" x14ac:dyDescent="0.2"/>
    <row r="4413" ht="10.199999999999999" hidden="1" x14ac:dyDescent="0.2"/>
    <row r="4414" ht="10.199999999999999" hidden="1" x14ac:dyDescent="0.2"/>
    <row r="4415" ht="10.199999999999999" hidden="1" x14ac:dyDescent="0.2"/>
    <row r="4416" ht="10.199999999999999" hidden="1" x14ac:dyDescent="0.2"/>
    <row r="4417" ht="10.199999999999999" hidden="1" x14ac:dyDescent="0.2"/>
    <row r="4418" ht="10.199999999999999" hidden="1" x14ac:dyDescent="0.2"/>
    <row r="4419" ht="10.199999999999999" hidden="1" x14ac:dyDescent="0.2"/>
    <row r="4420" ht="10.199999999999999" hidden="1" x14ac:dyDescent="0.2"/>
    <row r="4421" ht="10.199999999999999" hidden="1" x14ac:dyDescent="0.2"/>
    <row r="4422" ht="10.199999999999999" hidden="1" x14ac:dyDescent="0.2"/>
    <row r="4423" ht="10.199999999999999" hidden="1" x14ac:dyDescent="0.2"/>
    <row r="4424" ht="10.199999999999999" hidden="1" x14ac:dyDescent="0.2"/>
    <row r="4425" ht="10.199999999999999" hidden="1" x14ac:dyDescent="0.2"/>
    <row r="4426" ht="10.199999999999999" hidden="1" x14ac:dyDescent="0.2"/>
    <row r="4427" ht="10.199999999999999" hidden="1" x14ac:dyDescent="0.2"/>
    <row r="4428" ht="10.199999999999999" hidden="1" x14ac:dyDescent="0.2"/>
    <row r="4429" ht="10.199999999999999" hidden="1" x14ac:dyDescent="0.2"/>
    <row r="4430" ht="10.199999999999999" hidden="1" x14ac:dyDescent="0.2"/>
    <row r="4431" ht="10.199999999999999" hidden="1" x14ac:dyDescent="0.2"/>
    <row r="4432" ht="10.199999999999999" hidden="1" x14ac:dyDescent="0.2"/>
    <row r="4433" ht="10.199999999999999" hidden="1" x14ac:dyDescent="0.2"/>
    <row r="4434" ht="10.199999999999999" hidden="1" x14ac:dyDescent="0.2"/>
    <row r="4435" ht="10.199999999999999" hidden="1" x14ac:dyDescent="0.2"/>
    <row r="4436" ht="10.199999999999999" hidden="1" x14ac:dyDescent="0.2"/>
    <row r="4437" ht="10.199999999999999" hidden="1" x14ac:dyDescent="0.2"/>
    <row r="4438" ht="10.199999999999999" hidden="1" x14ac:dyDescent="0.2"/>
    <row r="4439" ht="10.199999999999999" hidden="1" x14ac:dyDescent="0.2"/>
    <row r="4440" ht="10.199999999999999" hidden="1" x14ac:dyDescent="0.2"/>
    <row r="4441" ht="10.199999999999999" hidden="1" x14ac:dyDescent="0.2"/>
    <row r="4442" ht="10.199999999999999" hidden="1" x14ac:dyDescent="0.2"/>
    <row r="4443" ht="10.199999999999999" hidden="1" x14ac:dyDescent="0.2"/>
    <row r="4444" ht="10.199999999999999" hidden="1" x14ac:dyDescent="0.2"/>
    <row r="4445" ht="10.199999999999999" hidden="1" x14ac:dyDescent="0.2"/>
    <row r="4446" ht="10.199999999999999" hidden="1" x14ac:dyDescent="0.2"/>
    <row r="4447" ht="10.199999999999999" hidden="1" x14ac:dyDescent="0.2"/>
    <row r="4448" ht="10.199999999999999" hidden="1" x14ac:dyDescent="0.2"/>
    <row r="4449" ht="10.199999999999999" hidden="1" x14ac:dyDescent="0.2"/>
    <row r="4450" ht="10.199999999999999" hidden="1" x14ac:dyDescent="0.2"/>
    <row r="4451" ht="10.199999999999999" hidden="1" x14ac:dyDescent="0.2"/>
    <row r="4452" ht="10.199999999999999" hidden="1" x14ac:dyDescent="0.2"/>
    <row r="4453" ht="10.199999999999999" hidden="1" x14ac:dyDescent="0.2"/>
    <row r="4454" ht="10.199999999999999" hidden="1" x14ac:dyDescent="0.2"/>
    <row r="4455" ht="10.199999999999999" hidden="1" x14ac:dyDescent="0.2"/>
    <row r="4456" ht="10.199999999999999" hidden="1" x14ac:dyDescent="0.2"/>
    <row r="4457" ht="10.199999999999999" hidden="1" x14ac:dyDescent="0.2"/>
    <row r="4458" ht="10.199999999999999" hidden="1" x14ac:dyDescent="0.2"/>
    <row r="4459" ht="10.199999999999999" hidden="1" x14ac:dyDescent="0.2"/>
    <row r="4460" ht="10.199999999999999" hidden="1" x14ac:dyDescent="0.2"/>
    <row r="4461" ht="10.199999999999999" hidden="1" x14ac:dyDescent="0.2"/>
    <row r="4462" ht="10.199999999999999" hidden="1" x14ac:dyDescent="0.2"/>
    <row r="4463" ht="10.199999999999999" hidden="1" x14ac:dyDescent="0.2"/>
    <row r="4464" ht="10.199999999999999" hidden="1" x14ac:dyDescent="0.2"/>
    <row r="4465" ht="10.199999999999999" hidden="1" x14ac:dyDescent="0.2"/>
    <row r="4466" ht="10.199999999999999" hidden="1" x14ac:dyDescent="0.2"/>
    <row r="4467" ht="10.199999999999999" hidden="1" x14ac:dyDescent="0.2"/>
    <row r="4468" ht="10.199999999999999" hidden="1" x14ac:dyDescent="0.2"/>
    <row r="4469" ht="10.199999999999999" hidden="1" x14ac:dyDescent="0.2"/>
    <row r="4470" ht="10.199999999999999" hidden="1" x14ac:dyDescent="0.2"/>
    <row r="4471" ht="10.199999999999999" hidden="1" x14ac:dyDescent="0.2"/>
    <row r="4472" ht="10.199999999999999" hidden="1" x14ac:dyDescent="0.2"/>
    <row r="4473" ht="10.199999999999999" hidden="1" x14ac:dyDescent="0.2"/>
    <row r="4474" ht="10.199999999999999" hidden="1" x14ac:dyDescent="0.2"/>
    <row r="4475" ht="10.199999999999999" hidden="1" x14ac:dyDescent="0.2"/>
    <row r="4476" ht="10.199999999999999" hidden="1" x14ac:dyDescent="0.2"/>
    <row r="4477" ht="10.199999999999999" hidden="1" x14ac:dyDescent="0.2"/>
    <row r="4478" ht="10.199999999999999" hidden="1" x14ac:dyDescent="0.2"/>
    <row r="4479" ht="10.199999999999999" hidden="1" x14ac:dyDescent="0.2"/>
    <row r="4480" ht="10.199999999999999" hidden="1" x14ac:dyDescent="0.2"/>
    <row r="4481" ht="10.199999999999999" hidden="1" x14ac:dyDescent="0.2"/>
    <row r="4482" ht="10.199999999999999" hidden="1" x14ac:dyDescent="0.2"/>
    <row r="4483" ht="10.199999999999999" hidden="1" x14ac:dyDescent="0.2"/>
    <row r="4484" ht="10.199999999999999" hidden="1" x14ac:dyDescent="0.2"/>
    <row r="4485" ht="10.199999999999999" hidden="1" x14ac:dyDescent="0.2"/>
    <row r="4486" ht="10.199999999999999" hidden="1" x14ac:dyDescent="0.2"/>
    <row r="4487" ht="10.199999999999999" hidden="1" x14ac:dyDescent="0.2"/>
    <row r="4488" ht="10.199999999999999" hidden="1" x14ac:dyDescent="0.2"/>
    <row r="4489" ht="10.199999999999999" hidden="1" x14ac:dyDescent="0.2"/>
    <row r="4490" ht="10.199999999999999" hidden="1" x14ac:dyDescent="0.2"/>
    <row r="4491" ht="10.199999999999999" hidden="1" x14ac:dyDescent="0.2"/>
    <row r="4492" ht="10.199999999999999" hidden="1" x14ac:dyDescent="0.2"/>
    <row r="4493" ht="10.199999999999999" hidden="1" x14ac:dyDescent="0.2"/>
    <row r="4494" ht="10.199999999999999" hidden="1" x14ac:dyDescent="0.2"/>
    <row r="4495" ht="10.199999999999999" hidden="1" x14ac:dyDescent="0.2"/>
    <row r="4496" ht="10.199999999999999" hidden="1" x14ac:dyDescent="0.2"/>
    <row r="4497" ht="10.199999999999999" hidden="1" x14ac:dyDescent="0.2"/>
    <row r="4498" ht="10.199999999999999" hidden="1" x14ac:dyDescent="0.2"/>
    <row r="4499" ht="10.199999999999999" hidden="1" x14ac:dyDescent="0.2"/>
    <row r="4500" ht="10.199999999999999" hidden="1" x14ac:dyDescent="0.2"/>
    <row r="4501" ht="10.199999999999999" hidden="1" x14ac:dyDescent="0.2"/>
    <row r="4502" ht="10.199999999999999" hidden="1" x14ac:dyDescent="0.2"/>
    <row r="4503" ht="10.199999999999999" hidden="1" x14ac:dyDescent="0.2"/>
    <row r="4504" ht="10.199999999999999" hidden="1" x14ac:dyDescent="0.2"/>
    <row r="4505" ht="10.199999999999999" hidden="1" x14ac:dyDescent="0.2"/>
    <row r="4506" ht="10.199999999999999" hidden="1" x14ac:dyDescent="0.2"/>
    <row r="4507" ht="10.199999999999999" hidden="1" x14ac:dyDescent="0.2"/>
    <row r="4508" ht="10.199999999999999" hidden="1" x14ac:dyDescent="0.2"/>
    <row r="4509" ht="10.199999999999999" hidden="1" x14ac:dyDescent="0.2"/>
    <row r="4510" ht="10.199999999999999" hidden="1" x14ac:dyDescent="0.2"/>
    <row r="4511" ht="10.199999999999999" hidden="1" x14ac:dyDescent="0.2"/>
    <row r="4512" ht="10.199999999999999" hidden="1" x14ac:dyDescent="0.2"/>
    <row r="4513" ht="10.199999999999999" hidden="1" x14ac:dyDescent="0.2"/>
    <row r="4514" ht="10.199999999999999" hidden="1" x14ac:dyDescent="0.2"/>
    <row r="4515" ht="10.199999999999999" hidden="1" x14ac:dyDescent="0.2"/>
    <row r="4516" ht="10.199999999999999" hidden="1" x14ac:dyDescent="0.2"/>
    <row r="4517" ht="10.199999999999999" hidden="1" x14ac:dyDescent="0.2"/>
    <row r="4518" ht="10.199999999999999" hidden="1" x14ac:dyDescent="0.2"/>
    <row r="4519" ht="10.199999999999999" hidden="1" x14ac:dyDescent="0.2"/>
    <row r="4520" ht="10.199999999999999" hidden="1" x14ac:dyDescent="0.2"/>
    <row r="4521" ht="10.199999999999999" hidden="1" x14ac:dyDescent="0.2"/>
    <row r="4522" ht="10.199999999999999" hidden="1" x14ac:dyDescent="0.2"/>
    <row r="4523" ht="10.199999999999999" hidden="1" x14ac:dyDescent="0.2"/>
    <row r="4524" ht="10.199999999999999" hidden="1" x14ac:dyDescent="0.2"/>
    <row r="4525" ht="10.199999999999999" hidden="1" x14ac:dyDescent="0.2"/>
    <row r="4526" ht="10.199999999999999" hidden="1" x14ac:dyDescent="0.2"/>
    <row r="4527" ht="10.199999999999999" hidden="1" x14ac:dyDescent="0.2"/>
    <row r="4528" ht="10.199999999999999" hidden="1" x14ac:dyDescent="0.2"/>
    <row r="4529" ht="10.199999999999999" hidden="1" x14ac:dyDescent="0.2"/>
    <row r="4530" ht="10.199999999999999" hidden="1" x14ac:dyDescent="0.2"/>
    <row r="4531" ht="10.199999999999999" hidden="1" x14ac:dyDescent="0.2"/>
    <row r="4532" ht="10.199999999999999" hidden="1" x14ac:dyDescent="0.2"/>
    <row r="4533" ht="10.199999999999999" hidden="1" x14ac:dyDescent="0.2"/>
    <row r="4534" ht="10.199999999999999" hidden="1" x14ac:dyDescent="0.2"/>
    <row r="4535" ht="10.199999999999999" hidden="1" x14ac:dyDescent="0.2"/>
    <row r="4536" ht="10.199999999999999" hidden="1" x14ac:dyDescent="0.2"/>
    <row r="4537" ht="10.199999999999999" hidden="1" x14ac:dyDescent="0.2"/>
    <row r="4538" ht="10.199999999999999" hidden="1" x14ac:dyDescent="0.2"/>
    <row r="4539" ht="10.199999999999999" hidden="1" x14ac:dyDescent="0.2"/>
    <row r="4540" ht="10.199999999999999" hidden="1" x14ac:dyDescent="0.2"/>
    <row r="4541" ht="10.199999999999999" hidden="1" x14ac:dyDescent="0.2"/>
    <row r="4542" ht="10.199999999999999" hidden="1" x14ac:dyDescent="0.2"/>
    <row r="4543" ht="10.199999999999999" hidden="1" x14ac:dyDescent="0.2"/>
    <row r="4544" ht="10.199999999999999" hidden="1" x14ac:dyDescent="0.2"/>
    <row r="4545" ht="10.199999999999999" hidden="1" x14ac:dyDescent="0.2"/>
    <row r="4546" ht="10.199999999999999" hidden="1" x14ac:dyDescent="0.2"/>
    <row r="4547" ht="10.199999999999999" hidden="1" x14ac:dyDescent="0.2"/>
    <row r="4548" ht="10.199999999999999" hidden="1" x14ac:dyDescent="0.2"/>
    <row r="4549" ht="10.199999999999999" hidden="1" x14ac:dyDescent="0.2"/>
    <row r="4550" ht="10.199999999999999" hidden="1" x14ac:dyDescent="0.2"/>
    <row r="4551" ht="10.199999999999999" hidden="1" x14ac:dyDescent="0.2"/>
    <row r="4552" ht="10.199999999999999" hidden="1" x14ac:dyDescent="0.2"/>
    <row r="4553" ht="10.199999999999999" hidden="1" x14ac:dyDescent="0.2"/>
    <row r="4554" ht="10.199999999999999" hidden="1" x14ac:dyDescent="0.2"/>
    <row r="4555" ht="10.199999999999999" hidden="1" x14ac:dyDescent="0.2"/>
    <row r="4556" ht="10.199999999999999" hidden="1" x14ac:dyDescent="0.2"/>
    <row r="4557" ht="10.199999999999999" hidden="1" x14ac:dyDescent="0.2"/>
    <row r="4558" ht="10.199999999999999" hidden="1" x14ac:dyDescent="0.2"/>
    <row r="4559" ht="10.199999999999999" hidden="1" x14ac:dyDescent="0.2"/>
    <row r="4560" ht="10.199999999999999" hidden="1" x14ac:dyDescent="0.2"/>
    <row r="4561" ht="10.199999999999999" hidden="1" x14ac:dyDescent="0.2"/>
    <row r="4562" ht="10.199999999999999" hidden="1" x14ac:dyDescent="0.2"/>
    <row r="4563" ht="10.199999999999999" hidden="1" x14ac:dyDescent="0.2"/>
    <row r="4564" ht="10.199999999999999" hidden="1" x14ac:dyDescent="0.2"/>
    <row r="4565" ht="10.199999999999999" hidden="1" x14ac:dyDescent="0.2"/>
    <row r="4566" ht="10.199999999999999" hidden="1" x14ac:dyDescent="0.2"/>
    <row r="4567" ht="10.199999999999999" hidden="1" x14ac:dyDescent="0.2"/>
    <row r="4568" ht="10.199999999999999" hidden="1" x14ac:dyDescent="0.2"/>
    <row r="4569" ht="10.199999999999999" hidden="1" x14ac:dyDescent="0.2"/>
    <row r="4570" ht="10.199999999999999" hidden="1" x14ac:dyDescent="0.2"/>
    <row r="4571" ht="10.199999999999999" hidden="1" x14ac:dyDescent="0.2"/>
    <row r="4572" ht="10.199999999999999" hidden="1" x14ac:dyDescent="0.2"/>
    <row r="4573" ht="10.199999999999999" hidden="1" x14ac:dyDescent="0.2"/>
    <row r="4574" ht="10.199999999999999" hidden="1" x14ac:dyDescent="0.2"/>
    <row r="4575" ht="10.199999999999999" hidden="1" x14ac:dyDescent="0.2"/>
    <row r="4576" ht="10.199999999999999" hidden="1" x14ac:dyDescent="0.2"/>
    <row r="4577" ht="10.199999999999999" hidden="1" x14ac:dyDescent="0.2"/>
    <row r="4578" ht="10.199999999999999" hidden="1" x14ac:dyDescent="0.2"/>
    <row r="4579" ht="10.199999999999999" hidden="1" x14ac:dyDescent="0.2"/>
    <row r="4580" ht="10.199999999999999" hidden="1" x14ac:dyDescent="0.2"/>
    <row r="4581" ht="10.199999999999999" hidden="1" x14ac:dyDescent="0.2"/>
    <row r="4582" ht="10.199999999999999" hidden="1" x14ac:dyDescent="0.2"/>
    <row r="4583" ht="10.199999999999999" hidden="1" x14ac:dyDescent="0.2"/>
    <row r="4584" ht="10.199999999999999" hidden="1" x14ac:dyDescent="0.2"/>
    <row r="4585" ht="10.199999999999999" hidden="1" x14ac:dyDescent="0.2"/>
    <row r="4586" ht="10.199999999999999" hidden="1" x14ac:dyDescent="0.2"/>
    <row r="4587" ht="10.199999999999999" hidden="1" x14ac:dyDescent="0.2"/>
    <row r="4588" ht="10.199999999999999" hidden="1" x14ac:dyDescent="0.2"/>
    <row r="4589" ht="10.199999999999999" hidden="1" x14ac:dyDescent="0.2"/>
    <row r="4590" ht="10.199999999999999" hidden="1" x14ac:dyDescent="0.2"/>
    <row r="4591" ht="10.199999999999999" hidden="1" x14ac:dyDescent="0.2"/>
    <row r="4592" ht="10.199999999999999" hidden="1" x14ac:dyDescent="0.2"/>
    <row r="4593" ht="10.199999999999999" hidden="1" x14ac:dyDescent="0.2"/>
    <row r="4594" ht="10.199999999999999" hidden="1" x14ac:dyDescent="0.2"/>
    <row r="4595" ht="10.199999999999999" hidden="1" x14ac:dyDescent="0.2"/>
    <row r="4596" ht="10.199999999999999" hidden="1" x14ac:dyDescent="0.2"/>
    <row r="4597" ht="10.199999999999999" hidden="1" x14ac:dyDescent="0.2"/>
    <row r="4598" ht="10.199999999999999" hidden="1" x14ac:dyDescent="0.2"/>
    <row r="4599" ht="10.199999999999999" hidden="1" x14ac:dyDescent="0.2"/>
    <row r="4600" ht="10.199999999999999" hidden="1" x14ac:dyDescent="0.2"/>
    <row r="4601" ht="10.199999999999999" hidden="1" x14ac:dyDescent="0.2"/>
    <row r="4602" ht="10.199999999999999" hidden="1" x14ac:dyDescent="0.2"/>
    <row r="4603" ht="10.199999999999999" hidden="1" x14ac:dyDescent="0.2"/>
    <row r="4604" ht="10.199999999999999" hidden="1" x14ac:dyDescent="0.2"/>
    <row r="4605" ht="10.199999999999999" hidden="1" x14ac:dyDescent="0.2"/>
    <row r="4606" ht="10.199999999999999" hidden="1" x14ac:dyDescent="0.2"/>
    <row r="4607" ht="10.199999999999999" hidden="1" x14ac:dyDescent="0.2"/>
    <row r="4608" ht="10.199999999999999" hidden="1" x14ac:dyDescent="0.2"/>
    <row r="4609" ht="10.199999999999999" hidden="1" x14ac:dyDescent="0.2"/>
    <row r="4610" ht="10.199999999999999" hidden="1" x14ac:dyDescent="0.2"/>
    <row r="4611" ht="10.199999999999999" hidden="1" x14ac:dyDescent="0.2"/>
    <row r="4612" ht="10.199999999999999" hidden="1" x14ac:dyDescent="0.2"/>
    <row r="4613" ht="10.199999999999999" hidden="1" x14ac:dyDescent="0.2"/>
    <row r="4614" ht="10.199999999999999" hidden="1" x14ac:dyDescent="0.2"/>
    <row r="4615" ht="10.199999999999999" hidden="1" x14ac:dyDescent="0.2"/>
    <row r="4616" ht="10.199999999999999" hidden="1" x14ac:dyDescent="0.2"/>
    <row r="4617" ht="10.199999999999999" hidden="1" x14ac:dyDescent="0.2"/>
    <row r="4618" ht="10.199999999999999" hidden="1" x14ac:dyDescent="0.2"/>
    <row r="4619" ht="10.199999999999999" hidden="1" x14ac:dyDescent="0.2"/>
    <row r="4620" ht="10.199999999999999" hidden="1" x14ac:dyDescent="0.2"/>
    <row r="4621" ht="10.199999999999999" hidden="1" x14ac:dyDescent="0.2"/>
    <row r="4622" ht="10.199999999999999" hidden="1" x14ac:dyDescent="0.2"/>
    <row r="4623" ht="10.199999999999999" hidden="1" x14ac:dyDescent="0.2"/>
    <row r="4624" ht="10.199999999999999" hidden="1" x14ac:dyDescent="0.2"/>
    <row r="4625" ht="10.199999999999999" hidden="1" x14ac:dyDescent="0.2"/>
    <row r="4626" ht="10.199999999999999" hidden="1" x14ac:dyDescent="0.2"/>
    <row r="4627" ht="10.199999999999999" hidden="1" x14ac:dyDescent="0.2"/>
    <row r="4628" ht="10.199999999999999" hidden="1" x14ac:dyDescent="0.2"/>
    <row r="4629" ht="10.199999999999999" hidden="1" x14ac:dyDescent="0.2"/>
    <row r="4630" ht="10.199999999999999" hidden="1" x14ac:dyDescent="0.2"/>
    <row r="4631" ht="10.199999999999999" hidden="1" x14ac:dyDescent="0.2"/>
    <row r="4632" ht="10.199999999999999" hidden="1" x14ac:dyDescent="0.2"/>
    <row r="4633" ht="10.199999999999999" hidden="1" x14ac:dyDescent="0.2"/>
    <row r="4634" ht="10.199999999999999" hidden="1" x14ac:dyDescent="0.2"/>
    <row r="4635" ht="10.199999999999999" hidden="1" x14ac:dyDescent="0.2"/>
    <row r="4636" ht="10.199999999999999" hidden="1" x14ac:dyDescent="0.2"/>
    <row r="4637" ht="10.199999999999999" hidden="1" x14ac:dyDescent="0.2"/>
    <row r="4638" ht="10.199999999999999" hidden="1" x14ac:dyDescent="0.2"/>
    <row r="4639" ht="10.199999999999999" hidden="1" x14ac:dyDescent="0.2"/>
    <row r="4640" ht="10.199999999999999" hidden="1" x14ac:dyDescent="0.2"/>
    <row r="4641" ht="10.199999999999999" hidden="1" x14ac:dyDescent="0.2"/>
    <row r="4642" ht="10.199999999999999" hidden="1" x14ac:dyDescent="0.2"/>
    <row r="4643" ht="10.199999999999999" hidden="1" x14ac:dyDescent="0.2"/>
    <row r="4644" ht="10.199999999999999" hidden="1" x14ac:dyDescent="0.2"/>
    <row r="4645" ht="10.199999999999999" hidden="1" x14ac:dyDescent="0.2"/>
    <row r="4646" ht="10.199999999999999" hidden="1" x14ac:dyDescent="0.2"/>
    <row r="4647" ht="10.199999999999999" hidden="1" x14ac:dyDescent="0.2"/>
    <row r="4648" ht="10.199999999999999" hidden="1" x14ac:dyDescent="0.2"/>
    <row r="4649" ht="10.199999999999999" hidden="1" x14ac:dyDescent="0.2"/>
    <row r="4650" ht="10.199999999999999" hidden="1" x14ac:dyDescent="0.2"/>
    <row r="4651" ht="10.199999999999999" hidden="1" x14ac:dyDescent="0.2"/>
    <row r="4652" ht="10.199999999999999" hidden="1" x14ac:dyDescent="0.2"/>
    <row r="4653" ht="10.199999999999999" hidden="1" x14ac:dyDescent="0.2"/>
    <row r="4654" ht="10.199999999999999" hidden="1" x14ac:dyDescent="0.2"/>
    <row r="4655" ht="10.199999999999999" hidden="1" x14ac:dyDescent="0.2"/>
    <row r="4656" ht="10.199999999999999" hidden="1" x14ac:dyDescent="0.2"/>
    <row r="4657" ht="10.199999999999999" hidden="1" x14ac:dyDescent="0.2"/>
    <row r="4658" ht="10.199999999999999" hidden="1" x14ac:dyDescent="0.2"/>
    <row r="4659" ht="10.199999999999999" hidden="1" x14ac:dyDescent="0.2"/>
    <row r="4660" ht="10.199999999999999" hidden="1" x14ac:dyDescent="0.2"/>
    <row r="4661" ht="10.199999999999999" hidden="1" x14ac:dyDescent="0.2"/>
    <row r="4662" ht="10.199999999999999" hidden="1" x14ac:dyDescent="0.2"/>
    <row r="4663" ht="10.199999999999999" hidden="1" x14ac:dyDescent="0.2"/>
    <row r="4664" ht="10.199999999999999" hidden="1" x14ac:dyDescent="0.2"/>
    <row r="4665" ht="10.199999999999999" hidden="1" x14ac:dyDescent="0.2"/>
    <row r="4666" ht="10.199999999999999" hidden="1" x14ac:dyDescent="0.2"/>
    <row r="4667" ht="10.199999999999999" hidden="1" x14ac:dyDescent="0.2"/>
    <row r="4668" ht="10.199999999999999" hidden="1" x14ac:dyDescent="0.2"/>
    <row r="4669" ht="10.199999999999999" hidden="1" x14ac:dyDescent="0.2"/>
    <row r="4670" ht="10.199999999999999" hidden="1" x14ac:dyDescent="0.2"/>
    <row r="4671" ht="10.199999999999999" hidden="1" x14ac:dyDescent="0.2"/>
    <row r="4672" ht="10.199999999999999" hidden="1" x14ac:dyDescent="0.2"/>
    <row r="4673" ht="10.199999999999999" hidden="1" x14ac:dyDescent="0.2"/>
    <row r="4674" ht="10.199999999999999" hidden="1" x14ac:dyDescent="0.2"/>
    <row r="4675" ht="10.199999999999999" hidden="1" x14ac:dyDescent="0.2"/>
    <row r="4676" ht="10.199999999999999" hidden="1" x14ac:dyDescent="0.2"/>
    <row r="4677" ht="10.199999999999999" hidden="1" x14ac:dyDescent="0.2"/>
    <row r="4678" ht="10.199999999999999" hidden="1" x14ac:dyDescent="0.2"/>
    <row r="4679" ht="10.199999999999999" hidden="1" x14ac:dyDescent="0.2"/>
    <row r="4680" ht="10.199999999999999" hidden="1" x14ac:dyDescent="0.2"/>
    <row r="4681" ht="10.199999999999999" hidden="1" x14ac:dyDescent="0.2"/>
    <row r="4682" ht="10.199999999999999" hidden="1" x14ac:dyDescent="0.2"/>
    <row r="4683" ht="10.199999999999999" hidden="1" x14ac:dyDescent="0.2"/>
    <row r="4684" ht="10.199999999999999" hidden="1" x14ac:dyDescent="0.2"/>
    <row r="4685" ht="10.199999999999999" hidden="1" x14ac:dyDescent="0.2"/>
    <row r="4686" ht="10.199999999999999" hidden="1" x14ac:dyDescent="0.2"/>
    <row r="4687" ht="10.199999999999999" hidden="1" x14ac:dyDescent="0.2"/>
    <row r="4688" ht="10.199999999999999" hidden="1" x14ac:dyDescent="0.2"/>
    <row r="4689" ht="10.199999999999999" hidden="1" x14ac:dyDescent="0.2"/>
    <row r="4690" ht="10.199999999999999" hidden="1" x14ac:dyDescent="0.2"/>
    <row r="4691" ht="10.199999999999999" hidden="1" x14ac:dyDescent="0.2"/>
    <row r="4692" ht="10.199999999999999" hidden="1" x14ac:dyDescent="0.2"/>
    <row r="4693" ht="10.199999999999999" hidden="1" x14ac:dyDescent="0.2"/>
    <row r="4694" ht="10.199999999999999" hidden="1" x14ac:dyDescent="0.2"/>
    <row r="4695" ht="10.199999999999999" hidden="1" x14ac:dyDescent="0.2"/>
    <row r="4696" ht="10.199999999999999" hidden="1" x14ac:dyDescent="0.2"/>
    <row r="4697" ht="10.199999999999999" hidden="1" x14ac:dyDescent="0.2"/>
    <row r="4698" ht="10.199999999999999" hidden="1" x14ac:dyDescent="0.2"/>
    <row r="4699" ht="10.199999999999999" hidden="1" x14ac:dyDescent="0.2"/>
    <row r="4700" ht="10.199999999999999" hidden="1" x14ac:dyDescent="0.2"/>
    <row r="4701" ht="10.199999999999999" hidden="1" x14ac:dyDescent="0.2"/>
    <row r="4702" ht="10.199999999999999" hidden="1" x14ac:dyDescent="0.2"/>
    <row r="4703" ht="10.199999999999999" hidden="1" x14ac:dyDescent="0.2"/>
    <row r="4704" ht="10.199999999999999" hidden="1" x14ac:dyDescent="0.2"/>
    <row r="4705" ht="10.199999999999999" hidden="1" x14ac:dyDescent="0.2"/>
    <row r="4706" ht="10.199999999999999" hidden="1" x14ac:dyDescent="0.2"/>
    <row r="4707" ht="10.199999999999999" hidden="1" x14ac:dyDescent="0.2"/>
    <row r="4708" ht="10.199999999999999" hidden="1" x14ac:dyDescent="0.2"/>
    <row r="4709" ht="10.199999999999999" hidden="1" x14ac:dyDescent="0.2"/>
    <row r="4710" ht="10.199999999999999" hidden="1" x14ac:dyDescent="0.2"/>
    <row r="4711" ht="10.199999999999999" hidden="1" x14ac:dyDescent="0.2"/>
    <row r="4712" ht="10.199999999999999" hidden="1" x14ac:dyDescent="0.2"/>
    <row r="4713" ht="10.199999999999999" hidden="1" x14ac:dyDescent="0.2"/>
    <row r="4714" ht="10.199999999999999" hidden="1" x14ac:dyDescent="0.2"/>
    <row r="4715" ht="10.199999999999999" hidden="1" x14ac:dyDescent="0.2"/>
    <row r="4716" ht="10.199999999999999" hidden="1" x14ac:dyDescent="0.2"/>
    <row r="4717" ht="10.199999999999999" hidden="1" x14ac:dyDescent="0.2"/>
    <row r="4718" ht="10.199999999999999" hidden="1" x14ac:dyDescent="0.2"/>
    <row r="4719" ht="10.199999999999999" hidden="1" x14ac:dyDescent="0.2"/>
    <row r="4720" ht="10.199999999999999" hidden="1" x14ac:dyDescent="0.2"/>
    <row r="4721" ht="10.199999999999999" hidden="1" x14ac:dyDescent="0.2"/>
    <row r="4722" ht="10.199999999999999" hidden="1" x14ac:dyDescent="0.2"/>
    <row r="4723" ht="10.199999999999999" hidden="1" x14ac:dyDescent="0.2"/>
    <row r="4724" ht="10.199999999999999" hidden="1" x14ac:dyDescent="0.2"/>
    <row r="4725" ht="10.199999999999999" hidden="1" x14ac:dyDescent="0.2"/>
    <row r="4726" ht="10.199999999999999" hidden="1" x14ac:dyDescent="0.2"/>
    <row r="4727" ht="10.199999999999999" hidden="1" x14ac:dyDescent="0.2"/>
    <row r="4728" ht="10.199999999999999" hidden="1" x14ac:dyDescent="0.2"/>
    <row r="4729" ht="10.199999999999999" hidden="1" x14ac:dyDescent="0.2"/>
    <row r="4730" ht="10.199999999999999" hidden="1" x14ac:dyDescent="0.2"/>
    <row r="4731" ht="10.199999999999999" hidden="1" x14ac:dyDescent="0.2"/>
    <row r="4732" ht="10.199999999999999" hidden="1" x14ac:dyDescent="0.2"/>
    <row r="4733" ht="10.199999999999999" hidden="1" x14ac:dyDescent="0.2"/>
    <row r="4734" ht="10.199999999999999" hidden="1" x14ac:dyDescent="0.2"/>
    <row r="4735" ht="10.199999999999999" hidden="1" x14ac:dyDescent="0.2"/>
    <row r="4736" ht="10.199999999999999" hidden="1" x14ac:dyDescent="0.2"/>
    <row r="4737" ht="10.199999999999999" hidden="1" x14ac:dyDescent="0.2"/>
    <row r="4738" ht="10.199999999999999" hidden="1" x14ac:dyDescent="0.2"/>
    <row r="4739" ht="10.199999999999999" hidden="1" x14ac:dyDescent="0.2"/>
    <row r="4740" ht="10.199999999999999" hidden="1" x14ac:dyDescent="0.2"/>
    <row r="4741" ht="10.199999999999999" hidden="1" x14ac:dyDescent="0.2"/>
    <row r="4742" ht="10.199999999999999" hidden="1" x14ac:dyDescent="0.2"/>
    <row r="4743" ht="10.199999999999999" hidden="1" x14ac:dyDescent="0.2"/>
    <row r="4744" ht="10.199999999999999" hidden="1" x14ac:dyDescent="0.2"/>
    <row r="4745" ht="10.199999999999999" hidden="1" x14ac:dyDescent="0.2"/>
    <row r="4746" ht="10.199999999999999" hidden="1" x14ac:dyDescent="0.2"/>
    <row r="4747" ht="10.199999999999999" hidden="1" x14ac:dyDescent="0.2"/>
    <row r="4748" ht="10.199999999999999" hidden="1" x14ac:dyDescent="0.2"/>
    <row r="4749" ht="10.199999999999999" hidden="1" x14ac:dyDescent="0.2"/>
    <row r="4750" ht="10.199999999999999" hidden="1" x14ac:dyDescent="0.2"/>
    <row r="4751" ht="10.199999999999999" hidden="1" x14ac:dyDescent="0.2"/>
    <row r="4752" ht="10.199999999999999" hidden="1" x14ac:dyDescent="0.2"/>
    <row r="4753" ht="10.199999999999999" hidden="1" x14ac:dyDescent="0.2"/>
    <row r="4754" ht="10.199999999999999" hidden="1" x14ac:dyDescent="0.2"/>
    <row r="4755" ht="10.199999999999999" hidden="1" x14ac:dyDescent="0.2"/>
    <row r="4756" ht="10.199999999999999" hidden="1" x14ac:dyDescent="0.2"/>
    <row r="4757" ht="10.199999999999999" hidden="1" x14ac:dyDescent="0.2"/>
    <row r="4758" ht="10.199999999999999" hidden="1" x14ac:dyDescent="0.2"/>
    <row r="4759" ht="10.199999999999999" hidden="1" x14ac:dyDescent="0.2"/>
    <row r="4760" ht="10.199999999999999" hidden="1" x14ac:dyDescent="0.2"/>
    <row r="4761" ht="10.199999999999999" hidden="1" x14ac:dyDescent="0.2"/>
    <row r="4762" ht="10.199999999999999" hidden="1" x14ac:dyDescent="0.2"/>
    <row r="4763" ht="10.199999999999999" hidden="1" x14ac:dyDescent="0.2"/>
    <row r="4764" ht="10.199999999999999" hidden="1" x14ac:dyDescent="0.2"/>
    <row r="4765" ht="10.199999999999999" hidden="1" x14ac:dyDescent="0.2"/>
    <row r="4766" ht="10.199999999999999" hidden="1" x14ac:dyDescent="0.2"/>
    <row r="4767" ht="10.199999999999999" hidden="1" x14ac:dyDescent="0.2"/>
    <row r="4768" ht="10.199999999999999" hidden="1" x14ac:dyDescent="0.2"/>
    <row r="4769" ht="10.199999999999999" hidden="1" x14ac:dyDescent="0.2"/>
    <row r="4770" ht="10.199999999999999" hidden="1" x14ac:dyDescent="0.2"/>
    <row r="4771" ht="10.199999999999999" hidden="1" x14ac:dyDescent="0.2"/>
    <row r="4772" ht="10.199999999999999" hidden="1" x14ac:dyDescent="0.2"/>
    <row r="4773" ht="10.199999999999999" hidden="1" x14ac:dyDescent="0.2"/>
    <row r="4774" ht="10.199999999999999" hidden="1" x14ac:dyDescent="0.2"/>
    <row r="4775" ht="10.199999999999999" hidden="1" x14ac:dyDescent="0.2"/>
    <row r="4776" ht="10.199999999999999" hidden="1" x14ac:dyDescent="0.2"/>
    <row r="4777" ht="10.199999999999999" hidden="1" x14ac:dyDescent="0.2"/>
    <row r="4778" ht="10.199999999999999" hidden="1" x14ac:dyDescent="0.2"/>
    <row r="4779" ht="10.199999999999999" hidden="1" x14ac:dyDescent="0.2"/>
    <row r="4780" ht="10.199999999999999" hidden="1" x14ac:dyDescent="0.2"/>
    <row r="4781" ht="10.199999999999999" hidden="1" x14ac:dyDescent="0.2"/>
    <row r="4782" ht="10.199999999999999" hidden="1" x14ac:dyDescent="0.2"/>
    <row r="4783" ht="10.199999999999999" hidden="1" x14ac:dyDescent="0.2"/>
    <row r="4784" ht="10.199999999999999" hidden="1" x14ac:dyDescent="0.2"/>
    <row r="4785" ht="10.199999999999999" hidden="1" x14ac:dyDescent="0.2"/>
    <row r="4786" ht="10.199999999999999" hidden="1" x14ac:dyDescent="0.2"/>
    <row r="4787" ht="10.199999999999999" hidden="1" x14ac:dyDescent="0.2"/>
    <row r="4788" ht="10.199999999999999" hidden="1" x14ac:dyDescent="0.2"/>
    <row r="4789" ht="10.199999999999999" hidden="1" x14ac:dyDescent="0.2"/>
    <row r="4790" ht="10.199999999999999" hidden="1" x14ac:dyDescent="0.2"/>
    <row r="4791" ht="10.199999999999999" hidden="1" x14ac:dyDescent="0.2"/>
    <row r="4792" ht="10.199999999999999" hidden="1" x14ac:dyDescent="0.2"/>
    <row r="4793" ht="10.199999999999999" hidden="1" x14ac:dyDescent="0.2"/>
    <row r="4794" ht="10.199999999999999" hidden="1" x14ac:dyDescent="0.2"/>
    <row r="4795" ht="10.199999999999999" hidden="1" x14ac:dyDescent="0.2"/>
    <row r="4796" ht="10.199999999999999" hidden="1" x14ac:dyDescent="0.2"/>
    <row r="4797" ht="10.199999999999999" hidden="1" x14ac:dyDescent="0.2"/>
    <row r="4798" ht="10.199999999999999" hidden="1" x14ac:dyDescent="0.2"/>
    <row r="4799" ht="10.199999999999999" hidden="1" x14ac:dyDescent="0.2"/>
    <row r="4800" ht="10.199999999999999" hidden="1" x14ac:dyDescent="0.2"/>
    <row r="4801" ht="10.199999999999999" hidden="1" x14ac:dyDescent="0.2"/>
    <row r="4802" ht="10.199999999999999" hidden="1" x14ac:dyDescent="0.2"/>
    <row r="4803" ht="10.199999999999999" hidden="1" x14ac:dyDescent="0.2"/>
    <row r="4804" ht="10.199999999999999" hidden="1" x14ac:dyDescent="0.2"/>
    <row r="4805" ht="10.199999999999999" hidden="1" x14ac:dyDescent="0.2"/>
    <row r="4806" ht="10.199999999999999" hidden="1" x14ac:dyDescent="0.2"/>
    <row r="4807" ht="10.199999999999999" hidden="1" x14ac:dyDescent="0.2"/>
    <row r="4808" ht="10.199999999999999" hidden="1" x14ac:dyDescent="0.2"/>
    <row r="4809" ht="10.199999999999999" hidden="1" x14ac:dyDescent="0.2"/>
    <row r="4810" ht="10.199999999999999" hidden="1" x14ac:dyDescent="0.2"/>
    <row r="4811" ht="10.199999999999999" hidden="1" x14ac:dyDescent="0.2"/>
    <row r="4812" ht="10.199999999999999" hidden="1" x14ac:dyDescent="0.2"/>
    <row r="4813" ht="10.199999999999999" hidden="1" x14ac:dyDescent="0.2"/>
    <row r="4814" ht="10.199999999999999" hidden="1" x14ac:dyDescent="0.2"/>
    <row r="4815" ht="10.199999999999999" hidden="1" x14ac:dyDescent="0.2"/>
    <row r="4816" ht="10.199999999999999" hidden="1" x14ac:dyDescent="0.2"/>
    <row r="4817" ht="10.199999999999999" hidden="1" x14ac:dyDescent="0.2"/>
    <row r="4818" ht="10.199999999999999" hidden="1" x14ac:dyDescent="0.2"/>
    <row r="4819" ht="10.199999999999999" hidden="1" x14ac:dyDescent="0.2"/>
    <row r="4820" ht="10.199999999999999" hidden="1" x14ac:dyDescent="0.2"/>
    <row r="4821" ht="10.199999999999999" hidden="1" x14ac:dyDescent="0.2"/>
    <row r="4822" ht="10.199999999999999" hidden="1" x14ac:dyDescent="0.2"/>
    <row r="4823" ht="10.199999999999999" hidden="1" x14ac:dyDescent="0.2"/>
    <row r="4824" ht="10.199999999999999" hidden="1" x14ac:dyDescent="0.2"/>
    <row r="4825" ht="10.199999999999999" hidden="1" x14ac:dyDescent="0.2"/>
    <row r="4826" ht="10.199999999999999" hidden="1" x14ac:dyDescent="0.2"/>
    <row r="4827" ht="10.199999999999999" hidden="1" x14ac:dyDescent="0.2"/>
    <row r="4828" ht="10.199999999999999" hidden="1" x14ac:dyDescent="0.2"/>
    <row r="4829" ht="10.199999999999999" hidden="1" x14ac:dyDescent="0.2"/>
    <row r="4830" ht="10.199999999999999" hidden="1" x14ac:dyDescent="0.2"/>
    <row r="4831" ht="10.199999999999999" hidden="1" x14ac:dyDescent="0.2"/>
    <row r="4832" ht="10.199999999999999" hidden="1" x14ac:dyDescent="0.2"/>
    <row r="4833" ht="10.199999999999999" hidden="1" x14ac:dyDescent="0.2"/>
    <row r="4834" ht="10.199999999999999" hidden="1" x14ac:dyDescent="0.2"/>
    <row r="4835" ht="10.199999999999999" hidden="1" x14ac:dyDescent="0.2"/>
    <row r="4836" ht="10.199999999999999" hidden="1" x14ac:dyDescent="0.2"/>
    <row r="4837" ht="10.199999999999999" hidden="1" x14ac:dyDescent="0.2"/>
    <row r="4838" ht="10.199999999999999" hidden="1" x14ac:dyDescent="0.2"/>
    <row r="4839" ht="10.199999999999999" hidden="1" x14ac:dyDescent="0.2"/>
    <row r="4840" ht="10.199999999999999" hidden="1" x14ac:dyDescent="0.2"/>
    <row r="4841" ht="10.199999999999999" hidden="1" x14ac:dyDescent="0.2"/>
    <row r="4842" ht="10.199999999999999" hidden="1" x14ac:dyDescent="0.2"/>
    <row r="4843" ht="10.199999999999999" hidden="1" x14ac:dyDescent="0.2"/>
    <row r="4844" ht="10.199999999999999" hidden="1" x14ac:dyDescent="0.2"/>
    <row r="4845" ht="10.199999999999999" hidden="1" x14ac:dyDescent="0.2"/>
    <row r="4846" ht="10.199999999999999" hidden="1" x14ac:dyDescent="0.2"/>
    <row r="4847" ht="10.199999999999999" hidden="1" x14ac:dyDescent="0.2"/>
    <row r="4848" ht="10.199999999999999" hidden="1" x14ac:dyDescent="0.2"/>
    <row r="4849" ht="10.199999999999999" hidden="1" x14ac:dyDescent="0.2"/>
    <row r="4850" ht="10.199999999999999" hidden="1" x14ac:dyDescent="0.2"/>
    <row r="4851" ht="10.199999999999999" hidden="1" x14ac:dyDescent="0.2"/>
    <row r="4852" ht="10.199999999999999" hidden="1" x14ac:dyDescent="0.2"/>
    <row r="4853" ht="10.199999999999999" hidden="1" x14ac:dyDescent="0.2"/>
    <row r="4854" ht="10.199999999999999" hidden="1" x14ac:dyDescent="0.2"/>
    <row r="4855" ht="10.199999999999999" hidden="1" x14ac:dyDescent="0.2"/>
    <row r="4856" ht="10.199999999999999" hidden="1" x14ac:dyDescent="0.2"/>
    <row r="4857" ht="10.199999999999999" hidden="1" x14ac:dyDescent="0.2"/>
    <row r="4858" ht="10.199999999999999" hidden="1" x14ac:dyDescent="0.2"/>
    <row r="4859" ht="10.199999999999999" hidden="1" x14ac:dyDescent="0.2"/>
    <row r="4860" ht="10.199999999999999" hidden="1" x14ac:dyDescent="0.2"/>
    <row r="4861" ht="10.199999999999999" hidden="1" x14ac:dyDescent="0.2"/>
    <row r="4862" ht="10.199999999999999" hidden="1" x14ac:dyDescent="0.2"/>
    <row r="4863" ht="10.199999999999999" hidden="1" x14ac:dyDescent="0.2"/>
    <row r="4864" ht="10.199999999999999" hidden="1" x14ac:dyDescent="0.2"/>
    <row r="4865" ht="10.199999999999999" hidden="1" x14ac:dyDescent="0.2"/>
    <row r="4866" ht="10.199999999999999" hidden="1" x14ac:dyDescent="0.2"/>
    <row r="4867" ht="10.199999999999999" hidden="1" x14ac:dyDescent="0.2"/>
    <row r="4868" ht="10.199999999999999" hidden="1" x14ac:dyDescent="0.2"/>
    <row r="4869" ht="10.199999999999999" hidden="1" x14ac:dyDescent="0.2"/>
    <row r="4870" ht="10.199999999999999" hidden="1" x14ac:dyDescent="0.2"/>
    <row r="4871" ht="10.199999999999999" hidden="1" x14ac:dyDescent="0.2"/>
    <row r="4872" ht="10.199999999999999" hidden="1" x14ac:dyDescent="0.2"/>
    <row r="4873" ht="10.199999999999999" hidden="1" x14ac:dyDescent="0.2"/>
    <row r="4874" ht="10.199999999999999" hidden="1" x14ac:dyDescent="0.2"/>
    <row r="4875" ht="10.199999999999999" hidden="1" x14ac:dyDescent="0.2"/>
    <row r="4876" ht="10.199999999999999" hidden="1" x14ac:dyDescent="0.2"/>
    <row r="4877" ht="10.199999999999999" hidden="1" x14ac:dyDescent="0.2"/>
    <row r="4878" ht="10.199999999999999" hidden="1" x14ac:dyDescent="0.2"/>
    <row r="4879" ht="10.199999999999999" hidden="1" x14ac:dyDescent="0.2"/>
    <row r="4880" ht="10.199999999999999" hidden="1" x14ac:dyDescent="0.2"/>
    <row r="4881" ht="10.199999999999999" hidden="1" x14ac:dyDescent="0.2"/>
    <row r="4882" ht="10.199999999999999" hidden="1" x14ac:dyDescent="0.2"/>
    <row r="4883" ht="10.199999999999999" hidden="1" x14ac:dyDescent="0.2"/>
    <row r="4884" ht="10.199999999999999" hidden="1" x14ac:dyDescent="0.2"/>
    <row r="4885" ht="10.199999999999999" hidden="1" x14ac:dyDescent="0.2"/>
    <row r="4886" ht="10.199999999999999" hidden="1" x14ac:dyDescent="0.2"/>
    <row r="4887" ht="10.199999999999999" hidden="1" x14ac:dyDescent="0.2"/>
    <row r="4888" ht="10.199999999999999" hidden="1" x14ac:dyDescent="0.2"/>
    <row r="4889" ht="10.199999999999999" hidden="1" x14ac:dyDescent="0.2"/>
    <row r="4890" ht="10.199999999999999" hidden="1" x14ac:dyDescent="0.2"/>
    <row r="4891" ht="10.199999999999999" hidden="1" x14ac:dyDescent="0.2"/>
    <row r="4892" ht="10.199999999999999" hidden="1" x14ac:dyDescent="0.2"/>
    <row r="4893" ht="10.199999999999999" hidden="1" x14ac:dyDescent="0.2"/>
    <row r="4894" ht="10.199999999999999" hidden="1" x14ac:dyDescent="0.2"/>
    <row r="4895" ht="10.199999999999999" hidden="1" x14ac:dyDescent="0.2"/>
    <row r="4896" ht="10.199999999999999" hidden="1" x14ac:dyDescent="0.2"/>
    <row r="4897" ht="10.199999999999999" hidden="1" x14ac:dyDescent="0.2"/>
    <row r="4898" ht="10.199999999999999" hidden="1" x14ac:dyDescent="0.2"/>
    <row r="4899" ht="10.199999999999999" hidden="1" x14ac:dyDescent="0.2"/>
    <row r="4900" ht="10.199999999999999" hidden="1" x14ac:dyDescent="0.2"/>
    <row r="4901" ht="10.199999999999999" hidden="1" x14ac:dyDescent="0.2"/>
    <row r="4902" ht="10.199999999999999" hidden="1" x14ac:dyDescent="0.2"/>
    <row r="4903" ht="10.199999999999999" hidden="1" x14ac:dyDescent="0.2"/>
    <row r="4904" ht="10.199999999999999" hidden="1" x14ac:dyDescent="0.2"/>
    <row r="4905" ht="10.199999999999999" hidden="1" x14ac:dyDescent="0.2"/>
    <row r="4906" ht="10.199999999999999" hidden="1" x14ac:dyDescent="0.2"/>
    <row r="4907" ht="10.199999999999999" hidden="1" x14ac:dyDescent="0.2"/>
    <row r="4908" ht="10.199999999999999" hidden="1" x14ac:dyDescent="0.2"/>
    <row r="4909" ht="10.199999999999999" hidden="1" x14ac:dyDescent="0.2"/>
    <row r="4910" ht="10.199999999999999" hidden="1" x14ac:dyDescent="0.2"/>
    <row r="4911" ht="10.199999999999999" hidden="1" x14ac:dyDescent="0.2"/>
    <row r="4912" ht="10.199999999999999" hidden="1" x14ac:dyDescent="0.2"/>
    <row r="4913" ht="10.199999999999999" hidden="1" x14ac:dyDescent="0.2"/>
    <row r="4914" ht="10.199999999999999" hidden="1" x14ac:dyDescent="0.2"/>
    <row r="4915" ht="10.199999999999999" hidden="1" x14ac:dyDescent="0.2"/>
    <row r="4916" ht="10.199999999999999" hidden="1" x14ac:dyDescent="0.2"/>
    <row r="4917" ht="10.199999999999999" hidden="1" x14ac:dyDescent="0.2"/>
    <row r="4918" ht="10.199999999999999" hidden="1" x14ac:dyDescent="0.2"/>
    <row r="4919" ht="10.199999999999999" hidden="1" x14ac:dyDescent="0.2"/>
    <row r="4920" ht="10.199999999999999" hidden="1" x14ac:dyDescent="0.2"/>
    <row r="4921" ht="10.199999999999999" hidden="1" x14ac:dyDescent="0.2"/>
    <row r="4922" ht="10.199999999999999" hidden="1" x14ac:dyDescent="0.2"/>
    <row r="4923" ht="10.199999999999999" hidden="1" x14ac:dyDescent="0.2"/>
    <row r="4924" ht="10.199999999999999" hidden="1" x14ac:dyDescent="0.2"/>
    <row r="4925" ht="10.199999999999999" hidden="1" x14ac:dyDescent="0.2"/>
    <row r="4926" ht="10.199999999999999" hidden="1" x14ac:dyDescent="0.2"/>
    <row r="4927" ht="10.199999999999999" hidden="1" x14ac:dyDescent="0.2"/>
    <row r="4928" ht="10.199999999999999" hidden="1" x14ac:dyDescent="0.2"/>
    <row r="4929" ht="10.199999999999999" hidden="1" x14ac:dyDescent="0.2"/>
    <row r="4930" ht="10.199999999999999" hidden="1" x14ac:dyDescent="0.2"/>
    <row r="4931" ht="10.199999999999999" hidden="1" x14ac:dyDescent="0.2"/>
    <row r="4932" ht="10.199999999999999" hidden="1" x14ac:dyDescent="0.2"/>
    <row r="4933" ht="10.199999999999999" hidden="1" x14ac:dyDescent="0.2"/>
    <row r="4934" ht="10.199999999999999" hidden="1" x14ac:dyDescent="0.2"/>
    <row r="4935" ht="10.199999999999999" hidden="1" x14ac:dyDescent="0.2"/>
    <row r="4936" ht="10.199999999999999" hidden="1" x14ac:dyDescent="0.2"/>
    <row r="4937" ht="10.199999999999999" hidden="1" x14ac:dyDescent="0.2"/>
    <row r="4938" ht="10.199999999999999" hidden="1" x14ac:dyDescent="0.2"/>
    <row r="4939" ht="10.199999999999999" hidden="1" x14ac:dyDescent="0.2"/>
    <row r="4940" ht="10.199999999999999" hidden="1" x14ac:dyDescent="0.2"/>
    <row r="4941" ht="10.199999999999999" hidden="1" x14ac:dyDescent="0.2"/>
    <row r="4942" ht="10.199999999999999" hidden="1" x14ac:dyDescent="0.2"/>
    <row r="4943" ht="10.199999999999999" hidden="1" x14ac:dyDescent="0.2"/>
    <row r="4944" ht="10.199999999999999" hidden="1" x14ac:dyDescent="0.2"/>
    <row r="4945" ht="10.199999999999999" hidden="1" x14ac:dyDescent="0.2"/>
    <row r="4946" ht="10.199999999999999" hidden="1" x14ac:dyDescent="0.2"/>
    <row r="4947" ht="10.199999999999999" hidden="1" x14ac:dyDescent="0.2"/>
    <row r="4948" ht="10.199999999999999" hidden="1" x14ac:dyDescent="0.2"/>
    <row r="4949" ht="10.199999999999999" hidden="1" x14ac:dyDescent="0.2"/>
    <row r="4950" ht="10.199999999999999" hidden="1" x14ac:dyDescent="0.2"/>
    <row r="4951" ht="10.199999999999999" hidden="1" x14ac:dyDescent="0.2"/>
    <row r="4952" ht="10.199999999999999" hidden="1" x14ac:dyDescent="0.2"/>
    <row r="4953" ht="10.199999999999999" hidden="1" x14ac:dyDescent="0.2"/>
    <row r="4954" ht="10.199999999999999" hidden="1" x14ac:dyDescent="0.2"/>
    <row r="4955" ht="10.199999999999999" hidden="1" x14ac:dyDescent="0.2"/>
    <row r="4956" ht="10.199999999999999" hidden="1" x14ac:dyDescent="0.2"/>
    <row r="4957" ht="10.199999999999999" hidden="1" x14ac:dyDescent="0.2"/>
    <row r="4958" ht="10.199999999999999" hidden="1" x14ac:dyDescent="0.2"/>
    <row r="4959" ht="10.199999999999999" hidden="1" x14ac:dyDescent="0.2"/>
    <row r="4960" ht="10.199999999999999" hidden="1" x14ac:dyDescent="0.2"/>
    <row r="4961" ht="10.199999999999999" hidden="1" x14ac:dyDescent="0.2"/>
    <row r="4962" ht="10.199999999999999" hidden="1" x14ac:dyDescent="0.2"/>
    <row r="4963" ht="10.199999999999999" hidden="1" x14ac:dyDescent="0.2"/>
    <row r="4964" ht="10.199999999999999" hidden="1" x14ac:dyDescent="0.2"/>
    <row r="4965" ht="10.199999999999999" hidden="1" x14ac:dyDescent="0.2"/>
    <row r="4966" ht="10.199999999999999" hidden="1" x14ac:dyDescent="0.2"/>
    <row r="4967" ht="10.199999999999999" hidden="1" x14ac:dyDescent="0.2"/>
    <row r="4968" ht="10.199999999999999" hidden="1" x14ac:dyDescent="0.2"/>
    <row r="4969" ht="10.199999999999999" hidden="1" x14ac:dyDescent="0.2"/>
    <row r="4970" ht="10.199999999999999" hidden="1" x14ac:dyDescent="0.2"/>
    <row r="4971" ht="10.199999999999999" hidden="1" x14ac:dyDescent="0.2"/>
    <row r="4972" ht="10.199999999999999" hidden="1" x14ac:dyDescent="0.2"/>
    <row r="4973" ht="10.199999999999999" hidden="1" x14ac:dyDescent="0.2"/>
    <row r="4974" ht="10.199999999999999" hidden="1" x14ac:dyDescent="0.2"/>
    <row r="4975" ht="10.199999999999999" hidden="1" x14ac:dyDescent="0.2"/>
    <row r="4976" ht="10.199999999999999" hidden="1" x14ac:dyDescent="0.2"/>
    <row r="4977" ht="10.199999999999999" hidden="1" x14ac:dyDescent="0.2"/>
    <row r="4978" ht="10.199999999999999" hidden="1" x14ac:dyDescent="0.2"/>
    <row r="4979" ht="10.199999999999999" hidden="1" x14ac:dyDescent="0.2"/>
    <row r="4980" ht="10.199999999999999" hidden="1" x14ac:dyDescent="0.2"/>
    <row r="4981" ht="10.199999999999999" hidden="1" x14ac:dyDescent="0.2"/>
    <row r="4982" ht="10.199999999999999" hidden="1" x14ac:dyDescent="0.2"/>
    <row r="4983" ht="10.199999999999999" hidden="1" x14ac:dyDescent="0.2"/>
    <row r="4984" ht="10.199999999999999" hidden="1" x14ac:dyDescent="0.2"/>
    <row r="4985" ht="10.199999999999999" hidden="1" x14ac:dyDescent="0.2"/>
    <row r="4986" ht="10.199999999999999" hidden="1" x14ac:dyDescent="0.2"/>
    <row r="4987" ht="10.199999999999999" hidden="1" x14ac:dyDescent="0.2"/>
    <row r="4988" ht="10.199999999999999" hidden="1" x14ac:dyDescent="0.2"/>
    <row r="4989" ht="10.199999999999999" hidden="1" x14ac:dyDescent="0.2"/>
    <row r="4990" ht="10.199999999999999" hidden="1" x14ac:dyDescent="0.2"/>
    <row r="4991" ht="10.199999999999999" hidden="1" x14ac:dyDescent="0.2"/>
    <row r="4992" ht="10.199999999999999" hidden="1" x14ac:dyDescent="0.2"/>
    <row r="4993" ht="10.199999999999999" hidden="1" x14ac:dyDescent="0.2"/>
    <row r="4994" ht="10.199999999999999" hidden="1" x14ac:dyDescent="0.2"/>
    <row r="4995" ht="10.199999999999999" hidden="1" x14ac:dyDescent="0.2"/>
    <row r="4996" ht="10.199999999999999" hidden="1" x14ac:dyDescent="0.2"/>
    <row r="4997" ht="10.199999999999999" hidden="1" x14ac:dyDescent="0.2"/>
    <row r="4998" ht="10.199999999999999" hidden="1" x14ac:dyDescent="0.2"/>
    <row r="4999" ht="10.199999999999999" hidden="1" x14ac:dyDescent="0.2"/>
    <row r="5000" ht="10.199999999999999" hidden="1" x14ac:dyDescent="0.2"/>
    <row r="5001" ht="10.199999999999999" hidden="1" x14ac:dyDescent="0.2"/>
    <row r="5002" ht="10.199999999999999" hidden="1" x14ac:dyDescent="0.2"/>
    <row r="5003" ht="10.199999999999999" hidden="1" x14ac:dyDescent="0.2"/>
    <row r="5004" ht="10.199999999999999" hidden="1" x14ac:dyDescent="0.2"/>
    <row r="5005" ht="10.199999999999999" hidden="1" x14ac:dyDescent="0.2"/>
    <row r="5006" ht="10.199999999999999" hidden="1" x14ac:dyDescent="0.2"/>
    <row r="5007" ht="10.199999999999999" hidden="1" x14ac:dyDescent="0.2"/>
    <row r="5008" ht="10.199999999999999" hidden="1" x14ac:dyDescent="0.2"/>
    <row r="5009" ht="10.199999999999999" hidden="1" x14ac:dyDescent="0.2"/>
    <row r="5010" ht="10.199999999999999" hidden="1" x14ac:dyDescent="0.2"/>
    <row r="5011" ht="10.199999999999999" hidden="1" x14ac:dyDescent="0.2"/>
    <row r="5012" ht="10.199999999999999" hidden="1" x14ac:dyDescent="0.2"/>
    <row r="5013" ht="10.199999999999999" hidden="1" x14ac:dyDescent="0.2"/>
    <row r="5014" ht="10.199999999999999" hidden="1" x14ac:dyDescent="0.2"/>
    <row r="5015" ht="10.199999999999999" hidden="1" x14ac:dyDescent="0.2"/>
    <row r="5016" ht="10.199999999999999" hidden="1" x14ac:dyDescent="0.2"/>
    <row r="5017" ht="10.199999999999999" hidden="1" x14ac:dyDescent="0.2"/>
    <row r="5018" ht="10.199999999999999" hidden="1" x14ac:dyDescent="0.2"/>
    <row r="5019" ht="10.199999999999999" hidden="1" x14ac:dyDescent="0.2"/>
    <row r="5020" ht="10.199999999999999" hidden="1" x14ac:dyDescent="0.2"/>
    <row r="5021" ht="10.199999999999999" hidden="1" x14ac:dyDescent="0.2"/>
    <row r="5022" ht="10.199999999999999" hidden="1" x14ac:dyDescent="0.2"/>
    <row r="5023" ht="10.199999999999999" hidden="1" x14ac:dyDescent="0.2"/>
    <row r="5024" ht="10.199999999999999" hidden="1" x14ac:dyDescent="0.2"/>
    <row r="5025" ht="10.199999999999999" hidden="1" x14ac:dyDescent="0.2"/>
    <row r="5026" ht="10.199999999999999" hidden="1" x14ac:dyDescent="0.2"/>
    <row r="5027" ht="10.199999999999999" hidden="1" x14ac:dyDescent="0.2"/>
    <row r="5028" ht="10.199999999999999" hidden="1" x14ac:dyDescent="0.2"/>
    <row r="5029" ht="10.199999999999999" hidden="1" x14ac:dyDescent="0.2"/>
    <row r="5030" ht="10.199999999999999" hidden="1" x14ac:dyDescent="0.2"/>
    <row r="5031" ht="10.199999999999999" hidden="1" x14ac:dyDescent="0.2"/>
    <row r="5032" ht="10.199999999999999" hidden="1" x14ac:dyDescent="0.2"/>
    <row r="5033" ht="10.199999999999999" hidden="1" x14ac:dyDescent="0.2"/>
    <row r="5034" ht="10.199999999999999" hidden="1" x14ac:dyDescent="0.2"/>
    <row r="5035" ht="10.199999999999999" hidden="1" x14ac:dyDescent="0.2"/>
    <row r="5036" ht="10.199999999999999" hidden="1" x14ac:dyDescent="0.2"/>
    <row r="5037" ht="10.199999999999999" hidden="1" x14ac:dyDescent="0.2"/>
    <row r="5038" ht="10.199999999999999" hidden="1" x14ac:dyDescent="0.2"/>
    <row r="5039" ht="10.199999999999999" hidden="1" x14ac:dyDescent="0.2"/>
    <row r="5040" ht="10.199999999999999" hidden="1" x14ac:dyDescent="0.2"/>
    <row r="5041" ht="10.199999999999999" hidden="1" x14ac:dyDescent="0.2"/>
    <row r="5042" ht="10.199999999999999" hidden="1" x14ac:dyDescent="0.2"/>
    <row r="5043" ht="10.199999999999999" hidden="1" x14ac:dyDescent="0.2"/>
    <row r="5044" ht="10.199999999999999" hidden="1" x14ac:dyDescent="0.2"/>
    <row r="5045" ht="10.199999999999999" hidden="1" x14ac:dyDescent="0.2"/>
    <row r="5046" ht="10.199999999999999" hidden="1" x14ac:dyDescent="0.2"/>
    <row r="5047" ht="10.199999999999999" hidden="1" x14ac:dyDescent="0.2"/>
    <row r="5048" ht="10.199999999999999" hidden="1" x14ac:dyDescent="0.2"/>
    <row r="5049" ht="10.199999999999999" hidden="1" x14ac:dyDescent="0.2"/>
    <row r="5050" ht="10.199999999999999" hidden="1" x14ac:dyDescent="0.2"/>
    <row r="5051" ht="10.199999999999999" hidden="1" x14ac:dyDescent="0.2"/>
    <row r="5052" ht="10.199999999999999" hidden="1" x14ac:dyDescent="0.2"/>
    <row r="5053" ht="10.199999999999999" hidden="1" x14ac:dyDescent="0.2"/>
    <row r="5054" ht="10.199999999999999" hidden="1" x14ac:dyDescent="0.2"/>
    <row r="5055" ht="10.199999999999999" hidden="1" x14ac:dyDescent="0.2"/>
    <row r="5056" ht="10.199999999999999" hidden="1" x14ac:dyDescent="0.2"/>
    <row r="5057" ht="10.199999999999999" hidden="1" x14ac:dyDescent="0.2"/>
    <row r="5058" ht="10.199999999999999" hidden="1" x14ac:dyDescent="0.2"/>
    <row r="5059" ht="10.199999999999999" hidden="1" x14ac:dyDescent="0.2"/>
    <row r="5060" ht="10.199999999999999" hidden="1" x14ac:dyDescent="0.2"/>
    <row r="5061" ht="10.199999999999999" hidden="1" x14ac:dyDescent="0.2"/>
    <row r="5062" ht="10.199999999999999" hidden="1" x14ac:dyDescent="0.2"/>
    <row r="5063" ht="10.199999999999999" hidden="1" x14ac:dyDescent="0.2"/>
    <row r="5064" ht="10.199999999999999" hidden="1" x14ac:dyDescent="0.2"/>
    <row r="5065" ht="10.199999999999999" hidden="1" x14ac:dyDescent="0.2"/>
    <row r="5066" ht="10.199999999999999" hidden="1" x14ac:dyDescent="0.2"/>
    <row r="5067" ht="10.199999999999999" hidden="1" x14ac:dyDescent="0.2"/>
    <row r="5068" ht="10.199999999999999" hidden="1" x14ac:dyDescent="0.2"/>
    <row r="5069" ht="10.199999999999999" hidden="1" x14ac:dyDescent="0.2"/>
    <row r="5070" ht="10.199999999999999" hidden="1" x14ac:dyDescent="0.2"/>
    <row r="5071" ht="10.199999999999999" hidden="1" x14ac:dyDescent="0.2"/>
    <row r="5072" ht="10.199999999999999" hidden="1" x14ac:dyDescent="0.2"/>
    <row r="5073" ht="10.199999999999999" hidden="1" x14ac:dyDescent="0.2"/>
    <row r="5074" ht="10.199999999999999" hidden="1" x14ac:dyDescent="0.2"/>
    <row r="5075" ht="10.199999999999999" hidden="1" x14ac:dyDescent="0.2"/>
    <row r="5076" ht="10.199999999999999" hidden="1" x14ac:dyDescent="0.2"/>
    <row r="5077" ht="10.199999999999999" hidden="1" x14ac:dyDescent="0.2"/>
    <row r="5078" ht="10.199999999999999" hidden="1" x14ac:dyDescent="0.2"/>
    <row r="5079" ht="10.199999999999999" hidden="1" x14ac:dyDescent="0.2"/>
    <row r="5080" ht="10.199999999999999" hidden="1" x14ac:dyDescent="0.2"/>
    <row r="5081" ht="10.199999999999999" hidden="1" x14ac:dyDescent="0.2"/>
    <row r="5082" ht="10.199999999999999" hidden="1" x14ac:dyDescent="0.2"/>
    <row r="5083" ht="10.199999999999999" hidden="1" x14ac:dyDescent="0.2"/>
    <row r="5084" ht="10.199999999999999" hidden="1" x14ac:dyDescent="0.2"/>
    <row r="5085" ht="10.199999999999999" hidden="1" x14ac:dyDescent="0.2"/>
    <row r="5086" ht="10.199999999999999" hidden="1" x14ac:dyDescent="0.2"/>
    <row r="5087" ht="10.199999999999999" hidden="1" x14ac:dyDescent="0.2"/>
    <row r="5088" ht="10.199999999999999" hidden="1" x14ac:dyDescent="0.2"/>
    <row r="5089" ht="10.199999999999999" hidden="1" x14ac:dyDescent="0.2"/>
    <row r="5090" ht="10.199999999999999" hidden="1" x14ac:dyDescent="0.2"/>
    <row r="5091" ht="10.199999999999999" hidden="1" x14ac:dyDescent="0.2"/>
    <row r="5092" ht="10.199999999999999" hidden="1" x14ac:dyDescent="0.2"/>
    <row r="5093" ht="10.199999999999999" hidden="1" x14ac:dyDescent="0.2"/>
    <row r="5094" ht="10.199999999999999" hidden="1" x14ac:dyDescent="0.2"/>
    <row r="5095" ht="10.199999999999999" hidden="1" x14ac:dyDescent="0.2"/>
    <row r="5096" ht="10.199999999999999" hidden="1" x14ac:dyDescent="0.2"/>
    <row r="5097" ht="10.199999999999999" hidden="1" x14ac:dyDescent="0.2"/>
    <row r="5098" ht="10.199999999999999" hidden="1" x14ac:dyDescent="0.2"/>
    <row r="5099" ht="10.199999999999999" hidden="1" x14ac:dyDescent="0.2"/>
    <row r="5100" ht="10.199999999999999" hidden="1" x14ac:dyDescent="0.2"/>
    <row r="5101" ht="10.199999999999999" hidden="1" x14ac:dyDescent="0.2"/>
    <row r="5102" ht="10.199999999999999" hidden="1" x14ac:dyDescent="0.2"/>
    <row r="5103" ht="10.199999999999999" hidden="1" x14ac:dyDescent="0.2"/>
    <row r="5104" ht="10.199999999999999" hidden="1" x14ac:dyDescent="0.2"/>
    <row r="5105" ht="10.199999999999999" hidden="1" x14ac:dyDescent="0.2"/>
    <row r="5106" ht="10.199999999999999" hidden="1" x14ac:dyDescent="0.2"/>
    <row r="5107" ht="10.199999999999999" hidden="1" x14ac:dyDescent="0.2"/>
    <row r="5108" ht="10.199999999999999" hidden="1" x14ac:dyDescent="0.2"/>
    <row r="5109" ht="10.199999999999999" hidden="1" x14ac:dyDescent="0.2"/>
    <row r="5110" ht="10.199999999999999" hidden="1" x14ac:dyDescent="0.2"/>
    <row r="5111" ht="10.199999999999999" hidden="1" x14ac:dyDescent="0.2"/>
    <row r="5112" ht="10.199999999999999" hidden="1" x14ac:dyDescent="0.2"/>
    <row r="5113" ht="10.199999999999999" hidden="1" x14ac:dyDescent="0.2"/>
    <row r="5114" ht="10.199999999999999" hidden="1" x14ac:dyDescent="0.2"/>
    <row r="5115" ht="10.199999999999999" hidden="1" x14ac:dyDescent="0.2"/>
    <row r="5116" ht="10.199999999999999" hidden="1" x14ac:dyDescent="0.2"/>
    <row r="5117" ht="10.199999999999999" hidden="1" x14ac:dyDescent="0.2"/>
    <row r="5118" ht="10.199999999999999" hidden="1" x14ac:dyDescent="0.2"/>
    <row r="5119" ht="10.199999999999999" hidden="1" x14ac:dyDescent="0.2"/>
    <row r="5120" ht="10.199999999999999" hidden="1" x14ac:dyDescent="0.2"/>
    <row r="5121" ht="10.199999999999999" hidden="1" x14ac:dyDescent="0.2"/>
    <row r="5122" ht="10.199999999999999" hidden="1" x14ac:dyDescent="0.2"/>
    <row r="5123" ht="10.199999999999999" hidden="1" x14ac:dyDescent="0.2"/>
    <row r="5124" ht="10.199999999999999" hidden="1" x14ac:dyDescent="0.2"/>
    <row r="5125" ht="10.199999999999999" hidden="1" x14ac:dyDescent="0.2"/>
    <row r="5126" ht="10.199999999999999" hidden="1" x14ac:dyDescent="0.2"/>
    <row r="5127" ht="10.199999999999999" hidden="1" x14ac:dyDescent="0.2"/>
    <row r="5128" ht="10.199999999999999" hidden="1" x14ac:dyDescent="0.2"/>
    <row r="5129" ht="10.199999999999999" hidden="1" x14ac:dyDescent="0.2"/>
    <row r="5130" ht="10.199999999999999" hidden="1" x14ac:dyDescent="0.2"/>
    <row r="5131" ht="10.199999999999999" hidden="1" x14ac:dyDescent="0.2"/>
    <row r="5132" ht="10.199999999999999" hidden="1" x14ac:dyDescent="0.2"/>
    <row r="5133" ht="10.199999999999999" hidden="1" x14ac:dyDescent="0.2"/>
    <row r="5134" ht="10.199999999999999" hidden="1" x14ac:dyDescent="0.2"/>
    <row r="5135" ht="10.199999999999999" hidden="1" x14ac:dyDescent="0.2"/>
    <row r="5136" ht="10.199999999999999" hidden="1" x14ac:dyDescent="0.2"/>
    <row r="5137" ht="10.199999999999999" hidden="1" x14ac:dyDescent="0.2"/>
    <row r="5138" ht="10.199999999999999" hidden="1" x14ac:dyDescent="0.2"/>
    <row r="5139" ht="10.199999999999999" hidden="1" x14ac:dyDescent="0.2"/>
    <row r="5140" ht="10.199999999999999" hidden="1" x14ac:dyDescent="0.2"/>
    <row r="5141" ht="10.199999999999999" hidden="1" x14ac:dyDescent="0.2"/>
    <row r="5142" ht="10.199999999999999" hidden="1" x14ac:dyDescent="0.2"/>
    <row r="5143" ht="10.199999999999999" hidden="1" x14ac:dyDescent="0.2"/>
    <row r="5144" ht="10.199999999999999" hidden="1" x14ac:dyDescent="0.2"/>
    <row r="5145" ht="10.199999999999999" hidden="1" x14ac:dyDescent="0.2"/>
    <row r="5146" ht="10.199999999999999" hidden="1" x14ac:dyDescent="0.2"/>
    <row r="5147" ht="10.199999999999999" hidden="1" x14ac:dyDescent="0.2"/>
    <row r="5148" ht="10.199999999999999" hidden="1" x14ac:dyDescent="0.2"/>
    <row r="5149" ht="10.199999999999999" hidden="1" x14ac:dyDescent="0.2"/>
    <row r="5150" ht="10.199999999999999" hidden="1" x14ac:dyDescent="0.2"/>
    <row r="5151" ht="10.199999999999999" hidden="1" x14ac:dyDescent="0.2"/>
    <row r="5152" ht="10.199999999999999" hidden="1" x14ac:dyDescent="0.2"/>
    <row r="5153" ht="10.199999999999999" hidden="1" x14ac:dyDescent="0.2"/>
    <row r="5154" ht="10.199999999999999" hidden="1" x14ac:dyDescent="0.2"/>
    <row r="5155" ht="10.199999999999999" hidden="1" x14ac:dyDescent="0.2"/>
    <row r="5156" ht="10.199999999999999" hidden="1" x14ac:dyDescent="0.2"/>
    <row r="5157" ht="10.199999999999999" hidden="1" x14ac:dyDescent="0.2"/>
    <row r="5158" ht="10.199999999999999" hidden="1" x14ac:dyDescent="0.2"/>
    <row r="5159" ht="10.199999999999999" hidden="1" x14ac:dyDescent="0.2"/>
    <row r="5160" ht="10.199999999999999" hidden="1" x14ac:dyDescent="0.2"/>
    <row r="5161" ht="10.199999999999999" hidden="1" x14ac:dyDescent="0.2"/>
    <row r="5162" ht="10.199999999999999" hidden="1" x14ac:dyDescent="0.2"/>
    <row r="5163" ht="10.199999999999999" hidden="1" x14ac:dyDescent="0.2"/>
    <row r="5164" ht="10.199999999999999" hidden="1" x14ac:dyDescent="0.2"/>
    <row r="5165" ht="10.199999999999999" hidden="1" x14ac:dyDescent="0.2"/>
    <row r="5166" ht="10.199999999999999" hidden="1" x14ac:dyDescent="0.2"/>
    <row r="5167" ht="10.199999999999999" hidden="1" x14ac:dyDescent="0.2"/>
    <row r="5168" ht="10.199999999999999" hidden="1" x14ac:dyDescent="0.2"/>
    <row r="5169" ht="10.199999999999999" hidden="1" x14ac:dyDescent="0.2"/>
    <row r="5170" ht="10.199999999999999" hidden="1" x14ac:dyDescent="0.2"/>
    <row r="5171" ht="10.199999999999999" hidden="1" x14ac:dyDescent="0.2"/>
    <row r="5172" ht="10.199999999999999" hidden="1" x14ac:dyDescent="0.2"/>
    <row r="5173" ht="10.199999999999999" hidden="1" x14ac:dyDescent="0.2"/>
    <row r="5174" ht="10.199999999999999" hidden="1" x14ac:dyDescent="0.2"/>
    <row r="5175" ht="10.199999999999999" hidden="1" x14ac:dyDescent="0.2"/>
    <row r="5176" ht="10.199999999999999" hidden="1" x14ac:dyDescent="0.2"/>
    <row r="5177" ht="10.199999999999999" hidden="1" x14ac:dyDescent="0.2"/>
    <row r="5178" ht="10.199999999999999" hidden="1" x14ac:dyDescent="0.2"/>
    <row r="5179" ht="10.199999999999999" hidden="1" x14ac:dyDescent="0.2"/>
    <row r="5180" ht="10.199999999999999" hidden="1" x14ac:dyDescent="0.2"/>
    <row r="5181" ht="10.199999999999999" hidden="1" x14ac:dyDescent="0.2"/>
    <row r="5182" ht="10.199999999999999" hidden="1" x14ac:dyDescent="0.2"/>
    <row r="5183" ht="10.199999999999999" hidden="1" x14ac:dyDescent="0.2"/>
    <row r="5184" ht="10.199999999999999" hidden="1" x14ac:dyDescent="0.2"/>
    <row r="5185" ht="10.199999999999999" hidden="1" x14ac:dyDescent="0.2"/>
    <row r="5186" ht="10.199999999999999" hidden="1" x14ac:dyDescent="0.2"/>
    <row r="5187" ht="10.199999999999999" hidden="1" x14ac:dyDescent="0.2"/>
    <row r="5188" ht="10.199999999999999" hidden="1" x14ac:dyDescent="0.2"/>
    <row r="5189" ht="10.199999999999999" hidden="1" x14ac:dyDescent="0.2"/>
    <row r="5190" ht="10.199999999999999" hidden="1" x14ac:dyDescent="0.2"/>
    <row r="5191" ht="10.199999999999999" hidden="1" x14ac:dyDescent="0.2"/>
    <row r="5192" ht="10.199999999999999" hidden="1" x14ac:dyDescent="0.2"/>
    <row r="5193" ht="10.199999999999999" hidden="1" x14ac:dyDescent="0.2"/>
    <row r="5194" ht="10.199999999999999" hidden="1" x14ac:dyDescent="0.2"/>
    <row r="5195" ht="10.199999999999999" hidden="1" x14ac:dyDescent="0.2"/>
    <row r="5196" ht="10.199999999999999" hidden="1" x14ac:dyDescent="0.2"/>
    <row r="5197" ht="10.199999999999999" hidden="1" x14ac:dyDescent="0.2"/>
    <row r="5198" ht="10.199999999999999" hidden="1" x14ac:dyDescent="0.2"/>
    <row r="5199" ht="10.199999999999999" hidden="1" x14ac:dyDescent="0.2"/>
    <row r="5200" ht="10.199999999999999" hidden="1" x14ac:dyDescent="0.2"/>
    <row r="5201" ht="10.199999999999999" hidden="1" x14ac:dyDescent="0.2"/>
    <row r="5202" ht="10.199999999999999" hidden="1" x14ac:dyDescent="0.2"/>
    <row r="5203" ht="10.199999999999999" hidden="1" x14ac:dyDescent="0.2"/>
    <row r="5204" ht="10.199999999999999" hidden="1" x14ac:dyDescent="0.2"/>
    <row r="5205" ht="10.199999999999999" hidden="1" x14ac:dyDescent="0.2"/>
    <row r="5206" ht="10.199999999999999" hidden="1" x14ac:dyDescent="0.2"/>
    <row r="5207" ht="10.199999999999999" hidden="1" x14ac:dyDescent="0.2"/>
    <row r="5208" ht="10.199999999999999" hidden="1" x14ac:dyDescent="0.2"/>
    <row r="5209" ht="10.199999999999999" hidden="1" x14ac:dyDescent="0.2"/>
    <row r="5210" ht="10.199999999999999" hidden="1" x14ac:dyDescent="0.2"/>
    <row r="5211" ht="10.199999999999999" hidden="1" x14ac:dyDescent="0.2"/>
    <row r="5212" ht="10.199999999999999" hidden="1" x14ac:dyDescent="0.2"/>
    <row r="5213" ht="10.199999999999999" hidden="1" x14ac:dyDescent="0.2"/>
    <row r="5214" ht="10.199999999999999" hidden="1" x14ac:dyDescent="0.2"/>
    <row r="5215" ht="10.199999999999999" hidden="1" x14ac:dyDescent="0.2"/>
    <row r="5216" ht="10.199999999999999" hidden="1" x14ac:dyDescent="0.2"/>
    <row r="5217" ht="10.199999999999999" hidden="1" x14ac:dyDescent="0.2"/>
    <row r="5218" ht="10.199999999999999" hidden="1" x14ac:dyDescent="0.2"/>
    <row r="5219" ht="10.199999999999999" hidden="1" x14ac:dyDescent="0.2"/>
    <row r="5220" ht="10.199999999999999" hidden="1" x14ac:dyDescent="0.2"/>
    <row r="5221" ht="10.199999999999999" hidden="1" x14ac:dyDescent="0.2"/>
    <row r="5222" ht="10.199999999999999" hidden="1" x14ac:dyDescent="0.2"/>
    <row r="5223" ht="10.199999999999999" hidden="1" x14ac:dyDescent="0.2"/>
    <row r="5224" ht="10.199999999999999" hidden="1" x14ac:dyDescent="0.2"/>
    <row r="5225" ht="10.199999999999999" hidden="1" x14ac:dyDescent="0.2"/>
    <row r="5226" ht="10.199999999999999" hidden="1" x14ac:dyDescent="0.2"/>
    <row r="5227" ht="10.199999999999999" hidden="1" x14ac:dyDescent="0.2"/>
    <row r="5228" ht="10.199999999999999" hidden="1" x14ac:dyDescent="0.2"/>
    <row r="5229" ht="10.199999999999999" hidden="1" x14ac:dyDescent="0.2"/>
    <row r="5230" ht="10.199999999999999" hidden="1" x14ac:dyDescent="0.2"/>
    <row r="5231" ht="10.199999999999999" hidden="1" x14ac:dyDescent="0.2"/>
    <row r="5232" ht="10.199999999999999" hidden="1" x14ac:dyDescent="0.2"/>
    <row r="5233" ht="10.199999999999999" hidden="1" x14ac:dyDescent="0.2"/>
    <row r="5234" ht="10.199999999999999" hidden="1" x14ac:dyDescent="0.2"/>
    <row r="5235" ht="10.199999999999999" hidden="1" x14ac:dyDescent="0.2"/>
    <row r="5236" ht="10.199999999999999" hidden="1" x14ac:dyDescent="0.2"/>
    <row r="5237" ht="10.199999999999999" hidden="1" x14ac:dyDescent="0.2"/>
    <row r="5238" ht="10.199999999999999" hidden="1" x14ac:dyDescent="0.2"/>
    <row r="5239" ht="10.199999999999999" hidden="1" x14ac:dyDescent="0.2"/>
    <row r="5240" ht="10.199999999999999" hidden="1" x14ac:dyDescent="0.2"/>
    <row r="5241" ht="10.199999999999999" hidden="1" x14ac:dyDescent="0.2"/>
    <row r="5242" ht="10.199999999999999" hidden="1" x14ac:dyDescent="0.2"/>
    <row r="5243" ht="10.199999999999999" hidden="1" x14ac:dyDescent="0.2"/>
    <row r="5244" ht="10.199999999999999" hidden="1" x14ac:dyDescent="0.2"/>
    <row r="5245" ht="10.199999999999999" hidden="1" x14ac:dyDescent="0.2"/>
    <row r="5246" ht="10.199999999999999" hidden="1" x14ac:dyDescent="0.2"/>
    <row r="5247" ht="10.199999999999999" hidden="1" x14ac:dyDescent="0.2"/>
    <row r="5248" ht="10.199999999999999" hidden="1" x14ac:dyDescent="0.2"/>
    <row r="5249" ht="10.199999999999999" hidden="1" x14ac:dyDescent="0.2"/>
    <row r="5250" ht="10.199999999999999" hidden="1" x14ac:dyDescent="0.2"/>
    <row r="5251" ht="10.199999999999999" hidden="1" x14ac:dyDescent="0.2"/>
    <row r="5252" ht="10.199999999999999" hidden="1" x14ac:dyDescent="0.2"/>
    <row r="5253" ht="10.199999999999999" hidden="1" x14ac:dyDescent="0.2"/>
    <row r="5254" ht="10.199999999999999" hidden="1" x14ac:dyDescent="0.2"/>
    <row r="5255" ht="10.199999999999999" hidden="1" x14ac:dyDescent="0.2"/>
    <row r="5256" ht="10.199999999999999" hidden="1" x14ac:dyDescent="0.2"/>
    <row r="5257" ht="10.199999999999999" hidden="1" x14ac:dyDescent="0.2"/>
    <row r="5258" ht="10.199999999999999" hidden="1" x14ac:dyDescent="0.2"/>
    <row r="5259" ht="10.199999999999999" hidden="1" x14ac:dyDescent="0.2"/>
    <row r="5260" ht="10.199999999999999" hidden="1" x14ac:dyDescent="0.2"/>
    <row r="5261" ht="10.199999999999999" hidden="1" x14ac:dyDescent="0.2"/>
    <row r="5262" ht="10.199999999999999" hidden="1" x14ac:dyDescent="0.2"/>
    <row r="5263" ht="10.199999999999999" hidden="1" x14ac:dyDescent="0.2"/>
    <row r="5264" ht="10.199999999999999" hidden="1" x14ac:dyDescent="0.2"/>
    <row r="5265" ht="10.199999999999999" hidden="1" x14ac:dyDescent="0.2"/>
    <row r="5266" ht="10.199999999999999" hidden="1" x14ac:dyDescent="0.2"/>
    <row r="5267" ht="10.199999999999999" hidden="1" x14ac:dyDescent="0.2"/>
    <row r="5268" ht="10.199999999999999" hidden="1" x14ac:dyDescent="0.2"/>
    <row r="5269" ht="10.199999999999999" hidden="1" x14ac:dyDescent="0.2"/>
    <row r="5270" ht="10.199999999999999" hidden="1" x14ac:dyDescent="0.2"/>
    <row r="5271" ht="10.199999999999999" hidden="1" x14ac:dyDescent="0.2"/>
    <row r="5272" ht="10.199999999999999" hidden="1" x14ac:dyDescent="0.2"/>
    <row r="5273" ht="10.199999999999999" hidden="1" x14ac:dyDescent="0.2"/>
    <row r="5274" ht="10.199999999999999" hidden="1" x14ac:dyDescent="0.2"/>
    <row r="5275" ht="10.199999999999999" hidden="1" x14ac:dyDescent="0.2"/>
    <row r="5276" ht="10.199999999999999" hidden="1" x14ac:dyDescent="0.2"/>
    <row r="5277" ht="10.199999999999999" hidden="1" x14ac:dyDescent="0.2"/>
    <row r="5278" ht="10.199999999999999" hidden="1" x14ac:dyDescent="0.2"/>
    <row r="5279" ht="10.199999999999999" hidden="1" x14ac:dyDescent="0.2"/>
    <row r="5280" ht="10.199999999999999" hidden="1" x14ac:dyDescent="0.2"/>
    <row r="5281" ht="10.199999999999999" hidden="1" x14ac:dyDescent="0.2"/>
    <row r="5282" ht="10.199999999999999" hidden="1" x14ac:dyDescent="0.2"/>
    <row r="5283" ht="10.199999999999999" hidden="1" x14ac:dyDescent="0.2"/>
    <row r="5284" ht="10.199999999999999" hidden="1" x14ac:dyDescent="0.2"/>
    <row r="5285" ht="10.199999999999999" hidden="1" x14ac:dyDescent="0.2"/>
    <row r="5286" ht="10.199999999999999" hidden="1" x14ac:dyDescent="0.2"/>
    <row r="5287" ht="10.199999999999999" hidden="1" x14ac:dyDescent="0.2"/>
    <row r="5288" ht="10.199999999999999" hidden="1" x14ac:dyDescent="0.2"/>
    <row r="5289" ht="10.199999999999999" hidden="1" x14ac:dyDescent="0.2"/>
    <row r="5290" ht="10.199999999999999" hidden="1" x14ac:dyDescent="0.2"/>
    <row r="5291" ht="10.199999999999999" hidden="1" x14ac:dyDescent="0.2"/>
    <row r="5292" ht="10.199999999999999" hidden="1" x14ac:dyDescent="0.2"/>
    <row r="5293" ht="10.199999999999999" hidden="1" x14ac:dyDescent="0.2"/>
    <row r="5294" ht="10.199999999999999" hidden="1" x14ac:dyDescent="0.2"/>
    <row r="5295" ht="10.199999999999999" hidden="1" x14ac:dyDescent="0.2"/>
    <row r="5296" ht="10.199999999999999" hidden="1" x14ac:dyDescent="0.2"/>
    <row r="5297" ht="10.199999999999999" hidden="1" x14ac:dyDescent="0.2"/>
    <row r="5298" ht="10.199999999999999" hidden="1" x14ac:dyDescent="0.2"/>
    <row r="5299" ht="10.199999999999999" hidden="1" x14ac:dyDescent="0.2"/>
    <row r="5300" ht="10.199999999999999" hidden="1" x14ac:dyDescent="0.2"/>
    <row r="5301" ht="10.199999999999999" hidden="1" x14ac:dyDescent="0.2"/>
    <row r="5302" ht="10.199999999999999" hidden="1" x14ac:dyDescent="0.2"/>
    <row r="5303" ht="10.199999999999999" hidden="1" x14ac:dyDescent="0.2"/>
    <row r="5304" ht="10.199999999999999" hidden="1" x14ac:dyDescent="0.2"/>
    <row r="5305" ht="10.199999999999999" hidden="1" x14ac:dyDescent="0.2"/>
    <row r="5306" ht="10.199999999999999" hidden="1" x14ac:dyDescent="0.2"/>
    <row r="5307" ht="10.199999999999999" hidden="1" x14ac:dyDescent="0.2"/>
    <row r="5308" ht="10.199999999999999" hidden="1" x14ac:dyDescent="0.2"/>
    <row r="5309" ht="10.199999999999999" hidden="1" x14ac:dyDescent="0.2"/>
    <row r="5310" ht="10.199999999999999" hidden="1" x14ac:dyDescent="0.2"/>
    <row r="5311" ht="10.199999999999999" hidden="1" x14ac:dyDescent="0.2"/>
    <row r="5312" ht="10.199999999999999" hidden="1" x14ac:dyDescent="0.2"/>
    <row r="5313" ht="10.199999999999999" hidden="1" x14ac:dyDescent="0.2"/>
    <row r="5314" ht="10.199999999999999" hidden="1" x14ac:dyDescent="0.2"/>
    <row r="5315" ht="10.199999999999999" hidden="1" x14ac:dyDescent="0.2"/>
    <row r="5316" ht="10.199999999999999" hidden="1" x14ac:dyDescent="0.2"/>
    <row r="5317" ht="10.199999999999999" hidden="1" x14ac:dyDescent="0.2"/>
    <row r="5318" ht="10.199999999999999" hidden="1" x14ac:dyDescent="0.2"/>
    <row r="5319" ht="10.199999999999999" hidden="1" x14ac:dyDescent="0.2"/>
    <row r="5320" ht="10.199999999999999" hidden="1" x14ac:dyDescent="0.2"/>
    <row r="5321" ht="10.199999999999999" hidden="1" x14ac:dyDescent="0.2"/>
    <row r="5322" ht="10.199999999999999" hidden="1" x14ac:dyDescent="0.2"/>
    <row r="5323" ht="10.199999999999999" hidden="1" x14ac:dyDescent="0.2"/>
    <row r="5324" ht="10.199999999999999" hidden="1" x14ac:dyDescent="0.2"/>
    <row r="5325" ht="10.199999999999999" hidden="1" x14ac:dyDescent="0.2"/>
    <row r="5326" ht="10.199999999999999" hidden="1" x14ac:dyDescent="0.2"/>
    <row r="5327" ht="10.199999999999999" hidden="1" x14ac:dyDescent="0.2"/>
    <row r="5328" ht="10.199999999999999" hidden="1" x14ac:dyDescent="0.2"/>
    <row r="5329" ht="10.199999999999999" hidden="1" x14ac:dyDescent="0.2"/>
    <row r="5330" ht="10.199999999999999" hidden="1" x14ac:dyDescent="0.2"/>
    <row r="5331" ht="10.199999999999999" hidden="1" x14ac:dyDescent="0.2"/>
    <row r="5332" ht="10.199999999999999" hidden="1" x14ac:dyDescent="0.2"/>
    <row r="5333" ht="10.199999999999999" hidden="1" x14ac:dyDescent="0.2"/>
    <row r="5334" ht="10.199999999999999" hidden="1" x14ac:dyDescent="0.2"/>
    <row r="5335" ht="10.199999999999999" hidden="1" x14ac:dyDescent="0.2"/>
    <row r="5336" ht="10.199999999999999" hidden="1" x14ac:dyDescent="0.2"/>
    <row r="5337" ht="10.199999999999999" hidden="1" x14ac:dyDescent="0.2"/>
    <row r="5338" ht="10.199999999999999" hidden="1" x14ac:dyDescent="0.2"/>
    <row r="5339" ht="10.199999999999999" hidden="1" x14ac:dyDescent="0.2"/>
    <row r="5340" ht="10.199999999999999" hidden="1" x14ac:dyDescent="0.2"/>
    <row r="5341" ht="10.199999999999999" hidden="1" x14ac:dyDescent="0.2"/>
    <row r="5342" ht="10.199999999999999" hidden="1" x14ac:dyDescent="0.2"/>
    <row r="5343" ht="10.199999999999999" hidden="1" x14ac:dyDescent="0.2"/>
    <row r="5344" ht="10.199999999999999" hidden="1" x14ac:dyDescent="0.2"/>
    <row r="5345" ht="10.199999999999999" hidden="1" x14ac:dyDescent="0.2"/>
    <row r="5346" ht="10.199999999999999" hidden="1" x14ac:dyDescent="0.2"/>
    <row r="5347" ht="10.199999999999999" hidden="1" x14ac:dyDescent="0.2"/>
    <row r="5348" ht="10.199999999999999" hidden="1" x14ac:dyDescent="0.2"/>
    <row r="5349" ht="10.199999999999999" hidden="1" x14ac:dyDescent="0.2"/>
    <row r="5350" ht="10.199999999999999" hidden="1" x14ac:dyDescent="0.2"/>
    <row r="5351" ht="10.199999999999999" hidden="1" x14ac:dyDescent="0.2"/>
    <row r="5352" ht="10.199999999999999" hidden="1" x14ac:dyDescent="0.2"/>
    <row r="5353" ht="10.199999999999999" hidden="1" x14ac:dyDescent="0.2"/>
    <row r="5354" ht="10.199999999999999" hidden="1" x14ac:dyDescent="0.2"/>
    <row r="5355" ht="10.199999999999999" hidden="1" x14ac:dyDescent="0.2"/>
    <row r="5356" ht="10.199999999999999" hidden="1" x14ac:dyDescent="0.2"/>
    <row r="5357" ht="10.199999999999999" hidden="1" x14ac:dyDescent="0.2"/>
    <row r="5358" ht="10.199999999999999" hidden="1" x14ac:dyDescent="0.2"/>
    <row r="5359" ht="10.199999999999999" hidden="1" x14ac:dyDescent="0.2"/>
    <row r="5360" ht="10.199999999999999" hidden="1" x14ac:dyDescent="0.2"/>
    <row r="5361" ht="10.199999999999999" hidden="1" x14ac:dyDescent="0.2"/>
    <row r="5362" ht="10.199999999999999" hidden="1" x14ac:dyDescent="0.2"/>
    <row r="5363" ht="10.199999999999999" hidden="1" x14ac:dyDescent="0.2"/>
    <row r="5364" ht="10.199999999999999" hidden="1" x14ac:dyDescent="0.2"/>
    <row r="5365" ht="10.199999999999999" hidden="1" x14ac:dyDescent="0.2"/>
    <row r="5366" ht="10.199999999999999" hidden="1" x14ac:dyDescent="0.2"/>
    <row r="5367" ht="10.199999999999999" hidden="1" x14ac:dyDescent="0.2"/>
    <row r="5368" ht="10.199999999999999" hidden="1" x14ac:dyDescent="0.2"/>
    <row r="5369" ht="10.199999999999999" hidden="1" x14ac:dyDescent="0.2"/>
    <row r="5370" ht="10.199999999999999" hidden="1" x14ac:dyDescent="0.2"/>
    <row r="5371" ht="10.199999999999999" hidden="1" x14ac:dyDescent="0.2"/>
    <row r="5372" ht="10.199999999999999" hidden="1" x14ac:dyDescent="0.2"/>
    <row r="5373" ht="10.199999999999999" hidden="1" x14ac:dyDescent="0.2"/>
    <row r="5374" ht="10.199999999999999" hidden="1" x14ac:dyDescent="0.2"/>
    <row r="5375" ht="10.199999999999999" hidden="1" x14ac:dyDescent="0.2"/>
    <row r="5376" ht="10.199999999999999" hidden="1" x14ac:dyDescent="0.2"/>
    <row r="5377" ht="10.199999999999999" hidden="1" x14ac:dyDescent="0.2"/>
    <row r="5378" ht="10.199999999999999" hidden="1" x14ac:dyDescent="0.2"/>
    <row r="5379" ht="10.199999999999999" hidden="1" x14ac:dyDescent="0.2"/>
    <row r="5380" ht="10.199999999999999" hidden="1" x14ac:dyDescent="0.2"/>
    <row r="5381" ht="10.199999999999999" hidden="1" x14ac:dyDescent="0.2"/>
    <row r="5382" ht="10.199999999999999" hidden="1" x14ac:dyDescent="0.2"/>
    <row r="5383" ht="10.199999999999999" hidden="1" x14ac:dyDescent="0.2"/>
    <row r="5384" ht="10.199999999999999" hidden="1" x14ac:dyDescent="0.2"/>
    <row r="5385" ht="10.199999999999999" hidden="1" x14ac:dyDescent="0.2"/>
    <row r="5386" ht="10.199999999999999" hidden="1" x14ac:dyDescent="0.2"/>
    <row r="5387" ht="10.199999999999999" hidden="1" x14ac:dyDescent="0.2"/>
    <row r="5388" ht="10.199999999999999" hidden="1" x14ac:dyDescent="0.2"/>
    <row r="5389" ht="10.199999999999999" hidden="1" x14ac:dyDescent="0.2"/>
    <row r="5390" ht="10.199999999999999" hidden="1" x14ac:dyDescent="0.2"/>
    <row r="5391" ht="10.199999999999999" hidden="1" x14ac:dyDescent="0.2"/>
    <row r="5392" ht="10.199999999999999" hidden="1" x14ac:dyDescent="0.2"/>
    <row r="5393" ht="10.199999999999999" hidden="1" x14ac:dyDescent="0.2"/>
    <row r="5394" ht="10.199999999999999" hidden="1" x14ac:dyDescent="0.2"/>
    <row r="5395" ht="10.199999999999999" hidden="1" x14ac:dyDescent="0.2"/>
    <row r="5396" ht="10.199999999999999" hidden="1" x14ac:dyDescent="0.2"/>
    <row r="5397" ht="10.199999999999999" hidden="1" x14ac:dyDescent="0.2"/>
    <row r="5398" ht="10.199999999999999" hidden="1" x14ac:dyDescent="0.2"/>
    <row r="5399" ht="10.199999999999999" hidden="1" x14ac:dyDescent="0.2"/>
    <row r="5400" ht="10.199999999999999" hidden="1" x14ac:dyDescent="0.2"/>
    <row r="5401" ht="10.199999999999999" hidden="1" x14ac:dyDescent="0.2"/>
    <row r="5402" ht="10.199999999999999" hidden="1" x14ac:dyDescent="0.2"/>
    <row r="5403" ht="10.199999999999999" hidden="1" x14ac:dyDescent="0.2"/>
    <row r="5404" ht="10.199999999999999" hidden="1" x14ac:dyDescent="0.2"/>
    <row r="5405" ht="10.199999999999999" hidden="1" x14ac:dyDescent="0.2"/>
    <row r="5406" ht="10.199999999999999" hidden="1" x14ac:dyDescent="0.2"/>
    <row r="5407" ht="10.199999999999999" hidden="1" x14ac:dyDescent="0.2"/>
    <row r="5408" ht="10.199999999999999" hidden="1" x14ac:dyDescent="0.2"/>
    <row r="5409" ht="10.199999999999999" hidden="1" x14ac:dyDescent="0.2"/>
    <row r="5410" ht="10.199999999999999" hidden="1" x14ac:dyDescent="0.2"/>
    <row r="5411" ht="10.199999999999999" hidden="1" x14ac:dyDescent="0.2"/>
    <row r="5412" ht="10.199999999999999" hidden="1" x14ac:dyDescent="0.2"/>
    <row r="5413" ht="10.199999999999999" hidden="1" x14ac:dyDescent="0.2"/>
    <row r="5414" ht="10.199999999999999" hidden="1" x14ac:dyDescent="0.2"/>
    <row r="5415" ht="10.199999999999999" hidden="1" x14ac:dyDescent="0.2"/>
    <row r="5416" ht="10.199999999999999" hidden="1" x14ac:dyDescent="0.2"/>
    <row r="5417" ht="10.199999999999999" hidden="1" x14ac:dyDescent="0.2"/>
    <row r="5418" ht="10.199999999999999" hidden="1" x14ac:dyDescent="0.2"/>
    <row r="5419" ht="10.199999999999999" hidden="1" x14ac:dyDescent="0.2"/>
    <row r="5420" ht="10.199999999999999" hidden="1" x14ac:dyDescent="0.2"/>
    <row r="5421" ht="10.199999999999999" hidden="1" x14ac:dyDescent="0.2"/>
    <row r="5422" ht="10.199999999999999" hidden="1" x14ac:dyDescent="0.2"/>
    <row r="5423" ht="10.199999999999999" hidden="1" x14ac:dyDescent="0.2"/>
    <row r="5424" ht="10.199999999999999" hidden="1" x14ac:dyDescent="0.2"/>
    <row r="5425" ht="10.199999999999999" hidden="1" x14ac:dyDescent="0.2"/>
    <row r="5426" ht="10.199999999999999" hidden="1" x14ac:dyDescent="0.2"/>
    <row r="5427" ht="10.199999999999999" hidden="1" x14ac:dyDescent="0.2"/>
    <row r="5428" ht="10.199999999999999" hidden="1" x14ac:dyDescent="0.2"/>
    <row r="5429" ht="10.199999999999999" hidden="1" x14ac:dyDescent="0.2"/>
    <row r="5430" ht="10.199999999999999" hidden="1" x14ac:dyDescent="0.2"/>
    <row r="5431" ht="10.199999999999999" hidden="1" x14ac:dyDescent="0.2"/>
    <row r="5432" ht="10.199999999999999" hidden="1" x14ac:dyDescent="0.2"/>
    <row r="5433" ht="10.199999999999999" hidden="1" x14ac:dyDescent="0.2"/>
    <row r="5434" ht="10.199999999999999" hidden="1" x14ac:dyDescent="0.2"/>
    <row r="5435" ht="10.199999999999999" hidden="1" x14ac:dyDescent="0.2"/>
    <row r="5436" ht="10.199999999999999" hidden="1" x14ac:dyDescent="0.2"/>
    <row r="5437" ht="10.199999999999999" hidden="1" x14ac:dyDescent="0.2"/>
    <row r="5438" ht="10.199999999999999" hidden="1" x14ac:dyDescent="0.2"/>
    <row r="5439" ht="10.199999999999999" hidden="1" x14ac:dyDescent="0.2"/>
    <row r="5440" ht="10.199999999999999" hidden="1" x14ac:dyDescent="0.2"/>
    <row r="5441" ht="10.199999999999999" hidden="1" x14ac:dyDescent="0.2"/>
    <row r="5442" ht="10.199999999999999" hidden="1" x14ac:dyDescent="0.2"/>
    <row r="5443" ht="10.199999999999999" hidden="1" x14ac:dyDescent="0.2"/>
    <row r="5444" ht="10.199999999999999" hidden="1" x14ac:dyDescent="0.2"/>
    <row r="5445" ht="10.199999999999999" hidden="1" x14ac:dyDescent="0.2"/>
    <row r="5446" ht="10.199999999999999" hidden="1" x14ac:dyDescent="0.2"/>
    <row r="5447" ht="10.199999999999999" hidden="1" x14ac:dyDescent="0.2"/>
    <row r="5448" ht="10.199999999999999" hidden="1" x14ac:dyDescent="0.2"/>
    <row r="5449" ht="10.199999999999999" hidden="1" x14ac:dyDescent="0.2"/>
    <row r="5450" ht="10.199999999999999" hidden="1" x14ac:dyDescent="0.2"/>
    <row r="5451" ht="10.199999999999999" hidden="1" x14ac:dyDescent="0.2"/>
    <row r="5452" ht="10.199999999999999" hidden="1" x14ac:dyDescent="0.2"/>
    <row r="5453" ht="10.199999999999999" hidden="1" x14ac:dyDescent="0.2"/>
    <row r="5454" ht="10.199999999999999" hidden="1" x14ac:dyDescent="0.2"/>
    <row r="5455" ht="10.199999999999999" hidden="1" x14ac:dyDescent="0.2"/>
    <row r="5456" ht="10.199999999999999" hidden="1" x14ac:dyDescent="0.2"/>
    <row r="5457" ht="10.199999999999999" hidden="1" x14ac:dyDescent="0.2"/>
    <row r="5458" ht="10.199999999999999" hidden="1" x14ac:dyDescent="0.2"/>
    <row r="5459" ht="10.199999999999999" hidden="1" x14ac:dyDescent="0.2"/>
    <row r="5460" ht="10.199999999999999" hidden="1" x14ac:dyDescent="0.2"/>
    <row r="5461" ht="10.199999999999999" hidden="1" x14ac:dyDescent="0.2"/>
    <row r="5462" ht="10.199999999999999" hidden="1" x14ac:dyDescent="0.2"/>
    <row r="5463" ht="10.199999999999999" hidden="1" x14ac:dyDescent="0.2"/>
    <row r="5464" ht="10.199999999999999" hidden="1" x14ac:dyDescent="0.2"/>
    <row r="5465" ht="10.199999999999999" hidden="1" x14ac:dyDescent="0.2"/>
    <row r="5466" ht="10.199999999999999" hidden="1" x14ac:dyDescent="0.2"/>
    <row r="5467" ht="10.199999999999999" hidden="1" x14ac:dyDescent="0.2"/>
    <row r="5468" ht="10.199999999999999" hidden="1" x14ac:dyDescent="0.2"/>
    <row r="5469" ht="10.199999999999999" hidden="1" x14ac:dyDescent="0.2"/>
    <row r="5470" ht="10.199999999999999" hidden="1" x14ac:dyDescent="0.2"/>
    <row r="5471" ht="10.199999999999999" hidden="1" x14ac:dyDescent="0.2"/>
    <row r="5472" ht="10.199999999999999" hidden="1" x14ac:dyDescent="0.2"/>
    <row r="5473" ht="10.199999999999999" hidden="1" x14ac:dyDescent="0.2"/>
    <row r="5474" ht="10.199999999999999" hidden="1" x14ac:dyDescent="0.2"/>
    <row r="5475" ht="10.199999999999999" hidden="1" x14ac:dyDescent="0.2"/>
    <row r="5476" ht="10.199999999999999" hidden="1" x14ac:dyDescent="0.2"/>
    <row r="5477" ht="10.199999999999999" hidden="1" x14ac:dyDescent="0.2"/>
    <row r="5478" ht="10.199999999999999" hidden="1" x14ac:dyDescent="0.2"/>
    <row r="5479" ht="10.199999999999999" hidden="1" x14ac:dyDescent="0.2"/>
    <row r="5480" ht="10.199999999999999" hidden="1" x14ac:dyDescent="0.2"/>
    <row r="5481" ht="10.199999999999999" hidden="1" x14ac:dyDescent="0.2"/>
    <row r="5482" ht="10.199999999999999" hidden="1" x14ac:dyDescent="0.2"/>
    <row r="5483" ht="10.199999999999999" hidden="1" x14ac:dyDescent="0.2"/>
    <row r="5484" ht="10.199999999999999" hidden="1" x14ac:dyDescent="0.2"/>
    <row r="5485" ht="10.199999999999999" hidden="1" x14ac:dyDescent="0.2"/>
    <row r="5486" ht="10.199999999999999" hidden="1" x14ac:dyDescent="0.2"/>
    <row r="5487" ht="10.199999999999999" hidden="1" x14ac:dyDescent="0.2"/>
    <row r="5488" ht="10.199999999999999" hidden="1" x14ac:dyDescent="0.2"/>
    <row r="5489" ht="10.199999999999999" hidden="1" x14ac:dyDescent="0.2"/>
    <row r="5490" ht="10.199999999999999" hidden="1" x14ac:dyDescent="0.2"/>
    <row r="5491" ht="10.199999999999999" hidden="1" x14ac:dyDescent="0.2"/>
    <row r="5492" ht="10.199999999999999" hidden="1" x14ac:dyDescent="0.2"/>
    <row r="5493" ht="10.199999999999999" hidden="1" x14ac:dyDescent="0.2"/>
    <row r="5494" ht="10.199999999999999" hidden="1" x14ac:dyDescent="0.2"/>
    <row r="5495" ht="10.199999999999999" hidden="1" x14ac:dyDescent="0.2"/>
    <row r="5496" ht="10.199999999999999" hidden="1" x14ac:dyDescent="0.2"/>
    <row r="5497" ht="10.199999999999999" hidden="1" x14ac:dyDescent="0.2"/>
    <row r="5498" ht="10.199999999999999" hidden="1" x14ac:dyDescent="0.2"/>
    <row r="5499" ht="10.199999999999999" hidden="1" x14ac:dyDescent="0.2"/>
    <row r="5500" ht="10.199999999999999" hidden="1" x14ac:dyDescent="0.2"/>
    <row r="5501" ht="10.199999999999999" hidden="1" x14ac:dyDescent="0.2"/>
    <row r="5502" ht="10.199999999999999" hidden="1" x14ac:dyDescent="0.2"/>
    <row r="5503" ht="10.199999999999999" hidden="1" x14ac:dyDescent="0.2"/>
    <row r="5504" ht="10.199999999999999" hidden="1" x14ac:dyDescent="0.2"/>
    <row r="5505" ht="10.199999999999999" hidden="1" x14ac:dyDescent="0.2"/>
    <row r="5506" ht="10.199999999999999" hidden="1" x14ac:dyDescent="0.2"/>
    <row r="5507" ht="10.199999999999999" hidden="1" x14ac:dyDescent="0.2"/>
    <row r="5508" ht="10.199999999999999" hidden="1" x14ac:dyDescent="0.2"/>
    <row r="5509" ht="10.199999999999999" hidden="1" x14ac:dyDescent="0.2"/>
    <row r="5510" ht="10.199999999999999" hidden="1" x14ac:dyDescent="0.2"/>
    <row r="5511" ht="10.199999999999999" hidden="1" x14ac:dyDescent="0.2"/>
    <row r="5512" ht="10.199999999999999" hidden="1" x14ac:dyDescent="0.2"/>
    <row r="5513" ht="10.199999999999999" hidden="1" x14ac:dyDescent="0.2"/>
    <row r="5514" ht="10.199999999999999" hidden="1" x14ac:dyDescent="0.2"/>
    <row r="5515" ht="10.199999999999999" hidden="1" x14ac:dyDescent="0.2"/>
    <row r="5516" ht="10.199999999999999" hidden="1" x14ac:dyDescent="0.2"/>
    <row r="5517" ht="10.199999999999999" hidden="1" x14ac:dyDescent="0.2"/>
    <row r="5518" ht="10.199999999999999" hidden="1" x14ac:dyDescent="0.2"/>
    <row r="5519" ht="10.199999999999999" hidden="1" x14ac:dyDescent="0.2"/>
    <row r="5520" ht="10.199999999999999" hidden="1" x14ac:dyDescent="0.2"/>
    <row r="5521" ht="10.199999999999999" hidden="1" x14ac:dyDescent="0.2"/>
    <row r="5522" ht="10.199999999999999" hidden="1" x14ac:dyDescent="0.2"/>
    <row r="5523" ht="10.199999999999999" hidden="1" x14ac:dyDescent="0.2"/>
    <row r="5524" ht="10.199999999999999" hidden="1" x14ac:dyDescent="0.2"/>
    <row r="5525" ht="10.199999999999999" hidden="1" x14ac:dyDescent="0.2"/>
    <row r="5526" ht="10.199999999999999" hidden="1" x14ac:dyDescent="0.2"/>
    <row r="5527" ht="10.199999999999999" hidden="1" x14ac:dyDescent="0.2"/>
    <row r="5528" ht="10.199999999999999" hidden="1" x14ac:dyDescent="0.2"/>
    <row r="5529" ht="10.199999999999999" hidden="1" x14ac:dyDescent="0.2"/>
    <row r="5530" ht="10.199999999999999" hidden="1" x14ac:dyDescent="0.2"/>
    <row r="5531" ht="10.199999999999999" hidden="1" x14ac:dyDescent="0.2"/>
    <row r="5532" ht="10.199999999999999" hidden="1" x14ac:dyDescent="0.2"/>
    <row r="5533" ht="10.199999999999999" hidden="1" x14ac:dyDescent="0.2"/>
    <row r="5534" ht="10.199999999999999" hidden="1" x14ac:dyDescent="0.2"/>
    <row r="5535" ht="10.199999999999999" hidden="1" x14ac:dyDescent="0.2"/>
    <row r="5536" ht="10.199999999999999" hidden="1" x14ac:dyDescent="0.2"/>
    <row r="5537" ht="10.199999999999999" hidden="1" x14ac:dyDescent="0.2"/>
    <row r="5538" ht="10.199999999999999" hidden="1" x14ac:dyDescent="0.2"/>
    <row r="5539" ht="10.199999999999999" hidden="1" x14ac:dyDescent="0.2"/>
    <row r="5540" ht="10.199999999999999" hidden="1" x14ac:dyDescent="0.2"/>
    <row r="5541" ht="10.199999999999999" hidden="1" x14ac:dyDescent="0.2"/>
    <row r="5542" ht="10.199999999999999" hidden="1" x14ac:dyDescent="0.2"/>
    <row r="5543" ht="10.199999999999999" hidden="1" x14ac:dyDescent="0.2"/>
    <row r="5544" ht="10.199999999999999" hidden="1" x14ac:dyDescent="0.2"/>
    <row r="5545" ht="10.199999999999999" hidden="1" x14ac:dyDescent="0.2"/>
    <row r="5546" ht="10.199999999999999" hidden="1" x14ac:dyDescent="0.2"/>
    <row r="5547" ht="10.199999999999999" hidden="1" x14ac:dyDescent="0.2"/>
    <row r="5548" ht="10.199999999999999" hidden="1" x14ac:dyDescent="0.2"/>
    <row r="5549" ht="10.199999999999999" hidden="1" x14ac:dyDescent="0.2"/>
    <row r="5550" ht="10.199999999999999" hidden="1" x14ac:dyDescent="0.2"/>
    <row r="5551" ht="10.199999999999999" hidden="1" x14ac:dyDescent="0.2"/>
    <row r="5552" ht="10.199999999999999" hidden="1" x14ac:dyDescent="0.2"/>
    <row r="5553" ht="10.199999999999999" hidden="1" x14ac:dyDescent="0.2"/>
    <row r="5554" ht="10.199999999999999" hidden="1" x14ac:dyDescent="0.2"/>
    <row r="5555" ht="10.199999999999999" hidden="1" x14ac:dyDescent="0.2"/>
    <row r="5556" ht="10.199999999999999" hidden="1" x14ac:dyDescent="0.2"/>
    <row r="5557" ht="10.199999999999999" hidden="1" x14ac:dyDescent="0.2"/>
    <row r="5558" ht="10.199999999999999" hidden="1" x14ac:dyDescent="0.2"/>
    <row r="5559" ht="10.199999999999999" hidden="1" x14ac:dyDescent="0.2"/>
    <row r="5560" ht="10.199999999999999" hidden="1" x14ac:dyDescent="0.2"/>
    <row r="5561" ht="10.199999999999999" hidden="1" x14ac:dyDescent="0.2"/>
    <row r="5562" ht="10.199999999999999" hidden="1" x14ac:dyDescent="0.2"/>
    <row r="5563" ht="10.199999999999999" hidden="1" x14ac:dyDescent="0.2"/>
    <row r="5564" ht="10.199999999999999" hidden="1" x14ac:dyDescent="0.2"/>
    <row r="5565" ht="10.199999999999999" hidden="1" x14ac:dyDescent="0.2"/>
    <row r="5566" ht="10.199999999999999" hidden="1" x14ac:dyDescent="0.2"/>
    <row r="5567" ht="10.199999999999999" hidden="1" x14ac:dyDescent="0.2"/>
    <row r="5568" ht="10.199999999999999" hidden="1" x14ac:dyDescent="0.2"/>
    <row r="5569" ht="10.199999999999999" hidden="1" x14ac:dyDescent="0.2"/>
    <row r="5570" ht="10.199999999999999" hidden="1" x14ac:dyDescent="0.2"/>
    <row r="5571" ht="10.199999999999999" hidden="1" x14ac:dyDescent="0.2"/>
    <row r="5572" ht="10.199999999999999" hidden="1" x14ac:dyDescent="0.2"/>
    <row r="5573" ht="10.199999999999999" hidden="1" x14ac:dyDescent="0.2"/>
    <row r="5574" ht="10.199999999999999" hidden="1" x14ac:dyDescent="0.2"/>
    <row r="5575" ht="10.199999999999999" hidden="1" x14ac:dyDescent="0.2"/>
    <row r="5576" ht="10.199999999999999" hidden="1" x14ac:dyDescent="0.2"/>
    <row r="5577" ht="10.199999999999999" hidden="1" x14ac:dyDescent="0.2"/>
    <row r="5578" ht="10.199999999999999" hidden="1" x14ac:dyDescent="0.2"/>
    <row r="5579" ht="10.199999999999999" hidden="1" x14ac:dyDescent="0.2"/>
    <row r="5580" ht="10.199999999999999" hidden="1" x14ac:dyDescent="0.2"/>
    <row r="5581" ht="10.199999999999999" hidden="1" x14ac:dyDescent="0.2"/>
    <row r="5582" ht="10.199999999999999" hidden="1" x14ac:dyDescent="0.2"/>
    <row r="5583" ht="10.199999999999999" hidden="1" x14ac:dyDescent="0.2"/>
    <row r="5584" ht="10.199999999999999" hidden="1" x14ac:dyDescent="0.2"/>
    <row r="5585" ht="10.199999999999999" hidden="1" x14ac:dyDescent="0.2"/>
    <row r="5586" ht="10.199999999999999" hidden="1" x14ac:dyDescent="0.2"/>
    <row r="5587" ht="10.199999999999999" hidden="1" x14ac:dyDescent="0.2"/>
    <row r="5588" ht="10.199999999999999" hidden="1" x14ac:dyDescent="0.2"/>
    <row r="5589" ht="10.199999999999999" hidden="1" x14ac:dyDescent="0.2"/>
    <row r="5590" ht="10.199999999999999" hidden="1" x14ac:dyDescent="0.2"/>
    <row r="5591" ht="10.199999999999999" hidden="1" x14ac:dyDescent="0.2"/>
    <row r="5592" ht="10.199999999999999" hidden="1" x14ac:dyDescent="0.2"/>
    <row r="5593" ht="10.199999999999999" hidden="1" x14ac:dyDescent="0.2"/>
    <row r="5594" ht="10.199999999999999" hidden="1" x14ac:dyDescent="0.2"/>
    <row r="5595" ht="10.199999999999999" hidden="1" x14ac:dyDescent="0.2"/>
    <row r="5596" ht="10.199999999999999" hidden="1" x14ac:dyDescent="0.2"/>
    <row r="5597" ht="10.199999999999999" hidden="1" x14ac:dyDescent="0.2"/>
    <row r="5598" ht="10.199999999999999" hidden="1" x14ac:dyDescent="0.2"/>
    <row r="5599" ht="10.199999999999999" hidden="1" x14ac:dyDescent="0.2"/>
    <row r="5600" ht="10.199999999999999" hidden="1" x14ac:dyDescent="0.2"/>
    <row r="5601" ht="10.199999999999999" hidden="1" x14ac:dyDescent="0.2"/>
    <row r="5602" ht="10.199999999999999" hidden="1" x14ac:dyDescent="0.2"/>
    <row r="5603" ht="10.199999999999999" hidden="1" x14ac:dyDescent="0.2"/>
    <row r="5604" ht="10.199999999999999" hidden="1" x14ac:dyDescent="0.2"/>
    <row r="5605" ht="10.199999999999999" hidden="1" x14ac:dyDescent="0.2"/>
    <row r="5606" ht="10.199999999999999" hidden="1" x14ac:dyDescent="0.2"/>
    <row r="5607" ht="10.199999999999999" hidden="1" x14ac:dyDescent="0.2"/>
    <row r="5608" ht="10.199999999999999" hidden="1" x14ac:dyDescent="0.2"/>
    <row r="5609" ht="10.199999999999999" hidden="1" x14ac:dyDescent="0.2"/>
    <row r="5610" ht="10.199999999999999" hidden="1" x14ac:dyDescent="0.2"/>
    <row r="5611" ht="10.199999999999999" hidden="1" x14ac:dyDescent="0.2"/>
    <row r="5612" ht="10.199999999999999" hidden="1" x14ac:dyDescent="0.2"/>
    <row r="5613" ht="10.199999999999999" hidden="1" x14ac:dyDescent="0.2"/>
    <row r="5614" ht="10.199999999999999" hidden="1" x14ac:dyDescent="0.2"/>
    <row r="5615" ht="10.199999999999999" hidden="1" x14ac:dyDescent="0.2"/>
    <row r="5616" ht="10.199999999999999" hidden="1" x14ac:dyDescent="0.2"/>
    <row r="5617" ht="10.199999999999999" hidden="1" x14ac:dyDescent="0.2"/>
    <row r="5618" ht="10.199999999999999" hidden="1" x14ac:dyDescent="0.2"/>
    <row r="5619" ht="10.199999999999999" hidden="1" x14ac:dyDescent="0.2"/>
    <row r="5620" ht="10.199999999999999" hidden="1" x14ac:dyDescent="0.2"/>
    <row r="5621" ht="10.199999999999999" hidden="1" x14ac:dyDescent="0.2"/>
    <row r="5622" ht="10.199999999999999" hidden="1" x14ac:dyDescent="0.2"/>
    <row r="5623" ht="10.199999999999999" hidden="1" x14ac:dyDescent="0.2"/>
    <row r="5624" ht="10.199999999999999" hidden="1" x14ac:dyDescent="0.2"/>
    <row r="5625" ht="10.199999999999999" hidden="1" x14ac:dyDescent="0.2"/>
    <row r="5626" ht="10.199999999999999" hidden="1" x14ac:dyDescent="0.2"/>
    <row r="5627" ht="10.199999999999999" hidden="1" x14ac:dyDescent="0.2"/>
    <row r="5628" ht="10.199999999999999" hidden="1" x14ac:dyDescent="0.2"/>
    <row r="5629" ht="10.199999999999999" hidden="1" x14ac:dyDescent="0.2"/>
    <row r="5630" ht="10.199999999999999" hidden="1" x14ac:dyDescent="0.2"/>
    <row r="5631" ht="10.199999999999999" hidden="1" x14ac:dyDescent="0.2"/>
    <row r="5632" ht="10.199999999999999" hidden="1" x14ac:dyDescent="0.2"/>
    <row r="5633" ht="10.199999999999999" hidden="1" x14ac:dyDescent="0.2"/>
    <row r="5634" ht="10.199999999999999" hidden="1" x14ac:dyDescent="0.2"/>
    <row r="5635" ht="10.199999999999999" hidden="1" x14ac:dyDescent="0.2"/>
    <row r="5636" ht="10.199999999999999" hidden="1" x14ac:dyDescent="0.2"/>
    <row r="5637" ht="10.199999999999999" hidden="1" x14ac:dyDescent="0.2"/>
    <row r="5638" ht="10.199999999999999" hidden="1" x14ac:dyDescent="0.2"/>
    <row r="5639" ht="10.199999999999999" hidden="1" x14ac:dyDescent="0.2"/>
    <row r="5640" ht="10.199999999999999" hidden="1" x14ac:dyDescent="0.2"/>
    <row r="5641" ht="10.199999999999999" hidden="1" x14ac:dyDescent="0.2"/>
    <row r="5642" ht="10.199999999999999" hidden="1" x14ac:dyDescent="0.2"/>
    <row r="5643" ht="10.199999999999999" hidden="1" x14ac:dyDescent="0.2"/>
    <row r="5644" ht="10.199999999999999" hidden="1" x14ac:dyDescent="0.2"/>
    <row r="5645" ht="10.199999999999999" hidden="1" x14ac:dyDescent="0.2"/>
    <row r="5646" ht="10.199999999999999" hidden="1" x14ac:dyDescent="0.2"/>
    <row r="5647" ht="10.199999999999999" hidden="1" x14ac:dyDescent="0.2"/>
    <row r="5648" ht="10.199999999999999" hidden="1" x14ac:dyDescent="0.2"/>
    <row r="5649" ht="10.199999999999999" hidden="1" x14ac:dyDescent="0.2"/>
    <row r="5650" ht="10.199999999999999" hidden="1" x14ac:dyDescent="0.2"/>
    <row r="5651" ht="10.199999999999999" hidden="1" x14ac:dyDescent="0.2"/>
    <row r="5652" ht="10.199999999999999" hidden="1" x14ac:dyDescent="0.2"/>
    <row r="5653" ht="10.199999999999999" hidden="1" x14ac:dyDescent="0.2"/>
    <row r="5654" ht="10.199999999999999" hidden="1" x14ac:dyDescent="0.2"/>
    <row r="5655" ht="10.199999999999999" hidden="1" x14ac:dyDescent="0.2"/>
    <row r="5656" ht="10.199999999999999" hidden="1" x14ac:dyDescent="0.2"/>
    <row r="5657" ht="10.199999999999999" hidden="1" x14ac:dyDescent="0.2"/>
    <row r="5658" ht="10.199999999999999" hidden="1" x14ac:dyDescent="0.2"/>
    <row r="5659" ht="10.199999999999999" hidden="1" x14ac:dyDescent="0.2"/>
    <row r="5660" ht="10.199999999999999" hidden="1" x14ac:dyDescent="0.2"/>
    <row r="5661" ht="10.199999999999999" hidden="1" x14ac:dyDescent="0.2"/>
    <row r="5662" ht="10.199999999999999" hidden="1" x14ac:dyDescent="0.2"/>
    <row r="5663" ht="10.199999999999999" hidden="1" x14ac:dyDescent="0.2"/>
    <row r="5664" ht="10.199999999999999" hidden="1" x14ac:dyDescent="0.2"/>
    <row r="5665" ht="10.199999999999999" hidden="1" x14ac:dyDescent="0.2"/>
    <row r="5666" ht="10.199999999999999" hidden="1" x14ac:dyDescent="0.2"/>
    <row r="5667" ht="10.199999999999999" hidden="1" x14ac:dyDescent="0.2"/>
    <row r="5668" ht="10.199999999999999" hidden="1" x14ac:dyDescent="0.2"/>
    <row r="5669" ht="10.199999999999999" hidden="1" x14ac:dyDescent="0.2"/>
    <row r="5670" ht="10.199999999999999" hidden="1" x14ac:dyDescent="0.2"/>
    <row r="5671" ht="10.199999999999999" hidden="1" x14ac:dyDescent="0.2"/>
    <row r="5672" ht="10.199999999999999" hidden="1" x14ac:dyDescent="0.2"/>
    <row r="5673" ht="10.199999999999999" hidden="1" x14ac:dyDescent="0.2"/>
    <row r="5674" ht="10.199999999999999" hidden="1" x14ac:dyDescent="0.2"/>
    <row r="5675" ht="10.199999999999999" hidden="1" x14ac:dyDescent="0.2"/>
    <row r="5676" ht="10.199999999999999" hidden="1" x14ac:dyDescent="0.2"/>
    <row r="5677" ht="10.199999999999999" hidden="1" x14ac:dyDescent="0.2"/>
    <row r="5678" ht="10.199999999999999" hidden="1" x14ac:dyDescent="0.2"/>
    <row r="5679" ht="10.199999999999999" hidden="1" x14ac:dyDescent="0.2"/>
    <row r="5680" ht="10.199999999999999" hidden="1" x14ac:dyDescent="0.2"/>
    <row r="5681" ht="10.199999999999999" hidden="1" x14ac:dyDescent="0.2"/>
    <row r="5682" ht="10.199999999999999" hidden="1" x14ac:dyDescent="0.2"/>
    <row r="5683" ht="10.199999999999999" hidden="1" x14ac:dyDescent="0.2"/>
    <row r="5684" ht="10.199999999999999" hidden="1" x14ac:dyDescent="0.2"/>
    <row r="5685" ht="10.199999999999999" hidden="1" x14ac:dyDescent="0.2"/>
    <row r="5686" ht="10.199999999999999" hidden="1" x14ac:dyDescent="0.2"/>
    <row r="5687" ht="10.199999999999999" hidden="1" x14ac:dyDescent="0.2"/>
    <row r="5688" ht="10.199999999999999" hidden="1" x14ac:dyDescent="0.2"/>
    <row r="5689" ht="10.199999999999999" hidden="1" x14ac:dyDescent="0.2"/>
    <row r="5690" ht="10.199999999999999" hidden="1" x14ac:dyDescent="0.2"/>
    <row r="5691" ht="10.199999999999999" hidden="1" x14ac:dyDescent="0.2"/>
    <row r="5692" ht="10.199999999999999" hidden="1" x14ac:dyDescent="0.2"/>
    <row r="5693" ht="10.199999999999999" hidden="1" x14ac:dyDescent="0.2"/>
    <row r="5694" ht="10.199999999999999" hidden="1" x14ac:dyDescent="0.2"/>
    <row r="5695" ht="10.199999999999999" hidden="1" x14ac:dyDescent="0.2"/>
    <row r="5696" ht="10.199999999999999" hidden="1" x14ac:dyDescent="0.2"/>
    <row r="5697" ht="10.199999999999999" hidden="1" x14ac:dyDescent="0.2"/>
    <row r="5698" ht="10.199999999999999" hidden="1" x14ac:dyDescent="0.2"/>
    <row r="5699" ht="10.199999999999999" hidden="1" x14ac:dyDescent="0.2"/>
    <row r="5700" ht="10.199999999999999" hidden="1" x14ac:dyDescent="0.2"/>
    <row r="5701" ht="10.199999999999999" hidden="1" x14ac:dyDescent="0.2"/>
    <row r="5702" ht="10.199999999999999" hidden="1" x14ac:dyDescent="0.2"/>
    <row r="5703" ht="10.199999999999999" hidden="1" x14ac:dyDescent="0.2"/>
    <row r="5704" ht="10.199999999999999" hidden="1" x14ac:dyDescent="0.2"/>
    <row r="5705" ht="10.199999999999999" hidden="1" x14ac:dyDescent="0.2"/>
    <row r="5706" ht="10.199999999999999" hidden="1" x14ac:dyDescent="0.2"/>
    <row r="5707" ht="10.199999999999999" hidden="1" x14ac:dyDescent="0.2"/>
    <row r="5708" ht="10.199999999999999" hidden="1" x14ac:dyDescent="0.2"/>
    <row r="5709" ht="10.199999999999999" hidden="1" x14ac:dyDescent="0.2"/>
    <row r="5710" ht="10.199999999999999" hidden="1" x14ac:dyDescent="0.2"/>
    <row r="5711" ht="10.199999999999999" hidden="1" x14ac:dyDescent="0.2"/>
    <row r="5712" ht="10.199999999999999" hidden="1" x14ac:dyDescent="0.2"/>
    <row r="5713" ht="10.199999999999999" hidden="1" x14ac:dyDescent="0.2"/>
    <row r="5714" ht="10.199999999999999" hidden="1" x14ac:dyDescent="0.2"/>
    <row r="5715" ht="10.199999999999999" hidden="1" x14ac:dyDescent="0.2"/>
    <row r="5716" ht="10.199999999999999" hidden="1" x14ac:dyDescent="0.2"/>
    <row r="5717" ht="10.199999999999999" hidden="1" x14ac:dyDescent="0.2"/>
    <row r="5718" ht="10.199999999999999" hidden="1" x14ac:dyDescent="0.2"/>
    <row r="5719" ht="10.199999999999999" hidden="1" x14ac:dyDescent="0.2"/>
    <row r="5720" ht="10.199999999999999" hidden="1" x14ac:dyDescent="0.2"/>
    <row r="5721" ht="10.199999999999999" hidden="1" x14ac:dyDescent="0.2"/>
    <row r="5722" ht="10.199999999999999" hidden="1" x14ac:dyDescent="0.2"/>
    <row r="5723" ht="10.199999999999999" hidden="1" x14ac:dyDescent="0.2"/>
    <row r="5724" ht="10.199999999999999" hidden="1" x14ac:dyDescent="0.2"/>
    <row r="5725" ht="10.199999999999999" hidden="1" x14ac:dyDescent="0.2"/>
    <row r="5726" ht="10.199999999999999" hidden="1" x14ac:dyDescent="0.2"/>
    <row r="5727" ht="10.199999999999999" hidden="1" x14ac:dyDescent="0.2"/>
    <row r="5728" ht="10.199999999999999" hidden="1" x14ac:dyDescent="0.2"/>
    <row r="5729" ht="10.199999999999999" hidden="1" x14ac:dyDescent="0.2"/>
    <row r="5730" ht="10.199999999999999" hidden="1" x14ac:dyDescent="0.2"/>
    <row r="5731" ht="10.199999999999999" hidden="1" x14ac:dyDescent="0.2"/>
    <row r="5732" ht="10.199999999999999" hidden="1" x14ac:dyDescent="0.2"/>
    <row r="5733" ht="10.199999999999999" hidden="1" x14ac:dyDescent="0.2"/>
    <row r="5734" ht="10.199999999999999" hidden="1" x14ac:dyDescent="0.2"/>
    <row r="5735" ht="10.199999999999999" hidden="1" x14ac:dyDescent="0.2"/>
    <row r="5736" ht="10.199999999999999" hidden="1" x14ac:dyDescent="0.2"/>
    <row r="5737" ht="10.199999999999999" hidden="1" x14ac:dyDescent="0.2"/>
    <row r="5738" ht="10.199999999999999" hidden="1" x14ac:dyDescent="0.2"/>
    <row r="5739" ht="10.199999999999999" hidden="1" x14ac:dyDescent="0.2"/>
    <row r="5740" ht="10.199999999999999" hidden="1" x14ac:dyDescent="0.2"/>
    <row r="5741" ht="10.199999999999999" hidden="1" x14ac:dyDescent="0.2"/>
    <row r="5742" ht="10.199999999999999" hidden="1" x14ac:dyDescent="0.2"/>
    <row r="5743" ht="10.199999999999999" hidden="1" x14ac:dyDescent="0.2"/>
    <row r="5744" ht="10.199999999999999" hidden="1" x14ac:dyDescent="0.2"/>
    <row r="5745" ht="10.199999999999999" hidden="1" x14ac:dyDescent="0.2"/>
    <row r="5746" ht="10.199999999999999" hidden="1" x14ac:dyDescent="0.2"/>
    <row r="5747" ht="10.199999999999999" hidden="1" x14ac:dyDescent="0.2"/>
    <row r="5748" ht="10.199999999999999" hidden="1" x14ac:dyDescent="0.2"/>
    <row r="5749" ht="10.199999999999999" hidden="1" x14ac:dyDescent="0.2"/>
    <row r="5750" ht="10.199999999999999" hidden="1" x14ac:dyDescent="0.2"/>
    <row r="5751" ht="10.199999999999999" hidden="1" x14ac:dyDescent="0.2"/>
    <row r="5752" ht="10.199999999999999" hidden="1" x14ac:dyDescent="0.2"/>
    <row r="5753" ht="10.199999999999999" hidden="1" x14ac:dyDescent="0.2"/>
    <row r="5754" ht="10.199999999999999" hidden="1" x14ac:dyDescent="0.2"/>
    <row r="5755" ht="10.199999999999999" hidden="1" x14ac:dyDescent="0.2"/>
    <row r="5756" ht="10.199999999999999" hidden="1" x14ac:dyDescent="0.2"/>
    <row r="5757" ht="10.199999999999999" hidden="1" x14ac:dyDescent="0.2"/>
    <row r="5758" ht="10.199999999999999" hidden="1" x14ac:dyDescent="0.2"/>
    <row r="5759" ht="10.199999999999999" hidden="1" x14ac:dyDescent="0.2"/>
    <row r="5760" ht="10.199999999999999" hidden="1" x14ac:dyDescent="0.2"/>
    <row r="5761" ht="10.199999999999999" hidden="1" x14ac:dyDescent="0.2"/>
    <row r="5762" ht="10.199999999999999" hidden="1" x14ac:dyDescent="0.2"/>
    <row r="5763" ht="10.199999999999999" hidden="1" x14ac:dyDescent="0.2"/>
    <row r="5764" ht="10.199999999999999" hidden="1" x14ac:dyDescent="0.2"/>
    <row r="5765" ht="10.199999999999999" hidden="1" x14ac:dyDescent="0.2"/>
    <row r="5766" ht="10.199999999999999" hidden="1" x14ac:dyDescent="0.2"/>
    <row r="5767" ht="10.199999999999999" hidden="1" x14ac:dyDescent="0.2"/>
    <row r="5768" ht="10.199999999999999" hidden="1" x14ac:dyDescent="0.2"/>
    <row r="5769" ht="10.199999999999999" hidden="1" x14ac:dyDescent="0.2"/>
    <row r="5770" ht="10.199999999999999" hidden="1" x14ac:dyDescent="0.2"/>
    <row r="5771" ht="10.199999999999999" hidden="1" x14ac:dyDescent="0.2"/>
    <row r="5772" ht="10.199999999999999" hidden="1" x14ac:dyDescent="0.2"/>
    <row r="5773" ht="10.199999999999999" hidden="1" x14ac:dyDescent="0.2"/>
    <row r="5774" ht="10.199999999999999" hidden="1" x14ac:dyDescent="0.2"/>
    <row r="5775" ht="10.199999999999999" hidden="1" x14ac:dyDescent="0.2"/>
    <row r="5776" ht="10.199999999999999" hidden="1" x14ac:dyDescent="0.2"/>
    <row r="5777" ht="10.199999999999999" hidden="1" x14ac:dyDescent="0.2"/>
    <row r="5778" ht="10.199999999999999" hidden="1" x14ac:dyDescent="0.2"/>
    <row r="5779" ht="10.199999999999999" hidden="1" x14ac:dyDescent="0.2"/>
    <row r="5780" ht="10.199999999999999" hidden="1" x14ac:dyDescent="0.2"/>
    <row r="5781" ht="10.199999999999999" hidden="1" x14ac:dyDescent="0.2"/>
    <row r="5782" ht="10.199999999999999" hidden="1" x14ac:dyDescent="0.2"/>
    <row r="5783" ht="10.199999999999999" hidden="1" x14ac:dyDescent="0.2"/>
    <row r="5784" ht="10.199999999999999" hidden="1" x14ac:dyDescent="0.2"/>
    <row r="5785" ht="10.199999999999999" hidden="1" x14ac:dyDescent="0.2"/>
    <row r="5786" ht="10.199999999999999" hidden="1" x14ac:dyDescent="0.2"/>
    <row r="5787" ht="10.199999999999999" hidden="1" x14ac:dyDescent="0.2"/>
    <row r="5788" ht="10.199999999999999" hidden="1" x14ac:dyDescent="0.2"/>
    <row r="5789" ht="10.199999999999999" hidden="1" x14ac:dyDescent="0.2"/>
    <row r="5790" ht="10.199999999999999" hidden="1" x14ac:dyDescent="0.2"/>
    <row r="5791" ht="10.199999999999999" hidden="1" x14ac:dyDescent="0.2"/>
    <row r="5792" ht="10.199999999999999" hidden="1" x14ac:dyDescent="0.2"/>
    <row r="5793" ht="10.199999999999999" hidden="1" x14ac:dyDescent="0.2"/>
    <row r="5794" ht="10.199999999999999" hidden="1" x14ac:dyDescent="0.2"/>
    <row r="5795" ht="10.199999999999999" hidden="1" x14ac:dyDescent="0.2"/>
    <row r="5796" ht="10.199999999999999" hidden="1" x14ac:dyDescent="0.2"/>
    <row r="5797" ht="10.199999999999999" hidden="1" x14ac:dyDescent="0.2"/>
    <row r="5798" ht="10.199999999999999" hidden="1" x14ac:dyDescent="0.2"/>
    <row r="5799" ht="10.199999999999999" hidden="1" x14ac:dyDescent="0.2"/>
    <row r="5800" ht="10.199999999999999" hidden="1" x14ac:dyDescent="0.2"/>
    <row r="5801" ht="10.199999999999999" hidden="1" x14ac:dyDescent="0.2"/>
    <row r="5802" ht="10.199999999999999" hidden="1" x14ac:dyDescent="0.2"/>
    <row r="5803" ht="10.199999999999999" hidden="1" x14ac:dyDescent="0.2"/>
    <row r="5804" ht="10.199999999999999" hidden="1" x14ac:dyDescent="0.2"/>
    <row r="5805" ht="10.199999999999999" hidden="1" x14ac:dyDescent="0.2"/>
    <row r="5806" ht="10.199999999999999" hidden="1" x14ac:dyDescent="0.2"/>
    <row r="5807" ht="10.199999999999999" hidden="1" x14ac:dyDescent="0.2"/>
    <row r="5808" ht="10.199999999999999" hidden="1" x14ac:dyDescent="0.2"/>
    <row r="5809" ht="10.199999999999999" hidden="1" x14ac:dyDescent="0.2"/>
    <row r="5810" ht="10.199999999999999" hidden="1" x14ac:dyDescent="0.2"/>
    <row r="5811" ht="10.199999999999999" hidden="1" x14ac:dyDescent="0.2"/>
    <row r="5812" ht="10.199999999999999" hidden="1" x14ac:dyDescent="0.2"/>
    <row r="5813" ht="10.199999999999999" hidden="1" x14ac:dyDescent="0.2"/>
    <row r="5814" ht="10.199999999999999" hidden="1" x14ac:dyDescent="0.2"/>
    <row r="5815" ht="10.199999999999999" hidden="1" x14ac:dyDescent="0.2"/>
    <row r="5816" ht="10.199999999999999" hidden="1" x14ac:dyDescent="0.2"/>
    <row r="5817" ht="10.199999999999999" hidden="1" x14ac:dyDescent="0.2"/>
    <row r="5818" ht="10.199999999999999" hidden="1" x14ac:dyDescent="0.2"/>
    <row r="5819" ht="10.199999999999999" hidden="1" x14ac:dyDescent="0.2"/>
    <row r="5820" ht="10.199999999999999" hidden="1" x14ac:dyDescent="0.2"/>
    <row r="5821" ht="10.199999999999999" hidden="1" x14ac:dyDescent="0.2"/>
    <row r="5822" ht="10.199999999999999" hidden="1" x14ac:dyDescent="0.2"/>
    <row r="5823" ht="10.199999999999999" hidden="1" x14ac:dyDescent="0.2"/>
    <row r="5824" ht="10.199999999999999" hidden="1" x14ac:dyDescent="0.2"/>
    <row r="5825" ht="10.199999999999999" hidden="1" x14ac:dyDescent="0.2"/>
    <row r="5826" ht="10.199999999999999" hidden="1" x14ac:dyDescent="0.2"/>
    <row r="5827" ht="10.199999999999999" hidden="1" x14ac:dyDescent="0.2"/>
    <row r="5828" ht="10.199999999999999" hidden="1" x14ac:dyDescent="0.2"/>
    <row r="5829" ht="10.199999999999999" hidden="1" x14ac:dyDescent="0.2"/>
    <row r="5830" ht="10.199999999999999" hidden="1" x14ac:dyDescent="0.2"/>
    <row r="5831" ht="10.199999999999999" hidden="1" x14ac:dyDescent="0.2"/>
    <row r="5832" ht="10.199999999999999" hidden="1" x14ac:dyDescent="0.2"/>
    <row r="5833" ht="10.199999999999999" hidden="1" x14ac:dyDescent="0.2"/>
    <row r="5834" ht="10.199999999999999" hidden="1" x14ac:dyDescent="0.2"/>
    <row r="5835" ht="10.199999999999999" hidden="1" x14ac:dyDescent="0.2"/>
    <row r="5836" ht="10.199999999999999" hidden="1" x14ac:dyDescent="0.2"/>
    <row r="5837" ht="10.199999999999999" hidden="1" x14ac:dyDescent="0.2"/>
    <row r="5838" ht="10.199999999999999" hidden="1" x14ac:dyDescent="0.2"/>
    <row r="5839" ht="10.199999999999999" hidden="1" x14ac:dyDescent="0.2"/>
    <row r="5840" ht="10.199999999999999" hidden="1" x14ac:dyDescent="0.2"/>
    <row r="5841" ht="10.199999999999999" hidden="1" x14ac:dyDescent="0.2"/>
    <row r="5842" ht="10.199999999999999" hidden="1" x14ac:dyDescent="0.2"/>
    <row r="5843" ht="10.199999999999999" hidden="1" x14ac:dyDescent="0.2"/>
    <row r="5844" ht="10.199999999999999" hidden="1" x14ac:dyDescent="0.2"/>
    <row r="5845" ht="10.199999999999999" hidden="1" x14ac:dyDescent="0.2"/>
    <row r="5846" ht="10.199999999999999" hidden="1" x14ac:dyDescent="0.2"/>
    <row r="5847" ht="10.199999999999999" hidden="1" x14ac:dyDescent="0.2"/>
    <row r="5848" ht="10.199999999999999" hidden="1" x14ac:dyDescent="0.2"/>
    <row r="5849" ht="10.199999999999999" hidden="1" x14ac:dyDescent="0.2"/>
    <row r="5850" ht="10.199999999999999" hidden="1" x14ac:dyDescent="0.2"/>
    <row r="5851" ht="10.199999999999999" hidden="1" x14ac:dyDescent="0.2"/>
    <row r="5852" ht="10.199999999999999" hidden="1" x14ac:dyDescent="0.2"/>
    <row r="5853" ht="10.199999999999999" hidden="1" x14ac:dyDescent="0.2"/>
    <row r="5854" ht="10.199999999999999" hidden="1" x14ac:dyDescent="0.2"/>
    <row r="5855" ht="10.199999999999999" hidden="1" x14ac:dyDescent="0.2"/>
    <row r="5856" ht="10.199999999999999" hidden="1" x14ac:dyDescent="0.2"/>
    <row r="5857" ht="10.199999999999999" hidden="1" x14ac:dyDescent="0.2"/>
    <row r="5858" ht="10.199999999999999" hidden="1" x14ac:dyDescent="0.2"/>
    <row r="5859" ht="10.199999999999999" hidden="1" x14ac:dyDescent="0.2"/>
    <row r="5860" ht="10.199999999999999" hidden="1" x14ac:dyDescent="0.2"/>
    <row r="5861" ht="10.199999999999999" hidden="1" x14ac:dyDescent="0.2"/>
    <row r="5862" ht="10.199999999999999" hidden="1" x14ac:dyDescent="0.2"/>
    <row r="5863" ht="10.199999999999999" hidden="1" x14ac:dyDescent="0.2"/>
    <row r="5864" ht="10.199999999999999" hidden="1" x14ac:dyDescent="0.2"/>
    <row r="5865" ht="10.199999999999999" hidden="1" x14ac:dyDescent="0.2"/>
    <row r="5866" ht="10.199999999999999" hidden="1" x14ac:dyDescent="0.2"/>
    <row r="5867" ht="10.199999999999999" hidden="1" x14ac:dyDescent="0.2"/>
    <row r="5868" ht="10.199999999999999" hidden="1" x14ac:dyDescent="0.2"/>
    <row r="5869" ht="10.199999999999999" hidden="1" x14ac:dyDescent="0.2"/>
    <row r="5870" ht="10.199999999999999" hidden="1" x14ac:dyDescent="0.2"/>
    <row r="5871" ht="10.199999999999999" hidden="1" x14ac:dyDescent="0.2"/>
    <row r="5872" ht="10.199999999999999" hidden="1" x14ac:dyDescent="0.2"/>
    <row r="5873" ht="10.199999999999999" hidden="1" x14ac:dyDescent="0.2"/>
    <row r="5874" ht="10.199999999999999" hidden="1" x14ac:dyDescent="0.2"/>
    <row r="5875" ht="10.199999999999999" hidden="1" x14ac:dyDescent="0.2"/>
    <row r="5876" ht="10.199999999999999" hidden="1" x14ac:dyDescent="0.2"/>
    <row r="5877" ht="10.199999999999999" hidden="1" x14ac:dyDescent="0.2"/>
    <row r="5878" ht="10.199999999999999" hidden="1" x14ac:dyDescent="0.2"/>
    <row r="5879" ht="10.199999999999999" hidden="1" x14ac:dyDescent="0.2"/>
    <row r="5880" ht="10.199999999999999" hidden="1" x14ac:dyDescent="0.2"/>
    <row r="5881" ht="10.199999999999999" hidden="1" x14ac:dyDescent="0.2"/>
    <row r="5882" ht="10.199999999999999" hidden="1" x14ac:dyDescent="0.2"/>
    <row r="5883" ht="10.199999999999999" hidden="1" x14ac:dyDescent="0.2"/>
    <row r="5884" ht="10.199999999999999" hidden="1" x14ac:dyDescent="0.2"/>
    <row r="5885" ht="10.199999999999999" hidden="1" x14ac:dyDescent="0.2"/>
    <row r="5886" ht="10.199999999999999" hidden="1" x14ac:dyDescent="0.2"/>
    <row r="5887" ht="10.199999999999999" hidden="1" x14ac:dyDescent="0.2"/>
    <row r="5888" ht="10.199999999999999" hidden="1" x14ac:dyDescent="0.2"/>
    <row r="5889" ht="10.199999999999999" hidden="1" x14ac:dyDescent="0.2"/>
    <row r="5890" ht="10.199999999999999" hidden="1" x14ac:dyDescent="0.2"/>
    <row r="5891" ht="10.199999999999999" hidden="1" x14ac:dyDescent="0.2"/>
    <row r="5892" ht="10.199999999999999" hidden="1" x14ac:dyDescent="0.2"/>
    <row r="5893" ht="10.199999999999999" hidden="1" x14ac:dyDescent="0.2"/>
    <row r="5894" ht="10.199999999999999" hidden="1" x14ac:dyDescent="0.2"/>
    <row r="5895" ht="10.199999999999999" hidden="1" x14ac:dyDescent="0.2"/>
    <row r="5896" ht="10.199999999999999" hidden="1" x14ac:dyDescent="0.2"/>
    <row r="5897" ht="10.199999999999999" hidden="1" x14ac:dyDescent="0.2"/>
    <row r="5898" ht="10.199999999999999" hidden="1" x14ac:dyDescent="0.2"/>
    <row r="5899" ht="10.199999999999999" hidden="1" x14ac:dyDescent="0.2"/>
    <row r="5900" ht="10.199999999999999" hidden="1" x14ac:dyDescent="0.2"/>
    <row r="5901" ht="10.199999999999999" hidden="1" x14ac:dyDescent="0.2"/>
    <row r="5902" ht="10.199999999999999" hidden="1" x14ac:dyDescent="0.2"/>
    <row r="5903" ht="10.199999999999999" hidden="1" x14ac:dyDescent="0.2"/>
    <row r="5904" ht="10.199999999999999" hidden="1" x14ac:dyDescent="0.2"/>
    <row r="5905" ht="10.199999999999999" hidden="1" x14ac:dyDescent="0.2"/>
    <row r="5906" ht="10.199999999999999" hidden="1" x14ac:dyDescent="0.2"/>
    <row r="5907" ht="10.199999999999999" hidden="1" x14ac:dyDescent="0.2"/>
    <row r="5908" ht="10.199999999999999" hidden="1" x14ac:dyDescent="0.2"/>
    <row r="5909" ht="10.199999999999999" hidden="1" x14ac:dyDescent="0.2"/>
    <row r="5910" ht="10.199999999999999" hidden="1" x14ac:dyDescent="0.2"/>
    <row r="5911" ht="10.199999999999999" hidden="1" x14ac:dyDescent="0.2"/>
    <row r="5912" ht="10.199999999999999" hidden="1" x14ac:dyDescent="0.2"/>
    <row r="5913" ht="10.199999999999999" hidden="1" x14ac:dyDescent="0.2"/>
    <row r="5914" ht="10.199999999999999" hidden="1" x14ac:dyDescent="0.2"/>
    <row r="5915" ht="10.199999999999999" hidden="1" x14ac:dyDescent="0.2"/>
    <row r="5916" ht="10.199999999999999" hidden="1" x14ac:dyDescent="0.2"/>
    <row r="5917" ht="10.199999999999999" hidden="1" x14ac:dyDescent="0.2"/>
    <row r="5918" ht="10.199999999999999" hidden="1" x14ac:dyDescent="0.2"/>
    <row r="5919" ht="10.199999999999999" hidden="1" x14ac:dyDescent="0.2"/>
    <row r="5920" ht="10.199999999999999" hidden="1" x14ac:dyDescent="0.2"/>
    <row r="5921" ht="10.199999999999999" hidden="1" x14ac:dyDescent="0.2"/>
    <row r="5922" ht="10.199999999999999" hidden="1" x14ac:dyDescent="0.2"/>
    <row r="5923" ht="10.199999999999999" hidden="1" x14ac:dyDescent="0.2"/>
    <row r="5924" ht="10.199999999999999" hidden="1" x14ac:dyDescent="0.2"/>
    <row r="5925" ht="10.199999999999999" hidden="1" x14ac:dyDescent="0.2"/>
    <row r="5926" ht="10.199999999999999" hidden="1" x14ac:dyDescent="0.2"/>
    <row r="5927" ht="10.199999999999999" hidden="1" x14ac:dyDescent="0.2"/>
    <row r="5928" ht="10.199999999999999" hidden="1" x14ac:dyDescent="0.2"/>
    <row r="5929" ht="10.199999999999999" hidden="1" x14ac:dyDescent="0.2"/>
    <row r="5930" ht="10.199999999999999" hidden="1" x14ac:dyDescent="0.2"/>
    <row r="5931" ht="10.199999999999999" hidden="1" x14ac:dyDescent="0.2"/>
    <row r="5932" ht="10.199999999999999" hidden="1" x14ac:dyDescent="0.2"/>
    <row r="5933" ht="10.199999999999999" hidden="1" x14ac:dyDescent="0.2"/>
    <row r="5934" ht="10.199999999999999" hidden="1" x14ac:dyDescent="0.2"/>
    <row r="5935" ht="10.199999999999999" hidden="1" x14ac:dyDescent="0.2"/>
    <row r="5936" ht="10.199999999999999" hidden="1" x14ac:dyDescent="0.2"/>
    <row r="5937" ht="10.199999999999999" hidden="1" x14ac:dyDescent="0.2"/>
    <row r="5938" ht="10.199999999999999" hidden="1" x14ac:dyDescent="0.2"/>
    <row r="5939" ht="10.199999999999999" hidden="1" x14ac:dyDescent="0.2"/>
    <row r="5940" ht="10.199999999999999" hidden="1" x14ac:dyDescent="0.2"/>
    <row r="5941" ht="10.199999999999999" hidden="1" x14ac:dyDescent="0.2"/>
    <row r="5942" ht="10.199999999999999" hidden="1" x14ac:dyDescent="0.2"/>
    <row r="5943" ht="10.199999999999999" hidden="1" x14ac:dyDescent="0.2"/>
    <row r="5944" ht="10.199999999999999" hidden="1" x14ac:dyDescent="0.2"/>
    <row r="5945" ht="10.199999999999999" hidden="1" x14ac:dyDescent="0.2"/>
    <row r="5946" ht="10.199999999999999" hidden="1" x14ac:dyDescent="0.2"/>
    <row r="5947" ht="10.199999999999999" hidden="1" x14ac:dyDescent="0.2"/>
    <row r="5948" ht="10.199999999999999" hidden="1" x14ac:dyDescent="0.2"/>
    <row r="5949" ht="10.199999999999999" hidden="1" x14ac:dyDescent="0.2"/>
    <row r="5950" ht="10.199999999999999" hidden="1" x14ac:dyDescent="0.2"/>
    <row r="5951" ht="10.199999999999999" hidden="1" x14ac:dyDescent="0.2"/>
    <row r="5952" ht="10.199999999999999" hidden="1" x14ac:dyDescent="0.2"/>
    <row r="5953" ht="10.199999999999999" hidden="1" x14ac:dyDescent="0.2"/>
    <row r="5954" ht="10.199999999999999" hidden="1" x14ac:dyDescent="0.2"/>
    <row r="5955" ht="10.199999999999999" hidden="1" x14ac:dyDescent="0.2"/>
    <row r="5956" ht="10.199999999999999" hidden="1" x14ac:dyDescent="0.2"/>
    <row r="5957" ht="10.199999999999999" hidden="1" x14ac:dyDescent="0.2"/>
    <row r="5958" ht="10.199999999999999" hidden="1" x14ac:dyDescent="0.2"/>
    <row r="5959" ht="10.199999999999999" hidden="1" x14ac:dyDescent="0.2"/>
    <row r="5960" ht="10.199999999999999" hidden="1" x14ac:dyDescent="0.2"/>
    <row r="5961" ht="10.199999999999999" hidden="1" x14ac:dyDescent="0.2"/>
    <row r="5962" ht="10.199999999999999" hidden="1" x14ac:dyDescent="0.2"/>
    <row r="5963" ht="10.199999999999999" hidden="1" x14ac:dyDescent="0.2"/>
    <row r="5964" ht="10.199999999999999" hidden="1" x14ac:dyDescent="0.2"/>
    <row r="5965" ht="10.199999999999999" hidden="1" x14ac:dyDescent="0.2"/>
    <row r="5966" ht="10.199999999999999" hidden="1" x14ac:dyDescent="0.2"/>
    <row r="5967" ht="10.199999999999999" hidden="1" x14ac:dyDescent="0.2"/>
    <row r="5968" ht="10.199999999999999" hidden="1" x14ac:dyDescent="0.2"/>
    <row r="5969" ht="10.199999999999999" hidden="1" x14ac:dyDescent="0.2"/>
    <row r="5970" ht="10.199999999999999" hidden="1" x14ac:dyDescent="0.2"/>
    <row r="5971" ht="10.199999999999999" hidden="1" x14ac:dyDescent="0.2"/>
    <row r="5972" ht="10.199999999999999" hidden="1" x14ac:dyDescent="0.2"/>
    <row r="5973" ht="10.199999999999999" hidden="1" x14ac:dyDescent="0.2"/>
    <row r="5974" ht="10.199999999999999" hidden="1" x14ac:dyDescent="0.2"/>
    <row r="5975" ht="10.199999999999999" hidden="1" x14ac:dyDescent="0.2"/>
    <row r="5976" ht="10.199999999999999" hidden="1" x14ac:dyDescent="0.2"/>
    <row r="5977" ht="10.199999999999999" hidden="1" x14ac:dyDescent="0.2"/>
    <row r="5978" ht="10.199999999999999" hidden="1" x14ac:dyDescent="0.2"/>
    <row r="5979" ht="10.199999999999999" hidden="1" x14ac:dyDescent="0.2"/>
    <row r="5980" ht="10.199999999999999" hidden="1" x14ac:dyDescent="0.2"/>
    <row r="5981" ht="10.199999999999999" hidden="1" x14ac:dyDescent="0.2"/>
    <row r="5982" ht="10.199999999999999" hidden="1" x14ac:dyDescent="0.2"/>
    <row r="5983" ht="10.199999999999999" hidden="1" x14ac:dyDescent="0.2"/>
    <row r="5984" ht="10.199999999999999" hidden="1" x14ac:dyDescent="0.2"/>
    <row r="5985" ht="10.199999999999999" hidden="1" x14ac:dyDescent="0.2"/>
    <row r="5986" ht="10.199999999999999" hidden="1" x14ac:dyDescent="0.2"/>
    <row r="5987" ht="10.199999999999999" hidden="1" x14ac:dyDescent="0.2"/>
    <row r="5988" ht="10.199999999999999" hidden="1" x14ac:dyDescent="0.2"/>
    <row r="5989" ht="10.199999999999999" hidden="1" x14ac:dyDescent="0.2"/>
    <row r="5990" ht="10.199999999999999" hidden="1" x14ac:dyDescent="0.2"/>
    <row r="5991" ht="10.199999999999999" hidden="1" x14ac:dyDescent="0.2"/>
    <row r="5992" ht="10.199999999999999" hidden="1" x14ac:dyDescent="0.2"/>
    <row r="5993" ht="10.199999999999999" hidden="1" x14ac:dyDescent="0.2"/>
    <row r="5994" ht="10.199999999999999" hidden="1" x14ac:dyDescent="0.2"/>
    <row r="5995" ht="10.199999999999999" hidden="1" x14ac:dyDescent="0.2"/>
    <row r="5996" ht="10.199999999999999" hidden="1" x14ac:dyDescent="0.2"/>
    <row r="5997" ht="10.199999999999999" hidden="1" x14ac:dyDescent="0.2"/>
    <row r="5998" ht="10.199999999999999" hidden="1" x14ac:dyDescent="0.2"/>
    <row r="5999" ht="10.199999999999999" hidden="1" x14ac:dyDescent="0.2"/>
    <row r="6000" ht="10.199999999999999" hidden="1" x14ac:dyDescent="0.2"/>
    <row r="6001" ht="10.199999999999999" hidden="1" x14ac:dyDescent="0.2"/>
    <row r="6002" ht="10.199999999999999" hidden="1" x14ac:dyDescent="0.2"/>
    <row r="6003" ht="10.199999999999999" hidden="1" x14ac:dyDescent="0.2"/>
    <row r="6004" ht="10.199999999999999" hidden="1" x14ac:dyDescent="0.2"/>
    <row r="6005" ht="10.199999999999999" hidden="1" x14ac:dyDescent="0.2"/>
    <row r="6006" ht="10.199999999999999" hidden="1" x14ac:dyDescent="0.2"/>
    <row r="6007" ht="10.199999999999999" hidden="1" x14ac:dyDescent="0.2"/>
    <row r="6008" ht="10.199999999999999" hidden="1" x14ac:dyDescent="0.2"/>
    <row r="6009" ht="10.199999999999999" hidden="1" x14ac:dyDescent="0.2"/>
    <row r="6010" ht="10.199999999999999" hidden="1" x14ac:dyDescent="0.2"/>
    <row r="6011" ht="10.199999999999999" hidden="1" x14ac:dyDescent="0.2"/>
    <row r="6012" ht="10.199999999999999" hidden="1" x14ac:dyDescent="0.2"/>
    <row r="6013" ht="10.199999999999999" hidden="1" x14ac:dyDescent="0.2"/>
    <row r="6014" ht="10.199999999999999" hidden="1" x14ac:dyDescent="0.2"/>
    <row r="6015" ht="10.199999999999999" hidden="1" x14ac:dyDescent="0.2"/>
    <row r="6016" ht="10.199999999999999" hidden="1" x14ac:dyDescent="0.2"/>
    <row r="6017" ht="10.199999999999999" hidden="1" x14ac:dyDescent="0.2"/>
    <row r="6018" ht="10.199999999999999" hidden="1" x14ac:dyDescent="0.2"/>
    <row r="6019" ht="10.199999999999999" hidden="1" x14ac:dyDescent="0.2"/>
    <row r="6020" ht="10.199999999999999" hidden="1" x14ac:dyDescent="0.2"/>
    <row r="6021" ht="10.199999999999999" hidden="1" x14ac:dyDescent="0.2"/>
    <row r="6022" ht="10.199999999999999" hidden="1" x14ac:dyDescent="0.2"/>
    <row r="6023" ht="10.199999999999999" hidden="1" x14ac:dyDescent="0.2"/>
    <row r="6024" ht="10.199999999999999" hidden="1" x14ac:dyDescent="0.2"/>
    <row r="6025" ht="10.199999999999999" hidden="1" x14ac:dyDescent="0.2"/>
    <row r="6026" ht="10.199999999999999" hidden="1" x14ac:dyDescent="0.2"/>
    <row r="6027" ht="10.199999999999999" hidden="1" x14ac:dyDescent="0.2"/>
    <row r="6028" ht="10.199999999999999" hidden="1" x14ac:dyDescent="0.2"/>
    <row r="6029" ht="10.199999999999999" hidden="1" x14ac:dyDescent="0.2"/>
    <row r="6030" ht="10.199999999999999" hidden="1" x14ac:dyDescent="0.2"/>
    <row r="6031" ht="10.199999999999999" hidden="1" x14ac:dyDescent="0.2"/>
    <row r="6032" ht="10.199999999999999" hidden="1" x14ac:dyDescent="0.2"/>
    <row r="6033" ht="10.199999999999999" hidden="1" x14ac:dyDescent="0.2"/>
    <row r="6034" ht="10.199999999999999" hidden="1" x14ac:dyDescent="0.2"/>
    <row r="6035" ht="10.199999999999999" hidden="1" x14ac:dyDescent="0.2"/>
    <row r="6036" ht="10.199999999999999" hidden="1" x14ac:dyDescent="0.2"/>
    <row r="6037" ht="10.199999999999999" hidden="1" x14ac:dyDescent="0.2"/>
    <row r="6038" ht="10.199999999999999" hidden="1" x14ac:dyDescent="0.2"/>
    <row r="6039" ht="10.199999999999999" hidden="1" x14ac:dyDescent="0.2"/>
    <row r="6040" ht="10.199999999999999" hidden="1" x14ac:dyDescent="0.2"/>
    <row r="6041" ht="10.199999999999999" hidden="1" x14ac:dyDescent="0.2"/>
    <row r="6042" ht="10.199999999999999" hidden="1" x14ac:dyDescent="0.2"/>
    <row r="6043" ht="10.199999999999999" hidden="1" x14ac:dyDescent="0.2"/>
    <row r="6044" ht="10.199999999999999" hidden="1" x14ac:dyDescent="0.2"/>
    <row r="6045" ht="10.199999999999999" hidden="1" x14ac:dyDescent="0.2"/>
    <row r="6046" ht="10.199999999999999" hidden="1" x14ac:dyDescent="0.2"/>
    <row r="6047" ht="10.199999999999999" hidden="1" x14ac:dyDescent="0.2"/>
    <row r="6048" ht="10.199999999999999" hidden="1" x14ac:dyDescent="0.2"/>
    <row r="6049" ht="10.199999999999999" hidden="1" x14ac:dyDescent="0.2"/>
    <row r="6050" ht="10.199999999999999" hidden="1" x14ac:dyDescent="0.2"/>
    <row r="6051" ht="10.199999999999999" hidden="1" x14ac:dyDescent="0.2"/>
    <row r="6052" ht="10.199999999999999" hidden="1" x14ac:dyDescent="0.2"/>
    <row r="6053" ht="10.199999999999999" hidden="1" x14ac:dyDescent="0.2"/>
    <row r="6054" ht="10.199999999999999" hidden="1" x14ac:dyDescent="0.2"/>
    <row r="6055" ht="10.199999999999999" hidden="1" x14ac:dyDescent="0.2"/>
    <row r="6056" ht="10.199999999999999" hidden="1" x14ac:dyDescent="0.2"/>
    <row r="6057" ht="10.199999999999999" hidden="1" x14ac:dyDescent="0.2"/>
    <row r="6058" ht="10.199999999999999" hidden="1" x14ac:dyDescent="0.2"/>
    <row r="6059" ht="10.199999999999999" hidden="1" x14ac:dyDescent="0.2"/>
    <row r="6060" ht="10.199999999999999" hidden="1" x14ac:dyDescent="0.2"/>
    <row r="6061" ht="10.199999999999999" hidden="1" x14ac:dyDescent="0.2"/>
    <row r="6062" ht="10.199999999999999" hidden="1" x14ac:dyDescent="0.2"/>
    <row r="6063" ht="10.199999999999999" hidden="1" x14ac:dyDescent="0.2"/>
    <row r="6064" ht="10.199999999999999" hidden="1" x14ac:dyDescent="0.2"/>
    <row r="6065" ht="10.199999999999999" hidden="1" x14ac:dyDescent="0.2"/>
    <row r="6066" ht="10.199999999999999" hidden="1" x14ac:dyDescent="0.2"/>
    <row r="6067" ht="10.199999999999999" hidden="1" x14ac:dyDescent="0.2"/>
    <row r="6068" ht="10.199999999999999" hidden="1" x14ac:dyDescent="0.2"/>
    <row r="6069" ht="10.199999999999999" hidden="1" x14ac:dyDescent="0.2"/>
    <row r="6070" ht="10.199999999999999" hidden="1" x14ac:dyDescent="0.2"/>
    <row r="6071" ht="10.199999999999999" hidden="1" x14ac:dyDescent="0.2"/>
    <row r="6072" ht="10.199999999999999" hidden="1" x14ac:dyDescent="0.2"/>
    <row r="6073" ht="10.199999999999999" hidden="1" x14ac:dyDescent="0.2"/>
    <row r="6074" ht="10.199999999999999" hidden="1" x14ac:dyDescent="0.2"/>
    <row r="6075" ht="10.199999999999999" hidden="1" x14ac:dyDescent="0.2"/>
    <row r="6076" ht="10.199999999999999" hidden="1" x14ac:dyDescent="0.2"/>
    <row r="6077" ht="10.199999999999999" hidden="1" x14ac:dyDescent="0.2"/>
    <row r="6078" ht="10.199999999999999" hidden="1" x14ac:dyDescent="0.2"/>
    <row r="6079" ht="10.199999999999999" hidden="1" x14ac:dyDescent="0.2"/>
    <row r="6080" ht="10.199999999999999" hidden="1" x14ac:dyDescent="0.2"/>
    <row r="6081" ht="10.199999999999999" hidden="1" x14ac:dyDescent="0.2"/>
    <row r="6082" ht="10.199999999999999" hidden="1" x14ac:dyDescent="0.2"/>
    <row r="6083" ht="10.199999999999999" hidden="1" x14ac:dyDescent="0.2"/>
    <row r="6084" ht="10.199999999999999" hidden="1" x14ac:dyDescent="0.2"/>
    <row r="6085" ht="10.199999999999999" hidden="1" x14ac:dyDescent="0.2"/>
    <row r="6086" ht="10.199999999999999" hidden="1" x14ac:dyDescent="0.2"/>
    <row r="6087" ht="10.199999999999999" hidden="1" x14ac:dyDescent="0.2"/>
    <row r="6088" ht="10.199999999999999" hidden="1" x14ac:dyDescent="0.2"/>
    <row r="6089" ht="10.199999999999999" hidden="1" x14ac:dyDescent="0.2"/>
    <row r="6090" ht="10.199999999999999" hidden="1" x14ac:dyDescent="0.2"/>
    <row r="6091" ht="10.199999999999999" hidden="1" x14ac:dyDescent="0.2"/>
    <row r="6092" ht="10.199999999999999" hidden="1" x14ac:dyDescent="0.2"/>
    <row r="6093" ht="10.199999999999999" hidden="1" x14ac:dyDescent="0.2"/>
    <row r="6094" ht="10.199999999999999" hidden="1" x14ac:dyDescent="0.2"/>
    <row r="6095" ht="10.199999999999999" hidden="1" x14ac:dyDescent="0.2"/>
    <row r="6096" ht="10.199999999999999" hidden="1" x14ac:dyDescent="0.2"/>
    <row r="6097" ht="10.199999999999999" hidden="1" x14ac:dyDescent="0.2"/>
    <row r="6098" ht="10.199999999999999" hidden="1" x14ac:dyDescent="0.2"/>
    <row r="6099" ht="10.199999999999999" hidden="1" x14ac:dyDescent="0.2"/>
    <row r="6100" ht="10.199999999999999" hidden="1" x14ac:dyDescent="0.2"/>
    <row r="6101" ht="10.199999999999999" hidden="1" x14ac:dyDescent="0.2"/>
    <row r="6102" ht="10.199999999999999" hidden="1" x14ac:dyDescent="0.2"/>
    <row r="6103" ht="10.199999999999999" hidden="1" x14ac:dyDescent="0.2"/>
    <row r="6104" ht="10.199999999999999" hidden="1" x14ac:dyDescent="0.2"/>
    <row r="6105" ht="10.199999999999999" hidden="1" x14ac:dyDescent="0.2"/>
    <row r="6106" ht="10.199999999999999" hidden="1" x14ac:dyDescent="0.2"/>
    <row r="6107" ht="10.199999999999999" hidden="1" x14ac:dyDescent="0.2"/>
    <row r="6108" ht="10.199999999999999" hidden="1" x14ac:dyDescent="0.2"/>
    <row r="6109" ht="10.199999999999999" hidden="1" x14ac:dyDescent="0.2"/>
    <row r="6110" ht="10.199999999999999" hidden="1" x14ac:dyDescent="0.2"/>
    <row r="6111" ht="10.199999999999999" hidden="1" x14ac:dyDescent="0.2"/>
    <row r="6112" ht="10.199999999999999" hidden="1" x14ac:dyDescent="0.2"/>
    <row r="6113" ht="10.199999999999999" hidden="1" x14ac:dyDescent="0.2"/>
    <row r="6114" ht="10.199999999999999" hidden="1" x14ac:dyDescent="0.2"/>
    <row r="6115" ht="10.199999999999999" hidden="1" x14ac:dyDescent="0.2"/>
    <row r="6116" ht="10.199999999999999" hidden="1" x14ac:dyDescent="0.2"/>
    <row r="6117" ht="10.199999999999999" hidden="1" x14ac:dyDescent="0.2"/>
    <row r="6118" ht="10.199999999999999" hidden="1" x14ac:dyDescent="0.2"/>
    <row r="6119" ht="10.199999999999999" hidden="1" x14ac:dyDescent="0.2"/>
    <row r="6120" ht="10.199999999999999" hidden="1" x14ac:dyDescent="0.2"/>
    <row r="6121" ht="10.199999999999999" hidden="1" x14ac:dyDescent="0.2"/>
    <row r="6122" ht="10.199999999999999" hidden="1" x14ac:dyDescent="0.2"/>
    <row r="6123" ht="10.199999999999999" hidden="1" x14ac:dyDescent="0.2"/>
    <row r="6124" ht="10.199999999999999" hidden="1" x14ac:dyDescent="0.2"/>
    <row r="6125" ht="10.199999999999999" hidden="1" x14ac:dyDescent="0.2"/>
    <row r="6126" ht="10.199999999999999" hidden="1" x14ac:dyDescent="0.2"/>
    <row r="6127" ht="10.199999999999999" hidden="1" x14ac:dyDescent="0.2"/>
    <row r="6128" ht="10.199999999999999" hidden="1" x14ac:dyDescent="0.2"/>
    <row r="6129" ht="10.199999999999999" hidden="1" x14ac:dyDescent="0.2"/>
    <row r="6130" ht="10.199999999999999" hidden="1" x14ac:dyDescent="0.2"/>
    <row r="6131" ht="10.199999999999999" hidden="1" x14ac:dyDescent="0.2"/>
    <row r="6132" ht="10.199999999999999" hidden="1" x14ac:dyDescent="0.2"/>
    <row r="6133" ht="10.199999999999999" hidden="1" x14ac:dyDescent="0.2"/>
    <row r="6134" ht="10.199999999999999" hidden="1" x14ac:dyDescent="0.2"/>
    <row r="6135" ht="10.199999999999999" hidden="1" x14ac:dyDescent="0.2"/>
    <row r="6136" ht="10.199999999999999" hidden="1" x14ac:dyDescent="0.2"/>
    <row r="6137" ht="10.199999999999999" hidden="1" x14ac:dyDescent="0.2"/>
    <row r="6138" ht="10.199999999999999" hidden="1" x14ac:dyDescent="0.2"/>
    <row r="6139" ht="10.199999999999999" hidden="1" x14ac:dyDescent="0.2"/>
    <row r="6140" ht="10.199999999999999" hidden="1" x14ac:dyDescent="0.2"/>
    <row r="6141" ht="10.199999999999999" hidden="1" x14ac:dyDescent="0.2"/>
    <row r="6142" ht="10.199999999999999" hidden="1" x14ac:dyDescent="0.2"/>
    <row r="6143" ht="10.199999999999999" hidden="1" x14ac:dyDescent="0.2"/>
    <row r="6144" ht="10.199999999999999" hidden="1" x14ac:dyDescent="0.2"/>
    <row r="6145" ht="10.199999999999999" hidden="1" x14ac:dyDescent="0.2"/>
    <row r="6146" ht="10.199999999999999" hidden="1" x14ac:dyDescent="0.2"/>
    <row r="6147" ht="10.199999999999999" hidden="1" x14ac:dyDescent="0.2"/>
    <row r="6148" ht="10.199999999999999" hidden="1" x14ac:dyDescent="0.2"/>
    <row r="6149" ht="10.199999999999999" hidden="1" x14ac:dyDescent="0.2"/>
    <row r="6150" ht="10.199999999999999" hidden="1" x14ac:dyDescent="0.2"/>
    <row r="6151" ht="10.199999999999999" hidden="1" x14ac:dyDescent="0.2"/>
    <row r="6152" ht="10.199999999999999" hidden="1" x14ac:dyDescent="0.2"/>
    <row r="6153" ht="10.199999999999999" hidden="1" x14ac:dyDescent="0.2"/>
    <row r="6154" ht="10.199999999999999" hidden="1" x14ac:dyDescent="0.2"/>
    <row r="6155" ht="10.199999999999999" hidden="1" x14ac:dyDescent="0.2"/>
    <row r="6156" ht="10.199999999999999" hidden="1" x14ac:dyDescent="0.2"/>
    <row r="6157" ht="10.199999999999999" hidden="1" x14ac:dyDescent="0.2"/>
    <row r="6158" ht="10.199999999999999" hidden="1" x14ac:dyDescent="0.2"/>
    <row r="6159" ht="10.199999999999999" hidden="1" x14ac:dyDescent="0.2"/>
    <row r="6160" ht="10.199999999999999" hidden="1" x14ac:dyDescent="0.2"/>
    <row r="6161" ht="10.199999999999999" hidden="1" x14ac:dyDescent="0.2"/>
    <row r="6162" ht="10.199999999999999" hidden="1" x14ac:dyDescent="0.2"/>
    <row r="6163" ht="10.199999999999999" hidden="1" x14ac:dyDescent="0.2"/>
    <row r="6164" ht="10.199999999999999" hidden="1" x14ac:dyDescent="0.2"/>
    <row r="6165" ht="10.199999999999999" hidden="1" x14ac:dyDescent="0.2"/>
    <row r="6166" ht="10.199999999999999" hidden="1" x14ac:dyDescent="0.2"/>
    <row r="6167" ht="10.199999999999999" hidden="1" x14ac:dyDescent="0.2"/>
    <row r="6168" ht="10.199999999999999" hidden="1" x14ac:dyDescent="0.2"/>
    <row r="6169" ht="10.199999999999999" hidden="1" x14ac:dyDescent="0.2"/>
    <row r="6170" ht="10.199999999999999" hidden="1" x14ac:dyDescent="0.2"/>
    <row r="6171" ht="10.199999999999999" hidden="1" x14ac:dyDescent="0.2"/>
    <row r="6172" ht="10.199999999999999" hidden="1" x14ac:dyDescent="0.2"/>
    <row r="6173" ht="10.199999999999999" hidden="1" x14ac:dyDescent="0.2"/>
    <row r="6174" ht="10.199999999999999" hidden="1" x14ac:dyDescent="0.2"/>
    <row r="6175" ht="10.199999999999999" hidden="1" x14ac:dyDescent="0.2"/>
    <row r="6176" ht="10.199999999999999" hidden="1" x14ac:dyDescent="0.2"/>
    <row r="6177" ht="10.199999999999999" hidden="1" x14ac:dyDescent="0.2"/>
    <row r="6178" ht="10.199999999999999" hidden="1" x14ac:dyDescent="0.2"/>
    <row r="6179" ht="10.199999999999999" hidden="1" x14ac:dyDescent="0.2"/>
    <row r="6180" ht="10.199999999999999" hidden="1" x14ac:dyDescent="0.2"/>
    <row r="6181" ht="10.199999999999999" hidden="1" x14ac:dyDescent="0.2"/>
    <row r="6182" ht="10.199999999999999" hidden="1" x14ac:dyDescent="0.2"/>
    <row r="6183" ht="10.199999999999999" hidden="1" x14ac:dyDescent="0.2"/>
    <row r="6184" ht="10.199999999999999" hidden="1" x14ac:dyDescent="0.2"/>
    <row r="6185" ht="10.199999999999999" hidden="1" x14ac:dyDescent="0.2"/>
    <row r="6186" ht="10.199999999999999" hidden="1" x14ac:dyDescent="0.2"/>
    <row r="6187" ht="10.199999999999999" hidden="1" x14ac:dyDescent="0.2"/>
    <row r="6188" ht="10.199999999999999" hidden="1" x14ac:dyDescent="0.2"/>
    <row r="6189" ht="10.199999999999999" hidden="1" x14ac:dyDescent="0.2"/>
    <row r="6190" ht="10.199999999999999" hidden="1" x14ac:dyDescent="0.2"/>
    <row r="6191" ht="10.199999999999999" hidden="1" x14ac:dyDescent="0.2"/>
    <row r="6192" ht="10.199999999999999" hidden="1" x14ac:dyDescent="0.2"/>
    <row r="6193" ht="10.199999999999999" hidden="1" x14ac:dyDescent="0.2"/>
    <row r="6194" ht="10.199999999999999" hidden="1" x14ac:dyDescent="0.2"/>
    <row r="6195" ht="10.199999999999999" hidden="1" x14ac:dyDescent="0.2"/>
    <row r="6196" ht="10.199999999999999" hidden="1" x14ac:dyDescent="0.2"/>
    <row r="6197" ht="10.199999999999999" hidden="1" x14ac:dyDescent="0.2"/>
    <row r="6198" ht="10.199999999999999" hidden="1" x14ac:dyDescent="0.2"/>
    <row r="6199" ht="10.199999999999999" hidden="1" x14ac:dyDescent="0.2"/>
    <row r="6200" ht="10.199999999999999" hidden="1" x14ac:dyDescent="0.2"/>
    <row r="6201" ht="10.199999999999999" hidden="1" x14ac:dyDescent="0.2"/>
    <row r="6202" ht="10.199999999999999" hidden="1" x14ac:dyDescent="0.2"/>
    <row r="6203" ht="10.199999999999999" hidden="1" x14ac:dyDescent="0.2"/>
    <row r="6204" ht="10.199999999999999" hidden="1" x14ac:dyDescent="0.2"/>
    <row r="6205" ht="10.199999999999999" hidden="1" x14ac:dyDescent="0.2"/>
    <row r="6206" ht="10.199999999999999" hidden="1" x14ac:dyDescent="0.2"/>
    <row r="6207" ht="10.199999999999999" hidden="1" x14ac:dyDescent="0.2"/>
    <row r="6208" ht="10.199999999999999" hidden="1" x14ac:dyDescent="0.2"/>
    <row r="6209" ht="10.199999999999999" hidden="1" x14ac:dyDescent="0.2"/>
    <row r="6210" ht="10.199999999999999" hidden="1" x14ac:dyDescent="0.2"/>
    <row r="6211" ht="10.199999999999999" hidden="1" x14ac:dyDescent="0.2"/>
    <row r="6212" ht="10.199999999999999" hidden="1" x14ac:dyDescent="0.2"/>
    <row r="6213" ht="10.199999999999999" hidden="1" x14ac:dyDescent="0.2"/>
    <row r="6214" ht="10.199999999999999" hidden="1" x14ac:dyDescent="0.2"/>
    <row r="6215" ht="10.199999999999999" hidden="1" x14ac:dyDescent="0.2"/>
    <row r="6216" ht="10.199999999999999" hidden="1" x14ac:dyDescent="0.2"/>
    <row r="6217" ht="10.199999999999999" hidden="1" x14ac:dyDescent="0.2"/>
    <row r="6218" ht="10.199999999999999" hidden="1" x14ac:dyDescent="0.2"/>
    <row r="6219" ht="10.199999999999999" hidden="1" x14ac:dyDescent="0.2"/>
    <row r="6220" ht="10.199999999999999" hidden="1" x14ac:dyDescent="0.2"/>
    <row r="6221" ht="10.199999999999999" hidden="1" x14ac:dyDescent="0.2"/>
    <row r="6222" ht="10.199999999999999" hidden="1" x14ac:dyDescent="0.2"/>
    <row r="6223" ht="10.199999999999999" hidden="1" x14ac:dyDescent="0.2"/>
    <row r="6224" ht="10.199999999999999" hidden="1" x14ac:dyDescent="0.2"/>
    <row r="6225" ht="10.199999999999999" hidden="1" x14ac:dyDescent="0.2"/>
    <row r="6226" ht="10.199999999999999" hidden="1" x14ac:dyDescent="0.2"/>
    <row r="6227" ht="10.199999999999999" hidden="1" x14ac:dyDescent="0.2"/>
    <row r="6228" ht="10.199999999999999" hidden="1" x14ac:dyDescent="0.2"/>
    <row r="6229" ht="10.199999999999999" hidden="1" x14ac:dyDescent="0.2"/>
    <row r="6230" ht="10.199999999999999" hidden="1" x14ac:dyDescent="0.2"/>
    <row r="6231" ht="10.199999999999999" hidden="1" x14ac:dyDescent="0.2"/>
    <row r="6232" ht="10.199999999999999" hidden="1" x14ac:dyDescent="0.2"/>
    <row r="6233" ht="10.199999999999999" hidden="1" x14ac:dyDescent="0.2"/>
    <row r="6234" ht="10.199999999999999" hidden="1" x14ac:dyDescent="0.2"/>
    <row r="6235" ht="10.199999999999999" hidden="1" x14ac:dyDescent="0.2"/>
    <row r="6236" ht="10.199999999999999" hidden="1" x14ac:dyDescent="0.2"/>
    <row r="6237" ht="10.199999999999999" hidden="1" x14ac:dyDescent="0.2"/>
    <row r="6238" ht="10.199999999999999" hidden="1" x14ac:dyDescent="0.2"/>
    <row r="6239" ht="10.199999999999999" hidden="1" x14ac:dyDescent="0.2"/>
    <row r="6240" ht="10.199999999999999" hidden="1" x14ac:dyDescent="0.2"/>
    <row r="6241" ht="10.199999999999999" hidden="1" x14ac:dyDescent="0.2"/>
    <row r="6242" ht="10.199999999999999" hidden="1" x14ac:dyDescent="0.2"/>
    <row r="6243" ht="10.199999999999999" hidden="1" x14ac:dyDescent="0.2"/>
    <row r="6244" ht="10.199999999999999" hidden="1" x14ac:dyDescent="0.2"/>
    <row r="6245" ht="10.199999999999999" hidden="1" x14ac:dyDescent="0.2"/>
    <row r="6246" ht="10.199999999999999" hidden="1" x14ac:dyDescent="0.2"/>
    <row r="6247" ht="10.199999999999999" hidden="1" x14ac:dyDescent="0.2"/>
    <row r="6248" ht="10.199999999999999" hidden="1" x14ac:dyDescent="0.2"/>
    <row r="6249" ht="10.199999999999999" hidden="1" x14ac:dyDescent="0.2"/>
    <row r="6250" ht="10.199999999999999" hidden="1" x14ac:dyDescent="0.2"/>
    <row r="6251" ht="10.199999999999999" hidden="1" x14ac:dyDescent="0.2"/>
    <row r="6252" ht="10.199999999999999" hidden="1" x14ac:dyDescent="0.2"/>
    <row r="6253" ht="10.199999999999999" hidden="1" x14ac:dyDescent="0.2"/>
    <row r="6254" ht="10.199999999999999" hidden="1" x14ac:dyDescent="0.2"/>
    <row r="6255" ht="10.199999999999999" hidden="1" x14ac:dyDescent="0.2"/>
    <row r="6256" ht="10.199999999999999" hidden="1" x14ac:dyDescent="0.2"/>
    <row r="6257" ht="10.199999999999999" hidden="1" x14ac:dyDescent="0.2"/>
    <row r="6258" ht="10.199999999999999" hidden="1" x14ac:dyDescent="0.2"/>
    <row r="6259" ht="10.199999999999999" hidden="1" x14ac:dyDescent="0.2"/>
    <row r="6260" ht="10.199999999999999" hidden="1" x14ac:dyDescent="0.2"/>
    <row r="6261" ht="10.199999999999999" hidden="1" x14ac:dyDescent="0.2"/>
    <row r="6262" ht="10.199999999999999" hidden="1" x14ac:dyDescent="0.2"/>
    <row r="6263" ht="10.199999999999999" hidden="1" x14ac:dyDescent="0.2"/>
    <row r="6264" ht="10.199999999999999" hidden="1" x14ac:dyDescent="0.2"/>
    <row r="6265" ht="10.199999999999999" hidden="1" x14ac:dyDescent="0.2"/>
    <row r="6266" ht="10.199999999999999" hidden="1" x14ac:dyDescent="0.2"/>
    <row r="6267" ht="10.199999999999999" hidden="1" x14ac:dyDescent="0.2"/>
    <row r="6268" ht="10.199999999999999" hidden="1" x14ac:dyDescent="0.2"/>
    <row r="6269" ht="10.199999999999999" hidden="1" x14ac:dyDescent="0.2"/>
    <row r="6270" ht="10.199999999999999" hidden="1" x14ac:dyDescent="0.2"/>
    <row r="6271" ht="10.199999999999999" hidden="1" x14ac:dyDescent="0.2"/>
    <row r="6272" ht="10.199999999999999" hidden="1" x14ac:dyDescent="0.2"/>
    <row r="6273" ht="10.199999999999999" hidden="1" x14ac:dyDescent="0.2"/>
    <row r="6274" ht="10.199999999999999" hidden="1" x14ac:dyDescent="0.2"/>
    <row r="6275" ht="10.199999999999999" hidden="1" x14ac:dyDescent="0.2"/>
    <row r="6276" ht="10.199999999999999" hidden="1" x14ac:dyDescent="0.2"/>
    <row r="6277" ht="10.199999999999999" hidden="1" x14ac:dyDescent="0.2"/>
    <row r="6278" ht="10.199999999999999" hidden="1" x14ac:dyDescent="0.2"/>
    <row r="6279" ht="10.199999999999999" hidden="1" x14ac:dyDescent="0.2"/>
    <row r="6280" ht="10.199999999999999" hidden="1" x14ac:dyDescent="0.2"/>
    <row r="6281" ht="10.199999999999999" hidden="1" x14ac:dyDescent="0.2"/>
    <row r="6282" ht="10.199999999999999" hidden="1" x14ac:dyDescent="0.2"/>
    <row r="6283" ht="10.199999999999999" hidden="1" x14ac:dyDescent="0.2"/>
    <row r="6284" ht="10.199999999999999" hidden="1" x14ac:dyDescent="0.2"/>
    <row r="6285" ht="10.199999999999999" hidden="1" x14ac:dyDescent="0.2"/>
    <row r="6286" ht="10.199999999999999" hidden="1" x14ac:dyDescent="0.2"/>
    <row r="6287" ht="10.199999999999999" hidden="1" x14ac:dyDescent="0.2"/>
    <row r="6288" ht="10.199999999999999" hidden="1" x14ac:dyDescent="0.2"/>
    <row r="6289" ht="10.199999999999999" hidden="1" x14ac:dyDescent="0.2"/>
    <row r="6290" ht="10.199999999999999" hidden="1" x14ac:dyDescent="0.2"/>
    <row r="6291" ht="10.199999999999999" hidden="1" x14ac:dyDescent="0.2"/>
    <row r="6292" ht="10.199999999999999" hidden="1" x14ac:dyDescent="0.2"/>
    <row r="6293" ht="10.199999999999999" hidden="1" x14ac:dyDescent="0.2"/>
    <row r="6294" ht="10.199999999999999" hidden="1" x14ac:dyDescent="0.2"/>
    <row r="6295" ht="10.199999999999999" hidden="1" x14ac:dyDescent="0.2"/>
    <row r="6296" ht="10.199999999999999" hidden="1" x14ac:dyDescent="0.2"/>
    <row r="6297" ht="10.199999999999999" hidden="1" x14ac:dyDescent="0.2"/>
    <row r="6298" ht="10.199999999999999" hidden="1" x14ac:dyDescent="0.2"/>
    <row r="6299" ht="10.199999999999999" hidden="1" x14ac:dyDescent="0.2"/>
    <row r="6300" ht="10.199999999999999" hidden="1" x14ac:dyDescent="0.2"/>
    <row r="6301" ht="10.199999999999999" hidden="1" x14ac:dyDescent="0.2"/>
    <row r="6302" ht="10.199999999999999" hidden="1" x14ac:dyDescent="0.2"/>
    <row r="6303" ht="10.199999999999999" hidden="1" x14ac:dyDescent="0.2"/>
    <row r="6304" ht="10.199999999999999" hidden="1" x14ac:dyDescent="0.2"/>
    <row r="6305" ht="10.199999999999999" hidden="1" x14ac:dyDescent="0.2"/>
    <row r="6306" ht="10.199999999999999" hidden="1" x14ac:dyDescent="0.2"/>
    <row r="6307" ht="10.199999999999999" hidden="1" x14ac:dyDescent="0.2"/>
    <row r="6308" ht="10.199999999999999" hidden="1" x14ac:dyDescent="0.2"/>
    <row r="6309" ht="10.199999999999999" hidden="1" x14ac:dyDescent="0.2"/>
    <row r="6310" ht="10.199999999999999" hidden="1" x14ac:dyDescent="0.2"/>
    <row r="6311" ht="10.199999999999999" hidden="1" x14ac:dyDescent="0.2"/>
    <row r="6312" ht="10.199999999999999" hidden="1" x14ac:dyDescent="0.2"/>
    <row r="6313" ht="10.199999999999999" hidden="1" x14ac:dyDescent="0.2"/>
    <row r="6314" ht="10.199999999999999" hidden="1" x14ac:dyDescent="0.2"/>
    <row r="6315" ht="10.199999999999999" hidden="1" x14ac:dyDescent="0.2"/>
    <row r="6316" ht="10.199999999999999" hidden="1" x14ac:dyDescent="0.2"/>
    <row r="6317" ht="10.199999999999999" hidden="1" x14ac:dyDescent="0.2"/>
    <row r="6318" ht="10.199999999999999" hidden="1" x14ac:dyDescent="0.2"/>
    <row r="6319" ht="10.199999999999999" hidden="1" x14ac:dyDescent="0.2"/>
    <row r="6320" ht="10.199999999999999" hidden="1" x14ac:dyDescent="0.2"/>
    <row r="6321" ht="10.199999999999999" hidden="1" x14ac:dyDescent="0.2"/>
    <row r="6322" ht="10.199999999999999" hidden="1" x14ac:dyDescent="0.2"/>
    <row r="6323" ht="10.199999999999999" hidden="1" x14ac:dyDescent="0.2"/>
    <row r="6324" ht="10.199999999999999" hidden="1" x14ac:dyDescent="0.2"/>
    <row r="6325" ht="10.199999999999999" hidden="1" x14ac:dyDescent="0.2"/>
    <row r="6326" ht="10.199999999999999" hidden="1" x14ac:dyDescent="0.2"/>
    <row r="6327" ht="10.199999999999999" hidden="1" x14ac:dyDescent="0.2"/>
    <row r="6328" ht="10.199999999999999" hidden="1" x14ac:dyDescent="0.2"/>
    <row r="6329" ht="10.199999999999999" hidden="1" x14ac:dyDescent="0.2"/>
    <row r="6330" ht="10.199999999999999" hidden="1" x14ac:dyDescent="0.2"/>
    <row r="6331" ht="10.199999999999999" hidden="1" x14ac:dyDescent="0.2"/>
    <row r="6332" ht="10.199999999999999" hidden="1" x14ac:dyDescent="0.2"/>
    <row r="6333" ht="10.199999999999999" hidden="1" x14ac:dyDescent="0.2"/>
    <row r="6334" ht="10.199999999999999" hidden="1" x14ac:dyDescent="0.2"/>
    <row r="6335" ht="10.199999999999999" hidden="1" x14ac:dyDescent="0.2"/>
    <row r="6336" ht="10.199999999999999" hidden="1" x14ac:dyDescent="0.2"/>
    <row r="6337" ht="10.199999999999999" hidden="1" x14ac:dyDescent="0.2"/>
    <row r="6338" ht="10.199999999999999" hidden="1" x14ac:dyDescent="0.2"/>
    <row r="6339" ht="10.199999999999999" hidden="1" x14ac:dyDescent="0.2"/>
    <row r="6340" ht="10.199999999999999" hidden="1" x14ac:dyDescent="0.2"/>
    <row r="6341" ht="10.199999999999999" hidden="1" x14ac:dyDescent="0.2"/>
    <row r="6342" ht="10.199999999999999" hidden="1" x14ac:dyDescent="0.2"/>
    <row r="6343" ht="10.199999999999999" hidden="1" x14ac:dyDescent="0.2"/>
    <row r="6344" ht="10.199999999999999" hidden="1" x14ac:dyDescent="0.2"/>
    <row r="6345" ht="10.199999999999999" hidden="1" x14ac:dyDescent="0.2"/>
    <row r="6346" ht="10.199999999999999" hidden="1" x14ac:dyDescent="0.2"/>
    <row r="6347" ht="10.199999999999999" hidden="1" x14ac:dyDescent="0.2"/>
    <row r="6348" ht="10.199999999999999" hidden="1" x14ac:dyDescent="0.2"/>
    <row r="6349" ht="10.199999999999999" hidden="1" x14ac:dyDescent="0.2"/>
    <row r="6350" ht="10.199999999999999" hidden="1" x14ac:dyDescent="0.2"/>
    <row r="6351" ht="10.199999999999999" hidden="1" x14ac:dyDescent="0.2"/>
    <row r="6352" ht="10.199999999999999" hidden="1" x14ac:dyDescent="0.2"/>
    <row r="6353" ht="10.199999999999999" hidden="1" x14ac:dyDescent="0.2"/>
    <row r="6354" ht="10.199999999999999" hidden="1" x14ac:dyDescent="0.2"/>
    <row r="6355" ht="10.199999999999999" hidden="1" x14ac:dyDescent="0.2"/>
    <row r="6356" ht="10.199999999999999" hidden="1" x14ac:dyDescent="0.2"/>
    <row r="6357" ht="10.199999999999999" hidden="1" x14ac:dyDescent="0.2"/>
    <row r="6358" ht="10.199999999999999" hidden="1" x14ac:dyDescent="0.2"/>
    <row r="6359" ht="10.199999999999999" hidden="1" x14ac:dyDescent="0.2"/>
    <row r="6360" ht="10.199999999999999" hidden="1" x14ac:dyDescent="0.2"/>
    <row r="6361" ht="10.199999999999999" hidden="1" x14ac:dyDescent="0.2"/>
    <row r="6362" ht="10.199999999999999" hidden="1" x14ac:dyDescent="0.2"/>
    <row r="6363" ht="10.199999999999999" hidden="1" x14ac:dyDescent="0.2"/>
    <row r="6364" ht="10.199999999999999" hidden="1" x14ac:dyDescent="0.2"/>
    <row r="6365" ht="10.199999999999999" hidden="1" x14ac:dyDescent="0.2"/>
    <row r="6366" ht="10.199999999999999" hidden="1" x14ac:dyDescent="0.2"/>
    <row r="6367" ht="10.199999999999999" hidden="1" x14ac:dyDescent="0.2"/>
    <row r="6368" ht="10.199999999999999" hidden="1" x14ac:dyDescent="0.2"/>
    <row r="6369" ht="10.199999999999999" hidden="1" x14ac:dyDescent="0.2"/>
    <row r="6370" ht="10.199999999999999" hidden="1" x14ac:dyDescent="0.2"/>
    <row r="6371" ht="10.199999999999999" hidden="1" x14ac:dyDescent="0.2"/>
    <row r="6372" ht="10.199999999999999" hidden="1" x14ac:dyDescent="0.2"/>
    <row r="6373" ht="10.199999999999999" hidden="1" x14ac:dyDescent="0.2"/>
    <row r="6374" ht="10.199999999999999" hidden="1" x14ac:dyDescent="0.2"/>
    <row r="6375" ht="10.199999999999999" hidden="1" x14ac:dyDescent="0.2"/>
    <row r="6376" ht="10.199999999999999" hidden="1" x14ac:dyDescent="0.2"/>
    <row r="6377" ht="10.199999999999999" hidden="1" x14ac:dyDescent="0.2"/>
    <row r="6378" ht="10.199999999999999" hidden="1" x14ac:dyDescent="0.2"/>
    <row r="6379" ht="10.199999999999999" hidden="1" x14ac:dyDescent="0.2"/>
    <row r="6380" ht="10.199999999999999" hidden="1" x14ac:dyDescent="0.2"/>
    <row r="6381" ht="10.199999999999999" hidden="1" x14ac:dyDescent="0.2"/>
    <row r="6382" ht="10.199999999999999" hidden="1" x14ac:dyDescent="0.2"/>
    <row r="6383" ht="10.199999999999999" hidden="1" x14ac:dyDescent="0.2"/>
    <row r="6384" ht="10.199999999999999" hidden="1" x14ac:dyDescent="0.2"/>
    <row r="6385" ht="10.199999999999999" hidden="1" x14ac:dyDescent="0.2"/>
    <row r="6386" ht="10.199999999999999" hidden="1" x14ac:dyDescent="0.2"/>
    <row r="6387" ht="10.199999999999999" hidden="1" x14ac:dyDescent="0.2"/>
    <row r="6388" ht="10.199999999999999" hidden="1" x14ac:dyDescent="0.2"/>
    <row r="6389" ht="10.199999999999999" hidden="1" x14ac:dyDescent="0.2"/>
    <row r="6390" ht="10.199999999999999" hidden="1" x14ac:dyDescent="0.2"/>
    <row r="6391" ht="10.199999999999999" hidden="1" x14ac:dyDescent="0.2"/>
    <row r="6392" ht="10.199999999999999" hidden="1" x14ac:dyDescent="0.2"/>
    <row r="6393" ht="10.199999999999999" hidden="1" x14ac:dyDescent="0.2"/>
    <row r="6394" ht="10.199999999999999" hidden="1" x14ac:dyDescent="0.2"/>
    <row r="6395" ht="10.199999999999999" hidden="1" x14ac:dyDescent="0.2"/>
    <row r="6396" ht="10.199999999999999" hidden="1" x14ac:dyDescent="0.2"/>
    <row r="6397" ht="10.199999999999999" hidden="1" x14ac:dyDescent="0.2"/>
    <row r="6398" ht="10.199999999999999" hidden="1" x14ac:dyDescent="0.2"/>
    <row r="6399" ht="10.199999999999999" hidden="1" x14ac:dyDescent="0.2"/>
    <row r="6400" ht="10.199999999999999" hidden="1" x14ac:dyDescent="0.2"/>
    <row r="6401" ht="10.199999999999999" hidden="1" x14ac:dyDescent="0.2"/>
    <row r="6402" ht="10.199999999999999" hidden="1" x14ac:dyDescent="0.2"/>
    <row r="6403" ht="10.199999999999999" hidden="1" x14ac:dyDescent="0.2"/>
    <row r="6404" ht="10.199999999999999" hidden="1" x14ac:dyDescent="0.2"/>
    <row r="6405" ht="10.199999999999999" hidden="1" x14ac:dyDescent="0.2"/>
    <row r="6406" ht="10.199999999999999" hidden="1" x14ac:dyDescent="0.2"/>
    <row r="6407" ht="10.199999999999999" hidden="1" x14ac:dyDescent="0.2"/>
    <row r="6408" ht="10.199999999999999" hidden="1" x14ac:dyDescent="0.2"/>
    <row r="6409" ht="10.199999999999999" hidden="1" x14ac:dyDescent="0.2"/>
    <row r="6410" ht="10.199999999999999" hidden="1" x14ac:dyDescent="0.2"/>
    <row r="6411" ht="10.199999999999999" hidden="1" x14ac:dyDescent="0.2"/>
    <row r="6412" ht="10.199999999999999" hidden="1" x14ac:dyDescent="0.2"/>
    <row r="6413" ht="10.199999999999999" hidden="1" x14ac:dyDescent="0.2"/>
    <row r="6414" ht="10.199999999999999" hidden="1" x14ac:dyDescent="0.2"/>
    <row r="6415" ht="10.199999999999999" hidden="1" x14ac:dyDescent="0.2"/>
    <row r="6416" ht="10.199999999999999" hidden="1" x14ac:dyDescent="0.2"/>
    <row r="6417" ht="10.199999999999999" hidden="1" x14ac:dyDescent="0.2"/>
    <row r="6418" ht="10.199999999999999" hidden="1" x14ac:dyDescent="0.2"/>
    <row r="6419" ht="10.199999999999999" hidden="1" x14ac:dyDescent="0.2"/>
    <row r="6420" ht="10.199999999999999" hidden="1" x14ac:dyDescent="0.2"/>
    <row r="6421" ht="10.199999999999999" hidden="1" x14ac:dyDescent="0.2"/>
    <row r="6422" ht="10.199999999999999" hidden="1" x14ac:dyDescent="0.2"/>
    <row r="6423" ht="10.199999999999999" hidden="1" x14ac:dyDescent="0.2"/>
    <row r="6424" ht="10.199999999999999" hidden="1" x14ac:dyDescent="0.2"/>
    <row r="6425" ht="10.199999999999999" hidden="1" x14ac:dyDescent="0.2"/>
    <row r="6426" ht="10.199999999999999" hidden="1" x14ac:dyDescent="0.2"/>
    <row r="6427" ht="10.199999999999999" hidden="1" x14ac:dyDescent="0.2"/>
    <row r="6428" ht="10.199999999999999" hidden="1" x14ac:dyDescent="0.2"/>
    <row r="6429" ht="10.199999999999999" hidden="1" x14ac:dyDescent="0.2"/>
    <row r="6430" ht="10.199999999999999" hidden="1" x14ac:dyDescent="0.2"/>
    <row r="6431" ht="10.199999999999999" hidden="1" x14ac:dyDescent="0.2"/>
    <row r="6432" ht="10.199999999999999" hidden="1" x14ac:dyDescent="0.2"/>
    <row r="6433" ht="10.199999999999999" hidden="1" x14ac:dyDescent="0.2"/>
    <row r="6434" ht="10.199999999999999" hidden="1" x14ac:dyDescent="0.2"/>
    <row r="6435" ht="10.199999999999999" hidden="1" x14ac:dyDescent="0.2"/>
    <row r="6436" ht="10.199999999999999" hidden="1" x14ac:dyDescent="0.2"/>
    <row r="6437" ht="10.199999999999999" hidden="1" x14ac:dyDescent="0.2"/>
    <row r="6438" ht="10.199999999999999" hidden="1" x14ac:dyDescent="0.2"/>
    <row r="6439" ht="10.199999999999999" hidden="1" x14ac:dyDescent="0.2"/>
    <row r="6440" ht="10.199999999999999" hidden="1" x14ac:dyDescent="0.2"/>
    <row r="6441" ht="10.199999999999999" hidden="1" x14ac:dyDescent="0.2"/>
    <row r="6442" ht="10.199999999999999" hidden="1" x14ac:dyDescent="0.2"/>
    <row r="6443" ht="10.199999999999999" hidden="1" x14ac:dyDescent="0.2"/>
    <row r="6444" ht="10.199999999999999" hidden="1" x14ac:dyDescent="0.2"/>
    <row r="6445" ht="10.199999999999999" hidden="1" x14ac:dyDescent="0.2"/>
    <row r="6446" ht="10.199999999999999" hidden="1" x14ac:dyDescent="0.2"/>
    <row r="6447" ht="10.199999999999999" hidden="1" x14ac:dyDescent="0.2"/>
    <row r="6448" ht="10.199999999999999" hidden="1" x14ac:dyDescent="0.2"/>
    <row r="6449" ht="10.199999999999999" hidden="1" x14ac:dyDescent="0.2"/>
    <row r="6450" ht="10.199999999999999" hidden="1" x14ac:dyDescent="0.2"/>
    <row r="6451" ht="10.199999999999999" hidden="1" x14ac:dyDescent="0.2"/>
    <row r="6452" ht="10.199999999999999" hidden="1" x14ac:dyDescent="0.2"/>
    <row r="6453" ht="10.199999999999999" hidden="1" x14ac:dyDescent="0.2"/>
    <row r="6454" ht="10.199999999999999" hidden="1" x14ac:dyDescent="0.2"/>
    <row r="6455" ht="10.199999999999999" hidden="1" x14ac:dyDescent="0.2"/>
    <row r="6456" ht="10.199999999999999" hidden="1" x14ac:dyDescent="0.2"/>
    <row r="6457" ht="10.199999999999999" hidden="1" x14ac:dyDescent="0.2"/>
    <row r="6458" ht="10.199999999999999" hidden="1" x14ac:dyDescent="0.2"/>
    <row r="6459" ht="10.199999999999999" hidden="1" x14ac:dyDescent="0.2"/>
    <row r="6460" ht="10.199999999999999" hidden="1" x14ac:dyDescent="0.2"/>
    <row r="6461" ht="10.199999999999999" hidden="1" x14ac:dyDescent="0.2"/>
    <row r="6462" ht="10.199999999999999" hidden="1" x14ac:dyDescent="0.2"/>
    <row r="6463" ht="10.199999999999999" hidden="1" x14ac:dyDescent="0.2"/>
    <row r="6464" ht="10.199999999999999" hidden="1" x14ac:dyDescent="0.2"/>
    <row r="6465" ht="10.199999999999999" hidden="1" x14ac:dyDescent="0.2"/>
    <row r="6466" ht="10.199999999999999" hidden="1" x14ac:dyDescent="0.2"/>
    <row r="6467" ht="10.199999999999999" hidden="1" x14ac:dyDescent="0.2"/>
    <row r="6468" ht="10.199999999999999" hidden="1" x14ac:dyDescent="0.2"/>
    <row r="6469" ht="10.199999999999999" hidden="1" x14ac:dyDescent="0.2"/>
    <row r="6470" ht="10.199999999999999" hidden="1" x14ac:dyDescent="0.2"/>
    <row r="6471" ht="10.199999999999999" hidden="1" x14ac:dyDescent="0.2"/>
    <row r="6472" ht="10.199999999999999" hidden="1" x14ac:dyDescent="0.2"/>
    <row r="6473" ht="10.199999999999999" hidden="1" x14ac:dyDescent="0.2"/>
    <row r="6474" ht="10.199999999999999" hidden="1" x14ac:dyDescent="0.2"/>
    <row r="6475" ht="10.199999999999999" hidden="1" x14ac:dyDescent="0.2"/>
    <row r="6476" ht="10.199999999999999" hidden="1" x14ac:dyDescent="0.2"/>
    <row r="6477" ht="10.199999999999999" hidden="1" x14ac:dyDescent="0.2"/>
    <row r="6478" ht="10.199999999999999" hidden="1" x14ac:dyDescent="0.2"/>
    <row r="6479" ht="10.199999999999999" hidden="1" x14ac:dyDescent="0.2"/>
    <row r="6480" ht="10.199999999999999" hidden="1" x14ac:dyDescent="0.2"/>
    <row r="6481" ht="10.199999999999999" hidden="1" x14ac:dyDescent="0.2"/>
    <row r="6482" ht="10.199999999999999" hidden="1" x14ac:dyDescent="0.2"/>
    <row r="6483" ht="10.199999999999999" hidden="1" x14ac:dyDescent="0.2"/>
    <row r="6484" ht="10.199999999999999" hidden="1" x14ac:dyDescent="0.2"/>
    <row r="6485" ht="10.199999999999999" hidden="1" x14ac:dyDescent="0.2"/>
    <row r="6486" ht="10.199999999999999" hidden="1" x14ac:dyDescent="0.2"/>
    <row r="6487" ht="10.199999999999999" hidden="1" x14ac:dyDescent="0.2"/>
    <row r="6488" ht="10.199999999999999" hidden="1" x14ac:dyDescent="0.2"/>
    <row r="6489" ht="10.199999999999999" hidden="1" x14ac:dyDescent="0.2"/>
    <row r="6490" ht="10.199999999999999" hidden="1" x14ac:dyDescent="0.2"/>
    <row r="6491" ht="10.199999999999999" hidden="1" x14ac:dyDescent="0.2"/>
    <row r="6492" ht="10.199999999999999" hidden="1" x14ac:dyDescent="0.2"/>
    <row r="6493" ht="10.199999999999999" hidden="1" x14ac:dyDescent="0.2"/>
    <row r="6494" ht="10.199999999999999" hidden="1" x14ac:dyDescent="0.2"/>
    <row r="6495" ht="10.199999999999999" hidden="1" x14ac:dyDescent="0.2"/>
    <row r="6496" ht="10.199999999999999" hidden="1" x14ac:dyDescent="0.2"/>
    <row r="6497" ht="10.199999999999999" hidden="1" x14ac:dyDescent="0.2"/>
    <row r="6498" ht="10.199999999999999" hidden="1" x14ac:dyDescent="0.2"/>
    <row r="6499" ht="10.199999999999999" hidden="1" x14ac:dyDescent="0.2"/>
    <row r="6500" ht="10.199999999999999" hidden="1" x14ac:dyDescent="0.2"/>
    <row r="6501" ht="10.199999999999999" hidden="1" x14ac:dyDescent="0.2"/>
    <row r="6502" ht="10.199999999999999" hidden="1" x14ac:dyDescent="0.2"/>
    <row r="6503" ht="10.199999999999999" hidden="1" x14ac:dyDescent="0.2"/>
    <row r="6504" ht="10.199999999999999" hidden="1" x14ac:dyDescent="0.2"/>
    <row r="6505" ht="10.199999999999999" hidden="1" x14ac:dyDescent="0.2"/>
    <row r="6506" ht="10.199999999999999" hidden="1" x14ac:dyDescent="0.2"/>
    <row r="6507" ht="10.199999999999999" hidden="1" x14ac:dyDescent="0.2"/>
    <row r="6508" ht="10.199999999999999" hidden="1" x14ac:dyDescent="0.2"/>
    <row r="6509" ht="10.199999999999999" hidden="1" x14ac:dyDescent="0.2"/>
    <row r="6510" ht="10.199999999999999" hidden="1" x14ac:dyDescent="0.2"/>
    <row r="6511" ht="10.199999999999999" hidden="1" x14ac:dyDescent="0.2"/>
    <row r="6512" ht="10.199999999999999" hidden="1" x14ac:dyDescent="0.2"/>
    <row r="6513" ht="10.199999999999999" hidden="1" x14ac:dyDescent="0.2"/>
    <row r="6514" ht="10.199999999999999" hidden="1" x14ac:dyDescent="0.2"/>
    <row r="6515" ht="10.199999999999999" hidden="1" x14ac:dyDescent="0.2"/>
    <row r="6516" ht="10.199999999999999" hidden="1" x14ac:dyDescent="0.2"/>
    <row r="6517" ht="10.199999999999999" hidden="1" x14ac:dyDescent="0.2"/>
    <row r="6518" ht="10.199999999999999" hidden="1" x14ac:dyDescent="0.2"/>
    <row r="6519" ht="10.199999999999999" hidden="1" x14ac:dyDescent="0.2"/>
    <row r="6520" ht="10.199999999999999" hidden="1" x14ac:dyDescent="0.2"/>
    <row r="6521" ht="10.199999999999999" hidden="1" x14ac:dyDescent="0.2"/>
    <row r="6522" ht="10.199999999999999" hidden="1" x14ac:dyDescent="0.2"/>
    <row r="6523" ht="10.199999999999999" hidden="1" x14ac:dyDescent="0.2"/>
    <row r="6524" ht="10.199999999999999" hidden="1" x14ac:dyDescent="0.2"/>
    <row r="6525" ht="10.199999999999999" hidden="1" x14ac:dyDescent="0.2"/>
    <row r="6526" ht="10.199999999999999" hidden="1" x14ac:dyDescent="0.2"/>
    <row r="6527" ht="10.199999999999999" hidden="1" x14ac:dyDescent="0.2"/>
    <row r="6528" ht="10.199999999999999" hidden="1" x14ac:dyDescent="0.2"/>
    <row r="6529" ht="10.199999999999999" hidden="1" x14ac:dyDescent="0.2"/>
    <row r="6530" ht="10.199999999999999" hidden="1" x14ac:dyDescent="0.2"/>
    <row r="6531" ht="10.199999999999999" hidden="1" x14ac:dyDescent="0.2"/>
    <row r="6532" ht="10.199999999999999" hidden="1" x14ac:dyDescent="0.2"/>
    <row r="6533" ht="10.199999999999999" hidden="1" x14ac:dyDescent="0.2"/>
    <row r="6534" ht="10.199999999999999" hidden="1" x14ac:dyDescent="0.2"/>
    <row r="6535" ht="10.199999999999999" hidden="1" x14ac:dyDescent="0.2"/>
    <row r="6536" ht="10.199999999999999" hidden="1" x14ac:dyDescent="0.2"/>
    <row r="6537" ht="10.199999999999999" hidden="1" x14ac:dyDescent="0.2"/>
    <row r="6538" ht="10.199999999999999" hidden="1" x14ac:dyDescent="0.2"/>
    <row r="6539" ht="10.199999999999999" hidden="1" x14ac:dyDescent="0.2"/>
    <row r="6540" ht="10.199999999999999" hidden="1" x14ac:dyDescent="0.2"/>
    <row r="6541" ht="10.199999999999999" hidden="1" x14ac:dyDescent="0.2"/>
    <row r="6542" ht="10.199999999999999" hidden="1" x14ac:dyDescent="0.2"/>
    <row r="6543" ht="10.199999999999999" hidden="1" x14ac:dyDescent="0.2"/>
    <row r="6544" ht="10.199999999999999" hidden="1" x14ac:dyDescent="0.2"/>
    <row r="6545" ht="10.199999999999999" hidden="1" x14ac:dyDescent="0.2"/>
    <row r="6546" ht="10.199999999999999" hidden="1" x14ac:dyDescent="0.2"/>
    <row r="6547" ht="10.199999999999999" hidden="1" x14ac:dyDescent="0.2"/>
    <row r="6548" ht="10.199999999999999" hidden="1" x14ac:dyDescent="0.2"/>
    <row r="6549" ht="10.199999999999999" hidden="1" x14ac:dyDescent="0.2"/>
    <row r="6550" ht="10.199999999999999" hidden="1" x14ac:dyDescent="0.2"/>
    <row r="6551" ht="10.199999999999999" hidden="1" x14ac:dyDescent="0.2"/>
    <row r="6552" ht="10.199999999999999" hidden="1" x14ac:dyDescent="0.2"/>
    <row r="6553" ht="10.199999999999999" hidden="1" x14ac:dyDescent="0.2"/>
    <row r="6554" ht="10.199999999999999" hidden="1" x14ac:dyDescent="0.2"/>
    <row r="6555" ht="10.199999999999999" hidden="1" x14ac:dyDescent="0.2"/>
    <row r="6556" ht="10.199999999999999" hidden="1" x14ac:dyDescent="0.2"/>
    <row r="6557" ht="10.199999999999999" hidden="1" x14ac:dyDescent="0.2"/>
    <row r="6558" ht="10.199999999999999" hidden="1" x14ac:dyDescent="0.2"/>
    <row r="6559" ht="10.199999999999999" hidden="1" x14ac:dyDescent="0.2"/>
    <row r="6560" ht="10.199999999999999" hidden="1" x14ac:dyDescent="0.2"/>
    <row r="6561" ht="10.199999999999999" hidden="1" x14ac:dyDescent="0.2"/>
    <row r="6562" ht="10.199999999999999" hidden="1" x14ac:dyDescent="0.2"/>
    <row r="6563" ht="10.199999999999999" hidden="1" x14ac:dyDescent="0.2"/>
    <row r="6564" ht="10.199999999999999" hidden="1" x14ac:dyDescent="0.2"/>
    <row r="6565" ht="10.199999999999999" hidden="1" x14ac:dyDescent="0.2"/>
    <row r="6566" ht="10.199999999999999" hidden="1" x14ac:dyDescent="0.2"/>
    <row r="6567" ht="10.199999999999999" hidden="1" x14ac:dyDescent="0.2"/>
    <row r="6568" ht="10.199999999999999" hidden="1" x14ac:dyDescent="0.2"/>
    <row r="6569" ht="10.199999999999999" hidden="1" x14ac:dyDescent="0.2"/>
    <row r="6570" ht="10.199999999999999" hidden="1" x14ac:dyDescent="0.2"/>
    <row r="6571" ht="10.199999999999999" hidden="1" x14ac:dyDescent="0.2"/>
    <row r="6572" ht="10.199999999999999" hidden="1" x14ac:dyDescent="0.2"/>
    <row r="6573" ht="10.199999999999999" hidden="1" x14ac:dyDescent="0.2"/>
    <row r="6574" ht="10.199999999999999" hidden="1" x14ac:dyDescent="0.2"/>
    <row r="6575" ht="10.199999999999999" hidden="1" x14ac:dyDescent="0.2"/>
    <row r="6576" ht="10.199999999999999" hidden="1" x14ac:dyDescent="0.2"/>
    <row r="6577" ht="10.199999999999999" hidden="1" x14ac:dyDescent="0.2"/>
    <row r="6578" ht="10.199999999999999" hidden="1" x14ac:dyDescent="0.2"/>
    <row r="6579" ht="10.199999999999999" hidden="1" x14ac:dyDescent="0.2"/>
    <row r="6580" ht="10.199999999999999" hidden="1" x14ac:dyDescent="0.2"/>
    <row r="6581" ht="10.199999999999999" hidden="1" x14ac:dyDescent="0.2"/>
    <row r="6582" ht="10.199999999999999" hidden="1" x14ac:dyDescent="0.2"/>
    <row r="6583" ht="10.199999999999999" hidden="1" x14ac:dyDescent="0.2"/>
    <row r="6584" ht="10.199999999999999" hidden="1" x14ac:dyDescent="0.2"/>
    <row r="6585" ht="10.199999999999999" hidden="1" x14ac:dyDescent="0.2"/>
    <row r="6586" ht="10.199999999999999" hidden="1" x14ac:dyDescent="0.2"/>
    <row r="6587" ht="10.199999999999999" hidden="1" x14ac:dyDescent="0.2"/>
    <row r="6588" ht="10.199999999999999" hidden="1" x14ac:dyDescent="0.2"/>
    <row r="6589" ht="10.199999999999999" hidden="1" x14ac:dyDescent="0.2"/>
    <row r="6590" ht="10.199999999999999" hidden="1" x14ac:dyDescent="0.2"/>
    <row r="6591" ht="10.199999999999999" hidden="1" x14ac:dyDescent="0.2"/>
    <row r="6592" ht="10.199999999999999" hidden="1" x14ac:dyDescent="0.2"/>
    <row r="6593" ht="10.199999999999999" hidden="1" x14ac:dyDescent="0.2"/>
    <row r="6594" ht="10.199999999999999" hidden="1" x14ac:dyDescent="0.2"/>
    <row r="6595" ht="10.199999999999999" hidden="1" x14ac:dyDescent="0.2"/>
    <row r="6596" ht="10.199999999999999" hidden="1" x14ac:dyDescent="0.2"/>
    <row r="6597" ht="10.199999999999999" hidden="1" x14ac:dyDescent="0.2"/>
    <row r="6598" ht="10.199999999999999" hidden="1" x14ac:dyDescent="0.2"/>
    <row r="6599" ht="10.199999999999999" hidden="1" x14ac:dyDescent="0.2"/>
    <row r="6600" ht="10.199999999999999" hidden="1" x14ac:dyDescent="0.2"/>
    <row r="6601" ht="10.199999999999999" hidden="1" x14ac:dyDescent="0.2"/>
    <row r="6602" ht="10.199999999999999" hidden="1" x14ac:dyDescent="0.2"/>
    <row r="6603" ht="10.199999999999999" hidden="1" x14ac:dyDescent="0.2"/>
    <row r="6604" ht="10.199999999999999" hidden="1" x14ac:dyDescent="0.2"/>
    <row r="6605" ht="10.199999999999999" hidden="1" x14ac:dyDescent="0.2"/>
    <row r="6606" ht="10.199999999999999" hidden="1" x14ac:dyDescent="0.2"/>
    <row r="6607" ht="10.199999999999999" hidden="1" x14ac:dyDescent="0.2"/>
    <row r="6608" ht="10.199999999999999" hidden="1" x14ac:dyDescent="0.2"/>
    <row r="6609" ht="10.199999999999999" hidden="1" x14ac:dyDescent="0.2"/>
    <row r="6610" ht="10.199999999999999" hidden="1" x14ac:dyDescent="0.2"/>
    <row r="6611" ht="10.199999999999999" hidden="1" x14ac:dyDescent="0.2"/>
    <row r="6612" ht="10.199999999999999" hidden="1" x14ac:dyDescent="0.2"/>
    <row r="6613" ht="10.199999999999999" hidden="1" x14ac:dyDescent="0.2"/>
    <row r="6614" ht="10.199999999999999" hidden="1" x14ac:dyDescent="0.2"/>
    <row r="6615" ht="10.199999999999999" hidden="1" x14ac:dyDescent="0.2"/>
    <row r="6616" ht="10.199999999999999" hidden="1" x14ac:dyDescent="0.2"/>
    <row r="6617" ht="10.199999999999999" hidden="1" x14ac:dyDescent="0.2"/>
    <row r="6618" ht="10.199999999999999" hidden="1" x14ac:dyDescent="0.2"/>
    <row r="6619" ht="10.199999999999999" hidden="1" x14ac:dyDescent="0.2"/>
    <row r="6620" ht="10.199999999999999" hidden="1" x14ac:dyDescent="0.2"/>
    <row r="6621" ht="10.199999999999999" hidden="1" x14ac:dyDescent="0.2"/>
    <row r="6622" ht="10.199999999999999" hidden="1" x14ac:dyDescent="0.2"/>
    <row r="6623" ht="10.199999999999999" hidden="1" x14ac:dyDescent="0.2"/>
    <row r="6624" ht="10.199999999999999" hidden="1" x14ac:dyDescent="0.2"/>
    <row r="6625" ht="10.199999999999999" hidden="1" x14ac:dyDescent="0.2"/>
    <row r="6626" ht="10.199999999999999" hidden="1" x14ac:dyDescent="0.2"/>
    <row r="6627" ht="10.199999999999999" hidden="1" x14ac:dyDescent="0.2"/>
    <row r="6628" ht="10.199999999999999" hidden="1" x14ac:dyDescent="0.2"/>
    <row r="6629" ht="10.199999999999999" hidden="1" x14ac:dyDescent="0.2"/>
    <row r="6630" ht="10.199999999999999" hidden="1" x14ac:dyDescent="0.2"/>
    <row r="6631" ht="10.199999999999999" hidden="1" x14ac:dyDescent="0.2"/>
    <row r="6632" ht="10.199999999999999" hidden="1" x14ac:dyDescent="0.2"/>
    <row r="6633" ht="10.199999999999999" hidden="1" x14ac:dyDescent="0.2"/>
    <row r="6634" ht="10.199999999999999" hidden="1" x14ac:dyDescent="0.2"/>
    <row r="6635" ht="10.199999999999999" hidden="1" x14ac:dyDescent="0.2"/>
    <row r="6636" ht="10.199999999999999" hidden="1" x14ac:dyDescent="0.2"/>
    <row r="6637" ht="10.199999999999999" hidden="1" x14ac:dyDescent="0.2"/>
    <row r="6638" ht="10.199999999999999" hidden="1" x14ac:dyDescent="0.2"/>
    <row r="6639" ht="10.199999999999999" hidden="1" x14ac:dyDescent="0.2"/>
    <row r="6640" ht="10.199999999999999" hidden="1" x14ac:dyDescent="0.2"/>
    <row r="6641" ht="10.199999999999999" hidden="1" x14ac:dyDescent="0.2"/>
    <row r="6642" ht="10.199999999999999" hidden="1" x14ac:dyDescent="0.2"/>
    <row r="6643" ht="10.199999999999999" hidden="1" x14ac:dyDescent="0.2"/>
    <row r="6644" ht="10.199999999999999" hidden="1" x14ac:dyDescent="0.2"/>
    <row r="6645" ht="10.199999999999999" hidden="1" x14ac:dyDescent="0.2"/>
    <row r="6646" ht="10.199999999999999" hidden="1" x14ac:dyDescent="0.2"/>
    <row r="6647" ht="10.199999999999999" hidden="1" x14ac:dyDescent="0.2"/>
    <row r="6648" ht="10.199999999999999" hidden="1" x14ac:dyDescent="0.2"/>
    <row r="6649" ht="10.199999999999999" hidden="1" x14ac:dyDescent="0.2"/>
    <row r="6650" ht="10.199999999999999" hidden="1" x14ac:dyDescent="0.2"/>
    <row r="6651" ht="10.199999999999999" hidden="1" x14ac:dyDescent="0.2"/>
    <row r="6652" ht="10.199999999999999" hidden="1" x14ac:dyDescent="0.2"/>
    <row r="6653" ht="10.199999999999999" hidden="1" x14ac:dyDescent="0.2"/>
    <row r="6654" ht="10.199999999999999" hidden="1" x14ac:dyDescent="0.2"/>
    <row r="6655" ht="10.199999999999999" hidden="1" x14ac:dyDescent="0.2"/>
    <row r="6656" ht="10.199999999999999" hidden="1" x14ac:dyDescent="0.2"/>
    <row r="6657" ht="10.199999999999999" hidden="1" x14ac:dyDescent="0.2"/>
    <row r="6658" ht="10.199999999999999" hidden="1" x14ac:dyDescent="0.2"/>
    <row r="6659" ht="10.199999999999999" hidden="1" x14ac:dyDescent="0.2"/>
    <row r="6660" ht="10.199999999999999" hidden="1" x14ac:dyDescent="0.2"/>
    <row r="6661" ht="10.199999999999999" hidden="1" x14ac:dyDescent="0.2"/>
    <row r="6662" ht="10.199999999999999" hidden="1" x14ac:dyDescent="0.2"/>
    <row r="6663" ht="10.199999999999999" hidden="1" x14ac:dyDescent="0.2"/>
    <row r="6664" ht="10.199999999999999" hidden="1" x14ac:dyDescent="0.2"/>
    <row r="6665" ht="10.199999999999999" hidden="1" x14ac:dyDescent="0.2"/>
    <row r="6666" ht="10.199999999999999" hidden="1" x14ac:dyDescent="0.2"/>
    <row r="6667" ht="10.199999999999999" hidden="1" x14ac:dyDescent="0.2"/>
    <row r="6668" ht="10.199999999999999" hidden="1" x14ac:dyDescent="0.2"/>
    <row r="6669" ht="10.199999999999999" hidden="1" x14ac:dyDescent="0.2"/>
    <row r="6670" ht="10.199999999999999" hidden="1" x14ac:dyDescent="0.2"/>
    <row r="6671" ht="10.199999999999999" hidden="1" x14ac:dyDescent="0.2"/>
    <row r="6672" ht="10.199999999999999" hidden="1" x14ac:dyDescent="0.2"/>
    <row r="6673" ht="10.199999999999999" hidden="1" x14ac:dyDescent="0.2"/>
    <row r="6674" ht="10.199999999999999" hidden="1" x14ac:dyDescent="0.2"/>
    <row r="6675" ht="10.199999999999999" hidden="1" x14ac:dyDescent="0.2"/>
    <row r="6676" ht="10.199999999999999" hidden="1" x14ac:dyDescent="0.2"/>
    <row r="6677" ht="10.199999999999999" hidden="1" x14ac:dyDescent="0.2"/>
    <row r="6678" ht="10.199999999999999" hidden="1" x14ac:dyDescent="0.2"/>
    <row r="6679" ht="10.199999999999999" hidden="1" x14ac:dyDescent="0.2"/>
    <row r="6680" ht="10.199999999999999" hidden="1" x14ac:dyDescent="0.2"/>
    <row r="6681" ht="10.199999999999999" hidden="1" x14ac:dyDescent="0.2"/>
    <row r="6682" ht="10.199999999999999" hidden="1" x14ac:dyDescent="0.2"/>
    <row r="6683" ht="10.199999999999999" hidden="1" x14ac:dyDescent="0.2"/>
    <row r="6684" ht="10.199999999999999" hidden="1" x14ac:dyDescent="0.2"/>
    <row r="6685" ht="10.199999999999999" hidden="1" x14ac:dyDescent="0.2"/>
    <row r="6686" ht="10.199999999999999" hidden="1" x14ac:dyDescent="0.2"/>
    <row r="6687" ht="10.199999999999999" hidden="1" x14ac:dyDescent="0.2"/>
    <row r="6688" ht="10.199999999999999" hidden="1" x14ac:dyDescent="0.2"/>
    <row r="6689" ht="10.199999999999999" hidden="1" x14ac:dyDescent="0.2"/>
    <row r="6690" ht="10.199999999999999" hidden="1" x14ac:dyDescent="0.2"/>
    <row r="6691" ht="10.199999999999999" hidden="1" x14ac:dyDescent="0.2"/>
    <row r="6692" ht="10.199999999999999" hidden="1" x14ac:dyDescent="0.2"/>
    <row r="6693" ht="10.199999999999999" hidden="1" x14ac:dyDescent="0.2"/>
    <row r="6694" ht="10.199999999999999" hidden="1" x14ac:dyDescent="0.2"/>
    <row r="6695" ht="10.199999999999999" hidden="1" x14ac:dyDescent="0.2"/>
    <row r="6696" ht="10.199999999999999" hidden="1" x14ac:dyDescent="0.2"/>
    <row r="6697" ht="10.199999999999999" hidden="1" x14ac:dyDescent="0.2"/>
    <row r="6698" ht="10.199999999999999" hidden="1" x14ac:dyDescent="0.2"/>
    <row r="6699" ht="10.199999999999999" hidden="1" x14ac:dyDescent="0.2"/>
    <row r="6700" ht="10.199999999999999" hidden="1" x14ac:dyDescent="0.2"/>
    <row r="6701" ht="10.199999999999999" hidden="1" x14ac:dyDescent="0.2"/>
    <row r="6702" ht="10.199999999999999" hidden="1" x14ac:dyDescent="0.2"/>
    <row r="6703" ht="10.199999999999999" hidden="1" x14ac:dyDescent="0.2"/>
    <row r="6704" ht="10.199999999999999" hidden="1" x14ac:dyDescent="0.2"/>
    <row r="6705" ht="10.199999999999999" hidden="1" x14ac:dyDescent="0.2"/>
    <row r="6706" ht="10.199999999999999" hidden="1" x14ac:dyDescent="0.2"/>
    <row r="6707" ht="10.199999999999999" hidden="1" x14ac:dyDescent="0.2"/>
    <row r="6708" ht="10.199999999999999" hidden="1" x14ac:dyDescent="0.2"/>
    <row r="6709" ht="10.199999999999999" hidden="1" x14ac:dyDescent="0.2"/>
    <row r="6710" ht="10.199999999999999" hidden="1" x14ac:dyDescent="0.2"/>
    <row r="6711" ht="10.199999999999999" hidden="1" x14ac:dyDescent="0.2"/>
    <row r="6712" ht="10.199999999999999" hidden="1" x14ac:dyDescent="0.2"/>
    <row r="6713" ht="10.199999999999999" hidden="1" x14ac:dyDescent="0.2"/>
    <row r="6714" ht="10.199999999999999" hidden="1" x14ac:dyDescent="0.2"/>
    <row r="6715" ht="10.199999999999999" hidden="1" x14ac:dyDescent="0.2"/>
    <row r="6716" ht="10.199999999999999" hidden="1" x14ac:dyDescent="0.2"/>
    <row r="6717" ht="10.199999999999999" hidden="1" x14ac:dyDescent="0.2"/>
    <row r="6718" ht="10.199999999999999" hidden="1" x14ac:dyDescent="0.2"/>
    <row r="6719" ht="10.199999999999999" hidden="1" x14ac:dyDescent="0.2"/>
    <row r="6720" ht="10.199999999999999" hidden="1" x14ac:dyDescent="0.2"/>
    <row r="6721" ht="10.199999999999999" hidden="1" x14ac:dyDescent="0.2"/>
    <row r="6722" ht="10.199999999999999" hidden="1" x14ac:dyDescent="0.2"/>
    <row r="6723" ht="10.199999999999999" hidden="1" x14ac:dyDescent="0.2"/>
    <row r="6724" ht="10.199999999999999" hidden="1" x14ac:dyDescent="0.2"/>
    <row r="6725" ht="10.199999999999999" hidden="1" x14ac:dyDescent="0.2"/>
    <row r="6726" ht="10.199999999999999" hidden="1" x14ac:dyDescent="0.2"/>
    <row r="6727" ht="10.199999999999999" hidden="1" x14ac:dyDescent="0.2"/>
    <row r="6728" ht="10.199999999999999" hidden="1" x14ac:dyDescent="0.2"/>
    <row r="6729" ht="10.199999999999999" hidden="1" x14ac:dyDescent="0.2"/>
    <row r="6730" ht="10.199999999999999" hidden="1" x14ac:dyDescent="0.2"/>
    <row r="6731" ht="10.199999999999999" hidden="1" x14ac:dyDescent="0.2"/>
    <row r="6732" ht="10.199999999999999" hidden="1" x14ac:dyDescent="0.2"/>
    <row r="6733" ht="10.199999999999999" hidden="1" x14ac:dyDescent="0.2"/>
    <row r="6734" ht="10.199999999999999" hidden="1" x14ac:dyDescent="0.2"/>
    <row r="6735" ht="10.199999999999999" hidden="1" x14ac:dyDescent="0.2"/>
    <row r="6736" ht="10.199999999999999" hidden="1" x14ac:dyDescent="0.2"/>
    <row r="6737" ht="10.199999999999999" hidden="1" x14ac:dyDescent="0.2"/>
    <row r="6738" ht="10.199999999999999" hidden="1" x14ac:dyDescent="0.2"/>
    <row r="6739" ht="10.199999999999999" hidden="1" x14ac:dyDescent="0.2"/>
    <row r="6740" ht="10.199999999999999" hidden="1" x14ac:dyDescent="0.2"/>
    <row r="6741" ht="10.199999999999999" hidden="1" x14ac:dyDescent="0.2"/>
    <row r="6742" ht="10.199999999999999" hidden="1" x14ac:dyDescent="0.2"/>
    <row r="6743" ht="10.199999999999999" hidden="1" x14ac:dyDescent="0.2"/>
    <row r="6744" ht="10.199999999999999" hidden="1" x14ac:dyDescent="0.2"/>
    <row r="6745" ht="10.199999999999999" hidden="1" x14ac:dyDescent="0.2"/>
    <row r="6746" ht="10.199999999999999" hidden="1" x14ac:dyDescent="0.2"/>
    <row r="6747" ht="10.199999999999999" hidden="1" x14ac:dyDescent="0.2"/>
    <row r="6748" ht="10.199999999999999" hidden="1" x14ac:dyDescent="0.2"/>
    <row r="6749" ht="10.199999999999999" hidden="1" x14ac:dyDescent="0.2"/>
    <row r="6750" ht="10.199999999999999" hidden="1" x14ac:dyDescent="0.2"/>
    <row r="6751" ht="10.199999999999999" hidden="1" x14ac:dyDescent="0.2"/>
    <row r="6752" ht="10.199999999999999" hidden="1" x14ac:dyDescent="0.2"/>
    <row r="6753" ht="10.199999999999999" hidden="1" x14ac:dyDescent="0.2"/>
    <row r="6754" ht="10.199999999999999" hidden="1" x14ac:dyDescent="0.2"/>
    <row r="6755" ht="10.199999999999999" hidden="1" x14ac:dyDescent="0.2"/>
    <row r="6756" ht="10.199999999999999" hidden="1" x14ac:dyDescent="0.2"/>
    <row r="6757" ht="10.199999999999999" hidden="1" x14ac:dyDescent="0.2"/>
    <row r="6758" ht="10.199999999999999" hidden="1" x14ac:dyDescent="0.2"/>
    <row r="6759" ht="10.199999999999999" hidden="1" x14ac:dyDescent="0.2"/>
    <row r="6760" ht="10.199999999999999" hidden="1" x14ac:dyDescent="0.2"/>
    <row r="6761" ht="10.199999999999999" hidden="1" x14ac:dyDescent="0.2"/>
    <row r="6762" ht="10.199999999999999" hidden="1" x14ac:dyDescent="0.2"/>
    <row r="6763" ht="10.199999999999999" hidden="1" x14ac:dyDescent="0.2"/>
    <row r="6764" ht="10.199999999999999" hidden="1" x14ac:dyDescent="0.2"/>
    <row r="6765" ht="10.199999999999999" hidden="1" x14ac:dyDescent="0.2"/>
    <row r="6766" ht="10.199999999999999" hidden="1" x14ac:dyDescent="0.2"/>
    <row r="6767" ht="10.199999999999999" hidden="1" x14ac:dyDescent="0.2"/>
    <row r="6768" ht="10.199999999999999" hidden="1" x14ac:dyDescent="0.2"/>
    <row r="6769" ht="10.199999999999999" hidden="1" x14ac:dyDescent="0.2"/>
    <row r="6770" ht="10.199999999999999" hidden="1" x14ac:dyDescent="0.2"/>
    <row r="6771" ht="10.199999999999999" hidden="1" x14ac:dyDescent="0.2"/>
    <row r="6772" ht="10.199999999999999" hidden="1" x14ac:dyDescent="0.2"/>
    <row r="6773" ht="10.199999999999999" hidden="1" x14ac:dyDescent="0.2"/>
    <row r="6774" ht="10.199999999999999" hidden="1" x14ac:dyDescent="0.2"/>
    <row r="6775" ht="10.199999999999999" hidden="1" x14ac:dyDescent="0.2"/>
    <row r="6776" ht="10.199999999999999" hidden="1" x14ac:dyDescent="0.2"/>
    <row r="6777" ht="10.199999999999999" hidden="1" x14ac:dyDescent="0.2"/>
    <row r="6778" ht="10.199999999999999" hidden="1" x14ac:dyDescent="0.2"/>
    <row r="6779" ht="10.199999999999999" hidden="1" x14ac:dyDescent="0.2"/>
    <row r="6780" ht="10.199999999999999" hidden="1" x14ac:dyDescent="0.2"/>
    <row r="6781" ht="10.199999999999999" hidden="1" x14ac:dyDescent="0.2"/>
    <row r="6782" ht="10.199999999999999" hidden="1" x14ac:dyDescent="0.2"/>
    <row r="6783" ht="10.199999999999999" hidden="1" x14ac:dyDescent="0.2"/>
    <row r="6784" ht="10.199999999999999" hidden="1" x14ac:dyDescent="0.2"/>
    <row r="6785" ht="10.199999999999999" hidden="1" x14ac:dyDescent="0.2"/>
    <row r="6786" ht="10.199999999999999" hidden="1" x14ac:dyDescent="0.2"/>
    <row r="6787" ht="10.199999999999999" hidden="1" x14ac:dyDescent="0.2"/>
    <row r="6788" ht="10.199999999999999" hidden="1" x14ac:dyDescent="0.2"/>
    <row r="6789" ht="10.199999999999999" hidden="1" x14ac:dyDescent="0.2"/>
    <row r="6790" ht="10.199999999999999" hidden="1" x14ac:dyDescent="0.2"/>
    <row r="6791" ht="10.199999999999999" hidden="1" x14ac:dyDescent="0.2"/>
    <row r="6792" ht="10.199999999999999" hidden="1" x14ac:dyDescent="0.2"/>
    <row r="6793" ht="10.199999999999999" hidden="1" x14ac:dyDescent="0.2"/>
    <row r="6794" ht="10.199999999999999" hidden="1" x14ac:dyDescent="0.2"/>
    <row r="6795" ht="10.199999999999999" hidden="1" x14ac:dyDescent="0.2"/>
    <row r="6796" ht="10.199999999999999" hidden="1" x14ac:dyDescent="0.2"/>
    <row r="6797" ht="10.199999999999999" hidden="1" x14ac:dyDescent="0.2"/>
    <row r="6798" ht="10.199999999999999" hidden="1" x14ac:dyDescent="0.2"/>
    <row r="6799" ht="10.199999999999999" hidden="1" x14ac:dyDescent="0.2"/>
    <row r="6800" ht="10.199999999999999" hidden="1" x14ac:dyDescent="0.2"/>
    <row r="6801" ht="10.199999999999999" hidden="1" x14ac:dyDescent="0.2"/>
    <row r="6802" ht="10.199999999999999" hidden="1" x14ac:dyDescent="0.2"/>
    <row r="6803" ht="10.199999999999999" hidden="1" x14ac:dyDescent="0.2"/>
    <row r="6804" ht="10.199999999999999" hidden="1" x14ac:dyDescent="0.2"/>
    <row r="6805" ht="10.199999999999999" hidden="1" x14ac:dyDescent="0.2"/>
    <row r="6806" ht="10.199999999999999" hidden="1" x14ac:dyDescent="0.2"/>
    <row r="6807" ht="10.199999999999999" hidden="1" x14ac:dyDescent="0.2"/>
    <row r="6808" ht="10.199999999999999" hidden="1" x14ac:dyDescent="0.2"/>
    <row r="6809" ht="10.199999999999999" hidden="1" x14ac:dyDescent="0.2"/>
    <row r="6810" ht="10.199999999999999" hidden="1" x14ac:dyDescent="0.2"/>
    <row r="6811" ht="10.199999999999999" hidden="1" x14ac:dyDescent="0.2"/>
    <row r="6812" ht="10.199999999999999" hidden="1" x14ac:dyDescent="0.2"/>
    <row r="6813" ht="10.199999999999999" hidden="1" x14ac:dyDescent="0.2"/>
    <row r="6814" ht="10.199999999999999" hidden="1" x14ac:dyDescent="0.2"/>
    <row r="6815" ht="10.199999999999999" hidden="1" x14ac:dyDescent="0.2"/>
    <row r="6816" ht="10.199999999999999" hidden="1" x14ac:dyDescent="0.2"/>
    <row r="6817" ht="10.199999999999999" hidden="1" x14ac:dyDescent="0.2"/>
    <row r="6818" ht="10.199999999999999" hidden="1" x14ac:dyDescent="0.2"/>
    <row r="6819" ht="10.199999999999999" hidden="1" x14ac:dyDescent="0.2"/>
    <row r="6820" ht="10.199999999999999" hidden="1" x14ac:dyDescent="0.2"/>
    <row r="6821" ht="10.199999999999999" hidden="1" x14ac:dyDescent="0.2"/>
    <row r="6822" ht="10.199999999999999" hidden="1" x14ac:dyDescent="0.2"/>
    <row r="6823" ht="10.199999999999999" hidden="1" x14ac:dyDescent="0.2"/>
    <row r="6824" ht="10.199999999999999" hidden="1" x14ac:dyDescent="0.2"/>
    <row r="6825" ht="10.199999999999999" hidden="1" x14ac:dyDescent="0.2"/>
    <row r="6826" ht="10.199999999999999" hidden="1" x14ac:dyDescent="0.2"/>
    <row r="6827" ht="10.199999999999999" hidden="1" x14ac:dyDescent="0.2"/>
    <row r="6828" ht="10.199999999999999" hidden="1" x14ac:dyDescent="0.2"/>
    <row r="6829" ht="10.199999999999999" hidden="1" x14ac:dyDescent="0.2"/>
    <row r="6830" ht="10.199999999999999" hidden="1" x14ac:dyDescent="0.2"/>
    <row r="6831" ht="10.199999999999999" hidden="1" x14ac:dyDescent="0.2"/>
    <row r="6832" ht="10.199999999999999" hidden="1" x14ac:dyDescent="0.2"/>
    <row r="6833" ht="10.199999999999999" hidden="1" x14ac:dyDescent="0.2"/>
    <row r="6834" ht="10.199999999999999" hidden="1" x14ac:dyDescent="0.2"/>
    <row r="6835" ht="10.199999999999999" hidden="1" x14ac:dyDescent="0.2"/>
    <row r="6836" ht="10.199999999999999" hidden="1" x14ac:dyDescent="0.2"/>
    <row r="6837" ht="10.199999999999999" hidden="1" x14ac:dyDescent="0.2"/>
    <row r="6838" ht="10.199999999999999" hidden="1" x14ac:dyDescent="0.2"/>
    <row r="6839" ht="10.199999999999999" hidden="1" x14ac:dyDescent="0.2"/>
    <row r="6840" ht="10.199999999999999" hidden="1" x14ac:dyDescent="0.2"/>
    <row r="6841" ht="10.199999999999999" hidden="1" x14ac:dyDescent="0.2"/>
    <row r="6842" ht="10.199999999999999" hidden="1" x14ac:dyDescent="0.2"/>
    <row r="6843" ht="10.199999999999999" hidden="1" x14ac:dyDescent="0.2"/>
    <row r="6844" ht="10.199999999999999" hidden="1" x14ac:dyDescent="0.2"/>
    <row r="6845" ht="10.199999999999999" hidden="1" x14ac:dyDescent="0.2"/>
    <row r="6846" ht="10.199999999999999" hidden="1" x14ac:dyDescent="0.2"/>
    <row r="6847" ht="10.199999999999999" hidden="1" x14ac:dyDescent="0.2"/>
    <row r="6848" ht="10.199999999999999" hidden="1" x14ac:dyDescent="0.2"/>
    <row r="6849" ht="10.199999999999999" hidden="1" x14ac:dyDescent="0.2"/>
    <row r="6850" ht="10.199999999999999" hidden="1" x14ac:dyDescent="0.2"/>
    <row r="6851" ht="10.199999999999999" hidden="1" x14ac:dyDescent="0.2"/>
    <row r="6852" ht="10.199999999999999" hidden="1" x14ac:dyDescent="0.2"/>
    <row r="6853" ht="10.199999999999999" hidden="1" x14ac:dyDescent="0.2"/>
    <row r="6854" ht="10.199999999999999" hidden="1" x14ac:dyDescent="0.2"/>
    <row r="6855" ht="10.199999999999999" hidden="1" x14ac:dyDescent="0.2"/>
    <row r="6856" ht="10.199999999999999" hidden="1" x14ac:dyDescent="0.2"/>
    <row r="6857" ht="10.199999999999999" hidden="1" x14ac:dyDescent="0.2"/>
    <row r="6858" ht="10.199999999999999" hidden="1" x14ac:dyDescent="0.2"/>
    <row r="6859" ht="10.199999999999999" hidden="1" x14ac:dyDescent="0.2"/>
    <row r="6860" ht="10.199999999999999" hidden="1" x14ac:dyDescent="0.2"/>
    <row r="6861" ht="10.199999999999999" hidden="1" x14ac:dyDescent="0.2"/>
    <row r="6862" ht="10.199999999999999" hidden="1" x14ac:dyDescent="0.2"/>
    <row r="6863" ht="10.199999999999999" hidden="1" x14ac:dyDescent="0.2"/>
    <row r="6864" ht="10.199999999999999" hidden="1" x14ac:dyDescent="0.2"/>
    <row r="6865" ht="10.199999999999999" hidden="1" x14ac:dyDescent="0.2"/>
    <row r="6866" ht="10.199999999999999" hidden="1" x14ac:dyDescent="0.2"/>
    <row r="6867" ht="10.199999999999999" hidden="1" x14ac:dyDescent="0.2"/>
    <row r="6868" ht="10.199999999999999" hidden="1" x14ac:dyDescent="0.2"/>
    <row r="6869" ht="10.199999999999999" hidden="1" x14ac:dyDescent="0.2"/>
    <row r="6870" ht="10.199999999999999" hidden="1" x14ac:dyDescent="0.2"/>
    <row r="6871" ht="10.199999999999999" hidden="1" x14ac:dyDescent="0.2"/>
    <row r="6872" ht="10.199999999999999" hidden="1" x14ac:dyDescent="0.2"/>
    <row r="6873" ht="10.199999999999999" hidden="1" x14ac:dyDescent="0.2"/>
    <row r="6874" ht="10.199999999999999" hidden="1" x14ac:dyDescent="0.2"/>
    <row r="6875" ht="10.199999999999999" hidden="1" x14ac:dyDescent="0.2"/>
    <row r="6876" ht="10.199999999999999" hidden="1" x14ac:dyDescent="0.2"/>
    <row r="6877" ht="10.199999999999999" hidden="1" x14ac:dyDescent="0.2"/>
    <row r="6878" ht="10.199999999999999" hidden="1" x14ac:dyDescent="0.2"/>
    <row r="6879" ht="10.199999999999999" hidden="1" x14ac:dyDescent="0.2"/>
    <row r="6880" ht="10.199999999999999" hidden="1" x14ac:dyDescent="0.2"/>
    <row r="6881" ht="10.199999999999999" hidden="1" x14ac:dyDescent="0.2"/>
    <row r="6882" ht="10.199999999999999" hidden="1" x14ac:dyDescent="0.2"/>
    <row r="6883" ht="10.199999999999999" hidden="1" x14ac:dyDescent="0.2"/>
    <row r="6884" ht="10.199999999999999" hidden="1" x14ac:dyDescent="0.2"/>
    <row r="6885" ht="10.199999999999999" hidden="1" x14ac:dyDescent="0.2"/>
    <row r="6886" ht="10.199999999999999" hidden="1" x14ac:dyDescent="0.2"/>
    <row r="6887" ht="10.199999999999999" hidden="1" x14ac:dyDescent="0.2"/>
    <row r="6888" ht="10.199999999999999" hidden="1" x14ac:dyDescent="0.2"/>
    <row r="6889" ht="10.199999999999999" hidden="1" x14ac:dyDescent="0.2"/>
    <row r="6890" ht="10.199999999999999" hidden="1" x14ac:dyDescent="0.2"/>
    <row r="6891" ht="10.199999999999999" hidden="1" x14ac:dyDescent="0.2"/>
    <row r="6892" ht="10.199999999999999" hidden="1" x14ac:dyDescent="0.2"/>
    <row r="6893" ht="10.199999999999999" hidden="1" x14ac:dyDescent="0.2"/>
    <row r="6894" ht="10.199999999999999" hidden="1" x14ac:dyDescent="0.2"/>
    <row r="6895" ht="10.199999999999999" hidden="1" x14ac:dyDescent="0.2"/>
    <row r="6896" ht="10.199999999999999" hidden="1" x14ac:dyDescent="0.2"/>
    <row r="6897" ht="10.199999999999999" hidden="1" x14ac:dyDescent="0.2"/>
    <row r="6898" ht="10.199999999999999" hidden="1" x14ac:dyDescent="0.2"/>
    <row r="6899" ht="10.199999999999999" hidden="1" x14ac:dyDescent="0.2"/>
    <row r="6900" ht="10.199999999999999" hidden="1" x14ac:dyDescent="0.2"/>
    <row r="6901" ht="10.199999999999999" hidden="1" x14ac:dyDescent="0.2"/>
    <row r="6902" ht="10.199999999999999" hidden="1" x14ac:dyDescent="0.2"/>
    <row r="6903" ht="10.199999999999999" hidden="1" x14ac:dyDescent="0.2"/>
    <row r="6904" ht="10.199999999999999" hidden="1" x14ac:dyDescent="0.2"/>
    <row r="6905" ht="10.199999999999999" hidden="1" x14ac:dyDescent="0.2"/>
    <row r="6906" ht="10.199999999999999" hidden="1" x14ac:dyDescent="0.2"/>
    <row r="6907" ht="10.199999999999999" hidden="1" x14ac:dyDescent="0.2"/>
    <row r="6908" ht="10.199999999999999" hidden="1" x14ac:dyDescent="0.2"/>
    <row r="6909" ht="10.199999999999999" hidden="1" x14ac:dyDescent="0.2"/>
    <row r="6910" ht="10.199999999999999" hidden="1" x14ac:dyDescent="0.2"/>
    <row r="6911" ht="10.199999999999999" hidden="1" x14ac:dyDescent="0.2"/>
    <row r="6912" ht="10.199999999999999" hidden="1" x14ac:dyDescent="0.2"/>
    <row r="6913" ht="10.199999999999999" hidden="1" x14ac:dyDescent="0.2"/>
    <row r="6914" ht="10.199999999999999" hidden="1" x14ac:dyDescent="0.2"/>
    <row r="6915" ht="10.199999999999999" hidden="1" x14ac:dyDescent="0.2"/>
    <row r="6916" ht="10.199999999999999" hidden="1" x14ac:dyDescent="0.2"/>
    <row r="6917" ht="10.199999999999999" hidden="1" x14ac:dyDescent="0.2"/>
    <row r="6918" ht="10.199999999999999" hidden="1" x14ac:dyDescent="0.2"/>
    <row r="6919" ht="10.199999999999999" hidden="1" x14ac:dyDescent="0.2"/>
    <row r="6920" ht="10.199999999999999" hidden="1" x14ac:dyDescent="0.2"/>
    <row r="6921" ht="10.199999999999999" hidden="1" x14ac:dyDescent="0.2"/>
    <row r="6922" ht="10.199999999999999" hidden="1" x14ac:dyDescent="0.2"/>
    <row r="6923" ht="10.199999999999999" hidden="1" x14ac:dyDescent="0.2"/>
    <row r="6924" ht="10.199999999999999" hidden="1" x14ac:dyDescent="0.2"/>
    <row r="6925" ht="10.199999999999999" hidden="1" x14ac:dyDescent="0.2"/>
    <row r="6926" ht="10.199999999999999" hidden="1" x14ac:dyDescent="0.2"/>
    <row r="6927" ht="10.199999999999999" hidden="1" x14ac:dyDescent="0.2"/>
    <row r="6928" ht="10.199999999999999" hidden="1" x14ac:dyDescent="0.2"/>
    <row r="6929" ht="10.199999999999999" hidden="1" x14ac:dyDescent="0.2"/>
    <row r="6930" ht="10.199999999999999" hidden="1" x14ac:dyDescent="0.2"/>
    <row r="6931" ht="10.199999999999999" hidden="1" x14ac:dyDescent="0.2"/>
    <row r="6932" ht="10.199999999999999" hidden="1" x14ac:dyDescent="0.2"/>
    <row r="6933" ht="10.199999999999999" hidden="1" x14ac:dyDescent="0.2"/>
    <row r="6934" ht="10.199999999999999" hidden="1" x14ac:dyDescent="0.2"/>
    <row r="6935" ht="10.199999999999999" hidden="1" x14ac:dyDescent="0.2"/>
    <row r="6936" ht="10.199999999999999" hidden="1" x14ac:dyDescent="0.2"/>
    <row r="6937" ht="10.199999999999999" hidden="1" x14ac:dyDescent="0.2"/>
    <row r="6938" ht="10.199999999999999" hidden="1" x14ac:dyDescent="0.2"/>
    <row r="6939" ht="10.199999999999999" hidden="1" x14ac:dyDescent="0.2"/>
    <row r="6940" ht="10.199999999999999" hidden="1" x14ac:dyDescent="0.2"/>
    <row r="6941" ht="10.199999999999999" hidden="1" x14ac:dyDescent="0.2"/>
    <row r="6942" ht="10.199999999999999" hidden="1" x14ac:dyDescent="0.2"/>
    <row r="6943" ht="10.199999999999999" hidden="1" x14ac:dyDescent="0.2"/>
    <row r="6944" ht="10.199999999999999" hidden="1" x14ac:dyDescent="0.2"/>
    <row r="6945" ht="10.199999999999999" hidden="1" x14ac:dyDescent="0.2"/>
    <row r="6946" ht="10.199999999999999" hidden="1" x14ac:dyDescent="0.2"/>
    <row r="6947" ht="10.199999999999999" hidden="1" x14ac:dyDescent="0.2"/>
    <row r="6948" ht="10.199999999999999" hidden="1" x14ac:dyDescent="0.2"/>
    <row r="6949" ht="10.199999999999999" hidden="1" x14ac:dyDescent="0.2"/>
    <row r="6950" ht="10.199999999999999" hidden="1" x14ac:dyDescent="0.2"/>
    <row r="6951" ht="10.199999999999999" hidden="1" x14ac:dyDescent="0.2"/>
    <row r="6952" ht="10.199999999999999" hidden="1" x14ac:dyDescent="0.2"/>
    <row r="6953" ht="10.199999999999999" hidden="1" x14ac:dyDescent="0.2"/>
    <row r="6954" ht="10.199999999999999" hidden="1" x14ac:dyDescent="0.2"/>
    <row r="6955" ht="10.199999999999999" hidden="1" x14ac:dyDescent="0.2"/>
    <row r="6956" ht="10.199999999999999" hidden="1" x14ac:dyDescent="0.2"/>
    <row r="6957" ht="10.199999999999999" hidden="1" x14ac:dyDescent="0.2"/>
    <row r="6958" ht="10.199999999999999" hidden="1" x14ac:dyDescent="0.2"/>
    <row r="6959" ht="10.199999999999999" hidden="1" x14ac:dyDescent="0.2"/>
    <row r="6960" ht="10.199999999999999" hidden="1" x14ac:dyDescent="0.2"/>
    <row r="6961" ht="10.199999999999999" hidden="1" x14ac:dyDescent="0.2"/>
    <row r="6962" ht="10.199999999999999" hidden="1" x14ac:dyDescent="0.2"/>
    <row r="6963" ht="10.199999999999999" hidden="1" x14ac:dyDescent="0.2"/>
    <row r="6964" ht="10.199999999999999" hidden="1" x14ac:dyDescent="0.2"/>
    <row r="6965" ht="10.199999999999999" hidden="1" x14ac:dyDescent="0.2"/>
    <row r="6966" ht="10.199999999999999" hidden="1" x14ac:dyDescent="0.2"/>
    <row r="6967" ht="10.199999999999999" hidden="1" x14ac:dyDescent="0.2"/>
    <row r="6968" ht="10.199999999999999" hidden="1" x14ac:dyDescent="0.2"/>
    <row r="6969" ht="10.199999999999999" hidden="1" x14ac:dyDescent="0.2"/>
    <row r="6970" ht="10.199999999999999" hidden="1" x14ac:dyDescent="0.2"/>
    <row r="6971" ht="10.199999999999999" hidden="1" x14ac:dyDescent="0.2"/>
    <row r="6972" ht="10.199999999999999" hidden="1" x14ac:dyDescent="0.2"/>
    <row r="6973" ht="10.199999999999999" hidden="1" x14ac:dyDescent="0.2"/>
    <row r="6974" ht="10.199999999999999" hidden="1" x14ac:dyDescent="0.2"/>
    <row r="6975" ht="10.199999999999999" hidden="1" x14ac:dyDescent="0.2"/>
    <row r="6976" ht="10.199999999999999" hidden="1" x14ac:dyDescent="0.2"/>
    <row r="6977" ht="10.199999999999999" hidden="1" x14ac:dyDescent="0.2"/>
    <row r="6978" ht="10.199999999999999" hidden="1" x14ac:dyDescent="0.2"/>
    <row r="6979" ht="10.199999999999999" hidden="1" x14ac:dyDescent="0.2"/>
    <row r="6980" ht="10.199999999999999" hidden="1" x14ac:dyDescent="0.2"/>
    <row r="6981" ht="10.199999999999999" hidden="1" x14ac:dyDescent="0.2"/>
    <row r="6982" ht="10.199999999999999" hidden="1" x14ac:dyDescent="0.2"/>
    <row r="6983" ht="10.199999999999999" hidden="1" x14ac:dyDescent="0.2"/>
    <row r="6984" ht="10.199999999999999" hidden="1" x14ac:dyDescent="0.2"/>
    <row r="6985" ht="10.199999999999999" hidden="1" x14ac:dyDescent="0.2"/>
    <row r="6986" ht="10.199999999999999" hidden="1" x14ac:dyDescent="0.2"/>
    <row r="6987" ht="10.199999999999999" hidden="1" x14ac:dyDescent="0.2"/>
    <row r="6988" ht="10.199999999999999" hidden="1" x14ac:dyDescent="0.2"/>
    <row r="6989" ht="10.199999999999999" hidden="1" x14ac:dyDescent="0.2"/>
    <row r="6990" ht="10.199999999999999" hidden="1" x14ac:dyDescent="0.2"/>
    <row r="6991" ht="10.199999999999999" hidden="1" x14ac:dyDescent="0.2"/>
    <row r="6992" ht="10.199999999999999" hidden="1" x14ac:dyDescent="0.2"/>
    <row r="6993" ht="10.199999999999999" hidden="1" x14ac:dyDescent="0.2"/>
    <row r="6994" ht="10.199999999999999" hidden="1" x14ac:dyDescent="0.2"/>
    <row r="6995" ht="10.199999999999999" hidden="1" x14ac:dyDescent="0.2"/>
    <row r="6996" ht="10.199999999999999" hidden="1" x14ac:dyDescent="0.2"/>
    <row r="6997" ht="10.199999999999999" hidden="1" x14ac:dyDescent="0.2"/>
    <row r="6998" ht="10.199999999999999" hidden="1" x14ac:dyDescent="0.2"/>
    <row r="6999" ht="10.199999999999999" hidden="1" x14ac:dyDescent="0.2"/>
    <row r="7000" ht="10.199999999999999" hidden="1" x14ac:dyDescent="0.2"/>
    <row r="7001" ht="10.199999999999999" hidden="1" x14ac:dyDescent="0.2"/>
    <row r="7002" ht="10.199999999999999" hidden="1" x14ac:dyDescent="0.2"/>
    <row r="7003" ht="10.199999999999999" hidden="1" x14ac:dyDescent="0.2"/>
    <row r="7004" ht="10.199999999999999" hidden="1" x14ac:dyDescent="0.2"/>
    <row r="7005" ht="10.199999999999999" hidden="1" x14ac:dyDescent="0.2"/>
    <row r="7006" ht="10.199999999999999" hidden="1" x14ac:dyDescent="0.2"/>
    <row r="7007" ht="10.199999999999999" hidden="1" x14ac:dyDescent="0.2"/>
    <row r="7008" ht="10.199999999999999" hidden="1" x14ac:dyDescent="0.2"/>
    <row r="7009" ht="10.199999999999999" hidden="1" x14ac:dyDescent="0.2"/>
    <row r="7010" ht="10.199999999999999" hidden="1" x14ac:dyDescent="0.2"/>
    <row r="7011" ht="10.199999999999999" hidden="1" x14ac:dyDescent="0.2"/>
    <row r="7012" ht="10.199999999999999" hidden="1" x14ac:dyDescent="0.2"/>
    <row r="7013" ht="10.199999999999999" hidden="1" x14ac:dyDescent="0.2"/>
    <row r="7014" ht="10.199999999999999" hidden="1" x14ac:dyDescent="0.2"/>
    <row r="7015" ht="10.199999999999999" hidden="1" x14ac:dyDescent="0.2"/>
    <row r="7016" ht="10.199999999999999" hidden="1" x14ac:dyDescent="0.2"/>
    <row r="7017" ht="10.199999999999999" hidden="1" x14ac:dyDescent="0.2"/>
    <row r="7018" ht="10.199999999999999" hidden="1" x14ac:dyDescent="0.2"/>
    <row r="7019" ht="10.199999999999999" hidden="1" x14ac:dyDescent="0.2"/>
    <row r="7020" ht="10.199999999999999" hidden="1" x14ac:dyDescent="0.2"/>
    <row r="7021" ht="10.199999999999999" hidden="1" x14ac:dyDescent="0.2"/>
    <row r="7022" ht="10.199999999999999" hidden="1" x14ac:dyDescent="0.2"/>
    <row r="7023" ht="10.199999999999999" hidden="1" x14ac:dyDescent="0.2"/>
    <row r="7024" ht="10.199999999999999" hidden="1" x14ac:dyDescent="0.2"/>
    <row r="7025" ht="10.199999999999999" hidden="1" x14ac:dyDescent="0.2"/>
    <row r="7026" ht="10.199999999999999" hidden="1" x14ac:dyDescent="0.2"/>
    <row r="7027" ht="10.199999999999999" hidden="1" x14ac:dyDescent="0.2"/>
    <row r="7028" ht="10.199999999999999" hidden="1" x14ac:dyDescent="0.2"/>
    <row r="7029" ht="10.199999999999999" hidden="1" x14ac:dyDescent="0.2"/>
    <row r="7030" ht="10.199999999999999" hidden="1" x14ac:dyDescent="0.2"/>
    <row r="7031" ht="10.199999999999999" hidden="1" x14ac:dyDescent="0.2"/>
    <row r="7032" ht="10.199999999999999" hidden="1" x14ac:dyDescent="0.2"/>
    <row r="7033" ht="10.199999999999999" hidden="1" x14ac:dyDescent="0.2"/>
    <row r="7034" ht="10.199999999999999" hidden="1" x14ac:dyDescent="0.2"/>
    <row r="7035" ht="10.199999999999999" hidden="1" x14ac:dyDescent="0.2"/>
    <row r="7036" ht="10.199999999999999" hidden="1" x14ac:dyDescent="0.2"/>
    <row r="7037" ht="10.199999999999999" hidden="1" x14ac:dyDescent="0.2"/>
    <row r="7038" ht="10.199999999999999" hidden="1" x14ac:dyDescent="0.2"/>
    <row r="7039" ht="10.199999999999999" hidden="1" x14ac:dyDescent="0.2"/>
    <row r="7040" ht="10.199999999999999" hidden="1" x14ac:dyDescent="0.2"/>
    <row r="7041" ht="10.199999999999999" hidden="1" x14ac:dyDescent="0.2"/>
    <row r="7042" ht="10.199999999999999" hidden="1" x14ac:dyDescent="0.2"/>
    <row r="7043" ht="10.199999999999999" hidden="1" x14ac:dyDescent="0.2"/>
    <row r="7044" ht="10.199999999999999" hidden="1" x14ac:dyDescent="0.2"/>
    <row r="7045" ht="10.199999999999999" hidden="1" x14ac:dyDescent="0.2"/>
    <row r="7046" ht="10.199999999999999" hidden="1" x14ac:dyDescent="0.2"/>
    <row r="7047" ht="10.199999999999999" hidden="1" x14ac:dyDescent="0.2"/>
    <row r="7048" ht="10.199999999999999" hidden="1" x14ac:dyDescent="0.2"/>
    <row r="7049" ht="10.199999999999999" hidden="1" x14ac:dyDescent="0.2"/>
    <row r="7050" ht="10.199999999999999" hidden="1" x14ac:dyDescent="0.2"/>
    <row r="7051" ht="10.199999999999999" hidden="1" x14ac:dyDescent="0.2"/>
    <row r="7052" ht="10.199999999999999" hidden="1" x14ac:dyDescent="0.2"/>
    <row r="7053" ht="10.199999999999999" hidden="1" x14ac:dyDescent="0.2"/>
    <row r="7054" ht="10.199999999999999" hidden="1" x14ac:dyDescent="0.2"/>
    <row r="7055" ht="10.199999999999999" hidden="1" x14ac:dyDescent="0.2"/>
    <row r="7056" ht="10.199999999999999" hidden="1" x14ac:dyDescent="0.2"/>
    <row r="7057" ht="10.199999999999999" hidden="1" x14ac:dyDescent="0.2"/>
    <row r="7058" ht="10.199999999999999" hidden="1" x14ac:dyDescent="0.2"/>
    <row r="7059" ht="10.199999999999999" hidden="1" x14ac:dyDescent="0.2"/>
    <row r="7060" ht="10.199999999999999" hidden="1" x14ac:dyDescent="0.2"/>
    <row r="7061" ht="10.199999999999999" hidden="1" x14ac:dyDescent="0.2"/>
    <row r="7062" ht="10.199999999999999" hidden="1" x14ac:dyDescent="0.2"/>
    <row r="7063" ht="10.199999999999999" hidden="1" x14ac:dyDescent="0.2"/>
    <row r="7064" ht="10.199999999999999" hidden="1" x14ac:dyDescent="0.2"/>
    <row r="7065" ht="10.199999999999999" hidden="1" x14ac:dyDescent="0.2"/>
    <row r="7066" ht="10.199999999999999" hidden="1" x14ac:dyDescent="0.2"/>
    <row r="7067" ht="10.199999999999999" hidden="1" x14ac:dyDescent="0.2"/>
    <row r="7068" ht="10.199999999999999" hidden="1" x14ac:dyDescent="0.2"/>
    <row r="7069" ht="10.199999999999999" hidden="1" x14ac:dyDescent="0.2"/>
    <row r="7070" ht="10.199999999999999" hidden="1" x14ac:dyDescent="0.2"/>
    <row r="7071" ht="10.199999999999999" hidden="1" x14ac:dyDescent="0.2"/>
    <row r="7072" ht="10.199999999999999" hidden="1" x14ac:dyDescent="0.2"/>
    <row r="7073" ht="10.199999999999999" hidden="1" x14ac:dyDescent="0.2"/>
    <row r="7074" ht="10.199999999999999" hidden="1" x14ac:dyDescent="0.2"/>
    <row r="7075" ht="10.199999999999999" hidden="1" x14ac:dyDescent="0.2"/>
    <row r="7076" ht="10.199999999999999" hidden="1" x14ac:dyDescent="0.2"/>
    <row r="7077" ht="10.199999999999999" hidden="1" x14ac:dyDescent="0.2"/>
    <row r="7078" ht="10.199999999999999" hidden="1" x14ac:dyDescent="0.2"/>
    <row r="7079" ht="10.199999999999999" hidden="1" x14ac:dyDescent="0.2"/>
    <row r="7080" ht="10.199999999999999" hidden="1" x14ac:dyDescent="0.2"/>
    <row r="7081" ht="10.199999999999999" hidden="1" x14ac:dyDescent="0.2"/>
    <row r="7082" ht="10.199999999999999" hidden="1" x14ac:dyDescent="0.2"/>
    <row r="7083" ht="10.199999999999999" hidden="1" x14ac:dyDescent="0.2"/>
    <row r="7084" ht="10.199999999999999" hidden="1" x14ac:dyDescent="0.2"/>
    <row r="7085" ht="10.199999999999999" hidden="1" x14ac:dyDescent="0.2"/>
    <row r="7086" ht="10.199999999999999" hidden="1" x14ac:dyDescent="0.2"/>
    <row r="7087" ht="10.199999999999999" hidden="1" x14ac:dyDescent="0.2"/>
    <row r="7088" ht="10.199999999999999" hidden="1" x14ac:dyDescent="0.2"/>
    <row r="7089" ht="10.199999999999999" hidden="1" x14ac:dyDescent="0.2"/>
    <row r="7090" ht="10.199999999999999" hidden="1" x14ac:dyDescent="0.2"/>
    <row r="7091" ht="10.199999999999999" hidden="1" x14ac:dyDescent="0.2"/>
    <row r="7092" ht="10.199999999999999" hidden="1" x14ac:dyDescent="0.2"/>
    <row r="7093" ht="10.199999999999999" hidden="1" x14ac:dyDescent="0.2"/>
    <row r="7094" ht="10.199999999999999" hidden="1" x14ac:dyDescent="0.2"/>
    <row r="7095" ht="10.199999999999999" hidden="1" x14ac:dyDescent="0.2"/>
    <row r="7096" ht="10.199999999999999" hidden="1" x14ac:dyDescent="0.2"/>
    <row r="7097" ht="10.199999999999999" hidden="1" x14ac:dyDescent="0.2"/>
    <row r="7098" ht="10.199999999999999" hidden="1" x14ac:dyDescent="0.2"/>
    <row r="7099" ht="10.199999999999999" hidden="1" x14ac:dyDescent="0.2"/>
    <row r="7100" ht="10.199999999999999" hidden="1" x14ac:dyDescent="0.2"/>
    <row r="7101" ht="10.199999999999999" hidden="1" x14ac:dyDescent="0.2"/>
    <row r="7102" ht="10.199999999999999" hidden="1" x14ac:dyDescent="0.2"/>
    <row r="7103" ht="10.199999999999999" hidden="1" x14ac:dyDescent="0.2"/>
    <row r="7104" ht="10.199999999999999" hidden="1" x14ac:dyDescent="0.2"/>
    <row r="7105" ht="10.199999999999999" hidden="1" x14ac:dyDescent="0.2"/>
    <row r="7106" ht="10.199999999999999" hidden="1" x14ac:dyDescent="0.2"/>
    <row r="7107" ht="10.199999999999999" hidden="1" x14ac:dyDescent="0.2"/>
    <row r="7108" ht="10.199999999999999" hidden="1" x14ac:dyDescent="0.2"/>
    <row r="7109" ht="10.199999999999999" hidden="1" x14ac:dyDescent="0.2"/>
    <row r="7110" ht="10.199999999999999" hidden="1" x14ac:dyDescent="0.2"/>
    <row r="7111" ht="10.199999999999999" hidden="1" x14ac:dyDescent="0.2"/>
    <row r="7112" ht="10.199999999999999" hidden="1" x14ac:dyDescent="0.2"/>
    <row r="7113" ht="10.199999999999999" hidden="1" x14ac:dyDescent="0.2"/>
    <row r="7114" ht="10.199999999999999" hidden="1" x14ac:dyDescent="0.2"/>
    <row r="7115" ht="10.199999999999999" hidden="1" x14ac:dyDescent="0.2"/>
    <row r="7116" ht="10.199999999999999" hidden="1" x14ac:dyDescent="0.2"/>
    <row r="7117" ht="10.199999999999999" hidden="1" x14ac:dyDescent="0.2"/>
    <row r="7118" ht="10.199999999999999" hidden="1" x14ac:dyDescent="0.2"/>
    <row r="7119" ht="10.199999999999999" hidden="1" x14ac:dyDescent="0.2"/>
    <row r="7120" ht="10.199999999999999" hidden="1" x14ac:dyDescent="0.2"/>
    <row r="7121" ht="10.199999999999999" hidden="1" x14ac:dyDescent="0.2"/>
    <row r="7122" ht="10.199999999999999" hidden="1" x14ac:dyDescent="0.2"/>
    <row r="7123" ht="10.199999999999999" hidden="1" x14ac:dyDescent="0.2"/>
    <row r="7124" ht="10.199999999999999" hidden="1" x14ac:dyDescent="0.2"/>
    <row r="7125" ht="10.199999999999999" hidden="1" x14ac:dyDescent="0.2"/>
    <row r="7126" ht="10.199999999999999" hidden="1" x14ac:dyDescent="0.2"/>
    <row r="7127" ht="10.199999999999999" hidden="1" x14ac:dyDescent="0.2"/>
    <row r="7128" ht="10.199999999999999" hidden="1" x14ac:dyDescent="0.2"/>
    <row r="7129" ht="10.199999999999999" hidden="1" x14ac:dyDescent="0.2"/>
    <row r="7130" ht="10.199999999999999" hidden="1" x14ac:dyDescent="0.2"/>
    <row r="7131" ht="10.199999999999999" hidden="1" x14ac:dyDescent="0.2"/>
    <row r="7132" ht="10.199999999999999" hidden="1" x14ac:dyDescent="0.2"/>
    <row r="7133" ht="10.199999999999999" hidden="1" x14ac:dyDescent="0.2"/>
    <row r="7134" ht="10.199999999999999" hidden="1" x14ac:dyDescent="0.2"/>
    <row r="7135" ht="10.199999999999999" hidden="1" x14ac:dyDescent="0.2"/>
    <row r="7136" ht="10.199999999999999" hidden="1" x14ac:dyDescent="0.2"/>
    <row r="7137" ht="10.199999999999999" hidden="1" x14ac:dyDescent="0.2"/>
    <row r="7138" ht="10.199999999999999" hidden="1" x14ac:dyDescent="0.2"/>
    <row r="7139" ht="10.199999999999999" hidden="1" x14ac:dyDescent="0.2"/>
    <row r="7140" ht="10.199999999999999" hidden="1" x14ac:dyDescent="0.2"/>
    <row r="7141" ht="10.199999999999999" hidden="1" x14ac:dyDescent="0.2"/>
    <row r="7142" ht="10.199999999999999" hidden="1" x14ac:dyDescent="0.2"/>
    <row r="7143" ht="10.199999999999999" hidden="1" x14ac:dyDescent="0.2"/>
    <row r="7144" ht="10.199999999999999" hidden="1" x14ac:dyDescent="0.2"/>
    <row r="7145" ht="10.199999999999999" hidden="1" x14ac:dyDescent="0.2"/>
    <row r="7146" ht="10.199999999999999" hidden="1" x14ac:dyDescent="0.2"/>
    <row r="7147" ht="10.199999999999999" hidden="1" x14ac:dyDescent="0.2"/>
    <row r="7148" ht="10.199999999999999" hidden="1" x14ac:dyDescent="0.2"/>
    <row r="7149" ht="10.199999999999999" hidden="1" x14ac:dyDescent="0.2"/>
    <row r="7150" ht="10.199999999999999" hidden="1" x14ac:dyDescent="0.2"/>
    <row r="7151" ht="10.199999999999999" hidden="1" x14ac:dyDescent="0.2"/>
    <row r="7152" ht="10.199999999999999" hidden="1" x14ac:dyDescent="0.2"/>
    <row r="7153" ht="10.199999999999999" hidden="1" x14ac:dyDescent="0.2"/>
    <row r="7154" ht="10.199999999999999" hidden="1" x14ac:dyDescent="0.2"/>
    <row r="7155" ht="10.199999999999999" hidden="1" x14ac:dyDescent="0.2"/>
    <row r="7156" ht="10.199999999999999" hidden="1" x14ac:dyDescent="0.2"/>
    <row r="7157" ht="10.199999999999999" hidden="1" x14ac:dyDescent="0.2"/>
    <row r="7158" ht="10.199999999999999" hidden="1" x14ac:dyDescent="0.2"/>
    <row r="7159" ht="10.199999999999999" hidden="1" x14ac:dyDescent="0.2"/>
    <row r="7160" ht="10.199999999999999" hidden="1" x14ac:dyDescent="0.2"/>
    <row r="7161" ht="10.199999999999999" hidden="1" x14ac:dyDescent="0.2"/>
    <row r="7162" ht="10.199999999999999" hidden="1" x14ac:dyDescent="0.2"/>
    <row r="7163" ht="10.199999999999999" hidden="1" x14ac:dyDescent="0.2"/>
    <row r="7164" ht="10.199999999999999" hidden="1" x14ac:dyDescent="0.2"/>
    <row r="7165" ht="10.199999999999999" hidden="1" x14ac:dyDescent="0.2"/>
    <row r="7166" ht="10.199999999999999" hidden="1" x14ac:dyDescent="0.2"/>
    <row r="7167" ht="10.199999999999999" hidden="1" x14ac:dyDescent="0.2"/>
    <row r="7168" ht="10.199999999999999" hidden="1" x14ac:dyDescent="0.2"/>
    <row r="7169" ht="10.199999999999999" hidden="1" x14ac:dyDescent="0.2"/>
    <row r="7170" ht="10.199999999999999" hidden="1" x14ac:dyDescent="0.2"/>
    <row r="7171" ht="10.199999999999999" hidden="1" x14ac:dyDescent="0.2"/>
    <row r="7172" ht="10.199999999999999" hidden="1" x14ac:dyDescent="0.2"/>
    <row r="7173" ht="10.199999999999999" hidden="1" x14ac:dyDescent="0.2"/>
    <row r="7174" ht="10.199999999999999" hidden="1" x14ac:dyDescent="0.2"/>
    <row r="7175" ht="10.199999999999999" hidden="1" x14ac:dyDescent="0.2"/>
    <row r="7176" ht="10.199999999999999" hidden="1" x14ac:dyDescent="0.2"/>
    <row r="7177" ht="10.199999999999999" hidden="1" x14ac:dyDescent="0.2"/>
    <row r="7178" ht="10.199999999999999" hidden="1" x14ac:dyDescent="0.2"/>
    <row r="7179" ht="10.199999999999999" hidden="1" x14ac:dyDescent="0.2"/>
    <row r="7180" ht="10.199999999999999" hidden="1" x14ac:dyDescent="0.2"/>
    <row r="7181" ht="10.199999999999999" hidden="1" x14ac:dyDescent="0.2"/>
    <row r="7182" ht="10.199999999999999" hidden="1" x14ac:dyDescent="0.2"/>
    <row r="7183" ht="10.199999999999999" hidden="1" x14ac:dyDescent="0.2"/>
    <row r="7184" ht="10.199999999999999" hidden="1" x14ac:dyDescent="0.2"/>
    <row r="7185" ht="10.199999999999999" hidden="1" x14ac:dyDescent="0.2"/>
    <row r="7186" ht="10.199999999999999" hidden="1" x14ac:dyDescent="0.2"/>
    <row r="7187" ht="10.199999999999999" hidden="1" x14ac:dyDescent="0.2"/>
    <row r="7188" ht="10.199999999999999" hidden="1" x14ac:dyDescent="0.2"/>
    <row r="7189" ht="10.199999999999999" hidden="1" x14ac:dyDescent="0.2"/>
    <row r="7190" ht="10.199999999999999" hidden="1" x14ac:dyDescent="0.2"/>
    <row r="7191" ht="10.199999999999999" hidden="1" x14ac:dyDescent="0.2"/>
    <row r="7192" ht="10.199999999999999" hidden="1" x14ac:dyDescent="0.2"/>
    <row r="7193" ht="10.199999999999999" hidden="1" x14ac:dyDescent="0.2"/>
    <row r="7194" ht="10.199999999999999" hidden="1" x14ac:dyDescent="0.2"/>
    <row r="7195" ht="10.199999999999999" hidden="1" x14ac:dyDescent="0.2"/>
    <row r="7196" ht="10.199999999999999" hidden="1" x14ac:dyDescent="0.2"/>
    <row r="7197" ht="10.199999999999999" hidden="1" x14ac:dyDescent="0.2"/>
    <row r="7198" ht="10.199999999999999" hidden="1" x14ac:dyDescent="0.2"/>
    <row r="7199" ht="10.199999999999999" hidden="1" x14ac:dyDescent="0.2"/>
    <row r="7200" ht="10.199999999999999" hidden="1" x14ac:dyDescent="0.2"/>
    <row r="7201" ht="10.199999999999999" hidden="1" x14ac:dyDescent="0.2"/>
    <row r="7202" ht="10.199999999999999" hidden="1" x14ac:dyDescent="0.2"/>
    <row r="7203" ht="10.199999999999999" hidden="1" x14ac:dyDescent="0.2"/>
    <row r="7204" ht="10.199999999999999" hidden="1" x14ac:dyDescent="0.2"/>
    <row r="7205" ht="10.199999999999999" hidden="1" x14ac:dyDescent="0.2"/>
    <row r="7206" ht="10.199999999999999" hidden="1" x14ac:dyDescent="0.2"/>
    <row r="7207" ht="10.199999999999999" hidden="1" x14ac:dyDescent="0.2"/>
    <row r="7208" ht="10.199999999999999" hidden="1" x14ac:dyDescent="0.2"/>
    <row r="7209" ht="10.199999999999999" hidden="1" x14ac:dyDescent="0.2"/>
    <row r="7210" ht="10.199999999999999" hidden="1" x14ac:dyDescent="0.2"/>
    <row r="7211" ht="10.199999999999999" hidden="1" x14ac:dyDescent="0.2"/>
    <row r="7212" ht="10.199999999999999" hidden="1" x14ac:dyDescent="0.2"/>
    <row r="7213" ht="10.199999999999999" hidden="1" x14ac:dyDescent="0.2"/>
    <row r="7214" ht="10.199999999999999" hidden="1" x14ac:dyDescent="0.2"/>
    <row r="7215" ht="10.199999999999999" hidden="1" x14ac:dyDescent="0.2"/>
    <row r="7216" ht="10.199999999999999" hidden="1" x14ac:dyDescent="0.2"/>
    <row r="7217" ht="10.199999999999999" hidden="1" x14ac:dyDescent="0.2"/>
    <row r="7218" ht="10.199999999999999" hidden="1" x14ac:dyDescent="0.2"/>
    <row r="7219" ht="10.199999999999999" hidden="1" x14ac:dyDescent="0.2"/>
    <row r="7220" ht="10.199999999999999" hidden="1" x14ac:dyDescent="0.2"/>
    <row r="7221" ht="10.199999999999999" hidden="1" x14ac:dyDescent="0.2"/>
    <row r="7222" ht="10.199999999999999" hidden="1" x14ac:dyDescent="0.2"/>
    <row r="7223" ht="10.199999999999999" hidden="1" x14ac:dyDescent="0.2"/>
    <row r="7224" ht="10.199999999999999" hidden="1" x14ac:dyDescent="0.2"/>
    <row r="7225" ht="10.199999999999999" hidden="1" x14ac:dyDescent="0.2"/>
    <row r="7226" ht="10.199999999999999" hidden="1" x14ac:dyDescent="0.2"/>
    <row r="7227" ht="10.199999999999999" hidden="1" x14ac:dyDescent="0.2"/>
    <row r="7228" ht="10.199999999999999" hidden="1" x14ac:dyDescent="0.2"/>
    <row r="7229" ht="10.199999999999999" hidden="1" x14ac:dyDescent="0.2"/>
    <row r="7230" ht="10.199999999999999" hidden="1" x14ac:dyDescent="0.2"/>
    <row r="7231" ht="10.199999999999999" hidden="1" x14ac:dyDescent="0.2"/>
    <row r="7232" ht="10.199999999999999" hidden="1" x14ac:dyDescent="0.2"/>
    <row r="7233" ht="10.199999999999999" hidden="1" x14ac:dyDescent="0.2"/>
    <row r="7234" ht="10.199999999999999" hidden="1" x14ac:dyDescent="0.2"/>
    <row r="7235" ht="10.199999999999999" hidden="1" x14ac:dyDescent="0.2"/>
    <row r="7236" ht="10.199999999999999" hidden="1" x14ac:dyDescent="0.2"/>
    <row r="7237" ht="10.199999999999999" hidden="1" x14ac:dyDescent="0.2"/>
    <row r="7238" ht="10.199999999999999" hidden="1" x14ac:dyDescent="0.2"/>
    <row r="7239" ht="10.199999999999999" hidden="1" x14ac:dyDescent="0.2"/>
    <row r="7240" ht="10.199999999999999" hidden="1" x14ac:dyDescent="0.2"/>
    <row r="7241" ht="10.199999999999999" hidden="1" x14ac:dyDescent="0.2"/>
    <row r="7242" ht="10.199999999999999" hidden="1" x14ac:dyDescent="0.2"/>
    <row r="7243" ht="10.199999999999999" hidden="1" x14ac:dyDescent="0.2"/>
    <row r="7244" ht="10.199999999999999" hidden="1" x14ac:dyDescent="0.2"/>
    <row r="7245" ht="10.199999999999999" hidden="1" x14ac:dyDescent="0.2"/>
    <row r="7246" ht="10.199999999999999" hidden="1" x14ac:dyDescent="0.2"/>
    <row r="7247" ht="10.199999999999999" hidden="1" x14ac:dyDescent="0.2"/>
    <row r="7248" ht="10.199999999999999" hidden="1" x14ac:dyDescent="0.2"/>
    <row r="7249" ht="10.199999999999999" hidden="1" x14ac:dyDescent="0.2"/>
    <row r="7250" ht="10.199999999999999" hidden="1" x14ac:dyDescent="0.2"/>
    <row r="7251" ht="10.199999999999999" hidden="1" x14ac:dyDescent="0.2"/>
    <row r="7252" ht="10.199999999999999" hidden="1" x14ac:dyDescent="0.2"/>
    <row r="7253" ht="10.199999999999999" hidden="1" x14ac:dyDescent="0.2"/>
    <row r="7254" ht="10.199999999999999" hidden="1" x14ac:dyDescent="0.2"/>
    <row r="7255" ht="10.199999999999999" hidden="1" x14ac:dyDescent="0.2"/>
    <row r="7256" ht="10.199999999999999" hidden="1" x14ac:dyDescent="0.2"/>
    <row r="7257" ht="10.199999999999999" hidden="1" x14ac:dyDescent="0.2"/>
    <row r="7258" ht="10.199999999999999" hidden="1" x14ac:dyDescent="0.2"/>
    <row r="7259" ht="10.199999999999999" hidden="1" x14ac:dyDescent="0.2"/>
    <row r="7260" ht="10.199999999999999" hidden="1" x14ac:dyDescent="0.2"/>
    <row r="7261" ht="10.199999999999999" hidden="1" x14ac:dyDescent="0.2"/>
    <row r="7262" ht="10.199999999999999" hidden="1" x14ac:dyDescent="0.2"/>
    <row r="7263" ht="10.199999999999999" hidden="1" x14ac:dyDescent="0.2"/>
    <row r="7264" ht="10.199999999999999" hidden="1" x14ac:dyDescent="0.2"/>
    <row r="7265" ht="10.199999999999999" hidden="1" x14ac:dyDescent="0.2"/>
    <row r="7266" ht="10.199999999999999" hidden="1" x14ac:dyDescent="0.2"/>
    <row r="7267" ht="10.199999999999999" hidden="1" x14ac:dyDescent="0.2"/>
    <row r="7268" ht="10.199999999999999" hidden="1" x14ac:dyDescent="0.2"/>
    <row r="7269" ht="10.199999999999999" hidden="1" x14ac:dyDescent="0.2"/>
    <row r="7270" ht="10.199999999999999" hidden="1" x14ac:dyDescent="0.2"/>
    <row r="7271" ht="10.199999999999999" hidden="1" x14ac:dyDescent="0.2"/>
    <row r="7272" ht="10.199999999999999" hidden="1" x14ac:dyDescent="0.2"/>
    <row r="7273" ht="10.199999999999999" hidden="1" x14ac:dyDescent="0.2"/>
    <row r="7274" ht="10.199999999999999" hidden="1" x14ac:dyDescent="0.2"/>
    <row r="7275" ht="10.199999999999999" hidden="1" x14ac:dyDescent="0.2"/>
    <row r="7276" ht="10.199999999999999" hidden="1" x14ac:dyDescent="0.2"/>
    <row r="7277" ht="10.199999999999999" hidden="1" x14ac:dyDescent="0.2"/>
    <row r="7278" ht="10.199999999999999" hidden="1" x14ac:dyDescent="0.2"/>
    <row r="7279" ht="10.199999999999999" hidden="1" x14ac:dyDescent="0.2"/>
    <row r="7280" ht="10.199999999999999" hidden="1" x14ac:dyDescent="0.2"/>
    <row r="7281" ht="10.199999999999999" hidden="1" x14ac:dyDescent="0.2"/>
    <row r="7282" ht="10.199999999999999" hidden="1" x14ac:dyDescent="0.2"/>
    <row r="7283" ht="10.199999999999999" hidden="1" x14ac:dyDescent="0.2"/>
    <row r="7284" ht="10.199999999999999" hidden="1" x14ac:dyDescent="0.2"/>
    <row r="7285" ht="10.199999999999999" hidden="1" x14ac:dyDescent="0.2"/>
    <row r="7286" ht="10.199999999999999" hidden="1" x14ac:dyDescent="0.2"/>
    <row r="7287" ht="10.199999999999999" hidden="1" x14ac:dyDescent="0.2"/>
    <row r="7288" ht="10.199999999999999" hidden="1" x14ac:dyDescent="0.2"/>
    <row r="7289" ht="10.199999999999999" hidden="1" x14ac:dyDescent="0.2"/>
    <row r="7290" ht="10.199999999999999" hidden="1" x14ac:dyDescent="0.2"/>
    <row r="7291" ht="10.199999999999999" hidden="1" x14ac:dyDescent="0.2"/>
    <row r="7292" ht="10.199999999999999" hidden="1" x14ac:dyDescent="0.2"/>
    <row r="7293" ht="10.199999999999999" hidden="1" x14ac:dyDescent="0.2"/>
    <row r="7294" ht="10.199999999999999" hidden="1" x14ac:dyDescent="0.2"/>
    <row r="7295" ht="10.199999999999999" hidden="1" x14ac:dyDescent="0.2"/>
    <row r="7296" ht="10.199999999999999" hidden="1" x14ac:dyDescent="0.2"/>
    <row r="7297" ht="10.199999999999999" hidden="1" x14ac:dyDescent="0.2"/>
    <row r="7298" ht="10.199999999999999" hidden="1" x14ac:dyDescent="0.2"/>
    <row r="7299" ht="10.199999999999999" hidden="1" x14ac:dyDescent="0.2"/>
    <row r="7300" ht="10.199999999999999" hidden="1" x14ac:dyDescent="0.2"/>
    <row r="7301" ht="10.199999999999999" hidden="1" x14ac:dyDescent="0.2"/>
    <row r="7302" ht="10.199999999999999" hidden="1" x14ac:dyDescent="0.2"/>
    <row r="7303" ht="10.199999999999999" hidden="1" x14ac:dyDescent="0.2"/>
    <row r="7304" ht="10.199999999999999" hidden="1" x14ac:dyDescent="0.2"/>
    <row r="7305" ht="10.199999999999999" hidden="1" x14ac:dyDescent="0.2"/>
    <row r="7306" ht="10.199999999999999" hidden="1" x14ac:dyDescent="0.2"/>
    <row r="7307" ht="10.199999999999999" hidden="1" x14ac:dyDescent="0.2"/>
    <row r="7308" ht="10.199999999999999" hidden="1" x14ac:dyDescent="0.2"/>
    <row r="7309" ht="10.199999999999999" hidden="1" x14ac:dyDescent="0.2"/>
    <row r="7310" ht="10.199999999999999" hidden="1" x14ac:dyDescent="0.2"/>
    <row r="7311" ht="10.199999999999999" hidden="1" x14ac:dyDescent="0.2"/>
    <row r="7312" ht="10.199999999999999" hidden="1" x14ac:dyDescent="0.2"/>
    <row r="7313" ht="10.199999999999999" hidden="1" x14ac:dyDescent="0.2"/>
    <row r="7314" ht="10.199999999999999" hidden="1" x14ac:dyDescent="0.2"/>
    <row r="7315" ht="10.199999999999999" hidden="1" x14ac:dyDescent="0.2"/>
    <row r="7316" ht="10.199999999999999" hidden="1" x14ac:dyDescent="0.2"/>
    <row r="7317" ht="10.199999999999999" hidden="1" x14ac:dyDescent="0.2"/>
    <row r="7318" ht="10.199999999999999" hidden="1" x14ac:dyDescent="0.2"/>
    <row r="7319" ht="10.199999999999999" hidden="1" x14ac:dyDescent="0.2"/>
    <row r="7320" ht="10.199999999999999" hidden="1" x14ac:dyDescent="0.2"/>
    <row r="7321" ht="10.199999999999999" hidden="1" x14ac:dyDescent="0.2"/>
    <row r="7322" ht="10.199999999999999" hidden="1" x14ac:dyDescent="0.2"/>
    <row r="7323" ht="10.199999999999999" hidden="1" x14ac:dyDescent="0.2"/>
    <row r="7324" ht="10.199999999999999" hidden="1" x14ac:dyDescent="0.2"/>
    <row r="7325" ht="10.199999999999999" hidden="1" x14ac:dyDescent="0.2"/>
    <row r="7326" ht="10.199999999999999" hidden="1" x14ac:dyDescent="0.2"/>
    <row r="7327" ht="10.199999999999999" hidden="1" x14ac:dyDescent="0.2"/>
    <row r="7328" ht="10.199999999999999" hidden="1" x14ac:dyDescent="0.2"/>
    <row r="7329" ht="10.199999999999999" hidden="1" x14ac:dyDescent="0.2"/>
    <row r="7330" ht="10.199999999999999" hidden="1" x14ac:dyDescent="0.2"/>
    <row r="7331" ht="10.199999999999999" hidden="1" x14ac:dyDescent="0.2"/>
    <row r="7332" ht="10.199999999999999" hidden="1" x14ac:dyDescent="0.2"/>
    <row r="7333" ht="10.199999999999999" hidden="1" x14ac:dyDescent="0.2"/>
    <row r="7334" ht="10.199999999999999" hidden="1" x14ac:dyDescent="0.2"/>
    <row r="7335" ht="10.199999999999999" hidden="1" x14ac:dyDescent="0.2"/>
    <row r="7336" ht="10.199999999999999" hidden="1" x14ac:dyDescent="0.2"/>
    <row r="7337" ht="10.199999999999999" hidden="1" x14ac:dyDescent="0.2"/>
    <row r="7338" ht="10.199999999999999" hidden="1" x14ac:dyDescent="0.2"/>
    <row r="7339" ht="10.199999999999999" hidden="1" x14ac:dyDescent="0.2"/>
    <row r="7340" ht="10.199999999999999" hidden="1" x14ac:dyDescent="0.2"/>
    <row r="7341" ht="10.199999999999999" hidden="1" x14ac:dyDescent="0.2"/>
    <row r="7342" ht="10.199999999999999" hidden="1" x14ac:dyDescent="0.2"/>
    <row r="7343" ht="10.199999999999999" hidden="1" x14ac:dyDescent="0.2"/>
    <row r="7344" ht="10.199999999999999" hidden="1" x14ac:dyDescent="0.2"/>
    <row r="7345" ht="10.199999999999999" hidden="1" x14ac:dyDescent="0.2"/>
    <row r="7346" ht="10.199999999999999" hidden="1" x14ac:dyDescent="0.2"/>
    <row r="7347" ht="10.199999999999999" hidden="1" x14ac:dyDescent="0.2"/>
    <row r="7348" ht="10.199999999999999" hidden="1" x14ac:dyDescent="0.2"/>
    <row r="7349" ht="10.199999999999999" hidden="1" x14ac:dyDescent="0.2"/>
    <row r="7350" ht="10.199999999999999" hidden="1" x14ac:dyDescent="0.2"/>
    <row r="7351" ht="10.199999999999999" hidden="1" x14ac:dyDescent="0.2"/>
    <row r="7352" ht="10.199999999999999" hidden="1" x14ac:dyDescent="0.2"/>
    <row r="7353" ht="10.199999999999999" hidden="1" x14ac:dyDescent="0.2"/>
    <row r="7354" ht="10.199999999999999" hidden="1" x14ac:dyDescent="0.2"/>
    <row r="7355" ht="10.199999999999999" hidden="1" x14ac:dyDescent="0.2"/>
    <row r="7356" ht="10.199999999999999" hidden="1" x14ac:dyDescent="0.2"/>
    <row r="7357" ht="10.199999999999999" hidden="1" x14ac:dyDescent="0.2"/>
    <row r="7358" ht="10.199999999999999" hidden="1" x14ac:dyDescent="0.2"/>
    <row r="7359" ht="10.199999999999999" hidden="1" x14ac:dyDescent="0.2"/>
    <row r="7360" ht="10.199999999999999" hidden="1" x14ac:dyDescent="0.2"/>
    <row r="7361" ht="10.199999999999999" hidden="1" x14ac:dyDescent="0.2"/>
    <row r="7362" ht="10.199999999999999" hidden="1" x14ac:dyDescent="0.2"/>
    <row r="7363" ht="10.199999999999999" hidden="1" x14ac:dyDescent="0.2"/>
    <row r="7364" ht="10.199999999999999" hidden="1" x14ac:dyDescent="0.2"/>
    <row r="7365" ht="10.199999999999999" hidden="1" x14ac:dyDescent="0.2"/>
    <row r="7366" ht="10.199999999999999" hidden="1" x14ac:dyDescent="0.2"/>
    <row r="7367" ht="10.199999999999999" hidden="1" x14ac:dyDescent="0.2"/>
    <row r="7368" ht="10.199999999999999" hidden="1" x14ac:dyDescent="0.2"/>
    <row r="7369" ht="10.199999999999999" hidden="1" x14ac:dyDescent="0.2"/>
    <row r="7370" ht="10.199999999999999" hidden="1" x14ac:dyDescent="0.2"/>
    <row r="7371" ht="10.199999999999999" hidden="1" x14ac:dyDescent="0.2"/>
    <row r="7372" ht="10.199999999999999" hidden="1" x14ac:dyDescent="0.2"/>
    <row r="7373" ht="10.199999999999999" hidden="1" x14ac:dyDescent="0.2"/>
    <row r="7374" ht="10.199999999999999" hidden="1" x14ac:dyDescent="0.2"/>
    <row r="7375" ht="10.199999999999999" hidden="1" x14ac:dyDescent="0.2"/>
    <row r="7376" ht="10.199999999999999" hidden="1" x14ac:dyDescent="0.2"/>
    <row r="7377" ht="10.199999999999999" hidden="1" x14ac:dyDescent="0.2"/>
    <row r="7378" ht="10.199999999999999" hidden="1" x14ac:dyDescent="0.2"/>
    <row r="7379" ht="10.199999999999999" hidden="1" x14ac:dyDescent="0.2"/>
    <row r="7380" ht="10.199999999999999" hidden="1" x14ac:dyDescent="0.2"/>
    <row r="7381" ht="10.199999999999999" hidden="1" x14ac:dyDescent="0.2"/>
    <row r="7382" ht="10.199999999999999" hidden="1" x14ac:dyDescent="0.2"/>
    <row r="7383" ht="10.199999999999999" hidden="1" x14ac:dyDescent="0.2"/>
    <row r="7384" ht="10.199999999999999" hidden="1" x14ac:dyDescent="0.2"/>
    <row r="7385" ht="10.199999999999999" hidden="1" x14ac:dyDescent="0.2"/>
    <row r="7386" ht="10.199999999999999" hidden="1" x14ac:dyDescent="0.2"/>
    <row r="7387" ht="10.199999999999999" hidden="1" x14ac:dyDescent="0.2"/>
    <row r="7388" ht="10.199999999999999" hidden="1" x14ac:dyDescent="0.2"/>
    <row r="7389" ht="10.199999999999999" hidden="1" x14ac:dyDescent="0.2"/>
    <row r="7390" ht="10.199999999999999" hidden="1" x14ac:dyDescent="0.2"/>
    <row r="7391" ht="10.199999999999999" hidden="1" x14ac:dyDescent="0.2"/>
    <row r="7392" ht="10.199999999999999" hidden="1" x14ac:dyDescent="0.2"/>
    <row r="7393" ht="10.199999999999999" hidden="1" x14ac:dyDescent="0.2"/>
    <row r="7394" ht="10.199999999999999" hidden="1" x14ac:dyDescent="0.2"/>
    <row r="7395" ht="10.199999999999999" hidden="1" x14ac:dyDescent="0.2"/>
    <row r="7396" ht="10.199999999999999" hidden="1" x14ac:dyDescent="0.2"/>
    <row r="7397" ht="10.199999999999999" hidden="1" x14ac:dyDescent="0.2"/>
    <row r="7398" ht="10.199999999999999" hidden="1" x14ac:dyDescent="0.2"/>
    <row r="7399" ht="10.199999999999999" hidden="1" x14ac:dyDescent="0.2"/>
    <row r="7400" ht="10.199999999999999" hidden="1" x14ac:dyDescent="0.2"/>
    <row r="7401" ht="10.199999999999999" hidden="1" x14ac:dyDescent="0.2"/>
    <row r="7402" ht="10.199999999999999" hidden="1" x14ac:dyDescent="0.2"/>
    <row r="7403" ht="10.199999999999999" hidden="1" x14ac:dyDescent="0.2"/>
    <row r="7404" ht="10.199999999999999" hidden="1" x14ac:dyDescent="0.2"/>
    <row r="7405" ht="10.199999999999999" hidden="1" x14ac:dyDescent="0.2"/>
    <row r="7406" ht="10.199999999999999" hidden="1" x14ac:dyDescent="0.2"/>
    <row r="7407" ht="10.199999999999999" hidden="1" x14ac:dyDescent="0.2"/>
    <row r="7408" ht="10.199999999999999" hidden="1" x14ac:dyDescent="0.2"/>
    <row r="7409" ht="10.199999999999999" hidden="1" x14ac:dyDescent="0.2"/>
    <row r="7410" ht="10.199999999999999" hidden="1" x14ac:dyDescent="0.2"/>
    <row r="7411" ht="10.199999999999999" hidden="1" x14ac:dyDescent="0.2"/>
    <row r="7412" ht="10.199999999999999" hidden="1" x14ac:dyDescent="0.2"/>
    <row r="7413" ht="10.199999999999999" hidden="1" x14ac:dyDescent="0.2"/>
    <row r="7414" ht="10.199999999999999" hidden="1" x14ac:dyDescent="0.2"/>
    <row r="7415" ht="10.199999999999999" hidden="1" x14ac:dyDescent="0.2"/>
    <row r="7416" ht="10.199999999999999" hidden="1" x14ac:dyDescent="0.2"/>
    <row r="7417" ht="10.199999999999999" hidden="1" x14ac:dyDescent="0.2"/>
    <row r="7418" ht="10.199999999999999" hidden="1" x14ac:dyDescent="0.2"/>
    <row r="7419" ht="10.199999999999999" hidden="1" x14ac:dyDescent="0.2"/>
    <row r="7420" ht="10.199999999999999" hidden="1" x14ac:dyDescent="0.2"/>
    <row r="7421" ht="10.199999999999999" hidden="1" x14ac:dyDescent="0.2"/>
    <row r="7422" ht="10.199999999999999" hidden="1" x14ac:dyDescent="0.2"/>
    <row r="7423" ht="10.199999999999999" hidden="1" x14ac:dyDescent="0.2"/>
    <row r="7424" ht="10.199999999999999" hidden="1" x14ac:dyDescent="0.2"/>
    <row r="7425" ht="10.199999999999999" hidden="1" x14ac:dyDescent="0.2"/>
    <row r="7426" ht="10.199999999999999" hidden="1" x14ac:dyDescent="0.2"/>
    <row r="7427" ht="10.199999999999999" hidden="1" x14ac:dyDescent="0.2"/>
    <row r="7428" ht="10.199999999999999" hidden="1" x14ac:dyDescent="0.2"/>
    <row r="7429" ht="10.199999999999999" hidden="1" x14ac:dyDescent="0.2"/>
    <row r="7430" ht="10.199999999999999" hidden="1" x14ac:dyDescent="0.2"/>
    <row r="7431" ht="10.199999999999999" hidden="1" x14ac:dyDescent="0.2"/>
    <row r="7432" ht="10.199999999999999" hidden="1" x14ac:dyDescent="0.2"/>
    <row r="7433" ht="10.199999999999999" hidden="1" x14ac:dyDescent="0.2"/>
    <row r="7434" ht="10.199999999999999" hidden="1" x14ac:dyDescent="0.2"/>
    <row r="7435" ht="10.199999999999999" hidden="1" x14ac:dyDescent="0.2"/>
    <row r="7436" ht="10.199999999999999" hidden="1" x14ac:dyDescent="0.2"/>
    <row r="7437" ht="10.199999999999999" hidden="1" x14ac:dyDescent="0.2"/>
    <row r="7438" ht="10.199999999999999" hidden="1" x14ac:dyDescent="0.2"/>
    <row r="7439" ht="10.199999999999999" hidden="1" x14ac:dyDescent="0.2"/>
    <row r="7440" ht="10.199999999999999" hidden="1" x14ac:dyDescent="0.2"/>
    <row r="7441" ht="10.199999999999999" hidden="1" x14ac:dyDescent="0.2"/>
    <row r="7442" ht="10.199999999999999" hidden="1" x14ac:dyDescent="0.2"/>
    <row r="7443" ht="10.199999999999999" hidden="1" x14ac:dyDescent="0.2"/>
    <row r="7444" ht="10.199999999999999" hidden="1" x14ac:dyDescent="0.2"/>
    <row r="7445" ht="10.199999999999999" hidden="1" x14ac:dyDescent="0.2"/>
    <row r="7446" ht="10.199999999999999" hidden="1" x14ac:dyDescent="0.2"/>
    <row r="7447" ht="10.199999999999999" hidden="1" x14ac:dyDescent="0.2"/>
    <row r="7448" ht="10.199999999999999" hidden="1" x14ac:dyDescent="0.2"/>
    <row r="7449" ht="10.199999999999999" hidden="1" x14ac:dyDescent="0.2"/>
    <row r="7450" ht="10.199999999999999" hidden="1" x14ac:dyDescent="0.2"/>
    <row r="7451" ht="10.199999999999999" hidden="1" x14ac:dyDescent="0.2"/>
    <row r="7452" ht="10.199999999999999" hidden="1" x14ac:dyDescent="0.2"/>
    <row r="7453" ht="10.199999999999999" hidden="1" x14ac:dyDescent="0.2"/>
    <row r="7454" ht="10.199999999999999" hidden="1" x14ac:dyDescent="0.2"/>
    <row r="7455" ht="10.199999999999999" hidden="1" x14ac:dyDescent="0.2"/>
    <row r="7456" ht="10.199999999999999" hidden="1" x14ac:dyDescent="0.2"/>
    <row r="7457" ht="10.199999999999999" hidden="1" x14ac:dyDescent="0.2"/>
    <row r="7458" ht="10.199999999999999" hidden="1" x14ac:dyDescent="0.2"/>
    <row r="7459" ht="10.199999999999999" hidden="1" x14ac:dyDescent="0.2"/>
    <row r="7460" ht="10.199999999999999" hidden="1" x14ac:dyDescent="0.2"/>
    <row r="7461" ht="10.199999999999999" hidden="1" x14ac:dyDescent="0.2"/>
    <row r="7462" ht="10.199999999999999" hidden="1" x14ac:dyDescent="0.2"/>
    <row r="7463" ht="10.199999999999999" hidden="1" x14ac:dyDescent="0.2"/>
    <row r="7464" ht="10.199999999999999" hidden="1" x14ac:dyDescent="0.2"/>
    <row r="7465" ht="10.199999999999999" hidden="1" x14ac:dyDescent="0.2"/>
    <row r="7466" ht="10.199999999999999" hidden="1" x14ac:dyDescent="0.2"/>
    <row r="7467" ht="10.199999999999999" hidden="1" x14ac:dyDescent="0.2"/>
    <row r="7468" ht="10.199999999999999" hidden="1" x14ac:dyDescent="0.2"/>
    <row r="7469" ht="10.199999999999999" hidden="1" x14ac:dyDescent="0.2"/>
    <row r="7470" ht="10.199999999999999" hidden="1" x14ac:dyDescent="0.2"/>
    <row r="7471" ht="10.199999999999999" hidden="1" x14ac:dyDescent="0.2"/>
    <row r="7472" ht="10.199999999999999" hidden="1" x14ac:dyDescent="0.2"/>
    <row r="7473" ht="10.199999999999999" hidden="1" x14ac:dyDescent="0.2"/>
    <row r="7474" ht="10.199999999999999" hidden="1" x14ac:dyDescent="0.2"/>
    <row r="7475" ht="10.199999999999999" hidden="1" x14ac:dyDescent="0.2"/>
    <row r="7476" ht="10.199999999999999" hidden="1" x14ac:dyDescent="0.2"/>
    <row r="7477" ht="10.199999999999999" hidden="1" x14ac:dyDescent="0.2"/>
    <row r="7478" ht="10.199999999999999" hidden="1" x14ac:dyDescent="0.2"/>
    <row r="7479" ht="10.199999999999999" hidden="1" x14ac:dyDescent="0.2"/>
    <row r="7480" ht="10.199999999999999" hidden="1" x14ac:dyDescent="0.2"/>
    <row r="7481" ht="10.199999999999999" hidden="1" x14ac:dyDescent="0.2"/>
    <row r="7482" ht="10.199999999999999" hidden="1" x14ac:dyDescent="0.2"/>
    <row r="7483" ht="10.199999999999999" hidden="1" x14ac:dyDescent="0.2"/>
    <row r="7484" ht="10.199999999999999" hidden="1" x14ac:dyDescent="0.2"/>
    <row r="7485" ht="10.199999999999999" hidden="1" x14ac:dyDescent="0.2"/>
    <row r="7486" ht="10.199999999999999" hidden="1" x14ac:dyDescent="0.2"/>
    <row r="7487" ht="10.199999999999999" hidden="1" x14ac:dyDescent="0.2"/>
    <row r="7488" ht="10.199999999999999" hidden="1" x14ac:dyDescent="0.2"/>
    <row r="7489" ht="10.199999999999999" hidden="1" x14ac:dyDescent="0.2"/>
    <row r="7490" ht="10.199999999999999" hidden="1" x14ac:dyDescent="0.2"/>
    <row r="7491" ht="10.199999999999999" hidden="1" x14ac:dyDescent="0.2"/>
    <row r="7492" ht="10.199999999999999" hidden="1" x14ac:dyDescent="0.2"/>
    <row r="7493" ht="10.199999999999999" hidden="1" x14ac:dyDescent="0.2"/>
    <row r="7494" ht="10.199999999999999" hidden="1" x14ac:dyDescent="0.2"/>
    <row r="7495" ht="10.199999999999999" hidden="1" x14ac:dyDescent="0.2"/>
    <row r="7496" ht="10.199999999999999" hidden="1" x14ac:dyDescent="0.2"/>
    <row r="7497" ht="10.199999999999999" hidden="1" x14ac:dyDescent="0.2"/>
    <row r="7498" ht="10.199999999999999" hidden="1" x14ac:dyDescent="0.2"/>
    <row r="7499" ht="10.199999999999999" hidden="1" x14ac:dyDescent="0.2"/>
    <row r="7500" ht="10.199999999999999" hidden="1" x14ac:dyDescent="0.2"/>
    <row r="7501" ht="10.199999999999999" hidden="1" x14ac:dyDescent="0.2"/>
    <row r="7502" ht="10.199999999999999" hidden="1" x14ac:dyDescent="0.2"/>
    <row r="7503" ht="10.199999999999999" hidden="1" x14ac:dyDescent="0.2"/>
    <row r="7504" ht="10.199999999999999" hidden="1" x14ac:dyDescent="0.2"/>
    <row r="7505" ht="10.199999999999999" hidden="1" x14ac:dyDescent="0.2"/>
    <row r="7506" ht="10.199999999999999" hidden="1" x14ac:dyDescent="0.2"/>
    <row r="7507" ht="10.199999999999999" hidden="1" x14ac:dyDescent="0.2"/>
    <row r="7508" ht="10.199999999999999" hidden="1" x14ac:dyDescent="0.2"/>
    <row r="7509" ht="10.199999999999999" hidden="1" x14ac:dyDescent="0.2"/>
    <row r="7510" ht="10.199999999999999" hidden="1" x14ac:dyDescent="0.2"/>
    <row r="7511" ht="10.199999999999999" hidden="1" x14ac:dyDescent="0.2"/>
    <row r="7512" ht="10.199999999999999" hidden="1" x14ac:dyDescent="0.2"/>
    <row r="7513" ht="10.199999999999999" hidden="1" x14ac:dyDescent="0.2"/>
    <row r="7514" ht="10.199999999999999" hidden="1" x14ac:dyDescent="0.2"/>
    <row r="7515" ht="10.199999999999999" hidden="1" x14ac:dyDescent="0.2"/>
    <row r="7516" ht="10.199999999999999" hidden="1" x14ac:dyDescent="0.2"/>
    <row r="7517" ht="10.199999999999999" hidden="1" x14ac:dyDescent="0.2"/>
    <row r="7518" ht="10.199999999999999" hidden="1" x14ac:dyDescent="0.2"/>
    <row r="7519" ht="10.199999999999999" hidden="1" x14ac:dyDescent="0.2"/>
    <row r="7520" ht="10.199999999999999" hidden="1" x14ac:dyDescent="0.2"/>
    <row r="7521" ht="10.199999999999999" hidden="1" x14ac:dyDescent="0.2"/>
    <row r="7522" ht="10.199999999999999" hidden="1" x14ac:dyDescent="0.2"/>
    <row r="7523" ht="10.199999999999999" hidden="1" x14ac:dyDescent="0.2"/>
    <row r="7524" ht="10.199999999999999" hidden="1" x14ac:dyDescent="0.2"/>
    <row r="7525" ht="10.199999999999999" hidden="1" x14ac:dyDescent="0.2"/>
    <row r="7526" ht="10.199999999999999" hidden="1" x14ac:dyDescent="0.2"/>
    <row r="7527" ht="10.199999999999999" hidden="1" x14ac:dyDescent="0.2"/>
    <row r="7528" ht="10.199999999999999" hidden="1" x14ac:dyDescent="0.2"/>
    <row r="7529" ht="10.199999999999999" hidden="1" x14ac:dyDescent="0.2"/>
    <row r="7530" ht="10.199999999999999" hidden="1" x14ac:dyDescent="0.2"/>
    <row r="7531" ht="10.199999999999999" hidden="1" x14ac:dyDescent="0.2"/>
    <row r="7532" ht="10.199999999999999" hidden="1" x14ac:dyDescent="0.2"/>
    <row r="7533" ht="10.199999999999999" hidden="1" x14ac:dyDescent="0.2"/>
    <row r="7534" ht="10.199999999999999" hidden="1" x14ac:dyDescent="0.2"/>
    <row r="7535" ht="10.199999999999999" hidden="1" x14ac:dyDescent="0.2"/>
    <row r="7536" ht="10.199999999999999" hidden="1" x14ac:dyDescent="0.2"/>
    <row r="7537" ht="10.199999999999999" hidden="1" x14ac:dyDescent="0.2"/>
    <row r="7538" ht="10.199999999999999" hidden="1" x14ac:dyDescent="0.2"/>
    <row r="7539" ht="10.199999999999999" hidden="1" x14ac:dyDescent="0.2"/>
    <row r="7540" ht="10.199999999999999" hidden="1" x14ac:dyDescent="0.2"/>
    <row r="7541" ht="10.199999999999999" hidden="1" x14ac:dyDescent="0.2"/>
    <row r="7542" ht="10.199999999999999" hidden="1" x14ac:dyDescent="0.2"/>
    <row r="7543" ht="10.199999999999999" hidden="1" x14ac:dyDescent="0.2"/>
    <row r="7544" ht="10.199999999999999" hidden="1" x14ac:dyDescent="0.2"/>
    <row r="7545" ht="10.199999999999999" hidden="1" x14ac:dyDescent="0.2"/>
    <row r="7546" ht="10.199999999999999" hidden="1" x14ac:dyDescent="0.2"/>
    <row r="7547" ht="10.199999999999999" hidden="1" x14ac:dyDescent="0.2"/>
    <row r="7548" ht="10.199999999999999" hidden="1" x14ac:dyDescent="0.2"/>
    <row r="7549" ht="10.199999999999999" hidden="1" x14ac:dyDescent="0.2"/>
    <row r="7550" ht="10.199999999999999" hidden="1" x14ac:dyDescent="0.2"/>
    <row r="7551" ht="10.199999999999999" hidden="1" x14ac:dyDescent="0.2"/>
    <row r="7552" ht="10.199999999999999" hidden="1" x14ac:dyDescent="0.2"/>
    <row r="7553" ht="10.199999999999999" hidden="1" x14ac:dyDescent="0.2"/>
    <row r="7554" ht="10.199999999999999" hidden="1" x14ac:dyDescent="0.2"/>
    <row r="7555" ht="10.199999999999999" hidden="1" x14ac:dyDescent="0.2"/>
    <row r="7556" ht="10.199999999999999" hidden="1" x14ac:dyDescent="0.2"/>
    <row r="7557" ht="10.199999999999999" hidden="1" x14ac:dyDescent="0.2"/>
    <row r="7558" ht="10.199999999999999" hidden="1" x14ac:dyDescent="0.2"/>
    <row r="7559" ht="10.199999999999999" hidden="1" x14ac:dyDescent="0.2"/>
    <row r="7560" ht="10.199999999999999" hidden="1" x14ac:dyDescent="0.2"/>
    <row r="7561" ht="10.199999999999999" hidden="1" x14ac:dyDescent="0.2"/>
    <row r="7562" ht="10.199999999999999" hidden="1" x14ac:dyDescent="0.2"/>
    <row r="7563" ht="10.199999999999999" hidden="1" x14ac:dyDescent="0.2"/>
    <row r="7564" ht="10.199999999999999" hidden="1" x14ac:dyDescent="0.2"/>
    <row r="7565" ht="10.199999999999999" hidden="1" x14ac:dyDescent="0.2"/>
    <row r="7566" ht="10.199999999999999" hidden="1" x14ac:dyDescent="0.2"/>
    <row r="7567" ht="10.199999999999999" hidden="1" x14ac:dyDescent="0.2"/>
    <row r="7568" ht="10.199999999999999" hidden="1" x14ac:dyDescent="0.2"/>
    <row r="7569" ht="10.199999999999999" hidden="1" x14ac:dyDescent="0.2"/>
    <row r="7570" ht="10.199999999999999" hidden="1" x14ac:dyDescent="0.2"/>
    <row r="7571" ht="10.199999999999999" hidden="1" x14ac:dyDescent="0.2"/>
    <row r="7572" ht="10.199999999999999" hidden="1" x14ac:dyDescent="0.2"/>
    <row r="7573" ht="10.199999999999999" hidden="1" x14ac:dyDescent="0.2"/>
    <row r="7574" ht="10.199999999999999" hidden="1" x14ac:dyDescent="0.2"/>
    <row r="7575" ht="10.199999999999999" hidden="1" x14ac:dyDescent="0.2"/>
    <row r="7576" ht="10.199999999999999" hidden="1" x14ac:dyDescent="0.2"/>
    <row r="7577" ht="10.199999999999999" hidden="1" x14ac:dyDescent="0.2"/>
    <row r="7578" ht="10.199999999999999" hidden="1" x14ac:dyDescent="0.2"/>
    <row r="7579" ht="10.199999999999999" hidden="1" x14ac:dyDescent="0.2"/>
    <row r="7580" ht="10.199999999999999" hidden="1" x14ac:dyDescent="0.2"/>
    <row r="7581" ht="10.199999999999999" hidden="1" x14ac:dyDescent="0.2"/>
    <row r="7582" ht="10.199999999999999" hidden="1" x14ac:dyDescent="0.2"/>
    <row r="7583" ht="10.199999999999999" hidden="1" x14ac:dyDescent="0.2"/>
    <row r="7584" ht="10.199999999999999" hidden="1" x14ac:dyDescent="0.2"/>
    <row r="7585" ht="10.199999999999999" hidden="1" x14ac:dyDescent="0.2"/>
    <row r="7586" ht="10.199999999999999" hidden="1" x14ac:dyDescent="0.2"/>
    <row r="7587" ht="10.199999999999999" hidden="1" x14ac:dyDescent="0.2"/>
    <row r="7588" ht="10.199999999999999" hidden="1" x14ac:dyDescent="0.2"/>
    <row r="7589" ht="10.199999999999999" hidden="1" x14ac:dyDescent="0.2"/>
    <row r="7590" ht="10.199999999999999" hidden="1" x14ac:dyDescent="0.2"/>
    <row r="7591" ht="10.199999999999999" hidden="1" x14ac:dyDescent="0.2"/>
    <row r="7592" ht="10.199999999999999" hidden="1" x14ac:dyDescent="0.2"/>
    <row r="7593" ht="10.199999999999999" hidden="1" x14ac:dyDescent="0.2"/>
    <row r="7594" ht="10.199999999999999" hidden="1" x14ac:dyDescent="0.2"/>
    <row r="7595" ht="10.199999999999999" hidden="1" x14ac:dyDescent="0.2"/>
    <row r="7596" ht="10.199999999999999" hidden="1" x14ac:dyDescent="0.2"/>
    <row r="7597" ht="10.199999999999999" hidden="1" x14ac:dyDescent="0.2"/>
    <row r="7598" ht="10.199999999999999" hidden="1" x14ac:dyDescent="0.2"/>
    <row r="7599" ht="10.199999999999999" hidden="1" x14ac:dyDescent="0.2"/>
    <row r="7600" ht="10.199999999999999" hidden="1" x14ac:dyDescent="0.2"/>
    <row r="7601" ht="10.199999999999999" hidden="1" x14ac:dyDescent="0.2"/>
    <row r="7602" ht="10.199999999999999" hidden="1" x14ac:dyDescent="0.2"/>
    <row r="7603" ht="10.199999999999999" hidden="1" x14ac:dyDescent="0.2"/>
    <row r="7604" ht="10.199999999999999" hidden="1" x14ac:dyDescent="0.2"/>
    <row r="7605" ht="10.199999999999999" hidden="1" x14ac:dyDescent="0.2"/>
    <row r="7606" ht="10.199999999999999" hidden="1" x14ac:dyDescent="0.2"/>
    <row r="7607" ht="10.199999999999999" hidden="1" x14ac:dyDescent="0.2"/>
    <row r="7608" ht="10.199999999999999" hidden="1" x14ac:dyDescent="0.2"/>
    <row r="7609" ht="10.199999999999999" hidden="1" x14ac:dyDescent="0.2"/>
    <row r="7610" ht="10.199999999999999" hidden="1" x14ac:dyDescent="0.2"/>
    <row r="7611" ht="10.199999999999999" hidden="1" x14ac:dyDescent="0.2"/>
    <row r="7612" ht="10.199999999999999" hidden="1" x14ac:dyDescent="0.2"/>
    <row r="7613" ht="10.199999999999999" hidden="1" x14ac:dyDescent="0.2"/>
    <row r="7614" ht="10.199999999999999" hidden="1" x14ac:dyDescent="0.2"/>
    <row r="7615" ht="10.199999999999999" hidden="1" x14ac:dyDescent="0.2"/>
    <row r="7616" ht="10.199999999999999" hidden="1" x14ac:dyDescent="0.2"/>
    <row r="7617" ht="10.199999999999999" hidden="1" x14ac:dyDescent="0.2"/>
    <row r="7618" ht="10.199999999999999" hidden="1" x14ac:dyDescent="0.2"/>
    <row r="7619" ht="10.199999999999999" hidden="1" x14ac:dyDescent="0.2"/>
    <row r="7620" ht="10.199999999999999" hidden="1" x14ac:dyDescent="0.2"/>
    <row r="7621" ht="10.199999999999999" hidden="1" x14ac:dyDescent="0.2"/>
    <row r="7622" ht="10.199999999999999" hidden="1" x14ac:dyDescent="0.2"/>
    <row r="7623" ht="10.199999999999999" hidden="1" x14ac:dyDescent="0.2"/>
    <row r="7624" ht="10.199999999999999" hidden="1" x14ac:dyDescent="0.2"/>
    <row r="7625" ht="10.199999999999999" hidden="1" x14ac:dyDescent="0.2"/>
    <row r="7626" ht="10.199999999999999" hidden="1" x14ac:dyDescent="0.2"/>
    <row r="7627" ht="10.199999999999999" hidden="1" x14ac:dyDescent="0.2"/>
    <row r="7628" ht="10.199999999999999" hidden="1" x14ac:dyDescent="0.2"/>
    <row r="7629" ht="10.199999999999999" hidden="1" x14ac:dyDescent="0.2"/>
    <row r="7630" ht="10.199999999999999" hidden="1" x14ac:dyDescent="0.2"/>
    <row r="7631" ht="10.199999999999999" hidden="1" x14ac:dyDescent="0.2"/>
    <row r="7632" ht="10.199999999999999" hidden="1" x14ac:dyDescent="0.2"/>
    <row r="7633" ht="10.199999999999999" hidden="1" x14ac:dyDescent="0.2"/>
    <row r="7634" ht="10.199999999999999" hidden="1" x14ac:dyDescent="0.2"/>
    <row r="7635" ht="10.199999999999999" hidden="1" x14ac:dyDescent="0.2"/>
    <row r="7636" ht="10.199999999999999" hidden="1" x14ac:dyDescent="0.2"/>
    <row r="7637" ht="10.199999999999999" hidden="1" x14ac:dyDescent="0.2"/>
    <row r="7638" ht="10.199999999999999" hidden="1" x14ac:dyDescent="0.2"/>
    <row r="7639" ht="10.199999999999999" hidden="1" x14ac:dyDescent="0.2"/>
    <row r="7640" ht="10.199999999999999" hidden="1" x14ac:dyDescent="0.2"/>
    <row r="7641" ht="10.199999999999999" hidden="1" x14ac:dyDescent="0.2"/>
    <row r="7642" ht="10.199999999999999" hidden="1" x14ac:dyDescent="0.2"/>
    <row r="7643" ht="10.199999999999999" hidden="1" x14ac:dyDescent="0.2"/>
    <row r="7644" ht="10.199999999999999" hidden="1" x14ac:dyDescent="0.2"/>
    <row r="7645" ht="10.199999999999999" hidden="1" x14ac:dyDescent="0.2"/>
    <row r="7646" ht="10.199999999999999" hidden="1" x14ac:dyDescent="0.2"/>
    <row r="7647" ht="10.199999999999999" hidden="1" x14ac:dyDescent="0.2"/>
    <row r="7648" ht="10.199999999999999" hidden="1" x14ac:dyDescent="0.2"/>
    <row r="7649" ht="10.199999999999999" hidden="1" x14ac:dyDescent="0.2"/>
    <row r="7650" ht="10.199999999999999" hidden="1" x14ac:dyDescent="0.2"/>
    <row r="7651" ht="10.199999999999999" hidden="1" x14ac:dyDescent="0.2"/>
    <row r="7652" ht="10.199999999999999" hidden="1" x14ac:dyDescent="0.2"/>
    <row r="7653" ht="10.199999999999999" hidden="1" x14ac:dyDescent="0.2"/>
    <row r="7654" ht="10.199999999999999" hidden="1" x14ac:dyDescent="0.2"/>
    <row r="7655" ht="10.199999999999999" hidden="1" x14ac:dyDescent="0.2"/>
    <row r="7656" ht="10.199999999999999" hidden="1" x14ac:dyDescent="0.2"/>
    <row r="7657" ht="10.199999999999999" hidden="1" x14ac:dyDescent="0.2"/>
    <row r="7658" ht="10.199999999999999" hidden="1" x14ac:dyDescent="0.2"/>
    <row r="7659" ht="10.199999999999999" hidden="1" x14ac:dyDescent="0.2"/>
    <row r="7660" ht="10.199999999999999" hidden="1" x14ac:dyDescent="0.2"/>
    <row r="7661" ht="10.199999999999999" hidden="1" x14ac:dyDescent="0.2"/>
    <row r="7662" ht="10.199999999999999" hidden="1" x14ac:dyDescent="0.2"/>
    <row r="7663" ht="10.199999999999999" hidden="1" x14ac:dyDescent="0.2"/>
    <row r="7664" ht="10.199999999999999" hidden="1" x14ac:dyDescent="0.2"/>
    <row r="7665" ht="10.199999999999999" hidden="1" x14ac:dyDescent="0.2"/>
    <row r="7666" ht="10.199999999999999" hidden="1" x14ac:dyDescent="0.2"/>
    <row r="7667" ht="10.199999999999999" hidden="1" x14ac:dyDescent="0.2"/>
    <row r="7668" ht="10.199999999999999" hidden="1" x14ac:dyDescent="0.2"/>
    <row r="7669" ht="10.199999999999999" hidden="1" x14ac:dyDescent="0.2"/>
    <row r="7670" ht="10.199999999999999" hidden="1" x14ac:dyDescent="0.2"/>
    <row r="7671" ht="10.199999999999999" hidden="1" x14ac:dyDescent="0.2"/>
    <row r="7672" ht="10.199999999999999" hidden="1" x14ac:dyDescent="0.2"/>
    <row r="7673" ht="10.199999999999999" hidden="1" x14ac:dyDescent="0.2"/>
    <row r="7674" ht="10.199999999999999" hidden="1" x14ac:dyDescent="0.2"/>
    <row r="7675" ht="10.199999999999999" hidden="1" x14ac:dyDescent="0.2"/>
    <row r="7676" ht="10.199999999999999" hidden="1" x14ac:dyDescent="0.2"/>
    <row r="7677" ht="10.199999999999999" hidden="1" x14ac:dyDescent="0.2"/>
    <row r="7678" ht="10.199999999999999" hidden="1" x14ac:dyDescent="0.2"/>
    <row r="7679" ht="10.199999999999999" hidden="1" x14ac:dyDescent="0.2"/>
    <row r="7680" ht="10.199999999999999" hidden="1" x14ac:dyDescent="0.2"/>
    <row r="7681" ht="10.199999999999999" hidden="1" x14ac:dyDescent="0.2"/>
    <row r="7682" ht="10.199999999999999" hidden="1" x14ac:dyDescent="0.2"/>
    <row r="7683" ht="10.199999999999999" hidden="1" x14ac:dyDescent="0.2"/>
    <row r="7684" ht="10.199999999999999" hidden="1" x14ac:dyDescent="0.2"/>
    <row r="7685" ht="10.199999999999999" hidden="1" x14ac:dyDescent="0.2"/>
    <row r="7686" ht="10.199999999999999" hidden="1" x14ac:dyDescent="0.2"/>
    <row r="7687" ht="10.199999999999999" hidden="1" x14ac:dyDescent="0.2"/>
    <row r="7688" ht="10.199999999999999" hidden="1" x14ac:dyDescent="0.2"/>
    <row r="7689" ht="10.199999999999999" hidden="1" x14ac:dyDescent="0.2"/>
    <row r="7690" ht="10.199999999999999" hidden="1" x14ac:dyDescent="0.2"/>
    <row r="7691" ht="10.199999999999999" hidden="1" x14ac:dyDescent="0.2"/>
    <row r="7692" ht="10.199999999999999" hidden="1" x14ac:dyDescent="0.2"/>
    <row r="7693" ht="10.199999999999999" hidden="1" x14ac:dyDescent="0.2"/>
    <row r="7694" ht="10.199999999999999" hidden="1" x14ac:dyDescent="0.2"/>
    <row r="7695" ht="10.199999999999999" hidden="1" x14ac:dyDescent="0.2"/>
    <row r="7696" ht="10.199999999999999" hidden="1" x14ac:dyDescent="0.2"/>
    <row r="7697" ht="10.199999999999999" hidden="1" x14ac:dyDescent="0.2"/>
    <row r="7698" ht="10.199999999999999" hidden="1" x14ac:dyDescent="0.2"/>
    <row r="7699" ht="10.199999999999999" hidden="1" x14ac:dyDescent="0.2"/>
    <row r="7700" ht="10.199999999999999" hidden="1" x14ac:dyDescent="0.2"/>
    <row r="7701" ht="10.199999999999999" hidden="1" x14ac:dyDescent="0.2"/>
    <row r="7702" ht="10.199999999999999" hidden="1" x14ac:dyDescent="0.2"/>
    <row r="7703" ht="10.199999999999999" hidden="1" x14ac:dyDescent="0.2"/>
    <row r="7704" ht="10.199999999999999" hidden="1" x14ac:dyDescent="0.2"/>
    <row r="7705" ht="10.199999999999999" hidden="1" x14ac:dyDescent="0.2"/>
    <row r="7706" ht="10.199999999999999" hidden="1" x14ac:dyDescent="0.2"/>
    <row r="7707" ht="10.199999999999999" hidden="1" x14ac:dyDescent="0.2"/>
    <row r="7708" ht="10.199999999999999" hidden="1" x14ac:dyDescent="0.2"/>
    <row r="7709" ht="10.199999999999999" hidden="1" x14ac:dyDescent="0.2"/>
    <row r="7710" ht="10.199999999999999" hidden="1" x14ac:dyDescent="0.2"/>
    <row r="7711" ht="10.199999999999999" hidden="1" x14ac:dyDescent="0.2"/>
    <row r="7712" ht="10.199999999999999" hidden="1" x14ac:dyDescent="0.2"/>
    <row r="7713" ht="10.199999999999999" hidden="1" x14ac:dyDescent="0.2"/>
    <row r="7714" ht="10.199999999999999" hidden="1" x14ac:dyDescent="0.2"/>
    <row r="7715" ht="10.199999999999999" hidden="1" x14ac:dyDescent="0.2"/>
    <row r="7716" ht="10.199999999999999" hidden="1" x14ac:dyDescent="0.2"/>
    <row r="7717" ht="10.199999999999999" hidden="1" x14ac:dyDescent="0.2"/>
    <row r="7718" ht="10.199999999999999" hidden="1" x14ac:dyDescent="0.2"/>
    <row r="7719" ht="10.199999999999999" hidden="1" x14ac:dyDescent="0.2"/>
    <row r="7720" ht="10.199999999999999" hidden="1" x14ac:dyDescent="0.2"/>
    <row r="7721" ht="10.199999999999999" hidden="1" x14ac:dyDescent="0.2"/>
    <row r="7722" ht="10.199999999999999" hidden="1" x14ac:dyDescent="0.2"/>
    <row r="7723" ht="10.199999999999999" hidden="1" x14ac:dyDescent="0.2"/>
    <row r="7724" ht="10.199999999999999" hidden="1" x14ac:dyDescent="0.2"/>
    <row r="7725" ht="10.199999999999999" hidden="1" x14ac:dyDescent="0.2"/>
    <row r="7726" ht="10.199999999999999" hidden="1" x14ac:dyDescent="0.2"/>
    <row r="7727" ht="10.199999999999999" hidden="1" x14ac:dyDescent="0.2"/>
    <row r="7728" ht="10.199999999999999" hidden="1" x14ac:dyDescent="0.2"/>
    <row r="7729" ht="10.199999999999999" hidden="1" x14ac:dyDescent="0.2"/>
    <row r="7730" ht="10.199999999999999" hidden="1" x14ac:dyDescent="0.2"/>
    <row r="7731" ht="10.199999999999999" hidden="1" x14ac:dyDescent="0.2"/>
    <row r="7732" ht="10.199999999999999" hidden="1" x14ac:dyDescent="0.2"/>
    <row r="7733" ht="10.199999999999999" hidden="1" x14ac:dyDescent="0.2"/>
    <row r="7734" ht="10.199999999999999" hidden="1" x14ac:dyDescent="0.2"/>
    <row r="7735" ht="10.199999999999999" hidden="1" x14ac:dyDescent="0.2"/>
    <row r="7736" ht="10.199999999999999" hidden="1" x14ac:dyDescent="0.2"/>
    <row r="7737" ht="10.199999999999999" hidden="1" x14ac:dyDescent="0.2"/>
    <row r="7738" ht="10.199999999999999" hidden="1" x14ac:dyDescent="0.2"/>
    <row r="7739" ht="10.199999999999999" hidden="1" x14ac:dyDescent="0.2"/>
    <row r="7740" ht="10.199999999999999" hidden="1" x14ac:dyDescent="0.2"/>
    <row r="7741" ht="10.199999999999999" hidden="1" x14ac:dyDescent="0.2"/>
    <row r="7742" ht="10.199999999999999" hidden="1" x14ac:dyDescent="0.2"/>
    <row r="7743" ht="10.199999999999999" hidden="1" x14ac:dyDescent="0.2"/>
    <row r="7744" ht="10.199999999999999" hidden="1" x14ac:dyDescent="0.2"/>
    <row r="7745" ht="10.199999999999999" hidden="1" x14ac:dyDescent="0.2"/>
    <row r="7746" ht="10.199999999999999" hidden="1" x14ac:dyDescent="0.2"/>
    <row r="7747" ht="10.199999999999999" hidden="1" x14ac:dyDescent="0.2"/>
    <row r="7748" ht="10.199999999999999" hidden="1" x14ac:dyDescent="0.2"/>
    <row r="7749" ht="10.199999999999999" hidden="1" x14ac:dyDescent="0.2"/>
    <row r="7750" ht="10.199999999999999" hidden="1" x14ac:dyDescent="0.2"/>
    <row r="7751" ht="10.199999999999999" hidden="1" x14ac:dyDescent="0.2"/>
    <row r="7752" ht="10.199999999999999" hidden="1" x14ac:dyDescent="0.2"/>
    <row r="7753" ht="10.199999999999999" hidden="1" x14ac:dyDescent="0.2"/>
    <row r="7754" ht="10.199999999999999" hidden="1" x14ac:dyDescent="0.2"/>
    <row r="7755" ht="10.199999999999999" hidden="1" x14ac:dyDescent="0.2"/>
    <row r="7756" ht="10.199999999999999" hidden="1" x14ac:dyDescent="0.2"/>
    <row r="7757" ht="10.199999999999999" hidden="1" x14ac:dyDescent="0.2"/>
    <row r="7758" ht="10.199999999999999" hidden="1" x14ac:dyDescent="0.2"/>
    <row r="7759" ht="10.199999999999999" hidden="1" x14ac:dyDescent="0.2"/>
    <row r="7760" ht="10.199999999999999" hidden="1" x14ac:dyDescent="0.2"/>
    <row r="7761" ht="10.199999999999999" hidden="1" x14ac:dyDescent="0.2"/>
    <row r="7762" ht="10.199999999999999" hidden="1" x14ac:dyDescent="0.2"/>
    <row r="7763" ht="10.199999999999999" hidden="1" x14ac:dyDescent="0.2"/>
    <row r="7764" ht="10.199999999999999" hidden="1" x14ac:dyDescent="0.2"/>
    <row r="7765" ht="10.199999999999999" hidden="1" x14ac:dyDescent="0.2"/>
    <row r="7766" ht="10.199999999999999" hidden="1" x14ac:dyDescent="0.2"/>
    <row r="7767" ht="10.199999999999999" hidden="1" x14ac:dyDescent="0.2"/>
    <row r="7768" ht="10.199999999999999" hidden="1" x14ac:dyDescent="0.2"/>
    <row r="7769" ht="10.199999999999999" hidden="1" x14ac:dyDescent="0.2"/>
    <row r="7770" ht="10.199999999999999" hidden="1" x14ac:dyDescent="0.2"/>
    <row r="7771" ht="10.199999999999999" hidden="1" x14ac:dyDescent="0.2"/>
    <row r="7772" ht="10.199999999999999" hidden="1" x14ac:dyDescent="0.2"/>
    <row r="7773" ht="10.199999999999999" hidden="1" x14ac:dyDescent="0.2"/>
    <row r="7774" ht="10.199999999999999" hidden="1" x14ac:dyDescent="0.2"/>
    <row r="7775" ht="10.199999999999999" hidden="1" x14ac:dyDescent="0.2"/>
    <row r="7776" ht="10.199999999999999" hidden="1" x14ac:dyDescent="0.2"/>
    <row r="7777" ht="10.199999999999999" hidden="1" x14ac:dyDescent="0.2"/>
    <row r="7778" ht="10.199999999999999" hidden="1" x14ac:dyDescent="0.2"/>
    <row r="7779" ht="10.199999999999999" hidden="1" x14ac:dyDescent="0.2"/>
    <row r="7780" ht="10.199999999999999" hidden="1" x14ac:dyDescent="0.2"/>
    <row r="7781" ht="10.199999999999999" hidden="1" x14ac:dyDescent="0.2"/>
    <row r="7782" ht="10.199999999999999" hidden="1" x14ac:dyDescent="0.2"/>
    <row r="7783" ht="10.199999999999999" hidden="1" x14ac:dyDescent="0.2"/>
    <row r="7784" ht="10.199999999999999" hidden="1" x14ac:dyDescent="0.2"/>
    <row r="7785" ht="10.199999999999999" hidden="1" x14ac:dyDescent="0.2"/>
    <row r="7786" ht="10.199999999999999" hidden="1" x14ac:dyDescent="0.2"/>
    <row r="7787" ht="10.199999999999999" hidden="1" x14ac:dyDescent="0.2"/>
    <row r="7788" ht="10.199999999999999" hidden="1" x14ac:dyDescent="0.2"/>
    <row r="7789" ht="10.199999999999999" hidden="1" x14ac:dyDescent="0.2"/>
    <row r="7790" ht="10.199999999999999" hidden="1" x14ac:dyDescent="0.2"/>
    <row r="7791" ht="10.199999999999999" hidden="1" x14ac:dyDescent="0.2"/>
    <row r="7792" ht="10.199999999999999" hidden="1" x14ac:dyDescent="0.2"/>
    <row r="7793" ht="10.199999999999999" hidden="1" x14ac:dyDescent="0.2"/>
    <row r="7794" ht="10.199999999999999" hidden="1" x14ac:dyDescent="0.2"/>
    <row r="7795" ht="10.199999999999999" hidden="1" x14ac:dyDescent="0.2"/>
    <row r="7796" ht="10.199999999999999" hidden="1" x14ac:dyDescent="0.2"/>
    <row r="7797" ht="10.199999999999999" hidden="1" x14ac:dyDescent="0.2"/>
    <row r="7798" ht="10.199999999999999" hidden="1" x14ac:dyDescent="0.2"/>
    <row r="7799" ht="10.199999999999999" hidden="1" x14ac:dyDescent="0.2"/>
    <row r="7800" ht="10.199999999999999" hidden="1" x14ac:dyDescent="0.2"/>
    <row r="7801" ht="10.199999999999999" hidden="1" x14ac:dyDescent="0.2"/>
    <row r="7802" ht="10.199999999999999" hidden="1" x14ac:dyDescent="0.2"/>
    <row r="7803" ht="10.199999999999999" hidden="1" x14ac:dyDescent="0.2"/>
    <row r="7804" ht="10.199999999999999" hidden="1" x14ac:dyDescent="0.2"/>
    <row r="7805" ht="10.199999999999999" hidden="1" x14ac:dyDescent="0.2"/>
    <row r="7806" ht="10.199999999999999" hidden="1" x14ac:dyDescent="0.2"/>
    <row r="7807" ht="10.199999999999999" hidden="1" x14ac:dyDescent="0.2"/>
    <row r="7808" ht="10.199999999999999" hidden="1" x14ac:dyDescent="0.2"/>
    <row r="7809" ht="10.199999999999999" hidden="1" x14ac:dyDescent="0.2"/>
    <row r="7810" ht="10.199999999999999" hidden="1" x14ac:dyDescent="0.2"/>
    <row r="7811" ht="10.199999999999999" hidden="1" x14ac:dyDescent="0.2"/>
    <row r="7812" ht="10.199999999999999" hidden="1" x14ac:dyDescent="0.2"/>
    <row r="7813" ht="10.199999999999999" hidden="1" x14ac:dyDescent="0.2"/>
    <row r="7814" ht="10.199999999999999" hidden="1" x14ac:dyDescent="0.2"/>
    <row r="7815" ht="10.199999999999999" hidden="1" x14ac:dyDescent="0.2"/>
    <row r="7816" ht="10.199999999999999" hidden="1" x14ac:dyDescent="0.2"/>
    <row r="7817" ht="10.199999999999999" hidden="1" x14ac:dyDescent="0.2"/>
    <row r="7818" ht="10.199999999999999" hidden="1" x14ac:dyDescent="0.2"/>
    <row r="7819" ht="10.199999999999999" hidden="1" x14ac:dyDescent="0.2"/>
    <row r="7820" ht="10.199999999999999" hidden="1" x14ac:dyDescent="0.2"/>
    <row r="7821" ht="10.199999999999999" hidden="1" x14ac:dyDescent="0.2"/>
    <row r="7822" ht="10.199999999999999" hidden="1" x14ac:dyDescent="0.2"/>
    <row r="7823" ht="10.199999999999999" hidden="1" x14ac:dyDescent="0.2"/>
    <row r="7824" ht="10.199999999999999" hidden="1" x14ac:dyDescent="0.2"/>
    <row r="7825" ht="10.199999999999999" hidden="1" x14ac:dyDescent="0.2"/>
    <row r="7826" ht="10.199999999999999" hidden="1" x14ac:dyDescent="0.2"/>
    <row r="7827" ht="10.199999999999999" hidden="1" x14ac:dyDescent="0.2"/>
    <row r="7828" ht="10.199999999999999" hidden="1" x14ac:dyDescent="0.2"/>
    <row r="7829" ht="10.199999999999999" hidden="1" x14ac:dyDescent="0.2"/>
    <row r="7830" ht="10.199999999999999" hidden="1" x14ac:dyDescent="0.2"/>
    <row r="7831" ht="10.199999999999999" hidden="1" x14ac:dyDescent="0.2"/>
    <row r="7832" ht="10.199999999999999" hidden="1" x14ac:dyDescent="0.2"/>
    <row r="7833" ht="10.199999999999999" hidden="1" x14ac:dyDescent="0.2"/>
    <row r="7834" ht="10.199999999999999" hidden="1" x14ac:dyDescent="0.2"/>
    <row r="7835" ht="10.199999999999999" hidden="1" x14ac:dyDescent="0.2"/>
    <row r="7836" ht="10.199999999999999" hidden="1" x14ac:dyDescent="0.2"/>
    <row r="7837" ht="10.199999999999999" hidden="1" x14ac:dyDescent="0.2"/>
    <row r="7838" ht="10.199999999999999" hidden="1" x14ac:dyDescent="0.2"/>
    <row r="7839" ht="10.199999999999999" hidden="1" x14ac:dyDescent="0.2"/>
    <row r="7840" ht="10.199999999999999" hidden="1" x14ac:dyDescent="0.2"/>
    <row r="7841" ht="10.199999999999999" hidden="1" x14ac:dyDescent="0.2"/>
    <row r="7842" ht="10.199999999999999" hidden="1" x14ac:dyDescent="0.2"/>
    <row r="7843" ht="10.199999999999999" hidden="1" x14ac:dyDescent="0.2"/>
    <row r="7844" ht="10.199999999999999" hidden="1" x14ac:dyDescent="0.2"/>
    <row r="7845" ht="10.199999999999999" hidden="1" x14ac:dyDescent="0.2"/>
    <row r="7846" ht="10.199999999999999" hidden="1" x14ac:dyDescent="0.2"/>
    <row r="7847" ht="10.199999999999999" hidden="1" x14ac:dyDescent="0.2"/>
    <row r="7848" ht="10.199999999999999" hidden="1" x14ac:dyDescent="0.2"/>
    <row r="7849" ht="10.199999999999999" hidden="1" x14ac:dyDescent="0.2"/>
    <row r="7850" ht="10.199999999999999" hidden="1" x14ac:dyDescent="0.2"/>
    <row r="7851" ht="10.199999999999999" hidden="1" x14ac:dyDescent="0.2"/>
    <row r="7852" ht="10.199999999999999" hidden="1" x14ac:dyDescent="0.2"/>
    <row r="7853" ht="10.199999999999999" hidden="1" x14ac:dyDescent="0.2"/>
    <row r="7854" ht="10.199999999999999" hidden="1" x14ac:dyDescent="0.2"/>
    <row r="7855" ht="10.199999999999999" hidden="1" x14ac:dyDescent="0.2"/>
    <row r="7856" ht="10.199999999999999" hidden="1" x14ac:dyDescent="0.2"/>
    <row r="7857" ht="10.199999999999999" hidden="1" x14ac:dyDescent="0.2"/>
    <row r="7858" ht="10.199999999999999" hidden="1" x14ac:dyDescent="0.2"/>
    <row r="7859" ht="10.199999999999999" hidden="1" x14ac:dyDescent="0.2"/>
    <row r="7860" ht="10.199999999999999" hidden="1" x14ac:dyDescent="0.2"/>
    <row r="7861" ht="10.199999999999999" hidden="1" x14ac:dyDescent="0.2"/>
    <row r="7862" ht="10.199999999999999" hidden="1" x14ac:dyDescent="0.2"/>
    <row r="7863" ht="10.199999999999999" hidden="1" x14ac:dyDescent="0.2"/>
    <row r="7864" ht="10.199999999999999" hidden="1" x14ac:dyDescent="0.2"/>
    <row r="7865" ht="10.199999999999999" hidden="1" x14ac:dyDescent="0.2"/>
    <row r="7866" ht="10.199999999999999" hidden="1" x14ac:dyDescent="0.2"/>
    <row r="7867" ht="10.199999999999999" hidden="1" x14ac:dyDescent="0.2"/>
    <row r="7868" ht="10.199999999999999" hidden="1" x14ac:dyDescent="0.2"/>
    <row r="7869" ht="10.199999999999999" hidden="1" x14ac:dyDescent="0.2"/>
    <row r="7870" ht="10.199999999999999" hidden="1" x14ac:dyDescent="0.2"/>
    <row r="7871" ht="10.199999999999999" hidden="1" x14ac:dyDescent="0.2"/>
    <row r="7872" ht="10.199999999999999" hidden="1" x14ac:dyDescent="0.2"/>
    <row r="7873" ht="10.199999999999999" hidden="1" x14ac:dyDescent="0.2"/>
    <row r="7874" ht="10.199999999999999" hidden="1" x14ac:dyDescent="0.2"/>
    <row r="7875" ht="10.199999999999999" hidden="1" x14ac:dyDescent="0.2"/>
    <row r="7876" ht="10.199999999999999" hidden="1" x14ac:dyDescent="0.2"/>
    <row r="7877" ht="10.199999999999999" hidden="1" x14ac:dyDescent="0.2"/>
    <row r="7878" ht="10.199999999999999" hidden="1" x14ac:dyDescent="0.2"/>
    <row r="7879" ht="10.199999999999999" hidden="1" x14ac:dyDescent="0.2"/>
    <row r="7880" ht="10.199999999999999" hidden="1" x14ac:dyDescent="0.2"/>
    <row r="7881" ht="10.199999999999999" hidden="1" x14ac:dyDescent="0.2"/>
    <row r="7882" ht="10.199999999999999" hidden="1" x14ac:dyDescent="0.2"/>
    <row r="7883" ht="10.199999999999999" hidden="1" x14ac:dyDescent="0.2"/>
    <row r="7884" ht="10.199999999999999" hidden="1" x14ac:dyDescent="0.2"/>
    <row r="7885" ht="10.199999999999999" hidden="1" x14ac:dyDescent="0.2"/>
    <row r="7886" ht="10.199999999999999" hidden="1" x14ac:dyDescent="0.2"/>
    <row r="7887" ht="10.199999999999999" hidden="1" x14ac:dyDescent="0.2"/>
    <row r="7888" ht="10.199999999999999" hidden="1" x14ac:dyDescent="0.2"/>
    <row r="7889" ht="10.199999999999999" hidden="1" x14ac:dyDescent="0.2"/>
    <row r="7890" ht="10.199999999999999" hidden="1" x14ac:dyDescent="0.2"/>
    <row r="7891" ht="10.199999999999999" hidden="1" x14ac:dyDescent="0.2"/>
    <row r="7892" ht="10.199999999999999" hidden="1" x14ac:dyDescent="0.2"/>
    <row r="7893" ht="10.199999999999999" hidden="1" x14ac:dyDescent="0.2"/>
    <row r="7894" ht="10.199999999999999" hidden="1" x14ac:dyDescent="0.2"/>
    <row r="7895" ht="10.199999999999999" hidden="1" x14ac:dyDescent="0.2"/>
    <row r="7896" ht="10.199999999999999" hidden="1" x14ac:dyDescent="0.2"/>
    <row r="7897" ht="10.199999999999999" hidden="1" x14ac:dyDescent="0.2"/>
    <row r="7898" ht="10.199999999999999" hidden="1" x14ac:dyDescent="0.2"/>
    <row r="7899" ht="10.199999999999999" hidden="1" x14ac:dyDescent="0.2"/>
    <row r="7900" ht="10.199999999999999" hidden="1" x14ac:dyDescent="0.2"/>
    <row r="7901" ht="10.199999999999999" hidden="1" x14ac:dyDescent="0.2"/>
    <row r="7902" ht="10.199999999999999" hidden="1" x14ac:dyDescent="0.2"/>
    <row r="7903" ht="10.199999999999999" hidden="1" x14ac:dyDescent="0.2"/>
    <row r="7904" ht="10.199999999999999" hidden="1" x14ac:dyDescent="0.2"/>
    <row r="7905" ht="10.199999999999999" hidden="1" x14ac:dyDescent="0.2"/>
    <row r="7906" ht="10.199999999999999" hidden="1" x14ac:dyDescent="0.2"/>
    <row r="7907" ht="10.199999999999999" hidden="1" x14ac:dyDescent="0.2"/>
    <row r="7908" ht="10.199999999999999" hidden="1" x14ac:dyDescent="0.2"/>
    <row r="7909" ht="10.199999999999999" hidden="1" x14ac:dyDescent="0.2"/>
    <row r="7910" ht="10.199999999999999" hidden="1" x14ac:dyDescent="0.2"/>
    <row r="7911" ht="10.199999999999999" hidden="1" x14ac:dyDescent="0.2"/>
    <row r="7912" ht="10.199999999999999" hidden="1" x14ac:dyDescent="0.2"/>
    <row r="7913" ht="10.199999999999999" hidden="1" x14ac:dyDescent="0.2"/>
    <row r="7914" ht="10.199999999999999" hidden="1" x14ac:dyDescent="0.2"/>
    <row r="7915" ht="10.199999999999999" hidden="1" x14ac:dyDescent="0.2"/>
    <row r="7916" ht="10.199999999999999" hidden="1" x14ac:dyDescent="0.2"/>
    <row r="7917" ht="10.199999999999999" hidden="1" x14ac:dyDescent="0.2"/>
    <row r="7918" ht="10.199999999999999" hidden="1" x14ac:dyDescent="0.2"/>
    <row r="7919" ht="10.199999999999999" hidden="1" x14ac:dyDescent="0.2"/>
    <row r="7920" ht="10.199999999999999" hidden="1" x14ac:dyDescent="0.2"/>
    <row r="7921" ht="10.199999999999999" hidden="1" x14ac:dyDescent="0.2"/>
    <row r="7922" ht="10.199999999999999" hidden="1" x14ac:dyDescent="0.2"/>
    <row r="7923" ht="10.199999999999999" hidden="1" x14ac:dyDescent="0.2"/>
    <row r="7924" ht="10.199999999999999" hidden="1" x14ac:dyDescent="0.2"/>
    <row r="7925" ht="10.199999999999999" hidden="1" x14ac:dyDescent="0.2"/>
    <row r="7926" ht="10.199999999999999" hidden="1" x14ac:dyDescent="0.2"/>
    <row r="7927" ht="10.199999999999999" hidden="1" x14ac:dyDescent="0.2"/>
    <row r="7928" ht="10.199999999999999" hidden="1" x14ac:dyDescent="0.2"/>
    <row r="7929" ht="10.199999999999999" hidden="1" x14ac:dyDescent="0.2"/>
    <row r="7930" ht="10.199999999999999" hidden="1" x14ac:dyDescent="0.2"/>
    <row r="7931" ht="10.199999999999999" hidden="1" x14ac:dyDescent="0.2"/>
    <row r="7932" ht="10.199999999999999" hidden="1" x14ac:dyDescent="0.2"/>
    <row r="7933" ht="10.199999999999999" hidden="1" x14ac:dyDescent="0.2"/>
    <row r="7934" ht="10.199999999999999" hidden="1" x14ac:dyDescent="0.2"/>
    <row r="7935" ht="10.199999999999999" hidden="1" x14ac:dyDescent="0.2"/>
    <row r="7936" ht="10.199999999999999" hidden="1" x14ac:dyDescent="0.2"/>
    <row r="7937" ht="10.199999999999999" hidden="1" x14ac:dyDescent="0.2"/>
    <row r="7938" ht="10.199999999999999" hidden="1" x14ac:dyDescent="0.2"/>
    <row r="7939" ht="10.199999999999999" hidden="1" x14ac:dyDescent="0.2"/>
    <row r="7940" ht="10.199999999999999" hidden="1" x14ac:dyDescent="0.2"/>
    <row r="7941" ht="10.199999999999999" hidden="1" x14ac:dyDescent="0.2"/>
    <row r="7942" ht="10.199999999999999" hidden="1" x14ac:dyDescent="0.2"/>
    <row r="7943" ht="10.199999999999999" hidden="1" x14ac:dyDescent="0.2"/>
    <row r="7944" ht="10.199999999999999" hidden="1" x14ac:dyDescent="0.2"/>
    <row r="7945" ht="10.199999999999999" hidden="1" x14ac:dyDescent="0.2"/>
    <row r="7946" ht="10.199999999999999" hidden="1" x14ac:dyDescent="0.2"/>
    <row r="7947" ht="10.199999999999999" hidden="1" x14ac:dyDescent="0.2"/>
    <row r="7948" ht="10.199999999999999" hidden="1" x14ac:dyDescent="0.2"/>
    <row r="7949" ht="10.199999999999999" hidden="1" x14ac:dyDescent="0.2"/>
    <row r="7950" ht="10.199999999999999" hidden="1" x14ac:dyDescent="0.2"/>
    <row r="7951" ht="10.199999999999999" hidden="1" x14ac:dyDescent="0.2"/>
    <row r="7952" ht="10.199999999999999" hidden="1" x14ac:dyDescent="0.2"/>
    <row r="7953" ht="10.199999999999999" hidden="1" x14ac:dyDescent="0.2"/>
    <row r="7954" ht="10.199999999999999" hidden="1" x14ac:dyDescent="0.2"/>
    <row r="7955" ht="10.199999999999999" hidden="1" x14ac:dyDescent="0.2"/>
    <row r="7956" ht="10.199999999999999" hidden="1" x14ac:dyDescent="0.2"/>
    <row r="7957" ht="10.199999999999999" hidden="1" x14ac:dyDescent="0.2"/>
    <row r="7958" ht="10.199999999999999" hidden="1" x14ac:dyDescent="0.2"/>
    <row r="7959" ht="10.199999999999999" hidden="1" x14ac:dyDescent="0.2"/>
    <row r="7960" ht="10.199999999999999" hidden="1" x14ac:dyDescent="0.2"/>
    <row r="7961" ht="10.199999999999999" hidden="1" x14ac:dyDescent="0.2"/>
    <row r="7962" ht="10.199999999999999" hidden="1" x14ac:dyDescent="0.2"/>
    <row r="7963" ht="10.199999999999999" hidden="1" x14ac:dyDescent="0.2"/>
    <row r="7964" ht="10.199999999999999" hidden="1" x14ac:dyDescent="0.2"/>
    <row r="7965" ht="10.199999999999999" hidden="1" x14ac:dyDescent="0.2"/>
    <row r="7966" ht="10.199999999999999" hidden="1" x14ac:dyDescent="0.2"/>
    <row r="7967" ht="10.199999999999999" hidden="1" x14ac:dyDescent="0.2"/>
    <row r="7968" ht="10.199999999999999" hidden="1" x14ac:dyDescent="0.2"/>
    <row r="7969" ht="10.199999999999999" hidden="1" x14ac:dyDescent="0.2"/>
    <row r="7970" ht="10.199999999999999" hidden="1" x14ac:dyDescent="0.2"/>
    <row r="7971" ht="10.199999999999999" hidden="1" x14ac:dyDescent="0.2"/>
    <row r="7972" ht="10.199999999999999" hidden="1" x14ac:dyDescent="0.2"/>
    <row r="7973" ht="10.199999999999999" hidden="1" x14ac:dyDescent="0.2"/>
    <row r="7974" ht="10.199999999999999" hidden="1" x14ac:dyDescent="0.2"/>
    <row r="7975" ht="10.199999999999999" hidden="1" x14ac:dyDescent="0.2"/>
    <row r="7976" ht="10.199999999999999" hidden="1" x14ac:dyDescent="0.2"/>
    <row r="7977" ht="10.199999999999999" hidden="1" x14ac:dyDescent="0.2"/>
    <row r="7978" ht="10.199999999999999" hidden="1" x14ac:dyDescent="0.2"/>
    <row r="7979" ht="10.199999999999999" hidden="1" x14ac:dyDescent="0.2"/>
    <row r="7980" ht="10.199999999999999" hidden="1" x14ac:dyDescent="0.2"/>
    <row r="7981" ht="10.199999999999999" hidden="1" x14ac:dyDescent="0.2"/>
    <row r="7982" ht="10.199999999999999" hidden="1" x14ac:dyDescent="0.2"/>
    <row r="7983" ht="10.199999999999999" hidden="1" x14ac:dyDescent="0.2"/>
    <row r="7984" ht="10.199999999999999" hidden="1" x14ac:dyDescent="0.2"/>
    <row r="7985" ht="10.199999999999999" hidden="1" x14ac:dyDescent="0.2"/>
    <row r="7986" ht="10.199999999999999" hidden="1" x14ac:dyDescent="0.2"/>
    <row r="7987" ht="10.199999999999999" hidden="1" x14ac:dyDescent="0.2"/>
    <row r="7988" ht="10.199999999999999" hidden="1" x14ac:dyDescent="0.2"/>
    <row r="7989" ht="10.199999999999999" hidden="1" x14ac:dyDescent="0.2"/>
    <row r="7990" ht="10.199999999999999" hidden="1" x14ac:dyDescent="0.2"/>
    <row r="7991" ht="10.199999999999999" hidden="1" x14ac:dyDescent="0.2"/>
    <row r="7992" ht="10.199999999999999" hidden="1" x14ac:dyDescent="0.2"/>
    <row r="7993" ht="10.199999999999999" hidden="1" x14ac:dyDescent="0.2"/>
    <row r="7994" ht="10.199999999999999" hidden="1" x14ac:dyDescent="0.2"/>
    <row r="7995" ht="10.199999999999999" hidden="1" x14ac:dyDescent="0.2"/>
    <row r="7996" ht="10.199999999999999" hidden="1" x14ac:dyDescent="0.2"/>
    <row r="7997" ht="10.199999999999999" hidden="1" x14ac:dyDescent="0.2"/>
    <row r="7998" ht="10.199999999999999" hidden="1" x14ac:dyDescent="0.2"/>
    <row r="7999" ht="10.199999999999999" hidden="1" x14ac:dyDescent="0.2"/>
    <row r="8000" ht="10.199999999999999" hidden="1" x14ac:dyDescent="0.2"/>
    <row r="8001" ht="10.199999999999999" hidden="1" x14ac:dyDescent="0.2"/>
    <row r="8002" ht="10.199999999999999" hidden="1" x14ac:dyDescent="0.2"/>
    <row r="8003" ht="10.199999999999999" hidden="1" x14ac:dyDescent="0.2"/>
    <row r="8004" ht="10.199999999999999" hidden="1" x14ac:dyDescent="0.2"/>
    <row r="8005" ht="10.199999999999999" hidden="1" x14ac:dyDescent="0.2"/>
    <row r="8006" ht="10.199999999999999" hidden="1" x14ac:dyDescent="0.2"/>
    <row r="8007" ht="10.199999999999999" hidden="1" x14ac:dyDescent="0.2"/>
    <row r="8008" ht="10.199999999999999" hidden="1" x14ac:dyDescent="0.2"/>
    <row r="8009" ht="10.199999999999999" hidden="1" x14ac:dyDescent="0.2"/>
    <row r="8010" ht="10.199999999999999" hidden="1" x14ac:dyDescent="0.2"/>
    <row r="8011" ht="10.199999999999999" hidden="1" x14ac:dyDescent="0.2"/>
    <row r="8012" ht="10.199999999999999" hidden="1" x14ac:dyDescent="0.2"/>
    <row r="8013" ht="10.199999999999999" hidden="1" x14ac:dyDescent="0.2"/>
    <row r="8014" ht="10.199999999999999" hidden="1" x14ac:dyDescent="0.2"/>
    <row r="8015" ht="10.199999999999999" hidden="1" x14ac:dyDescent="0.2"/>
    <row r="8016" ht="10.199999999999999" hidden="1" x14ac:dyDescent="0.2"/>
    <row r="8017" ht="10.199999999999999" hidden="1" x14ac:dyDescent="0.2"/>
    <row r="8018" ht="10.199999999999999" hidden="1" x14ac:dyDescent="0.2"/>
    <row r="8019" ht="10.199999999999999" hidden="1" x14ac:dyDescent="0.2"/>
    <row r="8020" ht="10.199999999999999" hidden="1" x14ac:dyDescent="0.2"/>
    <row r="8021" ht="10.199999999999999" hidden="1" x14ac:dyDescent="0.2"/>
    <row r="8022" ht="10.199999999999999" hidden="1" x14ac:dyDescent="0.2"/>
    <row r="8023" ht="10.199999999999999" hidden="1" x14ac:dyDescent="0.2"/>
    <row r="8024" ht="10.199999999999999" hidden="1" x14ac:dyDescent="0.2"/>
    <row r="8025" ht="10.199999999999999" hidden="1" x14ac:dyDescent="0.2"/>
    <row r="8026" ht="10.199999999999999" hidden="1" x14ac:dyDescent="0.2"/>
    <row r="8027" ht="10.199999999999999" hidden="1" x14ac:dyDescent="0.2"/>
    <row r="8028" ht="10.199999999999999" hidden="1" x14ac:dyDescent="0.2"/>
    <row r="8029" ht="10.199999999999999" hidden="1" x14ac:dyDescent="0.2"/>
    <row r="8030" ht="10.199999999999999" hidden="1" x14ac:dyDescent="0.2"/>
    <row r="8031" ht="10.199999999999999" hidden="1" x14ac:dyDescent="0.2"/>
    <row r="8032" ht="10.199999999999999" hidden="1" x14ac:dyDescent="0.2"/>
    <row r="8033" ht="10.199999999999999" hidden="1" x14ac:dyDescent="0.2"/>
    <row r="8034" ht="10.199999999999999" hidden="1" x14ac:dyDescent="0.2"/>
    <row r="8035" ht="10.199999999999999" hidden="1" x14ac:dyDescent="0.2"/>
    <row r="8036" ht="10.199999999999999" hidden="1" x14ac:dyDescent="0.2"/>
    <row r="8037" ht="10.199999999999999" hidden="1" x14ac:dyDescent="0.2"/>
    <row r="8038" ht="10.199999999999999" hidden="1" x14ac:dyDescent="0.2"/>
    <row r="8039" ht="10.199999999999999" hidden="1" x14ac:dyDescent="0.2"/>
    <row r="8040" ht="10.199999999999999" hidden="1" x14ac:dyDescent="0.2"/>
    <row r="8041" ht="10.199999999999999" hidden="1" x14ac:dyDescent="0.2"/>
    <row r="8042" ht="10.199999999999999" hidden="1" x14ac:dyDescent="0.2"/>
    <row r="8043" ht="10.199999999999999" hidden="1" x14ac:dyDescent="0.2"/>
    <row r="8044" ht="10.199999999999999" hidden="1" x14ac:dyDescent="0.2"/>
    <row r="8045" ht="10.199999999999999" hidden="1" x14ac:dyDescent="0.2"/>
    <row r="8046" ht="10.199999999999999" hidden="1" x14ac:dyDescent="0.2"/>
    <row r="8047" ht="10.199999999999999" hidden="1" x14ac:dyDescent="0.2"/>
    <row r="8048" ht="10.199999999999999" hidden="1" x14ac:dyDescent="0.2"/>
    <row r="8049" ht="10.199999999999999" hidden="1" x14ac:dyDescent="0.2"/>
    <row r="8050" ht="10.199999999999999" hidden="1" x14ac:dyDescent="0.2"/>
    <row r="8051" ht="10.199999999999999" hidden="1" x14ac:dyDescent="0.2"/>
    <row r="8052" ht="10.199999999999999" hidden="1" x14ac:dyDescent="0.2"/>
    <row r="8053" ht="10.199999999999999" hidden="1" x14ac:dyDescent="0.2"/>
    <row r="8054" ht="10.199999999999999" hidden="1" x14ac:dyDescent="0.2"/>
    <row r="8055" ht="10.199999999999999" hidden="1" x14ac:dyDescent="0.2"/>
    <row r="8056" ht="10.199999999999999" hidden="1" x14ac:dyDescent="0.2"/>
    <row r="8057" ht="10.199999999999999" hidden="1" x14ac:dyDescent="0.2"/>
    <row r="8058" ht="10.199999999999999" hidden="1" x14ac:dyDescent="0.2"/>
    <row r="8059" ht="10.199999999999999" hidden="1" x14ac:dyDescent="0.2"/>
    <row r="8060" ht="10.199999999999999" hidden="1" x14ac:dyDescent="0.2"/>
    <row r="8061" ht="10.199999999999999" hidden="1" x14ac:dyDescent="0.2"/>
    <row r="8062" ht="10.199999999999999" hidden="1" x14ac:dyDescent="0.2"/>
    <row r="8063" ht="10.199999999999999" hidden="1" x14ac:dyDescent="0.2"/>
    <row r="8064" ht="10.199999999999999" hidden="1" x14ac:dyDescent="0.2"/>
    <row r="8065" ht="10.199999999999999" hidden="1" x14ac:dyDescent="0.2"/>
    <row r="8066" ht="10.199999999999999" hidden="1" x14ac:dyDescent="0.2"/>
    <row r="8067" ht="10.199999999999999" hidden="1" x14ac:dyDescent="0.2"/>
    <row r="8068" ht="10.199999999999999" hidden="1" x14ac:dyDescent="0.2"/>
    <row r="8069" ht="10.199999999999999" hidden="1" x14ac:dyDescent="0.2"/>
    <row r="8070" ht="10.199999999999999" hidden="1" x14ac:dyDescent="0.2"/>
    <row r="8071" ht="10.199999999999999" hidden="1" x14ac:dyDescent="0.2"/>
    <row r="8072" ht="10.199999999999999" hidden="1" x14ac:dyDescent="0.2"/>
    <row r="8073" ht="10.199999999999999" hidden="1" x14ac:dyDescent="0.2"/>
    <row r="8074" ht="10.199999999999999" hidden="1" x14ac:dyDescent="0.2"/>
    <row r="8075" ht="10.199999999999999" hidden="1" x14ac:dyDescent="0.2"/>
    <row r="8076" ht="10.199999999999999" hidden="1" x14ac:dyDescent="0.2"/>
    <row r="8077" ht="10.199999999999999" hidden="1" x14ac:dyDescent="0.2"/>
    <row r="8078" ht="10.199999999999999" hidden="1" x14ac:dyDescent="0.2"/>
    <row r="8079" ht="10.199999999999999" hidden="1" x14ac:dyDescent="0.2"/>
    <row r="8080" ht="10.199999999999999" hidden="1" x14ac:dyDescent="0.2"/>
    <row r="8081" ht="10.199999999999999" hidden="1" x14ac:dyDescent="0.2"/>
    <row r="8082" ht="10.199999999999999" hidden="1" x14ac:dyDescent="0.2"/>
    <row r="8083" ht="10.199999999999999" hidden="1" x14ac:dyDescent="0.2"/>
    <row r="8084" ht="10.199999999999999" hidden="1" x14ac:dyDescent="0.2"/>
    <row r="8085" ht="10.199999999999999" hidden="1" x14ac:dyDescent="0.2"/>
    <row r="8086" ht="10.199999999999999" hidden="1" x14ac:dyDescent="0.2"/>
    <row r="8087" ht="10.199999999999999" hidden="1" x14ac:dyDescent="0.2"/>
    <row r="8088" ht="10.199999999999999" hidden="1" x14ac:dyDescent="0.2"/>
    <row r="8089" ht="10.199999999999999" hidden="1" x14ac:dyDescent="0.2"/>
    <row r="8090" ht="10.199999999999999" hidden="1" x14ac:dyDescent="0.2"/>
    <row r="8091" ht="10.199999999999999" hidden="1" x14ac:dyDescent="0.2"/>
    <row r="8092" ht="10.199999999999999" hidden="1" x14ac:dyDescent="0.2"/>
    <row r="8093" ht="10.199999999999999" hidden="1" x14ac:dyDescent="0.2"/>
    <row r="8094" ht="10.199999999999999" hidden="1" x14ac:dyDescent="0.2"/>
    <row r="8095" ht="10.199999999999999" hidden="1" x14ac:dyDescent="0.2"/>
    <row r="8096" ht="10.199999999999999" hidden="1" x14ac:dyDescent="0.2"/>
    <row r="8097" ht="10.199999999999999" hidden="1" x14ac:dyDescent="0.2"/>
    <row r="8098" ht="10.199999999999999" hidden="1" x14ac:dyDescent="0.2"/>
    <row r="8099" ht="10.199999999999999" hidden="1" x14ac:dyDescent="0.2"/>
    <row r="8100" ht="10.199999999999999" hidden="1" x14ac:dyDescent="0.2"/>
    <row r="8101" ht="10.199999999999999" hidden="1" x14ac:dyDescent="0.2"/>
    <row r="8102" ht="10.199999999999999" hidden="1" x14ac:dyDescent="0.2"/>
    <row r="8103" ht="10.199999999999999" hidden="1" x14ac:dyDescent="0.2"/>
    <row r="8104" ht="10.199999999999999" hidden="1" x14ac:dyDescent="0.2"/>
    <row r="8105" ht="10.199999999999999" hidden="1" x14ac:dyDescent="0.2"/>
    <row r="8106" ht="10.199999999999999" hidden="1" x14ac:dyDescent="0.2"/>
    <row r="8107" ht="10.199999999999999" hidden="1" x14ac:dyDescent="0.2"/>
    <row r="8108" ht="10.199999999999999" hidden="1" x14ac:dyDescent="0.2"/>
    <row r="8109" ht="10.199999999999999" hidden="1" x14ac:dyDescent="0.2"/>
    <row r="8110" ht="10.199999999999999" hidden="1" x14ac:dyDescent="0.2"/>
    <row r="8111" ht="10.199999999999999" hidden="1" x14ac:dyDescent="0.2"/>
    <row r="8112" ht="10.199999999999999" hidden="1" x14ac:dyDescent="0.2"/>
    <row r="8113" ht="10.199999999999999" hidden="1" x14ac:dyDescent="0.2"/>
    <row r="8114" ht="10.199999999999999" hidden="1" x14ac:dyDescent="0.2"/>
    <row r="8115" ht="10.199999999999999" hidden="1" x14ac:dyDescent="0.2"/>
    <row r="8116" ht="10.199999999999999" hidden="1" x14ac:dyDescent="0.2"/>
    <row r="8117" ht="10.199999999999999" hidden="1" x14ac:dyDescent="0.2"/>
    <row r="8118" ht="10.199999999999999" hidden="1" x14ac:dyDescent="0.2"/>
    <row r="8119" ht="10.199999999999999" hidden="1" x14ac:dyDescent="0.2"/>
    <row r="8120" ht="10.199999999999999" hidden="1" x14ac:dyDescent="0.2"/>
    <row r="8121" ht="10.199999999999999" hidden="1" x14ac:dyDescent="0.2"/>
    <row r="8122" ht="10.199999999999999" hidden="1" x14ac:dyDescent="0.2"/>
    <row r="8123" ht="10.199999999999999" hidden="1" x14ac:dyDescent="0.2"/>
    <row r="8124" ht="10.199999999999999" hidden="1" x14ac:dyDescent="0.2"/>
    <row r="8125" ht="10.199999999999999" hidden="1" x14ac:dyDescent="0.2"/>
    <row r="8126" ht="10.199999999999999" hidden="1" x14ac:dyDescent="0.2"/>
    <row r="8127" ht="10.199999999999999" hidden="1" x14ac:dyDescent="0.2"/>
    <row r="8128" ht="10.199999999999999" hidden="1" x14ac:dyDescent="0.2"/>
    <row r="8129" ht="10.199999999999999" hidden="1" x14ac:dyDescent="0.2"/>
    <row r="8130" ht="10.199999999999999" hidden="1" x14ac:dyDescent="0.2"/>
    <row r="8131" ht="10.199999999999999" hidden="1" x14ac:dyDescent="0.2"/>
    <row r="8132" ht="10.199999999999999" hidden="1" x14ac:dyDescent="0.2"/>
    <row r="8133" ht="10.199999999999999" hidden="1" x14ac:dyDescent="0.2"/>
    <row r="8134" ht="10.199999999999999" hidden="1" x14ac:dyDescent="0.2"/>
    <row r="8135" ht="10.199999999999999" hidden="1" x14ac:dyDescent="0.2"/>
    <row r="8136" ht="10.199999999999999" hidden="1" x14ac:dyDescent="0.2"/>
    <row r="8137" ht="10.199999999999999" hidden="1" x14ac:dyDescent="0.2"/>
    <row r="8138" ht="10.199999999999999" hidden="1" x14ac:dyDescent="0.2"/>
    <row r="8139" ht="10.199999999999999" hidden="1" x14ac:dyDescent="0.2"/>
    <row r="8140" ht="10.199999999999999" hidden="1" x14ac:dyDescent="0.2"/>
    <row r="8141" ht="10.199999999999999" hidden="1" x14ac:dyDescent="0.2"/>
    <row r="8142" ht="10.199999999999999" hidden="1" x14ac:dyDescent="0.2"/>
    <row r="8143" ht="10.199999999999999" hidden="1" x14ac:dyDescent="0.2"/>
    <row r="8144" ht="10.199999999999999" hidden="1" x14ac:dyDescent="0.2"/>
    <row r="8145" ht="10.199999999999999" hidden="1" x14ac:dyDescent="0.2"/>
    <row r="8146" ht="10.199999999999999" hidden="1" x14ac:dyDescent="0.2"/>
    <row r="8147" ht="10.199999999999999" hidden="1" x14ac:dyDescent="0.2"/>
    <row r="8148" ht="10.199999999999999" hidden="1" x14ac:dyDescent="0.2"/>
    <row r="8149" ht="10.199999999999999" hidden="1" x14ac:dyDescent="0.2"/>
    <row r="8150" ht="10.199999999999999" hidden="1" x14ac:dyDescent="0.2"/>
    <row r="8151" ht="10.199999999999999" hidden="1" x14ac:dyDescent="0.2"/>
    <row r="8152" ht="10.199999999999999" hidden="1" x14ac:dyDescent="0.2"/>
    <row r="8153" ht="10.199999999999999" hidden="1" x14ac:dyDescent="0.2"/>
    <row r="8154" ht="10.199999999999999" hidden="1" x14ac:dyDescent="0.2"/>
    <row r="8155" ht="10.199999999999999" hidden="1" x14ac:dyDescent="0.2"/>
    <row r="8156" ht="10.199999999999999" hidden="1" x14ac:dyDescent="0.2"/>
    <row r="8157" ht="10.199999999999999" hidden="1" x14ac:dyDescent="0.2"/>
    <row r="8158" ht="10.199999999999999" hidden="1" x14ac:dyDescent="0.2"/>
    <row r="8159" ht="10.199999999999999" hidden="1" x14ac:dyDescent="0.2"/>
    <row r="8160" ht="10.199999999999999" hidden="1" x14ac:dyDescent="0.2"/>
    <row r="8161" ht="10.199999999999999" hidden="1" x14ac:dyDescent="0.2"/>
    <row r="8162" ht="10.199999999999999" hidden="1" x14ac:dyDescent="0.2"/>
    <row r="8163" ht="10.199999999999999" hidden="1" x14ac:dyDescent="0.2"/>
    <row r="8164" ht="10.199999999999999" hidden="1" x14ac:dyDescent="0.2"/>
    <row r="8165" ht="10.199999999999999" hidden="1" x14ac:dyDescent="0.2"/>
    <row r="8166" ht="10.199999999999999" hidden="1" x14ac:dyDescent="0.2"/>
    <row r="8167" ht="10.199999999999999" hidden="1" x14ac:dyDescent="0.2"/>
    <row r="8168" ht="10.199999999999999" hidden="1" x14ac:dyDescent="0.2"/>
    <row r="8169" ht="10.199999999999999" hidden="1" x14ac:dyDescent="0.2"/>
    <row r="8170" ht="10.199999999999999" hidden="1" x14ac:dyDescent="0.2"/>
    <row r="8171" ht="10.199999999999999" hidden="1" x14ac:dyDescent="0.2"/>
    <row r="8172" ht="10.199999999999999" hidden="1" x14ac:dyDescent="0.2"/>
    <row r="8173" ht="10.199999999999999" hidden="1" x14ac:dyDescent="0.2"/>
    <row r="8174" ht="10.199999999999999" hidden="1" x14ac:dyDescent="0.2"/>
    <row r="8175" ht="10.199999999999999" hidden="1" x14ac:dyDescent="0.2"/>
    <row r="8176" ht="10.199999999999999" hidden="1" x14ac:dyDescent="0.2"/>
    <row r="8177" ht="10.199999999999999" hidden="1" x14ac:dyDescent="0.2"/>
    <row r="8178" ht="10.199999999999999" hidden="1" x14ac:dyDescent="0.2"/>
    <row r="8179" ht="10.199999999999999" hidden="1" x14ac:dyDescent="0.2"/>
    <row r="8180" ht="10.199999999999999" hidden="1" x14ac:dyDescent="0.2"/>
    <row r="8181" ht="10.199999999999999" hidden="1" x14ac:dyDescent="0.2"/>
    <row r="8182" ht="10.199999999999999" hidden="1" x14ac:dyDescent="0.2"/>
    <row r="8183" ht="10.199999999999999" hidden="1" x14ac:dyDescent="0.2"/>
    <row r="8184" ht="10.199999999999999" hidden="1" x14ac:dyDescent="0.2"/>
    <row r="8185" ht="10.199999999999999" hidden="1" x14ac:dyDescent="0.2"/>
    <row r="8186" ht="10.199999999999999" hidden="1" x14ac:dyDescent="0.2"/>
    <row r="8187" ht="10.199999999999999" hidden="1" x14ac:dyDescent="0.2"/>
    <row r="8188" ht="10.199999999999999" hidden="1" x14ac:dyDescent="0.2"/>
    <row r="8189" ht="10.199999999999999" hidden="1" x14ac:dyDescent="0.2"/>
    <row r="8190" ht="10.199999999999999" hidden="1" x14ac:dyDescent="0.2"/>
    <row r="8191" ht="10.199999999999999" hidden="1" x14ac:dyDescent="0.2"/>
    <row r="8192" ht="10.199999999999999" hidden="1" x14ac:dyDescent="0.2"/>
    <row r="8193" ht="10.199999999999999" hidden="1" x14ac:dyDescent="0.2"/>
    <row r="8194" ht="10.199999999999999" hidden="1" x14ac:dyDescent="0.2"/>
    <row r="8195" ht="10.199999999999999" hidden="1" x14ac:dyDescent="0.2"/>
    <row r="8196" ht="10.199999999999999" hidden="1" x14ac:dyDescent="0.2"/>
    <row r="8197" ht="10.199999999999999" hidden="1" x14ac:dyDescent="0.2"/>
    <row r="8198" ht="10.199999999999999" hidden="1" x14ac:dyDescent="0.2"/>
    <row r="8199" ht="10.199999999999999" hidden="1" x14ac:dyDescent="0.2"/>
    <row r="8200" ht="10.199999999999999" hidden="1" x14ac:dyDescent="0.2"/>
    <row r="8201" ht="10.199999999999999" hidden="1" x14ac:dyDescent="0.2"/>
    <row r="8202" ht="10.199999999999999" hidden="1" x14ac:dyDescent="0.2"/>
    <row r="8203" ht="10.199999999999999" hidden="1" x14ac:dyDescent="0.2"/>
    <row r="8204" ht="10.199999999999999" hidden="1" x14ac:dyDescent="0.2"/>
    <row r="8205" ht="10.199999999999999" hidden="1" x14ac:dyDescent="0.2"/>
    <row r="8206" ht="10.199999999999999" hidden="1" x14ac:dyDescent="0.2"/>
    <row r="8207" ht="10.199999999999999" hidden="1" x14ac:dyDescent="0.2"/>
    <row r="8208" ht="10.199999999999999" hidden="1" x14ac:dyDescent="0.2"/>
    <row r="8209" ht="10.199999999999999" hidden="1" x14ac:dyDescent="0.2"/>
    <row r="8210" ht="10.199999999999999" hidden="1" x14ac:dyDescent="0.2"/>
    <row r="8211" ht="10.199999999999999" hidden="1" x14ac:dyDescent="0.2"/>
    <row r="8212" ht="10.199999999999999" hidden="1" x14ac:dyDescent="0.2"/>
    <row r="8213" ht="10.199999999999999" hidden="1" x14ac:dyDescent="0.2"/>
    <row r="8214" ht="10.199999999999999" hidden="1" x14ac:dyDescent="0.2"/>
    <row r="8215" ht="10.199999999999999" hidden="1" x14ac:dyDescent="0.2"/>
    <row r="8216" ht="10.199999999999999" hidden="1" x14ac:dyDescent="0.2"/>
    <row r="8217" ht="10.199999999999999" hidden="1" x14ac:dyDescent="0.2"/>
    <row r="8218" ht="10.199999999999999" hidden="1" x14ac:dyDescent="0.2"/>
    <row r="8219" ht="10.199999999999999" hidden="1" x14ac:dyDescent="0.2"/>
    <row r="8220" ht="10.199999999999999" hidden="1" x14ac:dyDescent="0.2"/>
    <row r="8221" ht="10.199999999999999" hidden="1" x14ac:dyDescent="0.2"/>
    <row r="8222" ht="10.199999999999999" hidden="1" x14ac:dyDescent="0.2"/>
    <row r="8223" ht="10.199999999999999" hidden="1" x14ac:dyDescent="0.2"/>
    <row r="8224" ht="10.199999999999999" hidden="1" x14ac:dyDescent="0.2"/>
    <row r="8225" ht="10.199999999999999" hidden="1" x14ac:dyDescent="0.2"/>
    <row r="8226" ht="10.199999999999999" hidden="1" x14ac:dyDescent="0.2"/>
    <row r="8227" ht="10.199999999999999" hidden="1" x14ac:dyDescent="0.2"/>
    <row r="8228" ht="10.199999999999999" hidden="1" x14ac:dyDescent="0.2"/>
    <row r="8229" ht="10.199999999999999" hidden="1" x14ac:dyDescent="0.2"/>
    <row r="8230" ht="10.199999999999999" hidden="1" x14ac:dyDescent="0.2"/>
    <row r="8231" ht="10.199999999999999" hidden="1" x14ac:dyDescent="0.2"/>
    <row r="8232" ht="10.199999999999999" hidden="1" x14ac:dyDescent="0.2"/>
    <row r="8233" ht="10.199999999999999" hidden="1" x14ac:dyDescent="0.2"/>
    <row r="8234" ht="10.199999999999999" hidden="1" x14ac:dyDescent="0.2"/>
    <row r="8235" ht="10.199999999999999" hidden="1" x14ac:dyDescent="0.2"/>
    <row r="8236" ht="10.199999999999999" hidden="1" x14ac:dyDescent="0.2"/>
    <row r="8237" ht="10.199999999999999" hidden="1" x14ac:dyDescent="0.2"/>
    <row r="8238" ht="10.199999999999999" hidden="1" x14ac:dyDescent="0.2"/>
    <row r="8239" ht="10.199999999999999" hidden="1" x14ac:dyDescent="0.2"/>
    <row r="8240" ht="10.199999999999999" hidden="1" x14ac:dyDescent="0.2"/>
    <row r="8241" ht="10.199999999999999" hidden="1" x14ac:dyDescent="0.2"/>
    <row r="8242" ht="10.199999999999999" hidden="1" x14ac:dyDescent="0.2"/>
    <row r="8243" ht="10.199999999999999" hidden="1" x14ac:dyDescent="0.2"/>
    <row r="8244" ht="10.199999999999999" hidden="1" x14ac:dyDescent="0.2"/>
    <row r="8245" ht="10.199999999999999" hidden="1" x14ac:dyDescent="0.2"/>
    <row r="8246" ht="10.199999999999999" hidden="1" x14ac:dyDescent="0.2"/>
    <row r="8247" ht="10.199999999999999" hidden="1" x14ac:dyDescent="0.2"/>
    <row r="8248" ht="10.199999999999999" hidden="1" x14ac:dyDescent="0.2"/>
    <row r="8249" ht="10.199999999999999" hidden="1" x14ac:dyDescent="0.2"/>
    <row r="8250" ht="10.199999999999999" hidden="1" x14ac:dyDescent="0.2"/>
    <row r="8251" ht="10.199999999999999" hidden="1" x14ac:dyDescent="0.2"/>
    <row r="8252" ht="10.199999999999999" hidden="1" x14ac:dyDescent="0.2"/>
    <row r="8253" ht="10.199999999999999" hidden="1" x14ac:dyDescent="0.2"/>
    <row r="8254" ht="10.199999999999999" hidden="1" x14ac:dyDescent="0.2"/>
    <row r="8255" ht="10.199999999999999" hidden="1" x14ac:dyDescent="0.2"/>
    <row r="8256" ht="10.199999999999999" hidden="1" x14ac:dyDescent="0.2"/>
    <row r="8257" ht="10.199999999999999" hidden="1" x14ac:dyDescent="0.2"/>
    <row r="8258" ht="10.199999999999999" hidden="1" x14ac:dyDescent="0.2"/>
    <row r="8259" ht="10.199999999999999" hidden="1" x14ac:dyDescent="0.2"/>
    <row r="8260" ht="10.199999999999999" hidden="1" x14ac:dyDescent="0.2"/>
    <row r="8261" ht="10.199999999999999" hidden="1" x14ac:dyDescent="0.2"/>
    <row r="8262" ht="10.199999999999999" hidden="1" x14ac:dyDescent="0.2"/>
    <row r="8263" ht="10.199999999999999" hidden="1" x14ac:dyDescent="0.2"/>
    <row r="8264" ht="10.199999999999999" hidden="1" x14ac:dyDescent="0.2"/>
    <row r="8265" ht="10.199999999999999" hidden="1" x14ac:dyDescent="0.2"/>
    <row r="8266" ht="10.199999999999999" hidden="1" x14ac:dyDescent="0.2"/>
    <row r="8267" ht="10.199999999999999" hidden="1" x14ac:dyDescent="0.2"/>
    <row r="8268" ht="10.199999999999999" hidden="1" x14ac:dyDescent="0.2"/>
    <row r="8269" ht="10.199999999999999" hidden="1" x14ac:dyDescent="0.2"/>
    <row r="8270" ht="10.199999999999999" hidden="1" x14ac:dyDescent="0.2"/>
    <row r="8271" ht="10.199999999999999" hidden="1" x14ac:dyDescent="0.2"/>
    <row r="8272" ht="10.199999999999999" hidden="1" x14ac:dyDescent="0.2"/>
    <row r="8273" ht="10.199999999999999" hidden="1" x14ac:dyDescent="0.2"/>
    <row r="8274" ht="10.199999999999999" hidden="1" x14ac:dyDescent="0.2"/>
    <row r="8275" ht="10.199999999999999" hidden="1" x14ac:dyDescent="0.2"/>
    <row r="8276" ht="10.199999999999999" hidden="1" x14ac:dyDescent="0.2"/>
    <row r="8277" ht="10.199999999999999" hidden="1" x14ac:dyDescent="0.2"/>
    <row r="8278" ht="10.199999999999999" hidden="1" x14ac:dyDescent="0.2"/>
    <row r="8279" ht="10.199999999999999" hidden="1" x14ac:dyDescent="0.2"/>
    <row r="8280" ht="10.199999999999999" hidden="1" x14ac:dyDescent="0.2"/>
    <row r="8281" ht="10.199999999999999" hidden="1" x14ac:dyDescent="0.2"/>
    <row r="8282" ht="10.199999999999999" hidden="1" x14ac:dyDescent="0.2"/>
    <row r="8283" ht="10.199999999999999" hidden="1" x14ac:dyDescent="0.2"/>
    <row r="8284" ht="10.199999999999999" hidden="1" x14ac:dyDescent="0.2"/>
    <row r="8285" ht="10.199999999999999" hidden="1" x14ac:dyDescent="0.2"/>
    <row r="8286" ht="10.199999999999999" hidden="1" x14ac:dyDescent="0.2"/>
    <row r="8287" ht="10.199999999999999" hidden="1" x14ac:dyDescent="0.2"/>
    <row r="8288" ht="10.199999999999999" hidden="1" x14ac:dyDescent="0.2"/>
    <row r="8289" ht="10.199999999999999" hidden="1" x14ac:dyDescent="0.2"/>
    <row r="8290" ht="10.199999999999999" hidden="1" x14ac:dyDescent="0.2"/>
    <row r="8291" ht="10.199999999999999" hidden="1" x14ac:dyDescent="0.2"/>
    <row r="8292" ht="10.199999999999999" hidden="1" x14ac:dyDescent="0.2"/>
    <row r="8293" ht="10.199999999999999" hidden="1" x14ac:dyDescent="0.2"/>
    <row r="8294" ht="10.199999999999999" hidden="1" x14ac:dyDescent="0.2"/>
    <row r="8295" ht="10.199999999999999" hidden="1" x14ac:dyDescent="0.2"/>
    <row r="8296" ht="10.199999999999999" hidden="1" x14ac:dyDescent="0.2"/>
    <row r="8297" ht="10.199999999999999" hidden="1" x14ac:dyDescent="0.2"/>
    <row r="8298" ht="10.199999999999999" hidden="1" x14ac:dyDescent="0.2"/>
    <row r="8299" ht="10.199999999999999" hidden="1" x14ac:dyDescent="0.2"/>
    <row r="8300" ht="10.199999999999999" hidden="1" x14ac:dyDescent="0.2"/>
    <row r="8301" ht="10.199999999999999" hidden="1" x14ac:dyDescent="0.2"/>
    <row r="8302" ht="10.199999999999999" hidden="1" x14ac:dyDescent="0.2"/>
    <row r="8303" ht="10.199999999999999" hidden="1" x14ac:dyDescent="0.2"/>
    <row r="8304" ht="10.199999999999999" hidden="1" x14ac:dyDescent="0.2"/>
    <row r="8305" ht="10.199999999999999" hidden="1" x14ac:dyDescent="0.2"/>
    <row r="8306" ht="10.199999999999999" hidden="1" x14ac:dyDescent="0.2"/>
    <row r="8307" ht="10.199999999999999" hidden="1" x14ac:dyDescent="0.2"/>
    <row r="8308" ht="10.199999999999999" hidden="1" x14ac:dyDescent="0.2"/>
    <row r="8309" ht="10.199999999999999" hidden="1" x14ac:dyDescent="0.2"/>
    <row r="8310" ht="10.199999999999999" hidden="1" x14ac:dyDescent="0.2"/>
    <row r="8311" ht="10.199999999999999" hidden="1" x14ac:dyDescent="0.2"/>
    <row r="8312" ht="10.199999999999999" hidden="1" x14ac:dyDescent="0.2"/>
    <row r="8313" ht="10.199999999999999" hidden="1" x14ac:dyDescent="0.2"/>
    <row r="8314" ht="10.199999999999999" hidden="1" x14ac:dyDescent="0.2"/>
    <row r="8315" ht="10.199999999999999" hidden="1" x14ac:dyDescent="0.2"/>
    <row r="8316" ht="10.199999999999999" hidden="1" x14ac:dyDescent="0.2"/>
    <row r="8317" ht="10.199999999999999" hidden="1" x14ac:dyDescent="0.2"/>
    <row r="8318" ht="10.199999999999999" hidden="1" x14ac:dyDescent="0.2"/>
    <row r="8319" ht="10.199999999999999" hidden="1" x14ac:dyDescent="0.2"/>
    <row r="8320" ht="10.199999999999999" hidden="1" x14ac:dyDescent="0.2"/>
    <row r="8321" ht="10.199999999999999" hidden="1" x14ac:dyDescent="0.2"/>
    <row r="8322" ht="10.199999999999999" hidden="1" x14ac:dyDescent="0.2"/>
    <row r="8323" ht="10.199999999999999" hidden="1" x14ac:dyDescent="0.2"/>
    <row r="8324" ht="10.199999999999999" hidden="1" x14ac:dyDescent="0.2"/>
    <row r="8325" ht="10.199999999999999" hidden="1" x14ac:dyDescent="0.2"/>
    <row r="8326" ht="10.199999999999999" hidden="1" x14ac:dyDescent="0.2"/>
    <row r="8327" ht="10.199999999999999" hidden="1" x14ac:dyDescent="0.2"/>
    <row r="8328" ht="10.199999999999999" hidden="1" x14ac:dyDescent="0.2"/>
    <row r="8329" ht="10.199999999999999" hidden="1" x14ac:dyDescent="0.2"/>
    <row r="8330" ht="10.199999999999999" hidden="1" x14ac:dyDescent="0.2"/>
    <row r="8331" ht="10.199999999999999" hidden="1" x14ac:dyDescent="0.2"/>
    <row r="8332" ht="10.199999999999999" hidden="1" x14ac:dyDescent="0.2"/>
    <row r="8333" ht="10.199999999999999" hidden="1" x14ac:dyDescent="0.2"/>
    <row r="8334" ht="10.199999999999999" hidden="1" x14ac:dyDescent="0.2"/>
    <row r="8335" ht="10.199999999999999" hidden="1" x14ac:dyDescent="0.2"/>
    <row r="8336" ht="10.199999999999999" hidden="1" x14ac:dyDescent="0.2"/>
    <row r="8337" ht="10.199999999999999" hidden="1" x14ac:dyDescent="0.2"/>
    <row r="8338" ht="10.199999999999999" hidden="1" x14ac:dyDescent="0.2"/>
    <row r="8339" ht="10.199999999999999" hidden="1" x14ac:dyDescent="0.2"/>
    <row r="8340" ht="10.199999999999999" hidden="1" x14ac:dyDescent="0.2"/>
    <row r="8341" ht="10.199999999999999" hidden="1" x14ac:dyDescent="0.2"/>
    <row r="8342" ht="10.199999999999999" hidden="1" x14ac:dyDescent="0.2"/>
    <row r="8343" ht="10.199999999999999" hidden="1" x14ac:dyDescent="0.2"/>
    <row r="8344" ht="10.199999999999999" hidden="1" x14ac:dyDescent="0.2"/>
    <row r="8345" ht="10.199999999999999" hidden="1" x14ac:dyDescent="0.2"/>
    <row r="8346" ht="10.199999999999999" hidden="1" x14ac:dyDescent="0.2"/>
    <row r="8347" ht="10.199999999999999" hidden="1" x14ac:dyDescent="0.2"/>
    <row r="8348" ht="10.199999999999999" hidden="1" x14ac:dyDescent="0.2"/>
    <row r="8349" ht="10.199999999999999" hidden="1" x14ac:dyDescent="0.2"/>
    <row r="8350" ht="10.199999999999999" hidden="1" x14ac:dyDescent="0.2"/>
    <row r="8351" ht="10.199999999999999" hidden="1" x14ac:dyDescent="0.2"/>
    <row r="8352" ht="10.199999999999999" hidden="1" x14ac:dyDescent="0.2"/>
    <row r="8353" ht="10.199999999999999" hidden="1" x14ac:dyDescent="0.2"/>
    <row r="8354" ht="10.199999999999999" hidden="1" x14ac:dyDescent="0.2"/>
    <row r="8355" ht="10.199999999999999" hidden="1" x14ac:dyDescent="0.2"/>
    <row r="8356" ht="10.199999999999999" hidden="1" x14ac:dyDescent="0.2"/>
    <row r="8357" ht="10.199999999999999" hidden="1" x14ac:dyDescent="0.2"/>
    <row r="8358" ht="10.199999999999999" hidden="1" x14ac:dyDescent="0.2"/>
    <row r="8359" ht="10.199999999999999" hidden="1" x14ac:dyDescent="0.2"/>
    <row r="8360" ht="10.199999999999999" hidden="1" x14ac:dyDescent="0.2"/>
    <row r="8361" ht="10.199999999999999" hidden="1" x14ac:dyDescent="0.2"/>
    <row r="8362" ht="10.199999999999999" hidden="1" x14ac:dyDescent="0.2"/>
    <row r="8363" ht="10.199999999999999" hidden="1" x14ac:dyDescent="0.2"/>
    <row r="8364" ht="10.199999999999999" hidden="1" x14ac:dyDescent="0.2"/>
    <row r="8365" ht="10.199999999999999" hidden="1" x14ac:dyDescent="0.2"/>
    <row r="8366" ht="10.199999999999999" hidden="1" x14ac:dyDescent="0.2"/>
    <row r="8367" ht="10.199999999999999" hidden="1" x14ac:dyDescent="0.2"/>
    <row r="8368" ht="10.199999999999999" hidden="1" x14ac:dyDescent="0.2"/>
    <row r="8369" ht="10.199999999999999" hidden="1" x14ac:dyDescent="0.2"/>
    <row r="8370" ht="10.199999999999999" hidden="1" x14ac:dyDescent="0.2"/>
    <row r="8371" ht="10.199999999999999" hidden="1" x14ac:dyDescent="0.2"/>
    <row r="8372" ht="10.199999999999999" hidden="1" x14ac:dyDescent="0.2"/>
    <row r="8373" ht="10.199999999999999" hidden="1" x14ac:dyDescent="0.2"/>
    <row r="8374" ht="10.199999999999999" hidden="1" x14ac:dyDescent="0.2"/>
    <row r="8375" ht="10.199999999999999" hidden="1" x14ac:dyDescent="0.2"/>
    <row r="8376" ht="10.199999999999999" hidden="1" x14ac:dyDescent="0.2"/>
    <row r="8377" ht="10.199999999999999" hidden="1" x14ac:dyDescent="0.2"/>
    <row r="8378" ht="10.199999999999999" hidden="1" x14ac:dyDescent="0.2"/>
    <row r="8379" ht="10.199999999999999" hidden="1" x14ac:dyDescent="0.2"/>
    <row r="8380" ht="10.199999999999999" hidden="1" x14ac:dyDescent="0.2"/>
    <row r="8381" ht="10.199999999999999" hidden="1" x14ac:dyDescent="0.2"/>
    <row r="8382" ht="10.199999999999999" hidden="1" x14ac:dyDescent="0.2"/>
    <row r="8383" ht="10.199999999999999" hidden="1" x14ac:dyDescent="0.2"/>
    <row r="8384" ht="10.199999999999999" hidden="1" x14ac:dyDescent="0.2"/>
    <row r="8385" ht="10.199999999999999" hidden="1" x14ac:dyDescent="0.2"/>
    <row r="8386" ht="10.199999999999999" hidden="1" x14ac:dyDescent="0.2"/>
    <row r="8387" ht="10.199999999999999" hidden="1" x14ac:dyDescent="0.2"/>
    <row r="8388" ht="10.199999999999999" hidden="1" x14ac:dyDescent="0.2"/>
    <row r="8389" ht="10.199999999999999" hidden="1" x14ac:dyDescent="0.2"/>
    <row r="8390" ht="10.199999999999999" hidden="1" x14ac:dyDescent="0.2"/>
    <row r="8391" ht="10.199999999999999" hidden="1" x14ac:dyDescent="0.2"/>
    <row r="8392" ht="10.199999999999999" hidden="1" x14ac:dyDescent="0.2"/>
    <row r="8393" ht="10.199999999999999" hidden="1" x14ac:dyDescent="0.2"/>
    <row r="8394" ht="10.199999999999999" hidden="1" x14ac:dyDescent="0.2"/>
    <row r="8395" ht="10.199999999999999" hidden="1" x14ac:dyDescent="0.2"/>
    <row r="8396" ht="10.199999999999999" hidden="1" x14ac:dyDescent="0.2"/>
    <row r="8397" ht="10.199999999999999" hidden="1" x14ac:dyDescent="0.2"/>
    <row r="8398" ht="10.199999999999999" hidden="1" x14ac:dyDescent="0.2"/>
    <row r="8399" ht="10.199999999999999" hidden="1" x14ac:dyDescent="0.2"/>
    <row r="8400" ht="10.199999999999999" hidden="1" x14ac:dyDescent="0.2"/>
    <row r="8401" ht="10.199999999999999" hidden="1" x14ac:dyDescent="0.2"/>
    <row r="8402" ht="10.199999999999999" hidden="1" x14ac:dyDescent="0.2"/>
    <row r="8403" ht="10.199999999999999" hidden="1" x14ac:dyDescent="0.2"/>
    <row r="8404" ht="10.199999999999999" hidden="1" x14ac:dyDescent="0.2"/>
    <row r="8405" ht="10.199999999999999" hidden="1" x14ac:dyDescent="0.2"/>
    <row r="8406" ht="10.199999999999999" hidden="1" x14ac:dyDescent="0.2"/>
    <row r="8407" ht="10.199999999999999" hidden="1" x14ac:dyDescent="0.2"/>
    <row r="8408" ht="10.199999999999999" hidden="1" x14ac:dyDescent="0.2"/>
    <row r="8409" ht="10.199999999999999" hidden="1" x14ac:dyDescent="0.2"/>
    <row r="8410" ht="10.199999999999999" hidden="1" x14ac:dyDescent="0.2"/>
    <row r="8411" ht="10.199999999999999" hidden="1" x14ac:dyDescent="0.2"/>
    <row r="8412" ht="10.199999999999999" hidden="1" x14ac:dyDescent="0.2"/>
    <row r="8413" ht="10.199999999999999" hidden="1" x14ac:dyDescent="0.2"/>
    <row r="8414" ht="10.199999999999999" hidden="1" x14ac:dyDescent="0.2"/>
    <row r="8415" ht="10.199999999999999" hidden="1" x14ac:dyDescent="0.2"/>
    <row r="8416" ht="10.199999999999999" hidden="1" x14ac:dyDescent="0.2"/>
    <row r="8417" ht="10.199999999999999" hidden="1" x14ac:dyDescent="0.2"/>
    <row r="8418" ht="10.199999999999999" hidden="1" x14ac:dyDescent="0.2"/>
    <row r="8419" ht="10.199999999999999" hidden="1" x14ac:dyDescent="0.2"/>
    <row r="8420" ht="10.199999999999999" hidden="1" x14ac:dyDescent="0.2"/>
    <row r="8421" ht="10.199999999999999" hidden="1" x14ac:dyDescent="0.2"/>
    <row r="8422" ht="10.199999999999999" hidden="1" x14ac:dyDescent="0.2"/>
    <row r="8423" ht="10.199999999999999" hidden="1" x14ac:dyDescent="0.2"/>
    <row r="8424" ht="10.199999999999999" hidden="1" x14ac:dyDescent="0.2"/>
    <row r="8425" ht="10.199999999999999" hidden="1" x14ac:dyDescent="0.2"/>
    <row r="8426" ht="10.199999999999999" hidden="1" x14ac:dyDescent="0.2"/>
    <row r="8427" ht="10.199999999999999" hidden="1" x14ac:dyDescent="0.2"/>
    <row r="8428" ht="10.199999999999999" hidden="1" x14ac:dyDescent="0.2"/>
    <row r="8429" ht="10.199999999999999" hidden="1" x14ac:dyDescent="0.2"/>
    <row r="8430" ht="10.199999999999999" hidden="1" x14ac:dyDescent="0.2"/>
    <row r="8431" ht="10.199999999999999" hidden="1" x14ac:dyDescent="0.2"/>
    <row r="8432" ht="10.199999999999999" hidden="1" x14ac:dyDescent="0.2"/>
    <row r="8433" ht="10.199999999999999" hidden="1" x14ac:dyDescent="0.2"/>
    <row r="8434" ht="10.199999999999999" hidden="1" x14ac:dyDescent="0.2"/>
    <row r="8435" ht="10.199999999999999" hidden="1" x14ac:dyDescent="0.2"/>
    <row r="8436" ht="10.199999999999999" hidden="1" x14ac:dyDescent="0.2"/>
    <row r="8437" ht="10.199999999999999" hidden="1" x14ac:dyDescent="0.2"/>
    <row r="8438" ht="10.199999999999999" hidden="1" x14ac:dyDescent="0.2"/>
    <row r="8439" ht="10.199999999999999" hidden="1" x14ac:dyDescent="0.2"/>
    <row r="8440" ht="10.199999999999999" hidden="1" x14ac:dyDescent="0.2"/>
    <row r="8441" ht="10.199999999999999" hidden="1" x14ac:dyDescent="0.2"/>
    <row r="8442" ht="10.199999999999999" hidden="1" x14ac:dyDescent="0.2"/>
    <row r="8443" ht="10.199999999999999" hidden="1" x14ac:dyDescent="0.2"/>
    <row r="8444" ht="10.199999999999999" hidden="1" x14ac:dyDescent="0.2"/>
    <row r="8445" ht="10.199999999999999" hidden="1" x14ac:dyDescent="0.2"/>
    <row r="8446" ht="10.199999999999999" hidden="1" x14ac:dyDescent="0.2"/>
    <row r="8447" ht="10.199999999999999" hidden="1" x14ac:dyDescent="0.2"/>
    <row r="8448" ht="10.199999999999999" hidden="1" x14ac:dyDescent="0.2"/>
    <row r="8449" ht="10.199999999999999" hidden="1" x14ac:dyDescent="0.2"/>
    <row r="8450" ht="10.199999999999999" hidden="1" x14ac:dyDescent="0.2"/>
    <row r="8451" ht="10.199999999999999" hidden="1" x14ac:dyDescent="0.2"/>
    <row r="8452" ht="10.199999999999999" hidden="1" x14ac:dyDescent="0.2"/>
    <row r="8453" ht="10.199999999999999" hidden="1" x14ac:dyDescent="0.2"/>
    <row r="8454" ht="10.199999999999999" hidden="1" x14ac:dyDescent="0.2"/>
    <row r="8455" ht="10.199999999999999" hidden="1" x14ac:dyDescent="0.2"/>
    <row r="8456" ht="10.199999999999999" hidden="1" x14ac:dyDescent="0.2"/>
    <row r="8457" ht="10.199999999999999" hidden="1" x14ac:dyDescent="0.2"/>
    <row r="8458" ht="10.199999999999999" hidden="1" x14ac:dyDescent="0.2"/>
    <row r="8459" ht="10.199999999999999" hidden="1" x14ac:dyDescent="0.2"/>
    <row r="8460" ht="10.199999999999999" hidden="1" x14ac:dyDescent="0.2"/>
    <row r="8461" ht="10.199999999999999" hidden="1" x14ac:dyDescent="0.2"/>
    <row r="8462" ht="10.199999999999999" hidden="1" x14ac:dyDescent="0.2"/>
    <row r="8463" ht="10.199999999999999" hidden="1" x14ac:dyDescent="0.2"/>
    <row r="8464" ht="10.199999999999999" hidden="1" x14ac:dyDescent="0.2"/>
    <row r="8465" ht="10.199999999999999" hidden="1" x14ac:dyDescent="0.2"/>
    <row r="8466" ht="10.199999999999999" hidden="1" x14ac:dyDescent="0.2"/>
    <row r="8467" ht="10.199999999999999" hidden="1" x14ac:dyDescent="0.2"/>
    <row r="8468" ht="10.199999999999999" hidden="1" x14ac:dyDescent="0.2"/>
    <row r="8469" ht="10.199999999999999" hidden="1" x14ac:dyDescent="0.2"/>
    <row r="8470" ht="10.199999999999999" hidden="1" x14ac:dyDescent="0.2"/>
    <row r="8471" ht="10.199999999999999" hidden="1" x14ac:dyDescent="0.2"/>
    <row r="8472" ht="10.199999999999999" hidden="1" x14ac:dyDescent="0.2"/>
    <row r="8473" ht="10.199999999999999" hidden="1" x14ac:dyDescent="0.2"/>
    <row r="8474" ht="10.199999999999999" hidden="1" x14ac:dyDescent="0.2"/>
    <row r="8475" ht="10.199999999999999" hidden="1" x14ac:dyDescent="0.2"/>
    <row r="8476" ht="10.199999999999999" hidden="1" x14ac:dyDescent="0.2"/>
    <row r="8477" ht="10.199999999999999" hidden="1" x14ac:dyDescent="0.2"/>
    <row r="8478" ht="10.199999999999999" hidden="1" x14ac:dyDescent="0.2"/>
    <row r="8479" ht="10.199999999999999" hidden="1" x14ac:dyDescent="0.2"/>
    <row r="8480" ht="10.199999999999999" hidden="1" x14ac:dyDescent="0.2"/>
    <row r="8481" ht="10.199999999999999" hidden="1" x14ac:dyDescent="0.2"/>
    <row r="8482" ht="10.199999999999999" hidden="1" x14ac:dyDescent="0.2"/>
    <row r="8483" ht="10.199999999999999" hidden="1" x14ac:dyDescent="0.2"/>
    <row r="8484" ht="10.199999999999999" hidden="1" x14ac:dyDescent="0.2"/>
    <row r="8485" ht="10.199999999999999" hidden="1" x14ac:dyDescent="0.2"/>
    <row r="8486" ht="10.199999999999999" hidden="1" x14ac:dyDescent="0.2"/>
    <row r="8487" ht="10.199999999999999" hidden="1" x14ac:dyDescent="0.2"/>
    <row r="8488" ht="10.199999999999999" hidden="1" x14ac:dyDescent="0.2"/>
    <row r="8489" ht="10.199999999999999" hidden="1" x14ac:dyDescent="0.2"/>
    <row r="8490" ht="10.199999999999999" hidden="1" x14ac:dyDescent="0.2"/>
    <row r="8491" ht="10.199999999999999" hidden="1" x14ac:dyDescent="0.2"/>
    <row r="8492" ht="10.199999999999999" hidden="1" x14ac:dyDescent="0.2"/>
    <row r="8493" ht="10.199999999999999" hidden="1" x14ac:dyDescent="0.2"/>
    <row r="8494" ht="10.199999999999999" hidden="1" x14ac:dyDescent="0.2"/>
    <row r="8495" ht="10.199999999999999" hidden="1" x14ac:dyDescent="0.2"/>
    <row r="8496" ht="10.199999999999999" hidden="1" x14ac:dyDescent="0.2"/>
    <row r="8497" ht="10.199999999999999" hidden="1" x14ac:dyDescent="0.2"/>
    <row r="8498" ht="10.199999999999999" hidden="1" x14ac:dyDescent="0.2"/>
    <row r="8499" ht="10.199999999999999" hidden="1" x14ac:dyDescent="0.2"/>
    <row r="8500" ht="10.199999999999999" hidden="1" x14ac:dyDescent="0.2"/>
    <row r="8501" ht="10.199999999999999" hidden="1" x14ac:dyDescent="0.2"/>
    <row r="8502" ht="10.199999999999999" hidden="1" x14ac:dyDescent="0.2"/>
    <row r="8503" ht="10.199999999999999" hidden="1" x14ac:dyDescent="0.2"/>
    <row r="8504" ht="10.199999999999999" hidden="1" x14ac:dyDescent="0.2"/>
    <row r="8505" ht="10.199999999999999" hidden="1" x14ac:dyDescent="0.2"/>
    <row r="8506" ht="10.199999999999999" hidden="1" x14ac:dyDescent="0.2"/>
    <row r="8507" ht="10.199999999999999" hidden="1" x14ac:dyDescent="0.2"/>
    <row r="8508" ht="10.199999999999999" hidden="1" x14ac:dyDescent="0.2"/>
    <row r="8509" ht="10.199999999999999" hidden="1" x14ac:dyDescent="0.2"/>
    <row r="8510" ht="10.199999999999999" hidden="1" x14ac:dyDescent="0.2"/>
    <row r="8511" ht="10.199999999999999" hidden="1" x14ac:dyDescent="0.2"/>
    <row r="8512" ht="10.199999999999999" hidden="1" x14ac:dyDescent="0.2"/>
    <row r="8513" ht="10.199999999999999" hidden="1" x14ac:dyDescent="0.2"/>
    <row r="8514" ht="10.199999999999999" hidden="1" x14ac:dyDescent="0.2"/>
    <row r="8515" ht="10.199999999999999" hidden="1" x14ac:dyDescent="0.2"/>
    <row r="8516" ht="10.199999999999999" hidden="1" x14ac:dyDescent="0.2"/>
    <row r="8517" ht="10.199999999999999" hidden="1" x14ac:dyDescent="0.2"/>
    <row r="8518" ht="10.199999999999999" hidden="1" x14ac:dyDescent="0.2"/>
    <row r="8519" ht="10.199999999999999" hidden="1" x14ac:dyDescent="0.2"/>
    <row r="8520" ht="10.199999999999999" hidden="1" x14ac:dyDescent="0.2"/>
    <row r="8521" ht="10.199999999999999" hidden="1" x14ac:dyDescent="0.2"/>
    <row r="8522" ht="10.199999999999999" hidden="1" x14ac:dyDescent="0.2"/>
    <row r="8523" ht="10.199999999999999" hidden="1" x14ac:dyDescent="0.2"/>
    <row r="8524" ht="10.199999999999999" hidden="1" x14ac:dyDescent="0.2"/>
    <row r="8525" ht="10.199999999999999" hidden="1" x14ac:dyDescent="0.2"/>
    <row r="8526" ht="10.199999999999999" hidden="1" x14ac:dyDescent="0.2"/>
    <row r="8527" ht="10.199999999999999" hidden="1" x14ac:dyDescent="0.2"/>
    <row r="8528" ht="10.199999999999999" hidden="1" x14ac:dyDescent="0.2"/>
    <row r="8529" ht="10.199999999999999" hidden="1" x14ac:dyDescent="0.2"/>
    <row r="8530" ht="10.199999999999999" hidden="1" x14ac:dyDescent="0.2"/>
    <row r="8531" ht="10.199999999999999" hidden="1" x14ac:dyDescent="0.2"/>
    <row r="8532" ht="10.199999999999999" hidden="1" x14ac:dyDescent="0.2"/>
    <row r="8533" ht="10.199999999999999" hidden="1" x14ac:dyDescent="0.2"/>
    <row r="8534" ht="10.199999999999999" hidden="1" x14ac:dyDescent="0.2"/>
    <row r="8535" ht="10.199999999999999" hidden="1" x14ac:dyDescent="0.2"/>
    <row r="8536" ht="10.199999999999999" hidden="1" x14ac:dyDescent="0.2"/>
    <row r="8537" ht="10.199999999999999" hidden="1" x14ac:dyDescent="0.2"/>
    <row r="8538" ht="10.199999999999999" hidden="1" x14ac:dyDescent="0.2"/>
    <row r="8539" ht="10.199999999999999" hidden="1" x14ac:dyDescent="0.2"/>
    <row r="8540" ht="10.199999999999999" hidden="1" x14ac:dyDescent="0.2"/>
    <row r="8541" ht="10.199999999999999" hidden="1" x14ac:dyDescent="0.2"/>
    <row r="8542" ht="10.199999999999999" hidden="1" x14ac:dyDescent="0.2"/>
    <row r="8543" ht="10.199999999999999" hidden="1" x14ac:dyDescent="0.2"/>
    <row r="8544" ht="10.199999999999999" hidden="1" x14ac:dyDescent="0.2"/>
    <row r="8545" ht="10.199999999999999" hidden="1" x14ac:dyDescent="0.2"/>
    <row r="8546" ht="10.199999999999999" hidden="1" x14ac:dyDescent="0.2"/>
    <row r="8547" ht="10.199999999999999" hidden="1" x14ac:dyDescent="0.2"/>
    <row r="8548" ht="10.199999999999999" hidden="1" x14ac:dyDescent="0.2"/>
    <row r="8549" ht="10.199999999999999" hidden="1" x14ac:dyDescent="0.2"/>
    <row r="8550" ht="10.199999999999999" hidden="1" x14ac:dyDescent="0.2"/>
    <row r="8551" ht="10.199999999999999" hidden="1" x14ac:dyDescent="0.2"/>
    <row r="8552" ht="10.199999999999999" hidden="1" x14ac:dyDescent="0.2"/>
    <row r="8553" ht="10.199999999999999" hidden="1" x14ac:dyDescent="0.2"/>
    <row r="8554" ht="10.199999999999999" hidden="1" x14ac:dyDescent="0.2"/>
    <row r="8555" ht="10.199999999999999" hidden="1" x14ac:dyDescent="0.2"/>
    <row r="8556" ht="10.199999999999999" hidden="1" x14ac:dyDescent="0.2"/>
    <row r="8557" ht="10.199999999999999" hidden="1" x14ac:dyDescent="0.2"/>
    <row r="8558" ht="10.199999999999999" hidden="1" x14ac:dyDescent="0.2"/>
    <row r="8559" ht="10.199999999999999" hidden="1" x14ac:dyDescent="0.2"/>
    <row r="8560" ht="10.199999999999999" hidden="1" x14ac:dyDescent="0.2"/>
    <row r="8561" ht="10.199999999999999" hidden="1" x14ac:dyDescent="0.2"/>
    <row r="8562" ht="10.199999999999999" hidden="1" x14ac:dyDescent="0.2"/>
    <row r="8563" ht="10.199999999999999" hidden="1" x14ac:dyDescent="0.2"/>
    <row r="8564" ht="10.199999999999999" hidden="1" x14ac:dyDescent="0.2"/>
    <row r="8565" ht="10.199999999999999" hidden="1" x14ac:dyDescent="0.2"/>
    <row r="8566" ht="10.199999999999999" hidden="1" x14ac:dyDescent="0.2"/>
    <row r="8567" ht="10.199999999999999" hidden="1" x14ac:dyDescent="0.2"/>
    <row r="8568" ht="10.199999999999999" hidden="1" x14ac:dyDescent="0.2"/>
    <row r="8569" ht="10.199999999999999" hidden="1" x14ac:dyDescent="0.2"/>
    <row r="8570" ht="10.199999999999999" hidden="1" x14ac:dyDescent="0.2"/>
    <row r="8571" ht="10.199999999999999" hidden="1" x14ac:dyDescent="0.2"/>
    <row r="8572" ht="10.199999999999999" hidden="1" x14ac:dyDescent="0.2"/>
    <row r="8573" ht="10.199999999999999" hidden="1" x14ac:dyDescent="0.2"/>
    <row r="8574" ht="10.199999999999999" hidden="1" x14ac:dyDescent="0.2"/>
    <row r="8575" ht="10.199999999999999" hidden="1" x14ac:dyDescent="0.2"/>
    <row r="8576" ht="10.199999999999999" hidden="1" x14ac:dyDescent="0.2"/>
    <row r="8577" ht="10.199999999999999" hidden="1" x14ac:dyDescent="0.2"/>
    <row r="8578" ht="10.199999999999999" hidden="1" x14ac:dyDescent="0.2"/>
    <row r="8579" ht="10.199999999999999" hidden="1" x14ac:dyDescent="0.2"/>
    <row r="8580" ht="10.199999999999999" hidden="1" x14ac:dyDescent="0.2"/>
    <row r="8581" ht="10.199999999999999" hidden="1" x14ac:dyDescent="0.2"/>
    <row r="8582" ht="10.199999999999999" hidden="1" x14ac:dyDescent="0.2"/>
    <row r="8583" ht="10.199999999999999" hidden="1" x14ac:dyDescent="0.2"/>
    <row r="8584" ht="10.199999999999999" hidden="1" x14ac:dyDescent="0.2"/>
    <row r="8585" ht="10.199999999999999" hidden="1" x14ac:dyDescent="0.2"/>
    <row r="8586" ht="10.199999999999999" hidden="1" x14ac:dyDescent="0.2"/>
    <row r="8587" ht="10.199999999999999" hidden="1" x14ac:dyDescent="0.2"/>
    <row r="8588" ht="10.199999999999999" hidden="1" x14ac:dyDescent="0.2"/>
    <row r="8589" ht="10.199999999999999" hidden="1" x14ac:dyDescent="0.2"/>
    <row r="8590" ht="10.199999999999999" hidden="1" x14ac:dyDescent="0.2"/>
    <row r="8591" ht="10.199999999999999" hidden="1" x14ac:dyDescent="0.2"/>
    <row r="8592" ht="10.199999999999999" hidden="1" x14ac:dyDescent="0.2"/>
    <row r="8593" ht="10.199999999999999" hidden="1" x14ac:dyDescent="0.2"/>
    <row r="8594" ht="10.199999999999999" hidden="1" x14ac:dyDescent="0.2"/>
    <row r="8595" ht="10.199999999999999" hidden="1" x14ac:dyDescent="0.2"/>
    <row r="8596" ht="10.199999999999999" hidden="1" x14ac:dyDescent="0.2"/>
    <row r="8597" ht="10.199999999999999" hidden="1" x14ac:dyDescent="0.2"/>
    <row r="8598" ht="10.199999999999999" hidden="1" x14ac:dyDescent="0.2"/>
    <row r="8599" ht="10.199999999999999" hidden="1" x14ac:dyDescent="0.2"/>
    <row r="8600" ht="10.199999999999999" hidden="1" x14ac:dyDescent="0.2"/>
    <row r="8601" ht="10.199999999999999" hidden="1" x14ac:dyDescent="0.2"/>
    <row r="8602" ht="10.199999999999999" hidden="1" x14ac:dyDescent="0.2"/>
    <row r="8603" ht="10.199999999999999" hidden="1" x14ac:dyDescent="0.2"/>
    <row r="8604" ht="10.199999999999999" hidden="1" x14ac:dyDescent="0.2"/>
    <row r="8605" ht="10.199999999999999" hidden="1" x14ac:dyDescent="0.2"/>
    <row r="8606" ht="10.199999999999999" hidden="1" x14ac:dyDescent="0.2"/>
    <row r="8607" ht="10.199999999999999" hidden="1" x14ac:dyDescent="0.2"/>
    <row r="8608" ht="10.199999999999999" hidden="1" x14ac:dyDescent="0.2"/>
    <row r="8609" ht="10.199999999999999" hidden="1" x14ac:dyDescent="0.2"/>
    <row r="8610" ht="10.199999999999999" hidden="1" x14ac:dyDescent="0.2"/>
    <row r="8611" ht="10.199999999999999" hidden="1" x14ac:dyDescent="0.2"/>
    <row r="8612" ht="10.199999999999999" hidden="1" x14ac:dyDescent="0.2"/>
    <row r="8613" ht="10.199999999999999" hidden="1" x14ac:dyDescent="0.2"/>
    <row r="8614" ht="10.199999999999999" hidden="1" x14ac:dyDescent="0.2"/>
    <row r="8615" ht="10.199999999999999" hidden="1" x14ac:dyDescent="0.2"/>
    <row r="8616" ht="10.199999999999999" hidden="1" x14ac:dyDescent="0.2"/>
    <row r="8617" ht="10.199999999999999" hidden="1" x14ac:dyDescent="0.2"/>
    <row r="8618" ht="10.199999999999999" hidden="1" x14ac:dyDescent="0.2"/>
    <row r="8619" ht="10.199999999999999" hidden="1" x14ac:dyDescent="0.2"/>
    <row r="8620" ht="10.199999999999999" hidden="1" x14ac:dyDescent="0.2"/>
    <row r="8621" ht="10.199999999999999" hidden="1" x14ac:dyDescent="0.2"/>
    <row r="8622" ht="10.199999999999999" hidden="1" x14ac:dyDescent="0.2"/>
    <row r="8623" ht="10.199999999999999" hidden="1" x14ac:dyDescent="0.2"/>
    <row r="8624" ht="10.199999999999999" hidden="1" x14ac:dyDescent="0.2"/>
    <row r="8625" ht="10.199999999999999" hidden="1" x14ac:dyDescent="0.2"/>
    <row r="8626" ht="10.199999999999999" hidden="1" x14ac:dyDescent="0.2"/>
    <row r="8627" ht="10.199999999999999" hidden="1" x14ac:dyDescent="0.2"/>
    <row r="8628" ht="10.199999999999999" hidden="1" x14ac:dyDescent="0.2"/>
    <row r="8629" ht="10.199999999999999" hidden="1" x14ac:dyDescent="0.2"/>
    <row r="8630" ht="10.199999999999999" hidden="1" x14ac:dyDescent="0.2"/>
    <row r="8631" ht="10.199999999999999" hidden="1" x14ac:dyDescent="0.2"/>
    <row r="8632" ht="10.199999999999999" hidden="1" x14ac:dyDescent="0.2"/>
    <row r="8633" ht="10.199999999999999" hidden="1" x14ac:dyDescent="0.2"/>
    <row r="8634" ht="10.199999999999999" hidden="1" x14ac:dyDescent="0.2"/>
    <row r="8635" ht="10.199999999999999" hidden="1" x14ac:dyDescent="0.2"/>
    <row r="8636" ht="10.199999999999999" hidden="1" x14ac:dyDescent="0.2"/>
    <row r="8637" ht="10.199999999999999" hidden="1" x14ac:dyDescent="0.2"/>
    <row r="8638" ht="10.199999999999999" hidden="1" x14ac:dyDescent="0.2"/>
    <row r="8639" ht="10.199999999999999" hidden="1" x14ac:dyDescent="0.2"/>
    <row r="8640" ht="10.199999999999999" hidden="1" x14ac:dyDescent="0.2"/>
    <row r="8641" ht="10.199999999999999" hidden="1" x14ac:dyDescent="0.2"/>
    <row r="8642" ht="10.199999999999999" hidden="1" x14ac:dyDescent="0.2"/>
    <row r="8643" ht="10.199999999999999" hidden="1" x14ac:dyDescent="0.2"/>
    <row r="8644" ht="10.199999999999999" hidden="1" x14ac:dyDescent="0.2"/>
    <row r="8645" ht="10.199999999999999" hidden="1" x14ac:dyDescent="0.2"/>
    <row r="8646" ht="10.199999999999999" hidden="1" x14ac:dyDescent="0.2"/>
    <row r="8647" ht="10.199999999999999" hidden="1" x14ac:dyDescent="0.2"/>
    <row r="8648" ht="10.199999999999999" hidden="1" x14ac:dyDescent="0.2"/>
    <row r="8649" ht="10.199999999999999" hidden="1" x14ac:dyDescent="0.2"/>
    <row r="8650" ht="10.199999999999999" hidden="1" x14ac:dyDescent="0.2"/>
    <row r="8651" ht="10.199999999999999" hidden="1" x14ac:dyDescent="0.2"/>
    <row r="8652" ht="10.199999999999999" hidden="1" x14ac:dyDescent="0.2"/>
    <row r="8653" ht="10.199999999999999" hidden="1" x14ac:dyDescent="0.2"/>
    <row r="8654" ht="10.199999999999999" hidden="1" x14ac:dyDescent="0.2"/>
    <row r="8655" ht="10.199999999999999" hidden="1" x14ac:dyDescent="0.2"/>
    <row r="8656" ht="10.199999999999999" hidden="1" x14ac:dyDescent="0.2"/>
    <row r="8657" ht="10.199999999999999" hidden="1" x14ac:dyDescent="0.2"/>
    <row r="8658" ht="10.199999999999999" hidden="1" x14ac:dyDescent="0.2"/>
    <row r="8659" ht="10.199999999999999" hidden="1" x14ac:dyDescent="0.2"/>
    <row r="8660" ht="10.199999999999999" hidden="1" x14ac:dyDescent="0.2"/>
    <row r="8661" ht="10.199999999999999" hidden="1" x14ac:dyDescent="0.2"/>
    <row r="8662" ht="10.199999999999999" hidden="1" x14ac:dyDescent="0.2"/>
    <row r="8663" ht="10.199999999999999" hidden="1" x14ac:dyDescent="0.2"/>
    <row r="8664" ht="10.199999999999999" hidden="1" x14ac:dyDescent="0.2"/>
    <row r="8665" ht="10.199999999999999" hidden="1" x14ac:dyDescent="0.2"/>
    <row r="8666" ht="10.199999999999999" hidden="1" x14ac:dyDescent="0.2"/>
    <row r="8667" ht="10.199999999999999" hidden="1" x14ac:dyDescent="0.2"/>
    <row r="8668" ht="10.199999999999999" hidden="1" x14ac:dyDescent="0.2"/>
    <row r="8669" ht="10.199999999999999" hidden="1" x14ac:dyDescent="0.2"/>
    <row r="8670" ht="10.199999999999999" hidden="1" x14ac:dyDescent="0.2"/>
    <row r="8671" ht="10.199999999999999" hidden="1" x14ac:dyDescent="0.2"/>
    <row r="8672" ht="10.199999999999999" hidden="1" x14ac:dyDescent="0.2"/>
    <row r="8673" ht="10.199999999999999" hidden="1" x14ac:dyDescent="0.2"/>
    <row r="8674" ht="10.199999999999999" hidden="1" x14ac:dyDescent="0.2"/>
    <row r="8675" ht="10.199999999999999" hidden="1" x14ac:dyDescent="0.2"/>
    <row r="8676" ht="10.199999999999999" hidden="1" x14ac:dyDescent="0.2"/>
    <row r="8677" ht="10.199999999999999" hidden="1" x14ac:dyDescent="0.2"/>
    <row r="8678" ht="10.199999999999999" hidden="1" x14ac:dyDescent="0.2"/>
    <row r="8679" ht="10.199999999999999" hidden="1" x14ac:dyDescent="0.2"/>
    <row r="8680" ht="10.199999999999999" hidden="1" x14ac:dyDescent="0.2"/>
    <row r="8681" ht="10.199999999999999" hidden="1" x14ac:dyDescent="0.2"/>
    <row r="8682" ht="10.199999999999999" hidden="1" x14ac:dyDescent="0.2"/>
    <row r="8683" ht="10.199999999999999" hidden="1" x14ac:dyDescent="0.2"/>
    <row r="8684" ht="10.199999999999999" hidden="1" x14ac:dyDescent="0.2"/>
    <row r="8685" ht="10.199999999999999" hidden="1" x14ac:dyDescent="0.2"/>
    <row r="8686" ht="10.199999999999999" hidden="1" x14ac:dyDescent="0.2"/>
    <row r="8687" ht="10.199999999999999" hidden="1" x14ac:dyDescent="0.2"/>
    <row r="8688" ht="10.199999999999999" hidden="1" x14ac:dyDescent="0.2"/>
    <row r="8689" ht="10.199999999999999" hidden="1" x14ac:dyDescent="0.2"/>
    <row r="8690" ht="10.199999999999999" hidden="1" x14ac:dyDescent="0.2"/>
    <row r="8691" ht="10.199999999999999" hidden="1" x14ac:dyDescent="0.2"/>
    <row r="8692" ht="10.199999999999999" hidden="1" x14ac:dyDescent="0.2"/>
    <row r="8693" ht="10.199999999999999" hidden="1" x14ac:dyDescent="0.2"/>
    <row r="8694" ht="10.199999999999999" hidden="1" x14ac:dyDescent="0.2"/>
    <row r="8695" ht="10.199999999999999" hidden="1" x14ac:dyDescent="0.2"/>
    <row r="8696" ht="10.199999999999999" hidden="1" x14ac:dyDescent="0.2"/>
    <row r="8697" ht="10.199999999999999" hidden="1" x14ac:dyDescent="0.2"/>
    <row r="8698" ht="10.199999999999999" hidden="1" x14ac:dyDescent="0.2"/>
    <row r="8699" ht="10.199999999999999" hidden="1" x14ac:dyDescent="0.2"/>
    <row r="8700" ht="10.199999999999999" hidden="1" x14ac:dyDescent="0.2"/>
    <row r="8701" ht="10.199999999999999" hidden="1" x14ac:dyDescent="0.2"/>
    <row r="8702" ht="10.199999999999999" hidden="1" x14ac:dyDescent="0.2"/>
    <row r="8703" ht="10.199999999999999" hidden="1" x14ac:dyDescent="0.2"/>
    <row r="8704" ht="10.199999999999999" hidden="1" x14ac:dyDescent="0.2"/>
    <row r="8705" ht="10.199999999999999" hidden="1" x14ac:dyDescent="0.2"/>
    <row r="8706" ht="10.199999999999999" hidden="1" x14ac:dyDescent="0.2"/>
    <row r="8707" ht="10.199999999999999" hidden="1" x14ac:dyDescent="0.2"/>
    <row r="8708" ht="10.199999999999999" hidden="1" x14ac:dyDescent="0.2"/>
    <row r="8709" ht="10.199999999999999" hidden="1" x14ac:dyDescent="0.2"/>
    <row r="8710" ht="10.199999999999999" hidden="1" x14ac:dyDescent="0.2"/>
    <row r="8711" ht="10.199999999999999" hidden="1" x14ac:dyDescent="0.2"/>
    <row r="8712" ht="10.199999999999999" hidden="1" x14ac:dyDescent="0.2"/>
    <row r="8713" ht="10.199999999999999" hidden="1" x14ac:dyDescent="0.2"/>
    <row r="8714" ht="10.199999999999999" hidden="1" x14ac:dyDescent="0.2"/>
    <row r="8715" ht="10.199999999999999" hidden="1" x14ac:dyDescent="0.2"/>
    <row r="8716" ht="10.199999999999999" hidden="1" x14ac:dyDescent="0.2"/>
    <row r="8717" ht="10.199999999999999" hidden="1" x14ac:dyDescent="0.2"/>
    <row r="8718" ht="10.199999999999999" hidden="1" x14ac:dyDescent="0.2"/>
    <row r="8719" ht="10.199999999999999" hidden="1" x14ac:dyDescent="0.2"/>
    <row r="8720" ht="10.199999999999999" hidden="1" x14ac:dyDescent="0.2"/>
    <row r="8721" ht="10.199999999999999" hidden="1" x14ac:dyDescent="0.2"/>
    <row r="8722" ht="10.199999999999999" hidden="1" x14ac:dyDescent="0.2"/>
    <row r="8723" ht="10.199999999999999" hidden="1" x14ac:dyDescent="0.2"/>
    <row r="8724" ht="10.199999999999999" hidden="1" x14ac:dyDescent="0.2"/>
    <row r="8725" ht="10.199999999999999" hidden="1" x14ac:dyDescent="0.2"/>
    <row r="8726" ht="10.199999999999999" hidden="1" x14ac:dyDescent="0.2"/>
    <row r="8727" ht="10.199999999999999" hidden="1" x14ac:dyDescent="0.2"/>
    <row r="8728" ht="10.199999999999999" hidden="1" x14ac:dyDescent="0.2"/>
    <row r="8729" ht="10.199999999999999" hidden="1" x14ac:dyDescent="0.2"/>
    <row r="8730" ht="10.199999999999999" hidden="1" x14ac:dyDescent="0.2"/>
    <row r="8731" ht="10.199999999999999" hidden="1" x14ac:dyDescent="0.2"/>
    <row r="8732" ht="10.199999999999999" hidden="1" x14ac:dyDescent="0.2"/>
    <row r="8733" ht="10.199999999999999" hidden="1" x14ac:dyDescent="0.2"/>
    <row r="8734" ht="10.199999999999999" hidden="1" x14ac:dyDescent="0.2"/>
    <row r="8735" ht="10.199999999999999" hidden="1" x14ac:dyDescent="0.2"/>
    <row r="8736" ht="10.199999999999999" hidden="1" x14ac:dyDescent="0.2"/>
    <row r="8737" ht="10.199999999999999" hidden="1" x14ac:dyDescent="0.2"/>
    <row r="8738" ht="10.199999999999999" hidden="1" x14ac:dyDescent="0.2"/>
    <row r="8739" ht="10.199999999999999" hidden="1" x14ac:dyDescent="0.2"/>
    <row r="8740" ht="10.199999999999999" hidden="1" x14ac:dyDescent="0.2"/>
    <row r="8741" ht="10.199999999999999" hidden="1" x14ac:dyDescent="0.2"/>
    <row r="8742" ht="10.199999999999999" hidden="1" x14ac:dyDescent="0.2"/>
    <row r="8743" ht="10.199999999999999" hidden="1" x14ac:dyDescent="0.2"/>
    <row r="8744" ht="10.199999999999999" hidden="1" x14ac:dyDescent="0.2"/>
    <row r="8745" ht="10.199999999999999" hidden="1" x14ac:dyDescent="0.2"/>
    <row r="8746" ht="10.199999999999999" hidden="1" x14ac:dyDescent="0.2"/>
    <row r="8747" ht="10.199999999999999" hidden="1" x14ac:dyDescent="0.2"/>
    <row r="8748" ht="10.199999999999999" hidden="1" x14ac:dyDescent="0.2"/>
    <row r="8749" ht="10.199999999999999" hidden="1" x14ac:dyDescent="0.2"/>
    <row r="8750" ht="10.199999999999999" hidden="1" x14ac:dyDescent="0.2"/>
    <row r="8751" ht="10.199999999999999" hidden="1" x14ac:dyDescent="0.2"/>
    <row r="8752" ht="10.199999999999999" hidden="1" x14ac:dyDescent="0.2"/>
    <row r="8753" ht="10.199999999999999" hidden="1" x14ac:dyDescent="0.2"/>
    <row r="8754" ht="10.199999999999999" hidden="1" x14ac:dyDescent="0.2"/>
    <row r="8755" ht="10.199999999999999" hidden="1" x14ac:dyDescent="0.2"/>
    <row r="8756" ht="10.199999999999999" hidden="1" x14ac:dyDescent="0.2"/>
    <row r="8757" ht="10.199999999999999" hidden="1" x14ac:dyDescent="0.2"/>
    <row r="8758" ht="10.199999999999999" hidden="1" x14ac:dyDescent="0.2"/>
    <row r="8759" ht="10.199999999999999" hidden="1" x14ac:dyDescent="0.2"/>
    <row r="8760" ht="10.199999999999999" hidden="1" x14ac:dyDescent="0.2"/>
    <row r="8761" ht="10.199999999999999" hidden="1" x14ac:dyDescent="0.2"/>
    <row r="8762" ht="10.199999999999999" hidden="1" x14ac:dyDescent="0.2"/>
    <row r="8763" ht="10.199999999999999" hidden="1" x14ac:dyDescent="0.2"/>
    <row r="8764" ht="10.199999999999999" hidden="1" x14ac:dyDescent="0.2"/>
    <row r="8765" ht="10.199999999999999" hidden="1" x14ac:dyDescent="0.2"/>
    <row r="8766" ht="10.199999999999999" hidden="1" x14ac:dyDescent="0.2"/>
    <row r="8767" ht="10.199999999999999" hidden="1" x14ac:dyDescent="0.2"/>
    <row r="8768" ht="10.199999999999999" hidden="1" x14ac:dyDescent="0.2"/>
    <row r="8769" ht="10.199999999999999" hidden="1" x14ac:dyDescent="0.2"/>
    <row r="8770" ht="10.199999999999999" hidden="1" x14ac:dyDescent="0.2"/>
    <row r="8771" ht="10.199999999999999" hidden="1" x14ac:dyDescent="0.2"/>
    <row r="8772" ht="10.199999999999999" hidden="1" x14ac:dyDescent="0.2"/>
    <row r="8773" ht="10.199999999999999" hidden="1" x14ac:dyDescent="0.2"/>
    <row r="8774" ht="10.199999999999999" hidden="1" x14ac:dyDescent="0.2"/>
    <row r="8775" ht="10.199999999999999" hidden="1" x14ac:dyDescent="0.2"/>
    <row r="8776" ht="10.199999999999999" hidden="1" x14ac:dyDescent="0.2"/>
    <row r="8777" ht="10.199999999999999" hidden="1" x14ac:dyDescent="0.2"/>
    <row r="8778" ht="10.199999999999999" hidden="1" x14ac:dyDescent="0.2"/>
    <row r="8779" ht="10.199999999999999" hidden="1" x14ac:dyDescent="0.2"/>
    <row r="8780" ht="10.199999999999999" hidden="1" x14ac:dyDescent="0.2"/>
    <row r="8781" ht="10.199999999999999" hidden="1" x14ac:dyDescent="0.2"/>
    <row r="8782" ht="10.199999999999999" hidden="1" x14ac:dyDescent="0.2"/>
    <row r="8783" ht="10.199999999999999" hidden="1" x14ac:dyDescent="0.2"/>
    <row r="8784" ht="10.199999999999999" hidden="1" x14ac:dyDescent="0.2"/>
    <row r="8785" ht="10.199999999999999" hidden="1" x14ac:dyDescent="0.2"/>
    <row r="8786" ht="10.199999999999999" hidden="1" x14ac:dyDescent="0.2"/>
    <row r="8787" ht="10.199999999999999" hidden="1" x14ac:dyDescent="0.2"/>
    <row r="8788" ht="10.199999999999999" hidden="1" x14ac:dyDescent="0.2"/>
    <row r="8789" ht="10.199999999999999" hidden="1" x14ac:dyDescent="0.2"/>
    <row r="8790" ht="10.199999999999999" hidden="1" x14ac:dyDescent="0.2"/>
    <row r="8791" ht="10.199999999999999" hidden="1" x14ac:dyDescent="0.2"/>
    <row r="8792" ht="10.199999999999999" hidden="1" x14ac:dyDescent="0.2"/>
    <row r="8793" ht="10.199999999999999" hidden="1" x14ac:dyDescent="0.2"/>
    <row r="8794" ht="10.199999999999999" hidden="1" x14ac:dyDescent="0.2"/>
    <row r="8795" ht="10.199999999999999" hidden="1" x14ac:dyDescent="0.2"/>
    <row r="8796" ht="10.199999999999999" hidden="1" x14ac:dyDescent="0.2"/>
    <row r="8797" ht="10.199999999999999" hidden="1" x14ac:dyDescent="0.2"/>
    <row r="8798" ht="10.199999999999999" hidden="1" x14ac:dyDescent="0.2"/>
    <row r="8799" ht="10.199999999999999" hidden="1" x14ac:dyDescent="0.2"/>
    <row r="8800" ht="10.199999999999999" hidden="1" x14ac:dyDescent="0.2"/>
    <row r="8801" ht="10.199999999999999" hidden="1" x14ac:dyDescent="0.2"/>
    <row r="8802" ht="10.199999999999999" hidden="1" x14ac:dyDescent="0.2"/>
    <row r="8803" ht="10.199999999999999" hidden="1" x14ac:dyDescent="0.2"/>
    <row r="8804" ht="10.199999999999999" hidden="1" x14ac:dyDescent="0.2"/>
    <row r="8805" ht="10.199999999999999" hidden="1" x14ac:dyDescent="0.2"/>
    <row r="8806" ht="10.199999999999999" hidden="1" x14ac:dyDescent="0.2"/>
    <row r="8807" ht="10.199999999999999" hidden="1" x14ac:dyDescent="0.2"/>
    <row r="8808" ht="10.199999999999999" hidden="1" x14ac:dyDescent="0.2"/>
    <row r="8809" ht="10.199999999999999" hidden="1" x14ac:dyDescent="0.2"/>
    <row r="8810" ht="10.199999999999999" hidden="1" x14ac:dyDescent="0.2"/>
    <row r="8811" ht="10.199999999999999" hidden="1" x14ac:dyDescent="0.2"/>
    <row r="8812" ht="10.199999999999999" hidden="1" x14ac:dyDescent="0.2"/>
    <row r="8813" ht="10.199999999999999" hidden="1" x14ac:dyDescent="0.2"/>
    <row r="8814" ht="10.199999999999999" hidden="1" x14ac:dyDescent="0.2"/>
    <row r="8815" ht="10.199999999999999" hidden="1" x14ac:dyDescent="0.2"/>
    <row r="8816" ht="10.199999999999999" hidden="1" x14ac:dyDescent="0.2"/>
    <row r="8817" ht="10.199999999999999" hidden="1" x14ac:dyDescent="0.2"/>
    <row r="8818" ht="10.199999999999999" hidden="1" x14ac:dyDescent="0.2"/>
    <row r="8819" ht="10.199999999999999" hidden="1" x14ac:dyDescent="0.2"/>
    <row r="8820" ht="10.199999999999999" hidden="1" x14ac:dyDescent="0.2"/>
    <row r="8821" ht="10.199999999999999" hidden="1" x14ac:dyDescent="0.2"/>
    <row r="8822" ht="10.199999999999999" hidden="1" x14ac:dyDescent="0.2"/>
    <row r="8823" ht="10.199999999999999" hidden="1" x14ac:dyDescent="0.2"/>
    <row r="8824" ht="10.199999999999999" hidden="1" x14ac:dyDescent="0.2"/>
    <row r="8825" ht="10.199999999999999" hidden="1" x14ac:dyDescent="0.2"/>
    <row r="8826" ht="10.199999999999999" hidden="1" x14ac:dyDescent="0.2"/>
    <row r="8827" ht="10.199999999999999" hidden="1" x14ac:dyDescent="0.2"/>
    <row r="8828" ht="10.199999999999999" hidden="1" x14ac:dyDescent="0.2"/>
    <row r="8829" ht="10.199999999999999" hidden="1" x14ac:dyDescent="0.2"/>
    <row r="8830" ht="10.199999999999999" hidden="1" x14ac:dyDescent="0.2"/>
    <row r="8831" ht="10.199999999999999" hidden="1" x14ac:dyDescent="0.2"/>
    <row r="8832" ht="10.199999999999999" hidden="1" x14ac:dyDescent="0.2"/>
    <row r="8833" ht="10.199999999999999" hidden="1" x14ac:dyDescent="0.2"/>
    <row r="8834" ht="10.199999999999999" hidden="1" x14ac:dyDescent="0.2"/>
    <row r="8835" ht="10.199999999999999" hidden="1" x14ac:dyDescent="0.2"/>
    <row r="8836" ht="10.199999999999999" hidden="1" x14ac:dyDescent="0.2"/>
    <row r="8837" ht="10.199999999999999" hidden="1" x14ac:dyDescent="0.2"/>
    <row r="8838" ht="10.199999999999999" hidden="1" x14ac:dyDescent="0.2"/>
    <row r="8839" ht="10.199999999999999" hidden="1" x14ac:dyDescent="0.2"/>
    <row r="8840" ht="10.199999999999999" hidden="1" x14ac:dyDescent="0.2"/>
    <row r="8841" ht="10.199999999999999" hidden="1" x14ac:dyDescent="0.2"/>
    <row r="8842" ht="10.199999999999999" hidden="1" x14ac:dyDescent="0.2"/>
    <row r="8843" ht="10.199999999999999" hidden="1" x14ac:dyDescent="0.2"/>
    <row r="8844" ht="10.199999999999999" hidden="1" x14ac:dyDescent="0.2"/>
    <row r="8845" ht="10.199999999999999" hidden="1" x14ac:dyDescent="0.2"/>
    <row r="8846" ht="10.199999999999999" hidden="1" x14ac:dyDescent="0.2"/>
    <row r="8847" ht="10.199999999999999" hidden="1" x14ac:dyDescent="0.2"/>
    <row r="8848" ht="10.199999999999999" hidden="1" x14ac:dyDescent="0.2"/>
    <row r="8849" ht="10.199999999999999" hidden="1" x14ac:dyDescent="0.2"/>
    <row r="8850" ht="10.199999999999999" hidden="1" x14ac:dyDescent="0.2"/>
    <row r="8851" ht="10.199999999999999" hidden="1" x14ac:dyDescent="0.2"/>
    <row r="8852" ht="10.199999999999999" hidden="1" x14ac:dyDescent="0.2"/>
    <row r="8853" ht="10.199999999999999" hidden="1" x14ac:dyDescent="0.2"/>
    <row r="8854" ht="10.199999999999999" hidden="1" x14ac:dyDescent="0.2"/>
    <row r="8855" ht="10.199999999999999" hidden="1" x14ac:dyDescent="0.2"/>
    <row r="8856" ht="10.199999999999999" hidden="1" x14ac:dyDescent="0.2"/>
    <row r="8857" ht="10.199999999999999" hidden="1" x14ac:dyDescent="0.2"/>
    <row r="8858" ht="10.199999999999999" hidden="1" x14ac:dyDescent="0.2"/>
    <row r="8859" ht="10.199999999999999" hidden="1" x14ac:dyDescent="0.2"/>
    <row r="8860" ht="10.199999999999999" hidden="1" x14ac:dyDescent="0.2"/>
    <row r="8861" ht="10.199999999999999" hidden="1" x14ac:dyDescent="0.2"/>
    <row r="8862" ht="10.199999999999999" hidden="1" x14ac:dyDescent="0.2"/>
    <row r="8863" ht="10.199999999999999" hidden="1" x14ac:dyDescent="0.2"/>
    <row r="8864" ht="10.199999999999999" hidden="1" x14ac:dyDescent="0.2"/>
    <row r="8865" ht="10.199999999999999" hidden="1" x14ac:dyDescent="0.2"/>
    <row r="8866" ht="10.199999999999999" hidden="1" x14ac:dyDescent="0.2"/>
    <row r="8867" ht="10.199999999999999" hidden="1" x14ac:dyDescent="0.2"/>
    <row r="8868" ht="10.199999999999999" hidden="1" x14ac:dyDescent="0.2"/>
    <row r="8869" ht="10.199999999999999" hidden="1" x14ac:dyDescent="0.2"/>
    <row r="8870" ht="10.199999999999999" hidden="1" x14ac:dyDescent="0.2"/>
    <row r="8871" ht="10.199999999999999" hidden="1" x14ac:dyDescent="0.2"/>
    <row r="8872" ht="10.199999999999999" hidden="1" x14ac:dyDescent="0.2"/>
    <row r="8873" ht="10.199999999999999" hidden="1" x14ac:dyDescent="0.2"/>
    <row r="8874" ht="10.199999999999999" hidden="1" x14ac:dyDescent="0.2"/>
    <row r="8875" ht="10.199999999999999" hidden="1" x14ac:dyDescent="0.2"/>
    <row r="8876" ht="10.199999999999999" hidden="1" x14ac:dyDescent="0.2"/>
    <row r="8877" ht="10.199999999999999" hidden="1" x14ac:dyDescent="0.2"/>
    <row r="8878" ht="10.199999999999999" hidden="1" x14ac:dyDescent="0.2"/>
    <row r="8879" ht="10.199999999999999" hidden="1" x14ac:dyDescent="0.2"/>
    <row r="8880" ht="10.199999999999999" hidden="1" x14ac:dyDescent="0.2"/>
    <row r="8881" ht="10.199999999999999" hidden="1" x14ac:dyDescent="0.2"/>
    <row r="8882" ht="10.199999999999999" hidden="1" x14ac:dyDescent="0.2"/>
    <row r="8883" ht="10.199999999999999" hidden="1" x14ac:dyDescent="0.2"/>
    <row r="8884" ht="10.199999999999999" hidden="1" x14ac:dyDescent="0.2"/>
    <row r="8885" ht="10.199999999999999" hidden="1" x14ac:dyDescent="0.2"/>
    <row r="8886" ht="10.199999999999999" hidden="1" x14ac:dyDescent="0.2"/>
    <row r="8887" ht="10.199999999999999" hidden="1" x14ac:dyDescent="0.2"/>
    <row r="8888" ht="10.199999999999999" hidden="1" x14ac:dyDescent="0.2"/>
    <row r="8889" ht="10.199999999999999" hidden="1" x14ac:dyDescent="0.2"/>
    <row r="8890" ht="10.199999999999999" hidden="1" x14ac:dyDescent="0.2"/>
    <row r="8891" ht="10.199999999999999" hidden="1" x14ac:dyDescent="0.2"/>
    <row r="8892" ht="10.199999999999999" hidden="1" x14ac:dyDescent="0.2"/>
    <row r="8893" ht="10.199999999999999" hidden="1" x14ac:dyDescent="0.2"/>
    <row r="8894" ht="10.199999999999999" hidden="1" x14ac:dyDescent="0.2"/>
    <row r="8895" ht="10.199999999999999" hidden="1" x14ac:dyDescent="0.2"/>
    <row r="8896" ht="10.199999999999999" hidden="1" x14ac:dyDescent="0.2"/>
    <row r="8897" ht="10.199999999999999" hidden="1" x14ac:dyDescent="0.2"/>
    <row r="8898" ht="10.199999999999999" hidden="1" x14ac:dyDescent="0.2"/>
    <row r="8899" ht="10.199999999999999" hidden="1" x14ac:dyDescent="0.2"/>
    <row r="8900" ht="10.199999999999999" hidden="1" x14ac:dyDescent="0.2"/>
    <row r="8901" ht="10.199999999999999" hidden="1" x14ac:dyDescent="0.2"/>
    <row r="8902" ht="10.199999999999999" hidden="1" x14ac:dyDescent="0.2"/>
    <row r="8903" ht="10.199999999999999" hidden="1" x14ac:dyDescent="0.2"/>
    <row r="8904" ht="10.199999999999999" hidden="1" x14ac:dyDescent="0.2"/>
    <row r="8905" ht="10.199999999999999" hidden="1" x14ac:dyDescent="0.2"/>
    <row r="8906" ht="10.199999999999999" hidden="1" x14ac:dyDescent="0.2"/>
    <row r="8907" ht="10.199999999999999" hidden="1" x14ac:dyDescent="0.2"/>
    <row r="8908" ht="10.199999999999999" hidden="1" x14ac:dyDescent="0.2"/>
    <row r="8909" ht="10.199999999999999" hidden="1" x14ac:dyDescent="0.2"/>
    <row r="8910" ht="10.199999999999999" hidden="1" x14ac:dyDescent="0.2"/>
    <row r="8911" ht="10.199999999999999" hidden="1" x14ac:dyDescent="0.2"/>
    <row r="8912" ht="10.199999999999999" hidden="1" x14ac:dyDescent="0.2"/>
    <row r="8913" ht="10.199999999999999" hidden="1" x14ac:dyDescent="0.2"/>
    <row r="8914" ht="10.199999999999999" hidden="1" x14ac:dyDescent="0.2"/>
    <row r="8915" ht="10.199999999999999" hidden="1" x14ac:dyDescent="0.2"/>
    <row r="8916" ht="10.199999999999999" hidden="1" x14ac:dyDescent="0.2"/>
    <row r="8917" ht="10.199999999999999" hidden="1" x14ac:dyDescent="0.2"/>
    <row r="8918" ht="10.199999999999999" hidden="1" x14ac:dyDescent="0.2"/>
    <row r="8919" ht="10.199999999999999" hidden="1" x14ac:dyDescent="0.2"/>
    <row r="8920" ht="10.199999999999999" hidden="1" x14ac:dyDescent="0.2"/>
    <row r="8921" ht="10.199999999999999" hidden="1" x14ac:dyDescent="0.2"/>
    <row r="8922" ht="10.199999999999999" hidden="1" x14ac:dyDescent="0.2"/>
    <row r="8923" ht="10.199999999999999" hidden="1" x14ac:dyDescent="0.2"/>
    <row r="8924" ht="10.199999999999999" hidden="1" x14ac:dyDescent="0.2"/>
    <row r="8925" ht="10.199999999999999" hidden="1" x14ac:dyDescent="0.2"/>
    <row r="8926" ht="10.199999999999999" hidden="1" x14ac:dyDescent="0.2"/>
    <row r="8927" ht="10.199999999999999" hidden="1" x14ac:dyDescent="0.2"/>
    <row r="8928" ht="10.199999999999999" hidden="1" x14ac:dyDescent="0.2"/>
    <row r="8929" ht="10.199999999999999" hidden="1" x14ac:dyDescent="0.2"/>
    <row r="8930" ht="10.199999999999999" hidden="1" x14ac:dyDescent="0.2"/>
    <row r="8931" ht="10.199999999999999" hidden="1" x14ac:dyDescent="0.2"/>
    <row r="8932" ht="10.199999999999999" hidden="1" x14ac:dyDescent="0.2"/>
    <row r="8933" ht="10.199999999999999" hidden="1" x14ac:dyDescent="0.2"/>
    <row r="8934" ht="10.199999999999999" hidden="1" x14ac:dyDescent="0.2"/>
    <row r="8935" ht="10.199999999999999" hidden="1" x14ac:dyDescent="0.2"/>
    <row r="8936" ht="10.199999999999999" hidden="1" x14ac:dyDescent="0.2"/>
    <row r="8937" ht="10.199999999999999" hidden="1" x14ac:dyDescent="0.2"/>
    <row r="8938" ht="10.199999999999999" hidden="1" x14ac:dyDescent="0.2"/>
    <row r="8939" ht="10.199999999999999" hidden="1" x14ac:dyDescent="0.2"/>
    <row r="8940" ht="10.199999999999999" hidden="1" x14ac:dyDescent="0.2"/>
    <row r="8941" ht="10.199999999999999" hidden="1" x14ac:dyDescent="0.2"/>
    <row r="8942" ht="10.199999999999999" hidden="1" x14ac:dyDescent="0.2"/>
    <row r="8943" ht="10.199999999999999" hidden="1" x14ac:dyDescent="0.2"/>
    <row r="8944" ht="10.199999999999999" hidden="1" x14ac:dyDescent="0.2"/>
    <row r="8945" ht="10.199999999999999" hidden="1" x14ac:dyDescent="0.2"/>
    <row r="8946" ht="10.199999999999999" hidden="1" x14ac:dyDescent="0.2"/>
    <row r="8947" ht="10.199999999999999" hidden="1" x14ac:dyDescent="0.2"/>
    <row r="8948" ht="10.199999999999999" hidden="1" x14ac:dyDescent="0.2"/>
    <row r="8949" ht="10.199999999999999" hidden="1" x14ac:dyDescent="0.2"/>
    <row r="8950" ht="10.199999999999999" hidden="1" x14ac:dyDescent="0.2"/>
    <row r="8951" ht="10.199999999999999" hidden="1" x14ac:dyDescent="0.2"/>
    <row r="8952" ht="10.199999999999999" hidden="1" x14ac:dyDescent="0.2"/>
    <row r="8953" ht="10.199999999999999" hidden="1" x14ac:dyDescent="0.2"/>
    <row r="8954" ht="10.199999999999999" hidden="1" x14ac:dyDescent="0.2"/>
    <row r="8955" ht="10.199999999999999" hidden="1" x14ac:dyDescent="0.2"/>
    <row r="8956" ht="10.199999999999999" hidden="1" x14ac:dyDescent="0.2"/>
    <row r="8957" ht="10.199999999999999" hidden="1" x14ac:dyDescent="0.2"/>
    <row r="8958" ht="10.199999999999999" hidden="1" x14ac:dyDescent="0.2"/>
    <row r="8959" ht="10.199999999999999" hidden="1" x14ac:dyDescent="0.2"/>
    <row r="8960" ht="10.199999999999999" hidden="1" x14ac:dyDescent="0.2"/>
    <row r="8961" ht="10.199999999999999" hidden="1" x14ac:dyDescent="0.2"/>
    <row r="8962" ht="10.199999999999999" hidden="1" x14ac:dyDescent="0.2"/>
    <row r="8963" ht="10.199999999999999" hidden="1" x14ac:dyDescent="0.2"/>
    <row r="8964" ht="10.199999999999999" hidden="1" x14ac:dyDescent="0.2"/>
    <row r="8965" ht="10.199999999999999" hidden="1" x14ac:dyDescent="0.2"/>
    <row r="8966" ht="10.199999999999999" hidden="1" x14ac:dyDescent="0.2"/>
    <row r="8967" ht="10.199999999999999" hidden="1" x14ac:dyDescent="0.2"/>
    <row r="8968" ht="10.199999999999999" hidden="1" x14ac:dyDescent="0.2"/>
    <row r="8969" ht="10.199999999999999" hidden="1" x14ac:dyDescent="0.2"/>
    <row r="8970" ht="10.199999999999999" hidden="1" x14ac:dyDescent="0.2"/>
    <row r="8971" ht="10.199999999999999" hidden="1" x14ac:dyDescent="0.2"/>
    <row r="8972" ht="10.199999999999999" hidden="1" x14ac:dyDescent="0.2"/>
    <row r="8973" ht="10.199999999999999" hidden="1" x14ac:dyDescent="0.2"/>
    <row r="8974" ht="10.199999999999999" hidden="1" x14ac:dyDescent="0.2"/>
    <row r="8975" ht="10.199999999999999" hidden="1" x14ac:dyDescent="0.2"/>
    <row r="8976" ht="10.199999999999999" hidden="1" x14ac:dyDescent="0.2"/>
    <row r="8977" ht="10.199999999999999" hidden="1" x14ac:dyDescent="0.2"/>
    <row r="8978" ht="10.199999999999999" hidden="1" x14ac:dyDescent="0.2"/>
    <row r="8979" ht="10.199999999999999" hidden="1" x14ac:dyDescent="0.2"/>
    <row r="8980" ht="10.199999999999999" hidden="1" x14ac:dyDescent="0.2"/>
    <row r="8981" ht="10.199999999999999" hidden="1" x14ac:dyDescent="0.2"/>
    <row r="8982" ht="10.199999999999999" hidden="1" x14ac:dyDescent="0.2"/>
    <row r="8983" ht="10.199999999999999" hidden="1" x14ac:dyDescent="0.2"/>
    <row r="8984" ht="10.199999999999999" hidden="1" x14ac:dyDescent="0.2"/>
    <row r="8985" ht="10.199999999999999" hidden="1" x14ac:dyDescent="0.2"/>
    <row r="8986" ht="10.199999999999999" hidden="1" x14ac:dyDescent="0.2"/>
    <row r="8987" ht="10.199999999999999" hidden="1" x14ac:dyDescent="0.2"/>
    <row r="8988" ht="10.199999999999999" hidden="1" x14ac:dyDescent="0.2"/>
    <row r="8989" ht="10.199999999999999" hidden="1" x14ac:dyDescent="0.2"/>
    <row r="8990" ht="10.199999999999999" hidden="1" x14ac:dyDescent="0.2"/>
    <row r="8991" ht="10.199999999999999" hidden="1" x14ac:dyDescent="0.2"/>
    <row r="8992" ht="10.199999999999999" hidden="1" x14ac:dyDescent="0.2"/>
    <row r="8993" ht="10.199999999999999" hidden="1" x14ac:dyDescent="0.2"/>
    <row r="8994" ht="10.199999999999999" hidden="1" x14ac:dyDescent="0.2"/>
    <row r="8995" ht="10.199999999999999" hidden="1" x14ac:dyDescent="0.2"/>
    <row r="8996" ht="10.199999999999999" hidden="1" x14ac:dyDescent="0.2"/>
    <row r="8997" ht="10.199999999999999" hidden="1" x14ac:dyDescent="0.2"/>
    <row r="8998" ht="10.199999999999999" hidden="1" x14ac:dyDescent="0.2"/>
    <row r="8999" ht="10.199999999999999" hidden="1" x14ac:dyDescent="0.2"/>
    <row r="9000" ht="10.199999999999999" hidden="1" x14ac:dyDescent="0.2"/>
    <row r="9001" ht="10.199999999999999" hidden="1" x14ac:dyDescent="0.2"/>
    <row r="9002" ht="10.199999999999999" hidden="1" x14ac:dyDescent="0.2"/>
    <row r="9003" ht="10.199999999999999" hidden="1" x14ac:dyDescent="0.2"/>
    <row r="9004" ht="10.199999999999999" hidden="1" x14ac:dyDescent="0.2"/>
    <row r="9005" ht="10.199999999999999" hidden="1" x14ac:dyDescent="0.2"/>
    <row r="9006" ht="10.199999999999999" hidden="1" x14ac:dyDescent="0.2"/>
    <row r="9007" ht="10.199999999999999" hidden="1" x14ac:dyDescent="0.2"/>
    <row r="9008" ht="10.199999999999999" hidden="1" x14ac:dyDescent="0.2"/>
    <row r="9009" ht="10.199999999999999" hidden="1" x14ac:dyDescent="0.2"/>
    <row r="9010" ht="10.199999999999999" hidden="1" x14ac:dyDescent="0.2"/>
    <row r="9011" ht="10.199999999999999" hidden="1" x14ac:dyDescent="0.2"/>
    <row r="9012" ht="10.199999999999999" hidden="1" x14ac:dyDescent="0.2"/>
    <row r="9013" ht="10.199999999999999" hidden="1" x14ac:dyDescent="0.2"/>
    <row r="9014" ht="10.199999999999999" hidden="1" x14ac:dyDescent="0.2"/>
    <row r="9015" ht="10.199999999999999" hidden="1" x14ac:dyDescent="0.2"/>
    <row r="9016" ht="10.199999999999999" hidden="1" x14ac:dyDescent="0.2"/>
    <row r="9017" ht="10.199999999999999" hidden="1" x14ac:dyDescent="0.2"/>
    <row r="9018" ht="10.199999999999999" hidden="1" x14ac:dyDescent="0.2"/>
    <row r="9019" ht="10.199999999999999" hidden="1" x14ac:dyDescent="0.2"/>
    <row r="9020" ht="10.199999999999999" hidden="1" x14ac:dyDescent="0.2"/>
    <row r="9021" ht="10.199999999999999" hidden="1" x14ac:dyDescent="0.2"/>
    <row r="9022" ht="10.199999999999999" hidden="1" x14ac:dyDescent="0.2"/>
    <row r="9023" ht="10.199999999999999" hidden="1" x14ac:dyDescent="0.2"/>
    <row r="9024" ht="10.199999999999999" hidden="1" x14ac:dyDescent="0.2"/>
    <row r="9025" ht="10.199999999999999" hidden="1" x14ac:dyDescent="0.2"/>
    <row r="9026" ht="10.199999999999999" hidden="1" x14ac:dyDescent="0.2"/>
    <row r="9027" ht="10.199999999999999" hidden="1" x14ac:dyDescent="0.2"/>
    <row r="9028" ht="10.199999999999999" hidden="1" x14ac:dyDescent="0.2"/>
    <row r="9029" ht="10.199999999999999" hidden="1" x14ac:dyDescent="0.2"/>
    <row r="9030" ht="10.199999999999999" hidden="1" x14ac:dyDescent="0.2"/>
    <row r="9031" ht="10.199999999999999" hidden="1" x14ac:dyDescent="0.2"/>
    <row r="9032" ht="10.199999999999999" hidden="1" x14ac:dyDescent="0.2"/>
    <row r="9033" ht="10.199999999999999" hidden="1" x14ac:dyDescent="0.2"/>
    <row r="9034" ht="10.199999999999999" hidden="1" x14ac:dyDescent="0.2"/>
    <row r="9035" ht="10.199999999999999" hidden="1" x14ac:dyDescent="0.2"/>
    <row r="9036" ht="10.199999999999999" hidden="1" x14ac:dyDescent="0.2"/>
    <row r="9037" ht="10.199999999999999" hidden="1" x14ac:dyDescent="0.2"/>
    <row r="9038" ht="10.199999999999999" hidden="1" x14ac:dyDescent="0.2"/>
    <row r="9039" ht="10.199999999999999" hidden="1" x14ac:dyDescent="0.2"/>
    <row r="9040" ht="10.199999999999999" hidden="1" x14ac:dyDescent="0.2"/>
    <row r="9041" ht="10.199999999999999" hidden="1" x14ac:dyDescent="0.2"/>
    <row r="9042" ht="10.199999999999999" hidden="1" x14ac:dyDescent="0.2"/>
    <row r="9043" ht="10.199999999999999" hidden="1" x14ac:dyDescent="0.2"/>
    <row r="9044" ht="10.199999999999999" hidden="1" x14ac:dyDescent="0.2"/>
    <row r="9045" ht="10.199999999999999" hidden="1" x14ac:dyDescent="0.2"/>
    <row r="9046" ht="10.199999999999999" hidden="1" x14ac:dyDescent="0.2"/>
    <row r="9047" ht="10.199999999999999" hidden="1" x14ac:dyDescent="0.2"/>
    <row r="9048" ht="10.199999999999999" hidden="1" x14ac:dyDescent="0.2"/>
    <row r="9049" ht="10.199999999999999" hidden="1" x14ac:dyDescent="0.2"/>
    <row r="9050" ht="10.199999999999999" hidden="1" x14ac:dyDescent="0.2"/>
    <row r="9051" ht="10.199999999999999" hidden="1" x14ac:dyDescent="0.2"/>
    <row r="9052" ht="10.199999999999999" hidden="1" x14ac:dyDescent="0.2"/>
    <row r="9053" ht="10.199999999999999" hidden="1" x14ac:dyDescent="0.2"/>
    <row r="9054" ht="10.199999999999999" hidden="1" x14ac:dyDescent="0.2"/>
    <row r="9055" ht="10.199999999999999" hidden="1" x14ac:dyDescent="0.2"/>
    <row r="9056" ht="10.199999999999999" hidden="1" x14ac:dyDescent="0.2"/>
    <row r="9057" ht="10.199999999999999" hidden="1" x14ac:dyDescent="0.2"/>
    <row r="9058" ht="10.199999999999999" hidden="1" x14ac:dyDescent="0.2"/>
    <row r="9059" ht="10.199999999999999" hidden="1" x14ac:dyDescent="0.2"/>
    <row r="9060" ht="10.199999999999999" hidden="1" x14ac:dyDescent="0.2"/>
    <row r="9061" ht="10.199999999999999" hidden="1" x14ac:dyDescent="0.2"/>
    <row r="9062" ht="10.199999999999999" hidden="1" x14ac:dyDescent="0.2"/>
    <row r="9063" ht="10.199999999999999" hidden="1" x14ac:dyDescent="0.2"/>
    <row r="9064" ht="10.199999999999999" hidden="1" x14ac:dyDescent="0.2"/>
    <row r="9065" ht="10.199999999999999" hidden="1" x14ac:dyDescent="0.2"/>
    <row r="9066" ht="10.199999999999999" hidden="1" x14ac:dyDescent="0.2"/>
    <row r="9067" ht="10.199999999999999" hidden="1" x14ac:dyDescent="0.2"/>
    <row r="9068" ht="10.199999999999999" hidden="1" x14ac:dyDescent="0.2"/>
    <row r="9069" ht="10.199999999999999" hidden="1" x14ac:dyDescent="0.2"/>
    <row r="9070" ht="10.199999999999999" hidden="1" x14ac:dyDescent="0.2"/>
    <row r="9071" ht="10.199999999999999" hidden="1" x14ac:dyDescent="0.2"/>
    <row r="9072" ht="10.199999999999999" hidden="1" x14ac:dyDescent="0.2"/>
    <row r="9073" ht="10.199999999999999" hidden="1" x14ac:dyDescent="0.2"/>
    <row r="9074" ht="10.199999999999999" hidden="1" x14ac:dyDescent="0.2"/>
    <row r="9075" ht="10.199999999999999" hidden="1" x14ac:dyDescent="0.2"/>
    <row r="9076" ht="10.199999999999999" hidden="1" x14ac:dyDescent="0.2"/>
    <row r="9077" ht="10.199999999999999" hidden="1" x14ac:dyDescent="0.2"/>
    <row r="9078" ht="10.199999999999999" hidden="1" x14ac:dyDescent="0.2"/>
    <row r="9079" ht="10.199999999999999" hidden="1" x14ac:dyDescent="0.2"/>
    <row r="9080" ht="10.199999999999999" hidden="1" x14ac:dyDescent="0.2"/>
    <row r="9081" ht="10.199999999999999" hidden="1" x14ac:dyDescent="0.2"/>
    <row r="9082" ht="10.199999999999999" hidden="1" x14ac:dyDescent="0.2"/>
    <row r="9083" ht="10.199999999999999" hidden="1" x14ac:dyDescent="0.2"/>
    <row r="9084" ht="10.199999999999999" hidden="1" x14ac:dyDescent="0.2"/>
    <row r="9085" ht="10.199999999999999" hidden="1" x14ac:dyDescent="0.2"/>
    <row r="9086" ht="10.199999999999999" hidden="1" x14ac:dyDescent="0.2"/>
    <row r="9087" ht="10.199999999999999" hidden="1" x14ac:dyDescent="0.2"/>
    <row r="9088" ht="10.199999999999999" hidden="1" x14ac:dyDescent="0.2"/>
    <row r="9089" ht="10.199999999999999" hidden="1" x14ac:dyDescent="0.2"/>
    <row r="9090" ht="10.199999999999999" hidden="1" x14ac:dyDescent="0.2"/>
    <row r="9091" ht="10.199999999999999" hidden="1" x14ac:dyDescent="0.2"/>
    <row r="9092" ht="10.199999999999999" hidden="1" x14ac:dyDescent="0.2"/>
    <row r="9093" ht="10.199999999999999" hidden="1" x14ac:dyDescent="0.2"/>
    <row r="9094" ht="10.199999999999999" hidden="1" x14ac:dyDescent="0.2"/>
    <row r="9095" ht="10.199999999999999" hidden="1" x14ac:dyDescent="0.2"/>
    <row r="9096" ht="10.199999999999999" hidden="1" x14ac:dyDescent="0.2"/>
    <row r="9097" ht="10.199999999999999" hidden="1" x14ac:dyDescent="0.2"/>
    <row r="9098" ht="10.199999999999999" hidden="1" x14ac:dyDescent="0.2"/>
    <row r="9099" ht="10.199999999999999" hidden="1" x14ac:dyDescent="0.2"/>
    <row r="9100" ht="10.199999999999999" hidden="1" x14ac:dyDescent="0.2"/>
    <row r="9101" ht="10.199999999999999" hidden="1" x14ac:dyDescent="0.2"/>
    <row r="9102" ht="10.199999999999999" hidden="1" x14ac:dyDescent="0.2"/>
    <row r="9103" ht="10.199999999999999" hidden="1" x14ac:dyDescent="0.2"/>
    <row r="9104" ht="10.199999999999999" hidden="1" x14ac:dyDescent="0.2"/>
    <row r="9105" ht="10.199999999999999" hidden="1" x14ac:dyDescent="0.2"/>
    <row r="9106" ht="10.199999999999999" hidden="1" x14ac:dyDescent="0.2"/>
    <row r="9107" ht="10.199999999999999" hidden="1" x14ac:dyDescent="0.2"/>
    <row r="9108" ht="10.199999999999999" hidden="1" x14ac:dyDescent="0.2"/>
    <row r="9109" ht="10.199999999999999" hidden="1" x14ac:dyDescent="0.2"/>
    <row r="9110" ht="10.199999999999999" hidden="1" x14ac:dyDescent="0.2"/>
    <row r="9111" ht="10.199999999999999" hidden="1" x14ac:dyDescent="0.2"/>
    <row r="9112" ht="10.199999999999999" hidden="1" x14ac:dyDescent="0.2"/>
    <row r="9113" ht="10.199999999999999" hidden="1" x14ac:dyDescent="0.2"/>
    <row r="9114" ht="10.199999999999999" hidden="1" x14ac:dyDescent="0.2"/>
    <row r="9115" ht="10.199999999999999" hidden="1" x14ac:dyDescent="0.2"/>
    <row r="9116" ht="10.199999999999999" hidden="1" x14ac:dyDescent="0.2"/>
    <row r="9117" ht="10.199999999999999" hidden="1" x14ac:dyDescent="0.2"/>
    <row r="9118" ht="10.199999999999999" hidden="1" x14ac:dyDescent="0.2"/>
    <row r="9119" ht="10.199999999999999" hidden="1" x14ac:dyDescent="0.2"/>
    <row r="9120" ht="10.199999999999999" hidden="1" x14ac:dyDescent="0.2"/>
    <row r="9121" ht="10.199999999999999" hidden="1" x14ac:dyDescent="0.2"/>
    <row r="9122" ht="10.199999999999999" hidden="1" x14ac:dyDescent="0.2"/>
    <row r="9123" ht="10.199999999999999" hidden="1" x14ac:dyDescent="0.2"/>
    <row r="9124" ht="10.199999999999999" hidden="1" x14ac:dyDescent="0.2"/>
    <row r="9125" ht="10.199999999999999" hidden="1" x14ac:dyDescent="0.2"/>
    <row r="9126" ht="10.199999999999999" hidden="1" x14ac:dyDescent="0.2"/>
    <row r="9127" ht="10.199999999999999" hidden="1" x14ac:dyDescent="0.2"/>
    <row r="9128" ht="10.199999999999999" hidden="1" x14ac:dyDescent="0.2"/>
    <row r="9129" ht="10.199999999999999" hidden="1" x14ac:dyDescent="0.2"/>
    <row r="9130" ht="10.199999999999999" hidden="1" x14ac:dyDescent="0.2"/>
    <row r="9131" ht="10.199999999999999" hidden="1" x14ac:dyDescent="0.2"/>
    <row r="9132" ht="10.199999999999999" hidden="1" x14ac:dyDescent="0.2"/>
    <row r="9133" ht="10.199999999999999" hidden="1" x14ac:dyDescent="0.2"/>
    <row r="9134" ht="10.199999999999999" hidden="1" x14ac:dyDescent="0.2"/>
    <row r="9135" ht="10.199999999999999" hidden="1" x14ac:dyDescent="0.2"/>
    <row r="9136" ht="10.199999999999999" hidden="1" x14ac:dyDescent="0.2"/>
    <row r="9137" ht="10.199999999999999" hidden="1" x14ac:dyDescent="0.2"/>
    <row r="9138" ht="10.199999999999999" hidden="1" x14ac:dyDescent="0.2"/>
    <row r="9139" ht="10.199999999999999" hidden="1" x14ac:dyDescent="0.2"/>
    <row r="9140" ht="10.199999999999999" hidden="1" x14ac:dyDescent="0.2"/>
    <row r="9141" ht="10.199999999999999" hidden="1" x14ac:dyDescent="0.2"/>
    <row r="9142" ht="10.199999999999999" hidden="1" x14ac:dyDescent="0.2"/>
    <row r="9143" ht="10.199999999999999" hidden="1" x14ac:dyDescent="0.2"/>
    <row r="9144" ht="10.199999999999999" hidden="1" x14ac:dyDescent="0.2"/>
    <row r="9145" ht="10.199999999999999" hidden="1" x14ac:dyDescent="0.2"/>
    <row r="9146" ht="10.199999999999999" hidden="1" x14ac:dyDescent="0.2"/>
    <row r="9147" ht="10.199999999999999" hidden="1" x14ac:dyDescent="0.2"/>
    <row r="9148" ht="10.199999999999999" hidden="1" x14ac:dyDescent="0.2"/>
    <row r="9149" ht="10.199999999999999" hidden="1" x14ac:dyDescent="0.2"/>
    <row r="9150" ht="10.199999999999999" hidden="1" x14ac:dyDescent="0.2"/>
    <row r="9151" ht="10.199999999999999" hidden="1" x14ac:dyDescent="0.2"/>
    <row r="9152" ht="10.199999999999999" hidden="1" x14ac:dyDescent="0.2"/>
    <row r="9153" ht="10.199999999999999" hidden="1" x14ac:dyDescent="0.2"/>
    <row r="9154" ht="10.199999999999999" hidden="1" x14ac:dyDescent="0.2"/>
    <row r="9155" ht="10.199999999999999" hidden="1" x14ac:dyDescent="0.2"/>
    <row r="9156" ht="10.199999999999999" hidden="1" x14ac:dyDescent="0.2"/>
    <row r="9157" ht="10.199999999999999" hidden="1" x14ac:dyDescent="0.2"/>
    <row r="9158" ht="10.199999999999999" hidden="1" x14ac:dyDescent="0.2"/>
    <row r="9159" ht="10.199999999999999" hidden="1" x14ac:dyDescent="0.2"/>
    <row r="9160" ht="10.199999999999999" hidden="1" x14ac:dyDescent="0.2"/>
    <row r="9161" ht="10.199999999999999" hidden="1" x14ac:dyDescent="0.2"/>
    <row r="9162" ht="10.199999999999999" hidden="1" x14ac:dyDescent="0.2"/>
    <row r="9163" ht="10.199999999999999" hidden="1" x14ac:dyDescent="0.2"/>
    <row r="9164" ht="10.199999999999999" hidden="1" x14ac:dyDescent="0.2"/>
    <row r="9165" ht="10.199999999999999" hidden="1" x14ac:dyDescent="0.2"/>
    <row r="9166" ht="10.199999999999999" hidden="1" x14ac:dyDescent="0.2"/>
    <row r="9167" ht="10.199999999999999" hidden="1" x14ac:dyDescent="0.2"/>
    <row r="9168" ht="10.199999999999999" hidden="1" x14ac:dyDescent="0.2"/>
    <row r="9169" ht="10.199999999999999" hidden="1" x14ac:dyDescent="0.2"/>
    <row r="9170" ht="10.199999999999999" hidden="1" x14ac:dyDescent="0.2"/>
    <row r="9171" ht="10.199999999999999" hidden="1" x14ac:dyDescent="0.2"/>
    <row r="9172" ht="10.199999999999999" hidden="1" x14ac:dyDescent="0.2"/>
    <row r="9173" ht="10.199999999999999" hidden="1" x14ac:dyDescent="0.2"/>
    <row r="9174" ht="10.199999999999999" hidden="1" x14ac:dyDescent="0.2"/>
    <row r="9175" ht="10.199999999999999" hidden="1" x14ac:dyDescent="0.2"/>
    <row r="9176" ht="10.199999999999999" hidden="1" x14ac:dyDescent="0.2"/>
    <row r="9177" ht="10.199999999999999" hidden="1" x14ac:dyDescent="0.2"/>
    <row r="9178" ht="10.199999999999999" hidden="1" x14ac:dyDescent="0.2"/>
    <row r="9179" ht="10.199999999999999" hidden="1" x14ac:dyDescent="0.2"/>
    <row r="9180" ht="10.199999999999999" hidden="1" x14ac:dyDescent="0.2"/>
    <row r="9181" ht="10.199999999999999" hidden="1" x14ac:dyDescent="0.2"/>
    <row r="9182" ht="10.199999999999999" hidden="1" x14ac:dyDescent="0.2"/>
    <row r="9183" ht="10.199999999999999" hidden="1" x14ac:dyDescent="0.2"/>
    <row r="9184" ht="10.199999999999999" hidden="1" x14ac:dyDescent="0.2"/>
    <row r="9185" ht="10.199999999999999" hidden="1" x14ac:dyDescent="0.2"/>
    <row r="9186" ht="10.199999999999999" hidden="1" x14ac:dyDescent="0.2"/>
    <row r="9187" ht="10.199999999999999" hidden="1" x14ac:dyDescent="0.2"/>
    <row r="9188" ht="10.199999999999999" hidden="1" x14ac:dyDescent="0.2"/>
    <row r="9189" ht="10.199999999999999" hidden="1" x14ac:dyDescent="0.2"/>
    <row r="9190" ht="10.199999999999999" hidden="1" x14ac:dyDescent="0.2"/>
    <row r="9191" ht="10.199999999999999" hidden="1" x14ac:dyDescent="0.2"/>
    <row r="9192" ht="10.199999999999999" hidden="1" x14ac:dyDescent="0.2"/>
    <row r="9193" ht="10.199999999999999" hidden="1" x14ac:dyDescent="0.2"/>
    <row r="9194" ht="10.199999999999999" hidden="1" x14ac:dyDescent="0.2"/>
    <row r="9195" ht="10.199999999999999" hidden="1" x14ac:dyDescent="0.2"/>
    <row r="9196" ht="10.199999999999999" hidden="1" x14ac:dyDescent="0.2"/>
    <row r="9197" ht="10.199999999999999" hidden="1" x14ac:dyDescent="0.2"/>
    <row r="9198" ht="10.199999999999999" hidden="1" x14ac:dyDescent="0.2"/>
    <row r="9199" ht="10.199999999999999" hidden="1" x14ac:dyDescent="0.2"/>
    <row r="9200" ht="10.199999999999999" hidden="1" x14ac:dyDescent="0.2"/>
    <row r="9201" ht="10.199999999999999" hidden="1" x14ac:dyDescent="0.2"/>
    <row r="9202" ht="10.199999999999999" hidden="1" x14ac:dyDescent="0.2"/>
    <row r="9203" ht="10.199999999999999" hidden="1" x14ac:dyDescent="0.2"/>
    <row r="9204" ht="10.199999999999999" hidden="1" x14ac:dyDescent="0.2"/>
    <row r="9205" ht="10.199999999999999" hidden="1" x14ac:dyDescent="0.2"/>
    <row r="9206" ht="10.199999999999999" hidden="1" x14ac:dyDescent="0.2"/>
    <row r="9207" ht="10.199999999999999" hidden="1" x14ac:dyDescent="0.2"/>
    <row r="9208" ht="10.199999999999999" hidden="1" x14ac:dyDescent="0.2"/>
    <row r="9209" ht="10.199999999999999" hidden="1" x14ac:dyDescent="0.2"/>
    <row r="9210" ht="10.199999999999999" hidden="1" x14ac:dyDescent="0.2"/>
    <row r="9211" ht="10.199999999999999" hidden="1" x14ac:dyDescent="0.2"/>
    <row r="9212" ht="10.199999999999999" hidden="1" x14ac:dyDescent="0.2"/>
    <row r="9213" ht="10.199999999999999" hidden="1" x14ac:dyDescent="0.2"/>
    <row r="9214" ht="10.199999999999999" hidden="1" x14ac:dyDescent="0.2"/>
    <row r="9215" ht="10.199999999999999" hidden="1" x14ac:dyDescent="0.2"/>
    <row r="9216" ht="10.199999999999999" hidden="1" x14ac:dyDescent="0.2"/>
    <row r="9217" ht="10.199999999999999" hidden="1" x14ac:dyDescent="0.2"/>
    <row r="9218" ht="10.199999999999999" hidden="1" x14ac:dyDescent="0.2"/>
    <row r="9219" ht="10.199999999999999" hidden="1" x14ac:dyDescent="0.2"/>
    <row r="9220" ht="10.199999999999999" hidden="1" x14ac:dyDescent="0.2"/>
    <row r="9221" ht="10.199999999999999" hidden="1" x14ac:dyDescent="0.2"/>
    <row r="9222" ht="10.199999999999999" hidden="1" x14ac:dyDescent="0.2"/>
    <row r="9223" ht="10.199999999999999" hidden="1" x14ac:dyDescent="0.2"/>
    <row r="9224" ht="10.199999999999999" hidden="1" x14ac:dyDescent="0.2"/>
    <row r="9225" ht="10.199999999999999" hidden="1" x14ac:dyDescent="0.2"/>
    <row r="9226" ht="10.199999999999999" hidden="1" x14ac:dyDescent="0.2"/>
    <row r="9227" ht="10.199999999999999" hidden="1" x14ac:dyDescent="0.2"/>
    <row r="9228" ht="10.199999999999999" hidden="1" x14ac:dyDescent="0.2"/>
    <row r="9229" ht="10.199999999999999" hidden="1" x14ac:dyDescent="0.2"/>
    <row r="9230" ht="10.199999999999999" hidden="1" x14ac:dyDescent="0.2"/>
    <row r="9231" ht="10.199999999999999" hidden="1" x14ac:dyDescent="0.2"/>
    <row r="9232" ht="10.199999999999999" hidden="1" x14ac:dyDescent="0.2"/>
    <row r="9233" ht="10.199999999999999" hidden="1" x14ac:dyDescent="0.2"/>
    <row r="9234" ht="10.199999999999999" hidden="1" x14ac:dyDescent="0.2"/>
    <row r="9235" ht="10.199999999999999" hidden="1" x14ac:dyDescent="0.2"/>
    <row r="9236" ht="10.199999999999999" hidden="1" x14ac:dyDescent="0.2"/>
    <row r="9237" ht="10.199999999999999" hidden="1" x14ac:dyDescent="0.2"/>
    <row r="9238" ht="10.199999999999999" hidden="1" x14ac:dyDescent="0.2"/>
    <row r="9239" ht="10.199999999999999" hidden="1" x14ac:dyDescent="0.2"/>
    <row r="9240" ht="10.199999999999999" hidden="1" x14ac:dyDescent="0.2"/>
    <row r="9241" ht="10.199999999999999" hidden="1" x14ac:dyDescent="0.2"/>
    <row r="9242" ht="10.199999999999999" hidden="1" x14ac:dyDescent="0.2"/>
    <row r="9243" ht="10.199999999999999" hidden="1" x14ac:dyDescent="0.2"/>
    <row r="9244" ht="10.199999999999999" hidden="1" x14ac:dyDescent="0.2"/>
    <row r="9245" ht="10.199999999999999" hidden="1" x14ac:dyDescent="0.2"/>
    <row r="9246" ht="10.199999999999999" hidden="1" x14ac:dyDescent="0.2"/>
    <row r="9247" ht="10.199999999999999" hidden="1" x14ac:dyDescent="0.2"/>
    <row r="9248" ht="10.199999999999999" hidden="1" x14ac:dyDescent="0.2"/>
    <row r="9249" ht="10.199999999999999" hidden="1" x14ac:dyDescent="0.2"/>
    <row r="9250" ht="10.199999999999999" hidden="1" x14ac:dyDescent="0.2"/>
    <row r="9251" ht="10.199999999999999" hidden="1" x14ac:dyDescent="0.2"/>
    <row r="9252" ht="10.199999999999999" hidden="1" x14ac:dyDescent="0.2"/>
    <row r="9253" ht="10.199999999999999" hidden="1" x14ac:dyDescent="0.2"/>
    <row r="9254" ht="10.199999999999999" hidden="1" x14ac:dyDescent="0.2"/>
    <row r="9255" ht="10.199999999999999" hidden="1" x14ac:dyDescent="0.2"/>
    <row r="9256" ht="10.199999999999999" hidden="1" x14ac:dyDescent="0.2"/>
    <row r="9257" ht="10.199999999999999" hidden="1" x14ac:dyDescent="0.2"/>
    <row r="9258" ht="10.199999999999999" hidden="1" x14ac:dyDescent="0.2"/>
    <row r="9259" ht="10.199999999999999" hidden="1" x14ac:dyDescent="0.2"/>
    <row r="9260" ht="10.199999999999999" hidden="1" x14ac:dyDescent="0.2"/>
    <row r="9261" ht="10.199999999999999" hidden="1" x14ac:dyDescent="0.2"/>
    <row r="9262" ht="10.199999999999999" hidden="1" x14ac:dyDescent="0.2"/>
    <row r="9263" ht="10.199999999999999" hidden="1" x14ac:dyDescent="0.2"/>
    <row r="9264" ht="10.199999999999999" hidden="1" x14ac:dyDescent="0.2"/>
    <row r="9265" ht="10.199999999999999" hidden="1" x14ac:dyDescent="0.2"/>
    <row r="9266" ht="10.199999999999999" hidden="1" x14ac:dyDescent="0.2"/>
    <row r="9267" ht="10.199999999999999" hidden="1" x14ac:dyDescent="0.2"/>
    <row r="9268" ht="10.199999999999999" hidden="1" x14ac:dyDescent="0.2"/>
    <row r="9269" ht="10.199999999999999" hidden="1" x14ac:dyDescent="0.2"/>
    <row r="9270" ht="10.199999999999999" hidden="1" x14ac:dyDescent="0.2"/>
    <row r="9271" ht="10.199999999999999" hidden="1" x14ac:dyDescent="0.2"/>
    <row r="9272" ht="10.199999999999999" hidden="1" x14ac:dyDescent="0.2"/>
    <row r="9273" ht="10.199999999999999" hidden="1" x14ac:dyDescent="0.2"/>
    <row r="9274" ht="10.199999999999999" hidden="1" x14ac:dyDescent="0.2"/>
    <row r="9275" ht="10.199999999999999" hidden="1" x14ac:dyDescent="0.2"/>
    <row r="9276" ht="10.199999999999999" hidden="1" x14ac:dyDescent="0.2"/>
    <row r="9277" ht="10.199999999999999" hidden="1" x14ac:dyDescent="0.2"/>
    <row r="9278" ht="10.199999999999999" hidden="1" x14ac:dyDescent="0.2"/>
    <row r="9279" ht="10.199999999999999" hidden="1" x14ac:dyDescent="0.2"/>
    <row r="9280" ht="10.199999999999999" hidden="1" x14ac:dyDescent="0.2"/>
    <row r="9281" ht="10.199999999999999" hidden="1" x14ac:dyDescent="0.2"/>
    <row r="9282" ht="10.199999999999999" hidden="1" x14ac:dyDescent="0.2"/>
    <row r="9283" ht="10.199999999999999" hidden="1" x14ac:dyDescent="0.2"/>
    <row r="9284" ht="10.199999999999999" hidden="1" x14ac:dyDescent="0.2"/>
    <row r="9285" ht="10.199999999999999" hidden="1" x14ac:dyDescent="0.2"/>
    <row r="9286" ht="10.199999999999999" hidden="1" x14ac:dyDescent="0.2"/>
    <row r="9287" ht="10.199999999999999" hidden="1" x14ac:dyDescent="0.2"/>
    <row r="9288" ht="10.199999999999999" hidden="1" x14ac:dyDescent="0.2"/>
    <row r="9289" ht="10.199999999999999" hidden="1" x14ac:dyDescent="0.2"/>
    <row r="9290" ht="10.199999999999999" hidden="1" x14ac:dyDescent="0.2"/>
    <row r="9291" ht="10.199999999999999" hidden="1" x14ac:dyDescent="0.2"/>
    <row r="9292" ht="10.199999999999999" hidden="1" x14ac:dyDescent="0.2"/>
    <row r="9293" ht="10.199999999999999" hidden="1" x14ac:dyDescent="0.2"/>
    <row r="9294" ht="10.199999999999999" hidden="1" x14ac:dyDescent="0.2"/>
    <row r="9295" ht="10.199999999999999" hidden="1" x14ac:dyDescent="0.2"/>
    <row r="9296" ht="10.199999999999999" hidden="1" x14ac:dyDescent="0.2"/>
    <row r="9297" ht="10.199999999999999" hidden="1" x14ac:dyDescent="0.2"/>
    <row r="9298" ht="10.199999999999999" hidden="1" x14ac:dyDescent="0.2"/>
    <row r="9299" ht="10.199999999999999" hidden="1" x14ac:dyDescent="0.2"/>
    <row r="9300" ht="10.199999999999999" hidden="1" x14ac:dyDescent="0.2"/>
    <row r="9301" ht="10.199999999999999" hidden="1" x14ac:dyDescent="0.2"/>
    <row r="9302" ht="10.199999999999999" hidden="1" x14ac:dyDescent="0.2"/>
    <row r="9303" ht="10.199999999999999" hidden="1" x14ac:dyDescent="0.2"/>
    <row r="9304" ht="10.199999999999999" hidden="1" x14ac:dyDescent="0.2"/>
    <row r="9305" ht="10.199999999999999" hidden="1" x14ac:dyDescent="0.2"/>
    <row r="9306" ht="10.199999999999999" hidden="1" x14ac:dyDescent="0.2"/>
    <row r="9307" ht="10.199999999999999" hidden="1" x14ac:dyDescent="0.2"/>
    <row r="9308" ht="10.199999999999999" hidden="1" x14ac:dyDescent="0.2"/>
    <row r="9309" ht="10.199999999999999" hidden="1" x14ac:dyDescent="0.2"/>
    <row r="9310" ht="10.199999999999999" hidden="1" x14ac:dyDescent="0.2"/>
    <row r="9311" ht="10.199999999999999" hidden="1" x14ac:dyDescent="0.2"/>
    <row r="9312" ht="10.199999999999999" hidden="1" x14ac:dyDescent="0.2"/>
    <row r="9313" ht="10.199999999999999" hidden="1" x14ac:dyDescent="0.2"/>
    <row r="9314" ht="10.199999999999999" hidden="1" x14ac:dyDescent="0.2"/>
    <row r="9315" ht="10.199999999999999" hidden="1" x14ac:dyDescent="0.2"/>
    <row r="9316" ht="10.199999999999999" hidden="1" x14ac:dyDescent="0.2"/>
    <row r="9317" ht="10.199999999999999" hidden="1" x14ac:dyDescent="0.2"/>
    <row r="9318" ht="10.199999999999999" hidden="1" x14ac:dyDescent="0.2"/>
    <row r="9319" ht="10.199999999999999" hidden="1" x14ac:dyDescent="0.2"/>
    <row r="9320" ht="10.199999999999999" hidden="1" x14ac:dyDescent="0.2"/>
    <row r="9321" ht="10.199999999999999" hidden="1" x14ac:dyDescent="0.2"/>
    <row r="9322" ht="10.199999999999999" hidden="1" x14ac:dyDescent="0.2"/>
    <row r="9323" ht="10.199999999999999" hidden="1" x14ac:dyDescent="0.2"/>
    <row r="9324" ht="10.199999999999999" hidden="1" x14ac:dyDescent="0.2"/>
    <row r="9325" ht="10.199999999999999" hidden="1" x14ac:dyDescent="0.2"/>
    <row r="9326" ht="10.199999999999999" hidden="1" x14ac:dyDescent="0.2"/>
    <row r="9327" ht="10.199999999999999" hidden="1" x14ac:dyDescent="0.2"/>
    <row r="9328" ht="10.199999999999999" hidden="1" x14ac:dyDescent="0.2"/>
    <row r="9329" ht="10.199999999999999" hidden="1" x14ac:dyDescent="0.2"/>
    <row r="9330" ht="10.199999999999999" hidden="1" x14ac:dyDescent="0.2"/>
    <row r="9331" ht="10.199999999999999" hidden="1" x14ac:dyDescent="0.2"/>
    <row r="9332" ht="10.199999999999999" hidden="1" x14ac:dyDescent="0.2"/>
    <row r="9333" ht="10.199999999999999" hidden="1" x14ac:dyDescent="0.2"/>
    <row r="9334" ht="10.199999999999999" hidden="1" x14ac:dyDescent="0.2"/>
    <row r="9335" ht="10.199999999999999" hidden="1" x14ac:dyDescent="0.2"/>
    <row r="9336" ht="10.199999999999999" hidden="1" x14ac:dyDescent="0.2"/>
    <row r="9337" ht="10.199999999999999" hidden="1" x14ac:dyDescent="0.2"/>
    <row r="9338" ht="10.199999999999999" hidden="1" x14ac:dyDescent="0.2"/>
    <row r="9339" ht="10.199999999999999" hidden="1" x14ac:dyDescent="0.2"/>
    <row r="9340" ht="10.199999999999999" hidden="1" x14ac:dyDescent="0.2"/>
    <row r="9341" ht="10.199999999999999" hidden="1" x14ac:dyDescent="0.2"/>
    <row r="9342" ht="10.199999999999999" hidden="1" x14ac:dyDescent="0.2"/>
    <row r="9343" ht="10.199999999999999" hidden="1" x14ac:dyDescent="0.2"/>
    <row r="9344" ht="10.199999999999999" hidden="1" x14ac:dyDescent="0.2"/>
    <row r="9345" ht="10.199999999999999" hidden="1" x14ac:dyDescent="0.2"/>
    <row r="9346" ht="10.199999999999999" hidden="1" x14ac:dyDescent="0.2"/>
    <row r="9347" ht="10.199999999999999" hidden="1" x14ac:dyDescent="0.2"/>
    <row r="9348" ht="10.199999999999999" hidden="1" x14ac:dyDescent="0.2"/>
    <row r="9349" ht="10.199999999999999" hidden="1" x14ac:dyDescent="0.2"/>
    <row r="9350" ht="10.199999999999999" hidden="1" x14ac:dyDescent="0.2"/>
    <row r="9351" ht="10.199999999999999" hidden="1" x14ac:dyDescent="0.2"/>
    <row r="9352" ht="10.199999999999999" hidden="1" x14ac:dyDescent="0.2"/>
    <row r="9353" ht="10.199999999999999" hidden="1" x14ac:dyDescent="0.2"/>
    <row r="9354" ht="10.199999999999999" hidden="1" x14ac:dyDescent="0.2"/>
    <row r="9355" ht="10.199999999999999" hidden="1" x14ac:dyDescent="0.2"/>
    <row r="9356" ht="10.199999999999999" hidden="1" x14ac:dyDescent="0.2"/>
    <row r="9357" ht="10.199999999999999" hidden="1" x14ac:dyDescent="0.2"/>
    <row r="9358" ht="10.199999999999999" hidden="1" x14ac:dyDescent="0.2"/>
    <row r="9359" ht="10.199999999999999" hidden="1" x14ac:dyDescent="0.2"/>
    <row r="9360" ht="10.199999999999999" hidden="1" x14ac:dyDescent="0.2"/>
    <row r="9361" ht="10.199999999999999" hidden="1" x14ac:dyDescent="0.2"/>
    <row r="9362" ht="10.199999999999999" hidden="1" x14ac:dyDescent="0.2"/>
    <row r="9363" ht="10.199999999999999" hidden="1" x14ac:dyDescent="0.2"/>
    <row r="9364" ht="10.199999999999999" hidden="1" x14ac:dyDescent="0.2"/>
    <row r="9365" ht="10.199999999999999" hidden="1" x14ac:dyDescent="0.2"/>
    <row r="9366" ht="10.199999999999999" hidden="1" x14ac:dyDescent="0.2"/>
    <row r="9367" ht="10.199999999999999" hidden="1" x14ac:dyDescent="0.2"/>
    <row r="9368" ht="10.199999999999999" hidden="1" x14ac:dyDescent="0.2"/>
    <row r="9369" ht="10.199999999999999" hidden="1" x14ac:dyDescent="0.2"/>
    <row r="9370" ht="10.199999999999999" hidden="1" x14ac:dyDescent="0.2"/>
    <row r="9371" ht="10.199999999999999" hidden="1" x14ac:dyDescent="0.2"/>
    <row r="9372" ht="10.199999999999999" hidden="1" x14ac:dyDescent="0.2"/>
    <row r="9373" ht="10.199999999999999" hidden="1" x14ac:dyDescent="0.2"/>
    <row r="9374" ht="10.199999999999999" hidden="1" x14ac:dyDescent="0.2"/>
    <row r="9375" ht="10.199999999999999" hidden="1" x14ac:dyDescent="0.2"/>
    <row r="9376" ht="10.199999999999999" hidden="1" x14ac:dyDescent="0.2"/>
    <row r="9377" ht="10.199999999999999" hidden="1" x14ac:dyDescent="0.2"/>
    <row r="9378" ht="10.199999999999999" hidden="1" x14ac:dyDescent="0.2"/>
    <row r="9379" ht="10.199999999999999" hidden="1" x14ac:dyDescent="0.2"/>
    <row r="9380" ht="10.199999999999999" hidden="1" x14ac:dyDescent="0.2"/>
    <row r="9381" ht="10.199999999999999" hidden="1" x14ac:dyDescent="0.2"/>
    <row r="9382" ht="10.199999999999999" hidden="1" x14ac:dyDescent="0.2"/>
    <row r="9383" ht="10.199999999999999" hidden="1" x14ac:dyDescent="0.2"/>
    <row r="9384" ht="10.199999999999999" hidden="1" x14ac:dyDescent="0.2"/>
    <row r="9385" ht="10.199999999999999" hidden="1" x14ac:dyDescent="0.2"/>
    <row r="9386" ht="10.199999999999999" hidden="1" x14ac:dyDescent="0.2"/>
    <row r="9387" ht="10.199999999999999" hidden="1" x14ac:dyDescent="0.2"/>
    <row r="9388" ht="10.199999999999999" hidden="1" x14ac:dyDescent="0.2"/>
    <row r="9389" ht="10.199999999999999" hidden="1" x14ac:dyDescent="0.2"/>
    <row r="9390" ht="10.199999999999999" hidden="1" x14ac:dyDescent="0.2"/>
    <row r="9391" ht="10.199999999999999" hidden="1" x14ac:dyDescent="0.2"/>
    <row r="9392" ht="10.199999999999999" hidden="1" x14ac:dyDescent="0.2"/>
    <row r="9393" ht="10.199999999999999" hidden="1" x14ac:dyDescent="0.2"/>
    <row r="9394" ht="10.199999999999999" hidden="1" x14ac:dyDescent="0.2"/>
    <row r="9395" ht="10.199999999999999" hidden="1" x14ac:dyDescent="0.2"/>
    <row r="9396" ht="10.199999999999999" hidden="1" x14ac:dyDescent="0.2"/>
    <row r="9397" ht="10.199999999999999" hidden="1" x14ac:dyDescent="0.2"/>
    <row r="9398" ht="10.199999999999999" hidden="1" x14ac:dyDescent="0.2"/>
    <row r="9399" ht="10.199999999999999" hidden="1" x14ac:dyDescent="0.2"/>
    <row r="9400" ht="10.199999999999999" hidden="1" x14ac:dyDescent="0.2"/>
    <row r="9401" ht="10.199999999999999" hidden="1" x14ac:dyDescent="0.2"/>
    <row r="9402" ht="10.199999999999999" hidden="1" x14ac:dyDescent="0.2"/>
    <row r="9403" ht="10.199999999999999" hidden="1" x14ac:dyDescent="0.2"/>
    <row r="9404" ht="10.199999999999999" hidden="1" x14ac:dyDescent="0.2"/>
    <row r="9405" ht="10.199999999999999" hidden="1" x14ac:dyDescent="0.2"/>
    <row r="9406" ht="10.199999999999999" hidden="1" x14ac:dyDescent="0.2"/>
    <row r="9407" ht="10.199999999999999" hidden="1" x14ac:dyDescent="0.2"/>
    <row r="9408" ht="10.199999999999999" hidden="1" x14ac:dyDescent="0.2"/>
    <row r="9409" ht="10.199999999999999" hidden="1" x14ac:dyDescent="0.2"/>
    <row r="9410" ht="10.199999999999999" hidden="1" x14ac:dyDescent="0.2"/>
    <row r="9411" ht="10.199999999999999" hidden="1" x14ac:dyDescent="0.2"/>
    <row r="9412" ht="10.199999999999999" hidden="1" x14ac:dyDescent="0.2"/>
    <row r="9413" ht="10.199999999999999" hidden="1" x14ac:dyDescent="0.2"/>
    <row r="9414" ht="10.199999999999999" hidden="1" x14ac:dyDescent="0.2"/>
    <row r="9415" ht="10.199999999999999" hidden="1" x14ac:dyDescent="0.2"/>
    <row r="9416" ht="10.199999999999999" hidden="1" x14ac:dyDescent="0.2"/>
    <row r="9417" ht="10.199999999999999" hidden="1" x14ac:dyDescent="0.2"/>
    <row r="9418" ht="10.199999999999999" hidden="1" x14ac:dyDescent="0.2"/>
    <row r="9419" ht="10.199999999999999" hidden="1" x14ac:dyDescent="0.2"/>
    <row r="9420" ht="10.199999999999999" hidden="1" x14ac:dyDescent="0.2"/>
    <row r="9421" ht="10.199999999999999" hidden="1" x14ac:dyDescent="0.2"/>
    <row r="9422" ht="10.199999999999999" hidden="1" x14ac:dyDescent="0.2"/>
    <row r="9423" ht="10.199999999999999" hidden="1" x14ac:dyDescent="0.2"/>
    <row r="9424" ht="10.199999999999999" hidden="1" x14ac:dyDescent="0.2"/>
    <row r="9425" ht="10.199999999999999" hidden="1" x14ac:dyDescent="0.2"/>
    <row r="9426" ht="10.199999999999999" hidden="1" x14ac:dyDescent="0.2"/>
    <row r="9427" ht="10.199999999999999" hidden="1" x14ac:dyDescent="0.2"/>
    <row r="9428" ht="10.199999999999999" hidden="1" x14ac:dyDescent="0.2"/>
    <row r="9429" ht="10.199999999999999" hidden="1" x14ac:dyDescent="0.2"/>
    <row r="9430" ht="10.199999999999999" hidden="1" x14ac:dyDescent="0.2"/>
    <row r="9431" ht="10.199999999999999" hidden="1" x14ac:dyDescent="0.2"/>
    <row r="9432" ht="10.199999999999999" hidden="1" x14ac:dyDescent="0.2"/>
    <row r="9433" ht="10.199999999999999" hidden="1" x14ac:dyDescent="0.2"/>
    <row r="9434" ht="10.199999999999999" hidden="1" x14ac:dyDescent="0.2"/>
    <row r="9435" ht="10.199999999999999" hidden="1" x14ac:dyDescent="0.2"/>
    <row r="9436" ht="10.199999999999999" hidden="1" x14ac:dyDescent="0.2"/>
    <row r="9437" ht="10.199999999999999" hidden="1" x14ac:dyDescent="0.2"/>
    <row r="9438" ht="10.199999999999999" hidden="1" x14ac:dyDescent="0.2"/>
    <row r="9439" ht="10.199999999999999" hidden="1" x14ac:dyDescent="0.2"/>
    <row r="9440" ht="10.199999999999999" hidden="1" x14ac:dyDescent="0.2"/>
    <row r="9441" ht="10.199999999999999" hidden="1" x14ac:dyDescent="0.2"/>
    <row r="9442" ht="10.199999999999999" hidden="1" x14ac:dyDescent="0.2"/>
    <row r="9443" ht="10.199999999999999" hidden="1" x14ac:dyDescent="0.2"/>
    <row r="9444" ht="10.199999999999999" hidden="1" x14ac:dyDescent="0.2"/>
    <row r="9445" ht="10.199999999999999" hidden="1" x14ac:dyDescent="0.2"/>
    <row r="9446" ht="10.199999999999999" hidden="1" x14ac:dyDescent="0.2"/>
    <row r="9447" ht="10.199999999999999" hidden="1" x14ac:dyDescent="0.2"/>
    <row r="9448" ht="10.199999999999999" hidden="1" x14ac:dyDescent="0.2"/>
    <row r="9449" ht="10.199999999999999" hidden="1" x14ac:dyDescent="0.2"/>
    <row r="9450" ht="10.199999999999999" hidden="1" x14ac:dyDescent="0.2"/>
    <row r="9451" ht="10.199999999999999" hidden="1" x14ac:dyDescent="0.2"/>
    <row r="9452" ht="10.199999999999999" hidden="1" x14ac:dyDescent="0.2"/>
    <row r="9453" ht="10.199999999999999" hidden="1" x14ac:dyDescent="0.2"/>
    <row r="9454" ht="10.199999999999999" hidden="1" x14ac:dyDescent="0.2"/>
    <row r="9455" ht="10.199999999999999" hidden="1" x14ac:dyDescent="0.2"/>
    <row r="9456" ht="10.199999999999999" hidden="1" x14ac:dyDescent="0.2"/>
    <row r="9457" ht="10.199999999999999" hidden="1" x14ac:dyDescent="0.2"/>
    <row r="9458" ht="10.199999999999999" hidden="1" x14ac:dyDescent="0.2"/>
    <row r="9459" ht="10.199999999999999" hidden="1" x14ac:dyDescent="0.2"/>
    <row r="9460" ht="10.199999999999999" hidden="1" x14ac:dyDescent="0.2"/>
    <row r="9461" ht="10.199999999999999" hidden="1" x14ac:dyDescent="0.2"/>
    <row r="9462" ht="10.199999999999999" hidden="1" x14ac:dyDescent="0.2"/>
    <row r="9463" ht="10.199999999999999" hidden="1" x14ac:dyDescent="0.2"/>
    <row r="9464" ht="10.199999999999999" hidden="1" x14ac:dyDescent="0.2"/>
    <row r="9465" ht="10.199999999999999" hidden="1" x14ac:dyDescent="0.2"/>
    <row r="9466" ht="10.199999999999999" hidden="1" x14ac:dyDescent="0.2"/>
    <row r="9467" ht="10.199999999999999" hidden="1" x14ac:dyDescent="0.2"/>
    <row r="9468" ht="10.199999999999999" hidden="1" x14ac:dyDescent="0.2"/>
    <row r="9469" ht="10.199999999999999" hidden="1" x14ac:dyDescent="0.2"/>
    <row r="9470" ht="10.199999999999999" hidden="1" x14ac:dyDescent="0.2"/>
    <row r="9471" ht="10.199999999999999" hidden="1" x14ac:dyDescent="0.2"/>
    <row r="9472" ht="10.199999999999999" hidden="1" x14ac:dyDescent="0.2"/>
    <row r="9473" ht="10.199999999999999" hidden="1" x14ac:dyDescent="0.2"/>
    <row r="9474" ht="10.199999999999999" hidden="1" x14ac:dyDescent="0.2"/>
    <row r="9475" ht="10.199999999999999" hidden="1" x14ac:dyDescent="0.2"/>
    <row r="9476" ht="10.199999999999999" hidden="1" x14ac:dyDescent="0.2"/>
    <row r="9477" ht="10.199999999999999" hidden="1" x14ac:dyDescent="0.2"/>
    <row r="9478" ht="10.199999999999999" hidden="1" x14ac:dyDescent="0.2"/>
    <row r="9479" ht="10.199999999999999" hidden="1" x14ac:dyDescent="0.2"/>
    <row r="9480" ht="10.199999999999999" hidden="1" x14ac:dyDescent="0.2"/>
    <row r="9481" ht="10.199999999999999" hidden="1" x14ac:dyDescent="0.2"/>
    <row r="9482" ht="10.199999999999999" hidden="1" x14ac:dyDescent="0.2"/>
    <row r="9483" ht="10.199999999999999" hidden="1" x14ac:dyDescent="0.2"/>
    <row r="9484" ht="10.199999999999999" hidden="1" x14ac:dyDescent="0.2"/>
    <row r="9485" ht="10.199999999999999" hidden="1" x14ac:dyDescent="0.2"/>
    <row r="9486" ht="10.199999999999999" hidden="1" x14ac:dyDescent="0.2"/>
    <row r="9487" ht="10.199999999999999" hidden="1" x14ac:dyDescent="0.2"/>
    <row r="9488" ht="10.199999999999999" hidden="1" x14ac:dyDescent="0.2"/>
    <row r="9489" ht="10.199999999999999" hidden="1" x14ac:dyDescent="0.2"/>
    <row r="9490" ht="10.199999999999999" hidden="1" x14ac:dyDescent="0.2"/>
    <row r="9491" ht="10.199999999999999" hidden="1" x14ac:dyDescent="0.2"/>
    <row r="9492" ht="10.199999999999999" hidden="1" x14ac:dyDescent="0.2"/>
    <row r="9493" ht="10.199999999999999" hidden="1" x14ac:dyDescent="0.2"/>
    <row r="9494" ht="10.199999999999999" hidden="1" x14ac:dyDescent="0.2"/>
    <row r="9495" ht="10.199999999999999" hidden="1" x14ac:dyDescent="0.2"/>
    <row r="9496" ht="10.199999999999999" hidden="1" x14ac:dyDescent="0.2"/>
    <row r="9497" ht="10.199999999999999" hidden="1" x14ac:dyDescent="0.2"/>
    <row r="9498" ht="10.199999999999999" hidden="1" x14ac:dyDescent="0.2"/>
    <row r="9499" ht="10.199999999999999" hidden="1" x14ac:dyDescent="0.2"/>
    <row r="9500" ht="10.199999999999999" hidden="1" x14ac:dyDescent="0.2"/>
    <row r="9501" ht="10.199999999999999" hidden="1" x14ac:dyDescent="0.2"/>
    <row r="9502" ht="10.199999999999999" hidden="1" x14ac:dyDescent="0.2"/>
    <row r="9503" ht="10.199999999999999" hidden="1" x14ac:dyDescent="0.2"/>
    <row r="9504" ht="10.199999999999999" hidden="1" x14ac:dyDescent="0.2"/>
    <row r="9505" ht="10.199999999999999" hidden="1" x14ac:dyDescent="0.2"/>
    <row r="9506" ht="10.199999999999999" hidden="1" x14ac:dyDescent="0.2"/>
    <row r="9507" ht="10.199999999999999" hidden="1" x14ac:dyDescent="0.2"/>
    <row r="9508" ht="10.199999999999999" hidden="1" x14ac:dyDescent="0.2"/>
    <row r="9509" ht="10.199999999999999" hidden="1" x14ac:dyDescent="0.2"/>
    <row r="9510" ht="10.199999999999999" hidden="1" x14ac:dyDescent="0.2"/>
    <row r="9511" ht="10.199999999999999" hidden="1" x14ac:dyDescent="0.2"/>
    <row r="9512" ht="10.199999999999999" hidden="1" x14ac:dyDescent="0.2"/>
    <row r="9513" ht="10.199999999999999" hidden="1" x14ac:dyDescent="0.2"/>
    <row r="9514" ht="10.199999999999999" hidden="1" x14ac:dyDescent="0.2"/>
    <row r="9515" ht="10.199999999999999" hidden="1" x14ac:dyDescent="0.2"/>
    <row r="9516" ht="10.199999999999999" hidden="1" x14ac:dyDescent="0.2"/>
    <row r="9517" ht="10.199999999999999" hidden="1" x14ac:dyDescent="0.2"/>
    <row r="9518" ht="10.199999999999999" hidden="1" x14ac:dyDescent="0.2"/>
    <row r="9519" ht="10.199999999999999" hidden="1" x14ac:dyDescent="0.2"/>
    <row r="9520" ht="10.199999999999999" hidden="1" x14ac:dyDescent="0.2"/>
    <row r="9521" ht="10.199999999999999" hidden="1" x14ac:dyDescent="0.2"/>
    <row r="9522" ht="10.199999999999999" hidden="1" x14ac:dyDescent="0.2"/>
    <row r="9523" ht="10.199999999999999" hidden="1" x14ac:dyDescent="0.2"/>
    <row r="9524" ht="10.199999999999999" hidden="1" x14ac:dyDescent="0.2"/>
    <row r="9525" ht="10.199999999999999" hidden="1" x14ac:dyDescent="0.2"/>
    <row r="9526" ht="10.199999999999999" hidden="1" x14ac:dyDescent="0.2"/>
    <row r="9527" ht="10.199999999999999" hidden="1" x14ac:dyDescent="0.2"/>
    <row r="9528" ht="10.199999999999999" hidden="1" x14ac:dyDescent="0.2"/>
    <row r="9529" ht="10.199999999999999" hidden="1" x14ac:dyDescent="0.2"/>
    <row r="9530" ht="10.199999999999999" hidden="1" x14ac:dyDescent="0.2"/>
    <row r="9531" ht="10.199999999999999" hidden="1" x14ac:dyDescent="0.2"/>
    <row r="9532" ht="10.199999999999999" hidden="1" x14ac:dyDescent="0.2"/>
    <row r="9533" ht="10.199999999999999" hidden="1" x14ac:dyDescent="0.2"/>
    <row r="9534" ht="10.199999999999999" hidden="1" x14ac:dyDescent="0.2"/>
    <row r="9535" ht="10.199999999999999" hidden="1" x14ac:dyDescent="0.2"/>
    <row r="9536" ht="10.199999999999999" hidden="1" x14ac:dyDescent="0.2"/>
    <row r="9537" ht="10.199999999999999" hidden="1" x14ac:dyDescent="0.2"/>
    <row r="9538" ht="10.199999999999999" hidden="1" x14ac:dyDescent="0.2"/>
    <row r="9539" ht="10.199999999999999" hidden="1" x14ac:dyDescent="0.2"/>
    <row r="9540" ht="10.199999999999999" hidden="1" x14ac:dyDescent="0.2"/>
    <row r="9541" ht="10.199999999999999" hidden="1" x14ac:dyDescent="0.2"/>
    <row r="9542" ht="10.199999999999999" hidden="1" x14ac:dyDescent="0.2"/>
    <row r="9543" ht="10.199999999999999" hidden="1" x14ac:dyDescent="0.2"/>
    <row r="9544" ht="10.199999999999999" hidden="1" x14ac:dyDescent="0.2"/>
    <row r="9545" ht="10.199999999999999" hidden="1" x14ac:dyDescent="0.2"/>
    <row r="9546" ht="10.199999999999999" hidden="1" x14ac:dyDescent="0.2"/>
    <row r="9547" ht="10.199999999999999" hidden="1" x14ac:dyDescent="0.2"/>
    <row r="9548" ht="10.199999999999999" hidden="1" x14ac:dyDescent="0.2"/>
    <row r="9549" ht="10.199999999999999" hidden="1" x14ac:dyDescent="0.2"/>
    <row r="9550" ht="10.199999999999999" hidden="1" x14ac:dyDescent="0.2"/>
    <row r="9551" ht="10.199999999999999" hidden="1" x14ac:dyDescent="0.2"/>
    <row r="9552" ht="10.199999999999999" hidden="1" x14ac:dyDescent="0.2"/>
    <row r="9553" ht="10.199999999999999" hidden="1" x14ac:dyDescent="0.2"/>
    <row r="9554" ht="10.199999999999999" hidden="1" x14ac:dyDescent="0.2"/>
    <row r="9555" ht="10.199999999999999" hidden="1" x14ac:dyDescent="0.2"/>
    <row r="9556" ht="10.199999999999999" hidden="1" x14ac:dyDescent="0.2"/>
    <row r="9557" ht="10.199999999999999" hidden="1" x14ac:dyDescent="0.2"/>
    <row r="9558" ht="10.199999999999999" hidden="1" x14ac:dyDescent="0.2"/>
    <row r="9559" ht="10.199999999999999" hidden="1" x14ac:dyDescent="0.2"/>
    <row r="9560" ht="10.199999999999999" hidden="1" x14ac:dyDescent="0.2"/>
    <row r="9561" ht="10.199999999999999" hidden="1" x14ac:dyDescent="0.2"/>
    <row r="9562" ht="10.199999999999999" hidden="1" x14ac:dyDescent="0.2"/>
    <row r="9563" ht="10.199999999999999" hidden="1" x14ac:dyDescent="0.2"/>
    <row r="9564" ht="10.199999999999999" hidden="1" x14ac:dyDescent="0.2"/>
    <row r="9565" ht="10.199999999999999" hidden="1" x14ac:dyDescent="0.2"/>
    <row r="9566" ht="10.199999999999999" hidden="1" x14ac:dyDescent="0.2"/>
    <row r="9567" ht="10.199999999999999" hidden="1" x14ac:dyDescent="0.2"/>
    <row r="9568" ht="10.199999999999999" hidden="1" x14ac:dyDescent="0.2"/>
    <row r="9569" ht="10.199999999999999" hidden="1" x14ac:dyDescent="0.2"/>
    <row r="9570" ht="10.199999999999999" hidden="1" x14ac:dyDescent="0.2"/>
    <row r="9571" ht="10.199999999999999" hidden="1" x14ac:dyDescent="0.2"/>
    <row r="9572" ht="10.199999999999999" hidden="1" x14ac:dyDescent="0.2"/>
    <row r="9573" ht="10.199999999999999" hidden="1" x14ac:dyDescent="0.2"/>
    <row r="9574" ht="10.199999999999999" hidden="1" x14ac:dyDescent="0.2"/>
    <row r="9575" ht="10.199999999999999" hidden="1" x14ac:dyDescent="0.2"/>
    <row r="9576" ht="10.199999999999999" hidden="1" x14ac:dyDescent="0.2"/>
    <row r="9577" ht="10.199999999999999" hidden="1" x14ac:dyDescent="0.2"/>
    <row r="9578" ht="10.199999999999999" hidden="1" x14ac:dyDescent="0.2"/>
    <row r="9579" ht="10.199999999999999" hidden="1" x14ac:dyDescent="0.2"/>
    <row r="9580" ht="10.199999999999999" hidden="1" x14ac:dyDescent="0.2"/>
    <row r="9581" ht="10.199999999999999" hidden="1" x14ac:dyDescent="0.2"/>
    <row r="9582" ht="10.199999999999999" hidden="1" x14ac:dyDescent="0.2"/>
    <row r="9583" ht="10.199999999999999" hidden="1" x14ac:dyDescent="0.2"/>
    <row r="9584" ht="10.199999999999999" hidden="1" x14ac:dyDescent="0.2"/>
    <row r="9585" ht="10.199999999999999" hidden="1" x14ac:dyDescent="0.2"/>
    <row r="9586" ht="10.199999999999999" hidden="1" x14ac:dyDescent="0.2"/>
    <row r="9587" ht="10.199999999999999" hidden="1" x14ac:dyDescent="0.2"/>
    <row r="9588" ht="10.199999999999999" hidden="1" x14ac:dyDescent="0.2"/>
    <row r="9589" ht="10.199999999999999" hidden="1" x14ac:dyDescent="0.2"/>
    <row r="9590" ht="10.199999999999999" hidden="1" x14ac:dyDescent="0.2"/>
    <row r="9591" ht="10.199999999999999" hidden="1" x14ac:dyDescent="0.2"/>
    <row r="9592" ht="10.199999999999999" hidden="1" x14ac:dyDescent="0.2"/>
    <row r="9593" ht="10.199999999999999" hidden="1" x14ac:dyDescent="0.2"/>
    <row r="9594" ht="10.199999999999999" hidden="1" x14ac:dyDescent="0.2"/>
    <row r="9595" ht="10.199999999999999" hidden="1" x14ac:dyDescent="0.2"/>
    <row r="9596" ht="10.199999999999999" hidden="1" x14ac:dyDescent="0.2"/>
    <row r="9597" ht="10.199999999999999" hidden="1" x14ac:dyDescent="0.2"/>
    <row r="9598" ht="10.199999999999999" hidden="1" x14ac:dyDescent="0.2"/>
    <row r="9599" ht="10.199999999999999" hidden="1" x14ac:dyDescent="0.2"/>
    <row r="9600" ht="10.199999999999999" hidden="1" x14ac:dyDescent="0.2"/>
    <row r="9601" ht="10.199999999999999" hidden="1" x14ac:dyDescent="0.2"/>
    <row r="9602" ht="10.199999999999999" hidden="1" x14ac:dyDescent="0.2"/>
    <row r="9603" ht="10.199999999999999" hidden="1" x14ac:dyDescent="0.2"/>
    <row r="9604" ht="10.199999999999999" hidden="1" x14ac:dyDescent="0.2"/>
    <row r="9605" ht="10.199999999999999" hidden="1" x14ac:dyDescent="0.2"/>
    <row r="9606" ht="10.199999999999999" hidden="1" x14ac:dyDescent="0.2"/>
    <row r="9607" ht="10.199999999999999" hidden="1" x14ac:dyDescent="0.2"/>
    <row r="9608" ht="10.199999999999999" hidden="1" x14ac:dyDescent="0.2"/>
    <row r="9609" ht="10.199999999999999" hidden="1" x14ac:dyDescent="0.2"/>
    <row r="9610" ht="10.199999999999999" hidden="1" x14ac:dyDescent="0.2"/>
    <row r="9611" ht="10.199999999999999" hidden="1" x14ac:dyDescent="0.2"/>
    <row r="9612" ht="10.199999999999999" hidden="1" x14ac:dyDescent="0.2"/>
    <row r="9613" ht="10.199999999999999" hidden="1" x14ac:dyDescent="0.2"/>
    <row r="9614" ht="10.199999999999999" hidden="1" x14ac:dyDescent="0.2"/>
    <row r="9615" ht="10.199999999999999" hidden="1" x14ac:dyDescent="0.2"/>
    <row r="9616" ht="10.199999999999999" hidden="1" x14ac:dyDescent="0.2"/>
    <row r="9617" ht="10.199999999999999" hidden="1" x14ac:dyDescent="0.2"/>
    <row r="9618" ht="10.199999999999999" hidden="1" x14ac:dyDescent="0.2"/>
    <row r="9619" ht="10.199999999999999" hidden="1" x14ac:dyDescent="0.2"/>
    <row r="9620" ht="10.199999999999999" hidden="1" x14ac:dyDescent="0.2"/>
    <row r="9621" ht="10.199999999999999" hidden="1" x14ac:dyDescent="0.2"/>
    <row r="9622" ht="10.199999999999999" hidden="1" x14ac:dyDescent="0.2"/>
    <row r="9623" ht="10.199999999999999" hidden="1" x14ac:dyDescent="0.2"/>
    <row r="9624" ht="10.199999999999999" hidden="1" x14ac:dyDescent="0.2"/>
    <row r="9625" ht="10.199999999999999" hidden="1" x14ac:dyDescent="0.2"/>
    <row r="9626" ht="10.199999999999999" hidden="1" x14ac:dyDescent="0.2"/>
    <row r="9627" ht="10.199999999999999" hidden="1" x14ac:dyDescent="0.2"/>
    <row r="9628" ht="10.199999999999999" hidden="1" x14ac:dyDescent="0.2"/>
    <row r="9629" ht="10.199999999999999" hidden="1" x14ac:dyDescent="0.2"/>
    <row r="9630" ht="10.199999999999999" hidden="1" x14ac:dyDescent="0.2"/>
    <row r="9631" ht="10.199999999999999" hidden="1" x14ac:dyDescent="0.2"/>
    <row r="9632" ht="10.199999999999999" hidden="1" x14ac:dyDescent="0.2"/>
    <row r="9633" ht="10.199999999999999" hidden="1" x14ac:dyDescent="0.2"/>
    <row r="9634" ht="10.199999999999999" hidden="1" x14ac:dyDescent="0.2"/>
    <row r="9635" ht="10.199999999999999" hidden="1" x14ac:dyDescent="0.2"/>
    <row r="9636" ht="10.199999999999999" hidden="1" x14ac:dyDescent="0.2"/>
    <row r="9637" ht="10.199999999999999" hidden="1" x14ac:dyDescent="0.2"/>
    <row r="9638" ht="10.199999999999999" hidden="1" x14ac:dyDescent="0.2"/>
    <row r="9639" ht="10.199999999999999" hidden="1" x14ac:dyDescent="0.2"/>
    <row r="9640" ht="10.199999999999999" hidden="1" x14ac:dyDescent="0.2"/>
    <row r="9641" ht="10.199999999999999" hidden="1" x14ac:dyDescent="0.2"/>
    <row r="9642" ht="10.199999999999999" hidden="1" x14ac:dyDescent="0.2"/>
    <row r="9643" ht="10.199999999999999" hidden="1" x14ac:dyDescent="0.2"/>
    <row r="9644" ht="10.199999999999999" hidden="1" x14ac:dyDescent="0.2"/>
    <row r="9645" ht="10.199999999999999" hidden="1" x14ac:dyDescent="0.2"/>
    <row r="9646" ht="10.199999999999999" hidden="1" x14ac:dyDescent="0.2"/>
    <row r="9647" ht="10.199999999999999" hidden="1" x14ac:dyDescent="0.2"/>
    <row r="9648" ht="10.199999999999999" hidden="1" x14ac:dyDescent="0.2"/>
    <row r="9649" ht="10.199999999999999" hidden="1" x14ac:dyDescent="0.2"/>
    <row r="9650" ht="10.199999999999999" hidden="1" x14ac:dyDescent="0.2"/>
    <row r="9651" ht="10.199999999999999" hidden="1" x14ac:dyDescent="0.2"/>
    <row r="9652" ht="10.199999999999999" hidden="1" x14ac:dyDescent="0.2"/>
    <row r="9653" ht="10.199999999999999" hidden="1" x14ac:dyDescent="0.2"/>
    <row r="9654" ht="10.199999999999999" hidden="1" x14ac:dyDescent="0.2"/>
    <row r="9655" ht="10.199999999999999" hidden="1" x14ac:dyDescent="0.2"/>
    <row r="9656" ht="10.199999999999999" hidden="1" x14ac:dyDescent="0.2"/>
    <row r="9657" ht="10.199999999999999" hidden="1" x14ac:dyDescent="0.2"/>
    <row r="9658" ht="10.199999999999999" hidden="1" x14ac:dyDescent="0.2"/>
    <row r="9659" ht="10.199999999999999" hidden="1" x14ac:dyDescent="0.2"/>
    <row r="9660" ht="10.199999999999999" hidden="1" x14ac:dyDescent="0.2"/>
    <row r="9661" ht="10.199999999999999" hidden="1" x14ac:dyDescent="0.2"/>
    <row r="9662" ht="10.199999999999999" hidden="1" x14ac:dyDescent="0.2"/>
    <row r="9663" ht="10.199999999999999" hidden="1" x14ac:dyDescent="0.2"/>
    <row r="9664" ht="10.199999999999999" hidden="1" x14ac:dyDescent="0.2"/>
    <row r="9665" ht="10.199999999999999" hidden="1" x14ac:dyDescent="0.2"/>
    <row r="9666" ht="10.199999999999999" hidden="1" x14ac:dyDescent="0.2"/>
    <row r="9667" ht="10.199999999999999" hidden="1" x14ac:dyDescent="0.2"/>
    <row r="9668" ht="10.199999999999999" hidden="1" x14ac:dyDescent="0.2"/>
    <row r="9669" ht="10.199999999999999" hidden="1" x14ac:dyDescent="0.2"/>
    <row r="9670" ht="10.199999999999999" hidden="1" x14ac:dyDescent="0.2"/>
    <row r="9671" ht="10.199999999999999" hidden="1" x14ac:dyDescent="0.2"/>
    <row r="9672" ht="10.199999999999999" hidden="1" x14ac:dyDescent="0.2"/>
    <row r="9673" ht="10.199999999999999" hidden="1" x14ac:dyDescent="0.2"/>
    <row r="9674" ht="10.199999999999999" hidden="1" x14ac:dyDescent="0.2"/>
    <row r="9675" ht="10.199999999999999" hidden="1" x14ac:dyDescent="0.2"/>
    <row r="9676" ht="10.199999999999999" hidden="1" x14ac:dyDescent="0.2"/>
    <row r="9677" ht="10.199999999999999" hidden="1" x14ac:dyDescent="0.2"/>
    <row r="9678" ht="10.199999999999999" hidden="1" x14ac:dyDescent="0.2"/>
    <row r="9679" ht="10.199999999999999" hidden="1" x14ac:dyDescent="0.2"/>
    <row r="9680" ht="10.199999999999999" hidden="1" x14ac:dyDescent="0.2"/>
    <row r="9681" ht="10.199999999999999" hidden="1" x14ac:dyDescent="0.2"/>
    <row r="9682" ht="10.199999999999999" hidden="1" x14ac:dyDescent="0.2"/>
    <row r="9683" ht="10.199999999999999" hidden="1" x14ac:dyDescent="0.2"/>
    <row r="9684" ht="10.199999999999999" hidden="1" x14ac:dyDescent="0.2"/>
    <row r="9685" ht="10.199999999999999" hidden="1" x14ac:dyDescent="0.2"/>
    <row r="9686" ht="10.199999999999999" hidden="1" x14ac:dyDescent="0.2"/>
    <row r="9687" ht="10.199999999999999" hidden="1" x14ac:dyDescent="0.2"/>
    <row r="9688" ht="10.199999999999999" hidden="1" x14ac:dyDescent="0.2"/>
    <row r="9689" ht="10.199999999999999" hidden="1" x14ac:dyDescent="0.2"/>
    <row r="9690" ht="10.199999999999999" hidden="1" x14ac:dyDescent="0.2"/>
    <row r="9691" ht="10.199999999999999" hidden="1" x14ac:dyDescent="0.2"/>
    <row r="9692" ht="10.199999999999999" hidden="1" x14ac:dyDescent="0.2"/>
    <row r="9693" ht="10.199999999999999" hidden="1" x14ac:dyDescent="0.2"/>
    <row r="9694" ht="10.199999999999999" hidden="1" x14ac:dyDescent="0.2"/>
    <row r="9695" ht="10.199999999999999" hidden="1" x14ac:dyDescent="0.2"/>
    <row r="9696" ht="10.199999999999999" hidden="1" x14ac:dyDescent="0.2"/>
    <row r="9697" ht="10.199999999999999" hidden="1" x14ac:dyDescent="0.2"/>
    <row r="9698" ht="10.199999999999999" hidden="1" x14ac:dyDescent="0.2"/>
    <row r="9699" ht="10.199999999999999" hidden="1" x14ac:dyDescent="0.2"/>
    <row r="9700" ht="10.199999999999999" hidden="1" x14ac:dyDescent="0.2"/>
    <row r="9701" ht="10.199999999999999" hidden="1" x14ac:dyDescent="0.2"/>
    <row r="9702" ht="10.199999999999999" hidden="1" x14ac:dyDescent="0.2"/>
    <row r="9703" ht="10.199999999999999" hidden="1" x14ac:dyDescent="0.2"/>
    <row r="9704" ht="10.199999999999999" hidden="1" x14ac:dyDescent="0.2"/>
    <row r="9705" ht="10.199999999999999" hidden="1" x14ac:dyDescent="0.2"/>
    <row r="9706" ht="10.199999999999999" hidden="1" x14ac:dyDescent="0.2"/>
    <row r="9707" ht="10.199999999999999" hidden="1" x14ac:dyDescent="0.2"/>
    <row r="9708" ht="10.199999999999999" hidden="1" x14ac:dyDescent="0.2"/>
    <row r="9709" ht="10.199999999999999" hidden="1" x14ac:dyDescent="0.2"/>
    <row r="9710" ht="10.199999999999999" hidden="1" x14ac:dyDescent="0.2"/>
    <row r="9711" ht="10.199999999999999" hidden="1" x14ac:dyDescent="0.2"/>
    <row r="9712" ht="10.199999999999999" hidden="1" x14ac:dyDescent="0.2"/>
    <row r="9713" ht="10.199999999999999" hidden="1" x14ac:dyDescent="0.2"/>
    <row r="9714" ht="10.199999999999999" hidden="1" x14ac:dyDescent="0.2"/>
    <row r="9715" ht="10.199999999999999" hidden="1" x14ac:dyDescent="0.2"/>
    <row r="9716" ht="10.199999999999999" hidden="1" x14ac:dyDescent="0.2"/>
    <row r="9717" ht="10.199999999999999" hidden="1" x14ac:dyDescent="0.2"/>
    <row r="9718" ht="10.199999999999999" hidden="1" x14ac:dyDescent="0.2"/>
    <row r="9719" ht="10.199999999999999" hidden="1" x14ac:dyDescent="0.2"/>
    <row r="9720" ht="10.199999999999999" hidden="1" x14ac:dyDescent="0.2"/>
    <row r="9721" ht="10.199999999999999" hidden="1" x14ac:dyDescent="0.2"/>
    <row r="9722" ht="10.199999999999999" hidden="1" x14ac:dyDescent="0.2"/>
    <row r="9723" ht="10.199999999999999" hidden="1" x14ac:dyDescent="0.2"/>
    <row r="9724" ht="10.199999999999999" hidden="1" x14ac:dyDescent="0.2"/>
    <row r="9725" ht="10.199999999999999" hidden="1" x14ac:dyDescent="0.2"/>
    <row r="9726" ht="10.199999999999999" hidden="1" x14ac:dyDescent="0.2"/>
    <row r="9727" ht="10.199999999999999" hidden="1" x14ac:dyDescent="0.2"/>
    <row r="9728" ht="10.199999999999999" hidden="1" x14ac:dyDescent="0.2"/>
    <row r="9729" ht="10.199999999999999" hidden="1" x14ac:dyDescent="0.2"/>
    <row r="9730" ht="10.199999999999999" hidden="1" x14ac:dyDescent="0.2"/>
    <row r="9731" ht="10.199999999999999" hidden="1" x14ac:dyDescent="0.2"/>
    <row r="9732" ht="10.199999999999999" hidden="1" x14ac:dyDescent="0.2"/>
    <row r="9733" ht="10.199999999999999" hidden="1" x14ac:dyDescent="0.2"/>
    <row r="9734" ht="10.199999999999999" hidden="1" x14ac:dyDescent="0.2"/>
    <row r="9735" ht="10.199999999999999" hidden="1" x14ac:dyDescent="0.2"/>
    <row r="9736" ht="10.199999999999999" hidden="1" x14ac:dyDescent="0.2"/>
    <row r="9737" ht="10.199999999999999" hidden="1" x14ac:dyDescent="0.2"/>
    <row r="9738" ht="10.199999999999999" hidden="1" x14ac:dyDescent="0.2"/>
    <row r="9739" ht="10.199999999999999" hidden="1" x14ac:dyDescent="0.2"/>
    <row r="9740" ht="10.199999999999999" hidden="1" x14ac:dyDescent="0.2"/>
    <row r="9741" ht="10.199999999999999" hidden="1" x14ac:dyDescent="0.2"/>
    <row r="9742" ht="10.199999999999999" hidden="1" x14ac:dyDescent="0.2"/>
    <row r="9743" ht="10.199999999999999" hidden="1" x14ac:dyDescent="0.2"/>
    <row r="9744" ht="10.199999999999999" hidden="1" x14ac:dyDescent="0.2"/>
    <row r="9745" ht="10.199999999999999" hidden="1" x14ac:dyDescent="0.2"/>
    <row r="9746" ht="10.199999999999999" hidden="1" x14ac:dyDescent="0.2"/>
    <row r="9747" ht="10.199999999999999" hidden="1" x14ac:dyDescent="0.2"/>
    <row r="9748" ht="10.199999999999999" hidden="1" x14ac:dyDescent="0.2"/>
    <row r="9749" ht="10.199999999999999" hidden="1" x14ac:dyDescent="0.2"/>
    <row r="9750" ht="10.199999999999999" hidden="1" x14ac:dyDescent="0.2"/>
    <row r="9751" ht="10.199999999999999" hidden="1" x14ac:dyDescent="0.2"/>
    <row r="9752" ht="10.199999999999999" hidden="1" x14ac:dyDescent="0.2"/>
    <row r="9753" ht="10.199999999999999" hidden="1" x14ac:dyDescent="0.2"/>
    <row r="9754" ht="10.199999999999999" hidden="1" x14ac:dyDescent="0.2"/>
    <row r="9755" ht="10.199999999999999" hidden="1" x14ac:dyDescent="0.2"/>
    <row r="9756" ht="10.199999999999999" hidden="1" x14ac:dyDescent="0.2"/>
    <row r="9757" ht="10.199999999999999" hidden="1" x14ac:dyDescent="0.2"/>
    <row r="9758" ht="10.199999999999999" hidden="1" x14ac:dyDescent="0.2"/>
    <row r="9759" ht="10.199999999999999" hidden="1" x14ac:dyDescent="0.2"/>
    <row r="9760" ht="10.199999999999999" hidden="1" x14ac:dyDescent="0.2"/>
    <row r="9761" ht="10.199999999999999" hidden="1" x14ac:dyDescent="0.2"/>
    <row r="9762" ht="10.199999999999999" hidden="1" x14ac:dyDescent="0.2"/>
    <row r="9763" ht="10.199999999999999" hidden="1" x14ac:dyDescent="0.2"/>
    <row r="9764" ht="10.199999999999999" hidden="1" x14ac:dyDescent="0.2"/>
    <row r="9765" ht="10.199999999999999" hidden="1" x14ac:dyDescent="0.2"/>
    <row r="9766" ht="10.199999999999999" hidden="1" x14ac:dyDescent="0.2"/>
    <row r="9767" ht="10.199999999999999" hidden="1" x14ac:dyDescent="0.2"/>
    <row r="9768" ht="10.199999999999999" hidden="1" x14ac:dyDescent="0.2"/>
    <row r="9769" ht="10.199999999999999" hidden="1" x14ac:dyDescent="0.2"/>
    <row r="9770" ht="10.199999999999999" hidden="1" x14ac:dyDescent="0.2"/>
    <row r="9771" ht="10.199999999999999" hidden="1" x14ac:dyDescent="0.2"/>
    <row r="9772" ht="10.199999999999999" hidden="1" x14ac:dyDescent="0.2"/>
    <row r="9773" ht="10.199999999999999" hidden="1" x14ac:dyDescent="0.2"/>
    <row r="9774" ht="10.199999999999999" hidden="1" x14ac:dyDescent="0.2"/>
    <row r="9775" ht="10.199999999999999" hidden="1" x14ac:dyDescent="0.2"/>
    <row r="9776" ht="10.199999999999999" hidden="1" x14ac:dyDescent="0.2"/>
    <row r="9777" ht="10.199999999999999" hidden="1" x14ac:dyDescent="0.2"/>
    <row r="9778" ht="10.199999999999999" hidden="1" x14ac:dyDescent="0.2"/>
    <row r="9779" ht="10.199999999999999" hidden="1" x14ac:dyDescent="0.2"/>
    <row r="9780" ht="10.199999999999999" hidden="1" x14ac:dyDescent="0.2"/>
    <row r="9781" ht="10.199999999999999" hidden="1" x14ac:dyDescent="0.2"/>
    <row r="9782" ht="10.199999999999999" hidden="1" x14ac:dyDescent="0.2"/>
    <row r="9783" ht="10.199999999999999" hidden="1" x14ac:dyDescent="0.2"/>
    <row r="9784" ht="10.199999999999999" hidden="1" x14ac:dyDescent="0.2"/>
    <row r="9785" ht="10.199999999999999" hidden="1" x14ac:dyDescent="0.2"/>
    <row r="9786" ht="10.199999999999999" hidden="1" x14ac:dyDescent="0.2"/>
    <row r="9787" ht="10.199999999999999" hidden="1" x14ac:dyDescent="0.2"/>
    <row r="9788" ht="10.199999999999999" hidden="1" x14ac:dyDescent="0.2"/>
    <row r="9789" ht="10.199999999999999" hidden="1" x14ac:dyDescent="0.2"/>
    <row r="9790" ht="10.199999999999999" hidden="1" x14ac:dyDescent="0.2"/>
    <row r="9791" ht="10.199999999999999" hidden="1" x14ac:dyDescent="0.2"/>
    <row r="9792" ht="10.199999999999999" hidden="1" x14ac:dyDescent="0.2"/>
    <row r="9793" ht="10.199999999999999" hidden="1" x14ac:dyDescent="0.2"/>
    <row r="9794" ht="10.199999999999999" hidden="1" x14ac:dyDescent="0.2"/>
    <row r="9795" ht="10.199999999999999" hidden="1" x14ac:dyDescent="0.2"/>
    <row r="9796" ht="10.199999999999999" hidden="1" x14ac:dyDescent="0.2"/>
    <row r="9797" ht="10.199999999999999" hidden="1" x14ac:dyDescent="0.2"/>
    <row r="9798" ht="10.199999999999999" hidden="1" x14ac:dyDescent="0.2"/>
    <row r="9799" ht="10.199999999999999" hidden="1" x14ac:dyDescent="0.2"/>
    <row r="9800" ht="10.199999999999999" hidden="1" x14ac:dyDescent="0.2"/>
    <row r="9801" ht="10.199999999999999" hidden="1" x14ac:dyDescent="0.2"/>
    <row r="9802" ht="10.199999999999999" hidden="1" x14ac:dyDescent="0.2"/>
    <row r="9803" ht="10.199999999999999" hidden="1" x14ac:dyDescent="0.2"/>
    <row r="9804" ht="10.199999999999999" hidden="1" x14ac:dyDescent="0.2"/>
    <row r="9805" ht="10.199999999999999" hidden="1" x14ac:dyDescent="0.2"/>
    <row r="9806" ht="10.199999999999999" hidden="1" x14ac:dyDescent="0.2"/>
    <row r="9807" ht="10.199999999999999" hidden="1" x14ac:dyDescent="0.2"/>
    <row r="9808" ht="10.199999999999999" hidden="1" x14ac:dyDescent="0.2"/>
    <row r="9809" ht="10.199999999999999" hidden="1" x14ac:dyDescent="0.2"/>
    <row r="9810" ht="10.199999999999999" hidden="1" x14ac:dyDescent="0.2"/>
    <row r="9811" ht="10.199999999999999" hidden="1" x14ac:dyDescent="0.2"/>
    <row r="9812" ht="10.199999999999999" hidden="1" x14ac:dyDescent="0.2"/>
    <row r="9813" ht="10.199999999999999" hidden="1" x14ac:dyDescent="0.2"/>
    <row r="9814" ht="10.199999999999999" hidden="1" x14ac:dyDescent="0.2"/>
    <row r="9815" ht="10.199999999999999" hidden="1" x14ac:dyDescent="0.2"/>
    <row r="9816" ht="10.199999999999999" hidden="1" x14ac:dyDescent="0.2"/>
    <row r="9817" ht="10.199999999999999" hidden="1" x14ac:dyDescent="0.2"/>
    <row r="9818" ht="10.199999999999999" hidden="1" x14ac:dyDescent="0.2"/>
    <row r="9819" ht="10.199999999999999" hidden="1" x14ac:dyDescent="0.2"/>
    <row r="9820" ht="10.199999999999999" hidden="1" x14ac:dyDescent="0.2"/>
    <row r="9821" ht="10.199999999999999" hidden="1" x14ac:dyDescent="0.2"/>
    <row r="9822" ht="10.199999999999999" hidden="1" x14ac:dyDescent="0.2"/>
    <row r="9823" ht="10.199999999999999" hidden="1" x14ac:dyDescent="0.2"/>
    <row r="9824" ht="10.199999999999999" hidden="1" x14ac:dyDescent="0.2"/>
    <row r="9825" ht="10.199999999999999" hidden="1" x14ac:dyDescent="0.2"/>
    <row r="9826" ht="10.199999999999999" hidden="1" x14ac:dyDescent="0.2"/>
    <row r="9827" ht="10.199999999999999" hidden="1" x14ac:dyDescent="0.2"/>
    <row r="9828" ht="10.199999999999999" hidden="1" x14ac:dyDescent="0.2"/>
    <row r="9829" ht="10.199999999999999" hidden="1" x14ac:dyDescent="0.2"/>
    <row r="9830" ht="10.199999999999999" hidden="1" x14ac:dyDescent="0.2"/>
    <row r="9831" ht="10.199999999999999" hidden="1" x14ac:dyDescent="0.2"/>
    <row r="9832" ht="10.199999999999999" hidden="1" x14ac:dyDescent="0.2"/>
    <row r="9833" ht="10.199999999999999" hidden="1" x14ac:dyDescent="0.2"/>
    <row r="9834" ht="10.199999999999999" hidden="1" x14ac:dyDescent="0.2"/>
    <row r="9835" ht="10.199999999999999" hidden="1" x14ac:dyDescent="0.2"/>
    <row r="9836" ht="10.199999999999999" hidden="1" x14ac:dyDescent="0.2"/>
    <row r="9837" ht="10.199999999999999" hidden="1" x14ac:dyDescent="0.2"/>
    <row r="9838" ht="10.199999999999999" hidden="1" x14ac:dyDescent="0.2"/>
    <row r="9839" ht="10.199999999999999" hidden="1" x14ac:dyDescent="0.2"/>
    <row r="9840" ht="10.199999999999999" hidden="1" x14ac:dyDescent="0.2"/>
    <row r="9841" ht="10.199999999999999" hidden="1" x14ac:dyDescent="0.2"/>
    <row r="9842" ht="10.199999999999999" hidden="1" x14ac:dyDescent="0.2"/>
    <row r="9843" ht="10.199999999999999" hidden="1" x14ac:dyDescent="0.2"/>
    <row r="9844" ht="10.199999999999999" hidden="1" x14ac:dyDescent="0.2"/>
    <row r="9845" ht="10.199999999999999" hidden="1" x14ac:dyDescent="0.2"/>
    <row r="9846" ht="10.199999999999999" hidden="1" x14ac:dyDescent="0.2"/>
    <row r="9847" ht="10.199999999999999" hidden="1" x14ac:dyDescent="0.2"/>
    <row r="9848" ht="10.199999999999999" hidden="1" x14ac:dyDescent="0.2"/>
    <row r="9849" ht="10.199999999999999" hidden="1" x14ac:dyDescent="0.2"/>
    <row r="9850" ht="10.199999999999999" hidden="1" x14ac:dyDescent="0.2"/>
    <row r="9851" ht="10.199999999999999" hidden="1" x14ac:dyDescent="0.2"/>
    <row r="9852" ht="10.199999999999999" hidden="1" x14ac:dyDescent="0.2"/>
    <row r="9853" ht="10.199999999999999" hidden="1" x14ac:dyDescent="0.2"/>
    <row r="9854" ht="10.199999999999999" hidden="1" x14ac:dyDescent="0.2"/>
    <row r="9855" ht="10.199999999999999" hidden="1" x14ac:dyDescent="0.2"/>
    <row r="9856" ht="10.199999999999999" hidden="1" x14ac:dyDescent="0.2"/>
    <row r="9857" ht="10.199999999999999" hidden="1" x14ac:dyDescent="0.2"/>
    <row r="9858" ht="10.199999999999999" hidden="1" x14ac:dyDescent="0.2"/>
    <row r="9859" ht="10.199999999999999" hidden="1" x14ac:dyDescent="0.2"/>
    <row r="9860" ht="10.199999999999999" hidden="1" x14ac:dyDescent="0.2"/>
    <row r="9861" ht="10.199999999999999" hidden="1" x14ac:dyDescent="0.2"/>
    <row r="9862" ht="10.199999999999999" hidden="1" x14ac:dyDescent="0.2"/>
    <row r="9863" ht="10.199999999999999" hidden="1" x14ac:dyDescent="0.2"/>
    <row r="9864" ht="10.199999999999999" hidden="1" x14ac:dyDescent="0.2"/>
    <row r="9865" ht="10.199999999999999" hidden="1" x14ac:dyDescent="0.2"/>
    <row r="9866" ht="10.199999999999999" hidden="1" x14ac:dyDescent="0.2"/>
    <row r="9867" ht="10.199999999999999" hidden="1" x14ac:dyDescent="0.2"/>
    <row r="9868" ht="10.199999999999999" hidden="1" x14ac:dyDescent="0.2"/>
    <row r="9869" ht="10.199999999999999" hidden="1" x14ac:dyDescent="0.2"/>
    <row r="9870" ht="10.199999999999999" hidden="1" x14ac:dyDescent="0.2"/>
    <row r="9871" ht="10.199999999999999" hidden="1" x14ac:dyDescent="0.2"/>
    <row r="9872" ht="10.199999999999999" hidden="1" x14ac:dyDescent="0.2"/>
    <row r="9873" ht="10.199999999999999" hidden="1" x14ac:dyDescent="0.2"/>
    <row r="9874" ht="10.199999999999999" hidden="1" x14ac:dyDescent="0.2"/>
    <row r="9875" ht="10.199999999999999" hidden="1" x14ac:dyDescent="0.2"/>
    <row r="9876" ht="10.199999999999999" hidden="1" x14ac:dyDescent="0.2"/>
    <row r="9877" ht="10.199999999999999" hidden="1" x14ac:dyDescent="0.2"/>
    <row r="9878" ht="10.199999999999999" hidden="1" x14ac:dyDescent="0.2"/>
    <row r="9879" ht="10.199999999999999" hidden="1" x14ac:dyDescent="0.2"/>
    <row r="9880" ht="10.199999999999999" hidden="1" x14ac:dyDescent="0.2"/>
    <row r="9881" ht="10.199999999999999" hidden="1" x14ac:dyDescent="0.2"/>
    <row r="9882" ht="10.199999999999999" hidden="1" x14ac:dyDescent="0.2"/>
    <row r="9883" ht="10.199999999999999" hidden="1" x14ac:dyDescent="0.2"/>
    <row r="9884" ht="10.199999999999999" hidden="1" x14ac:dyDescent="0.2"/>
    <row r="9885" ht="10.199999999999999" hidden="1" x14ac:dyDescent="0.2"/>
    <row r="9886" ht="10.199999999999999" hidden="1" x14ac:dyDescent="0.2"/>
    <row r="9887" ht="10.199999999999999" hidden="1" x14ac:dyDescent="0.2"/>
    <row r="9888" ht="10.199999999999999" hidden="1" x14ac:dyDescent="0.2"/>
    <row r="9889" ht="10.199999999999999" hidden="1" x14ac:dyDescent="0.2"/>
    <row r="9890" ht="10.199999999999999" hidden="1" x14ac:dyDescent="0.2"/>
    <row r="9891" ht="10.199999999999999" hidden="1" x14ac:dyDescent="0.2"/>
    <row r="9892" ht="10.199999999999999" hidden="1" x14ac:dyDescent="0.2"/>
    <row r="9893" ht="10.199999999999999" hidden="1" x14ac:dyDescent="0.2"/>
    <row r="9894" ht="10.199999999999999" hidden="1" x14ac:dyDescent="0.2"/>
    <row r="9895" ht="10.199999999999999" hidden="1" x14ac:dyDescent="0.2"/>
    <row r="9896" ht="10.199999999999999" hidden="1" x14ac:dyDescent="0.2"/>
    <row r="9897" ht="10.199999999999999" hidden="1" x14ac:dyDescent="0.2"/>
    <row r="9898" ht="10.199999999999999" hidden="1" x14ac:dyDescent="0.2"/>
    <row r="9899" ht="10.199999999999999" hidden="1" x14ac:dyDescent="0.2"/>
    <row r="9900" ht="10.199999999999999" hidden="1" x14ac:dyDescent="0.2"/>
    <row r="9901" ht="10.199999999999999" hidden="1" x14ac:dyDescent="0.2"/>
    <row r="9902" ht="10.199999999999999" hidden="1" x14ac:dyDescent="0.2"/>
    <row r="9903" ht="10.199999999999999" hidden="1" x14ac:dyDescent="0.2"/>
    <row r="9904" ht="10.199999999999999" hidden="1" x14ac:dyDescent="0.2"/>
    <row r="9905" ht="10.199999999999999" hidden="1" x14ac:dyDescent="0.2"/>
    <row r="9906" ht="10.199999999999999" hidden="1" x14ac:dyDescent="0.2"/>
    <row r="9907" ht="10.199999999999999" hidden="1" x14ac:dyDescent="0.2"/>
    <row r="9908" ht="10.199999999999999" hidden="1" x14ac:dyDescent="0.2"/>
    <row r="9909" ht="10.199999999999999" hidden="1" x14ac:dyDescent="0.2"/>
    <row r="9910" ht="10.199999999999999" hidden="1" x14ac:dyDescent="0.2"/>
    <row r="9911" ht="10.199999999999999" hidden="1" x14ac:dyDescent="0.2"/>
    <row r="9912" ht="10.199999999999999" hidden="1" x14ac:dyDescent="0.2"/>
    <row r="9913" ht="10.199999999999999" hidden="1" x14ac:dyDescent="0.2"/>
    <row r="9914" ht="10.199999999999999" hidden="1" x14ac:dyDescent="0.2"/>
    <row r="9915" ht="10.199999999999999" hidden="1" x14ac:dyDescent="0.2"/>
    <row r="9916" ht="10.199999999999999" hidden="1" x14ac:dyDescent="0.2"/>
    <row r="9917" ht="10.199999999999999" hidden="1" x14ac:dyDescent="0.2"/>
    <row r="9918" ht="10.199999999999999" hidden="1" x14ac:dyDescent="0.2"/>
    <row r="9919" ht="10.199999999999999" hidden="1" x14ac:dyDescent="0.2"/>
    <row r="9920" ht="10.199999999999999" hidden="1" x14ac:dyDescent="0.2"/>
    <row r="9921" ht="10.199999999999999" hidden="1" x14ac:dyDescent="0.2"/>
    <row r="9922" ht="10.199999999999999" hidden="1" x14ac:dyDescent="0.2"/>
    <row r="9923" ht="10.199999999999999" hidden="1" x14ac:dyDescent="0.2"/>
    <row r="9924" ht="10.199999999999999" hidden="1" x14ac:dyDescent="0.2"/>
    <row r="9925" ht="10.199999999999999" hidden="1" x14ac:dyDescent="0.2"/>
    <row r="9926" ht="10.199999999999999" hidden="1" x14ac:dyDescent="0.2"/>
    <row r="9927" ht="10.199999999999999" hidden="1" x14ac:dyDescent="0.2"/>
    <row r="9928" ht="10.199999999999999" hidden="1" x14ac:dyDescent="0.2"/>
    <row r="9929" ht="10.199999999999999" hidden="1" x14ac:dyDescent="0.2"/>
    <row r="9930" ht="10.199999999999999" hidden="1" x14ac:dyDescent="0.2"/>
    <row r="9931" ht="10.199999999999999" hidden="1" x14ac:dyDescent="0.2"/>
    <row r="9932" ht="10.199999999999999" hidden="1" x14ac:dyDescent="0.2"/>
    <row r="9933" ht="10.199999999999999" hidden="1" x14ac:dyDescent="0.2"/>
    <row r="9934" ht="10.199999999999999" hidden="1" x14ac:dyDescent="0.2"/>
    <row r="9935" ht="10.199999999999999" hidden="1" x14ac:dyDescent="0.2"/>
    <row r="9936" ht="10.199999999999999" hidden="1" x14ac:dyDescent="0.2"/>
    <row r="9937" ht="10.199999999999999" hidden="1" x14ac:dyDescent="0.2"/>
    <row r="9938" ht="10.199999999999999" hidden="1" x14ac:dyDescent="0.2"/>
    <row r="9939" ht="10.199999999999999" hidden="1" x14ac:dyDescent="0.2"/>
    <row r="9940" ht="10.199999999999999" hidden="1" x14ac:dyDescent="0.2"/>
    <row r="9941" ht="10.199999999999999" hidden="1" x14ac:dyDescent="0.2"/>
    <row r="9942" ht="10.199999999999999" hidden="1" x14ac:dyDescent="0.2"/>
    <row r="9943" ht="10.199999999999999" hidden="1" x14ac:dyDescent="0.2"/>
    <row r="9944" ht="10.199999999999999" hidden="1" x14ac:dyDescent="0.2"/>
    <row r="9945" ht="10.199999999999999" hidden="1" x14ac:dyDescent="0.2"/>
    <row r="9946" ht="10.199999999999999" hidden="1" x14ac:dyDescent="0.2"/>
    <row r="9947" ht="10.199999999999999" hidden="1" x14ac:dyDescent="0.2"/>
    <row r="9948" ht="10.199999999999999" hidden="1" x14ac:dyDescent="0.2"/>
    <row r="9949" ht="10.199999999999999" hidden="1" x14ac:dyDescent="0.2"/>
    <row r="9950" ht="10.199999999999999" hidden="1" x14ac:dyDescent="0.2"/>
    <row r="9951" ht="10.199999999999999" hidden="1" x14ac:dyDescent="0.2"/>
    <row r="9952" ht="10.199999999999999" hidden="1" x14ac:dyDescent="0.2"/>
    <row r="9953" ht="10.199999999999999" hidden="1" x14ac:dyDescent="0.2"/>
    <row r="9954" ht="10.199999999999999" hidden="1" x14ac:dyDescent="0.2"/>
    <row r="9955" ht="10.199999999999999" hidden="1" x14ac:dyDescent="0.2"/>
    <row r="9956" ht="10.199999999999999" hidden="1" x14ac:dyDescent="0.2"/>
    <row r="9957" ht="10.199999999999999" hidden="1" x14ac:dyDescent="0.2"/>
    <row r="9958" ht="10.199999999999999" hidden="1" x14ac:dyDescent="0.2"/>
    <row r="9959" ht="10.199999999999999" hidden="1" x14ac:dyDescent="0.2"/>
    <row r="9960" ht="10.199999999999999" hidden="1" x14ac:dyDescent="0.2"/>
    <row r="9961" ht="10.199999999999999" hidden="1" x14ac:dyDescent="0.2"/>
    <row r="9962" ht="10.199999999999999" hidden="1" x14ac:dyDescent="0.2"/>
    <row r="9963" ht="10.199999999999999" hidden="1" x14ac:dyDescent="0.2"/>
    <row r="9964" ht="10.199999999999999" hidden="1" x14ac:dyDescent="0.2"/>
    <row r="9965" ht="10.199999999999999" hidden="1" x14ac:dyDescent="0.2"/>
    <row r="9966" ht="10.199999999999999" hidden="1" x14ac:dyDescent="0.2"/>
    <row r="9967" ht="10.199999999999999" hidden="1" x14ac:dyDescent="0.2"/>
    <row r="9968" ht="10.199999999999999" hidden="1" x14ac:dyDescent="0.2"/>
    <row r="9969" ht="10.199999999999999" hidden="1" x14ac:dyDescent="0.2"/>
    <row r="9970" ht="10.199999999999999" hidden="1" x14ac:dyDescent="0.2"/>
    <row r="9971" ht="10.199999999999999" hidden="1" x14ac:dyDescent="0.2"/>
    <row r="9972" ht="10.199999999999999" hidden="1" x14ac:dyDescent="0.2"/>
    <row r="9973" ht="10.199999999999999" hidden="1" x14ac:dyDescent="0.2"/>
    <row r="9974" ht="10.199999999999999" hidden="1" x14ac:dyDescent="0.2"/>
    <row r="9975" ht="10.199999999999999" hidden="1" x14ac:dyDescent="0.2"/>
    <row r="9976" ht="10.199999999999999" hidden="1" x14ac:dyDescent="0.2"/>
    <row r="9977" ht="10.199999999999999" hidden="1" x14ac:dyDescent="0.2"/>
    <row r="9978" ht="10.199999999999999" hidden="1" x14ac:dyDescent="0.2"/>
    <row r="9979" ht="10.199999999999999" hidden="1" x14ac:dyDescent="0.2"/>
    <row r="9980" ht="10.199999999999999" hidden="1" x14ac:dyDescent="0.2"/>
    <row r="9981" ht="10.199999999999999" hidden="1" x14ac:dyDescent="0.2"/>
    <row r="9982" ht="10.199999999999999" hidden="1" x14ac:dyDescent="0.2"/>
    <row r="9983" ht="10.199999999999999" hidden="1" x14ac:dyDescent="0.2"/>
    <row r="9984" ht="10.199999999999999" hidden="1" x14ac:dyDescent="0.2"/>
    <row r="9985" ht="10.199999999999999" hidden="1" x14ac:dyDescent="0.2"/>
    <row r="9986" ht="10.199999999999999" hidden="1" x14ac:dyDescent="0.2"/>
    <row r="9987" ht="10.199999999999999" hidden="1" x14ac:dyDescent="0.2"/>
    <row r="9988" ht="10.199999999999999" hidden="1" x14ac:dyDescent="0.2"/>
    <row r="9989" ht="10.199999999999999" hidden="1" x14ac:dyDescent="0.2"/>
    <row r="9990" ht="10.199999999999999" hidden="1" x14ac:dyDescent="0.2"/>
    <row r="9991" ht="10.199999999999999" hidden="1" x14ac:dyDescent="0.2"/>
    <row r="9992" ht="10.199999999999999" hidden="1" x14ac:dyDescent="0.2"/>
    <row r="9993" ht="10.199999999999999" hidden="1" x14ac:dyDescent="0.2"/>
    <row r="9994" ht="10.199999999999999" hidden="1" x14ac:dyDescent="0.2"/>
    <row r="9995" ht="10.199999999999999" hidden="1" x14ac:dyDescent="0.2"/>
    <row r="9996" ht="10.199999999999999" hidden="1" x14ac:dyDescent="0.2"/>
    <row r="9997" ht="10.199999999999999" hidden="1" x14ac:dyDescent="0.2"/>
    <row r="9998" ht="10.199999999999999" hidden="1" x14ac:dyDescent="0.2"/>
    <row r="9999" ht="10.199999999999999" hidden="1" x14ac:dyDescent="0.2"/>
    <row r="10000" ht="10.199999999999999" hidden="1" x14ac:dyDescent="0.2"/>
    <row r="10001" ht="10.199999999999999" hidden="1" x14ac:dyDescent="0.2"/>
    <row r="10002" ht="10.199999999999999" hidden="1" x14ac:dyDescent="0.2"/>
    <row r="10003" ht="10.199999999999999" hidden="1" x14ac:dyDescent="0.2"/>
    <row r="10004" ht="10.199999999999999" hidden="1" x14ac:dyDescent="0.2"/>
    <row r="10005" ht="10.199999999999999" hidden="1" x14ac:dyDescent="0.2"/>
    <row r="10006" ht="10.199999999999999" hidden="1" x14ac:dyDescent="0.2"/>
    <row r="10007" ht="10.199999999999999" hidden="1" x14ac:dyDescent="0.2"/>
    <row r="10008" ht="10.199999999999999" hidden="1" x14ac:dyDescent="0.2"/>
    <row r="10009" ht="10.199999999999999" hidden="1" x14ac:dyDescent="0.2"/>
    <row r="10010" ht="10.199999999999999" hidden="1" x14ac:dyDescent="0.2"/>
    <row r="10011" ht="10.199999999999999" hidden="1" x14ac:dyDescent="0.2"/>
    <row r="10012" ht="10.199999999999999" hidden="1" x14ac:dyDescent="0.2"/>
    <row r="10013" ht="10.199999999999999" hidden="1" x14ac:dyDescent="0.2"/>
    <row r="10014" ht="10.199999999999999" hidden="1" x14ac:dyDescent="0.2"/>
    <row r="10015" ht="10.199999999999999" hidden="1" x14ac:dyDescent="0.2"/>
    <row r="10016" ht="10.199999999999999" hidden="1" x14ac:dyDescent="0.2"/>
    <row r="10017" ht="10.199999999999999" hidden="1" x14ac:dyDescent="0.2"/>
    <row r="10018" ht="10.199999999999999" hidden="1" x14ac:dyDescent="0.2"/>
    <row r="10019" ht="10.199999999999999" hidden="1" x14ac:dyDescent="0.2"/>
    <row r="10020" ht="10.199999999999999" hidden="1" x14ac:dyDescent="0.2"/>
    <row r="10021" ht="10.199999999999999" hidden="1" x14ac:dyDescent="0.2"/>
    <row r="10022" ht="10.199999999999999" hidden="1" x14ac:dyDescent="0.2"/>
    <row r="10023" ht="10.199999999999999" hidden="1" x14ac:dyDescent="0.2"/>
    <row r="10024" ht="10.199999999999999" hidden="1" x14ac:dyDescent="0.2"/>
    <row r="10025" ht="10.199999999999999" hidden="1" x14ac:dyDescent="0.2"/>
    <row r="10026" ht="10.199999999999999" hidden="1" x14ac:dyDescent="0.2"/>
    <row r="10027" ht="10.199999999999999" hidden="1" x14ac:dyDescent="0.2"/>
    <row r="10028" ht="10.199999999999999" hidden="1" x14ac:dyDescent="0.2"/>
    <row r="10029" ht="10.199999999999999" hidden="1" x14ac:dyDescent="0.2"/>
    <row r="10030" ht="10.199999999999999" hidden="1" x14ac:dyDescent="0.2"/>
    <row r="10031" ht="10.199999999999999" hidden="1" x14ac:dyDescent="0.2"/>
    <row r="10032" ht="10.199999999999999" hidden="1" x14ac:dyDescent="0.2"/>
    <row r="10033" ht="10.199999999999999" hidden="1" x14ac:dyDescent="0.2"/>
    <row r="10034" ht="10.199999999999999" hidden="1" x14ac:dyDescent="0.2"/>
    <row r="10035" ht="10.199999999999999" hidden="1" x14ac:dyDescent="0.2"/>
    <row r="10036" ht="10.199999999999999" hidden="1" x14ac:dyDescent="0.2"/>
    <row r="10037" ht="10.199999999999999" hidden="1" x14ac:dyDescent="0.2"/>
    <row r="10038" ht="10.199999999999999" hidden="1" x14ac:dyDescent="0.2"/>
    <row r="10039" ht="10.199999999999999" hidden="1" x14ac:dyDescent="0.2"/>
    <row r="10040" ht="10.199999999999999" hidden="1" x14ac:dyDescent="0.2"/>
    <row r="10041" ht="10.199999999999999" hidden="1" x14ac:dyDescent="0.2"/>
    <row r="10042" ht="10.199999999999999" hidden="1" x14ac:dyDescent="0.2"/>
    <row r="10043" ht="10.199999999999999" hidden="1" x14ac:dyDescent="0.2"/>
    <row r="10044" ht="10.199999999999999" hidden="1" x14ac:dyDescent="0.2"/>
    <row r="10045" ht="10.199999999999999" hidden="1" x14ac:dyDescent="0.2"/>
    <row r="10046" ht="10.199999999999999" hidden="1" x14ac:dyDescent="0.2"/>
    <row r="10047" ht="10.199999999999999" hidden="1" x14ac:dyDescent="0.2"/>
    <row r="10048" ht="10.199999999999999" hidden="1" x14ac:dyDescent="0.2"/>
    <row r="10049" ht="10.199999999999999" hidden="1" x14ac:dyDescent="0.2"/>
    <row r="10050" ht="10.199999999999999" hidden="1" x14ac:dyDescent="0.2"/>
    <row r="10051" ht="10.199999999999999" hidden="1" x14ac:dyDescent="0.2"/>
    <row r="10052" ht="10.199999999999999" hidden="1" x14ac:dyDescent="0.2"/>
    <row r="10053" ht="10.199999999999999" hidden="1" x14ac:dyDescent="0.2"/>
    <row r="10054" ht="10.199999999999999" hidden="1" x14ac:dyDescent="0.2"/>
    <row r="10055" ht="10.199999999999999" hidden="1" x14ac:dyDescent="0.2"/>
    <row r="10056" ht="10.199999999999999" hidden="1" x14ac:dyDescent="0.2"/>
    <row r="10057" ht="10.199999999999999" hidden="1" x14ac:dyDescent="0.2"/>
    <row r="10058" ht="10.199999999999999" hidden="1" x14ac:dyDescent="0.2"/>
    <row r="10059" ht="10.199999999999999" hidden="1" x14ac:dyDescent="0.2"/>
    <row r="10060" ht="10.199999999999999" hidden="1" x14ac:dyDescent="0.2"/>
    <row r="10061" ht="10.199999999999999" hidden="1" x14ac:dyDescent="0.2"/>
    <row r="10062" ht="10.199999999999999" hidden="1" x14ac:dyDescent="0.2"/>
    <row r="10063" ht="10.199999999999999" hidden="1" x14ac:dyDescent="0.2"/>
    <row r="10064" ht="10.199999999999999" hidden="1" x14ac:dyDescent="0.2"/>
    <row r="10065" ht="10.199999999999999" hidden="1" x14ac:dyDescent="0.2"/>
    <row r="10066" ht="10.199999999999999" hidden="1" x14ac:dyDescent="0.2"/>
    <row r="10067" ht="10.199999999999999" hidden="1" x14ac:dyDescent="0.2"/>
    <row r="10068" ht="10.199999999999999" hidden="1" x14ac:dyDescent="0.2"/>
    <row r="10069" ht="10.199999999999999" hidden="1" x14ac:dyDescent="0.2"/>
    <row r="10070" ht="10.199999999999999" hidden="1" x14ac:dyDescent="0.2"/>
    <row r="10071" ht="10.199999999999999" hidden="1" x14ac:dyDescent="0.2"/>
    <row r="10072" ht="10.199999999999999" hidden="1" x14ac:dyDescent="0.2"/>
    <row r="10073" ht="10.199999999999999" hidden="1" x14ac:dyDescent="0.2"/>
    <row r="10074" ht="10.199999999999999" hidden="1" x14ac:dyDescent="0.2"/>
    <row r="10075" ht="10.199999999999999" hidden="1" x14ac:dyDescent="0.2"/>
    <row r="10076" ht="10.199999999999999" hidden="1" x14ac:dyDescent="0.2"/>
    <row r="10077" ht="10.199999999999999" hidden="1" x14ac:dyDescent="0.2"/>
    <row r="10078" ht="10.199999999999999" hidden="1" x14ac:dyDescent="0.2"/>
    <row r="10079" ht="10.199999999999999" hidden="1" x14ac:dyDescent="0.2"/>
    <row r="10080" ht="10.199999999999999" hidden="1" x14ac:dyDescent="0.2"/>
    <row r="10081" ht="10.199999999999999" hidden="1" x14ac:dyDescent="0.2"/>
    <row r="10082" ht="10.199999999999999" hidden="1" x14ac:dyDescent="0.2"/>
    <row r="10083" ht="10.199999999999999" hidden="1" x14ac:dyDescent="0.2"/>
    <row r="10084" ht="10.199999999999999" hidden="1" x14ac:dyDescent="0.2"/>
    <row r="10085" ht="10.199999999999999" hidden="1" x14ac:dyDescent="0.2"/>
    <row r="10086" ht="10.199999999999999" hidden="1" x14ac:dyDescent="0.2"/>
    <row r="10087" ht="10.199999999999999" hidden="1" x14ac:dyDescent="0.2"/>
    <row r="10088" ht="10.199999999999999" hidden="1" x14ac:dyDescent="0.2"/>
    <row r="10089" ht="10.199999999999999" hidden="1" x14ac:dyDescent="0.2"/>
    <row r="10090" ht="10.199999999999999" hidden="1" x14ac:dyDescent="0.2"/>
    <row r="10091" ht="10.199999999999999" hidden="1" x14ac:dyDescent="0.2"/>
    <row r="10092" ht="10.199999999999999" hidden="1" x14ac:dyDescent="0.2"/>
    <row r="10093" ht="10.199999999999999" hidden="1" x14ac:dyDescent="0.2"/>
    <row r="10094" ht="10.199999999999999" hidden="1" x14ac:dyDescent="0.2"/>
    <row r="10095" ht="10.199999999999999" hidden="1" x14ac:dyDescent="0.2"/>
    <row r="10096" ht="10.199999999999999" hidden="1" x14ac:dyDescent="0.2"/>
    <row r="10097" ht="10.199999999999999" hidden="1" x14ac:dyDescent="0.2"/>
    <row r="10098" ht="10.199999999999999" hidden="1" x14ac:dyDescent="0.2"/>
    <row r="10099" ht="10.199999999999999" hidden="1" x14ac:dyDescent="0.2"/>
    <row r="10100" ht="10.199999999999999" hidden="1" x14ac:dyDescent="0.2"/>
    <row r="10101" ht="10.199999999999999" hidden="1" x14ac:dyDescent="0.2"/>
    <row r="10102" ht="10.199999999999999" hidden="1" x14ac:dyDescent="0.2"/>
    <row r="10103" ht="10.199999999999999" hidden="1" x14ac:dyDescent="0.2"/>
    <row r="10104" ht="10.199999999999999" hidden="1" x14ac:dyDescent="0.2"/>
    <row r="10105" ht="10.199999999999999" hidden="1" x14ac:dyDescent="0.2"/>
    <row r="10106" ht="10.199999999999999" hidden="1" x14ac:dyDescent="0.2"/>
    <row r="10107" ht="10.199999999999999" hidden="1" x14ac:dyDescent="0.2"/>
    <row r="10108" ht="10.199999999999999" hidden="1" x14ac:dyDescent="0.2"/>
    <row r="10109" ht="10.199999999999999" hidden="1" x14ac:dyDescent="0.2"/>
    <row r="10110" ht="10.199999999999999" hidden="1" x14ac:dyDescent="0.2"/>
    <row r="10111" ht="10.199999999999999" hidden="1" x14ac:dyDescent="0.2"/>
    <row r="10112" ht="10.199999999999999" hidden="1" x14ac:dyDescent="0.2"/>
    <row r="10113" ht="10.199999999999999" hidden="1" x14ac:dyDescent="0.2"/>
    <row r="10114" ht="10.199999999999999" hidden="1" x14ac:dyDescent="0.2"/>
    <row r="10115" ht="10.199999999999999" hidden="1" x14ac:dyDescent="0.2"/>
    <row r="10116" ht="10.199999999999999" hidden="1" x14ac:dyDescent="0.2"/>
    <row r="10117" ht="10.199999999999999" hidden="1" x14ac:dyDescent="0.2"/>
    <row r="10118" ht="10.199999999999999" hidden="1" x14ac:dyDescent="0.2"/>
    <row r="10119" ht="10.199999999999999" hidden="1" x14ac:dyDescent="0.2"/>
    <row r="10120" ht="10.199999999999999" hidden="1" x14ac:dyDescent="0.2"/>
    <row r="10121" ht="10.199999999999999" hidden="1" x14ac:dyDescent="0.2"/>
    <row r="10122" ht="10.199999999999999" hidden="1" x14ac:dyDescent="0.2"/>
    <row r="10123" ht="10.199999999999999" hidden="1" x14ac:dyDescent="0.2"/>
    <row r="10124" ht="10.199999999999999" hidden="1" x14ac:dyDescent="0.2"/>
    <row r="10125" ht="10.199999999999999" hidden="1" x14ac:dyDescent="0.2"/>
    <row r="10126" ht="10.199999999999999" hidden="1" x14ac:dyDescent="0.2"/>
    <row r="10127" ht="10.199999999999999" hidden="1" x14ac:dyDescent="0.2"/>
    <row r="10128" ht="10.199999999999999" hidden="1" x14ac:dyDescent="0.2"/>
    <row r="10129" ht="10.199999999999999" hidden="1" x14ac:dyDescent="0.2"/>
    <row r="10130" ht="10.199999999999999" hidden="1" x14ac:dyDescent="0.2"/>
    <row r="10131" ht="10.199999999999999" hidden="1" x14ac:dyDescent="0.2"/>
    <row r="10132" ht="10.199999999999999" hidden="1" x14ac:dyDescent="0.2"/>
    <row r="10133" ht="10.199999999999999" hidden="1" x14ac:dyDescent="0.2"/>
    <row r="10134" ht="10.199999999999999" hidden="1" x14ac:dyDescent="0.2"/>
    <row r="10135" ht="10.199999999999999" hidden="1" x14ac:dyDescent="0.2"/>
    <row r="10136" ht="10.199999999999999" hidden="1" x14ac:dyDescent="0.2"/>
    <row r="10137" ht="10.199999999999999" hidden="1" x14ac:dyDescent="0.2"/>
    <row r="10138" ht="10.199999999999999" hidden="1" x14ac:dyDescent="0.2"/>
    <row r="10139" ht="10.199999999999999" hidden="1" x14ac:dyDescent="0.2"/>
    <row r="10140" ht="10.199999999999999" hidden="1" x14ac:dyDescent="0.2"/>
    <row r="10141" ht="10.199999999999999" hidden="1" x14ac:dyDescent="0.2"/>
    <row r="10142" ht="10.199999999999999" hidden="1" x14ac:dyDescent="0.2"/>
    <row r="10143" ht="10.199999999999999" hidden="1" x14ac:dyDescent="0.2"/>
    <row r="10144" ht="10.199999999999999" hidden="1" x14ac:dyDescent="0.2"/>
    <row r="10145" ht="10.199999999999999" hidden="1" x14ac:dyDescent="0.2"/>
    <row r="10146" ht="10.199999999999999" hidden="1" x14ac:dyDescent="0.2"/>
    <row r="10147" ht="10.199999999999999" hidden="1" x14ac:dyDescent="0.2"/>
    <row r="10148" ht="10.199999999999999" hidden="1" x14ac:dyDescent="0.2"/>
    <row r="10149" ht="10.199999999999999" hidden="1" x14ac:dyDescent="0.2"/>
    <row r="10150" ht="10.199999999999999" hidden="1" x14ac:dyDescent="0.2"/>
    <row r="10151" ht="10.199999999999999" hidden="1" x14ac:dyDescent="0.2"/>
    <row r="10152" ht="10.199999999999999" hidden="1" x14ac:dyDescent="0.2"/>
    <row r="10153" ht="10.199999999999999" hidden="1" x14ac:dyDescent="0.2"/>
    <row r="10154" ht="10.199999999999999" hidden="1" x14ac:dyDescent="0.2"/>
    <row r="10155" ht="10.199999999999999" hidden="1" x14ac:dyDescent="0.2"/>
    <row r="10156" ht="10.199999999999999" hidden="1" x14ac:dyDescent="0.2"/>
    <row r="10157" ht="10.199999999999999" hidden="1" x14ac:dyDescent="0.2"/>
    <row r="10158" ht="10.199999999999999" hidden="1" x14ac:dyDescent="0.2"/>
    <row r="10159" ht="10.199999999999999" hidden="1" x14ac:dyDescent="0.2"/>
    <row r="10160" ht="10.199999999999999" hidden="1" x14ac:dyDescent="0.2"/>
    <row r="10161" ht="10.199999999999999" hidden="1" x14ac:dyDescent="0.2"/>
    <row r="10162" ht="10.199999999999999" hidden="1" x14ac:dyDescent="0.2"/>
    <row r="10163" ht="10.199999999999999" hidden="1" x14ac:dyDescent="0.2"/>
    <row r="10164" ht="10.199999999999999" hidden="1" x14ac:dyDescent="0.2"/>
    <row r="10165" ht="10.199999999999999" hidden="1" x14ac:dyDescent="0.2"/>
    <row r="10166" ht="10.199999999999999" hidden="1" x14ac:dyDescent="0.2"/>
    <row r="10167" ht="10.199999999999999" hidden="1" x14ac:dyDescent="0.2"/>
    <row r="10168" ht="10.199999999999999" hidden="1" x14ac:dyDescent="0.2"/>
    <row r="10169" ht="10.199999999999999" hidden="1" x14ac:dyDescent="0.2"/>
    <row r="10170" ht="10.199999999999999" hidden="1" x14ac:dyDescent="0.2"/>
    <row r="10171" ht="10.199999999999999" hidden="1" x14ac:dyDescent="0.2"/>
    <row r="10172" ht="10.199999999999999" hidden="1" x14ac:dyDescent="0.2"/>
    <row r="10173" ht="10.199999999999999" hidden="1" x14ac:dyDescent="0.2"/>
    <row r="10174" ht="10.199999999999999" hidden="1" x14ac:dyDescent="0.2"/>
    <row r="10175" ht="10.199999999999999" hidden="1" x14ac:dyDescent="0.2"/>
    <row r="10176" ht="10.199999999999999" hidden="1" x14ac:dyDescent="0.2"/>
    <row r="10177" ht="10.199999999999999" hidden="1" x14ac:dyDescent="0.2"/>
    <row r="10178" ht="10.199999999999999" hidden="1" x14ac:dyDescent="0.2"/>
    <row r="10179" ht="10.199999999999999" hidden="1" x14ac:dyDescent="0.2"/>
    <row r="10180" ht="10.199999999999999" hidden="1" x14ac:dyDescent="0.2"/>
    <row r="10181" ht="10.199999999999999" hidden="1" x14ac:dyDescent="0.2"/>
    <row r="10182" ht="10.199999999999999" hidden="1" x14ac:dyDescent="0.2"/>
    <row r="10183" ht="10.199999999999999" hidden="1" x14ac:dyDescent="0.2"/>
    <row r="10184" ht="10.199999999999999" hidden="1" x14ac:dyDescent="0.2"/>
    <row r="10185" ht="10.199999999999999" hidden="1" x14ac:dyDescent="0.2"/>
    <row r="10186" ht="10.199999999999999" hidden="1" x14ac:dyDescent="0.2"/>
    <row r="10187" ht="10.199999999999999" hidden="1" x14ac:dyDescent="0.2"/>
    <row r="10188" ht="10.199999999999999" hidden="1" x14ac:dyDescent="0.2"/>
    <row r="10189" ht="10.199999999999999" hidden="1" x14ac:dyDescent="0.2"/>
    <row r="10190" ht="10.199999999999999" hidden="1" x14ac:dyDescent="0.2"/>
    <row r="10191" ht="10.199999999999999" hidden="1" x14ac:dyDescent="0.2"/>
    <row r="10192" ht="10.199999999999999" hidden="1" x14ac:dyDescent="0.2"/>
    <row r="10193" ht="10.199999999999999" hidden="1" x14ac:dyDescent="0.2"/>
    <row r="10194" ht="10.199999999999999" hidden="1" x14ac:dyDescent="0.2"/>
    <row r="10195" ht="10.199999999999999" hidden="1" x14ac:dyDescent="0.2"/>
    <row r="10196" ht="10.199999999999999" hidden="1" x14ac:dyDescent="0.2"/>
    <row r="10197" ht="10.199999999999999" hidden="1" x14ac:dyDescent="0.2"/>
    <row r="10198" ht="10.199999999999999" hidden="1" x14ac:dyDescent="0.2"/>
    <row r="10199" ht="10.199999999999999" hidden="1" x14ac:dyDescent="0.2"/>
    <row r="10200" ht="10.199999999999999" hidden="1" x14ac:dyDescent="0.2"/>
    <row r="10201" ht="10.199999999999999" hidden="1" x14ac:dyDescent="0.2"/>
    <row r="10202" ht="10.199999999999999" hidden="1" x14ac:dyDescent="0.2"/>
    <row r="10203" ht="10.199999999999999" hidden="1" x14ac:dyDescent="0.2"/>
    <row r="10204" ht="10.199999999999999" hidden="1" x14ac:dyDescent="0.2"/>
    <row r="10205" ht="10.199999999999999" hidden="1" x14ac:dyDescent="0.2"/>
    <row r="10206" ht="10.199999999999999" hidden="1" x14ac:dyDescent="0.2"/>
    <row r="10207" ht="10.199999999999999" hidden="1" x14ac:dyDescent="0.2"/>
    <row r="10208" ht="10.199999999999999" hidden="1" x14ac:dyDescent="0.2"/>
    <row r="10209" ht="10.199999999999999" hidden="1" x14ac:dyDescent="0.2"/>
    <row r="10210" ht="10.199999999999999" hidden="1" x14ac:dyDescent="0.2"/>
    <row r="10211" ht="10.199999999999999" hidden="1" x14ac:dyDescent="0.2"/>
    <row r="10212" ht="10.199999999999999" hidden="1" x14ac:dyDescent="0.2"/>
    <row r="10213" ht="10.199999999999999" hidden="1" x14ac:dyDescent="0.2"/>
    <row r="10214" ht="10.199999999999999" hidden="1" x14ac:dyDescent="0.2"/>
    <row r="10215" ht="10.199999999999999" hidden="1" x14ac:dyDescent="0.2"/>
    <row r="10216" ht="10.199999999999999" hidden="1" x14ac:dyDescent="0.2"/>
    <row r="10217" ht="10.199999999999999" hidden="1" x14ac:dyDescent="0.2"/>
    <row r="10218" ht="10.199999999999999" hidden="1" x14ac:dyDescent="0.2"/>
    <row r="10219" ht="10.199999999999999" hidden="1" x14ac:dyDescent="0.2"/>
    <row r="10220" ht="10.199999999999999" hidden="1" x14ac:dyDescent="0.2"/>
    <row r="10221" ht="10.199999999999999" hidden="1" x14ac:dyDescent="0.2"/>
    <row r="10222" ht="10.199999999999999" hidden="1" x14ac:dyDescent="0.2"/>
    <row r="10223" ht="10.199999999999999" hidden="1" x14ac:dyDescent="0.2"/>
    <row r="10224" ht="10.199999999999999" hidden="1" x14ac:dyDescent="0.2"/>
    <row r="10225" ht="10.199999999999999" hidden="1" x14ac:dyDescent="0.2"/>
    <row r="10226" ht="10.199999999999999" hidden="1" x14ac:dyDescent="0.2"/>
    <row r="10227" ht="10.199999999999999" hidden="1" x14ac:dyDescent="0.2"/>
    <row r="10228" ht="10.199999999999999" hidden="1" x14ac:dyDescent="0.2"/>
    <row r="10229" ht="10.199999999999999" hidden="1" x14ac:dyDescent="0.2"/>
    <row r="10230" ht="10.199999999999999" hidden="1" x14ac:dyDescent="0.2"/>
    <row r="10231" ht="10.199999999999999" hidden="1" x14ac:dyDescent="0.2"/>
    <row r="10232" ht="10.199999999999999" hidden="1" x14ac:dyDescent="0.2"/>
    <row r="10233" ht="10.199999999999999" hidden="1" x14ac:dyDescent="0.2"/>
    <row r="10234" ht="10.199999999999999" hidden="1" x14ac:dyDescent="0.2"/>
    <row r="10235" ht="10.199999999999999" hidden="1" x14ac:dyDescent="0.2"/>
    <row r="10236" ht="10.199999999999999" hidden="1" x14ac:dyDescent="0.2"/>
    <row r="10237" ht="10.199999999999999" hidden="1" x14ac:dyDescent="0.2"/>
    <row r="10238" ht="10.199999999999999" hidden="1" x14ac:dyDescent="0.2"/>
    <row r="10239" ht="10.199999999999999" hidden="1" x14ac:dyDescent="0.2"/>
    <row r="10240" ht="10.199999999999999" hidden="1" x14ac:dyDescent="0.2"/>
    <row r="10241" ht="10.199999999999999" hidden="1" x14ac:dyDescent="0.2"/>
    <row r="10242" ht="10.199999999999999" hidden="1" x14ac:dyDescent="0.2"/>
    <row r="10243" ht="10.199999999999999" hidden="1" x14ac:dyDescent="0.2"/>
    <row r="10244" ht="10.199999999999999" hidden="1" x14ac:dyDescent="0.2"/>
    <row r="10245" ht="10.199999999999999" hidden="1" x14ac:dyDescent="0.2"/>
    <row r="10246" ht="10.199999999999999" hidden="1" x14ac:dyDescent="0.2"/>
    <row r="10247" ht="10.199999999999999" hidden="1" x14ac:dyDescent="0.2"/>
    <row r="10248" ht="10.199999999999999" hidden="1" x14ac:dyDescent="0.2"/>
    <row r="10249" ht="10.199999999999999" hidden="1" x14ac:dyDescent="0.2"/>
    <row r="10250" ht="10.199999999999999" hidden="1" x14ac:dyDescent="0.2"/>
    <row r="10251" ht="10.199999999999999" hidden="1" x14ac:dyDescent="0.2"/>
    <row r="10252" ht="10.199999999999999" hidden="1" x14ac:dyDescent="0.2"/>
    <row r="10253" ht="10.199999999999999" hidden="1" x14ac:dyDescent="0.2"/>
    <row r="10254" ht="10.199999999999999" hidden="1" x14ac:dyDescent="0.2"/>
    <row r="10255" ht="10.199999999999999" hidden="1" x14ac:dyDescent="0.2"/>
    <row r="10256" ht="10.199999999999999" hidden="1" x14ac:dyDescent="0.2"/>
    <row r="10257" ht="10.199999999999999" hidden="1" x14ac:dyDescent="0.2"/>
    <row r="10258" ht="10.199999999999999" hidden="1" x14ac:dyDescent="0.2"/>
    <row r="10259" ht="10.199999999999999" hidden="1" x14ac:dyDescent="0.2"/>
    <row r="10260" ht="10.199999999999999" hidden="1" x14ac:dyDescent="0.2"/>
    <row r="10261" ht="10.199999999999999" hidden="1" x14ac:dyDescent="0.2"/>
    <row r="10262" ht="10.199999999999999" hidden="1" x14ac:dyDescent="0.2"/>
    <row r="10263" ht="10.199999999999999" hidden="1" x14ac:dyDescent="0.2"/>
    <row r="10264" ht="10.199999999999999" hidden="1" x14ac:dyDescent="0.2"/>
    <row r="10265" ht="10.199999999999999" hidden="1" x14ac:dyDescent="0.2"/>
    <row r="10266" ht="10.199999999999999" hidden="1" x14ac:dyDescent="0.2"/>
    <row r="10267" ht="10.199999999999999" hidden="1" x14ac:dyDescent="0.2"/>
    <row r="10268" ht="10.199999999999999" hidden="1" x14ac:dyDescent="0.2"/>
    <row r="10269" ht="10.199999999999999" hidden="1" x14ac:dyDescent="0.2"/>
    <row r="10270" ht="10.199999999999999" hidden="1" x14ac:dyDescent="0.2"/>
    <row r="10271" ht="10.199999999999999" hidden="1" x14ac:dyDescent="0.2"/>
    <row r="10272" ht="10.199999999999999" hidden="1" x14ac:dyDescent="0.2"/>
    <row r="10273" ht="10.199999999999999" hidden="1" x14ac:dyDescent="0.2"/>
    <row r="10274" ht="10.199999999999999" hidden="1" x14ac:dyDescent="0.2"/>
    <row r="10275" ht="10.199999999999999" hidden="1" x14ac:dyDescent="0.2"/>
    <row r="10276" ht="10.199999999999999" hidden="1" x14ac:dyDescent="0.2"/>
    <row r="10277" ht="10.199999999999999" hidden="1" x14ac:dyDescent="0.2"/>
    <row r="10278" ht="10.199999999999999" hidden="1" x14ac:dyDescent="0.2"/>
    <row r="10279" ht="10.199999999999999" hidden="1" x14ac:dyDescent="0.2"/>
    <row r="10280" ht="10.199999999999999" hidden="1" x14ac:dyDescent="0.2"/>
    <row r="10281" ht="10.199999999999999" hidden="1" x14ac:dyDescent="0.2"/>
    <row r="10282" ht="10.199999999999999" hidden="1" x14ac:dyDescent="0.2"/>
    <row r="10283" ht="10.199999999999999" hidden="1" x14ac:dyDescent="0.2"/>
    <row r="10284" ht="10.199999999999999" hidden="1" x14ac:dyDescent="0.2"/>
    <row r="10285" ht="10.199999999999999" hidden="1" x14ac:dyDescent="0.2"/>
    <row r="10286" ht="10.199999999999999" hidden="1" x14ac:dyDescent="0.2"/>
    <row r="10287" ht="10.199999999999999" hidden="1" x14ac:dyDescent="0.2"/>
    <row r="10288" ht="10.199999999999999" hidden="1" x14ac:dyDescent="0.2"/>
    <row r="10289" ht="10.199999999999999" hidden="1" x14ac:dyDescent="0.2"/>
    <row r="10290" ht="10.199999999999999" hidden="1" x14ac:dyDescent="0.2"/>
    <row r="10291" ht="10.199999999999999" hidden="1" x14ac:dyDescent="0.2"/>
    <row r="10292" ht="10.199999999999999" hidden="1" x14ac:dyDescent="0.2"/>
    <row r="10293" ht="10.199999999999999" hidden="1" x14ac:dyDescent="0.2"/>
    <row r="10294" ht="10.199999999999999" hidden="1" x14ac:dyDescent="0.2"/>
    <row r="10295" ht="10.199999999999999" hidden="1" x14ac:dyDescent="0.2"/>
    <row r="10296" ht="10.199999999999999" hidden="1" x14ac:dyDescent="0.2"/>
    <row r="10297" ht="10.199999999999999" hidden="1" x14ac:dyDescent="0.2"/>
    <row r="10298" ht="10.199999999999999" hidden="1" x14ac:dyDescent="0.2"/>
    <row r="10299" ht="10.199999999999999" hidden="1" x14ac:dyDescent="0.2"/>
    <row r="10300" ht="10.199999999999999" hidden="1" x14ac:dyDescent="0.2"/>
    <row r="10301" ht="10.199999999999999" hidden="1" x14ac:dyDescent="0.2"/>
    <row r="10302" ht="10.199999999999999" hidden="1" x14ac:dyDescent="0.2"/>
    <row r="10303" ht="10.199999999999999" hidden="1" x14ac:dyDescent="0.2"/>
    <row r="10304" ht="10.199999999999999" hidden="1" x14ac:dyDescent="0.2"/>
    <row r="10305" ht="10.199999999999999" hidden="1" x14ac:dyDescent="0.2"/>
    <row r="10306" ht="10.199999999999999" hidden="1" x14ac:dyDescent="0.2"/>
    <row r="10307" ht="10.199999999999999" hidden="1" x14ac:dyDescent="0.2"/>
    <row r="10308" ht="10.199999999999999" hidden="1" x14ac:dyDescent="0.2"/>
    <row r="10309" ht="10.199999999999999" hidden="1" x14ac:dyDescent="0.2"/>
    <row r="10310" ht="10.199999999999999" hidden="1" x14ac:dyDescent="0.2"/>
    <row r="10311" ht="10.199999999999999" hidden="1" x14ac:dyDescent="0.2"/>
    <row r="10312" ht="10.199999999999999" hidden="1" x14ac:dyDescent="0.2"/>
    <row r="10313" ht="10.199999999999999" hidden="1" x14ac:dyDescent="0.2"/>
    <row r="10314" ht="10.199999999999999" hidden="1" x14ac:dyDescent="0.2"/>
    <row r="10315" ht="10.199999999999999" hidden="1" x14ac:dyDescent="0.2"/>
    <row r="10316" ht="10.199999999999999" hidden="1" x14ac:dyDescent="0.2"/>
    <row r="10317" ht="10.199999999999999" hidden="1" x14ac:dyDescent="0.2"/>
    <row r="10318" ht="10.199999999999999" hidden="1" x14ac:dyDescent="0.2"/>
    <row r="10319" ht="10.199999999999999" hidden="1" x14ac:dyDescent="0.2"/>
    <row r="10320" ht="10.199999999999999" hidden="1" x14ac:dyDescent="0.2"/>
    <row r="10321" ht="10.199999999999999" hidden="1" x14ac:dyDescent="0.2"/>
    <row r="10322" ht="10.199999999999999" hidden="1" x14ac:dyDescent="0.2"/>
    <row r="10323" ht="10.199999999999999" hidden="1" x14ac:dyDescent="0.2"/>
    <row r="10324" ht="10.199999999999999" hidden="1" x14ac:dyDescent="0.2"/>
    <row r="10325" ht="10.199999999999999" hidden="1" x14ac:dyDescent="0.2"/>
    <row r="10326" ht="10.199999999999999" hidden="1" x14ac:dyDescent="0.2"/>
    <row r="10327" ht="10.199999999999999" hidden="1" x14ac:dyDescent="0.2"/>
    <row r="10328" ht="10.199999999999999" hidden="1" x14ac:dyDescent="0.2"/>
    <row r="10329" ht="10.199999999999999" hidden="1" x14ac:dyDescent="0.2"/>
    <row r="10330" ht="10.199999999999999" hidden="1" x14ac:dyDescent="0.2"/>
    <row r="10331" ht="10.199999999999999" hidden="1" x14ac:dyDescent="0.2"/>
    <row r="10332" ht="10.199999999999999" hidden="1" x14ac:dyDescent="0.2"/>
    <row r="10333" ht="10.199999999999999" hidden="1" x14ac:dyDescent="0.2"/>
    <row r="10334" ht="10.199999999999999" hidden="1" x14ac:dyDescent="0.2"/>
    <row r="10335" ht="10.199999999999999" hidden="1" x14ac:dyDescent="0.2"/>
    <row r="10336" ht="10.199999999999999" hidden="1" x14ac:dyDescent="0.2"/>
    <row r="10337" ht="10.199999999999999" hidden="1" x14ac:dyDescent="0.2"/>
    <row r="10338" ht="10.199999999999999" hidden="1" x14ac:dyDescent="0.2"/>
    <row r="10339" ht="10.199999999999999" hidden="1" x14ac:dyDescent="0.2"/>
    <row r="10340" ht="10.199999999999999" hidden="1" x14ac:dyDescent="0.2"/>
    <row r="10341" ht="10.199999999999999" hidden="1" x14ac:dyDescent="0.2"/>
    <row r="10342" ht="10.199999999999999" hidden="1" x14ac:dyDescent="0.2"/>
    <row r="10343" ht="10.199999999999999" hidden="1" x14ac:dyDescent="0.2"/>
    <row r="10344" ht="10.199999999999999" hidden="1" x14ac:dyDescent="0.2"/>
    <row r="10345" ht="10.199999999999999" hidden="1" x14ac:dyDescent="0.2"/>
    <row r="10346" ht="10.199999999999999" hidden="1" x14ac:dyDescent="0.2"/>
    <row r="10347" ht="10.199999999999999" hidden="1" x14ac:dyDescent="0.2"/>
    <row r="10348" ht="10.199999999999999" hidden="1" x14ac:dyDescent="0.2"/>
    <row r="10349" ht="10.199999999999999" hidden="1" x14ac:dyDescent="0.2"/>
    <row r="10350" ht="10.199999999999999" hidden="1" x14ac:dyDescent="0.2"/>
    <row r="10351" ht="10.199999999999999" hidden="1" x14ac:dyDescent="0.2"/>
    <row r="10352" ht="10.199999999999999" hidden="1" x14ac:dyDescent="0.2"/>
    <row r="10353" ht="10.199999999999999" hidden="1" x14ac:dyDescent="0.2"/>
    <row r="10354" ht="10.199999999999999" hidden="1" x14ac:dyDescent="0.2"/>
    <row r="10355" ht="10.199999999999999" hidden="1" x14ac:dyDescent="0.2"/>
    <row r="10356" ht="10.199999999999999" hidden="1" x14ac:dyDescent="0.2"/>
    <row r="10357" ht="10.199999999999999" hidden="1" x14ac:dyDescent="0.2"/>
    <row r="10358" ht="10.199999999999999" hidden="1" x14ac:dyDescent="0.2"/>
    <row r="10359" ht="10.199999999999999" hidden="1" x14ac:dyDescent="0.2"/>
    <row r="10360" ht="10.199999999999999" hidden="1" x14ac:dyDescent="0.2"/>
    <row r="10361" ht="10.199999999999999" hidden="1" x14ac:dyDescent="0.2"/>
    <row r="10362" ht="10.199999999999999" hidden="1" x14ac:dyDescent="0.2"/>
    <row r="10363" ht="10.199999999999999" hidden="1" x14ac:dyDescent="0.2"/>
    <row r="10364" ht="10.199999999999999" hidden="1" x14ac:dyDescent="0.2"/>
    <row r="10365" ht="10.199999999999999" hidden="1" x14ac:dyDescent="0.2"/>
    <row r="10366" ht="10.199999999999999" hidden="1" x14ac:dyDescent="0.2"/>
    <row r="10367" ht="10.199999999999999" hidden="1" x14ac:dyDescent="0.2"/>
    <row r="10368" ht="10.199999999999999" hidden="1" x14ac:dyDescent="0.2"/>
    <row r="10369" ht="10.199999999999999" hidden="1" x14ac:dyDescent="0.2"/>
    <row r="10370" ht="10.199999999999999" hidden="1" x14ac:dyDescent="0.2"/>
    <row r="10371" ht="10.199999999999999" hidden="1" x14ac:dyDescent="0.2"/>
    <row r="10372" ht="10.199999999999999" hidden="1" x14ac:dyDescent="0.2"/>
    <row r="10373" ht="10.199999999999999" hidden="1" x14ac:dyDescent="0.2"/>
    <row r="10374" ht="10.199999999999999" hidden="1" x14ac:dyDescent="0.2"/>
    <row r="10375" ht="10.199999999999999" hidden="1" x14ac:dyDescent="0.2"/>
    <row r="10376" ht="10.199999999999999" hidden="1" x14ac:dyDescent="0.2"/>
    <row r="10377" ht="10.199999999999999" hidden="1" x14ac:dyDescent="0.2"/>
    <row r="10378" ht="10.199999999999999" hidden="1" x14ac:dyDescent="0.2"/>
    <row r="10379" ht="10.199999999999999" hidden="1" x14ac:dyDescent="0.2"/>
    <row r="10380" ht="10.199999999999999" hidden="1" x14ac:dyDescent="0.2"/>
    <row r="10381" ht="10.199999999999999" hidden="1" x14ac:dyDescent="0.2"/>
    <row r="10382" ht="10.199999999999999" hidden="1" x14ac:dyDescent="0.2"/>
    <row r="10383" ht="10.199999999999999" hidden="1" x14ac:dyDescent="0.2"/>
    <row r="10384" ht="10.199999999999999" hidden="1" x14ac:dyDescent="0.2"/>
    <row r="10385" ht="10.199999999999999" hidden="1" x14ac:dyDescent="0.2"/>
    <row r="10386" ht="10.199999999999999" hidden="1" x14ac:dyDescent="0.2"/>
    <row r="10387" ht="10.199999999999999" hidden="1" x14ac:dyDescent="0.2"/>
    <row r="10388" ht="10.199999999999999" hidden="1" x14ac:dyDescent="0.2"/>
    <row r="10389" ht="10.199999999999999" hidden="1" x14ac:dyDescent="0.2"/>
    <row r="10390" ht="10.199999999999999" hidden="1" x14ac:dyDescent="0.2"/>
    <row r="10391" ht="10.199999999999999" hidden="1" x14ac:dyDescent="0.2"/>
    <row r="10392" ht="10.199999999999999" hidden="1" x14ac:dyDescent="0.2"/>
    <row r="10393" ht="10.199999999999999" hidden="1" x14ac:dyDescent="0.2"/>
    <row r="10394" ht="10.199999999999999" hidden="1" x14ac:dyDescent="0.2"/>
    <row r="10395" ht="10.199999999999999" hidden="1" x14ac:dyDescent="0.2"/>
    <row r="10396" ht="10.199999999999999" hidden="1" x14ac:dyDescent="0.2"/>
    <row r="10397" ht="10.199999999999999" hidden="1" x14ac:dyDescent="0.2"/>
    <row r="10398" ht="10.199999999999999" hidden="1" x14ac:dyDescent="0.2"/>
    <row r="10399" ht="10.199999999999999" hidden="1" x14ac:dyDescent="0.2"/>
    <row r="10400" ht="10.199999999999999" hidden="1" x14ac:dyDescent="0.2"/>
    <row r="10401" ht="10.199999999999999" hidden="1" x14ac:dyDescent="0.2"/>
    <row r="10402" ht="10.199999999999999" hidden="1" x14ac:dyDescent="0.2"/>
    <row r="10403" ht="10.199999999999999" hidden="1" x14ac:dyDescent="0.2"/>
    <row r="10404" ht="10.199999999999999" hidden="1" x14ac:dyDescent="0.2"/>
    <row r="10405" ht="10.199999999999999" hidden="1" x14ac:dyDescent="0.2"/>
    <row r="10406" ht="10.199999999999999" hidden="1" x14ac:dyDescent="0.2"/>
    <row r="10407" ht="10.199999999999999" hidden="1" x14ac:dyDescent="0.2"/>
    <row r="10408" ht="10.199999999999999" hidden="1" x14ac:dyDescent="0.2"/>
    <row r="10409" ht="10.199999999999999" hidden="1" x14ac:dyDescent="0.2"/>
    <row r="10410" ht="10.199999999999999" hidden="1" x14ac:dyDescent="0.2"/>
    <row r="10411" ht="10.199999999999999" hidden="1" x14ac:dyDescent="0.2"/>
    <row r="10412" ht="10.199999999999999" hidden="1" x14ac:dyDescent="0.2"/>
    <row r="10413" ht="10.199999999999999" hidden="1" x14ac:dyDescent="0.2"/>
    <row r="10414" ht="10.199999999999999" hidden="1" x14ac:dyDescent="0.2"/>
    <row r="10415" ht="10.199999999999999" hidden="1" x14ac:dyDescent="0.2"/>
    <row r="10416" ht="10.199999999999999" hidden="1" x14ac:dyDescent="0.2"/>
    <row r="10417" ht="10.199999999999999" hidden="1" x14ac:dyDescent="0.2"/>
    <row r="10418" ht="10.199999999999999" hidden="1" x14ac:dyDescent="0.2"/>
    <row r="10419" ht="10.199999999999999" hidden="1" x14ac:dyDescent="0.2"/>
    <row r="10420" ht="10.199999999999999" hidden="1" x14ac:dyDescent="0.2"/>
    <row r="10421" ht="10.199999999999999" hidden="1" x14ac:dyDescent="0.2"/>
    <row r="10422" ht="10.199999999999999" hidden="1" x14ac:dyDescent="0.2"/>
    <row r="10423" ht="10.199999999999999" hidden="1" x14ac:dyDescent="0.2"/>
    <row r="10424" ht="10.199999999999999" hidden="1" x14ac:dyDescent="0.2"/>
    <row r="10425" ht="10.199999999999999" hidden="1" x14ac:dyDescent="0.2"/>
    <row r="10426" ht="10.199999999999999" hidden="1" x14ac:dyDescent="0.2"/>
    <row r="10427" ht="10.199999999999999" hidden="1" x14ac:dyDescent="0.2"/>
    <row r="10428" ht="10.199999999999999" hidden="1" x14ac:dyDescent="0.2"/>
    <row r="10429" ht="10.199999999999999" hidden="1" x14ac:dyDescent="0.2"/>
    <row r="10430" ht="10.199999999999999" hidden="1" x14ac:dyDescent="0.2"/>
    <row r="10431" ht="10.199999999999999" hidden="1" x14ac:dyDescent="0.2"/>
    <row r="10432" ht="10.199999999999999" hidden="1" x14ac:dyDescent="0.2"/>
    <row r="10433" ht="10.199999999999999" hidden="1" x14ac:dyDescent="0.2"/>
    <row r="10434" ht="10.199999999999999" hidden="1" x14ac:dyDescent="0.2"/>
    <row r="10435" ht="10.199999999999999" hidden="1" x14ac:dyDescent="0.2"/>
    <row r="10436" ht="10.199999999999999" hidden="1" x14ac:dyDescent="0.2"/>
    <row r="10437" ht="10.199999999999999" hidden="1" x14ac:dyDescent="0.2"/>
    <row r="10438" ht="10.199999999999999" hidden="1" x14ac:dyDescent="0.2"/>
    <row r="10439" ht="10.199999999999999" hidden="1" x14ac:dyDescent="0.2"/>
    <row r="10440" ht="10.199999999999999" hidden="1" x14ac:dyDescent="0.2"/>
    <row r="10441" ht="10.199999999999999" hidden="1" x14ac:dyDescent="0.2"/>
    <row r="10442" ht="10.199999999999999" hidden="1" x14ac:dyDescent="0.2"/>
    <row r="10443" ht="10.199999999999999" hidden="1" x14ac:dyDescent="0.2"/>
    <row r="10444" ht="10.199999999999999" hidden="1" x14ac:dyDescent="0.2"/>
    <row r="10445" ht="10.199999999999999" hidden="1" x14ac:dyDescent="0.2"/>
    <row r="10446" ht="10.199999999999999" hidden="1" x14ac:dyDescent="0.2"/>
    <row r="10447" ht="10.199999999999999" hidden="1" x14ac:dyDescent="0.2"/>
    <row r="10448" ht="10.199999999999999" hidden="1" x14ac:dyDescent="0.2"/>
    <row r="10449" ht="10.199999999999999" hidden="1" x14ac:dyDescent="0.2"/>
    <row r="10450" ht="10.199999999999999" hidden="1" x14ac:dyDescent="0.2"/>
    <row r="10451" ht="10.199999999999999" hidden="1" x14ac:dyDescent="0.2"/>
    <row r="10452" ht="10.199999999999999" hidden="1" x14ac:dyDescent="0.2"/>
    <row r="10453" ht="10.199999999999999" hidden="1" x14ac:dyDescent="0.2"/>
    <row r="10454" ht="10.199999999999999" hidden="1" x14ac:dyDescent="0.2"/>
    <row r="10455" ht="10.199999999999999" hidden="1" x14ac:dyDescent="0.2"/>
    <row r="10456" ht="10.199999999999999" hidden="1" x14ac:dyDescent="0.2"/>
    <row r="10457" ht="10.199999999999999" hidden="1" x14ac:dyDescent="0.2"/>
    <row r="10458" ht="10.199999999999999" hidden="1" x14ac:dyDescent="0.2"/>
    <row r="10459" ht="10.199999999999999" hidden="1" x14ac:dyDescent="0.2"/>
    <row r="10460" ht="10.199999999999999" hidden="1" x14ac:dyDescent="0.2"/>
    <row r="10461" ht="10.199999999999999" hidden="1" x14ac:dyDescent="0.2"/>
    <row r="10462" ht="10.199999999999999" hidden="1" x14ac:dyDescent="0.2"/>
    <row r="10463" ht="10.199999999999999" hidden="1" x14ac:dyDescent="0.2"/>
    <row r="10464" ht="10.199999999999999" hidden="1" x14ac:dyDescent="0.2"/>
    <row r="10465" ht="10.199999999999999" hidden="1" x14ac:dyDescent="0.2"/>
    <row r="10466" ht="10.199999999999999" hidden="1" x14ac:dyDescent="0.2"/>
    <row r="10467" ht="10.199999999999999" hidden="1" x14ac:dyDescent="0.2"/>
    <row r="10468" ht="10.199999999999999" hidden="1" x14ac:dyDescent="0.2"/>
    <row r="10469" ht="10.199999999999999" hidden="1" x14ac:dyDescent="0.2"/>
    <row r="10470" ht="10.199999999999999" hidden="1" x14ac:dyDescent="0.2"/>
    <row r="10471" ht="10.199999999999999" hidden="1" x14ac:dyDescent="0.2"/>
    <row r="10472" ht="10.199999999999999" hidden="1" x14ac:dyDescent="0.2"/>
    <row r="10473" ht="10.199999999999999" hidden="1" x14ac:dyDescent="0.2"/>
    <row r="10474" ht="10.199999999999999" hidden="1" x14ac:dyDescent="0.2"/>
    <row r="10475" ht="10.199999999999999" hidden="1" x14ac:dyDescent="0.2"/>
    <row r="10476" ht="10.199999999999999" hidden="1" x14ac:dyDescent="0.2"/>
    <row r="10477" ht="10.199999999999999" hidden="1" x14ac:dyDescent="0.2"/>
    <row r="10478" ht="10.199999999999999" hidden="1" x14ac:dyDescent="0.2"/>
    <row r="10479" ht="10.199999999999999" hidden="1" x14ac:dyDescent="0.2"/>
    <row r="10480" ht="10.199999999999999" hidden="1" x14ac:dyDescent="0.2"/>
    <row r="10481" ht="10.199999999999999" hidden="1" x14ac:dyDescent="0.2"/>
    <row r="10482" ht="10.199999999999999" hidden="1" x14ac:dyDescent="0.2"/>
    <row r="10483" ht="10.199999999999999" hidden="1" x14ac:dyDescent="0.2"/>
    <row r="10484" ht="10.199999999999999" hidden="1" x14ac:dyDescent="0.2"/>
    <row r="10485" ht="10.199999999999999" hidden="1" x14ac:dyDescent="0.2"/>
    <row r="10486" ht="10.199999999999999" hidden="1" x14ac:dyDescent="0.2"/>
    <row r="10487" ht="10.199999999999999" hidden="1" x14ac:dyDescent="0.2"/>
    <row r="10488" ht="10.199999999999999" hidden="1" x14ac:dyDescent="0.2"/>
    <row r="10489" ht="10.199999999999999" hidden="1" x14ac:dyDescent="0.2"/>
    <row r="10490" ht="10.199999999999999" hidden="1" x14ac:dyDescent="0.2"/>
    <row r="10491" ht="10.199999999999999" hidden="1" x14ac:dyDescent="0.2"/>
    <row r="10492" ht="10.199999999999999" hidden="1" x14ac:dyDescent="0.2"/>
    <row r="10493" ht="10.199999999999999" hidden="1" x14ac:dyDescent="0.2"/>
    <row r="10494" ht="10.199999999999999" hidden="1" x14ac:dyDescent="0.2"/>
    <row r="10495" ht="10.199999999999999" hidden="1" x14ac:dyDescent="0.2"/>
    <row r="10496" ht="10.199999999999999" hidden="1" x14ac:dyDescent="0.2"/>
    <row r="10497" ht="10.199999999999999" hidden="1" x14ac:dyDescent="0.2"/>
    <row r="10498" ht="10.199999999999999" hidden="1" x14ac:dyDescent="0.2"/>
    <row r="10499" ht="10.199999999999999" hidden="1" x14ac:dyDescent="0.2"/>
    <row r="10500" ht="10.199999999999999" hidden="1" x14ac:dyDescent="0.2"/>
    <row r="10501" ht="10.199999999999999" hidden="1" x14ac:dyDescent="0.2"/>
    <row r="10502" ht="10.199999999999999" hidden="1" x14ac:dyDescent="0.2"/>
    <row r="10503" ht="10.199999999999999" hidden="1" x14ac:dyDescent="0.2"/>
    <row r="10504" ht="10.199999999999999" hidden="1" x14ac:dyDescent="0.2"/>
    <row r="10505" ht="10.199999999999999" hidden="1" x14ac:dyDescent="0.2"/>
    <row r="10506" ht="10.199999999999999" hidden="1" x14ac:dyDescent="0.2"/>
    <row r="10507" ht="10.199999999999999" hidden="1" x14ac:dyDescent="0.2"/>
    <row r="10508" ht="10.199999999999999" hidden="1" x14ac:dyDescent="0.2"/>
    <row r="10509" ht="10.199999999999999" hidden="1" x14ac:dyDescent="0.2"/>
    <row r="10510" ht="10.199999999999999" hidden="1" x14ac:dyDescent="0.2"/>
    <row r="10511" ht="10.199999999999999" hidden="1" x14ac:dyDescent="0.2"/>
    <row r="10512" ht="10.199999999999999" hidden="1" x14ac:dyDescent="0.2"/>
    <row r="10513" ht="10.199999999999999" hidden="1" x14ac:dyDescent="0.2"/>
    <row r="10514" ht="10.199999999999999" hidden="1" x14ac:dyDescent="0.2"/>
    <row r="10515" ht="10.199999999999999" hidden="1" x14ac:dyDescent="0.2"/>
    <row r="10516" ht="10.199999999999999" hidden="1" x14ac:dyDescent="0.2"/>
    <row r="10517" ht="10.199999999999999" hidden="1" x14ac:dyDescent="0.2"/>
    <row r="10518" ht="10.199999999999999" hidden="1" x14ac:dyDescent="0.2"/>
    <row r="10519" ht="10.199999999999999" hidden="1" x14ac:dyDescent="0.2"/>
    <row r="10520" ht="10.199999999999999" hidden="1" x14ac:dyDescent="0.2"/>
    <row r="10521" ht="10.199999999999999" hidden="1" x14ac:dyDescent="0.2"/>
    <row r="10522" ht="10.199999999999999" hidden="1" x14ac:dyDescent="0.2"/>
    <row r="10523" ht="10.199999999999999" hidden="1" x14ac:dyDescent="0.2"/>
    <row r="10524" ht="10.199999999999999" hidden="1" x14ac:dyDescent="0.2"/>
    <row r="10525" ht="10.199999999999999" hidden="1" x14ac:dyDescent="0.2"/>
    <row r="10526" ht="10.199999999999999" hidden="1" x14ac:dyDescent="0.2"/>
    <row r="10527" ht="10.199999999999999" hidden="1" x14ac:dyDescent="0.2"/>
    <row r="10528" ht="10.199999999999999" hidden="1" x14ac:dyDescent="0.2"/>
    <row r="10529" ht="10.199999999999999" hidden="1" x14ac:dyDescent="0.2"/>
    <row r="10530" ht="10.199999999999999" hidden="1" x14ac:dyDescent="0.2"/>
    <row r="10531" ht="10.199999999999999" hidden="1" x14ac:dyDescent="0.2"/>
    <row r="10532" ht="10.199999999999999" hidden="1" x14ac:dyDescent="0.2"/>
    <row r="10533" ht="10.199999999999999" hidden="1" x14ac:dyDescent="0.2"/>
    <row r="10534" ht="10.199999999999999" hidden="1" x14ac:dyDescent="0.2"/>
    <row r="10535" ht="10.199999999999999" hidden="1" x14ac:dyDescent="0.2"/>
    <row r="10536" ht="10.199999999999999" hidden="1" x14ac:dyDescent="0.2"/>
    <row r="10537" ht="10.199999999999999" hidden="1" x14ac:dyDescent="0.2"/>
    <row r="10538" ht="10.199999999999999" hidden="1" x14ac:dyDescent="0.2"/>
    <row r="10539" ht="10.199999999999999" hidden="1" x14ac:dyDescent="0.2"/>
    <row r="10540" ht="10.199999999999999" hidden="1" x14ac:dyDescent="0.2"/>
    <row r="10541" ht="10.199999999999999" hidden="1" x14ac:dyDescent="0.2"/>
    <row r="10542" ht="10.199999999999999" hidden="1" x14ac:dyDescent="0.2"/>
    <row r="10543" ht="10.199999999999999" hidden="1" x14ac:dyDescent="0.2"/>
    <row r="10544" ht="10.199999999999999" hidden="1" x14ac:dyDescent="0.2"/>
    <row r="10545" ht="10.199999999999999" hidden="1" x14ac:dyDescent="0.2"/>
    <row r="10546" ht="10.199999999999999" hidden="1" x14ac:dyDescent="0.2"/>
    <row r="10547" ht="10.199999999999999" hidden="1" x14ac:dyDescent="0.2"/>
    <row r="10548" ht="10.199999999999999" hidden="1" x14ac:dyDescent="0.2"/>
    <row r="10549" ht="10.199999999999999" hidden="1" x14ac:dyDescent="0.2"/>
    <row r="10550" ht="10.199999999999999" hidden="1" x14ac:dyDescent="0.2"/>
    <row r="10551" ht="10.199999999999999" hidden="1" x14ac:dyDescent="0.2"/>
    <row r="10552" ht="10.199999999999999" hidden="1" x14ac:dyDescent="0.2"/>
    <row r="10553" ht="10.199999999999999" hidden="1" x14ac:dyDescent="0.2"/>
    <row r="10554" ht="10.199999999999999" hidden="1" x14ac:dyDescent="0.2"/>
    <row r="10555" ht="10.199999999999999" hidden="1" x14ac:dyDescent="0.2"/>
    <row r="10556" ht="10.199999999999999" hidden="1" x14ac:dyDescent="0.2"/>
    <row r="10557" ht="10.199999999999999" hidden="1" x14ac:dyDescent="0.2"/>
    <row r="10558" ht="10.199999999999999" hidden="1" x14ac:dyDescent="0.2"/>
    <row r="10559" ht="10.199999999999999" hidden="1" x14ac:dyDescent="0.2"/>
    <row r="10560" ht="10.199999999999999" hidden="1" x14ac:dyDescent="0.2"/>
    <row r="10561" ht="10.199999999999999" hidden="1" x14ac:dyDescent="0.2"/>
    <row r="10562" ht="10.199999999999999" hidden="1" x14ac:dyDescent="0.2"/>
    <row r="10563" ht="10.199999999999999" hidden="1" x14ac:dyDescent="0.2"/>
    <row r="10564" ht="10.199999999999999" hidden="1" x14ac:dyDescent="0.2"/>
    <row r="10565" ht="10.199999999999999" hidden="1" x14ac:dyDescent="0.2"/>
    <row r="10566" ht="10.199999999999999" hidden="1" x14ac:dyDescent="0.2"/>
    <row r="10567" ht="10.199999999999999" hidden="1" x14ac:dyDescent="0.2"/>
    <row r="10568" ht="10.199999999999999" hidden="1" x14ac:dyDescent="0.2"/>
    <row r="10569" ht="10.199999999999999" hidden="1" x14ac:dyDescent="0.2"/>
    <row r="10570" ht="10.199999999999999" hidden="1" x14ac:dyDescent="0.2"/>
    <row r="10571" ht="10.199999999999999" hidden="1" x14ac:dyDescent="0.2"/>
    <row r="10572" ht="10.199999999999999" hidden="1" x14ac:dyDescent="0.2"/>
    <row r="10573" ht="10.199999999999999" hidden="1" x14ac:dyDescent="0.2"/>
    <row r="10574" ht="10.199999999999999" hidden="1" x14ac:dyDescent="0.2"/>
    <row r="10575" ht="10.199999999999999" hidden="1" x14ac:dyDescent="0.2"/>
    <row r="10576" ht="10.199999999999999" hidden="1" x14ac:dyDescent="0.2"/>
    <row r="10577" ht="10.199999999999999" hidden="1" x14ac:dyDescent="0.2"/>
    <row r="10578" ht="10.199999999999999" hidden="1" x14ac:dyDescent="0.2"/>
    <row r="10579" ht="10.199999999999999" hidden="1" x14ac:dyDescent="0.2"/>
    <row r="10580" ht="10.199999999999999" hidden="1" x14ac:dyDescent="0.2"/>
    <row r="10581" ht="10.199999999999999" hidden="1" x14ac:dyDescent="0.2"/>
    <row r="10582" ht="10.199999999999999" hidden="1" x14ac:dyDescent="0.2"/>
    <row r="10583" ht="10.199999999999999" hidden="1" x14ac:dyDescent="0.2"/>
    <row r="10584" ht="10.199999999999999" hidden="1" x14ac:dyDescent="0.2"/>
    <row r="10585" ht="10.199999999999999" hidden="1" x14ac:dyDescent="0.2"/>
    <row r="10586" ht="10.199999999999999" hidden="1" x14ac:dyDescent="0.2"/>
    <row r="10587" ht="10.199999999999999" hidden="1" x14ac:dyDescent="0.2"/>
    <row r="10588" ht="10.199999999999999" hidden="1" x14ac:dyDescent="0.2"/>
    <row r="10589" ht="10.199999999999999" hidden="1" x14ac:dyDescent="0.2"/>
    <row r="10590" ht="10.199999999999999" hidden="1" x14ac:dyDescent="0.2"/>
    <row r="10591" ht="10.199999999999999" hidden="1" x14ac:dyDescent="0.2"/>
    <row r="10592" ht="10.199999999999999" hidden="1" x14ac:dyDescent="0.2"/>
    <row r="10593" ht="10.199999999999999" hidden="1" x14ac:dyDescent="0.2"/>
    <row r="10594" ht="10.199999999999999" hidden="1" x14ac:dyDescent="0.2"/>
    <row r="10595" ht="10.199999999999999" hidden="1" x14ac:dyDescent="0.2"/>
    <row r="10596" ht="10.199999999999999" hidden="1" x14ac:dyDescent="0.2"/>
    <row r="10597" ht="10.199999999999999" hidden="1" x14ac:dyDescent="0.2"/>
    <row r="10598" ht="10.199999999999999" hidden="1" x14ac:dyDescent="0.2"/>
    <row r="10599" ht="10.199999999999999" hidden="1" x14ac:dyDescent="0.2"/>
    <row r="10600" ht="10.199999999999999" hidden="1" x14ac:dyDescent="0.2"/>
    <row r="10601" ht="10.199999999999999" hidden="1" x14ac:dyDescent="0.2"/>
    <row r="10602" ht="10.199999999999999" hidden="1" x14ac:dyDescent="0.2"/>
    <row r="10603" ht="10.199999999999999" hidden="1" x14ac:dyDescent="0.2"/>
    <row r="10604" ht="10.199999999999999" hidden="1" x14ac:dyDescent="0.2"/>
    <row r="10605" ht="10.199999999999999" hidden="1" x14ac:dyDescent="0.2"/>
    <row r="10606" ht="10.199999999999999" hidden="1" x14ac:dyDescent="0.2"/>
    <row r="10607" ht="10.199999999999999" hidden="1" x14ac:dyDescent="0.2"/>
    <row r="10608" ht="10.199999999999999" hidden="1" x14ac:dyDescent="0.2"/>
    <row r="10609" ht="10.199999999999999" hidden="1" x14ac:dyDescent="0.2"/>
    <row r="10610" ht="10.199999999999999" hidden="1" x14ac:dyDescent="0.2"/>
    <row r="10611" ht="10.199999999999999" hidden="1" x14ac:dyDescent="0.2"/>
    <row r="10612" ht="10.199999999999999" hidden="1" x14ac:dyDescent="0.2"/>
    <row r="10613" ht="10.199999999999999" hidden="1" x14ac:dyDescent="0.2"/>
    <row r="10614" ht="10.199999999999999" hidden="1" x14ac:dyDescent="0.2"/>
    <row r="10615" ht="10.199999999999999" hidden="1" x14ac:dyDescent="0.2"/>
    <row r="10616" ht="10.199999999999999" hidden="1" x14ac:dyDescent="0.2"/>
    <row r="10617" ht="10.199999999999999" hidden="1" x14ac:dyDescent="0.2"/>
    <row r="10618" ht="10.199999999999999" hidden="1" x14ac:dyDescent="0.2"/>
    <row r="10619" ht="10.199999999999999" hidden="1" x14ac:dyDescent="0.2"/>
    <row r="10620" ht="10.199999999999999" hidden="1" x14ac:dyDescent="0.2"/>
    <row r="10621" ht="10.199999999999999" hidden="1" x14ac:dyDescent="0.2"/>
    <row r="10622" ht="10.199999999999999" hidden="1" x14ac:dyDescent="0.2"/>
    <row r="10623" ht="10.199999999999999" hidden="1" x14ac:dyDescent="0.2"/>
    <row r="10624" ht="10.199999999999999" hidden="1" x14ac:dyDescent="0.2"/>
    <row r="10625" ht="10.199999999999999" hidden="1" x14ac:dyDescent="0.2"/>
    <row r="10626" ht="10.199999999999999" hidden="1" x14ac:dyDescent="0.2"/>
    <row r="10627" ht="10.199999999999999" hidden="1" x14ac:dyDescent="0.2"/>
    <row r="10628" ht="10.199999999999999" hidden="1" x14ac:dyDescent="0.2"/>
    <row r="10629" ht="10.199999999999999" hidden="1" x14ac:dyDescent="0.2"/>
    <row r="10630" ht="10.199999999999999" hidden="1" x14ac:dyDescent="0.2"/>
    <row r="10631" ht="10.199999999999999" hidden="1" x14ac:dyDescent="0.2"/>
    <row r="10632" ht="10.199999999999999" hidden="1" x14ac:dyDescent="0.2"/>
    <row r="10633" ht="10.199999999999999" hidden="1" x14ac:dyDescent="0.2"/>
    <row r="10634" ht="10.199999999999999" hidden="1" x14ac:dyDescent="0.2"/>
    <row r="10635" ht="10.199999999999999" hidden="1" x14ac:dyDescent="0.2"/>
    <row r="10636" ht="10.199999999999999" hidden="1" x14ac:dyDescent="0.2"/>
    <row r="10637" ht="10.199999999999999" hidden="1" x14ac:dyDescent="0.2"/>
    <row r="10638" ht="10.199999999999999" hidden="1" x14ac:dyDescent="0.2"/>
    <row r="10639" ht="10.199999999999999" hidden="1" x14ac:dyDescent="0.2"/>
    <row r="10640" ht="10.199999999999999" hidden="1" x14ac:dyDescent="0.2"/>
    <row r="10641" ht="10.199999999999999" hidden="1" x14ac:dyDescent="0.2"/>
    <row r="10642" ht="10.199999999999999" hidden="1" x14ac:dyDescent="0.2"/>
    <row r="10643" ht="10.199999999999999" hidden="1" x14ac:dyDescent="0.2"/>
    <row r="10644" ht="10.199999999999999" hidden="1" x14ac:dyDescent="0.2"/>
    <row r="10645" ht="10.199999999999999" hidden="1" x14ac:dyDescent="0.2"/>
    <row r="10646" ht="10.199999999999999" hidden="1" x14ac:dyDescent="0.2"/>
    <row r="10647" ht="10.199999999999999" hidden="1" x14ac:dyDescent="0.2"/>
    <row r="10648" ht="10.199999999999999" hidden="1" x14ac:dyDescent="0.2"/>
    <row r="10649" ht="10.199999999999999" hidden="1" x14ac:dyDescent="0.2"/>
    <row r="10650" ht="10.199999999999999" hidden="1" x14ac:dyDescent="0.2"/>
    <row r="10651" ht="10.199999999999999" hidden="1" x14ac:dyDescent="0.2"/>
    <row r="10652" ht="10.199999999999999" hidden="1" x14ac:dyDescent="0.2"/>
    <row r="10653" ht="10.199999999999999" hidden="1" x14ac:dyDescent="0.2"/>
    <row r="10654" ht="10.199999999999999" hidden="1" x14ac:dyDescent="0.2"/>
    <row r="10655" ht="10.199999999999999" hidden="1" x14ac:dyDescent="0.2"/>
    <row r="10656" ht="10.199999999999999" hidden="1" x14ac:dyDescent="0.2"/>
    <row r="10657" ht="10.199999999999999" hidden="1" x14ac:dyDescent="0.2"/>
    <row r="10658" ht="10.199999999999999" hidden="1" x14ac:dyDescent="0.2"/>
    <row r="10659" ht="10.199999999999999" hidden="1" x14ac:dyDescent="0.2"/>
    <row r="10660" ht="10.199999999999999" hidden="1" x14ac:dyDescent="0.2"/>
    <row r="10661" ht="10.199999999999999" hidden="1" x14ac:dyDescent="0.2"/>
    <row r="10662" ht="10.199999999999999" hidden="1" x14ac:dyDescent="0.2"/>
    <row r="10663" ht="10.199999999999999" hidden="1" x14ac:dyDescent="0.2"/>
    <row r="10664" ht="10.199999999999999" hidden="1" x14ac:dyDescent="0.2"/>
    <row r="10665" ht="10.199999999999999" hidden="1" x14ac:dyDescent="0.2"/>
    <row r="10666" ht="10.199999999999999" hidden="1" x14ac:dyDescent="0.2"/>
    <row r="10667" ht="10.199999999999999" hidden="1" x14ac:dyDescent="0.2"/>
    <row r="10668" ht="10.199999999999999" hidden="1" x14ac:dyDescent="0.2"/>
    <row r="10669" ht="10.199999999999999" hidden="1" x14ac:dyDescent="0.2"/>
    <row r="10670" ht="10.199999999999999" hidden="1" x14ac:dyDescent="0.2"/>
    <row r="10671" ht="10.199999999999999" hidden="1" x14ac:dyDescent="0.2"/>
    <row r="10672" ht="10.199999999999999" hidden="1" x14ac:dyDescent="0.2"/>
    <row r="10673" ht="10.199999999999999" hidden="1" x14ac:dyDescent="0.2"/>
    <row r="10674" ht="10.199999999999999" hidden="1" x14ac:dyDescent="0.2"/>
    <row r="10675" ht="10.199999999999999" hidden="1" x14ac:dyDescent="0.2"/>
    <row r="10676" ht="10.199999999999999" hidden="1" x14ac:dyDescent="0.2"/>
    <row r="10677" ht="10.199999999999999" hidden="1" x14ac:dyDescent="0.2"/>
    <row r="10678" ht="10.199999999999999" hidden="1" x14ac:dyDescent="0.2"/>
    <row r="10679" ht="10.199999999999999" hidden="1" x14ac:dyDescent="0.2"/>
    <row r="10680" ht="10.199999999999999" hidden="1" x14ac:dyDescent="0.2"/>
    <row r="10681" ht="10.199999999999999" hidden="1" x14ac:dyDescent="0.2"/>
    <row r="10682" ht="10.199999999999999" hidden="1" x14ac:dyDescent="0.2"/>
    <row r="10683" ht="10.199999999999999" hidden="1" x14ac:dyDescent="0.2"/>
    <row r="10684" ht="10.199999999999999" hidden="1" x14ac:dyDescent="0.2"/>
    <row r="10685" ht="10.199999999999999" hidden="1" x14ac:dyDescent="0.2"/>
    <row r="10686" ht="10.199999999999999" hidden="1" x14ac:dyDescent="0.2"/>
    <row r="10687" ht="10.199999999999999" hidden="1" x14ac:dyDescent="0.2"/>
    <row r="10688" ht="10.199999999999999" hidden="1" x14ac:dyDescent="0.2"/>
    <row r="10689" ht="10.199999999999999" hidden="1" x14ac:dyDescent="0.2"/>
    <row r="10690" ht="10.199999999999999" hidden="1" x14ac:dyDescent="0.2"/>
    <row r="10691" ht="10.199999999999999" hidden="1" x14ac:dyDescent="0.2"/>
    <row r="10692" ht="10.199999999999999" hidden="1" x14ac:dyDescent="0.2"/>
    <row r="10693" ht="10.199999999999999" hidden="1" x14ac:dyDescent="0.2"/>
    <row r="10694" ht="10.199999999999999" hidden="1" x14ac:dyDescent="0.2"/>
    <row r="10695" ht="10.199999999999999" hidden="1" x14ac:dyDescent="0.2"/>
    <row r="10696" ht="10.199999999999999" hidden="1" x14ac:dyDescent="0.2"/>
    <row r="10697" ht="10.199999999999999" hidden="1" x14ac:dyDescent="0.2"/>
    <row r="10698" ht="10.199999999999999" hidden="1" x14ac:dyDescent="0.2"/>
    <row r="10699" ht="10.199999999999999" hidden="1" x14ac:dyDescent="0.2"/>
    <row r="10700" ht="10.199999999999999" hidden="1" x14ac:dyDescent="0.2"/>
    <row r="10701" ht="10.199999999999999" hidden="1" x14ac:dyDescent="0.2"/>
    <row r="10702" ht="10.199999999999999" hidden="1" x14ac:dyDescent="0.2"/>
    <row r="10703" ht="10.199999999999999" hidden="1" x14ac:dyDescent="0.2"/>
    <row r="10704" ht="10.199999999999999" hidden="1" x14ac:dyDescent="0.2"/>
    <row r="10705" ht="10.199999999999999" hidden="1" x14ac:dyDescent="0.2"/>
    <row r="10706" ht="10.199999999999999" hidden="1" x14ac:dyDescent="0.2"/>
    <row r="10707" ht="10.199999999999999" hidden="1" x14ac:dyDescent="0.2"/>
    <row r="10708" ht="10.199999999999999" hidden="1" x14ac:dyDescent="0.2"/>
    <row r="10709" ht="10.199999999999999" hidden="1" x14ac:dyDescent="0.2"/>
    <row r="10710" ht="10.199999999999999" hidden="1" x14ac:dyDescent="0.2"/>
    <row r="10711" ht="10.199999999999999" hidden="1" x14ac:dyDescent="0.2"/>
    <row r="10712" ht="10.199999999999999" hidden="1" x14ac:dyDescent="0.2"/>
    <row r="10713" ht="10.199999999999999" hidden="1" x14ac:dyDescent="0.2"/>
    <row r="10714" ht="10.199999999999999" hidden="1" x14ac:dyDescent="0.2"/>
    <row r="10715" ht="10.199999999999999" hidden="1" x14ac:dyDescent="0.2"/>
    <row r="10716" ht="10.199999999999999" hidden="1" x14ac:dyDescent="0.2"/>
    <row r="10717" ht="10.199999999999999" hidden="1" x14ac:dyDescent="0.2"/>
    <row r="10718" ht="10.199999999999999" hidden="1" x14ac:dyDescent="0.2"/>
    <row r="10719" ht="10.199999999999999" hidden="1" x14ac:dyDescent="0.2"/>
    <row r="10720" ht="10.199999999999999" hidden="1" x14ac:dyDescent="0.2"/>
    <row r="10721" ht="10.199999999999999" hidden="1" x14ac:dyDescent="0.2"/>
    <row r="10722" ht="10.199999999999999" hidden="1" x14ac:dyDescent="0.2"/>
    <row r="10723" ht="10.199999999999999" hidden="1" x14ac:dyDescent="0.2"/>
    <row r="10724" ht="10.199999999999999" hidden="1" x14ac:dyDescent="0.2"/>
    <row r="10725" ht="10.199999999999999" hidden="1" x14ac:dyDescent="0.2"/>
    <row r="10726" ht="10.199999999999999" hidden="1" x14ac:dyDescent="0.2"/>
    <row r="10727" ht="10.199999999999999" hidden="1" x14ac:dyDescent="0.2"/>
    <row r="10728" ht="10.199999999999999" hidden="1" x14ac:dyDescent="0.2"/>
    <row r="10729" ht="10.199999999999999" hidden="1" x14ac:dyDescent="0.2"/>
    <row r="10730" ht="10.199999999999999" hidden="1" x14ac:dyDescent="0.2"/>
    <row r="10731" ht="10.199999999999999" hidden="1" x14ac:dyDescent="0.2"/>
    <row r="10732" ht="10.199999999999999" hidden="1" x14ac:dyDescent="0.2"/>
    <row r="10733" ht="10.199999999999999" hidden="1" x14ac:dyDescent="0.2"/>
    <row r="10734" ht="10.199999999999999" hidden="1" x14ac:dyDescent="0.2"/>
    <row r="10735" ht="10.199999999999999" hidden="1" x14ac:dyDescent="0.2"/>
    <row r="10736" ht="10.199999999999999" hidden="1" x14ac:dyDescent="0.2"/>
    <row r="10737" ht="10.199999999999999" hidden="1" x14ac:dyDescent="0.2"/>
    <row r="10738" ht="10.199999999999999" hidden="1" x14ac:dyDescent="0.2"/>
    <row r="10739" ht="10.199999999999999" hidden="1" x14ac:dyDescent="0.2"/>
    <row r="10740" ht="10.199999999999999" hidden="1" x14ac:dyDescent="0.2"/>
    <row r="10741" ht="10.199999999999999" hidden="1" x14ac:dyDescent="0.2"/>
    <row r="10742" ht="10.199999999999999" hidden="1" x14ac:dyDescent="0.2"/>
    <row r="10743" ht="10.199999999999999" hidden="1" x14ac:dyDescent="0.2"/>
    <row r="10744" ht="10.199999999999999" hidden="1" x14ac:dyDescent="0.2"/>
    <row r="10745" ht="10.199999999999999" hidden="1" x14ac:dyDescent="0.2"/>
    <row r="10746" ht="10.199999999999999" hidden="1" x14ac:dyDescent="0.2"/>
    <row r="10747" ht="10.199999999999999" hidden="1" x14ac:dyDescent="0.2"/>
    <row r="10748" ht="10.199999999999999" hidden="1" x14ac:dyDescent="0.2"/>
    <row r="10749" ht="10.199999999999999" hidden="1" x14ac:dyDescent="0.2"/>
    <row r="10750" ht="10.199999999999999" hidden="1" x14ac:dyDescent="0.2"/>
    <row r="10751" ht="10.199999999999999" hidden="1" x14ac:dyDescent="0.2"/>
    <row r="10752" ht="10.199999999999999" hidden="1" x14ac:dyDescent="0.2"/>
    <row r="10753" ht="10.199999999999999" hidden="1" x14ac:dyDescent="0.2"/>
    <row r="10754" ht="10.199999999999999" hidden="1" x14ac:dyDescent="0.2"/>
    <row r="10755" ht="10.199999999999999" hidden="1" x14ac:dyDescent="0.2"/>
    <row r="10756" ht="10.199999999999999" hidden="1" x14ac:dyDescent="0.2"/>
    <row r="10757" ht="10.199999999999999" hidden="1" x14ac:dyDescent="0.2"/>
    <row r="10758" ht="10.199999999999999" hidden="1" x14ac:dyDescent="0.2"/>
    <row r="10759" ht="10.199999999999999" hidden="1" x14ac:dyDescent="0.2"/>
    <row r="10760" ht="10.199999999999999" hidden="1" x14ac:dyDescent="0.2"/>
    <row r="10761" ht="10.199999999999999" hidden="1" x14ac:dyDescent="0.2"/>
    <row r="10762" ht="10.199999999999999" hidden="1" x14ac:dyDescent="0.2"/>
    <row r="10763" ht="10.199999999999999" hidden="1" x14ac:dyDescent="0.2"/>
    <row r="10764" ht="10.199999999999999" hidden="1" x14ac:dyDescent="0.2"/>
    <row r="10765" ht="10.199999999999999" hidden="1" x14ac:dyDescent="0.2"/>
    <row r="10766" ht="10.199999999999999" hidden="1" x14ac:dyDescent="0.2"/>
    <row r="10767" ht="10.199999999999999" hidden="1" x14ac:dyDescent="0.2"/>
    <row r="10768" ht="10.199999999999999" hidden="1" x14ac:dyDescent="0.2"/>
    <row r="10769" ht="10.199999999999999" hidden="1" x14ac:dyDescent="0.2"/>
    <row r="10770" ht="10.199999999999999" hidden="1" x14ac:dyDescent="0.2"/>
    <row r="10771" ht="10.199999999999999" hidden="1" x14ac:dyDescent="0.2"/>
    <row r="10772" ht="10.199999999999999" hidden="1" x14ac:dyDescent="0.2"/>
    <row r="10773" ht="10.199999999999999" hidden="1" x14ac:dyDescent="0.2"/>
    <row r="10774" ht="10.199999999999999" hidden="1" x14ac:dyDescent="0.2"/>
    <row r="10775" ht="10.199999999999999" hidden="1" x14ac:dyDescent="0.2"/>
    <row r="10776" ht="10.199999999999999" hidden="1" x14ac:dyDescent="0.2"/>
    <row r="10777" ht="10.199999999999999" hidden="1" x14ac:dyDescent="0.2"/>
    <row r="10778" ht="10.199999999999999" hidden="1" x14ac:dyDescent="0.2"/>
    <row r="10779" ht="10.199999999999999" hidden="1" x14ac:dyDescent="0.2"/>
    <row r="10780" ht="10.199999999999999" hidden="1" x14ac:dyDescent="0.2"/>
    <row r="10781" ht="10.199999999999999" hidden="1" x14ac:dyDescent="0.2"/>
    <row r="10782" ht="10.199999999999999" hidden="1" x14ac:dyDescent="0.2"/>
    <row r="10783" ht="10.199999999999999" hidden="1" x14ac:dyDescent="0.2"/>
    <row r="10784" ht="10.199999999999999" hidden="1" x14ac:dyDescent="0.2"/>
    <row r="10785" ht="10.199999999999999" hidden="1" x14ac:dyDescent="0.2"/>
    <row r="10786" ht="10.199999999999999" hidden="1" x14ac:dyDescent="0.2"/>
    <row r="10787" ht="10.199999999999999" hidden="1" x14ac:dyDescent="0.2"/>
    <row r="10788" ht="10.199999999999999" hidden="1" x14ac:dyDescent="0.2"/>
    <row r="10789" ht="10.199999999999999" hidden="1" x14ac:dyDescent="0.2"/>
    <row r="10790" ht="10.199999999999999" hidden="1" x14ac:dyDescent="0.2"/>
    <row r="10791" ht="10.199999999999999" hidden="1" x14ac:dyDescent="0.2"/>
    <row r="10792" ht="10.199999999999999" hidden="1" x14ac:dyDescent="0.2"/>
    <row r="10793" ht="10.199999999999999" hidden="1" x14ac:dyDescent="0.2"/>
    <row r="10794" ht="10.199999999999999" hidden="1" x14ac:dyDescent="0.2"/>
    <row r="10795" ht="10.199999999999999" hidden="1" x14ac:dyDescent="0.2"/>
    <row r="10796" ht="10.199999999999999" hidden="1" x14ac:dyDescent="0.2"/>
    <row r="10797" ht="10.199999999999999" hidden="1" x14ac:dyDescent="0.2"/>
    <row r="10798" ht="10.199999999999999" hidden="1" x14ac:dyDescent="0.2"/>
    <row r="10799" ht="10.199999999999999" hidden="1" x14ac:dyDescent="0.2"/>
    <row r="10800" ht="10.199999999999999" hidden="1" x14ac:dyDescent="0.2"/>
    <row r="10801" ht="10.199999999999999" hidden="1" x14ac:dyDescent="0.2"/>
    <row r="10802" ht="10.199999999999999" hidden="1" x14ac:dyDescent="0.2"/>
    <row r="10803" ht="10.199999999999999" hidden="1" x14ac:dyDescent="0.2"/>
    <row r="10804" ht="10.199999999999999" hidden="1" x14ac:dyDescent="0.2"/>
    <row r="10805" ht="10.199999999999999" hidden="1" x14ac:dyDescent="0.2"/>
    <row r="10806" ht="10.199999999999999" hidden="1" x14ac:dyDescent="0.2"/>
    <row r="10807" ht="10.199999999999999" hidden="1" x14ac:dyDescent="0.2"/>
    <row r="10808" ht="10.199999999999999" hidden="1" x14ac:dyDescent="0.2"/>
    <row r="10809" ht="10.199999999999999" hidden="1" x14ac:dyDescent="0.2"/>
    <row r="10810" ht="10.199999999999999" hidden="1" x14ac:dyDescent="0.2"/>
    <row r="10811" ht="10.199999999999999" hidden="1" x14ac:dyDescent="0.2"/>
    <row r="10812" ht="10.199999999999999" hidden="1" x14ac:dyDescent="0.2"/>
    <row r="10813" ht="10.199999999999999" hidden="1" x14ac:dyDescent="0.2"/>
    <row r="10814" ht="10.199999999999999" hidden="1" x14ac:dyDescent="0.2"/>
    <row r="10815" ht="10.199999999999999" hidden="1" x14ac:dyDescent="0.2"/>
    <row r="10816" ht="10.199999999999999" hidden="1" x14ac:dyDescent="0.2"/>
    <row r="10817" ht="10.199999999999999" hidden="1" x14ac:dyDescent="0.2"/>
    <row r="10818" ht="10.199999999999999" hidden="1" x14ac:dyDescent="0.2"/>
    <row r="10819" ht="10.199999999999999" hidden="1" x14ac:dyDescent="0.2"/>
    <row r="10820" ht="10.199999999999999" hidden="1" x14ac:dyDescent="0.2"/>
    <row r="10821" ht="10.199999999999999" hidden="1" x14ac:dyDescent="0.2"/>
    <row r="10822" ht="10.199999999999999" hidden="1" x14ac:dyDescent="0.2"/>
    <row r="10823" ht="10.199999999999999" hidden="1" x14ac:dyDescent="0.2"/>
    <row r="10824" ht="10.199999999999999" hidden="1" x14ac:dyDescent="0.2"/>
    <row r="10825" ht="10.199999999999999" hidden="1" x14ac:dyDescent="0.2"/>
    <row r="10826" ht="10.199999999999999" hidden="1" x14ac:dyDescent="0.2"/>
    <row r="10827" ht="10.199999999999999" hidden="1" x14ac:dyDescent="0.2"/>
    <row r="10828" ht="10.199999999999999" hidden="1" x14ac:dyDescent="0.2"/>
    <row r="10829" ht="10.199999999999999" hidden="1" x14ac:dyDescent="0.2"/>
    <row r="10830" ht="10.199999999999999" hidden="1" x14ac:dyDescent="0.2"/>
    <row r="10831" ht="10.199999999999999" hidden="1" x14ac:dyDescent="0.2"/>
    <row r="10832" ht="10.199999999999999" hidden="1" x14ac:dyDescent="0.2"/>
    <row r="10833" ht="10.199999999999999" hidden="1" x14ac:dyDescent="0.2"/>
    <row r="10834" ht="10.199999999999999" hidden="1" x14ac:dyDescent="0.2"/>
    <row r="10835" ht="10.199999999999999" hidden="1" x14ac:dyDescent="0.2"/>
    <row r="10836" ht="10.199999999999999" hidden="1" x14ac:dyDescent="0.2"/>
    <row r="10837" ht="10.199999999999999" hidden="1" x14ac:dyDescent="0.2"/>
    <row r="10838" ht="10.199999999999999" hidden="1" x14ac:dyDescent="0.2"/>
    <row r="10839" ht="10.199999999999999" hidden="1" x14ac:dyDescent="0.2"/>
    <row r="10840" ht="10.199999999999999" hidden="1" x14ac:dyDescent="0.2"/>
    <row r="10841" ht="10.199999999999999" hidden="1" x14ac:dyDescent="0.2"/>
    <row r="10842" ht="10.199999999999999" hidden="1" x14ac:dyDescent="0.2"/>
    <row r="10843" ht="10.199999999999999" hidden="1" x14ac:dyDescent="0.2"/>
    <row r="10844" ht="10.199999999999999" hidden="1" x14ac:dyDescent="0.2"/>
    <row r="10845" ht="10.199999999999999" hidden="1" x14ac:dyDescent="0.2"/>
    <row r="10846" ht="10.199999999999999" hidden="1" x14ac:dyDescent="0.2"/>
    <row r="10847" ht="10.199999999999999" hidden="1" x14ac:dyDescent="0.2"/>
    <row r="10848" ht="10.199999999999999" hidden="1" x14ac:dyDescent="0.2"/>
    <row r="10849" ht="10.199999999999999" hidden="1" x14ac:dyDescent="0.2"/>
    <row r="10850" ht="10.199999999999999" hidden="1" x14ac:dyDescent="0.2"/>
    <row r="10851" ht="10.199999999999999" hidden="1" x14ac:dyDescent="0.2"/>
    <row r="10852" ht="10.199999999999999" hidden="1" x14ac:dyDescent="0.2"/>
    <row r="10853" ht="10.199999999999999" hidden="1" x14ac:dyDescent="0.2"/>
    <row r="10854" ht="10.199999999999999" hidden="1" x14ac:dyDescent="0.2"/>
    <row r="10855" ht="10.199999999999999" hidden="1" x14ac:dyDescent="0.2"/>
    <row r="10856" ht="10.199999999999999" hidden="1" x14ac:dyDescent="0.2"/>
    <row r="10857" ht="10.199999999999999" hidden="1" x14ac:dyDescent="0.2"/>
    <row r="10858" ht="10.199999999999999" hidden="1" x14ac:dyDescent="0.2"/>
    <row r="10859" ht="10.199999999999999" hidden="1" x14ac:dyDescent="0.2"/>
    <row r="10860" ht="10.199999999999999" hidden="1" x14ac:dyDescent="0.2"/>
    <row r="10861" ht="10.199999999999999" hidden="1" x14ac:dyDescent="0.2"/>
    <row r="10862" ht="10.199999999999999" hidden="1" x14ac:dyDescent="0.2"/>
    <row r="10863" ht="10.199999999999999" hidden="1" x14ac:dyDescent="0.2"/>
    <row r="10864" ht="10.199999999999999" hidden="1" x14ac:dyDescent="0.2"/>
    <row r="10865" ht="10.199999999999999" hidden="1" x14ac:dyDescent="0.2"/>
    <row r="10866" ht="10.199999999999999" hidden="1" x14ac:dyDescent="0.2"/>
    <row r="10867" ht="10.199999999999999" hidden="1" x14ac:dyDescent="0.2"/>
    <row r="10868" ht="10.199999999999999" hidden="1" x14ac:dyDescent="0.2"/>
    <row r="10869" ht="10.199999999999999" hidden="1" x14ac:dyDescent="0.2"/>
    <row r="10870" ht="10.199999999999999" hidden="1" x14ac:dyDescent="0.2"/>
    <row r="10871" ht="10.199999999999999" hidden="1" x14ac:dyDescent="0.2"/>
    <row r="10872" ht="10.199999999999999" hidden="1" x14ac:dyDescent="0.2"/>
    <row r="10873" ht="10.199999999999999" hidden="1" x14ac:dyDescent="0.2"/>
    <row r="10874" ht="10.199999999999999" hidden="1" x14ac:dyDescent="0.2"/>
    <row r="10875" ht="10.199999999999999" hidden="1" x14ac:dyDescent="0.2"/>
    <row r="10876" ht="10.199999999999999" hidden="1" x14ac:dyDescent="0.2"/>
    <row r="10877" ht="10.199999999999999" hidden="1" x14ac:dyDescent="0.2"/>
    <row r="10878" ht="10.199999999999999" hidden="1" x14ac:dyDescent="0.2"/>
    <row r="10879" ht="10.199999999999999" hidden="1" x14ac:dyDescent="0.2"/>
    <row r="10880" ht="10.199999999999999" hidden="1" x14ac:dyDescent="0.2"/>
    <row r="10881" ht="10.199999999999999" hidden="1" x14ac:dyDescent="0.2"/>
    <row r="10882" ht="10.199999999999999" hidden="1" x14ac:dyDescent="0.2"/>
    <row r="10883" ht="10.199999999999999" hidden="1" x14ac:dyDescent="0.2"/>
    <row r="10884" ht="10.199999999999999" hidden="1" x14ac:dyDescent="0.2"/>
    <row r="10885" ht="10.199999999999999" hidden="1" x14ac:dyDescent="0.2"/>
    <row r="10886" ht="10.199999999999999" hidden="1" x14ac:dyDescent="0.2"/>
    <row r="10887" ht="10.199999999999999" hidden="1" x14ac:dyDescent="0.2"/>
    <row r="10888" ht="10.199999999999999" hidden="1" x14ac:dyDescent="0.2"/>
    <row r="10889" ht="10.199999999999999" hidden="1" x14ac:dyDescent="0.2"/>
    <row r="10890" ht="10.199999999999999" hidden="1" x14ac:dyDescent="0.2"/>
    <row r="10891" ht="10.199999999999999" hidden="1" x14ac:dyDescent="0.2"/>
    <row r="10892" ht="10.199999999999999" hidden="1" x14ac:dyDescent="0.2"/>
    <row r="10893" ht="10.199999999999999" hidden="1" x14ac:dyDescent="0.2"/>
    <row r="10894" ht="10.199999999999999" hidden="1" x14ac:dyDescent="0.2"/>
    <row r="10895" ht="10.199999999999999" hidden="1" x14ac:dyDescent="0.2"/>
    <row r="10896" ht="10.199999999999999" hidden="1" x14ac:dyDescent="0.2"/>
    <row r="10897" ht="10.199999999999999" hidden="1" x14ac:dyDescent="0.2"/>
    <row r="10898" ht="10.199999999999999" hidden="1" x14ac:dyDescent="0.2"/>
    <row r="10899" ht="10.199999999999999" hidden="1" x14ac:dyDescent="0.2"/>
    <row r="10900" ht="10.199999999999999" hidden="1" x14ac:dyDescent="0.2"/>
    <row r="10901" ht="10.199999999999999" hidden="1" x14ac:dyDescent="0.2"/>
    <row r="10902" ht="10.199999999999999" hidden="1" x14ac:dyDescent="0.2"/>
    <row r="10903" ht="10.199999999999999" hidden="1" x14ac:dyDescent="0.2"/>
    <row r="10904" ht="10.199999999999999" hidden="1" x14ac:dyDescent="0.2"/>
    <row r="10905" ht="10.199999999999999" hidden="1" x14ac:dyDescent="0.2"/>
    <row r="10906" ht="10.199999999999999" hidden="1" x14ac:dyDescent="0.2"/>
    <row r="10907" ht="10.199999999999999" hidden="1" x14ac:dyDescent="0.2"/>
    <row r="10908" ht="10.199999999999999" hidden="1" x14ac:dyDescent="0.2"/>
    <row r="10909" ht="10.199999999999999" hidden="1" x14ac:dyDescent="0.2"/>
    <row r="10910" ht="10.199999999999999" hidden="1" x14ac:dyDescent="0.2"/>
    <row r="10911" ht="10.199999999999999" hidden="1" x14ac:dyDescent="0.2"/>
    <row r="10912" ht="10.199999999999999" hidden="1" x14ac:dyDescent="0.2"/>
    <row r="10913" ht="10.199999999999999" hidden="1" x14ac:dyDescent="0.2"/>
    <row r="10914" ht="10.199999999999999" hidden="1" x14ac:dyDescent="0.2"/>
    <row r="10915" ht="10.199999999999999" hidden="1" x14ac:dyDescent="0.2"/>
    <row r="10916" ht="10.199999999999999" hidden="1" x14ac:dyDescent="0.2"/>
    <row r="10917" ht="10.199999999999999" hidden="1" x14ac:dyDescent="0.2"/>
    <row r="10918" ht="10.199999999999999" hidden="1" x14ac:dyDescent="0.2"/>
    <row r="10919" ht="10.199999999999999" hidden="1" x14ac:dyDescent="0.2"/>
    <row r="10920" ht="10.199999999999999" hidden="1" x14ac:dyDescent="0.2"/>
    <row r="10921" ht="10.199999999999999" hidden="1" x14ac:dyDescent="0.2"/>
    <row r="10922" ht="10.199999999999999" hidden="1" x14ac:dyDescent="0.2"/>
    <row r="10923" ht="10.199999999999999" hidden="1" x14ac:dyDescent="0.2"/>
    <row r="10924" ht="10.199999999999999" hidden="1" x14ac:dyDescent="0.2"/>
    <row r="10925" ht="10.199999999999999" hidden="1" x14ac:dyDescent="0.2"/>
    <row r="10926" ht="10.199999999999999" hidden="1" x14ac:dyDescent="0.2"/>
    <row r="10927" ht="10.199999999999999" hidden="1" x14ac:dyDescent="0.2"/>
    <row r="10928" ht="10.199999999999999" hidden="1" x14ac:dyDescent="0.2"/>
    <row r="10929" ht="10.199999999999999" hidden="1" x14ac:dyDescent="0.2"/>
    <row r="10930" ht="10.199999999999999" hidden="1" x14ac:dyDescent="0.2"/>
    <row r="10931" ht="10.199999999999999" hidden="1" x14ac:dyDescent="0.2"/>
    <row r="10932" ht="10.199999999999999" hidden="1" x14ac:dyDescent="0.2"/>
    <row r="10933" ht="10.199999999999999" hidden="1" x14ac:dyDescent="0.2"/>
    <row r="10934" ht="10.199999999999999" hidden="1" x14ac:dyDescent="0.2"/>
    <row r="10935" ht="10.199999999999999" hidden="1" x14ac:dyDescent="0.2"/>
    <row r="10936" ht="10.199999999999999" hidden="1" x14ac:dyDescent="0.2"/>
    <row r="10937" ht="10.199999999999999" hidden="1" x14ac:dyDescent="0.2"/>
    <row r="10938" ht="10.199999999999999" hidden="1" x14ac:dyDescent="0.2"/>
    <row r="10939" ht="10.199999999999999" hidden="1" x14ac:dyDescent="0.2"/>
    <row r="10940" ht="10.199999999999999" hidden="1" x14ac:dyDescent="0.2"/>
    <row r="10941" ht="10.199999999999999" hidden="1" x14ac:dyDescent="0.2"/>
    <row r="10942" ht="10.199999999999999" hidden="1" x14ac:dyDescent="0.2"/>
    <row r="10943" ht="10.199999999999999" hidden="1" x14ac:dyDescent="0.2"/>
    <row r="10944" ht="10.199999999999999" hidden="1" x14ac:dyDescent="0.2"/>
    <row r="10945" ht="10.199999999999999" hidden="1" x14ac:dyDescent="0.2"/>
    <row r="10946" ht="10.199999999999999" hidden="1" x14ac:dyDescent="0.2"/>
    <row r="10947" ht="10.199999999999999" hidden="1" x14ac:dyDescent="0.2"/>
    <row r="10948" ht="10.199999999999999" hidden="1" x14ac:dyDescent="0.2"/>
    <row r="10949" ht="10.199999999999999" hidden="1" x14ac:dyDescent="0.2"/>
    <row r="10950" ht="10.199999999999999" hidden="1" x14ac:dyDescent="0.2"/>
    <row r="10951" ht="10.199999999999999" hidden="1" x14ac:dyDescent="0.2"/>
    <row r="10952" ht="10.199999999999999" hidden="1" x14ac:dyDescent="0.2"/>
    <row r="10953" ht="10.199999999999999" hidden="1" x14ac:dyDescent="0.2"/>
    <row r="10954" ht="10.199999999999999" hidden="1" x14ac:dyDescent="0.2"/>
    <row r="10955" ht="10.199999999999999" hidden="1" x14ac:dyDescent="0.2"/>
    <row r="10956" ht="10.199999999999999" hidden="1" x14ac:dyDescent="0.2"/>
    <row r="10957" ht="10.199999999999999" hidden="1" x14ac:dyDescent="0.2"/>
    <row r="10958" ht="10.199999999999999" hidden="1" x14ac:dyDescent="0.2"/>
    <row r="10959" ht="10.199999999999999" hidden="1" x14ac:dyDescent="0.2"/>
    <row r="10960" ht="10.199999999999999" hidden="1" x14ac:dyDescent="0.2"/>
    <row r="10961" ht="10.199999999999999" hidden="1" x14ac:dyDescent="0.2"/>
    <row r="10962" ht="10.199999999999999" hidden="1" x14ac:dyDescent="0.2"/>
    <row r="10963" ht="10.199999999999999" hidden="1" x14ac:dyDescent="0.2"/>
    <row r="10964" ht="10.199999999999999" hidden="1" x14ac:dyDescent="0.2"/>
    <row r="10965" ht="10.199999999999999" hidden="1" x14ac:dyDescent="0.2"/>
    <row r="10966" ht="10.199999999999999" hidden="1" x14ac:dyDescent="0.2"/>
    <row r="10967" ht="10.199999999999999" hidden="1" x14ac:dyDescent="0.2"/>
    <row r="10968" ht="10.199999999999999" hidden="1" x14ac:dyDescent="0.2"/>
    <row r="10969" ht="10.199999999999999" hidden="1" x14ac:dyDescent="0.2"/>
    <row r="10970" ht="10.199999999999999" hidden="1" x14ac:dyDescent="0.2"/>
    <row r="10971" ht="10.199999999999999" hidden="1" x14ac:dyDescent="0.2"/>
    <row r="10972" ht="10.199999999999999" hidden="1" x14ac:dyDescent="0.2"/>
    <row r="10973" ht="10.199999999999999" hidden="1" x14ac:dyDescent="0.2"/>
    <row r="10974" ht="10.199999999999999" hidden="1" x14ac:dyDescent="0.2"/>
    <row r="10975" ht="10.199999999999999" hidden="1" x14ac:dyDescent="0.2"/>
    <row r="10976" ht="10.199999999999999" hidden="1" x14ac:dyDescent="0.2"/>
    <row r="10977" ht="10.199999999999999" hidden="1" x14ac:dyDescent="0.2"/>
    <row r="10978" ht="10.199999999999999" hidden="1" x14ac:dyDescent="0.2"/>
    <row r="10979" ht="10.199999999999999" hidden="1" x14ac:dyDescent="0.2"/>
    <row r="10980" ht="10.199999999999999" hidden="1" x14ac:dyDescent="0.2"/>
    <row r="10981" ht="10.199999999999999" hidden="1" x14ac:dyDescent="0.2"/>
    <row r="10982" ht="10.199999999999999" hidden="1" x14ac:dyDescent="0.2"/>
    <row r="10983" ht="10.199999999999999" hidden="1" x14ac:dyDescent="0.2"/>
    <row r="10984" ht="10.199999999999999" hidden="1" x14ac:dyDescent="0.2"/>
    <row r="10985" ht="10.199999999999999" hidden="1" x14ac:dyDescent="0.2"/>
    <row r="10986" ht="10.199999999999999" hidden="1" x14ac:dyDescent="0.2"/>
    <row r="10987" ht="10.199999999999999" hidden="1" x14ac:dyDescent="0.2"/>
    <row r="10988" ht="10.199999999999999" hidden="1" x14ac:dyDescent="0.2"/>
    <row r="10989" ht="10.199999999999999" hidden="1" x14ac:dyDescent="0.2"/>
    <row r="10990" ht="10.199999999999999" hidden="1" x14ac:dyDescent="0.2"/>
    <row r="10991" ht="10.199999999999999" hidden="1" x14ac:dyDescent="0.2"/>
    <row r="10992" ht="10.199999999999999" hidden="1" x14ac:dyDescent="0.2"/>
    <row r="10993" ht="10.199999999999999" hidden="1" x14ac:dyDescent="0.2"/>
    <row r="10994" ht="10.199999999999999" hidden="1" x14ac:dyDescent="0.2"/>
    <row r="10995" ht="10.199999999999999" hidden="1" x14ac:dyDescent="0.2"/>
    <row r="10996" ht="10.199999999999999" hidden="1" x14ac:dyDescent="0.2"/>
    <row r="10997" ht="10.199999999999999" hidden="1" x14ac:dyDescent="0.2"/>
    <row r="10998" ht="10.199999999999999" hidden="1" x14ac:dyDescent="0.2"/>
    <row r="10999" ht="10.199999999999999" hidden="1" x14ac:dyDescent="0.2"/>
    <row r="11000" ht="10.199999999999999" hidden="1" x14ac:dyDescent="0.2"/>
    <row r="11001" ht="10.199999999999999" hidden="1" x14ac:dyDescent="0.2"/>
    <row r="11002" ht="10.199999999999999" hidden="1" x14ac:dyDescent="0.2"/>
    <row r="11003" ht="10.199999999999999" hidden="1" x14ac:dyDescent="0.2"/>
    <row r="11004" ht="10.199999999999999" hidden="1" x14ac:dyDescent="0.2"/>
    <row r="11005" ht="10.199999999999999" hidden="1" x14ac:dyDescent="0.2"/>
    <row r="11006" ht="10.199999999999999" hidden="1" x14ac:dyDescent="0.2"/>
    <row r="11007" ht="10.199999999999999" hidden="1" x14ac:dyDescent="0.2"/>
    <row r="11008" ht="10.199999999999999" hidden="1" x14ac:dyDescent="0.2"/>
    <row r="11009" ht="10.199999999999999" hidden="1" x14ac:dyDescent="0.2"/>
    <row r="11010" ht="10.199999999999999" hidden="1" x14ac:dyDescent="0.2"/>
    <row r="11011" ht="10.199999999999999" hidden="1" x14ac:dyDescent="0.2"/>
    <row r="11012" ht="10.199999999999999" hidden="1" x14ac:dyDescent="0.2"/>
    <row r="11013" ht="10.199999999999999" hidden="1" x14ac:dyDescent="0.2"/>
    <row r="11014" ht="10.199999999999999" hidden="1" x14ac:dyDescent="0.2"/>
    <row r="11015" ht="10.199999999999999" hidden="1" x14ac:dyDescent="0.2"/>
    <row r="11016" ht="10.199999999999999" hidden="1" x14ac:dyDescent="0.2"/>
    <row r="11017" ht="10.199999999999999" hidden="1" x14ac:dyDescent="0.2"/>
    <row r="11018" ht="10.199999999999999" hidden="1" x14ac:dyDescent="0.2"/>
    <row r="11019" ht="10.199999999999999" hidden="1" x14ac:dyDescent="0.2"/>
    <row r="11020" ht="10.199999999999999" hidden="1" x14ac:dyDescent="0.2"/>
    <row r="11021" ht="10.199999999999999" hidden="1" x14ac:dyDescent="0.2"/>
    <row r="11022" ht="10.199999999999999" hidden="1" x14ac:dyDescent="0.2"/>
    <row r="11023" ht="10.199999999999999" hidden="1" x14ac:dyDescent="0.2"/>
    <row r="11024" ht="10.199999999999999" hidden="1" x14ac:dyDescent="0.2"/>
    <row r="11025" ht="10.199999999999999" hidden="1" x14ac:dyDescent="0.2"/>
    <row r="11026" ht="10.199999999999999" hidden="1" x14ac:dyDescent="0.2"/>
    <row r="11027" ht="10.199999999999999" hidden="1" x14ac:dyDescent="0.2"/>
    <row r="11028" ht="10.199999999999999" hidden="1" x14ac:dyDescent="0.2"/>
    <row r="11029" ht="10.199999999999999" hidden="1" x14ac:dyDescent="0.2"/>
    <row r="11030" ht="10.199999999999999" hidden="1" x14ac:dyDescent="0.2"/>
    <row r="11031" ht="10.199999999999999" hidden="1" x14ac:dyDescent="0.2"/>
    <row r="11032" ht="10.199999999999999" hidden="1" x14ac:dyDescent="0.2"/>
    <row r="11033" ht="10.199999999999999" hidden="1" x14ac:dyDescent="0.2"/>
    <row r="11034" ht="10.199999999999999" hidden="1" x14ac:dyDescent="0.2"/>
    <row r="11035" ht="10.199999999999999" hidden="1" x14ac:dyDescent="0.2"/>
    <row r="11036" ht="10.199999999999999" hidden="1" x14ac:dyDescent="0.2"/>
    <row r="11037" ht="10.199999999999999" hidden="1" x14ac:dyDescent="0.2"/>
    <row r="11038" ht="10.199999999999999" hidden="1" x14ac:dyDescent="0.2"/>
    <row r="11039" ht="10.199999999999999" hidden="1" x14ac:dyDescent="0.2"/>
    <row r="11040" ht="10.199999999999999" hidden="1" x14ac:dyDescent="0.2"/>
    <row r="11041" ht="10.199999999999999" hidden="1" x14ac:dyDescent="0.2"/>
    <row r="11042" ht="10.199999999999999" hidden="1" x14ac:dyDescent="0.2"/>
    <row r="11043" ht="10.199999999999999" hidden="1" x14ac:dyDescent="0.2"/>
    <row r="11044" ht="10.199999999999999" hidden="1" x14ac:dyDescent="0.2"/>
    <row r="11045" ht="10.199999999999999" hidden="1" x14ac:dyDescent="0.2"/>
    <row r="11046" ht="10.199999999999999" hidden="1" x14ac:dyDescent="0.2"/>
    <row r="11047" ht="10.199999999999999" hidden="1" x14ac:dyDescent="0.2"/>
    <row r="11048" ht="10.199999999999999" hidden="1" x14ac:dyDescent="0.2"/>
    <row r="11049" ht="10.199999999999999" hidden="1" x14ac:dyDescent="0.2"/>
    <row r="11050" ht="10.199999999999999" hidden="1" x14ac:dyDescent="0.2"/>
    <row r="11051" ht="10.199999999999999" hidden="1" x14ac:dyDescent="0.2"/>
    <row r="11052" ht="10.199999999999999" hidden="1" x14ac:dyDescent="0.2"/>
    <row r="11053" ht="10.199999999999999" hidden="1" x14ac:dyDescent="0.2"/>
    <row r="11054" ht="10.199999999999999" hidden="1" x14ac:dyDescent="0.2"/>
    <row r="11055" ht="10.199999999999999" hidden="1" x14ac:dyDescent="0.2"/>
    <row r="11056" ht="10.199999999999999" hidden="1" x14ac:dyDescent="0.2"/>
    <row r="11057" ht="10.199999999999999" hidden="1" x14ac:dyDescent="0.2"/>
    <row r="11058" ht="10.199999999999999" hidden="1" x14ac:dyDescent="0.2"/>
    <row r="11059" ht="10.199999999999999" hidden="1" x14ac:dyDescent="0.2"/>
    <row r="11060" ht="10.199999999999999" hidden="1" x14ac:dyDescent="0.2"/>
    <row r="11061" ht="10.199999999999999" hidden="1" x14ac:dyDescent="0.2"/>
    <row r="11062" ht="10.199999999999999" hidden="1" x14ac:dyDescent="0.2"/>
    <row r="11063" ht="10.199999999999999" hidden="1" x14ac:dyDescent="0.2"/>
    <row r="11064" ht="10.199999999999999" hidden="1" x14ac:dyDescent="0.2"/>
    <row r="11065" ht="10.199999999999999" hidden="1" x14ac:dyDescent="0.2"/>
    <row r="11066" ht="10.199999999999999" hidden="1" x14ac:dyDescent="0.2"/>
    <row r="11067" ht="10.199999999999999" hidden="1" x14ac:dyDescent="0.2"/>
    <row r="11068" ht="10.199999999999999" hidden="1" x14ac:dyDescent="0.2"/>
    <row r="11069" ht="10.199999999999999" hidden="1" x14ac:dyDescent="0.2"/>
    <row r="11070" ht="10.199999999999999" hidden="1" x14ac:dyDescent="0.2"/>
    <row r="11071" ht="10.199999999999999" hidden="1" x14ac:dyDescent="0.2"/>
    <row r="11072" ht="10.199999999999999" hidden="1" x14ac:dyDescent="0.2"/>
    <row r="11073" ht="10.199999999999999" hidden="1" x14ac:dyDescent="0.2"/>
    <row r="11074" ht="10.199999999999999" hidden="1" x14ac:dyDescent="0.2"/>
    <row r="11075" ht="10.199999999999999" hidden="1" x14ac:dyDescent="0.2"/>
    <row r="11076" ht="10.199999999999999" hidden="1" x14ac:dyDescent="0.2"/>
    <row r="11077" ht="10.199999999999999" hidden="1" x14ac:dyDescent="0.2"/>
    <row r="11078" ht="10.199999999999999" hidden="1" x14ac:dyDescent="0.2"/>
    <row r="11079" ht="10.199999999999999" hidden="1" x14ac:dyDescent="0.2"/>
    <row r="11080" ht="10.199999999999999" hidden="1" x14ac:dyDescent="0.2"/>
    <row r="11081" ht="10.199999999999999" hidden="1" x14ac:dyDescent="0.2"/>
    <row r="11082" ht="10.199999999999999" hidden="1" x14ac:dyDescent="0.2"/>
    <row r="11083" ht="10.199999999999999" hidden="1" x14ac:dyDescent="0.2"/>
    <row r="11084" ht="10.199999999999999" hidden="1" x14ac:dyDescent="0.2"/>
    <row r="11085" ht="10.199999999999999" hidden="1" x14ac:dyDescent="0.2"/>
    <row r="11086" ht="10.199999999999999" hidden="1" x14ac:dyDescent="0.2"/>
    <row r="11087" ht="10.199999999999999" hidden="1" x14ac:dyDescent="0.2"/>
    <row r="11088" ht="10.199999999999999" hidden="1" x14ac:dyDescent="0.2"/>
    <row r="11089" ht="10.199999999999999" hidden="1" x14ac:dyDescent="0.2"/>
    <row r="11090" ht="10.199999999999999" hidden="1" x14ac:dyDescent="0.2"/>
    <row r="11091" ht="10.199999999999999" hidden="1" x14ac:dyDescent="0.2"/>
    <row r="11092" ht="10.199999999999999" hidden="1" x14ac:dyDescent="0.2"/>
    <row r="11093" ht="10.199999999999999" hidden="1" x14ac:dyDescent="0.2"/>
    <row r="11094" ht="10.199999999999999" hidden="1" x14ac:dyDescent="0.2"/>
    <row r="11095" ht="10.199999999999999" hidden="1" x14ac:dyDescent="0.2"/>
    <row r="11096" ht="10.199999999999999" hidden="1" x14ac:dyDescent="0.2"/>
    <row r="11097" ht="10.199999999999999" hidden="1" x14ac:dyDescent="0.2"/>
    <row r="11098" ht="10.199999999999999" hidden="1" x14ac:dyDescent="0.2"/>
    <row r="11099" ht="10.199999999999999" hidden="1" x14ac:dyDescent="0.2"/>
    <row r="11100" ht="10.199999999999999" hidden="1" x14ac:dyDescent="0.2"/>
    <row r="11101" ht="10.199999999999999" hidden="1" x14ac:dyDescent="0.2"/>
    <row r="11102" ht="10.199999999999999" hidden="1" x14ac:dyDescent="0.2"/>
    <row r="11103" ht="10.199999999999999" hidden="1" x14ac:dyDescent="0.2"/>
    <row r="11104" ht="10.199999999999999" hidden="1" x14ac:dyDescent="0.2"/>
    <row r="11105" ht="10.199999999999999" hidden="1" x14ac:dyDescent="0.2"/>
    <row r="11106" ht="10.199999999999999" hidden="1" x14ac:dyDescent="0.2"/>
    <row r="11107" ht="10.199999999999999" hidden="1" x14ac:dyDescent="0.2"/>
    <row r="11108" ht="10.199999999999999" hidden="1" x14ac:dyDescent="0.2"/>
    <row r="11109" ht="10.199999999999999" hidden="1" x14ac:dyDescent="0.2"/>
    <row r="11110" ht="10.199999999999999" hidden="1" x14ac:dyDescent="0.2"/>
    <row r="11111" ht="10.199999999999999" hidden="1" x14ac:dyDescent="0.2"/>
    <row r="11112" ht="10.199999999999999" hidden="1" x14ac:dyDescent="0.2"/>
    <row r="11113" ht="10.199999999999999" hidden="1" x14ac:dyDescent="0.2"/>
    <row r="11114" ht="10.199999999999999" hidden="1" x14ac:dyDescent="0.2"/>
    <row r="11115" ht="10.199999999999999" hidden="1" x14ac:dyDescent="0.2"/>
    <row r="11116" ht="10.199999999999999" hidden="1" x14ac:dyDescent="0.2"/>
    <row r="11117" ht="10.199999999999999" hidden="1" x14ac:dyDescent="0.2"/>
    <row r="11118" ht="10.199999999999999" hidden="1" x14ac:dyDescent="0.2"/>
    <row r="11119" ht="10.199999999999999" hidden="1" x14ac:dyDescent="0.2"/>
    <row r="11120" ht="10.199999999999999" hidden="1" x14ac:dyDescent="0.2"/>
    <row r="11121" ht="10.199999999999999" hidden="1" x14ac:dyDescent="0.2"/>
    <row r="11122" ht="10.199999999999999" hidden="1" x14ac:dyDescent="0.2"/>
    <row r="11123" ht="10.199999999999999" hidden="1" x14ac:dyDescent="0.2"/>
    <row r="11124" ht="10.199999999999999" hidden="1" x14ac:dyDescent="0.2"/>
    <row r="11125" ht="10.199999999999999" hidden="1" x14ac:dyDescent="0.2"/>
    <row r="11126" ht="10.199999999999999" hidden="1" x14ac:dyDescent="0.2"/>
    <row r="11127" ht="10.199999999999999" hidden="1" x14ac:dyDescent="0.2"/>
    <row r="11128" ht="10.199999999999999" hidden="1" x14ac:dyDescent="0.2"/>
    <row r="11129" ht="10.199999999999999" hidden="1" x14ac:dyDescent="0.2"/>
    <row r="11130" ht="10.199999999999999" hidden="1" x14ac:dyDescent="0.2"/>
    <row r="11131" ht="10.199999999999999" hidden="1" x14ac:dyDescent="0.2"/>
    <row r="11132" ht="10.199999999999999" hidden="1" x14ac:dyDescent="0.2"/>
    <row r="11133" ht="10.199999999999999" hidden="1" x14ac:dyDescent="0.2"/>
    <row r="11134" ht="10.199999999999999" hidden="1" x14ac:dyDescent="0.2"/>
    <row r="11135" ht="10.199999999999999" hidden="1" x14ac:dyDescent="0.2"/>
    <row r="11136" ht="10.199999999999999" hidden="1" x14ac:dyDescent="0.2"/>
    <row r="11137" ht="10.199999999999999" hidden="1" x14ac:dyDescent="0.2"/>
    <row r="11138" ht="10.199999999999999" hidden="1" x14ac:dyDescent="0.2"/>
    <row r="11139" ht="10.199999999999999" hidden="1" x14ac:dyDescent="0.2"/>
    <row r="11140" ht="10.199999999999999" hidden="1" x14ac:dyDescent="0.2"/>
    <row r="11141" ht="10.199999999999999" hidden="1" x14ac:dyDescent="0.2"/>
    <row r="11142" ht="10.199999999999999" hidden="1" x14ac:dyDescent="0.2"/>
    <row r="11143" ht="10.199999999999999" hidden="1" x14ac:dyDescent="0.2"/>
    <row r="11144" ht="10.199999999999999" hidden="1" x14ac:dyDescent="0.2"/>
    <row r="11145" ht="10.199999999999999" hidden="1" x14ac:dyDescent="0.2"/>
    <row r="11146" ht="10.199999999999999" hidden="1" x14ac:dyDescent="0.2"/>
    <row r="11147" ht="10.199999999999999" hidden="1" x14ac:dyDescent="0.2"/>
    <row r="11148" ht="10.199999999999999" hidden="1" x14ac:dyDescent="0.2"/>
    <row r="11149" ht="10.199999999999999" hidden="1" x14ac:dyDescent="0.2"/>
    <row r="11150" ht="10.199999999999999" hidden="1" x14ac:dyDescent="0.2"/>
    <row r="11151" ht="10.199999999999999" hidden="1" x14ac:dyDescent="0.2"/>
    <row r="11152" ht="10.199999999999999" hidden="1" x14ac:dyDescent="0.2"/>
    <row r="11153" ht="10.199999999999999" hidden="1" x14ac:dyDescent="0.2"/>
    <row r="11154" ht="10.199999999999999" hidden="1" x14ac:dyDescent="0.2"/>
    <row r="11155" ht="10.199999999999999" hidden="1" x14ac:dyDescent="0.2"/>
    <row r="11156" ht="10.199999999999999" hidden="1" x14ac:dyDescent="0.2"/>
    <row r="11157" ht="10.199999999999999" hidden="1" x14ac:dyDescent="0.2"/>
    <row r="11158" ht="10.199999999999999" hidden="1" x14ac:dyDescent="0.2"/>
    <row r="11159" ht="10.199999999999999" hidden="1" x14ac:dyDescent="0.2"/>
    <row r="11160" ht="10.199999999999999" hidden="1" x14ac:dyDescent="0.2"/>
    <row r="11161" ht="10.199999999999999" hidden="1" x14ac:dyDescent="0.2"/>
    <row r="11162" ht="10.199999999999999" hidden="1" x14ac:dyDescent="0.2"/>
    <row r="11163" ht="10.199999999999999" hidden="1" x14ac:dyDescent="0.2"/>
    <row r="11164" ht="10.199999999999999" hidden="1" x14ac:dyDescent="0.2"/>
    <row r="11165" ht="10.199999999999999" hidden="1" x14ac:dyDescent="0.2"/>
    <row r="11166" ht="10.199999999999999" hidden="1" x14ac:dyDescent="0.2"/>
    <row r="11167" ht="10.199999999999999" hidden="1" x14ac:dyDescent="0.2"/>
    <row r="11168" ht="10.199999999999999" hidden="1" x14ac:dyDescent="0.2"/>
    <row r="11169" ht="10.199999999999999" hidden="1" x14ac:dyDescent="0.2"/>
    <row r="11170" ht="10.199999999999999" hidden="1" x14ac:dyDescent="0.2"/>
    <row r="11171" ht="10.199999999999999" hidden="1" x14ac:dyDescent="0.2"/>
    <row r="11172" ht="10.199999999999999" hidden="1" x14ac:dyDescent="0.2"/>
    <row r="11173" ht="10.199999999999999" hidden="1" x14ac:dyDescent="0.2"/>
    <row r="11174" ht="10.199999999999999" hidden="1" x14ac:dyDescent="0.2"/>
    <row r="11175" ht="10.199999999999999" hidden="1" x14ac:dyDescent="0.2"/>
    <row r="11176" ht="10.199999999999999" hidden="1" x14ac:dyDescent="0.2"/>
    <row r="11177" ht="10.199999999999999" hidden="1" x14ac:dyDescent="0.2"/>
    <row r="11178" ht="10.199999999999999" hidden="1" x14ac:dyDescent="0.2"/>
    <row r="11179" ht="10.199999999999999" hidden="1" x14ac:dyDescent="0.2"/>
    <row r="11180" ht="10.199999999999999" hidden="1" x14ac:dyDescent="0.2"/>
    <row r="11181" ht="10.199999999999999" hidden="1" x14ac:dyDescent="0.2"/>
    <row r="11182" ht="10.199999999999999" hidden="1" x14ac:dyDescent="0.2"/>
    <row r="11183" ht="10.199999999999999" hidden="1" x14ac:dyDescent="0.2"/>
    <row r="11184" ht="10.199999999999999" hidden="1" x14ac:dyDescent="0.2"/>
    <row r="11185" ht="10.199999999999999" hidden="1" x14ac:dyDescent="0.2"/>
    <row r="11186" ht="10.199999999999999" hidden="1" x14ac:dyDescent="0.2"/>
    <row r="11187" ht="10.199999999999999" hidden="1" x14ac:dyDescent="0.2"/>
    <row r="11188" ht="10.199999999999999" hidden="1" x14ac:dyDescent="0.2"/>
    <row r="11189" ht="10.199999999999999" hidden="1" x14ac:dyDescent="0.2"/>
    <row r="11190" ht="10.199999999999999" hidden="1" x14ac:dyDescent="0.2"/>
    <row r="11191" ht="10.199999999999999" hidden="1" x14ac:dyDescent="0.2"/>
    <row r="11192" ht="10.199999999999999" hidden="1" x14ac:dyDescent="0.2"/>
    <row r="11193" ht="10.199999999999999" hidden="1" x14ac:dyDescent="0.2"/>
    <row r="11194" ht="10.199999999999999" hidden="1" x14ac:dyDescent="0.2"/>
    <row r="11195" ht="10.199999999999999" hidden="1" x14ac:dyDescent="0.2"/>
    <row r="11196" ht="10.199999999999999" hidden="1" x14ac:dyDescent="0.2"/>
    <row r="11197" ht="10.199999999999999" hidden="1" x14ac:dyDescent="0.2"/>
    <row r="11198" ht="10.199999999999999" hidden="1" x14ac:dyDescent="0.2"/>
    <row r="11199" ht="10.199999999999999" hidden="1" x14ac:dyDescent="0.2"/>
    <row r="11200" ht="10.199999999999999" hidden="1" x14ac:dyDescent="0.2"/>
    <row r="11201" ht="10.199999999999999" hidden="1" x14ac:dyDescent="0.2"/>
    <row r="11202" ht="10.199999999999999" hidden="1" x14ac:dyDescent="0.2"/>
    <row r="11203" ht="10.199999999999999" hidden="1" x14ac:dyDescent="0.2"/>
    <row r="11204" ht="10.199999999999999" hidden="1" x14ac:dyDescent="0.2"/>
    <row r="11205" ht="10.199999999999999" hidden="1" x14ac:dyDescent="0.2"/>
    <row r="11206" ht="10.199999999999999" hidden="1" x14ac:dyDescent="0.2"/>
    <row r="11207" ht="10.199999999999999" hidden="1" x14ac:dyDescent="0.2"/>
    <row r="11208" ht="10.199999999999999" hidden="1" x14ac:dyDescent="0.2"/>
    <row r="11209" ht="10.199999999999999" hidden="1" x14ac:dyDescent="0.2"/>
    <row r="11210" ht="10.199999999999999" hidden="1" x14ac:dyDescent="0.2"/>
    <row r="11211" ht="10.199999999999999" hidden="1" x14ac:dyDescent="0.2"/>
    <row r="11212" ht="10.199999999999999" hidden="1" x14ac:dyDescent="0.2"/>
    <row r="11213" ht="10.199999999999999" hidden="1" x14ac:dyDescent="0.2"/>
    <row r="11214" ht="10.199999999999999" hidden="1" x14ac:dyDescent="0.2"/>
    <row r="11215" ht="10.199999999999999" hidden="1" x14ac:dyDescent="0.2"/>
    <row r="11216" ht="10.199999999999999" hidden="1" x14ac:dyDescent="0.2"/>
    <row r="11217" ht="10.199999999999999" hidden="1" x14ac:dyDescent="0.2"/>
    <row r="11218" ht="10.199999999999999" hidden="1" x14ac:dyDescent="0.2"/>
    <row r="11219" ht="10.199999999999999" hidden="1" x14ac:dyDescent="0.2"/>
    <row r="11220" ht="10.199999999999999" hidden="1" x14ac:dyDescent="0.2"/>
    <row r="11221" ht="10.199999999999999" hidden="1" x14ac:dyDescent="0.2"/>
    <row r="11222" ht="10.199999999999999" hidden="1" x14ac:dyDescent="0.2"/>
    <row r="11223" ht="10.199999999999999" hidden="1" x14ac:dyDescent="0.2"/>
    <row r="11224" ht="10.199999999999999" hidden="1" x14ac:dyDescent="0.2"/>
    <row r="11225" ht="10.199999999999999" hidden="1" x14ac:dyDescent="0.2"/>
    <row r="11226" ht="10.199999999999999" hidden="1" x14ac:dyDescent="0.2"/>
    <row r="11227" ht="10.199999999999999" hidden="1" x14ac:dyDescent="0.2"/>
    <row r="11228" ht="10.199999999999999" hidden="1" x14ac:dyDescent="0.2"/>
    <row r="11229" ht="10.199999999999999" hidden="1" x14ac:dyDescent="0.2"/>
    <row r="11230" ht="10.199999999999999" hidden="1" x14ac:dyDescent="0.2"/>
    <row r="11231" ht="10.199999999999999" hidden="1" x14ac:dyDescent="0.2"/>
    <row r="11232" ht="10.199999999999999" hidden="1" x14ac:dyDescent="0.2"/>
    <row r="11233" ht="10.199999999999999" hidden="1" x14ac:dyDescent="0.2"/>
    <row r="11234" ht="10.199999999999999" hidden="1" x14ac:dyDescent="0.2"/>
    <row r="11235" ht="10.199999999999999" hidden="1" x14ac:dyDescent="0.2"/>
    <row r="11236" ht="10.199999999999999" hidden="1" x14ac:dyDescent="0.2"/>
    <row r="11237" ht="10.199999999999999" hidden="1" x14ac:dyDescent="0.2"/>
    <row r="11238" ht="10.199999999999999" hidden="1" x14ac:dyDescent="0.2"/>
    <row r="11239" ht="10.199999999999999" hidden="1" x14ac:dyDescent="0.2"/>
    <row r="11240" ht="10.199999999999999" hidden="1" x14ac:dyDescent="0.2"/>
    <row r="11241" ht="10.199999999999999" hidden="1" x14ac:dyDescent="0.2"/>
    <row r="11242" ht="10.199999999999999" hidden="1" x14ac:dyDescent="0.2"/>
    <row r="11243" ht="10.199999999999999" hidden="1" x14ac:dyDescent="0.2"/>
    <row r="11244" ht="10.199999999999999" hidden="1" x14ac:dyDescent="0.2"/>
    <row r="11245" ht="10.199999999999999" hidden="1" x14ac:dyDescent="0.2"/>
    <row r="11246" ht="10.199999999999999" hidden="1" x14ac:dyDescent="0.2"/>
    <row r="11247" ht="10.199999999999999" hidden="1" x14ac:dyDescent="0.2"/>
    <row r="11248" ht="10.199999999999999" hidden="1" x14ac:dyDescent="0.2"/>
    <row r="11249" ht="10.199999999999999" hidden="1" x14ac:dyDescent="0.2"/>
    <row r="11250" ht="10.199999999999999" hidden="1" x14ac:dyDescent="0.2"/>
    <row r="11251" ht="10.199999999999999" hidden="1" x14ac:dyDescent="0.2"/>
    <row r="11252" ht="10.199999999999999" hidden="1" x14ac:dyDescent="0.2"/>
    <row r="11253" ht="10.199999999999999" hidden="1" x14ac:dyDescent="0.2"/>
    <row r="11254" ht="10.199999999999999" hidden="1" x14ac:dyDescent="0.2"/>
    <row r="11255" ht="10.199999999999999" hidden="1" x14ac:dyDescent="0.2"/>
    <row r="11256" ht="10.199999999999999" hidden="1" x14ac:dyDescent="0.2"/>
    <row r="11257" ht="10.199999999999999" hidden="1" x14ac:dyDescent="0.2"/>
    <row r="11258" ht="10.199999999999999" hidden="1" x14ac:dyDescent="0.2"/>
    <row r="11259" ht="10.199999999999999" hidden="1" x14ac:dyDescent="0.2"/>
    <row r="11260" ht="10.199999999999999" hidden="1" x14ac:dyDescent="0.2"/>
    <row r="11261" ht="10.199999999999999" hidden="1" x14ac:dyDescent="0.2"/>
    <row r="11262" ht="10.199999999999999" hidden="1" x14ac:dyDescent="0.2"/>
    <row r="11263" ht="10.199999999999999" hidden="1" x14ac:dyDescent="0.2"/>
    <row r="11264" ht="10.199999999999999" hidden="1" x14ac:dyDescent="0.2"/>
    <row r="11265" ht="10.199999999999999" hidden="1" x14ac:dyDescent="0.2"/>
    <row r="11266" ht="10.199999999999999" hidden="1" x14ac:dyDescent="0.2"/>
    <row r="11267" ht="10.199999999999999" hidden="1" x14ac:dyDescent="0.2"/>
    <row r="11268" ht="10.199999999999999" hidden="1" x14ac:dyDescent="0.2"/>
    <row r="11269" ht="10.199999999999999" hidden="1" x14ac:dyDescent="0.2"/>
    <row r="11270" ht="10.199999999999999" hidden="1" x14ac:dyDescent="0.2"/>
    <row r="11271" ht="10.199999999999999" hidden="1" x14ac:dyDescent="0.2"/>
    <row r="11272" ht="10.199999999999999" hidden="1" x14ac:dyDescent="0.2"/>
    <row r="11273" ht="10.199999999999999" hidden="1" x14ac:dyDescent="0.2"/>
    <row r="11274" ht="10.199999999999999" hidden="1" x14ac:dyDescent="0.2"/>
    <row r="11275" ht="10.199999999999999" hidden="1" x14ac:dyDescent="0.2"/>
    <row r="11276" ht="10.199999999999999" hidden="1" x14ac:dyDescent="0.2"/>
    <row r="11277" ht="10.199999999999999" hidden="1" x14ac:dyDescent="0.2"/>
    <row r="11278" ht="10.199999999999999" hidden="1" x14ac:dyDescent="0.2"/>
    <row r="11279" ht="10.199999999999999" hidden="1" x14ac:dyDescent="0.2"/>
    <row r="11280" ht="10.199999999999999" hidden="1" x14ac:dyDescent="0.2"/>
    <row r="11281" ht="10.199999999999999" hidden="1" x14ac:dyDescent="0.2"/>
    <row r="11282" ht="10.199999999999999" hidden="1" x14ac:dyDescent="0.2"/>
    <row r="11283" ht="10.199999999999999" hidden="1" x14ac:dyDescent="0.2"/>
    <row r="11284" ht="10.199999999999999" hidden="1" x14ac:dyDescent="0.2"/>
    <row r="11285" ht="10.199999999999999" hidden="1" x14ac:dyDescent="0.2"/>
    <row r="11286" ht="10.199999999999999" hidden="1" x14ac:dyDescent="0.2"/>
    <row r="11287" ht="10.199999999999999" hidden="1" x14ac:dyDescent="0.2"/>
    <row r="11288" ht="10.199999999999999" hidden="1" x14ac:dyDescent="0.2"/>
    <row r="11289" ht="10.199999999999999" hidden="1" x14ac:dyDescent="0.2"/>
    <row r="11290" ht="10.199999999999999" hidden="1" x14ac:dyDescent="0.2"/>
    <row r="11291" ht="10.199999999999999" hidden="1" x14ac:dyDescent="0.2"/>
    <row r="11292" ht="10.199999999999999" hidden="1" x14ac:dyDescent="0.2"/>
    <row r="11293" ht="10.199999999999999" hidden="1" x14ac:dyDescent="0.2"/>
    <row r="11294" ht="10.199999999999999" hidden="1" x14ac:dyDescent="0.2"/>
    <row r="11295" ht="10.199999999999999" hidden="1" x14ac:dyDescent="0.2"/>
    <row r="11296" ht="10.199999999999999" hidden="1" x14ac:dyDescent="0.2"/>
    <row r="11297" ht="10.199999999999999" hidden="1" x14ac:dyDescent="0.2"/>
    <row r="11298" ht="10.199999999999999" hidden="1" x14ac:dyDescent="0.2"/>
    <row r="11299" ht="10.199999999999999" hidden="1" x14ac:dyDescent="0.2"/>
    <row r="11300" ht="10.199999999999999" hidden="1" x14ac:dyDescent="0.2"/>
    <row r="11301" ht="10.199999999999999" hidden="1" x14ac:dyDescent="0.2"/>
    <row r="11302" ht="10.199999999999999" hidden="1" x14ac:dyDescent="0.2"/>
    <row r="11303" ht="10.199999999999999" hidden="1" x14ac:dyDescent="0.2"/>
    <row r="11304" ht="10.199999999999999" hidden="1" x14ac:dyDescent="0.2"/>
    <row r="11305" ht="10.199999999999999" hidden="1" x14ac:dyDescent="0.2"/>
    <row r="11306" ht="10.199999999999999" hidden="1" x14ac:dyDescent="0.2"/>
    <row r="11307" ht="10.199999999999999" hidden="1" x14ac:dyDescent="0.2"/>
    <row r="11308" ht="10.199999999999999" hidden="1" x14ac:dyDescent="0.2"/>
    <row r="11309" ht="10.199999999999999" hidden="1" x14ac:dyDescent="0.2"/>
    <row r="11310" ht="10.199999999999999" hidden="1" x14ac:dyDescent="0.2"/>
    <row r="11311" ht="10.199999999999999" hidden="1" x14ac:dyDescent="0.2"/>
    <row r="11312" ht="10.199999999999999" hidden="1" x14ac:dyDescent="0.2"/>
    <row r="11313" ht="10.199999999999999" hidden="1" x14ac:dyDescent="0.2"/>
    <row r="11314" ht="10.199999999999999" hidden="1" x14ac:dyDescent="0.2"/>
    <row r="11315" ht="10.199999999999999" hidden="1" x14ac:dyDescent="0.2"/>
    <row r="11316" ht="10.199999999999999" hidden="1" x14ac:dyDescent="0.2"/>
    <row r="11317" ht="10.199999999999999" hidden="1" x14ac:dyDescent="0.2"/>
    <row r="11318" ht="10.199999999999999" hidden="1" x14ac:dyDescent="0.2"/>
    <row r="11319" ht="10.199999999999999" hidden="1" x14ac:dyDescent="0.2"/>
    <row r="11320" ht="10.199999999999999" hidden="1" x14ac:dyDescent="0.2"/>
    <row r="11321" ht="10.199999999999999" hidden="1" x14ac:dyDescent="0.2"/>
    <row r="11322" ht="10.199999999999999" hidden="1" x14ac:dyDescent="0.2"/>
    <row r="11323" ht="10.199999999999999" hidden="1" x14ac:dyDescent="0.2"/>
    <row r="11324" ht="10.199999999999999" hidden="1" x14ac:dyDescent="0.2"/>
    <row r="11325" ht="10.199999999999999" hidden="1" x14ac:dyDescent="0.2"/>
    <row r="11326" ht="10.199999999999999" hidden="1" x14ac:dyDescent="0.2"/>
    <row r="11327" ht="10.199999999999999" hidden="1" x14ac:dyDescent="0.2"/>
    <row r="11328" ht="10.199999999999999" hidden="1" x14ac:dyDescent="0.2"/>
    <row r="11329" ht="10.199999999999999" hidden="1" x14ac:dyDescent="0.2"/>
    <row r="11330" ht="10.199999999999999" hidden="1" x14ac:dyDescent="0.2"/>
    <row r="11331" ht="10.199999999999999" hidden="1" x14ac:dyDescent="0.2"/>
    <row r="11332" ht="10.199999999999999" hidden="1" x14ac:dyDescent="0.2"/>
    <row r="11333" ht="10.199999999999999" hidden="1" x14ac:dyDescent="0.2"/>
    <row r="11334" ht="10.199999999999999" hidden="1" x14ac:dyDescent="0.2"/>
    <row r="11335" ht="10.199999999999999" hidden="1" x14ac:dyDescent="0.2"/>
    <row r="11336" ht="10.199999999999999" hidden="1" x14ac:dyDescent="0.2"/>
    <row r="11337" ht="10.199999999999999" hidden="1" x14ac:dyDescent="0.2"/>
    <row r="11338" ht="10.199999999999999" hidden="1" x14ac:dyDescent="0.2"/>
    <row r="11339" ht="10.199999999999999" hidden="1" x14ac:dyDescent="0.2"/>
    <row r="11340" ht="10.199999999999999" hidden="1" x14ac:dyDescent="0.2"/>
    <row r="11341" ht="10.199999999999999" hidden="1" x14ac:dyDescent="0.2"/>
    <row r="11342" ht="10.199999999999999" hidden="1" x14ac:dyDescent="0.2"/>
    <row r="11343" ht="10.199999999999999" hidden="1" x14ac:dyDescent="0.2"/>
    <row r="11344" ht="10.199999999999999" hidden="1" x14ac:dyDescent="0.2"/>
    <row r="11345" ht="10.199999999999999" hidden="1" x14ac:dyDescent="0.2"/>
    <row r="11346" ht="10.199999999999999" hidden="1" x14ac:dyDescent="0.2"/>
    <row r="11347" ht="10.199999999999999" hidden="1" x14ac:dyDescent="0.2"/>
    <row r="11348" ht="10.199999999999999" hidden="1" x14ac:dyDescent="0.2"/>
    <row r="11349" ht="10.199999999999999" hidden="1" x14ac:dyDescent="0.2"/>
    <row r="11350" ht="10.199999999999999" hidden="1" x14ac:dyDescent="0.2"/>
    <row r="11351" ht="10.199999999999999" hidden="1" x14ac:dyDescent="0.2"/>
    <row r="11352" ht="10.199999999999999" hidden="1" x14ac:dyDescent="0.2"/>
    <row r="11353" ht="10.199999999999999" hidden="1" x14ac:dyDescent="0.2"/>
    <row r="11354" ht="10.199999999999999" hidden="1" x14ac:dyDescent="0.2"/>
    <row r="11355" ht="10.199999999999999" hidden="1" x14ac:dyDescent="0.2"/>
    <row r="11356" ht="10.199999999999999" hidden="1" x14ac:dyDescent="0.2"/>
    <row r="11357" ht="10.199999999999999" hidden="1" x14ac:dyDescent="0.2"/>
    <row r="11358" ht="10.199999999999999" hidden="1" x14ac:dyDescent="0.2"/>
    <row r="11359" ht="10.199999999999999" hidden="1" x14ac:dyDescent="0.2"/>
    <row r="11360" ht="10.199999999999999" hidden="1" x14ac:dyDescent="0.2"/>
    <row r="11361" ht="10.199999999999999" hidden="1" x14ac:dyDescent="0.2"/>
    <row r="11362" ht="10.199999999999999" hidden="1" x14ac:dyDescent="0.2"/>
    <row r="11363" ht="10.199999999999999" hidden="1" x14ac:dyDescent="0.2"/>
    <row r="11364" ht="10.199999999999999" hidden="1" x14ac:dyDescent="0.2"/>
    <row r="11365" ht="10.199999999999999" hidden="1" x14ac:dyDescent="0.2"/>
    <row r="11366" ht="10.199999999999999" hidden="1" x14ac:dyDescent="0.2"/>
    <row r="11367" ht="10.199999999999999" hidden="1" x14ac:dyDescent="0.2"/>
    <row r="11368" ht="10.199999999999999" hidden="1" x14ac:dyDescent="0.2"/>
    <row r="11369" ht="10.199999999999999" hidden="1" x14ac:dyDescent="0.2"/>
    <row r="11370" ht="10.199999999999999" hidden="1" x14ac:dyDescent="0.2"/>
    <row r="11371" ht="10.199999999999999" hidden="1" x14ac:dyDescent="0.2"/>
    <row r="11372" ht="10.199999999999999" hidden="1" x14ac:dyDescent="0.2"/>
    <row r="11373" ht="10.199999999999999" hidden="1" x14ac:dyDescent="0.2"/>
    <row r="11374" ht="10.199999999999999" hidden="1" x14ac:dyDescent="0.2"/>
    <row r="11375" ht="10.199999999999999" hidden="1" x14ac:dyDescent="0.2"/>
    <row r="11376" ht="10.199999999999999" hidden="1" x14ac:dyDescent="0.2"/>
    <row r="11377" ht="10.199999999999999" hidden="1" x14ac:dyDescent="0.2"/>
    <row r="11378" ht="10.199999999999999" hidden="1" x14ac:dyDescent="0.2"/>
    <row r="11379" ht="10.199999999999999" hidden="1" x14ac:dyDescent="0.2"/>
    <row r="11380" ht="10.199999999999999" hidden="1" x14ac:dyDescent="0.2"/>
    <row r="11381" ht="10.199999999999999" hidden="1" x14ac:dyDescent="0.2"/>
    <row r="11382" ht="10.199999999999999" hidden="1" x14ac:dyDescent="0.2"/>
    <row r="11383" ht="10.199999999999999" hidden="1" x14ac:dyDescent="0.2"/>
    <row r="11384" ht="10.199999999999999" hidden="1" x14ac:dyDescent="0.2"/>
    <row r="11385" ht="10.199999999999999" hidden="1" x14ac:dyDescent="0.2"/>
    <row r="11386" ht="10.199999999999999" hidden="1" x14ac:dyDescent="0.2"/>
    <row r="11387" ht="10.199999999999999" hidden="1" x14ac:dyDescent="0.2"/>
    <row r="11388" ht="10.199999999999999" hidden="1" x14ac:dyDescent="0.2"/>
    <row r="11389" ht="10.199999999999999" hidden="1" x14ac:dyDescent="0.2"/>
    <row r="11390" ht="10.199999999999999" hidden="1" x14ac:dyDescent="0.2"/>
    <row r="11391" ht="10.199999999999999" hidden="1" x14ac:dyDescent="0.2"/>
    <row r="11392" ht="10.199999999999999" hidden="1" x14ac:dyDescent="0.2"/>
    <row r="11393" ht="10.199999999999999" hidden="1" x14ac:dyDescent="0.2"/>
    <row r="11394" ht="10.199999999999999" hidden="1" x14ac:dyDescent="0.2"/>
    <row r="11395" ht="10.199999999999999" hidden="1" x14ac:dyDescent="0.2"/>
    <row r="11396" ht="10.199999999999999" hidden="1" x14ac:dyDescent="0.2"/>
    <row r="11397" ht="10.199999999999999" hidden="1" x14ac:dyDescent="0.2"/>
    <row r="11398" ht="10.199999999999999" hidden="1" x14ac:dyDescent="0.2"/>
    <row r="11399" ht="10.199999999999999" hidden="1" x14ac:dyDescent="0.2"/>
    <row r="11400" ht="10.199999999999999" hidden="1" x14ac:dyDescent="0.2"/>
    <row r="11401" ht="10.199999999999999" hidden="1" x14ac:dyDescent="0.2"/>
    <row r="11402" ht="10.199999999999999" hidden="1" x14ac:dyDescent="0.2"/>
    <row r="11403" ht="10.199999999999999" hidden="1" x14ac:dyDescent="0.2"/>
    <row r="11404" ht="10.199999999999999" hidden="1" x14ac:dyDescent="0.2"/>
    <row r="11405" ht="10.199999999999999" hidden="1" x14ac:dyDescent="0.2"/>
    <row r="11406" ht="10.199999999999999" hidden="1" x14ac:dyDescent="0.2"/>
    <row r="11407" ht="10.199999999999999" hidden="1" x14ac:dyDescent="0.2"/>
    <row r="11408" ht="10.199999999999999" hidden="1" x14ac:dyDescent="0.2"/>
    <row r="11409" ht="10.199999999999999" hidden="1" x14ac:dyDescent="0.2"/>
    <row r="11410" ht="10.199999999999999" hidden="1" x14ac:dyDescent="0.2"/>
    <row r="11411" ht="10.199999999999999" hidden="1" x14ac:dyDescent="0.2"/>
    <row r="11412" ht="10.199999999999999" hidden="1" x14ac:dyDescent="0.2"/>
    <row r="11413" ht="10.199999999999999" hidden="1" x14ac:dyDescent="0.2"/>
    <row r="11414" ht="10.199999999999999" hidden="1" x14ac:dyDescent="0.2"/>
    <row r="11415" ht="10.199999999999999" hidden="1" x14ac:dyDescent="0.2"/>
    <row r="11416" ht="10.199999999999999" hidden="1" x14ac:dyDescent="0.2"/>
    <row r="11417" ht="10.199999999999999" hidden="1" x14ac:dyDescent="0.2"/>
    <row r="11418" ht="10.199999999999999" hidden="1" x14ac:dyDescent="0.2"/>
    <row r="11419" ht="10.199999999999999" hidden="1" x14ac:dyDescent="0.2"/>
    <row r="11420" ht="10.199999999999999" hidden="1" x14ac:dyDescent="0.2"/>
    <row r="11421" ht="10.199999999999999" hidden="1" x14ac:dyDescent="0.2"/>
    <row r="11422" ht="10.199999999999999" hidden="1" x14ac:dyDescent="0.2"/>
    <row r="11423" ht="10.199999999999999" hidden="1" x14ac:dyDescent="0.2"/>
    <row r="11424" ht="10.199999999999999" hidden="1" x14ac:dyDescent="0.2"/>
    <row r="11425" ht="10.199999999999999" hidden="1" x14ac:dyDescent="0.2"/>
    <row r="11426" ht="10.199999999999999" hidden="1" x14ac:dyDescent="0.2"/>
    <row r="11427" ht="10.199999999999999" hidden="1" x14ac:dyDescent="0.2"/>
    <row r="11428" ht="10.199999999999999" hidden="1" x14ac:dyDescent="0.2"/>
    <row r="11429" ht="10.199999999999999" hidden="1" x14ac:dyDescent="0.2"/>
    <row r="11430" ht="10.199999999999999" hidden="1" x14ac:dyDescent="0.2"/>
    <row r="11431" ht="10.199999999999999" hidden="1" x14ac:dyDescent="0.2"/>
    <row r="11432" ht="10.199999999999999" hidden="1" x14ac:dyDescent="0.2"/>
    <row r="11433" ht="10.199999999999999" hidden="1" x14ac:dyDescent="0.2"/>
    <row r="11434" ht="10.199999999999999" hidden="1" x14ac:dyDescent="0.2"/>
    <row r="11435" ht="10.199999999999999" hidden="1" x14ac:dyDescent="0.2"/>
    <row r="11436" ht="10.199999999999999" hidden="1" x14ac:dyDescent="0.2"/>
    <row r="11437" ht="10.199999999999999" hidden="1" x14ac:dyDescent="0.2"/>
    <row r="11438" ht="10.199999999999999" hidden="1" x14ac:dyDescent="0.2"/>
    <row r="11439" ht="10.199999999999999" hidden="1" x14ac:dyDescent="0.2"/>
    <row r="11440" ht="10.199999999999999" hidden="1" x14ac:dyDescent="0.2"/>
    <row r="11441" ht="10.199999999999999" hidden="1" x14ac:dyDescent="0.2"/>
    <row r="11442" ht="10.199999999999999" hidden="1" x14ac:dyDescent="0.2"/>
    <row r="11443" ht="10.199999999999999" hidden="1" x14ac:dyDescent="0.2"/>
    <row r="11444" ht="10.199999999999999" hidden="1" x14ac:dyDescent="0.2"/>
    <row r="11445" ht="10.199999999999999" hidden="1" x14ac:dyDescent="0.2"/>
    <row r="11446" ht="10.199999999999999" hidden="1" x14ac:dyDescent="0.2"/>
    <row r="11447" ht="10.199999999999999" hidden="1" x14ac:dyDescent="0.2"/>
    <row r="11448" ht="10.199999999999999" hidden="1" x14ac:dyDescent="0.2"/>
    <row r="11449" ht="10.199999999999999" hidden="1" x14ac:dyDescent="0.2"/>
    <row r="11450" ht="10.199999999999999" hidden="1" x14ac:dyDescent="0.2"/>
    <row r="11451" ht="10.199999999999999" hidden="1" x14ac:dyDescent="0.2"/>
    <row r="11452" ht="10.199999999999999" hidden="1" x14ac:dyDescent="0.2"/>
    <row r="11453" ht="10.199999999999999" hidden="1" x14ac:dyDescent="0.2"/>
    <row r="11454" ht="10.199999999999999" hidden="1" x14ac:dyDescent="0.2"/>
    <row r="11455" ht="10.199999999999999" hidden="1" x14ac:dyDescent="0.2"/>
    <row r="11456" ht="10.199999999999999" hidden="1" x14ac:dyDescent="0.2"/>
    <row r="11457" ht="10.199999999999999" hidden="1" x14ac:dyDescent="0.2"/>
    <row r="11458" ht="10.199999999999999" hidden="1" x14ac:dyDescent="0.2"/>
    <row r="11459" ht="10.199999999999999" hidden="1" x14ac:dyDescent="0.2"/>
    <row r="11460" ht="10.199999999999999" hidden="1" x14ac:dyDescent="0.2"/>
    <row r="11461" ht="10.199999999999999" hidden="1" x14ac:dyDescent="0.2"/>
    <row r="11462" ht="10.199999999999999" hidden="1" x14ac:dyDescent="0.2"/>
    <row r="11463" ht="10.199999999999999" hidden="1" x14ac:dyDescent="0.2"/>
    <row r="11464" ht="10.199999999999999" hidden="1" x14ac:dyDescent="0.2"/>
    <row r="11465" ht="10.199999999999999" hidden="1" x14ac:dyDescent="0.2"/>
    <row r="11466" ht="10.199999999999999" hidden="1" x14ac:dyDescent="0.2"/>
    <row r="11467" ht="10.199999999999999" hidden="1" x14ac:dyDescent="0.2"/>
    <row r="11468" ht="10.199999999999999" hidden="1" x14ac:dyDescent="0.2"/>
    <row r="11469" ht="10.199999999999999" hidden="1" x14ac:dyDescent="0.2"/>
    <row r="11470" ht="10.199999999999999" hidden="1" x14ac:dyDescent="0.2"/>
    <row r="11471" ht="10.199999999999999" hidden="1" x14ac:dyDescent="0.2"/>
    <row r="11472" ht="10.199999999999999" hidden="1" x14ac:dyDescent="0.2"/>
    <row r="11473" ht="10.199999999999999" hidden="1" x14ac:dyDescent="0.2"/>
    <row r="11474" ht="10.199999999999999" hidden="1" x14ac:dyDescent="0.2"/>
    <row r="11475" ht="10.199999999999999" hidden="1" x14ac:dyDescent="0.2"/>
    <row r="11476" ht="10.199999999999999" hidden="1" x14ac:dyDescent="0.2"/>
    <row r="11477" ht="10.199999999999999" hidden="1" x14ac:dyDescent="0.2"/>
    <row r="11478" ht="10.199999999999999" hidden="1" x14ac:dyDescent="0.2"/>
    <row r="11479" ht="10.199999999999999" hidden="1" x14ac:dyDescent="0.2"/>
    <row r="11480" ht="10.199999999999999" hidden="1" x14ac:dyDescent="0.2"/>
    <row r="11481" ht="10.199999999999999" hidden="1" x14ac:dyDescent="0.2"/>
    <row r="11482" ht="10.199999999999999" hidden="1" x14ac:dyDescent="0.2"/>
    <row r="11483" ht="10.199999999999999" hidden="1" x14ac:dyDescent="0.2"/>
    <row r="11484" ht="10.199999999999999" hidden="1" x14ac:dyDescent="0.2"/>
    <row r="11485" ht="10.199999999999999" hidden="1" x14ac:dyDescent="0.2"/>
    <row r="11486" ht="10.199999999999999" hidden="1" x14ac:dyDescent="0.2"/>
    <row r="11487" ht="10.199999999999999" hidden="1" x14ac:dyDescent="0.2"/>
    <row r="11488" ht="10.199999999999999" hidden="1" x14ac:dyDescent="0.2"/>
    <row r="11489" ht="10.199999999999999" hidden="1" x14ac:dyDescent="0.2"/>
    <row r="11490" ht="10.199999999999999" hidden="1" x14ac:dyDescent="0.2"/>
    <row r="11491" ht="10.199999999999999" hidden="1" x14ac:dyDescent="0.2"/>
    <row r="11492" ht="10.199999999999999" hidden="1" x14ac:dyDescent="0.2"/>
    <row r="11493" ht="10.199999999999999" hidden="1" x14ac:dyDescent="0.2"/>
    <row r="11494" ht="10.199999999999999" hidden="1" x14ac:dyDescent="0.2"/>
    <row r="11495" ht="10.199999999999999" hidden="1" x14ac:dyDescent="0.2"/>
    <row r="11496" ht="10.199999999999999" hidden="1" x14ac:dyDescent="0.2"/>
    <row r="11497" ht="10.199999999999999" hidden="1" x14ac:dyDescent="0.2"/>
    <row r="11498" ht="10.199999999999999" hidden="1" x14ac:dyDescent="0.2"/>
    <row r="11499" ht="10.199999999999999" hidden="1" x14ac:dyDescent="0.2"/>
    <row r="11500" ht="10.199999999999999" hidden="1" x14ac:dyDescent="0.2"/>
    <row r="11501" ht="10.199999999999999" hidden="1" x14ac:dyDescent="0.2"/>
    <row r="11502" ht="10.199999999999999" hidden="1" x14ac:dyDescent="0.2"/>
    <row r="11503" ht="10.199999999999999" hidden="1" x14ac:dyDescent="0.2"/>
    <row r="11504" ht="10.199999999999999" hidden="1" x14ac:dyDescent="0.2"/>
    <row r="11505" ht="10.199999999999999" hidden="1" x14ac:dyDescent="0.2"/>
    <row r="11506" ht="10.199999999999999" hidden="1" x14ac:dyDescent="0.2"/>
    <row r="11507" ht="10.199999999999999" hidden="1" x14ac:dyDescent="0.2"/>
    <row r="11508" ht="10.199999999999999" hidden="1" x14ac:dyDescent="0.2"/>
    <row r="11509" ht="10.199999999999999" hidden="1" x14ac:dyDescent="0.2"/>
    <row r="11510" ht="10.199999999999999" hidden="1" x14ac:dyDescent="0.2"/>
    <row r="11511" ht="10.199999999999999" hidden="1" x14ac:dyDescent="0.2"/>
    <row r="11512" ht="10.199999999999999" hidden="1" x14ac:dyDescent="0.2"/>
    <row r="11513" ht="10.199999999999999" hidden="1" x14ac:dyDescent="0.2"/>
    <row r="11514" ht="10.199999999999999" hidden="1" x14ac:dyDescent="0.2"/>
    <row r="11515" ht="10.199999999999999" hidden="1" x14ac:dyDescent="0.2"/>
    <row r="11516" ht="10.199999999999999" hidden="1" x14ac:dyDescent="0.2"/>
    <row r="11517" ht="10.199999999999999" hidden="1" x14ac:dyDescent="0.2"/>
    <row r="11518" ht="10.199999999999999" hidden="1" x14ac:dyDescent="0.2"/>
    <row r="11519" ht="10.199999999999999" hidden="1" x14ac:dyDescent="0.2"/>
    <row r="11520" ht="10.199999999999999" hidden="1" x14ac:dyDescent="0.2"/>
    <row r="11521" ht="10.199999999999999" hidden="1" x14ac:dyDescent="0.2"/>
    <row r="11522" ht="10.199999999999999" hidden="1" x14ac:dyDescent="0.2"/>
    <row r="11523" ht="10.199999999999999" hidden="1" x14ac:dyDescent="0.2"/>
    <row r="11524" ht="10.199999999999999" hidden="1" x14ac:dyDescent="0.2"/>
    <row r="11525" ht="10.199999999999999" hidden="1" x14ac:dyDescent="0.2"/>
    <row r="11526" ht="10.199999999999999" hidden="1" x14ac:dyDescent="0.2"/>
    <row r="11527" ht="10.199999999999999" hidden="1" x14ac:dyDescent="0.2"/>
    <row r="11528" ht="10.199999999999999" hidden="1" x14ac:dyDescent="0.2"/>
    <row r="11529" ht="10.199999999999999" hidden="1" x14ac:dyDescent="0.2"/>
    <row r="11530" ht="10.199999999999999" hidden="1" x14ac:dyDescent="0.2"/>
    <row r="11531" ht="10.199999999999999" hidden="1" x14ac:dyDescent="0.2"/>
    <row r="11532" ht="10.199999999999999" hidden="1" x14ac:dyDescent="0.2"/>
    <row r="11533" ht="10.199999999999999" hidden="1" x14ac:dyDescent="0.2"/>
    <row r="11534" ht="10.199999999999999" hidden="1" x14ac:dyDescent="0.2"/>
    <row r="11535" ht="10.199999999999999" hidden="1" x14ac:dyDescent="0.2"/>
    <row r="11536" ht="10.199999999999999" hidden="1" x14ac:dyDescent="0.2"/>
    <row r="11537" ht="10.199999999999999" hidden="1" x14ac:dyDescent="0.2"/>
    <row r="11538" ht="10.199999999999999" hidden="1" x14ac:dyDescent="0.2"/>
    <row r="11539" ht="10.199999999999999" hidden="1" x14ac:dyDescent="0.2"/>
    <row r="11540" ht="10.199999999999999" hidden="1" x14ac:dyDescent="0.2"/>
    <row r="11541" ht="10.199999999999999" hidden="1" x14ac:dyDescent="0.2"/>
    <row r="11542" ht="10.199999999999999" hidden="1" x14ac:dyDescent="0.2"/>
    <row r="11543" ht="10.199999999999999" hidden="1" x14ac:dyDescent="0.2"/>
    <row r="11544" ht="10.199999999999999" hidden="1" x14ac:dyDescent="0.2"/>
    <row r="11545" ht="10.199999999999999" hidden="1" x14ac:dyDescent="0.2"/>
    <row r="11546" ht="10.199999999999999" hidden="1" x14ac:dyDescent="0.2"/>
    <row r="11547" ht="10.199999999999999" hidden="1" x14ac:dyDescent="0.2"/>
    <row r="11548" ht="10.199999999999999" hidden="1" x14ac:dyDescent="0.2"/>
    <row r="11549" ht="10.199999999999999" hidden="1" x14ac:dyDescent="0.2"/>
    <row r="11550" ht="10.199999999999999" hidden="1" x14ac:dyDescent="0.2"/>
    <row r="11551" ht="10.199999999999999" hidden="1" x14ac:dyDescent="0.2"/>
    <row r="11552" ht="10.199999999999999" hidden="1" x14ac:dyDescent="0.2"/>
    <row r="11553" ht="10.199999999999999" hidden="1" x14ac:dyDescent="0.2"/>
    <row r="11554" ht="10.199999999999999" hidden="1" x14ac:dyDescent="0.2"/>
    <row r="11555" ht="10.199999999999999" hidden="1" x14ac:dyDescent="0.2"/>
    <row r="11556" ht="10.199999999999999" hidden="1" x14ac:dyDescent="0.2"/>
    <row r="11557" ht="10.199999999999999" hidden="1" x14ac:dyDescent="0.2"/>
    <row r="11558" ht="10.199999999999999" hidden="1" x14ac:dyDescent="0.2"/>
    <row r="11559" ht="10.199999999999999" hidden="1" x14ac:dyDescent="0.2"/>
    <row r="11560" ht="10.199999999999999" hidden="1" x14ac:dyDescent="0.2"/>
    <row r="11561" ht="10.199999999999999" hidden="1" x14ac:dyDescent="0.2"/>
    <row r="11562" ht="10.199999999999999" hidden="1" x14ac:dyDescent="0.2"/>
    <row r="11563" ht="10.199999999999999" hidden="1" x14ac:dyDescent="0.2"/>
    <row r="11564" ht="10.199999999999999" hidden="1" x14ac:dyDescent="0.2"/>
    <row r="11565" ht="10.199999999999999" hidden="1" x14ac:dyDescent="0.2"/>
    <row r="11566" ht="10.199999999999999" hidden="1" x14ac:dyDescent="0.2"/>
    <row r="11567" ht="10.199999999999999" hidden="1" x14ac:dyDescent="0.2"/>
    <row r="11568" ht="10.199999999999999" hidden="1" x14ac:dyDescent="0.2"/>
    <row r="11569" ht="10.199999999999999" hidden="1" x14ac:dyDescent="0.2"/>
    <row r="11570" ht="10.199999999999999" hidden="1" x14ac:dyDescent="0.2"/>
    <row r="11571" ht="10.199999999999999" hidden="1" x14ac:dyDescent="0.2"/>
    <row r="11572" ht="10.199999999999999" hidden="1" x14ac:dyDescent="0.2"/>
    <row r="11573" ht="10.199999999999999" hidden="1" x14ac:dyDescent="0.2"/>
    <row r="11574" ht="10.199999999999999" hidden="1" x14ac:dyDescent="0.2"/>
    <row r="11575" ht="10.199999999999999" hidden="1" x14ac:dyDescent="0.2"/>
    <row r="11576" ht="10.199999999999999" hidden="1" x14ac:dyDescent="0.2"/>
    <row r="11577" ht="10.199999999999999" hidden="1" x14ac:dyDescent="0.2"/>
    <row r="11578" ht="10.199999999999999" hidden="1" x14ac:dyDescent="0.2"/>
    <row r="11579" ht="10.199999999999999" hidden="1" x14ac:dyDescent="0.2"/>
    <row r="11580" ht="10.199999999999999" hidden="1" x14ac:dyDescent="0.2"/>
    <row r="11581" ht="10.199999999999999" hidden="1" x14ac:dyDescent="0.2"/>
    <row r="11582" ht="10.199999999999999" hidden="1" x14ac:dyDescent="0.2"/>
    <row r="11583" ht="10.199999999999999" hidden="1" x14ac:dyDescent="0.2"/>
    <row r="11584" ht="10.199999999999999" hidden="1" x14ac:dyDescent="0.2"/>
    <row r="11585" ht="10.199999999999999" hidden="1" x14ac:dyDescent="0.2"/>
    <row r="11586" ht="10.199999999999999" hidden="1" x14ac:dyDescent="0.2"/>
    <row r="11587" ht="10.199999999999999" hidden="1" x14ac:dyDescent="0.2"/>
    <row r="11588" ht="10.199999999999999" hidden="1" x14ac:dyDescent="0.2"/>
    <row r="11589" ht="10.199999999999999" hidden="1" x14ac:dyDescent="0.2"/>
    <row r="11590" ht="10.199999999999999" hidden="1" x14ac:dyDescent="0.2"/>
    <row r="11591" ht="10.199999999999999" hidden="1" x14ac:dyDescent="0.2"/>
    <row r="11592" ht="10.199999999999999" hidden="1" x14ac:dyDescent="0.2"/>
    <row r="11593" ht="10.199999999999999" hidden="1" x14ac:dyDescent="0.2"/>
    <row r="11594" ht="10.199999999999999" hidden="1" x14ac:dyDescent="0.2"/>
    <row r="11595" ht="10.199999999999999" hidden="1" x14ac:dyDescent="0.2"/>
    <row r="11596" ht="10.199999999999999" hidden="1" x14ac:dyDescent="0.2"/>
    <row r="11597" ht="10.199999999999999" hidden="1" x14ac:dyDescent="0.2"/>
    <row r="11598" ht="10.199999999999999" hidden="1" x14ac:dyDescent="0.2"/>
    <row r="11599" ht="10.199999999999999" hidden="1" x14ac:dyDescent="0.2"/>
    <row r="11600" ht="10.199999999999999" hidden="1" x14ac:dyDescent="0.2"/>
    <row r="11601" ht="10.199999999999999" hidden="1" x14ac:dyDescent="0.2"/>
    <row r="11602" ht="10.199999999999999" hidden="1" x14ac:dyDescent="0.2"/>
    <row r="11603" ht="10.199999999999999" hidden="1" x14ac:dyDescent="0.2"/>
    <row r="11604" ht="10.199999999999999" hidden="1" x14ac:dyDescent="0.2"/>
    <row r="11605" ht="10.199999999999999" hidden="1" x14ac:dyDescent="0.2"/>
    <row r="11606" ht="10.199999999999999" hidden="1" x14ac:dyDescent="0.2"/>
    <row r="11607" ht="10.199999999999999" hidden="1" x14ac:dyDescent="0.2"/>
    <row r="11608" ht="10.199999999999999" hidden="1" x14ac:dyDescent="0.2"/>
    <row r="11609" ht="10.199999999999999" hidden="1" x14ac:dyDescent="0.2"/>
    <row r="11610" ht="10.199999999999999" hidden="1" x14ac:dyDescent="0.2"/>
    <row r="11611" ht="10.199999999999999" hidden="1" x14ac:dyDescent="0.2"/>
    <row r="11612" ht="10.199999999999999" hidden="1" x14ac:dyDescent="0.2"/>
    <row r="11613" ht="10.199999999999999" hidden="1" x14ac:dyDescent="0.2"/>
    <row r="11614" ht="10.199999999999999" hidden="1" x14ac:dyDescent="0.2"/>
    <row r="11615" ht="10.199999999999999" hidden="1" x14ac:dyDescent="0.2"/>
    <row r="11616" ht="10.199999999999999" hidden="1" x14ac:dyDescent="0.2"/>
    <row r="11617" ht="10.199999999999999" hidden="1" x14ac:dyDescent="0.2"/>
    <row r="11618" ht="10.199999999999999" hidden="1" x14ac:dyDescent="0.2"/>
    <row r="11619" ht="10.199999999999999" hidden="1" x14ac:dyDescent="0.2"/>
    <row r="11620" ht="10.199999999999999" hidden="1" x14ac:dyDescent="0.2"/>
    <row r="11621" ht="10.199999999999999" hidden="1" x14ac:dyDescent="0.2"/>
    <row r="11622" ht="10.199999999999999" hidden="1" x14ac:dyDescent="0.2"/>
    <row r="11623" ht="10.199999999999999" hidden="1" x14ac:dyDescent="0.2"/>
    <row r="11624" ht="10.199999999999999" hidden="1" x14ac:dyDescent="0.2"/>
    <row r="11625" ht="10.199999999999999" hidden="1" x14ac:dyDescent="0.2"/>
    <row r="11626" ht="10.199999999999999" hidden="1" x14ac:dyDescent="0.2"/>
    <row r="11627" ht="10.199999999999999" hidden="1" x14ac:dyDescent="0.2"/>
    <row r="11628" ht="10.199999999999999" hidden="1" x14ac:dyDescent="0.2"/>
    <row r="11629" ht="10.199999999999999" hidden="1" x14ac:dyDescent="0.2"/>
    <row r="11630" ht="10.199999999999999" hidden="1" x14ac:dyDescent="0.2"/>
    <row r="11631" ht="10.199999999999999" hidden="1" x14ac:dyDescent="0.2"/>
    <row r="11632" ht="10.199999999999999" hidden="1" x14ac:dyDescent="0.2"/>
    <row r="11633" ht="10.199999999999999" hidden="1" x14ac:dyDescent="0.2"/>
    <row r="11634" ht="10.199999999999999" hidden="1" x14ac:dyDescent="0.2"/>
    <row r="11635" ht="10.199999999999999" hidden="1" x14ac:dyDescent="0.2"/>
    <row r="11636" ht="10.199999999999999" hidden="1" x14ac:dyDescent="0.2"/>
    <row r="11637" ht="10.199999999999999" hidden="1" x14ac:dyDescent="0.2"/>
    <row r="11638" ht="10.199999999999999" hidden="1" x14ac:dyDescent="0.2"/>
    <row r="11639" ht="10.199999999999999" hidden="1" x14ac:dyDescent="0.2"/>
    <row r="11640" ht="10.199999999999999" hidden="1" x14ac:dyDescent="0.2"/>
    <row r="11641" ht="10.199999999999999" hidden="1" x14ac:dyDescent="0.2"/>
    <row r="11642" ht="10.199999999999999" hidden="1" x14ac:dyDescent="0.2"/>
    <row r="11643" ht="10.199999999999999" hidden="1" x14ac:dyDescent="0.2"/>
    <row r="11644" ht="10.199999999999999" hidden="1" x14ac:dyDescent="0.2"/>
    <row r="11645" ht="10.199999999999999" hidden="1" x14ac:dyDescent="0.2"/>
    <row r="11646" ht="10.199999999999999" hidden="1" x14ac:dyDescent="0.2"/>
    <row r="11647" ht="10.199999999999999" hidden="1" x14ac:dyDescent="0.2"/>
    <row r="11648" ht="10.199999999999999" hidden="1" x14ac:dyDescent="0.2"/>
    <row r="11649" ht="10.199999999999999" hidden="1" x14ac:dyDescent="0.2"/>
    <row r="11650" ht="10.199999999999999" hidden="1" x14ac:dyDescent="0.2"/>
    <row r="11651" ht="10.199999999999999" hidden="1" x14ac:dyDescent="0.2"/>
    <row r="11652" ht="10.199999999999999" hidden="1" x14ac:dyDescent="0.2"/>
    <row r="11653" ht="10.199999999999999" hidden="1" x14ac:dyDescent="0.2"/>
    <row r="11654" ht="10.199999999999999" hidden="1" x14ac:dyDescent="0.2"/>
    <row r="11655" ht="10.199999999999999" hidden="1" x14ac:dyDescent="0.2"/>
    <row r="11656" ht="10.199999999999999" hidden="1" x14ac:dyDescent="0.2"/>
    <row r="11657" ht="10.199999999999999" hidden="1" x14ac:dyDescent="0.2"/>
    <row r="11658" ht="10.199999999999999" hidden="1" x14ac:dyDescent="0.2"/>
    <row r="11659" ht="10.199999999999999" hidden="1" x14ac:dyDescent="0.2"/>
    <row r="11660" ht="10.199999999999999" hidden="1" x14ac:dyDescent="0.2"/>
    <row r="11661" ht="10.199999999999999" hidden="1" x14ac:dyDescent="0.2"/>
    <row r="11662" ht="10.199999999999999" hidden="1" x14ac:dyDescent="0.2"/>
    <row r="11663" ht="10.199999999999999" hidden="1" x14ac:dyDescent="0.2"/>
    <row r="11664" ht="10.199999999999999" hidden="1" x14ac:dyDescent="0.2"/>
    <row r="11665" ht="10.199999999999999" hidden="1" x14ac:dyDescent="0.2"/>
    <row r="11666" ht="10.199999999999999" hidden="1" x14ac:dyDescent="0.2"/>
    <row r="11667" ht="10.199999999999999" hidden="1" x14ac:dyDescent="0.2"/>
    <row r="11668" ht="10.199999999999999" hidden="1" x14ac:dyDescent="0.2"/>
    <row r="11669" ht="10.199999999999999" hidden="1" x14ac:dyDescent="0.2"/>
    <row r="11670" ht="10.199999999999999" hidden="1" x14ac:dyDescent="0.2"/>
    <row r="11671" ht="10.199999999999999" hidden="1" x14ac:dyDescent="0.2"/>
    <row r="11672" ht="10.199999999999999" hidden="1" x14ac:dyDescent="0.2"/>
    <row r="11673" ht="10.199999999999999" hidden="1" x14ac:dyDescent="0.2"/>
    <row r="11674" ht="10.199999999999999" hidden="1" x14ac:dyDescent="0.2"/>
    <row r="11675" ht="10.199999999999999" hidden="1" x14ac:dyDescent="0.2"/>
    <row r="11676" ht="10.199999999999999" hidden="1" x14ac:dyDescent="0.2"/>
    <row r="11677" ht="10.199999999999999" hidden="1" x14ac:dyDescent="0.2"/>
    <row r="11678" ht="10.199999999999999" hidden="1" x14ac:dyDescent="0.2"/>
    <row r="11679" ht="10.199999999999999" hidden="1" x14ac:dyDescent="0.2"/>
    <row r="11680" ht="10.199999999999999" hidden="1" x14ac:dyDescent="0.2"/>
    <row r="11681" ht="10.199999999999999" hidden="1" x14ac:dyDescent="0.2"/>
    <row r="11682" ht="10.199999999999999" hidden="1" x14ac:dyDescent="0.2"/>
    <row r="11683" ht="10.199999999999999" hidden="1" x14ac:dyDescent="0.2"/>
    <row r="11684" ht="10.199999999999999" hidden="1" x14ac:dyDescent="0.2"/>
    <row r="11685" ht="10.199999999999999" hidden="1" x14ac:dyDescent="0.2"/>
    <row r="11686" ht="10.199999999999999" hidden="1" x14ac:dyDescent="0.2"/>
    <row r="11687" ht="10.199999999999999" hidden="1" x14ac:dyDescent="0.2"/>
    <row r="11688" ht="10.199999999999999" hidden="1" x14ac:dyDescent="0.2"/>
    <row r="11689" ht="10.199999999999999" hidden="1" x14ac:dyDescent="0.2"/>
    <row r="11690" ht="10.199999999999999" hidden="1" x14ac:dyDescent="0.2"/>
    <row r="11691" ht="10.199999999999999" hidden="1" x14ac:dyDescent="0.2"/>
    <row r="11692" ht="10.199999999999999" hidden="1" x14ac:dyDescent="0.2"/>
    <row r="11693" ht="10.199999999999999" hidden="1" x14ac:dyDescent="0.2"/>
    <row r="11694" ht="10.199999999999999" hidden="1" x14ac:dyDescent="0.2"/>
    <row r="11695" ht="10.199999999999999" hidden="1" x14ac:dyDescent="0.2"/>
    <row r="11696" ht="10.199999999999999" hidden="1" x14ac:dyDescent="0.2"/>
    <row r="11697" ht="10.199999999999999" hidden="1" x14ac:dyDescent="0.2"/>
    <row r="11698" ht="10.199999999999999" hidden="1" x14ac:dyDescent="0.2"/>
    <row r="11699" ht="10.199999999999999" hidden="1" x14ac:dyDescent="0.2"/>
    <row r="11700" ht="10.199999999999999" hidden="1" x14ac:dyDescent="0.2"/>
    <row r="11701" ht="10.199999999999999" hidden="1" x14ac:dyDescent="0.2"/>
    <row r="11702" ht="10.199999999999999" hidden="1" x14ac:dyDescent="0.2"/>
    <row r="11703" ht="10.199999999999999" hidden="1" x14ac:dyDescent="0.2"/>
    <row r="11704" ht="10.199999999999999" hidden="1" x14ac:dyDescent="0.2"/>
    <row r="11705" ht="10.199999999999999" hidden="1" x14ac:dyDescent="0.2"/>
    <row r="11706" ht="10.199999999999999" hidden="1" x14ac:dyDescent="0.2"/>
    <row r="11707" ht="10.199999999999999" hidden="1" x14ac:dyDescent="0.2"/>
    <row r="11708" ht="10.199999999999999" hidden="1" x14ac:dyDescent="0.2"/>
    <row r="11709" ht="10.199999999999999" hidden="1" x14ac:dyDescent="0.2"/>
    <row r="11710" ht="10.199999999999999" hidden="1" x14ac:dyDescent="0.2"/>
    <row r="11711" ht="10.199999999999999" hidden="1" x14ac:dyDescent="0.2"/>
    <row r="11712" ht="10.199999999999999" hidden="1" x14ac:dyDescent="0.2"/>
    <row r="11713" ht="10.199999999999999" hidden="1" x14ac:dyDescent="0.2"/>
    <row r="11714" ht="10.199999999999999" hidden="1" x14ac:dyDescent="0.2"/>
    <row r="11715" ht="10.199999999999999" hidden="1" x14ac:dyDescent="0.2"/>
    <row r="11716" ht="10.199999999999999" hidden="1" x14ac:dyDescent="0.2"/>
    <row r="11717" ht="10.199999999999999" hidden="1" x14ac:dyDescent="0.2"/>
    <row r="11718" ht="10.199999999999999" hidden="1" x14ac:dyDescent="0.2"/>
    <row r="11719" ht="10.199999999999999" hidden="1" x14ac:dyDescent="0.2"/>
    <row r="11720" ht="10.199999999999999" hidden="1" x14ac:dyDescent="0.2"/>
    <row r="11721" ht="10.199999999999999" hidden="1" x14ac:dyDescent="0.2"/>
    <row r="11722" ht="10.199999999999999" hidden="1" x14ac:dyDescent="0.2"/>
    <row r="11723" ht="10.199999999999999" hidden="1" x14ac:dyDescent="0.2"/>
    <row r="11724" ht="10.199999999999999" hidden="1" x14ac:dyDescent="0.2"/>
    <row r="11725" ht="10.199999999999999" hidden="1" x14ac:dyDescent="0.2"/>
    <row r="11726" ht="10.199999999999999" hidden="1" x14ac:dyDescent="0.2"/>
    <row r="11727" ht="10.199999999999999" hidden="1" x14ac:dyDescent="0.2"/>
    <row r="11728" ht="10.199999999999999" hidden="1" x14ac:dyDescent="0.2"/>
    <row r="11729" ht="10.199999999999999" hidden="1" x14ac:dyDescent="0.2"/>
    <row r="11730" ht="10.199999999999999" hidden="1" x14ac:dyDescent="0.2"/>
    <row r="11731" ht="10.199999999999999" hidden="1" x14ac:dyDescent="0.2"/>
    <row r="11732" ht="10.199999999999999" hidden="1" x14ac:dyDescent="0.2"/>
    <row r="11733" ht="10.199999999999999" hidden="1" x14ac:dyDescent="0.2"/>
    <row r="11734" ht="10.199999999999999" hidden="1" x14ac:dyDescent="0.2"/>
    <row r="11735" ht="10.199999999999999" hidden="1" x14ac:dyDescent="0.2"/>
    <row r="11736" ht="10.199999999999999" hidden="1" x14ac:dyDescent="0.2"/>
    <row r="11737" ht="10.199999999999999" hidden="1" x14ac:dyDescent="0.2"/>
    <row r="11738" ht="10.199999999999999" hidden="1" x14ac:dyDescent="0.2"/>
    <row r="11739" ht="10.199999999999999" hidden="1" x14ac:dyDescent="0.2"/>
    <row r="11740" ht="10.199999999999999" hidden="1" x14ac:dyDescent="0.2"/>
    <row r="11741" ht="10.199999999999999" hidden="1" x14ac:dyDescent="0.2"/>
    <row r="11742" ht="10.199999999999999" hidden="1" x14ac:dyDescent="0.2"/>
    <row r="11743" ht="10.199999999999999" hidden="1" x14ac:dyDescent="0.2"/>
    <row r="11744" ht="10.199999999999999" hidden="1" x14ac:dyDescent="0.2"/>
    <row r="11745" ht="10.199999999999999" hidden="1" x14ac:dyDescent="0.2"/>
    <row r="11746" ht="10.199999999999999" hidden="1" x14ac:dyDescent="0.2"/>
    <row r="11747" ht="10.199999999999999" hidden="1" x14ac:dyDescent="0.2"/>
    <row r="11748" ht="10.199999999999999" hidden="1" x14ac:dyDescent="0.2"/>
    <row r="11749" ht="10.199999999999999" hidden="1" x14ac:dyDescent="0.2"/>
    <row r="11750" ht="10.199999999999999" hidden="1" x14ac:dyDescent="0.2"/>
    <row r="11751" ht="10.199999999999999" hidden="1" x14ac:dyDescent="0.2"/>
    <row r="11752" ht="10.199999999999999" hidden="1" x14ac:dyDescent="0.2"/>
    <row r="11753" ht="10.199999999999999" hidden="1" x14ac:dyDescent="0.2"/>
    <row r="11754" ht="10.199999999999999" hidden="1" x14ac:dyDescent="0.2"/>
    <row r="11755" ht="10.199999999999999" hidden="1" x14ac:dyDescent="0.2"/>
    <row r="11756" ht="10.199999999999999" hidden="1" x14ac:dyDescent="0.2"/>
    <row r="11757" ht="10.199999999999999" hidden="1" x14ac:dyDescent="0.2"/>
    <row r="11758" ht="10.199999999999999" hidden="1" x14ac:dyDescent="0.2"/>
    <row r="11759" ht="10.199999999999999" hidden="1" x14ac:dyDescent="0.2"/>
    <row r="11760" ht="10.199999999999999" hidden="1" x14ac:dyDescent="0.2"/>
    <row r="11761" ht="10.199999999999999" hidden="1" x14ac:dyDescent="0.2"/>
    <row r="11762" ht="10.199999999999999" hidden="1" x14ac:dyDescent="0.2"/>
    <row r="11763" ht="10.199999999999999" hidden="1" x14ac:dyDescent="0.2"/>
    <row r="11764" ht="10.199999999999999" hidden="1" x14ac:dyDescent="0.2"/>
    <row r="11765" ht="10.199999999999999" hidden="1" x14ac:dyDescent="0.2"/>
    <row r="11766" ht="10.199999999999999" hidden="1" x14ac:dyDescent="0.2"/>
    <row r="11767" ht="10.199999999999999" hidden="1" x14ac:dyDescent="0.2"/>
    <row r="11768" ht="10.199999999999999" hidden="1" x14ac:dyDescent="0.2"/>
    <row r="11769" ht="10.199999999999999" hidden="1" x14ac:dyDescent="0.2"/>
    <row r="11770" ht="10.199999999999999" hidden="1" x14ac:dyDescent="0.2"/>
    <row r="11771" ht="10.199999999999999" hidden="1" x14ac:dyDescent="0.2"/>
    <row r="11772" ht="10.199999999999999" hidden="1" x14ac:dyDescent="0.2"/>
    <row r="11773" ht="10.199999999999999" hidden="1" x14ac:dyDescent="0.2"/>
    <row r="11774" ht="10.199999999999999" hidden="1" x14ac:dyDescent="0.2"/>
    <row r="11775" ht="10.199999999999999" hidden="1" x14ac:dyDescent="0.2"/>
    <row r="11776" ht="10.199999999999999" hidden="1" x14ac:dyDescent="0.2"/>
    <row r="11777" ht="10.199999999999999" hidden="1" x14ac:dyDescent="0.2"/>
    <row r="11778" ht="10.199999999999999" hidden="1" x14ac:dyDescent="0.2"/>
    <row r="11779" ht="10.199999999999999" hidden="1" x14ac:dyDescent="0.2"/>
    <row r="11780" ht="10.199999999999999" hidden="1" x14ac:dyDescent="0.2"/>
    <row r="11781" ht="10.199999999999999" hidden="1" x14ac:dyDescent="0.2"/>
    <row r="11782" ht="10.199999999999999" hidden="1" x14ac:dyDescent="0.2"/>
    <row r="11783" ht="10.199999999999999" hidden="1" x14ac:dyDescent="0.2"/>
    <row r="11784" ht="10.199999999999999" hidden="1" x14ac:dyDescent="0.2"/>
    <row r="11785" ht="10.199999999999999" hidden="1" x14ac:dyDescent="0.2"/>
    <row r="11786" ht="10.199999999999999" hidden="1" x14ac:dyDescent="0.2"/>
    <row r="11787" ht="10.199999999999999" hidden="1" x14ac:dyDescent="0.2"/>
    <row r="11788" ht="10.199999999999999" hidden="1" x14ac:dyDescent="0.2"/>
    <row r="11789" ht="10.199999999999999" hidden="1" x14ac:dyDescent="0.2"/>
    <row r="11790" ht="10.199999999999999" hidden="1" x14ac:dyDescent="0.2"/>
    <row r="11791" ht="10.199999999999999" hidden="1" x14ac:dyDescent="0.2"/>
    <row r="11792" ht="10.199999999999999" hidden="1" x14ac:dyDescent="0.2"/>
    <row r="11793" ht="10.199999999999999" hidden="1" x14ac:dyDescent="0.2"/>
    <row r="11794" ht="10.199999999999999" hidden="1" x14ac:dyDescent="0.2"/>
    <row r="11795" ht="10.199999999999999" hidden="1" x14ac:dyDescent="0.2"/>
    <row r="11796" ht="10.199999999999999" hidden="1" x14ac:dyDescent="0.2"/>
    <row r="11797" ht="10.199999999999999" hidden="1" x14ac:dyDescent="0.2"/>
    <row r="11798" ht="10.199999999999999" hidden="1" x14ac:dyDescent="0.2"/>
    <row r="11799" ht="10.199999999999999" hidden="1" x14ac:dyDescent="0.2"/>
    <row r="11800" ht="10.199999999999999" hidden="1" x14ac:dyDescent="0.2"/>
    <row r="11801" ht="10.199999999999999" hidden="1" x14ac:dyDescent="0.2"/>
    <row r="11802" ht="10.199999999999999" hidden="1" x14ac:dyDescent="0.2"/>
    <row r="11803" ht="10.199999999999999" hidden="1" x14ac:dyDescent="0.2"/>
    <row r="11804" ht="10.199999999999999" hidden="1" x14ac:dyDescent="0.2"/>
    <row r="11805" ht="10.199999999999999" hidden="1" x14ac:dyDescent="0.2"/>
    <row r="11806" ht="10.199999999999999" hidden="1" x14ac:dyDescent="0.2"/>
    <row r="11807" ht="10.199999999999999" hidden="1" x14ac:dyDescent="0.2"/>
    <row r="11808" ht="10.199999999999999" hidden="1" x14ac:dyDescent="0.2"/>
    <row r="11809" ht="10.199999999999999" hidden="1" x14ac:dyDescent="0.2"/>
    <row r="11810" ht="10.199999999999999" hidden="1" x14ac:dyDescent="0.2"/>
    <row r="11811" ht="10.199999999999999" hidden="1" x14ac:dyDescent="0.2"/>
    <row r="11812" ht="10.199999999999999" hidden="1" x14ac:dyDescent="0.2"/>
    <row r="11813" ht="10.199999999999999" hidden="1" x14ac:dyDescent="0.2"/>
    <row r="11814" ht="10.199999999999999" hidden="1" x14ac:dyDescent="0.2"/>
    <row r="11815" ht="10.199999999999999" hidden="1" x14ac:dyDescent="0.2"/>
    <row r="11816" ht="10.199999999999999" hidden="1" x14ac:dyDescent="0.2"/>
    <row r="11817" ht="10.199999999999999" hidden="1" x14ac:dyDescent="0.2"/>
    <row r="11818" ht="10.199999999999999" hidden="1" x14ac:dyDescent="0.2"/>
    <row r="11819" ht="10.199999999999999" hidden="1" x14ac:dyDescent="0.2"/>
    <row r="11820" ht="10.199999999999999" hidden="1" x14ac:dyDescent="0.2"/>
    <row r="11821" ht="10.199999999999999" hidden="1" x14ac:dyDescent="0.2"/>
    <row r="11822" ht="10.199999999999999" hidden="1" x14ac:dyDescent="0.2"/>
    <row r="11823" ht="10.199999999999999" hidden="1" x14ac:dyDescent="0.2"/>
    <row r="11824" ht="10.199999999999999" hidden="1" x14ac:dyDescent="0.2"/>
    <row r="11825" ht="10.199999999999999" hidden="1" x14ac:dyDescent="0.2"/>
    <row r="11826" ht="10.199999999999999" hidden="1" x14ac:dyDescent="0.2"/>
    <row r="11827" ht="10.199999999999999" hidden="1" x14ac:dyDescent="0.2"/>
    <row r="11828" ht="10.199999999999999" hidden="1" x14ac:dyDescent="0.2"/>
    <row r="11829" ht="10.199999999999999" hidden="1" x14ac:dyDescent="0.2"/>
    <row r="11830" ht="10.199999999999999" hidden="1" x14ac:dyDescent="0.2"/>
    <row r="11831" ht="10.199999999999999" hidden="1" x14ac:dyDescent="0.2"/>
    <row r="11832" ht="10.199999999999999" hidden="1" x14ac:dyDescent="0.2"/>
    <row r="11833" ht="10.199999999999999" hidden="1" x14ac:dyDescent="0.2"/>
    <row r="11834" ht="10.199999999999999" hidden="1" x14ac:dyDescent="0.2"/>
    <row r="11835" ht="10.199999999999999" hidden="1" x14ac:dyDescent="0.2"/>
    <row r="11836" ht="10.199999999999999" hidden="1" x14ac:dyDescent="0.2"/>
    <row r="11837" ht="10.199999999999999" hidden="1" x14ac:dyDescent="0.2"/>
    <row r="11838" ht="10.199999999999999" hidden="1" x14ac:dyDescent="0.2"/>
    <row r="11839" ht="10.199999999999999" hidden="1" x14ac:dyDescent="0.2"/>
    <row r="11840" ht="10.199999999999999" hidden="1" x14ac:dyDescent="0.2"/>
    <row r="11841" ht="10.199999999999999" hidden="1" x14ac:dyDescent="0.2"/>
    <row r="11842" ht="10.199999999999999" hidden="1" x14ac:dyDescent="0.2"/>
    <row r="11843" ht="10.199999999999999" hidden="1" x14ac:dyDescent="0.2"/>
    <row r="11844" ht="10.199999999999999" hidden="1" x14ac:dyDescent="0.2"/>
    <row r="11845" ht="10.199999999999999" hidden="1" x14ac:dyDescent="0.2"/>
    <row r="11846" ht="10.199999999999999" hidden="1" x14ac:dyDescent="0.2"/>
    <row r="11847" ht="10.199999999999999" hidden="1" x14ac:dyDescent="0.2"/>
    <row r="11848" ht="10.199999999999999" hidden="1" x14ac:dyDescent="0.2"/>
    <row r="11849" ht="10.199999999999999" hidden="1" x14ac:dyDescent="0.2"/>
    <row r="11850" ht="10.199999999999999" hidden="1" x14ac:dyDescent="0.2"/>
    <row r="11851" ht="10.199999999999999" hidden="1" x14ac:dyDescent="0.2"/>
    <row r="11852" ht="10.199999999999999" hidden="1" x14ac:dyDescent="0.2"/>
    <row r="11853" ht="10.199999999999999" hidden="1" x14ac:dyDescent="0.2"/>
    <row r="11854" ht="10.199999999999999" hidden="1" x14ac:dyDescent="0.2"/>
    <row r="11855" ht="10.199999999999999" hidden="1" x14ac:dyDescent="0.2"/>
    <row r="11856" ht="10.199999999999999" hidden="1" x14ac:dyDescent="0.2"/>
    <row r="11857" ht="10.199999999999999" hidden="1" x14ac:dyDescent="0.2"/>
    <row r="11858" ht="10.199999999999999" hidden="1" x14ac:dyDescent="0.2"/>
    <row r="11859" ht="10.199999999999999" hidden="1" x14ac:dyDescent="0.2"/>
    <row r="11860" ht="10.199999999999999" hidden="1" x14ac:dyDescent="0.2"/>
    <row r="11861" ht="10.199999999999999" hidden="1" x14ac:dyDescent="0.2"/>
    <row r="11862" ht="10.199999999999999" hidden="1" x14ac:dyDescent="0.2"/>
    <row r="11863" ht="10.199999999999999" hidden="1" x14ac:dyDescent="0.2"/>
    <row r="11864" ht="10.199999999999999" hidden="1" x14ac:dyDescent="0.2"/>
    <row r="11865" ht="10.199999999999999" hidden="1" x14ac:dyDescent="0.2"/>
    <row r="11866" ht="10.199999999999999" hidden="1" x14ac:dyDescent="0.2"/>
    <row r="11867" ht="10.199999999999999" hidden="1" x14ac:dyDescent="0.2"/>
    <row r="11868" ht="10.199999999999999" hidden="1" x14ac:dyDescent="0.2"/>
    <row r="11869" ht="10.199999999999999" hidden="1" x14ac:dyDescent="0.2"/>
    <row r="11870" ht="10.199999999999999" hidden="1" x14ac:dyDescent="0.2"/>
    <row r="11871" ht="10.199999999999999" hidden="1" x14ac:dyDescent="0.2"/>
    <row r="11872" ht="10.199999999999999" hidden="1" x14ac:dyDescent="0.2"/>
    <row r="11873" ht="10.199999999999999" hidden="1" x14ac:dyDescent="0.2"/>
    <row r="11874" ht="10.199999999999999" hidden="1" x14ac:dyDescent="0.2"/>
    <row r="11875" ht="10.199999999999999" hidden="1" x14ac:dyDescent="0.2"/>
    <row r="11876" ht="10.199999999999999" hidden="1" x14ac:dyDescent="0.2"/>
    <row r="11877" ht="10.199999999999999" hidden="1" x14ac:dyDescent="0.2"/>
    <row r="11878" ht="10.199999999999999" hidden="1" x14ac:dyDescent="0.2"/>
    <row r="11879" ht="10.199999999999999" hidden="1" x14ac:dyDescent="0.2"/>
    <row r="11880" ht="10.199999999999999" hidden="1" x14ac:dyDescent="0.2"/>
    <row r="11881" ht="10.199999999999999" hidden="1" x14ac:dyDescent="0.2"/>
    <row r="11882" ht="10.199999999999999" hidden="1" x14ac:dyDescent="0.2"/>
    <row r="11883" ht="10.199999999999999" hidden="1" x14ac:dyDescent="0.2"/>
    <row r="11884" ht="10.199999999999999" hidden="1" x14ac:dyDescent="0.2"/>
    <row r="11885" ht="10.199999999999999" hidden="1" x14ac:dyDescent="0.2"/>
    <row r="11886" ht="10.199999999999999" hidden="1" x14ac:dyDescent="0.2"/>
    <row r="11887" ht="10.199999999999999" hidden="1" x14ac:dyDescent="0.2"/>
    <row r="11888" ht="10.199999999999999" hidden="1" x14ac:dyDescent="0.2"/>
    <row r="11889" ht="10.199999999999999" hidden="1" x14ac:dyDescent="0.2"/>
    <row r="11890" ht="10.199999999999999" hidden="1" x14ac:dyDescent="0.2"/>
    <row r="11891" ht="10.199999999999999" hidden="1" x14ac:dyDescent="0.2"/>
    <row r="11892" ht="10.199999999999999" hidden="1" x14ac:dyDescent="0.2"/>
    <row r="11893" ht="10.199999999999999" hidden="1" x14ac:dyDescent="0.2"/>
    <row r="11894" ht="10.199999999999999" hidden="1" x14ac:dyDescent="0.2"/>
    <row r="11895" ht="10.199999999999999" hidden="1" x14ac:dyDescent="0.2"/>
    <row r="11896" ht="10.199999999999999" hidden="1" x14ac:dyDescent="0.2"/>
    <row r="11897" ht="10.199999999999999" hidden="1" x14ac:dyDescent="0.2"/>
    <row r="11898" ht="10.199999999999999" hidden="1" x14ac:dyDescent="0.2"/>
    <row r="11899" ht="10.199999999999999" hidden="1" x14ac:dyDescent="0.2"/>
    <row r="11900" ht="10.199999999999999" hidden="1" x14ac:dyDescent="0.2"/>
    <row r="11901" ht="10.199999999999999" hidden="1" x14ac:dyDescent="0.2"/>
    <row r="11902" ht="10.199999999999999" hidden="1" x14ac:dyDescent="0.2"/>
    <row r="11903" ht="10.199999999999999" hidden="1" x14ac:dyDescent="0.2"/>
    <row r="11904" ht="10.199999999999999" hidden="1" x14ac:dyDescent="0.2"/>
    <row r="11905" ht="10.199999999999999" hidden="1" x14ac:dyDescent="0.2"/>
    <row r="11906" ht="10.199999999999999" hidden="1" x14ac:dyDescent="0.2"/>
    <row r="11907" ht="10.199999999999999" hidden="1" x14ac:dyDescent="0.2"/>
    <row r="11908" ht="10.199999999999999" hidden="1" x14ac:dyDescent="0.2"/>
    <row r="11909" ht="10.199999999999999" hidden="1" x14ac:dyDescent="0.2"/>
    <row r="11910" ht="10.199999999999999" hidden="1" x14ac:dyDescent="0.2"/>
    <row r="11911" ht="10.199999999999999" hidden="1" x14ac:dyDescent="0.2"/>
    <row r="11912" ht="10.199999999999999" hidden="1" x14ac:dyDescent="0.2"/>
    <row r="11913" ht="10.199999999999999" hidden="1" x14ac:dyDescent="0.2"/>
    <row r="11914" ht="10.199999999999999" hidden="1" x14ac:dyDescent="0.2"/>
    <row r="11915" ht="10.199999999999999" hidden="1" x14ac:dyDescent="0.2"/>
    <row r="11916" ht="10.199999999999999" hidden="1" x14ac:dyDescent="0.2"/>
    <row r="11917" ht="10.199999999999999" hidden="1" x14ac:dyDescent="0.2"/>
    <row r="11918" ht="10.199999999999999" hidden="1" x14ac:dyDescent="0.2"/>
    <row r="11919" ht="10.199999999999999" hidden="1" x14ac:dyDescent="0.2"/>
    <row r="11920" ht="10.199999999999999" hidden="1" x14ac:dyDescent="0.2"/>
    <row r="11921" ht="10.199999999999999" hidden="1" x14ac:dyDescent="0.2"/>
    <row r="11922" ht="10.199999999999999" hidden="1" x14ac:dyDescent="0.2"/>
    <row r="11923" ht="10.199999999999999" hidden="1" x14ac:dyDescent="0.2"/>
    <row r="11924" ht="10.199999999999999" hidden="1" x14ac:dyDescent="0.2"/>
    <row r="11925" ht="10.199999999999999" hidden="1" x14ac:dyDescent="0.2"/>
    <row r="11926" ht="10.199999999999999" hidden="1" x14ac:dyDescent="0.2"/>
    <row r="11927" ht="10.199999999999999" hidden="1" x14ac:dyDescent="0.2"/>
    <row r="11928" ht="10.199999999999999" hidden="1" x14ac:dyDescent="0.2"/>
    <row r="11929" ht="10.199999999999999" hidden="1" x14ac:dyDescent="0.2"/>
    <row r="11930" ht="10.199999999999999" hidden="1" x14ac:dyDescent="0.2"/>
    <row r="11931" ht="10.199999999999999" hidden="1" x14ac:dyDescent="0.2"/>
    <row r="11932" ht="10.199999999999999" hidden="1" x14ac:dyDescent="0.2"/>
    <row r="11933" ht="10.199999999999999" hidden="1" x14ac:dyDescent="0.2"/>
    <row r="11934" ht="10.199999999999999" hidden="1" x14ac:dyDescent="0.2"/>
    <row r="11935" ht="10.199999999999999" hidden="1" x14ac:dyDescent="0.2"/>
    <row r="11936" ht="10.199999999999999" hidden="1" x14ac:dyDescent="0.2"/>
    <row r="11937" ht="10.199999999999999" hidden="1" x14ac:dyDescent="0.2"/>
    <row r="11938" ht="10.199999999999999" hidden="1" x14ac:dyDescent="0.2"/>
    <row r="11939" ht="10.199999999999999" hidden="1" x14ac:dyDescent="0.2"/>
    <row r="11940" ht="10.199999999999999" hidden="1" x14ac:dyDescent="0.2"/>
    <row r="11941" ht="10.199999999999999" hidden="1" x14ac:dyDescent="0.2"/>
    <row r="11942" ht="10.199999999999999" hidden="1" x14ac:dyDescent="0.2"/>
    <row r="11943" ht="10.199999999999999" hidden="1" x14ac:dyDescent="0.2"/>
    <row r="11944" ht="10.199999999999999" hidden="1" x14ac:dyDescent="0.2"/>
    <row r="11945" ht="10.199999999999999" hidden="1" x14ac:dyDescent="0.2"/>
    <row r="11946" ht="10.199999999999999" hidden="1" x14ac:dyDescent="0.2"/>
    <row r="11947" ht="10.199999999999999" hidden="1" x14ac:dyDescent="0.2"/>
    <row r="11948" ht="10.199999999999999" hidden="1" x14ac:dyDescent="0.2"/>
    <row r="11949" ht="10.199999999999999" hidden="1" x14ac:dyDescent="0.2"/>
    <row r="11950" ht="10.199999999999999" hidden="1" x14ac:dyDescent="0.2"/>
    <row r="11951" ht="10.199999999999999" hidden="1" x14ac:dyDescent="0.2"/>
    <row r="11952" ht="10.199999999999999" hidden="1" x14ac:dyDescent="0.2"/>
    <row r="11953" ht="10.199999999999999" hidden="1" x14ac:dyDescent="0.2"/>
    <row r="11954" ht="10.199999999999999" hidden="1" x14ac:dyDescent="0.2"/>
    <row r="11955" ht="10.199999999999999" hidden="1" x14ac:dyDescent="0.2"/>
    <row r="11956" ht="10.199999999999999" hidden="1" x14ac:dyDescent="0.2"/>
    <row r="11957" ht="10.199999999999999" hidden="1" x14ac:dyDescent="0.2"/>
    <row r="11958" ht="10.199999999999999" hidden="1" x14ac:dyDescent="0.2"/>
    <row r="11959" ht="10.199999999999999" hidden="1" x14ac:dyDescent="0.2"/>
    <row r="11960" ht="10.199999999999999" hidden="1" x14ac:dyDescent="0.2"/>
    <row r="11961" ht="10.199999999999999" hidden="1" x14ac:dyDescent="0.2"/>
    <row r="11962" ht="10.199999999999999" hidden="1" x14ac:dyDescent="0.2"/>
    <row r="11963" ht="10.199999999999999" hidden="1" x14ac:dyDescent="0.2"/>
    <row r="11964" ht="10.199999999999999" hidden="1" x14ac:dyDescent="0.2"/>
    <row r="11965" ht="10.199999999999999" hidden="1" x14ac:dyDescent="0.2"/>
    <row r="11966" ht="10.199999999999999" hidden="1" x14ac:dyDescent="0.2"/>
    <row r="11967" ht="10.199999999999999" hidden="1" x14ac:dyDescent="0.2"/>
    <row r="11968" ht="10.199999999999999" hidden="1" x14ac:dyDescent="0.2"/>
    <row r="11969" ht="10.199999999999999" hidden="1" x14ac:dyDescent="0.2"/>
    <row r="11970" ht="10.199999999999999" hidden="1" x14ac:dyDescent="0.2"/>
    <row r="11971" ht="10.199999999999999" hidden="1" x14ac:dyDescent="0.2"/>
    <row r="11972" ht="10.199999999999999" hidden="1" x14ac:dyDescent="0.2"/>
    <row r="11973" ht="10.199999999999999" hidden="1" x14ac:dyDescent="0.2"/>
    <row r="11974" ht="10.199999999999999" hidden="1" x14ac:dyDescent="0.2"/>
    <row r="11975" ht="10.199999999999999" hidden="1" x14ac:dyDescent="0.2"/>
    <row r="11976" ht="10.199999999999999" hidden="1" x14ac:dyDescent="0.2"/>
    <row r="11977" ht="10.199999999999999" hidden="1" x14ac:dyDescent="0.2"/>
    <row r="11978" ht="10.199999999999999" hidden="1" x14ac:dyDescent="0.2"/>
    <row r="11979" ht="10.199999999999999" hidden="1" x14ac:dyDescent="0.2"/>
    <row r="11980" ht="10.199999999999999" hidden="1" x14ac:dyDescent="0.2"/>
    <row r="11981" ht="10.199999999999999" hidden="1" x14ac:dyDescent="0.2"/>
    <row r="11982" ht="10.199999999999999" hidden="1" x14ac:dyDescent="0.2"/>
    <row r="11983" ht="10.199999999999999" hidden="1" x14ac:dyDescent="0.2"/>
    <row r="11984" ht="10.199999999999999" hidden="1" x14ac:dyDescent="0.2"/>
    <row r="11985" ht="10.199999999999999" hidden="1" x14ac:dyDescent="0.2"/>
    <row r="11986" ht="10.199999999999999" hidden="1" x14ac:dyDescent="0.2"/>
    <row r="11987" ht="10.199999999999999" hidden="1" x14ac:dyDescent="0.2"/>
    <row r="11988" ht="10.199999999999999" hidden="1" x14ac:dyDescent="0.2"/>
    <row r="11989" ht="10.199999999999999" hidden="1" x14ac:dyDescent="0.2"/>
    <row r="11990" ht="10.199999999999999" hidden="1" x14ac:dyDescent="0.2"/>
    <row r="11991" ht="10.199999999999999" hidden="1" x14ac:dyDescent="0.2"/>
    <row r="11992" ht="10.199999999999999" hidden="1" x14ac:dyDescent="0.2"/>
    <row r="11993" ht="10.199999999999999" hidden="1" x14ac:dyDescent="0.2"/>
    <row r="11994" ht="10.199999999999999" hidden="1" x14ac:dyDescent="0.2"/>
    <row r="11995" ht="10.199999999999999" hidden="1" x14ac:dyDescent="0.2"/>
    <row r="11996" ht="10.199999999999999" hidden="1" x14ac:dyDescent="0.2"/>
    <row r="11997" ht="10.199999999999999" hidden="1" x14ac:dyDescent="0.2"/>
    <row r="11998" ht="10.199999999999999" hidden="1" x14ac:dyDescent="0.2"/>
    <row r="11999" ht="10.199999999999999" hidden="1" x14ac:dyDescent="0.2"/>
    <row r="12000" ht="10.199999999999999" hidden="1" x14ac:dyDescent="0.2"/>
    <row r="12001" ht="10.199999999999999" hidden="1" x14ac:dyDescent="0.2"/>
    <row r="12002" ht="10.199999999999999" hidden="1" x14ac:dyDescent="0.2"/>
    <row r="12003" ht="10.199999999999999" hidden="1" x14ac:dyDescent="0.2"/>
    <row r="12004" ht="10.199999999999999" hidden="1" x14ac:dyDescent="0.2"/>
    <row r="12005" ht="10.199999999999999" hidden="1" x14ac:dyDescent="0.2"/>
    <row r="12006" ht="10.199999999999999" hidden="1" x14ac:dyDescent="0.2"/>
    <row r="12007" ht="10.199999999999999" hidden="1" x14ac:dyDescent="0.2"/>
    <row r="12008" ht="10.199999999999999" hidden="1" x14ac:dyDescent="0.2"/>
    <row r="12009" ht="10.199999999999999" hidden="1" x14ac:dyDescent="0.2"/>
    <row r="12010" ht="10.199999999999999" hidden="1" x14ac:dyDescent="0.2"/>
    <row r="12011" ht="10.199999999999999" hidden="1" x14ac:dyDescent="0.2"/>
    <row r="12012" ht="10.199999999999999" hidden="1" x14ac:dyDescent="0.2"/>
    <row r="12013" ht="10.199999999999999" hidden="1" x14ac:dyDescent="0.2"/>
    <row r="12014" ht="10.199999999999999" hidden="1" x14ac:dyDescent="0.2"/>
    <row r="12015" ht="10.199999999999999" hidden="1" x14ac:dyDescent="0.2"/>
    <row r="12016" ht="10.199999999999999" hidden="1" x14ac:dyDescent="0.2"/>
    <row r="12017" ht="10.199999999999999" hidden="1" x14ac:dyDescent="0.2"/>
    <row r="12018" ht="10.199999999999999" hidden="1" x14ac:dyDescent="0.2"/>
    <row r="12019" ht="10.199999999999999" hidden="1" x14ac:dyDescent="0.2"/>
    <row r="12020" ht="10.199999999999999" hidden="1" x14ac:dyDescent="0.2"/>
    <row r="12021" ht="10.199999999999999" hidden="1" x14ac:dyDescent="0.2"/>
    <row r="12022" ht="10.199999999999999" hidden="1" x14ac:dyDescent="0.2"/>
    <row r="12023" ht="10.199999999999999" hidden="1" x14ac:dyDescent="0.2"/>
    <row r="12024" ht="10.199999999999999" hidden="1" x14ac:dyDescent="0.2"/>
    <row r="12025" ht="10.199999999999999" hidden="1" x14ac:dyDescent="0.2"/>
    <row r="12026" ht="10.199999999999999" hidden="1" x14ac:dyDescent="0.2"/>
    <row r="12027" ht="10.199999999999999" hidden="1" x14ac:dyDescent="0.2"/>
    <row r="12028" ht="10.199999999999999" hidden="1" x14ac:dyDescent="0.2"/>
    <row r="12029" ht="10.199999999999999" hidden="1" x14ac:dyDescent="0.2"/>
    <row r="12030" ht="10.199999999999999" hidden="1" x14ac:dyDescent="0.2"/>
    <row r="12031" ht="10.199999999999999" hidden="1" x14ac:dyDescent="0.2"/>
    <row r="12032" ht="10.199999999999999" hidden="1" x14ac:dyDescent="0.2"/>
    <row r="12033" ht="10.199999999999999" hidden="1" x14ac:dyDescent="0.2"/>
    <row r="12034" ht="10.199999999999999" hidden="1" x14ac:dyDescent="0.2"/>
    <row r="12035" ht="10.199999999999999" hidden="1" x14ac:dyDescent="0.2"/>
    <row r="12036" ht="10.199999999999999" hidden="1" x14ac:dyDescent="0.2"/>
    <row r="12037" ht="10.199999999999999" hidden="1" x14ac:dyDescent="0.2"/>
    <row r="12038" ht="10.199999999999999" hidden="1" x14ac:dyDescent="0.2"/>
    <row r="12039" ht="10.199999999999999" hidden="1" x14ac:dyDescent="0.2"/>
    <row r="12040" ht="10.199999999999999" hidden="1" x14ac:dyDescent="0.2"/>
    <row r="12041" ht="10.199999999999999" hidden="1" x14ac:dyDescent="0.2"/>
    <row r="12042" ht="10.199999999999999" hidden="1" x14ac:dyDescent="0.2"/>
    <row r="12043" ht="10.199999999999999" hidden="1" x14ac:dyDescent="0.2"/>
    <row r="12044" ht="10.199999999999999" hidden="1" x14ac:dyDescent="0.2"/>
    <row r="12045" ht="10.199999999999999" hidden="1" x14ac:dyDescent="0.2"/>
    <row r="12046" ht="10.199999999999999" hidden="1" x14ac:dyDescent="0.2"/>
    <row r="12047" ht="10.199999999999999" hidden="1" x14ac:dyDescent="0.2"/>
    <row r="12048" ht="10.199999999999999" hidden="1" x14ac:dyDescent="0.2"/>
    <row r="12049" ht="10.199999999999999" hidden="1" x14ac:dyDescent="0.2"/>
    <row r="12050" ht="10.199999999999999" hidden="1" x14ac:dyDescent="0.2"/>
    <row r="12051" ht="10.199999999999999" hidden="1" x14ac:dyDescent="0.2"/>
    <row r="12052" ht="10.199999999999999" hidden="1" x14ac:dyDescent="0.2"/>
    <row r="12053" ht="10.199999999999999" hidden="1" x14ac:dyDescent="0.2"/>
    <row r="12054" ht="10.199999999999999" hidden="1" x14ac:dyDescent="0.2"/>
    <row r="12055" ht="10.199999999999999" hidden="1" x14ac:dyDescent="0.2"/>
    <row r="12056" ht="10.199999999999999" hidden="1" x14ac:dyDescent="0.2"/>
    <row r="12057" ht="10.199999999999999" hidden="1" x14ac:dyDescent="0.2"/>
    <row r="12058" ht="10.199999999999999" hidden="1" x14ac:dyDescent="0.2"/>
    <row r="12059" ht="10.199999999999999" hidden="1" x14ac:dyDescent="0.2"/>
    <row r="12060" ht="10.199999999999999" hidden="1" x14ac:dyDescent="0.2"/>
    <row r="12061" ht="10.199999999999999" hidden="1" x14ac:dyDescent="0.2"/>
    <row r="12062" ht="10.199999999999999" hidden="1" x14ac:dyDescent="0.2"/>
    <row r="12063" ht="10.199999999999999" hidden="1" x14ac:dyDescent="0.2"/>
    <row r="12064" ht="10.199999999999999" hidden="1" x14ac:dyDescent="0.2"/>
    <row r="12065" ht="10.199999999999999" hidden="1" x14ac:dyDescent="0.2"/>
    <row r="12066" ht="10.199999999999999" hidden="1" x14ac:dyDescent="0.2"/>
    <row r="12067" ht="10.199999999999999" hidden="1" x14ac:dyDescent="0.2"/>
    <row r="12068" ht="10.199999999999999" hidden="1" x14ac:dyDescent="0.2"/>
    <row r="12069" ht="10.199999999999999" hidden="1" x14ac:dyDescent="0.2"/>
    <row r="12070" ht="10.199999999999999" hidden="1" x14ac:dyDescent="0.2"/>
    <row r="12071" ht="10.199999999999999" hidden="1" x14ac:dyDescent="0.2"/>
    <row r="12072" ht="10.199999999999999" hidden="1" x14ac:dyDescent="0.2"/>
    <row r="12073" ht="10.199999999999999" hidden="1" x14ac:dyDescent="0.2"/>
    <row r="12074" ht="10.199999999999999" hidden="1" x14ac:dyDescent="0.2"/>
    <row r="12075" ht="10.199999999999999" hidden="1" x14ac:dyDescent="0.2"/>
    <row r="12076" ht="10.199999999999999" hidden="1" x14ac:dyDescent="0.2"/>
    <row r="12077" ht="10.199999999999999" hidden="1" x14ac:dyDescent="0.2"/>
    <row r="12078" ht="10.199999999999999" hidden="1" x14ac:dyDescent="0.2"/>
    <row r="12079" ht="10.199999999999999" hidden="1" x14ac:dyDescent="0.2"/>
    <row r="12080" ht="10.199999999999999" hidden="1" x14ac:dyDescent="0.2"/>
    <row r="12081" ht="10.199999999999999" hidden="1" x14ac:dyDescent="0.2"/>
    <row r="12082" ht="10.199999999999999" hidden="1" x14ac:dyDescent="0.2"/>
    <row r="12083" ht="10.199999999999999" hidden="1" x14ac:dyDescent="0.2"/>
    <row r="12084" ht="10.199999999999999" hidden="1" x14ac:dyDescent="0.2"/>
    <row r="12085" ht="10.199999999999999" hidden="1" x14ac:dyDescent="0.2"/>
    <row r="12086" ht="10.199999999999999" hidden="1" x14ac:dyDescent="0.2"/>
    <row r="12087" ht="10.199999999999999" hidden="1" x14ac:dyDescent="0.2"/>
    <row r="12088" ht="10.199999999999999" hidden="1" x14ac:dyDescent="0.2"/>
    <row r="12089" ht="10.199999999999999" hidden="1" x14ac:dyDescent="0.2"/>
    <row r="12090" ht="10.199999999999999" hidden="1" x14ac:dyDescent="0.2"/>
    <row r="12091" ht="10.199999999999999" hidden="1" x14ac:dyDescent="0.2"/>
    <row r="12092" ht="10.199999999999999" hidden="1" x14ac:dyDescent="0.2"/>
    <row r="12093" ht="10.199999999999999" hidden="1" x14ac:dyDescent="0.2"/>
    <row r="12094" ht="10.199999999999999" hidden="1" x14ac:dyDescent="0.2"/>
    <row r="12095" ht="10.199999999999999" hidden="1" x14ac:dyDescent="0.2"/>
    <row r="12096" ht="10.199999999999999" hidden="1" x14ac:dyDescent="0.2"/>
    <row r="12097" ht="10.199999999999999" hidden="1" x14ac:dyDescent="0.2"/>
    <row r="12098" ht="10.199999999999999" hidden="1" x14ac:dyDescent="0.2"/>
    <row r="12099" ht="10.199999999999999" hidden="1" x14ac:dyDescent="0.2"/>
    <row r="12100" ht="10.199999999999999" hidden="1" x14ac:dyDescent="0.2"/>
    <row r="12101" ht="10.199999999999999" hidden="1" x14ac:dyDescent="0.2"/>
    <row r="12102" ht="10.199999999999999" hidden="1" x14ac:dyDescent="0.2"/>
    <row r="12103" ht="10.199999999999999" hidden="1" x14ac:dyDescent="0.2"/>
    <row r="12104" ht="10.199999999999999" hidden="1" x14ac:dyDescent="0.2"/>
    <row r="12105" ht="10.199999999999999" hidden="1" x14ac:dyDescent="0.2"/>
    <row r="12106" ht="10.199999999999999" hidden="1" x14ac:dyDescent="0.2"/>
    <row r="12107" ht="10.199999999999999" hidden="1" x14ac:dyDescent="0.2"/>
    <row r="12108" ht="10.199999999999999" hidden="1" x14ac:dyDescent="0.2"/>
    <row r="12109" ht="10.199999999999999" hidden="1" x14ac:dyDescent="0.2"/>
    <row r="12110" ht="10.199999999999999" hidden="1" x14ac:dyDescent="0.2"/>
    <row r="12111" ht="10.199999999999999" hidden="1" x14ac:dyDescent="0.2"/>
    <row r="12112" ht="10.199999999999999" hidden="1" x14ac:dyDescent="0.2"/>
    <row r="12113" ht="10.199999999999999" hidden="1" x14ac:dyDescent="0.2"/>
    <row r="12114" ht="10.199999999999999" hidden="1" x14ac:dyDescent="0.2"/>
    <row r="12115" ht="10.199999999999999" hidden="1" x14ac:dyDescent="0.2"/>
    <row r="12116" ht="10.199999999999999" hidden="1" x14ac:dyDescent="0.2"/>
    <row r="12117" ht="10.199999999999999" hidden="1" x14ac:dyDescent="0.2"/>
    <row r="12118" ht="10.199999999999999" hidden="1" x14ac:dyDescent="0.2"/>
    <row r="12119" ht="10.199999999999999" hidden="1" x14ac:dyDescent="0.2"/>
    <row r="12120" ht="10.199999999999999" hidden="1" x14ac:dyDescent="0.2"/>
    <row r="12121" ht="10.199999999999999" hidden="1" x14ac:dyDescent="0.2"/>
    <row r="12122" ht="10.199999999999999" hidden="1" x14ac:dyDescent="0.2"/>
    <row r="12123" ht="10.199999999999999" hidden="1" x14ac:dyDescent="0.2"/>
    <row r="12124" ht="10.199999999999999" hidden="1" x14ac:dyDescent="0.2"/>
    <row r="12125" ht="10.199999999999999" hidden="1" x14ac:dyDescent="0.2"/>
    <row r="12126" ht="10.199999999999999" hidden="1" x14ac:dyDescent="0.2"/>
    <row r="12127" ht="10.199999999999999" hidden="1" x14ac:dyDescent="0.2"/>
    <row r="12128" ht="10.199999999999999" hidden="1" x14ac:dyDescent="0.2"/>
    <row r="12129" ht="10.199999999999999" hidden="1" x14ac:dyDescent="0.2"/>
    <row r="12130" ht="10.199999999999999" hidden="1" x14ac:dyDescent="0.2"/>
    <row r="12131" ht="10.199999999999999" hidden="1" x14ac:dyDescent="0.2"/>
    <row r="12132" ht="10.199999999999999" hidden="1" x14ac:dyDescent="0.2"/>
    <row r="12133" ht="10.199999999999999" hidden="1" x14ac:dyDescent="0.2"/>
    <row r="12134" ht="10.199999999999999" hidden="1" x14ac:dyDescent="0.2"/>
    <row r="12135" ht="10.199999999999999" hidden="1" x14ac:dyDescent="0.2"/>
    <row r="12136" ht="10.199999999999999" hidden="1" x14ac:dyDescent="0.2"/>
    <row r="12137" ht="10.199999999999999" hidden="1" x14ac:dyDescent="0.2"/>
    <row r="12138" ht="10.199999999999999" hidden="1" x14ac:dyDescent="0.2"/>
    <row r="12139" ht="10.199999999999999" hidden="1" x14ac:dyDescent="0.2"/>
    <row r="12140" ht="10.199999999999999" hidden="1" x14ac:dyDescent="0.2"/>
    <row r="12141" ht="10.199999999999999" hidden="1" x14ac:dyDescent="0.2"/>
    <row r="12142" ht="10.199999999999999" hidden="1" x14ac:dyDescent="0.2"/>
    <row r="12143" ht="10.199999999999999" hidden="1" x14ac:dyDescent="0.2"/>
    <row r="12144" ht="10.199999999999999" hidden="1" x14ac:dyDescent="0.2"/>
    <row r="12145" ht="10.199999999999999" hidden="1" x14ac:dyDescent="0.2"/>
    <row r="12146" ht="10.199999999999999" hidden="1" x14ac:dyDescent="0.2"/>
    <row r="12147" ht="10.199999999999999" hidden="1" x14ac:dyDescent="0.2"/>
    <row r="12148" ht="10.199999999999999" hidden="1" x14ac:dyDescent="0.2"/>
    <row r="12149" ht="10.199999999999999" hidden="1" x14ac:dyDescent="0.2"/>
    <row r="12150" ht="10.199999999999999" hidden="1" x14ac:dyDescent="0.2"/>
    <row r="12151" ht="10.199999999999999" hidden="1" x14ac:dyDescent="0.2"/>
    <row r="12152" ht="10.199999999999999" hidden="1" x14ac:dyDescent="0.2"/>
    <row r="12153" ht="10.199999999999999" hidden="1" x14ac:dyDescent="0.2"/>
    <row r="12154" ht="10.199999999999999" hidden="1" x14ac:dyDescent="0.2"/>
    <row r="12155" ht="10.199999999999999" hidden="1" x14ac:dyDescent="0.2"/>
    <row r="12156" ht="10.199999999999999" hidden="1" x14ac:dyDescent="0.2"/>
    <row r="12157" ht="10.199999999999999" hidden="1" x14ac:dyDescent="0.2"/>
    <row r="12158" ht="10.199999999999999" hidden="1" x14ac:dyDescent="0.2"/>
    <row r="12159" ht="10.199999999999999" hidden="1" x14ac:dyDescent="0.2"/>
    <row r="12160" ht="10.199999999999999" hidden="1" x14ac:dyDescent="0.2"/>
    <row r="12161" ht="10.199999999999999" hidden="1" x14ac:dyDescent="0.2"/>
    <row r="12162" ht="10.199999999999999" hidden="1" x14ac:dyDescent="0.2"/>
    <row r="12163" ht="10.199999999999999" hidden="1" x14ac:dyDescent="0.2"/>
    <row r="12164" ht="10.199999999999999" hidden="1" x14ac:dyDescent="0.2"/>
    <row r="12165" ht="10.199999999999999" hidden="1" x14ac:dyDescent="0.2"/>
    <row r="12166" ht="10.199999999999999" hidden="1" x14ac:dyDescent="0.2"/>
    <row r="12167" ht="10.199999999999999" hidden="1" x14ac:dyDescent="0.2"/>
    <row r="12168" ht="10.199999999999999" hidden="1" x14ac:dyDescent="0.2"/>
    <row r="12169" ht="10.199999999999999" hidden="1" x14ac:dyDescent="0.2"/>
    <row r="12170" ht="10.199999999999999" hidden="1" x14ac:dyDescent="0.2"/>
    <row r="12171" ht="10.199999999999999" hidden="1" x14ac:dyDescent="0.2"/>
    <row r="12172" ht="10.199999999999999" hidden="1" x14ac:dyDescent="0.2"/>
    <row r="12173" ht="10.199999999999999" hidden="1" x14ac:dyDescent="0.2"/>
    <row r="12174" ht="10.199999999999999" hidden="1" x14ac:dyDescent="0.2"/>
    <row r="12175" ht="10.199999999999999" hidden="1" x14ac:dyDescent="0.2"/>
    <row r="12176" ht="10.199999999999999" hidden="1" x14ac:dyDescent="0.2"/>
    <row r="12177" ht="10.199999999999999" hidden="1" x14ac:dyDescent="0.2"/>
    <row r="12178" ht="10.199999999999999" hidden="1" x14ac:dyDescent="0.2"/>
    <row r="12179" ht="10.199999999999999" hidden="1" x14ac:dyDescent="0.2"/>
    <row r="12180" ht="10.199999999999999" hidden="1" x14ac:dyDescent="0.2"/>
    <row r="12181" ht="10.199999999999999" hidden="1" x14ac:dyDescent="0.2"/>
    <row r="12182" ht="10.199999999999999" hidden="1" x14ac:dyDescent="0.2"/>
    <row r="12183" ht="10.199999999999999" hidden="1" x14ac:dyDescent="0.2"/>
    <row r="12184" ht="10.199999999999999" hidden="1" x14ac:dyDescent="0.2"/>
    <row r="12185" ht="10.199999999999999" hidden="1" x14ac:dyDescent="0.2"/>
    <row r="12186" ht="10.199999999999999" hidden="1" x14ac:dyDescent="0.2"/>
    <row r="12187" ht="10.199999999999999" hidden="1" x14ac:dyDescent="0.2"/>
    <row r="12188" ht="10.199999999999999" hidden="1" x14ac:dyDescent="0.2"/>
    <row r="12189" ht="10.199999999999999" hidden="1" x14ac:dyDescent="0.2"/>
    <row r="12190" ht="10.199999999999999" hidden="1" x14ac:dyDescent="0.2"/>
    <row r="12191" ht="10.199999999999999" hidden="1" x14ac:dyDescent="0.2"/>
    <row r="12192" ht="10.199999999999999" hidden="1" x14ac:dyDescent="0.2"/>
    <row r="12193" ht="10.199999999999999" hidden="1" x14ac:dyDescent="0.2"/>
    <row r="12194" ht="10.199999999999999" hidden="1" x14ac:dyDescent="0.2"/>
    <row r="12195" ht="10.199999999999999" hidden="1" x14ac:dyDescent="0.2"/>
    <row r="12196" ht="10.199999999999999" hidden="1" x14ac:dyDescent="0.2"/>
    <row r="12197" ht="10.199999999999999" hidden="1" x14ac:dyDescent="0.2"/>
    <row r="12198" ht="10.199999999999999" hidden="1" x14ac:dyDescent="0.2"/>
    <row r="12199" ht="10.199999999999999" hidden="1" x14ac:dyDescent="0.2"/>
    <row r="12200" ht="10.199999999999999" hidden="1" x14ac:dyDescent="0.2"/>
    <row r="12201" ht="10.199999999999999" hidden="1" x14ac:dyDescent="0.2"/>
    <row r="12202" ht="10.199999999999999" hidden="1" x14ac:dyDescent="0.2"/>
    <row r="12203" ht="10.199999999999999" hidden="1" x14ac:dyDescent="0.2"/>
    <row r="12204" ht="10.199999999999999" hidden="1" x14ac:dyDescent="0.2"/>
    <row r="12205" ht="10.199999999999999" hidden="1" x14ac:dyDescent="0.2"/>
    <row r="12206" ht="10.199999999999999" hidden="1" x14ac:dyDescent="0.2"/>
    <row r="12207" ht="10.199999999999999" hidden="1" x14ac:dyDescent="0.2"/>
    <row r="12208" ht="10.199999999999999" hidden="1" x14ac:dyDescent="0.2"/>
    <row r="12209" ht="10.199999999999999" hidden="1" x14ac:dyDescent="0.2"/>
    <row r="12210" ht="10.199999999999999" hidden="1" x14ac:dyDescent="0.2"/>
    <row r="12211" ht="10.199999999999999" hidden="1" x14ac:dyDescent="0.2"/>
    <row r="12212" ht="10.199999999999999" hidden="1" x14ac:dyDescent="0.2"/>
    <row r="12213" ht="10.199999999999999" hidden="1" x14ac:dyDescent="0.2"/>
    <row r="12214" ht="10.199999999999999" hidden="1" x14ac:dyDescent="0.2"/>
    <row r="12215" ht="10.199999999999999" hidden="1" x14ac:dyDescent="0.2"/>
    <row r="12216" ht="10.199999999999999" hidden="1" x14ac:dyDescent="0.2"/>
    <row r="12217" ht="10.199999999999999" hidden="1" x14ac:dyDescent="0.2"/>
    <row r="12218" ht="10.199999999999999" hidden="1" x14ac:dyDescent="0.2"/>
    <row r="12219" ht="10.199999999999999" hidden="1" x14ac:dyDescent="0.2"/>
    <row r="12220" ht="10.199999999999999" hidden="1" x14ac:dyDescent="0.2"/>
    <row r="12221" ht="10.199999999999999" hidden="1" x14ac:dyDescent="0.2"/>
    <row r="12222" ht="10.199999999999999" hidden="1" x14ac:dyDescent="0.2"/>
    <row r="12223" ht="10.199999999999999" hidden="1" x14ac:dyDescent="0.2"/>
    <row r="12224" ht="10.199999999999999" hidden="1" x14ac:dyDescent="0.2"/>
    <row r="12225" ht="10.199999999999999" hidden="1" x14ac:dyDescent="0.2"/>
    <row r="12226" ht="10.199999999999999" hidden="1" x14ac:dyDescent="0.2"/>
    <row r="12227" ht="10.199999999999999" hidden="1" x14ac:dyDescent="0.2"/>
    <row r="12228" ht="10.199999999999999" hidden="1" x14ac:dyDescent="0.2"/>
    <row r="12229" ht="10.199999999999999" hidden="1" x14ac:dyDescent="0.2"/>
    <row r="12230" ht="10.199999999999999" hidden="1" x14ac:dyDescent="0.2"/>
    <row r="12231" ht="10.199999999999999" hidden="1" x14ac:dyDescent="0.2"/>
    <row r="12232" ht="10.199999999999999" hidden="1" x14ac:dyDescent="0.2"/>
    <row r="12233" ht="10.199999999999999" hidden="1" x14ac:dyDescent="0.2"/>
    <row r="12234" ht="10.199999999999999" hidden="1" x14ac:dyDescent="0.2"/>
    <row r="12235" ht="10.199999999999999" hidden="1" x14ac:dyDescent="0.2"/>
    <row r="12236" ht="10.199999999999999" hidden="1" x14ac:dyDescent="0.2"/>
    <row r="12237" ht="10.199999999999999" hidden="1" x14ac:dyDescent="0.2"/>
    <row r="12238" ht="10.199999999999999" hidden="1" x14ac:dyDescent="0.2"/>
    <row r="12239" ht="10.199999999999999" hidden="1" x14ac:dyDescent="0.2"/>
    <row r="12240" ht="10.199999999999999" hidden="1" x14ac:dyDescent="0.2"/>
    <row r="12241" ht="10.199999999999999" hidden="1" x14ac:dyDescent="0.2"/>
    <row r="12242" ht="10.199999999999999" hidden="1" x14ac:dyDescent="0.2"/>
    <row r="12243" ht="10.199999999999999" hidden="1" x14ac:dyDescent="0.2"/>
    <row r="12244" ht="10.199999999999999" hidden="1" x14ac:dyDescent="0.2"/>
    <row r="12245" ht="10.199999999999999" hidden="1" x14ac:dyDescent="0.2"/>
    <row r="12246" ht="10.199999999999999" hidden="1" x14ac:dyDescent="0.2"/>
    <row r="12247" ht="10.199999999999999" hidden="1" x14ac:dyDescent="0.2"/>
    <row r="12248" ht="10.199999999999999" hidden="1" x14ac:dyDescent="0.2"/>
    <row r="12249" ht="10.199999999999999" hidden="1" x14ac:dyDescent="0.2"/>
    <row r="12250" ht="10.199999999999999" hidden="1" x14ac:dyDescent="0.2"/>
    <row r="12251" ht="10.199999999999999" hidden="1" x14ac:dyDescent="0.2"/>
    <row r="12252" ht="10.199999999999999" hidden="1" x14ac:dyDescent="0.2"/>
    <row r="12253" ht="10.199999999999999" hidden="1" x14ac:dyDescent="0.2"/>
    <row r="12254" ht="10.199999999999999" hidden="1" x14ac:dyDescent="0.2"/>
    <row r="12255" ht="10.199999999999999" hidden="1" x14ac:dyDescent="0.2"/>
    <row r="12256" ht="10.199999999999999" hidden="1" x14ac:dyDescent="0.2"/>
    <row r="12257" ht="10.199999999999999" hidden="1" x14ac:dyDescent="0.2"/>
    <row r="12258" ht="10.199999999999999" hidden="1" x14ac:dyDescent="0.2"/>
    <row r="12259" ht="10.199999999999999" hidden="1" x14ac:dyDescent="0.2"/>
    <row r="12260" ht="10.199999999999999" hidden="1" x14ac:dyDescent="0.2"/>
    <row r="12261" ht="10.199999999999999" hidden="1" x14ac:dyDescent="0.2"/>
    <row r="12262" ht="10.199999999999999" hidden="1" x14ac:dyDescent="0.2"/>
    <row r="12263" ht="10.199999999999999" hidden="1" x14ac:dyDescent="0.2"/>
    <row r="12264" ht="10.199999999999999" hidden="1" x14ac:dyDescent="0.2"/>
    <row r="12265" ht="10.199999999999999" hidden="1" x14ac:dyDescent="0.2"/>
    <row r="12266" ht="10.199999999999999" hidden="1" x14ac:dyDescent="0.2"/>
    <row r="12267" ht="10.199999999999999" hidden="1" x14ac:dyDescent="0.2"/>
    <row r="12268" ht="10.199999999999999" hidden="1" x14ac:dyDescent="0.2"/>
    <row r="12269" ht="10.199999999999999" hidden="1" x14ac:dyDescent="0.2"/>
    <row r="12270" ht="10.199999999999999" hidden="1" x14ac:dyDescent="0.2"/>
    <row r="12271" ht="10.199999999999999" hidden="1" x14ac:dyDescent="0.2"/>
    <row r="12272" ht="10.199999999999999" hidden="1" x14ac:dyDescent="0.2"/>
    <row r="12273" ht="10.199999999999999" hidden="1" x14ac:dyDescent="0.2"/>
    <row r="12274" ht="10.199999999999999" hidden="1" x14ac:dyDescent="0.2"/>
    <row r="12275" ht="10.199999999999999" hidden="1" x14ac:dyDescent="0.2"/>
    <row r="12276" ht="10.199999999999999" hidden="1" x14ac:dyDescent="0.2"/>
    <row r="12277" ht="10.199999999999999" hidden="1" x14ac:dyDescent="0.2"/>
    <row r="12278" ht="10.199999999999999" hidden="1" x14ac:dyDescent="0.2"/>
    <row r="12279" ht="10.199999999999999" hidden="1" x14ac:dyDescent="0.2"/>
    <row r="12280" ht="10.199999999999999" hidden="1" x14ac:dyDescent="0.2"/>
    <row r="12281" ht="10.199999999999999" hidden="1" x14ac:dyDescent="0.2"/>
    <row r="12282" ht="10.199999999999999" hidden="1" x14ac:dyDescent="0.2"/>
    <row r="12283" ht="10.199999999999999" hidden="1" x14ac:dyDescent="0.2"/>
    <row r="12284" ht="10.199999999999999" hidden="1" x14ac:dyDescent="0.2"/>
    <row r="12285" ht="10.199999999999999" hidden="1" x14ac:dyDescent="0.2"/>
    <row r="12286" ht="10.199999999999999" hidden="1" x14ac:dyDescent="0.2"/>
    <row r="12287" ht="10.199999999999999" hidden="1" x14ac:dyDescent="0.2"/>
    <row r="12288" ht="10.199999999999999" hidden="1" x14ac:dyDescent="0.2"/>
    <row r="12289" ht="10.199999999999999" hidden="1" x14ac:dyDescent="0.2"/>
    <row r="12290" ht="10.199999999999999" hidden="1" x14ac:dyDescent="0.2"/>
    <row r="12291" ht="10.199999999999999" hidden="1" x14ac:dyDescent="0.2"/>
    <row r="12292" ht="10.199999999999999" hidden="1" x14ac:dyDescent="0.2"/>
    <row r="12293" ht="10.199999999999999" hidden="1" x14ac:dyDescent="0.2"/>
    <row r="12294" ht="10.199999999999999" hidden="1" x14ac:dyDescent="0.2"/>
    <row r="12295" ht="10.199999999999999" hidden="1" x14ac:dyDescent="0.2"/>
    <row r="12296" ht="10.199999999999999" hidden="1" x14ac:dyDescent="0.2"/>
    <row r="12297" ht="10.199999999999999" hidden="1" x14ac:dyDescent="0.2"/>
    <row r="12298" ht="10.199999999999999" hidden="1" x14ac:dyDescent="0.2"/>
    <row r="12299" ht="10.199999999999999" hidden="1" x14ac:dyDescent="0.2"/>
    <row r="12300" ht="10.199999999999999" hidden="1" x14ac:dyDescent="0.2"/>
    <row r="12301" ht="10.199999999999999" hidden="1" x14ac:dyDescent="0.2"/>
    <row r="12302" ht="10.199999999999999" hidden="1" x14ac:dyDescent="0.2"/>
    <row r="12303" ht="10.199999999999999" hidden="1" x14ac:dyDescent="0.2"/>
    <row r="12304" ht="10.199999999999999" hidden="1" x14ac:dyDescent="0.2"/>
    <row r="12305" ht="10.199999999999999" hidden="1" x14ac:dyDescent="0.2"/>
    <row r="12306" ht="10.199999999999999" hidden="1" x14ac:dyDescent="0.2"/>
    <row r="12307" ht="10.199999999999999" hidden="1" x14ac:dyDescent="0.2"/>
    <row r="12308" ht="10.199999999999999" hidden="1" x14ac:dyDescent="0.2"/>
    <row r="12309" ht="10.199999999999999" hidden="1" x14ac:dyDescent="0.2"/>
    <row r="12310" ht="10.199999999999999" hidden="1" x14ac:dyDescent="0.2"/>
    <row r="12311" ht="10.199999999999999" hidden="1" x14ac:dyDescent="0.2"/>
    <row r="12312" ht="10.199999999999999" hidden="1" x14ac:dyDescent="0.2"/>
    <row r="12313" ht="10.199999999999999" hidden="1" x14ac:dyDescent="0.2"/>
    <row r="12314" ht="10.199999999999999" hidden="1" x14ac:dyDescent="0.2"/>
    <row r="12315" ht="10.199999999999999" hidden="1" x14ac:dyDescent="0.2"/>
    <row r="12316" ht="10.199999999999999" hidden="1" x14ac:dyDescent="0.2"/>
    <row r="12317" ht="10.199999999999999" hidden="1" x14ac:dyDescent="0.2"/>
    <row r="12318" ht="10.199999999999999" hidden="1" x14ac:dyDescent="0.2"/>
    <row r="12319" ht="10.199999999999999" hidden="1" x14ac:dyDescent="0.2"/>
    <row r="12320" ht="10.199999999999999" hidden="1" x14ac:dyDescent="0.2"/>
    <row r="12321" ht="10.199999999999999" hidden="1" x14ac:dyDescent="0.2"/>
    <row r="12322" ht="10.199999999999999" hidden="1" x14ac:dyDescent="0.2"/>
    <row r="12323" ht="10.199999999999999" hidden="1" x14ac:dyDescent="0.2"/>
    <row r="12324" ht="10.199999999999999" hidden="1" x14ac:dyDescent="0.2"/>
    <row r="12325" ht="10.199999999999999" hidden="1" x14ac:dyDescent="0.2"/>
    <row r="12326" ht="10.199999999999999" hidden="1" x14ac:dyDescent="0.2"/>
    <row r="12327" ht="10.199999999999999" hidden="1" x14ac:dyDescent="0.2"/>
    <row r="12328" ht="10.199999999999999" hidden="1" x14ac:dyDescent="0.2"/>
    <row r="12329" ht="10.199999999999999" hidden="1" x14ac:dyDescent="0.2"/>
    <row r="12330" ht="10.199999999999999" hidden="1" x14ac:dyDescent="0.2"/>
    <row r="12331" ht="10.199999999999999" hidden="1" x14ac:dyDescent="0.2"/>
    <row r="12332" ht="10.199999999999999" hidden="1" x14ac:dyDescent="0.2"/>
    <row r="12333" ht="10.199999999999999" hidden="1" x14ac:dyDescent="0.2"/>
    <row r="12334" ht="10.199999999999999" hidden="1" x14ac:dyDescent="0.2"/>
    <row r="12335" ht="10.199999999999999" hidden="1" x14ac:dyDescent="0.2"/>
    <row r="12336" ht="10.199999999999999" hidden="1" x14ac:dyDescent="0.2"/>
    <row r="12337" ht="10.199999999999999" hidden="1" x14ac:dyDescent="0.2"/>
    <row r="12338" ht="10.199999999999999" hidden="1" x14ac:dyDescent="0.2"/>
    <row r="12339" ht="10.199999999999999" hidden="1" x14ac:dyDescent="0.2"/>
    <row r="12340" ht="10.199999999999999" hidden="1" x14ac:dyDescent="0.2"/>
    <row r="12341" ht="10.199999999999999" hidden="1" x14ac:dyDescent="0.2"/>
    <row r="12342" ht="10.199999999999999" hidden="1" x14ac:dyDescent="0.2"/>
    <row r="12343" ht="10.199999999999999" hidden="1" x14ac:dyDescent="0.2"/>
    <row r="12344" ht="10.199999999999999" hidden="1" x14ac:dyDescent="0.2"/>
    <row r="12345" ht="10.199999999999999" hidden="1" x14ac:dyDescent="0.2"/>
    <row r="12346" ht="10.199999999999999" hidden="1" x14ac:dyDescent="0.2"/>
    <row r="12347" ht="10.199999999999999" hidden="1" x14ac:dyDescent="0.2"/>
    <row r="12348" ht="10.199999999999999" hidden="1" x14ac:dyDescent="0.2"/>
    <row r="12349" ht="10.199999999999999" hidden="1" x14ac:dyDescent="0.2"/>
    <row r="12350" ht="10.199999999999999" hidden="1" x14ac:dyDescent="0.2"/>
    <row r="12351" ht="10.199999999999999" hidden="1" x14ac:dyDescent="0.2"/>
    <row r="12352" ht="10.199999999999999" hidden="1" x14ac:dyDescent="0.2"/>
    <row r="12353" ht="10.199999999999999" hidden="1" x14ac:dyDescent="0.2"/>
    <row r="12354" ht="10.199999999999999" hidden="1" x14ac:dyDescent="0.2"/>
    <row r="12355" ht="10.199999999999999" hidden="1" x14ac:dyDescent="0.2"/>
    <row r="12356" ht="10.199999999999999" hidden="1" x14ac:dyDescent="0.2"/>
    <row r="12357" ht="10.199999999999999" hidden="1" x14ac:dyDescent="0.2"/>
    <row r="12358" ht="10.199999999999999" hidden="1" x14ac:dyDescent="0.2"/>
    <row r="12359" ht="10.199999999999999" hidden="1" x14ac:dyDescent="0.2"/>
    <row r="12360" ht="10.199999999999999" hidden="1" x14ac:dyDescent="0.2"/>
    <row r="12361" ht="10.199999999999999" hidden="1" x14ac:dyDescent="0.2"/>
    <row r="12362" ht="10.199999999999999" hidden="1" x14ac:dyDescent="0.2"/>
    <row r="12363" ht="10.199999999999999" hidden="1" x14ac:dyDescent="0.2"/>
    <row r="12364" ht="10.199999999999999" hidden="1" x14ac:dyDescent="0.2"/>
    <row r="12365" ht="10.199999999999999" hidden="1" x14ac:dyDescent="0.2"/>
    <row r="12366" ht="10.199999999999999" hidden="1" x14ac:dyDescent="0.2"/>
    <row r="12367" ht="10.199999999999999" hidden="1" x14ac:dyDescent="0.2"/>
    <row r="12368" ht="10.199999999999999" hidden="1" x14ac:dyDescent="0.2"/>
    <row r="12369" ht="10.199999999999999" hidden="1" x14ac:dyDescent="0.2"/>
    <row r="12370" ht="10.199999999999999" hidden="1" x14ac:dyDescent="0.2"/>
    <row r="12371" ht="10.199999999999999" hidden="1" x14ac:dyDescent="0.2"/>
    <row r="12372" ht="10.199999999999999" hidden="1" x14ac:dyDescent="0.2"/>
    <row r="12373" ht="10.199999999999999" hidden="1" x14ac:dyDescent="0.2"/>
    <row r="12374" ht="10.199999999999999" hidden="1" x14ac:dyDescent="0.2"/>
    <row r="12375" ht="10.199999999999999" hidden="1" x14ac:dyDescent="0.2"/>
    <row r="12376" ht="10.199999999999999" hidden="1" x14ac:dyDescent="0.2"/>
    <row r="12377" ht="10.199999999999999" hidden="1" x14ac:dyDescent="0.2"/>
    <row r="12378" ht="10.199999999999999" hidden="1" x14ac:dyDescent="0.2"/>
    <row r="12379" ht="10.199999999999999" hidden="1" x14ac:dyDescent="0.2"/>
    <row r="12380" ht="10.199999999999999" hidden="1" x14ac:dyDescent="0.2"/>
    <row r="12381" ht="10.199999999999999" hidden="1" x14ac:dyDescent="0.2"/>
    <row r="12382" ht="10.199999999999999" hidden="1" x14ac:dyDescent="0.2"/>
    <row r="12383" ht="10.199999999999999" hidden="1" x14ac:dyDescent="0.2"/>
    <row r="12384" ht="10.199999999999999" hidden="1" x14ac:dyDescent="0.2"/>
    <row r="12385" ht="10.199999999999999" hidden="1" x14ac:dyDescent="0.2"/>
    <row r="12386" ht="10.199999999999999" hidden="1" x14ac:dyDescent="0.2"/>
    <row r="12387" ht="10.199999999999999" hidden="1" x14ac:dyDescent="0.2"/>
    <row r="12388" ht="10.199999999999999" hidden="1" x14ac:dyDescent="0.2"/>
    <row r="12389" ht="10.199999999999999" hidden="1" x14ac:dyDescent="0.2"/>
    <row r="12390" ht="10.199999999999999" hidden="1" x14ac:dyDescent="0.2"/>
    <row r="12391" ht="10.199999999999999" hidden="1" x14ac:dyDescent="0.2"/>
    <row r="12392" ht="10.199999999999999" hidden="1" x14ac:dyDescent="0.2"/>
    <row r="12393" ht="10.199999999999999" hidden="1" x14ac:dyDescent="0.2"/>
    <row r="12394" ht="10.199999999999999" hidden="1" x14ac:dyDescent="0.2"/>
    <row r="12395" ht="10.199999999999999" hidden="1" x14ac:dyDescent="0.2"/>
    <row r="12396" ht="10.199999999999999" hidden="1" x14ac:dyDescent="0.2"/>
    <row r="12397" ht="10.199999999999999" hidden="1" x14ac:dyDescent="0.2"/>
    <row r="12398" ht="10.199999999999999" hidden="1" x14ac:dyDescent="0.2"/>
    <row r="12399" ht="10.199999999999999" hidden="1" x14ac:dyDescent="0.2"/>
    <row r="12400" ht="10.199999999999999" hidden="1" x14ac:dyDescent="0.2"/>
    <row r="12401" ht="10.199999999999999" hidden="1" x14ac:dyDescent="0.2"/>
    <row r="12402" ht="10.199999999999999" hidden="1" x14ac:dyDescent="0.2"/>
    <row r="12403" ht="10.199999999999999" hidden="1" x14ac:dyDescent="0.2"/>
    <row r="12404" ht="10.199999999999999" hidden="1" x14ac:dyDescent="0.2"/>
    <row r="12405" ht="10.199999999999999" hidden="1" x14ac:dyDescent="0.2"/>
    <row r="12406" ht="10.199999999999999" hidden="1" x14ac:dyDescent="0.2"/>
    <row r="12407" ht="10.199999999999999" hidden="1" x14ac:dyDescent="0.2"/>
    <row r="12408" ht="10.199999999999999" hidden="1" x14ac:dyDescent="0.2"/>
    <row r="12409" ht="10.199999999999999" hidden="1" x14ac:dyDescent="0.2"/>
    <row r="12410" ht="10.199999999999999" hidden="1" x14ac:dyDescent="0.2"/>
    <row r="12411" ht="10.199999999999999" hidden="1" x14ac:dyDescent="0.2"/>
    <row r="12412" ht="10.199999999999999" hidden="1" x14ac:dyDescent="0.2"/>
    <row r="12413" ht="10.199999999999999" hidden="1" x14ac:dyDescent="0.2"/>
    <row r="12414" ht="10.199999999999999" hidden="1" x14ac:dyDescent="0.2"/>
    <row r="12415" ht="10.199999999999999" hidden="1" x14ac:dyDescent="0.2"/>
    <row r="12416" ht="10.199999999999999" hidden="1" x14ac:dyDescent="0.2"/>
    <row r="12417" ht="10.199999999999999" hidden="1" x14ac:dyDescent="0.2"/>
    <row r="12418" ht="10.199999999999999" hidden="1" x14ac:dyDescent="0.2"/>
    <row r="12419" ht="10.199999999999999" hidden="1" x14ac:dyDescent="0.2"/>
    <row r="12420" ht="10.199999999999999" hidden="1" x14ac:dyDescent="0.2"/>
    <row r="12421" ht="10.199999999999999" hidden="1" x14ac:dyDescent="0.2"/>
    <row r="12422" ht="10.199999999999999" hidden="1" x14ac:dyDescent="0.2"/>
    <row r="12423" ht="10.199999999999999" hidden="1" x14ac:dyDescent="0.2"/>
    <row r="12424" ht="10.199999999999999" hidden="1" x14ac:dyDescent="0.2"/>
    <row r="12425" ht="10.199999999999999" hidden="1" x14ac:dyDescent="0.2"/>
    <row r="12426" ht="10.199999999999999" hidden="1" x14ac:dyDescent="0.2"/>
    <row r="12427" ht="10.199999999999999" hidden="1" x14ac:dyDescent="0.2"/>
    <row r="12428" ht="10.199999999999999" hidden="1" x14ac:dyDescent="0.2"/>
    <row r="12429" ht="10.199999999999999" hidden="1" x14ac:dyDescent="0.2"/>
    <row r="12430" ht="10.199999999999999" hidden="1" x14ac:dyDescent="0.2"/>
    <row r="12431" ht="10.199999999999999" hidden="1" x14ac:dyDescent="0.2"/>
    <row r="12432" ht="10.199999999999999" hidden="1" x14ac:dyDescent="0.2"/>
    <row r="12433" ht="10.199999999999999" hidden="1" x14ac:dyDescent="0.2"/>
    <row r="12434" ht="10.199999999999999" hidden="1" x14ac:dyDescent="0.2"/>
    <row r="12435" ht="10.199999999999999" hidden="1" x14ac:dyDescent="0.2"/>
    <row r="12436" ht="10.199999999999999" hidden="1" x14ac:dyDescent="0.2"/>
    <row r="12437" ht="10.199999999999999" hidden="1" x14ac:dyDescent="0.2"/>
    <row r="12438" ht="10.199999999999999" hidden="1" x14ac:dyDescent="0.2"/>
    <row r="12439" ht="10.199999999999999" hidden="1" x14ac:dyDescent="0.2"/>
    <row r="12440" ht="10.199999999999999" hidden="1" x14ac:dyDescent="0.2"/>
    <row r="12441" ht="10.199999999999999" hidden="1" x14ac:dyDescent="0.2"/>
    <row r="12442" ht="10.199999999999999" hidden="1" x14ac:dyDescent="0.2"/>
    <row r="12443" ht="10.199999999999999" hidden="1" x14ac:dyDescent="0.2"/>
    <row r="12444" ht="10.199999999999999" hidden="1" x14ac:dyDescent="0.2"/>
    <row r="12445" ht="10.199999999999999" hidden="1" x14ac:dyDescent="0.2"/>
    <row r="12446" ht="10.199999999999999" hidden="1" x14ac:dyDescent="0.2"/>
    <row r="12447" ht="10.199999999999999" hidden="1" x14ac:dyDescent="0.2"/>
    <row r="12448" ht="10.199999999999999" hidden="1" x14ac:dyDescent="0.2"/>
    <row r="12449" ht="10.199999999999999" hidden="1" x14ac:dyDescent="0.2"/>
    <row r="12450" ht="10.199999999999999" hidden="1" x14ac:dyDescent="0.2"/>
    <row r="12451" ht="10.199999999999999" hidden="1" x14ac:dyDescent="0.2"/>
    <row r="12452" ht="10.199999999999999" hidden="1" x14ac:dyDescent="0.2"/>
    <row r="12453" ht="10.199999999999999" hidden="1" x14ac:dyDescent="0.2"/>
    <row r="12454" ht="10.199999999999999" hidden="1" x14ac:dyDescent="0.2"/>
    <row r="12455" ht="10.199999999999999" hidden="1" x14ac:dyDescent="0.2"/>
    <row r="12456" ht="10.199999999999999" hidden="1" x14ac:dyDescent="0.2"/>
    <row r="12457" ht="10.199999999999999" hidden="1" x14ac:dyDescent="0.2"/>
    <row r="12458" ht="10.199999999999999" hidden="1" x14ac:dyDescent="0.2"/>
    <row r="12459" ht="10.199999999999999" hidden="1" x14ac:dyDescent="0.2"/>
    <row r="12460" ht="10.199999999999999" hidden="1" x14ac:dyDescent="0.2"/>
    <row r="12461" ht="10.199999999999999" hidden="1" x14ac:dyDescent="0.2"/>
    <row r="12462" ht="10.199999999999999" hidden="1" x14ac:dyDescent="0.2"/>
    <row r="12463" ht="10.199999999999999" hidden="1" x14ac:dyDescent="0.2"/>
    <row r="12464" ht="10.199999999999999" hidden="1" x14ac:dyDescent="0.2"/>
    <row r="12465" ht="10.199999999999999" hidden="1" x14ac:dyDescent="0.2"/>
    <row r="12466" ht="10.199999999999999" hidden="1" x14ac:dyDescent="0.2"/>
    <row r="12467" ht="10.199999999999999" hidden="1" x14ac:dyDescent="0.2"/>
    <row r="12468" ht="10.199999999999999" hidden="1" x14ac:dyDescent="0.2"/>
    <row r="12469" ht="10.199999999999999" hidden="1" x14ac:dyDescent="0.2"/>
    <row r="12470" ht="10.199999999999999" hidden="1" x14ac:dyDescent="0.2"/>
    <row r="12471" ht="10.199999999999999" hidden="1" x14ac:dyDescent="0.2"/>
    <row r="12472" ht="10.199999999999999" hidden="1" x14ac:dyDescent="0.2"/>
    <row r="12473" ht="10.199999999999999" hidden="1" x14ac:dyDescent="0.2"/>
    <row r="12474" ht="10.199999999999999" hidden="1" x14ac:dyDescent="0.2"/>
    <row r="12475" ht="10.199999999999999" hidden="1" x14ac:dyDescent="0.2"/>
    <row r="12476" ht="10.199999999999999" hidden="1" x14ac:dyDescent="0.2"/>
    <row r="12477" ht="10.199999999999999" hidden="1" x14ac:dyDescent="0.2"/>
    <row r="12478" ht="10.199999999999999" hidden="1" x14ac:dyDescent="0.2"/>
    <row r="12479" ht="10.199999999999999" hidden="1" x14ac:dyDescent="0.2"/>
    <row r="12480" ht="10.199999999999999" hidden="1" x14ac:dyDescent="0.2"/>
    <row r="12481" ht="10.199999999999999" hidden="1" x14ac:dyDescent="0.2"/>
    <row r="12482" ht="10.199999999999999" hidden="1" x14ac:dyDescent="0.2"/>
    <row r="12483" ht="10.199999999999999" hidden="1" x14ac:dyDescent="0.2"/>
    <row r="12484" ht="10.199999999999999" hidden="1" x14ac:dyDescent="0.2"/>
    <row r="12485" ht="10.199999999999999" hidden="1" x14ac:dyDescent="0.2"/>
    <row r="12486" ht="10.199999999999999" hidden="1" x14ac:dyDescent="0.2"/>
    <row r="12487" ht="10.199999999999999" hidden="1" x14ac:dyDescent="0.2"/>
    <row r="12488" ht="10.199999999999999" hidden="1" x14ac:dyDescent="0.2"/>
    <row r="12489" ht="10.199999999999999" hidden="1" x14ac:dyDescent="0.2"/>
    <row r="12490" ht="10.199999999999999" hidden="1" x14ac:dyDescent="0.2"/>
    <row r="12491" ht="10.199999999999999" hidden="1" x14ac:dyDescent="0.2"/>
    <row r="12492" ht="10.199999999999999" hidden="1" x14ac:dyDescent="0.2"/>
    <row r="12493" ht="10.199999999999999" hidden="1" x14ac:dyDescent="0.2"/>
    <row r="12494" ht="10.199999999999999" hidden="1" x14ac:dyDescent="0.2"/>
    <row r="12495" ht="10.199999999999999" hidden="1" x14ac:dyDescent="0.2"/>
    <row r="12496" ht="10.199999999999999" hidden="1" x14ac:dyDescent="0.2"/>
    <row r="12497" ht="10.199999999999999" hidden="1" x14ac:dyDescent="0.2"/>
    <row r="12498" ht="10.199999999999999" hidden="1" x14ac:dyDescent="0.2"/>
    <row r="12499" ht="10.199999999999999" hidden="1" x14ac:dyDescent="0.2"/>
    <row r="12500" ht="10.199999999999999" hidden="1" x14ac:dyDescent="0.2"/>
    <row r="12501" ht="10.199999999999999" hidden="1" x14ac:dyDescent="0.2"/>
    <row r="12502" ht="10.199999999999999" hidden="1" x14ac:dyDescent="0.2"/>
    <row r="12503" ht="10.199999999999999" hidden="1" x14ac:dyDescent="0.2"/>
    <row r="12504" ht="10.199999999999999" hidden="1" x14ac:dyDescent="0.2"/>
    <row r="12505" ht="10.199999999999999" hidden="1" x14ac:dyDescent="0.2"/>
    <row r="12506" ht="10.199999999999999" hidden="1" x14ac:dyDescent="0.2"/>
    <row r="12507" ht="10.199999999999999" hidden="1" x14ac:dyDescent="0.2"/>
    <row r="12508" ht="10.199999999999999" hidden="1" x14ac:dyDescent="0.2"/>
    <row r="12509" ht="10.199999999999999" hidden="1" x14ac:dyDescent="0.2"/>
    <row r="12510" ht="10.199999999999999" hidden="1" x14ac:dyDescent="0.2"/>
    <row r="12511" ht="10.199999999999999" hidden="1" x14ac:dyDescent="0.2"/>
    <row r="12512" ht="10.199999999999999" hidden="1" x14ac:dyDescent="0.2"/>
    <row r="12513" ht="10.199999999999999" hidden="1" x14ac:dyDescent="0.2"/>
    <row r="12514" ht="10.199999999999999" hidden="1" x14ac:dyDescent="0.2"/>
    <row r="12515" ht="10.199999999999999" hidden="1" x14ac:dyDescent="0.2"/>
    <row r="12516" ht="10.199999999999999" hidden="1" x14ac:dyDescent="0.2"/>
    <row r="12517" ht="10.199999999999999" hidden="1" x14ac:dyDescent="0.2"/>
    <row r="12518" ht="10.199999999999999" hidden="1" x14ac:dyDescent="0.2"/>
    <row r="12519" ht="10.199999999999999" hidden="1" x14ac:dyDescent="0.2"/>
    <row r="12520" ht="10.199999999999999" hidden="1" x14ac:dyDescent="0.2"/>
    <row r="12521" ht="10.199999999999999" hidden="1" x14ac:dyDescent="0.2"/>
    <row r="12522" ht="10.199999999999999" hidden="1" x14ac:dyDescent="0.2"/>
    <row r="12523" ht="10.199999999999999" hidden="1" x14ac:dyDescent="0.2"/>
    <row r="12524" ht="10.199999999999999" hidden="1" x14ac:dyDescent="0.2"/>
    <row r="12525" ht="10.199999999999999" hidden="1" x14ac:dyDescent="0.2"/>
    <row r="12526" ht="10.199999999999999" hidden="1" x14ac:dyDescent="0.2"/>
    <row r="12527" ht="10.199999999999999" hidden="1" x14ac:dyDescent="0.2"/>
    <row r="12528" ht="10.199999999999999" hidden="1" x14ac:dyDescent="0.2"/>
    <row r="12529" ht="10.199999999999999" hidden="1" x14ac:dyDescent="0.2"/>
    <row r="12530" ht="10.199999999999999" hidden="1" x14ac:dyDescent="0.2"/>
    <row r="12531" ht="10.199999999999999" hidden="1" x14ac:dyDescent="0.2"/>
    <row r="12532" ht="10.199999999999999" hidden="1" x14ac:dyDescent="0.2"/>
    <row r="12533" ht="10.199999999999999" hidden="1" x14ac:dyDescent="0.2"/>
    <row r="12534" ht="10.199999999999999" hidden="1" x14ac:dyDescent="0.2"/>
    <row r="12535" ht="10.199999999999999" hidden="1" x14ac:dyDescent="0.2"/>
    <row r="12536" ht="10.199999999999999" hidden="1" x14ac:dyDescent="0.2"/>
    <row r="12537" ht="10.199999999999999" hidden="1" x14ac:dyDescent="0.2"/>
    <row r="12538" ht="10.199999999999999" hidden="1" x14ac:dyDescent="0.2"/>
    <row r="12539" ht="10.199999999999999" hidden="1" x14ac:dyDescent="0.2"/>
    <row r="12540" ht="10.199999999999999" hidden="1" x14ac:dyDescent="0.2"/>
    <row r="12541" ht="10.199999999999999" hidden="1" x14ac:dyDescent="0.2"/>
    <row r="12542" ht="10.199999999999999" hidden="1" x14ac:dyDescent="0.2"/>
    <row r="12543" ht="10.199999999999999" hidden="1" x14ac:dyDescent="0.2"/>
    <row r="12544" ht="10.199999999999999" hidden="1" x14ac:dyDescent="0.2"/>
    <row r="12545" ht="10.199999999999999" hidden="1" x14ac:dyDescent="0.2"/>
    <row r="12546" ht="10.199999999999999" hidden="1" x14ac:dyDescent="0.2"/>
    <row r="12547" ht="10.199999999999999" hidden="1" x14ac:dyDescent="0.2"/>
    <row r="12548" ht="10.199999999999999" hidden="1" x14ac:dyDescent="0.2"/>
    <row r="12549" ht="10.199999999999999" hidden="1" x14ac:dyDescent="0.2"/>
    <row r="12550" ht="10.199999999999999" hidden="1" x14ac:dyDescent="0.2"/>
    <row r="12551" ht="10.199999999999999" hidden="1" x14ac:dyDescent="0.2"/>
    <row r="12552" ht="10.199999999999999" hidden="1" x14ac:dyDescent="0.2"/>
    <row r="12553" ht="10.199999999999999" hidden="1" x14ac:dyDescent="0.2"/>
    <row r="12554" ht="10.199999999999999" hidden="1" x14ac:dyDescent="0.2"/>
    <row r="12555" ht="10.199999999999999" hidden="1" x14ac:dyDescent="0.2"/>
    <row r="12556" ht="10.199999999999999" hidden="1" x14ac:dyDescent="0.2"/>
    <row r="12557" ht="10.199999999999999" hidden="1" x14ac:dyDescent="0.2"/>
    <row r="12558" ht="10.199999999999999" hidden="1" x14ac:dyDescent="0.2"/>
    <row r="12559" ht="10.199999999999999" hidden="1" x14ac:dyDescent="0.2"/>
    <row r="12560" ht="10.199999999999999" hidden="1" x14ac:dyDescent="0.2"/>
    <row r="12561" ht="10.199999999999999" hidden="1" x14ac:dyDescent="0.2"/>
    <row r="12562" ht="10.199999999999999" hidden="1" x14ac:dyDescent="0.2"/>
    <row r="12563" ht="10.199999999999999" hidden="1" x14ac:dyDescent="0.2"/>
    <row r="12564" ht="10.199999999999999" hidden="1" x14ac:dyDescent="0.2"/>
    <row r="12565" ht="10.199999999999999" hidden="1" x14ac:dyDescent="0.2"/>
    <row r="12566" ht="10.199999999999999" hidden="1" x14ac:dyDescent="0.2"/>
    <row r="12567" ht="10.199999999999999" hidden="1" x14ac:dyDescent="0.2"/>
    <row r="12568" ht="10.199999999999999" hidden="1" x14ac:dyDescent="0.2"/>
    <row r="12569" ht="10.199999999999999" hidden="1" x14ac:dyDescent="0.2"/>
    <row r="12570" ht="10.199999999999999" hidden="1" x14ac:dyDescent="0.2"/>
    <row r="12571" ht="10.199999999999999" hidden="1" x14ac:dyDescent="0.2"/>
    <row r="12572" ht="10.199999999999999" hidden="1" x14ac:dyDescent="0.2"/>
    <row r="12573" ht="10.199999999999999" hidden="1" x14ac:dyDescent="0.2"/>
    <row r="12574" ht="10.199999999999999" hidden="1" x14ac:dyDescent="0.2"/>
    <row r="12575" ht="10.199999999999999" hidden="1" x14ac:dyDescent="0.2"/>
    <row r="12576" ht="10.199999999999999" hidden="1" x14ac:dyDescent="0.2"/>
    <row r="12577" ht="10.199999999999999" hidden="1" x14ac:dyDescent="0.2"/>
    <row r="12578" ht="10.199999999999999" hidden="1" x14ac:dyDescent="0.2"/>
    <row r="12579" ht="10.199999999999999" hidden="1" x14ac:dyDescent="0.2"/>
    <row r="12580" ht="10.199999999999999" hidden="1" x14ac:dyDescent="0.2"/>
    <row r="12581" ht="10.199999999999999" hidden="1" x14ac:dyDescent="0.2"/>
    <row r="12582" ht="10.199999999999999" hidden="1" x14ac:dyDescent="0.2"/>
    <row r="12583" ht="10.199999999999999" hidden="1" x14ac:dyDescent="0.2"/>
    <row r="12584" ht="10.199999999999999" hidden="1" x14ac:dyDescent="0.2"/>
    <row r="12585" ht="10.199999999999999" hidden="1" x14ac:dyDescent="0.2"/>
    <row r="12586" ht="10.199999999999999" hidden="1" x14ac:dyDescent="0.2"/>
    <row r="12587" ht="10.199999999999999" hidden="1" x14ac:dyDescent="0.2"/>
    <row r="12588" ht="10.199999999999999" hidden="1" x14ac:dyDescent="0.2"/>
    <row r="12589" ht="10.199999999999999" hidden="1" x14ac:dyDescent="0.2"/>
    <row r="12590" ht="10.199999999999999" hidden="1" x14ac:dyDescent="0.2"/>
    <row r="12591" ht="10.199999999999999" hidden="1" x14ac:dyDescent="0.2"/>
    <row r="12592" ht="10.199999999999999" hidden="1" x14ac:dyDescent="0.2"/>
    <row r="12593" ht="10.199999999999999" hidden="1" x14ac:dyDescent="0.2"/>
    <row r="12594" ht="10.199999999999999" hidden="1" x14ac:dyDescent="0.2"/>
    <row r="12595" ht="10.199999999999999" hidden="1" x14ac:dyDescent="0.2"/>
    <row r="12596" ht="10.199999999999999" hidden="1" x14ac:dyDescent="0.2"/>
    <row r="12597" ht="10.199999999999999" hidden="1" x14ac:dyDescent="0.2"/>
    <row r="12598" ht="10.199999999999999" hidden="1" x14ac:dyDescent="0.2"/>
    <row r="12599" ht="10.199999999999999" hidden="1" x14ac:dyDescent="0.2"/>
    <row r="12600" ht="10.199999999999999" hidden="1" x14ac:dyDescent="0.2"/>
    <row r="12601" ht="10.199999999999999" hidden="1" x14ac:dyDescent="0.2"/>
    <row r="12602" ht="10.199999999999999" hidden="1" x14ac:dyDescent="0.2"/>
    <row r="12603" ht="10.199999999999999" hidden="1" x14ac:dyDescent="0.2"/>
    <row r="12604" ht="10.199999999999999" hidden="1" x14ac:dyDescent="0.2"/>
    <row r="12605" ht="10.199999999999999" hidden="1" x14ac:dyDescent="0.2"/>
    <row r="12606" ht="10.199999999999999" hidden="1" x14ac:dyDescent="0.2"/>
    <row r="12607" ht="10.199999999999999" hidden="1" x14ac:dyDescent="0.2"/>
    <row r="12608" ht="10.199999999999999" hidden="1" x14ac:dyDescent="0.2"/>
    <row r="12609" ht="10.199999999999999" hidden="1" x14ac:dyDescent="0.2"/>
    <row r="12610" ht="10.199999999999999" hidden="1" x14ac:dyDescent="0.2"/>
    <row r="12611" ht="10.199999999999999" hidden="1" x14ac:dyDescent="0.2"/>
    <row r="12612" ht="10.199999999999999" hidden="1" x14ac:dyDescent="0.2"/>
    <row r="12613" ht="10.199999999999999" hidden="1" x14ac:dyDescent="0.2"/>
    <row r="12614" ht="10.199999999999999" hidden="1" x14ac:dyDescent="0.2"/>
    <row r="12615" ht="10.199999999999999" hidden="1" x14ac:dyDescent="0.2"/>
    <row r="12616" ht="10.199999999999999" hidden="1" x14ac:dyDescent="0.2"/>
    <row r="12617" ht="10.199999999999999" hidden="1" x14ac:dyDescent="0.2"/>
    <row r="12618" ht="10.199999999999999" hidden="1" x14ac:dyDescent="0.2"/>
    <row r="12619" ht="10.199999999999999" hidden="1" x14ac:dyDescent="0.2"/>
    <row r="12620" ht="10.199999999999999" hidden="1" x14ac:dyDescent="0.2"/>
    <row r="12621" ht="10.199999999999999" hidden="1" x14ac:dyDescent="0.2"/>
    <row r="12622" ht="10.199999999999999" hidden="1" x14ac:dyDescent="0.2"/>
    <row r="12623" ht="10.199999999999999" hidden="1" x14ac:dyDescent="0.2"/>
    <row r="12624" ht="10.199999999999999" hidden="1" x14ac:dyDescent="0.2"/>
    <row r="12625" ht="10.199999999999999" hidden="1" x14ac:dyDescent="0.2"/>
    <row r="12626" ht="10.199999999999999" hidden="1" x14ac:dyDescent="0.2"/>
    <row r="12627" ht="10.199999999999999" hidden="1" x14ac:dyDescent="0.2"/>
    <row r="12628" ht="10.199999999999999" hidden="1" x14ac:dyDescent="0.2"/>
    <row r="12629" ht="10.199999999999999" hidden="1" x14ac:dyDescent="0.2"/>
    <row r="12630" ht="10.199999999999999" hidden="1" x14ac:dyDescent="0.2"/>
    <row r="12631" ht="10.199999999999999" hidden="1" x14ac:dyDescent="0.2"/>
    <row r="12632" ht="10.199999999999999" hidden="1" x14ac:dyDescent="0.2"/>
    <row r="12633" ht="10.199999999999999" hidden="1" x14ac:dyDescent="0.2"/>
    <row r="12634" ht="10.199999999999999" hidden="1" x14ac:dyDescent="0.2"/>
    <row r="12635" ht="10.199999999999999" hidden="1" x14ac:dyDescent="0.2"/>
    <row r="12636" ht="10.199999999999999" hidden="1" x14ac:dyDescent="0.2"/>
    <row r="12637" ht="10.199999999999999" hidden="1" x14ac:dyDescent="0.2"/>
    <row r="12638" ht="10.199999999999999" hidden="1" x14ac:dyDescent="0.2"/>
    <row r="12639" ht="10.199999999999999" hidden="1" x14ac:dyDescent="0.2"/>
    <row r="12640" ht="10.199999999999999" hidden="1" x14ac:dyDescent="0.2"/>
    <row r="12641" ht="10.199999999999999" hidden="1" x14ac:dyDescent="0.2"/>
    <row r="12642" ht="10.199999999999999" hidden="1" x14ac:dyDescent="0.2"/>
    <row r="12643" ht="10.199999999999999" hidden="1" x14ac:dyDescent="0.2"/>
    <row r="12644" ht="10.199999999999999" hidden="1" x14ac:dyDescent="0.2"/>
    <row r="12645" ht="10.199999999999999" hidden="1" x14ac:dyDescent="0.2"/>
    <row r="12646" ht="10.199999999999999" hidden="1" x14ac:dyDescent="0.2"/>
    <row r="12647" ht="10.199999999999999" hidden="1" x14ac:dyDescent="0.2"/>
    <row r="12648" ht="10.199999999999999" hidden="1" x14ac:dyDescent="0.2"/>
    <row r="12649" ht="10.199999999999999" hidden="1" x14ac:dyDescent="0.2"/>
    <row r="12650" ht="10.199999999999999" hidden="1" x14ac:dyDescent="0.2"/>
    <row r="12651" ht="10.199999999999999" hidden="1" x14ac:dyDescent="0.2"/>
    <row r="12652" ht="10.199999999999999" hidden="1" x14ac:dyDescent="0.2"/>
    <row r="12653" ht="10.199999999999999" hidden="1" x14ac:dyDescent="0.2"/>
    <row r="12654" ht="10.199999999999999" hidden="1" x14ac:dyDescent="0.2"/>
    <row r="12655" ht="10.199999999999999" hidden="1" x14ac:dyDescent="0.2"/>
    <row r="12656" ht="10.199999999999999" hidden="1" x14ac:dyDescent="0.2"/>
    <row r="12657" ht="10.199999999999999" hidden="1" x14ac:dyDescent="0.2"/>
    <row r="12658" ht="10.199999999999999" hidden="1" x14ac:dyDescent="0.2"/>
    <row r="12659" ht="10.199999999999999" hidden="1" x14ac:dyDescent="0.2"/>
    <row r="12660" ht="10.199999999999999" hidden="1" x14ac:dyDescent="0.2"/>
    <row r="12661" ht="10.199999999999999" hidden="1" x14ac:dyDescent="0.2"/>
    <row r="12662" ht="10.199999999999999" hidden="1" x14ac:dyDescent="0.2"/>
    <row r="12663" ht="10.199999999999999" hidden="1" x14ac:dyDescent="0.2"/>
    <row r="12664" ht="10.199999999999999" hidden="1" x14ac:dyDescent="0.2"/>
    <row r="12665" ht="10.199999999999999" hidden="1" x14ac:dyDescent="0.2"/>
    <row r="12666" ht="10.199999999999999" hidden="1" x14ac:dyDescent="0.2"/>
    <row r="12667" ht="10.199999999999999" hidden="1" x14ac:dyDescent="0.2"/>
    <row r="12668" ht="10.199999999999999" hidden="1" x14ac:dyDescent="0.2"/>
    <row r="12669" ht="10.199999999999999" hidden="1" x14ac:dyDescent="0.2"/>
    <row r="12670" ht="10.199999999999999" hidden="1" x14ac:dyDescent="0.2"/>
    <row r="12671" ht="10.199999999999999" hidden="1" x14ac:dyDescent="0.2"/>
    <row r="12672" ht="10.199999999999999" hidden="1" x14ac:dyDescent="0.2"/>
    <row r="12673" ht="10.199999999999999" hidden="1" x14ac:dyDescent="0.2"/>
    <row r="12674" ht="10.199999999999999" hidden="1" x14ac:dyDescent="0.2"/>
    <row r="12675" ht="10.199999999999999" hidden="1" x14ac:dyDescent="0.2"/>
    <row r="12676" ht="10.199999999999999" hidden="1" x14ac:dyDescent="0.2"/>
    <row r="12677" ht="10.199999999999999" hidden="1" x14ac:dyDescent="0.2"/>
    <row r="12678" ht="10.199999999999999" hidden="1" x14ac:dyDescent="0.2"/>
    <row r="12679" ht="10.199999999999999" hidden="1" x14ac:dyDescent="0.2"/>
    <row r="12680" ht="10.199999999999999" hidden="1" x14ac:dyDescent="0.2"/>
    <row r="12681" ht="10.199999999999999" hidden="1" x14ac:dyDescent="0.2"/>
    <row r="12682" ht="10.199999999999999" hidden="1" x14ac:dyDescent="0.2"/>
    <row r="12683" ht="10.199999999999999" hidden="1" x14ac:dyDescent="0.2"/>
    <row r="12684" ht="10.199999999999999" hidden="1" x14ac:dyDescent="0.2"/>
    <row r="12685" ht="10.199999999999999" hidden="1" x14ac:dyDescent="0.2"/>
    <row r="12686" ht="10.199999999999999" hidden="1" x14ac:dyDescent="0.2"/>
    <row r="12687" ht="10.199999999999999" hidden="1" x14ac:dyDescent="0.2"/>
    <row r="12688" ht="10.199999999999999" hidden="1" x14ac:dyDescent="0.2"/>
    <row r="12689" ht="10.199999999999999" hidden="1" x14ac:dyDescent="0.2"/>
    <row r="12690" ht="10.199999999999999" hidden="1" x14ac:dyDescent="0.2"/>
    <row r="12691" ht="10.199999999999999" hidden="1" x14ac:dyDescent="0.2"/>
    <row r="12692" ht="10.199999999999999" hidden="1" x14ac:dyDescent="0.2"/>
    <row r="12693" ht="10.199999999999999" hidden="1" x14ac:dyDescent="0.2"/>
    <row r="12694" ht="10.199999999999999" hidden="1" x14ac:dyDescent="0.2"/>
    <row r="12695" ht="10.199999999999999" hidden="1" x14ac:dyDescent="0.2"/>
    <row r="12696" ht="10.199999999999999" hidden="1" x14ac:dyDescent="0.2"/>
    <row r="12697" ht="10.199999999999999" hidden="1" x14ac:dyDescent="0.2"/>
    <row r="12698" ht="10.199999999999999" hidden="1" x14ac:dyDescent="0.2"/>
    <row r="12699" ht="10.199999999999999" hidden="1" x14ac:dyDescent="0.2"/>
    <row r="12700" ht="10.199999999999999" hidden="1" x14ac:dyDescent="0.2"/>
    <row r="12701" ht="10.199999999999999" hidden="1" x14ac:dyDescent="0.2"/>
    <row r="12702" ht="10.199999999999999" hidden="1" x14ac:dyDescent="0.2"/>
    <row r="12703" ht="10.199999999999999" hidden="1" x14ac:dyDescent="0.2"/>
    <row r="12704" ht="10.199999999999999" hidden="1" x14ac:dyDescent="0.2"/>
    <row r="12705" ht="10.199999999999999" hidden="1" x14ac:dyDescent="0.2"/>
    <row r="12706" ht="10.199999999999999" hidden="1" x14ac:dyDescent="0.2"/>
    <row r="12707" ht="10.199999999999999" hidden="1" x14ac:dyDescent="0.2"/>
    <row r="12708" ht="10.199999999999999" hidden="1" x14ac:dyDescent="0.2"/>
    <row r="12709" ht="10.199999999999999" hidden="1" x14ac:dyDescent="0.2"/>
    <row r="12710" ht="10.199999999999999" hidden="1" x14ac:dyDescent="0.2"/>
    <row r="12711" ht="10.199999999999999" hidden="1" x14ac:dyDescent="0.2"/>
    <row r="12712" ht="10.199999999999999" hidden="1" x14ac:dyDescent="0.2"/>
    <row r="12713" ht="10.199999999999999" hidden="1" x14ac:dyDescent="0.2"/>
    <row r="12714" ht="10.199999999999999" hidden="1" x14ac:dyDescent="0.2"/>
    <row r="12715" ht="10.199999999999999" hidden="1" x14ac:dyDescent="0.2"/>
    <row r="12716" ht="10.199999999999999" hidden="1" x14ac:dyDescent="0.2"/>
    <row r="12717" ht="10.199999999999999" hidden="1" x14ac:dyDescent="0.2"/>
    <row r="12718" ht="10.199999999999999" hidden="1" x14ac:dyDescent="0.2"/>
    <row r="12719" ht="10.199999999999999" hidden="1" x14ac:dyDescent="0.2"/>
    <row r="12720" ht="10.199999999999999" hidden="1" x14ac:dyDescent="0.2"/>
    <row r="12721" ht="10.199999999999999" hidden="1" x14ac:dyDescent="0.2"/>
    <row r="12722" ht="10.199999999999999" hidden="1" x14ac:dyDescent="0.2"/>
    <row r="12723" ht="10.199999999999999" hidden="1" x14ac:dyDescent="0.2"/>
    <row r="12724" ht="10.199999999999999" hidden="1" x14ac:dyDescent="0.2"/>
    <row r="12725" ht="10.199999999999999" hidden="1" x14ac:dyDescent="0.2"/>
    <row r="12726" ht="10.199999999999999" hidden="1" x14ac:dyDescent="0.2"/>
    <row r="12727" ht="10.199999999999999" hidden="1" x14ac:dyDescent="0.2"/>
    <row r="12728" ht="10.199999999999999" hidden="1" x14ac:dyDescent="0.2"/>
    <row r="12729" ht="10.199999999999999" hidden="1" x14ac:dyDescent="0.2"/>
    <row r="12730" ht="10.199999999999999" hidden="1" x14ac:dyDescent="0.2"/>
    <row r="12731" ht="10.199999999999999" hidden="1" x14ac:dyDescent="0.2"/>
    <row r="12732" ht="10.199999999999999" hidden="1" x14ac:dyDescent="0.2"/>
    <row r="12733" ht="10.199999999999999" hidden="1" x14ac:dyDescent="0.2"/>
    <row r="12734" ht="10.199999999999999" hidden="1" x14ac:dyDescent="0.2"/>
    <row r="12735" ht="10.199999999999999" hidden="1" x14ac:dyDescent="0.2"/>
    <row r="12736" ht="10.199999999999999" hidden="1" x14ac:dyDescent="0.2"/>
    <row r="12737" ht="10.199999999999999" hidden="1" x14ac:dyDescent="0.2"/>
    <row r="12738" ht="10.199999999999999" hidden="1" x14ac:dyDescent="0.2"/>
    <row r="12739" ht="10.199999999999999" hidden="1" x14ac:dyDescent="0.2"/>
    <row r="12740" ht="10.199999999999999" hidden="1" x14ac:dyDescent="0.2"/>
    <row r="12741" ht="10.199999999999999" hidden="1" x14ac:dyDescent="0.2"/>
    <row r="12742" ht="10.199999999999999" hidden="1" x14ac:dyDescent="0.2"/>
    <row r="12743" ht="10.199999999999999" hidden="1" x14ac:dyDescent="0.2"/>
    <row r="12744" ht="10.199999999999999" hidden="1" x14ac:dyDescent="0.2"/>
    <row r="12745" ht="10.199999999999999" hidden="1" x14ac:dyDescent="0.2"/>
    <row r="12746" ht="10.199999999999999" hidden="1" x14ac:dyDescent="0.2"/>
    <row r="12747" ht="10.199999999999999" hidden="1" x14ac:dyDescent="0.2"/>
    <row r="12748" ht="10.199999999999999" hidden="1" x14ac:dyDescent="0.2"/>
    <row r="12749" ht="10.199999999999999" hidden="1" x14ac:dyDescent="0.2"/>
    <row r="12750" ht="10.199999999999999" hidden="1" x14ac:dyDescent="0.2"/>
    <row r="12751" ht="10.199999999999999" hidden="1" x14ac:dyDescent="0.2"/>
    <row r="12752" ht="10.199999999999999" hidden="1" x14ac:dyDescent="0.2"/>
    <row r="12753" ht="10.199999999999999" hidden="1" x14ac:dyDescent="0.2"/>
    <row r="12754" ht="10.199999999999999" hidden="1" x14ac:dyDescent="0.2"/>
    <row r="12755" ht="10.199999999999999" hidden="1" x14ac:dyDescent="0.2"/>
    <row r="12756" ht="10.199999999999999" hidden="1" x14ac:dyDescent="0.2"/>
    <row r="12757" ht="10.199999999999999" hidden="1" x14ac:dyDescent="0.2"/>
    <row r="12758" ht="10.199999999999999" hidden="1" x14ac:dyDescent="0.2"/>
    <row r="12759" ht="10.199999999999999" hidden="1" x14ac:dyDescent="0.2"/>
    <row r="12760" ht="10.199999999999999" hidden="1" x14ac:dyDescent="0.2"/>
    <row r="12761" ht="10.199999999999999" hidden="1" x14ac:dyDescent="0.2"/>
    <row r="12762" ht="10.199999999999999" hidden="1" x14ac:dyDescent="0.2"/>
    <row r="12763" ht="10.199999999999999" hidden="1" x14ac:dyDescent="0.2"/>
    <row r="12764" ht="10.199999999999999" hidden="1" x14ac:dyDescent="0.2"/>
    <row r="12765" ht="10.199999999999999" hidden="1" x14ac:dyDescent="0.2"/>
    <row r="12766" ht="10.199999999999999" hidden="1" x14ac:dyDescent="0.2"/>
    <row r="12767" ht="10.199999999999999" hidden="1" x14ac:dyDescent="0.2"/>
    <row r="12768" ht="10.199999999999999" hidden="1" x14ac:dyDescent="0.2"/>
    <row r="12769" ht="10.199999999999999" hidden="1" x14ac:dyDescent="0.2"/>
    <row r="12770" ht="10.199999999999999" hidden="1" x14ac:dyDescent="0.2"/>
    <row r="12771" ht="10.199999999999999" hidden="1" x14ac:dyDescent="0.2"/>
    <row r="12772" ht="10.199999999999999" hidden="1" x14ac:dyDescent="0.2"/>
    <row r="12773" ht="10.199999999999999" hidden="1" x14ac:dyDescent="0.2"/>
    <row r="12774" ht="10.199999999999999" hidden="1" x14ac:dyDescent="0.2"/>
    <row r="12775" ht="10.199999999999999" hidden="1" x14ac:dyDescent="0.2"/>
    <row r="12776" ht="10.199999999999999" hidden="1" x14ac:dyDescent="0.2"/>
    <row r="12777" ht="10.199999999999999" hidden="1" x14ac:dyDescent="0.2"/>
    <row r="12778" ht="10.199999999999999" hidden="1" x14ac:dyDescent="0.2"/>
    <row r="12779" ht="10.199999999999999" hidden="1" x14ac:dyDescent="0.2"/>
    <row r="12780" ht="10.199999999999999" hidden="1" x14ac:dyDescent="0.2"/>
    <row r="12781" ht="10.199999999999999" hidden="1" x14ac:dyDescent="0.2"/>
    <row r="12782" ht="10.199999999999999" hidden="1" x14ac:dyDescent="0.2"/>
    <row r="12783" ht="10.199999999999999" hidden="1" x14ac:dyDescent="0.2"/>
    <row r="12784" ht="10.199999999999999" hidden="1" x14ac:dyDescent="0.2"/>
    <row r="12785" ht="10.199999999999999" hidden="1" x14ac:dyDescent="0.2"/>
    <row r="12786" ht="10.199999999999999" hidden="1" x14ac:dyDescent="0.2"/>
    <row r="12787" ht="10.199999999999999" hidden="1" x14ac:dyDescent="0.2"/>
    <row r="12788" ht="10.199999999999999" hidden="1" x14ac:dyDescent="0.2"/>
    <row r="12789" ht="10.199999999999999" hidden="1" x14ac:dyDescent="0.2"/>
    <row r="12790" ht="10.199999999999999" hidden="1" x14ac:dyDescent="0.2"/>
    <row r="12791" ht="10.199999999999999" hidden="1" x14ac:dyDescent="0.2"/>
    <row r="12792" ht="10.199999999999999" hidden="1" x14ac:dyDescent="0.2"/>
    <row r="12793" ht="10.199999999999999" hidden="1" x14ac:dyDescent="0.2"/>
    <row r="12794" ht="10.199999999999999" hidden="1" x14ac:dyDescent="0.2"/>
    <row r="12795" ht="10.199999999999999" hidden="1" x14ac:dyDescent="0.2"/>
    <row r="12796" ht="10.199999999999999" hidden="1" x14ac:dyDescent="0.2"/>
    <row r="12797" ht="10.199999999999999" hidden="1" x14ac:dyDescent="0.2"/>
    <row r="12798" ht="10.199999999999999" hidden="1" x14ac:dyDescent="0.2"/>
    <row r="12799" ht="10.199999999999999" hidden="1" x14ac:dyDescent="0.2"/>
    <row r="12800" ht="10.199999999999999" hidden="1" x14ac:dyDescent="0.2"/>
    <row r="12801" ht="10.199999999999999" hidden="1" x14ac:dyDescent="0.2"/>
    <row r="12802" ht="10.199999999999999" hidden="1" x14ac:dyDescent="0.2"/>
    <row r="12803" ht="10.199999999999999" hidden="1" x14ac:dyDescent="0.2"/>
    <row r="12804" ht="10.199999999999999" hidden="1" x14ac:dyDescent="0.2"/>
    <row r="12805" ht="10.199999999999999" hidden="1" x14ac:dyDescent="0.2"/>
    <row r="12806" ht="10.199999999999999" hidden="1" x14ac:dyDescent="0.2"/>
    <row r="12807" ht="10.199999999999999" hidden="1" x14ac:dyDescent="0.2"/>
    <row r="12808" ht="10.199999999999999" hidden="1" x14ac:dyDescent="0.2"/>
    <row r="12809" ht="10.199999999999999" hidden="1" x14ac:dyDescent="0.2"/>
    <row r="12810" ht="10.199999999999999" hidden="1" x14ac:dyDescent="0.2"/>
    <row r="12811" ht="10.199999999999999" hidden="1" x14ac:dyDescent="0.2"/>
    <row r="12812" ht="10.199999999999999" hidden="1" x14ac:dyDescent="0.2"/>
    <row r="12813" ht="10.199999999999999" hidden="1" x14ac:dyDescent="0.2"/>
    <row r="12814" ht="10.199999999999999" hidden="1" x14ac:dyDescent="0.2"/>
    <row r="12815" ht="10.199999999999999" hidden="1" x14ac:dyDescent="0.2"/>
    <row r="12816" ht="10.199999999999999" hidden="1" x14ac:dyDescent="0.2"/>
    <row r="12817" ht="10.199999999999999" hidden="1" x14ac:dyDescent="0.2"/>
    <row r="12818" ht="10.199999999999999" hidden="1" x14ac:dyDescent="0.2"/>
    <row r="12819" ht="10.199999999999999" hidden="1" x14ac:dyDescent="0.2"/>
    <row r="12820" ht="10.199999999999999" hidden="1" x14ac:dyDescent="0.2"/>
    <row r="12821" ht="10.199999999999999" hidden="1" x14ac:dyDescent="0.2"/>
    <row r="12822" ht="10.199999999999999" hidden="1" x14ac:dyDescent="0.2"/>
    <row r="12823" ht="10.199999999999999" hidden="1" x14ac:dyDescent="0.2"/>
    <row r="12824" ht="10.199999999999999" hidden="1" x14ac:dyDescent="0.2"/>
    <row r="12825" ht="10.199999999999999" hidden="1" x14ac:dyDescent="0.2"/>
    <row r="12826" ht="10.199999999999999" hidden="1" x14ac:dyDescent="0.2"/>
    <row r="12827" ht="10.199999999999999" hidden="1" x14ac:dyDescent="0.2"/>
    <row r="12828" ht="10.199999999999999" hidden="1" x14ac:dyDescent="0.2"/>
    <row r="12829" ht="10.199999999999999" hidden="1" x14ac:dyDescent="0.2"/>
    <row r="12830" ht="10.199999999999999" hidden="1" x14ac:dyDescent="0.2"/>
    <row r="12831" ht="10.199999999999999" hidden="1" x14ac:dyDescent="0.2"/>
    <row r="12832" ht="10.199999999999999" hidden="1" x14ac:dyDescent="0.2"/>
    <row r="12833" ht="10.199999999999999" hidden="1" x14ac:dyDescent="0.2"/>
    <row r="12834" ht="10.199999999999999" hidden="1" x14ac:dyDescent="0.2"/>
    <row r="12835" ht="10.199999999999999" hidden="1" x14ac:dyDescent="0.2"/>
    <row r="12836" ht="10.199999999999999" hidden="1" x14ac:dyDescent="0.2"/>
    <row r="12837" ht="10.199999999999999" hidden="1" x14ac:dyDescent="0.2"/>
    <row r="12838" ht="10.199999999999999" hidden="1" x14ac:dyDescent="0.2"/>
    <row r="12839" ht="10.199999999999999" hidden="1" x14ac:dyDescent="0.2"/>
    <row r="12840" ht="10.199999999999999" hidden="1" x14ac:dyDescent="0.2"/>
    <row r="12841" ht="10.199999999999999" hidden="1" x14ac:dyDescent="0.2"/>
    <row r="12842" ht="10.199999999999999" hidden="1" x14ac:dyDescent="0.2"/>
    <row r="12843" ht="10.199999999999999" hidden="1" x14ac:dyDescent="0.2"/>
    <row r="12844" ht="10.199999999999999" hidden="1" x14ac:dyDescent="0.2"/>
    <row r="12845" ht="10.199999999999999" hidden="1" x14ac:dyDescent="0.2"/>
    <row r="12846" ht="10.199999999999999" hidden="1" x14ac:dyDescent="0.2"/>
    <row r="12847" ht="10.199999999999999" hidden="1" x14ac:dyDescent="0.2"/>
    <row r="12848" ht="10.199999999999999" hidden="1" x14ac:dyDescent="0.2"/>
    <row r="12849" ht="10.199999999999999" hidden="1" x14ac:dyDescent="0.2"/>
    <row r="12850" ht="10.199999999999999" hidden="1" x14ac:dyDescent="0.2"/>
    <row r="12851" ht="10.199999999999999" hidden="1" x14ac:dyDescent="0.2"/>
    <row r="12852" ht="10.199999999999999" hidden="1" x14ac:dyDescent="0.2"/>
    <row r="12853" ht="10.199999999999999" hidden="1" x14ac:dyDescent="0.2"/>
    <row r="12854" ht="10.199999999999999" hidden="1" x14ac:dyDescent="0.2"/>
    <row r="12855" ht="10.199999999999999" hidden="1" x14ac:dyDescent="0.2"/>
    <row r="12856" ht="10.199999999999999" hidden="1" x14ac:dyDescent="0.2"/>
    <row r="12857" ht="10.199999999999999" hidden="1" x14ac:dyDescent="0.2"/>
    <row r="12858" ht="10.199999999999999" hidden="1" x14ac:dyDescent="0.2"/>
    <row r="12859" ht="10.199999999999999" hidden="1" x14ac:dyDescent="0.2"/>
    <row r="12860" ht="10.199999999999999" hidden="1" x14ac:dyDescent="0.2"/>
    <row r="12861" ht="10.199999999999999" hidden="1" x14ac:dyDescent="0.2"/>
    <row r="12862" ht="10.199999999999999" hidden="1" x14ac:dyDescent="0.2"/>
    <row r="12863" ht="10.199999999999999" hidden="1" x14ac:dyDescent="0.2"/>
    <row r="12864" ht="10.199999999999999" hidden="1" x14ac:dyDescent="0.2"/>
    <row r="12865" ht="10.199999999999999" hidden="1" x14ac:dyDescent="0.2"/>
    <row r="12866" ht="10.199999999999999" hidden="1" x14ac:dyDescent="0.2"/>
    <row r="12867" ht="10.199999999999999" hidden="1" x14ac:dyDescent="0.2"/>
    <row r="12868" ht="10.199999999999999" hidden="1" x14ac:dyDescent="0.2"/>
    <row r="12869" ht="10.199999999999999" hidden="1" x14ac:dyDescent="0.2"/>
    <row r="12870" ht="10.199999999999999" hidden="1" x14ac:dyDescent="0.2"/>
    <row r="12871" ht="10.199999999999999" hidden="1" x14ac:dyDescent="0.2"/>
    <row r="12872" ht="10.199999999999999" hidden="1" x14ac:dyDescent="0.2"/>
    <row r="12873" ht="10.199999999999999" hidden="1" x14ac:dyDescent="0.2"/>
    <row r="12874" ht="10.199999999999999" hidden="1" x14ac:dyDescent="0.2"/>
    <row r="12875" ht="10.199999999999999" hidden="1" x14ac:dyDescent="0.2"/>
    <row r="12876" ht="10.199999999999999" hidden="1" x14ac:dyDescent="0.2"/>
    <row r="12877" ht="10.199999999999999" hidden="1" x14ac:dyDescent="0.2"/>
    <row r="12878" ht="10.199999999999999" hidden="1" x14ac:dyDescent="0.2"/>
    <row r="12879" ht="10.199999999999999" hidden="1" x14ac:dyDescent="0.2"/>
    <row r="12880" ht="10.199999999999999" hidden="1" x14ac:dyDescent="0.2"/>
    <row r="12881" ht="10.199999999999999" hidden="1" x14ac:dyDescent="0.2"/>
    <row r="12882" ht="10.199999999999999" hidden="1" x14ac:dyDescent="0.2"/>
    <row r="12883" ht="10.199999999999999" hidden="1" x14ac:dyDescent="0.2"/>
    <row r="12884" ht="10.199999999999999" hidden="1" x14ac:dyDescent="0.2"/>
    <row r="12885" ht="10.199999999999999" hidden="1" x14ac:dyDescent="0.2"/>
    <row r="12886" ht="10.199999999999999" hidden="1" x14ac:dyDescent="0.2"/>
    <row r="12887" ht="10.199999999999999" hidden="1" x14ac:dyDescent="0.2"/>
    <row r="12888" ht="10.199999999999999" hidden="1" x14ac:dyDescent="0.2"/>
    <row r="12889" ht="10.199999999999999" hidden="1" x14ac:dyDescent="0.2"/>
    <row r="12890" ht="10.199999999999999" hidden="1" x14ac:dyDescent="0.2"/>
    <row r="12891" ht="10.199999999999999" hidden="1" x14ac:dyDescent="0.2"/>
    <row r="12892" ht="10.199999999999999" hidden="1" x14ac:dyDescent="0.2"/>
    <row r="12893" ht="10.199999999999999" hidden="1" x14ac:dyDescent="0.2"/>
    <row r="12894" ht="10.199999999999999" hidden="1" x14ac:dyDescent="0.2"/>
    <row r="12895" ht="10.199999999999999" hidden="1" x14ac:dyDescent="0.2"/>
    <row r="12896" ht="10.199999999999999" hidden="1" x14ac:dyDescent="0.2"/>
    <row r="12897" ht="10.199999999999999" hidden="1" x14ac:dyDescent="0.2"/>
    <row r="12898" ht="10.199999999999999" hidden="1" x14ac:dyDescent="0.2"/>
    <row r="12899" ht="10.199999999999999" hidden="1" x14ac:dyDescent="0.2"/>
    <row r="12900" ht="10.199999999999999" hidden="1" x14ac:dyDescent="0.2"/>
    <row r="12901" ht="10.199999999999999" hidden="1" x14ac:dyDescent="0.2"/>
    <row r="12902" ht="10.199999999999999" hidden="1" x14ac:dyDescent="0.2"/>
    <row r="12903" ht="10.199999999999999" hidden="1" x14ac:dyDescent="0.2"/>
    <row r="12904" ht="10.199999999999999" hidden="1" x14ac:dyDescent="0.2"/>
    <row r="12905" ht="10.199999999999999" hidden="1" x14ac:dyDescent="0.2"/>
    <row r="12906" ht="10.199999999999999" hidden="1" x14ac:dyDescent="0.2"/>
    <row r="12907" ht="10.199999999999999" hidden="1" x14ac:dyDescent="0.2"/>
    <row r="12908" ht="10.199999999999999" hidden="1" x14ac:dyDescent="0.2"/>
    <row r="12909" ht="10.199999999999999" hidden="1" x14ac:dyDescent="0.2"/>
    <row r="12910" ht="10.199999999999999" hidden="1" x14ac:dyDescent="0.2"/>
    <row r="12911" ht="10.199999999999999" hidden="1" x14ac:dyDescent="0.2"/>
    <row r="12912" ht="10.199999999999999" hidden="1" x14ac:dyDescent="0.2"/>
    <row r="12913" ht="10.199999999999999" hidden="1" x14ac:dyDescent="0.2"/>
    <row r="12914" ht="10.199999999999999" hidden="1" x14ac:dyDescent="0.2"/>
    <row r="12915" ht="10.199999999999999" hidden="1" x14ac:dyDescent="0.2"/>
    <row r="12916" ht="10.199999999999999" hidden="1" x14ac:dyDescent="0.2"/>
    <row r="12917" ht="10.199999999999999" hidden="1" x14ac:dyDescent="0.2"/>
    <row r="12918" ht="10.199999999999999" hidden="1" x14ac:dyDescent="0.2"/>
    <row r="12919" ht="10.199999999999999" hidden="1" x14ac:dyDescent="0.2"/>
    <row r="12920" ht="10.199999999999999" hidden="1" x14ac:dyDescent="0.2"/>
    <row r="12921" ht="10.199999999999999" hidden="1" x14ac:dyDescent="0.2"/>
    <row r="12922" ht="10.199999999999999" hidden="1" x14ac:dyDescent="0.2"/>
    <row r="12923" ht="10.199999999999999" hidden="1" x14ac:dyDescent="0.2"/>
    <row r="12924" ht="10.199999999999999" hidden="1" x14ac:dyDescent="0.2"/>
    <row r="12925" ht="10.199999999999999" hidden="1" x14ac:dyDescent="0.2"/>
    <row r="12926" ht="10.199999999999999" hidden="1" x14ac:dyDescent="0.2"/>
    <row r="12927" ht="10.199999999999999" hidden="1" x14ac:dyDescent="0.2"/>
    <row r="12928" ht="10.199999999999999" hidden="1" x14ac:dyDescent="0.2"/>
    <row r="12929" ht="10.199999999999999" hidden="1" x14ac:dyDescent="0.2"/>
    <row r="12930" ht="10.199999999999999" hidden="1" x14ac:dyDescent="0.2"/>
    <row r="12931" ht="10.199999999999999" hidden="1" x14ac:dyDescent="0.2"/>
    <row r="12932" ht="10.199999999999999" hidden="1" x14ac:dyDescent="0.2"/>
    <row r="12933" ht="10.199999999999999" hidden="1" x14ac:dyDescent="0.2"/>
    <row r="12934" ht="10.199999999999999" hidden="1" x14ac:dyDescent="0.2"/>
    <row r="12935" ht="10.199999999999999" hidden="1" x14ac:dyDescent="0.2"/>
    <row r="12936" ht="10.199999999999999" hidden="1" x14ac:dyDescent="0.2"/>
    <row r="12937" ht="10.199999999999999" hidden="1" x14ac:dyDescent="0.2"/>
    <row r="12938" ht="10.199999999999999" hidden="1" x14ac:dyDescent="0.2"/>
    <row r="12939" ht="10.199999999999999" hidden="1" x14ac:dyDescent="0.2"/>
    <row r="12940" ht="10.199999999999999" hidden="1" x14ac:dyDescent="0.2"/>
    <row r="12941" ht="10.199999999999999" hidden="1" x14ac:dyDescent="0.2"/>
    <row r="12942" ht="10.199999999999999" hidden="1" x14ac:dyDescent="0.2"/>
    <row r="12943" ht="10.199999999999999" hidden="1" x14ac:dyDescent="0.2"/>
    <row r="12944" ht="10.199999999999999" hidden="1" x14ac:dyDescent="0.2"/>
    <row r="12945" ht="10.199999999999999" hidden="1" x14ac:dyDescent="0.2"/>
    <row r="12946" ht="10.199999999999999" hidden="1" x14ac:dyDescent="0.2"/>
    <row r="12947" ht="10.199999999999999" hidden="1" x14ac:dyDescent="0.2"/>
    <row r="12948" ht="10.199999999999999" hidden="1" x14ac:dyDescent="0.2"/>
    <row r="12949" ht="10.199999999999999" hidden="1" x14ac:dyDescent="0.2"/>
    <row r="12950" ht="10.199999999999999" hidden="1" x14ac:dyDescent="0.2"/>
    <row r="12951" ht="10.199999999999999" hidden="1" x14ac:dyDescent="0.2"/>
    <row r="12952" ht="10.199999999999999" hidden="1" x14ac:dyDescent="0.2"/>
    <row r="12953" ht="10.199999999999999" hidden="1" x14ac:dyDescent="0.2"/>
    <row r="12954" ht="10.199999999999999" hidden="1" x14ac:dyDescent="0.2"/>
    <row r="12955" ht="10.199999999999999" hidden="1" x14ac:dyDescent="0.2"/>
    <row r="12956" ht="10.199999999999999" hidden="1" x14ac:dyDescent="0.2"/>
    <row r="12957" ht="10.199999999999999" hidden="1" x14ac:dyDescent="0.2"/>
    <row r="12958" ht="10.199999999999999" hidden="1" x14ac:dyDescent="0.2"/>
    <row r="12959" ht="10.199999999999999" hidden="1" x14ac:dyDescent="0.2"/>
    <row r="12960" ht="10.199999999999999" hidden="1" x14ac:dyDescent="0.2"/>
    <row r="12961" ht="10.199999999999999" hidden="1" x14ac:dyDescent="0.2"/>
    <row r="12962" ht="10.199999999999999" hidden="1" x14ac:dyDescent="0.2"/>
    <row r="12963" ht="10.199999999999999" hidden="1" x14ac:dyDescent="0.2"/>
    <row r="12964" ht="10.199999999999999" hidden="1" x14ac:dyDescent="0.2"/>
    <row r="12965" ht="10.199999999999999" hidden="1" x14ac:dyDescent="0.2"/>
    <row r="12966" ht="10.199999999999999" hidden="1" x14ac:dyDescent="0.2"/>
    <row r="12967" ht="10.199999999999999" hidden="1" x14ac:dyDescent="0.2"/>
    <row r="12968" ht="10.199999999999999" hidden="1" x14ac:dyDescent="0.2"/>
    <row r="12969" ht="10.199999999999999" hidden="1" x14ac:dyDescent="0.2"/>
    <row r="12970" ht="10.199999999999999" hidden="1" x14ac:dyDescent="0.2"/>
    <row r="12971" ht="10.199999999999999" hidden="1" x14ac:dyDescent="0.2"/>
    <row r="12972" ht="10.199999999999999" hidden="1" x14ac:dyDescent="0.2"/>
    <row r="12973" ht="10.199999999999999" hidden="1" x14ac:dyDescent="0.2"/>
    <row r="12974" ht="10.199999999999999" hidden="1" x14ac:dyDescent="0.2"/>
    <row r="12975" ht="10.199999999999999" hidden="1" x14ac:dyDescent="0.2"/>
    <row r="12976" ht="10.199999999999999" hidden="1" x14ac:dyDescent="0.2"/>
    <row r="12977" ht="10.199999999999999" hidden="1" x14ac:dyDescent="0.2"/>
    <row r="12978" ht="10.199999999999999" hidden="1" x14ac:dyDescent="0.2"/>
    <row r="12979" ht="10.199999999999999" hidden="1" x14ac:dyDescent="0.2"/>
    <row r="12980" ht="10.199999999999999" hidden="1" x14ac:dyDescent="0.2"/>
    <row r="12981" ht="10.199999999999999" hidden="1" x14ac:dyDescent="0.2"/>
    <row r="12982" ht="10.199999999999999" hidden="1" x14ac:dyDescent="0.2"/>
    <row r="12983" ht="10.199999999999999" hidden="1" x14ac:dyDescent="0.2"/>
    <row r="12984" ht="10.199999999999999" hidden="1" x14ac:dyDescent="0.2"/>
    <row r="12985" ht="10.199999999999999" hidden="1" x14ac:dyDescent="0.2"/>
    <row r="12986" ht="10.199999999999999" hidden="1" x14ac:dyDescent="0.2"/>
    <row r="12987" ht="10.199999999999999" hidden="1" x14ac:dyDescent="0.2"/>
    <row r="12988" ht="10.199999999999999" hidden="1" x14ac:dyDescent="0.2"/>
    <row r="12989" ht="10.199999999999999" hidden="1" x14ac:dyDescent="0.2"/>
    <row r="12990" ht="10.199999999999999" hidden="1" x14ac:dyDescent="0.2"/>
    <row r="12991" ht="10.199999999999999" hidden="1" x14ac:dyDescent="0.2"/>
    <row r="12992" ht="10.199999999999999" hidden="1" x14ac:dyDescent="0.2"/>
    <row r="12993" ht="10.199999999999999" hidden="1" x14ac:dyDescent="0.2"/>
    <row r="12994" ht="10.199999999999999" hidden="1" x14ac:dyDescent="0.2"/>
    <row r="12995" ht="10.199999999999999" hidden="1" x14ac:dyDescent="0.2"/>
    <row r="12996" ht="10.199999999999999" hidden="1" x14ac:dyDescent="0.2"/>
    <row r="12997" ht="10.199999999999999" hidden="1" x14ac:dyDescent="0.2"/>
    <row r="12998" ht="10.199999999999999" hidden="1" x14ac:dyDescent="0.2"/>
    <row r="12999" ht="10.199999999999999" hidden="1" x14ac:dyDescent="0.2"/>
    <row r="13000" ht="10.199999999999999" hidden="1" x14ac:dyDescent="0.2"/>
    <row r="13001" ht="10.199999999999999" hidden="1" x14ac:dyDescent="0.2"/>
    <row r="13002" ht="10.199999999999999" hidden="1" x14ac:dyDescent="0.2"/>
    <row r="13003" ht="10.199999999999999" hidden="1" x14ac:dyDescent="0.2"/>
    <row r="13004" ht="10.199999999999999" hidden="1" x14ac:dyDescent="0.2"/>
    <row r="13005" ht="10.199999999999999" hidden="1" x14ac:dyDescent="0.2"/>
    <row r="13006" ht="10.199999999999999" hidden="1" x14ac:dyDescent="0.2"/>
    <row r="13007" ht="10.199999999999999" hidden="1" x14ac:dyDescent="0.2"/>
    <row r="13008" ht="10.199999999999999" hidden="1" x14ac:dyDescent="0.2"/>
    <row r="13009" ht="10.199999999999999" hidden="1" x14ac:dyDescent="0.2"/>
    <row r="13010" ht="10.199999999999999" hidden="1" x14ac:dyDescent="0.2"/>
    <row r="13011" ht="10.199999999999999" hidden="1" x14ac:dyDescent="0.2"/>
    <row r="13012" ht="10.199999999999999" hidden="1" x14ac:dyDescent="0.2"/>
    <row r="13013" ht="10.199999999999999" hidden="1" x14ac:dyDescent="0.2"/>
    <row r="13014" ht="10.199999999999999" hidden="1" x14ac:dyDescent="0.2"/>
    <row r="13015" ht="10.199999999999999" hidden="1" x14ac:dyDescent="0.2"/>
    <row r="13016" ht="10.199999999999999" hidden="1" x14ac:dyDescent="0.2"/>
    <row r="13017" ht="10.199999999999999" hidden="1" x14ac:dyDescent="0.2"/>
    <row r="13018" ht="10.199999999999999" hidden="1" x14ac:dyDescent="0.2"/>
    <row r="13019" ht="10.199999999999999" hidden="1" x14ac:dyDescent="0.2"/>
    <row r="13020" ht="10.199999999999999" hidden="1" x14ac:dyDescent="0.2"/>
    <row r="13021" ht="10.199999999999999" hidden="1" x14ac:dyDescent="0.2"/>
    <row r="13022" ht="10.199999999999999" hidden="1" x14ac:dyDescent="0.2"/>
    <row r="13023" ht="10.199999999999999" hidden="1" x14ac:dyDescent="0.2"/>
    <row r="13024" ht="10.199999999999999" hidden="1" x14ac:dyDescent="0.2"/>
    <row r="13025" ht="10.199999999999999" hidden="1" x14ac:dyDescent="0.2"/>
    <row r="13026" ht="10.199999999999999" hidden="1" x14ac:dyDescent="0.2"/>
    <row r="13027" ht="10.199999999999999" hidden="1" x14ac:dyDescent="0.2"/>
    <row r="13028" ht="10.199999999999999" hidden="1" x14ac:dyDescent="0.2"/>
    <row r="13029" ht="10.199999999999999" hidden="1" x14ac:dyDescent="0.2"/>
    <row r="13030" ht="10.199999999999999" hidden="1" x14ac:dyDescent="0.2"/>
    <row r="13031" ht="10.199999999999999" hidden="1" x14ac:dyDescent="0.2"/>
    <row r="13032" ht="10.199999999999999" hidden="1" x14ac:dyDescent="0.2"/>
    <row r="13033" ht="10.199999999999999" hidden="1" x14ac:dyDescent="0.2"/>
    <row r="13034" ht="10.199999999999999" hidden="1" x14ac:dyDescent="0.2"/>
    <row r="13035" ht="10.199999999999999" hidden="1" x14ac:dyDescent="0.2"/>
    <row r="13036" ht="10.199999999999999" hidden="1" x14ac:dyDescent="0.2"/>
    <row r="13037" ht="10.199999999999999" hidden="1" x14ac:dyDescent="0.2"/>
    <row r="13038" ht="10.199999999999999" hidden="1" x14ac:dyDescent="0.2"/>
    <row r="13039" ht="10.199999999999999" hidden="1" x14ac:dyDescent="0.2"/>
    <row r="13040" ht="10.199999999999999" hidden="1" x14ac:dyDescent="0.2"/>
    <row r="13041" ht="10.199999999999999" hidden="1" x14ac:dyDescent="0.2"/>
    <row r="13042" ht="10.199999999999999" hidden="1" x14ac:dyDescent="0.2"/>
    <row r="13043" ht="10.199999999999999" hidden="1" x14ac:dyDescent="0.2"/>
    <row r="13044" ht="10.199999999999999" hidden="1" x14ac:dyDescent="0.2"/>
    <row r="13045" ht="10.199999999999999" hidden="1" x14ac:dyDescent="0.2"/>
    <row r="13046" ht="10.199999999999999" hidden="1" x14ac:dyDescent="0.2"/>
    <row r="13047" ht="10.199999999999999" hidden="1" x14ac:dyDescent="0.2"/>
    <row r="13048" ht="10.199999999999999" hidden="1" x14ac:dyDescent="0.2"/>
    <row r="13049" ht="10.199999999999999" hidden="1" x14ac:dyDescent="0.2"/>
    <row r="13050" ht="10.199999999999999" hidden="1" x14ac:dyDescent="0.2"/>
    <row r="13051" ht="10.199999999999999" hidden="1" x14ac:dyDescent="0.2"/>
    <row r="13052" ht="10.199999999999999" hidden="1" x14ac:dyDescent="0.2"/>
    <row r="13053" ht="10.199999999999999" hidden="1" x14ac:dyDescent="0.2"/>
    <row r="13054" ht="10.199999999999999" hidden="1" x14ac:dyDescent="0.2"/>
    <row r="13055" ht="10.199999999999999" hidden="1" x14ac:dyDescent="0.2"/>
    <row r="13056" ht="10.199999999999999" hidden="1" x14ac:dyDescent="0.2"/>
    <row r="13057" ht="10.199999999999999" hidden="1" x14ac:dyDescent="0.2"/>
    <row r="13058" ht="10.199999999999999" hidden="1" x14ac:dyDescent="0.2"/>
    <row r="13059" ht="10.199999999999999" hidden="1" x14ac:dyDescent="0.2"/>
    <row r="13060" ht="10.199999999999999" hidden="1" x14ac:dyDescent="0.2"/>
    <row r="13061" ht="10.199999999999999" hidden="1" x14ac:dyDescent="0.2"/>
    <row r="13062" ht="10.199999999999999" hidden="1" x14ac:dyDescent="0.2"/>
    <row r="13063" ht="10.199999999999999" hidden="1" x14ac:dyDescent="0.2"/>
    <row r="13064" ht="10.199999999999999" hidden="1" x14ac:dyDescent="0.2"/>
    <row r="13065" ht="10.199999999999999" hidden="1" x14ac:dyDescent="0.2"/>
    <row r="13066" ht="10.199999999999999" hidden="1" x14ac:dyDescent="0.2"/>
    <row r="13067" ht="10.199999999999999" hidden="1" x14ac:dyDescent="0.2"/>
    <row r="13068" ht="10.199999999999999" hidden="1" x14ac:dyDescent="0.2"/>
    <row r="13069" ht="10.199999999999999" hidden="1" x14ac:dyDescent="0.2"/>
    <row r="13070" ht="10.199999999999999" hidden="1" x14ac:dyDescent="0.2"/>
    <row r="13071" ht="10.199999999999999" hidden="1" x14ac:dyDescent="0.2"/>
    <row r="13072" ht="10.199999999999999" hidden="1" x14ac:dyDescent="0.2"/>
    <row r="13073" ht="10.199999999999999" hidden="1" x14ac:dyDescent="0.2"/>
    <row r="13074" ht="10.199999999999999" hidden="1" x14ac:dyDescent="0.2"/>
    <row r="13075" ht="10.199999999999999" hidden="1" x14ac:dyDescent="0.2"/>
    <row r="13076" ht="10.199999999999999" hidden="1" x14ac:dyDescent="0.2"/>
    <row r="13077" ht="10.199999999999999" hidden="1" x14ac:dyDescent="0.2"/>
    <row r="13078" ht="10.199999999999999" hidden="1" x14ac:dyDescent="0.2"/>
    <row r="13079" ht="10.199999999999999" hidden="1" x14ac:dyDescent="0.2"/>
    <row r="13080" ht="10.199999999999999" hidden="1" x14ac:dyDescent="0.2"/>
    <row r="13081" ht="10.199999999999999" hidden="1" x14ac:dyDescent="0.2"/>
    <row r="13082" ht="10.199999999999999" hidden="1" x14ac:dyDescent="0.2"/>
    <row r="13083" ht="10.199999999999999" hidden="1" x14ac:dyDescent="0.2"/>
    <row r="13084" ht="10.199999999999999" hidden="1" x14ac:dyDescent="0.2"/>
    <row r="13085" ht="10.199999999999999" hidden="1" x14ac:dyDescent="0.2"/>
    <row r="13086" ht="10.199999999999999" hidden="1" x14ac:dyDescent="0.2"/>
    <row r="13087" ht="10.199999999999999" hidden="1" x14ac:dyDescent="0.2"/>
    <row r="13088" ht="10.199999999999999" hidden="1" x14ac:dyDescent="0.2"/>
    <row r="13089" ht="10.199999999999999" hidden="1" x14ac:dyDescent="0.2"/>
    <row r="13090" ht="10.199999999999999" hidden="1" x14ac:dyDescent="0.2"/>
    <row r="13091" ht="10.199999999999999" hidden="1" x14ac:dyDescent="0.2"/>
    <row r="13092" ht="10.199999999999999" hidden="1" x14ac:dyDescent="0.2"/>
    <row r="13093" ht="10.199999999999999" hidden="1" x14ac:dyDescent="0.2"/>
    <row r="13094" ht="10.199999999999999" hidden="1" x14ac:dyDescent="0.2"/>
    <row r="13095" ht="10.199999999999999" hidden="1" x14ac:dyDescent="0.2"/>
    <row r="13096" ht="10.199999999999999" hidden="1" x14ac:dyDescent="0.2"/>
    <row r="13097" ht="10.199999999999999" hidden="1" x14ac:dyDescent="0.2"/>
    <row r="13098" ht="10.199999999999999" hidden="1" x14ac:dyDescent="0.2"/>
    <row r="13099" ht="10.199999999999999" hidden="1" x14ac:dyDescent="0.2"/>
    <row r="13100" ht="10.199999999999999" hidden="1" x14ac:dyDescent="0.2"/>
    <row r="13101" ht="10.199999999999999" hidden="1" x14ac:dyDescent="0.2"/>
    <row r="13102" ht="10.199999999999999" hidden="1" x14ac:dyDescent="0.2"/>
    <row r="13103" ht="10.199999999999999" hidden="1" x14ac:dyDescent="0.2"/>
    <row r="13104" ht="10.199999999999999" hidden="1" x14ac:dyDescent="0.2"/>
    <row r="13105" ht="10.199999999999999" hidden="1" x14ac:dyDescent="0.2"/>
    <row r="13106" ht="10.199999999999999" hidden="1" x14ac:dyDescent="0.2"/>
    <row r="13107" ht="10.199999999999999" hidden="1" x14ac:dyDescent="0.2"/>
    <row r="13108" ht="10.199999999999999" hidden="1" x14ac:dyDescent="0.2"/>
    <row r="13109" ht="10.199999999999999" hidden="1" x14ac:dyDescent="0.2"/>
    <row r="13110" ht="10.199999999999999" hidden="1" x14ac:dyDescent="0.2"/>
    <row r="13111" ht="10.199999999999999" hidden="1" x14ac:dyDescent="0.2"/>
    <row r="13112" ht="10.199999999999999" hidden="1" x14ac:dyDescent="0.2"/>
    <row r="13113" ht="10.199999999999999" hidden="1" x14ac:dyDescent="0.2"/>
    <row r="13114" ht="10.199999999999999" hidden="1" x14ac:dyDescent="0.2"/>
    <row r="13115" ht="10.199999999999999" hidden="1" x14ac:dyDescent="0.2"/>
    <row r="13116" ht="10.199999999999999" hidden="1" x14ac:dyDescent="0.2"/>
    <row r="13117" ht="10.199999999999999" hidden="1" x14ac:dyDescent="0.2"/>
    <row r="13118" ht="10.199999999999999" hidden="1" x14ac:dyDescent="0.2"/>
    <row r="13119" ht="10.199999999999999" hidden="1" x14ac:dyDescent="0.2"/>
    <row r="13120" ht="10.199999999999999" hidden="1" x14ac:dyDescent="0.2"/>
    <row r="13121" ht="10.199999999999999" hidden="1" x14ac:dyDescent="0.2"/>
    <row r="13122" ht="10.199999999999999" hidden="1" x14ac:dyDescent="0.2"/>
    <row r="13123" ht="10.199999999999999" hidden="1" x14ac:dyDescent="0.2"/>
    <row r="13124" ht="10.199999999999999" hidden="1" x14ac:dyDescent="0.2"/>
    <row r="13125" ht="10.199999999999999" hidden="1" x14ac:dyDescent="0.2"/>
    <row r="13126" ht="10.199999999999999" hidden="1" x14ac:dyDescent="0.2"/>
    <row r="13127" ht="10.199999999999999" hidden="1" x14ac:dyDescent="0.2"/>
    <row r="13128" ht="10.199999999999999" hidden="1" x14ac:dyDescent="0.2"/>
    <row r="13129" ht="10.199999999999999" hidden="1" x14ac:dyDescent="0.2"/>
    <row r="13130" ht="10.199999999999999" hidden="1" x14ac:dyDescent="0.2"/>
    <row r="13131" ht="10.199999999999999" hidden="1" x14ac:dyDescent="0.2"/>
    <row r="13132" ht="10.199999999999999" hidden="1" x14ac:dyDescent="0.2"/>
    <row r="13133" ht="10.199999999999999" hidden="1" x14ac:dyDescent="0.2"/>
    <row r="13134" ht="10.199999999999999" hidden="1" x14ac:dyDescent="0.2"/>
    <row r="13135" ht="10.199999999999999" hidden="1" x14ac:dyDescent="0.2"/>
    <row r="13136" ht="10.199999999999999" hidden="1" x14ac:dyDescent="0.2"/>
    <row r="13137" ht="10.199999999999999" hidden="1" x14ac:dyDescent="0.2"/>
    <row r="13138" ht="10.199999999999999" hidden="1" x14ac:dyDescent="0.2"/>
    <row r="13139" ht="10.199999999999999" hidden="1" x14ac:dyDescent="0.2"/>
    <row r="13140" ht="10.199999999999999" hidden="1" x14ac:dyDescent="0.2"/>
    <row r="13141" ht="10.199999999999999" hidden="1" x14ac:dyDescent="0.2"/>
    <row r="13142" ht="10.199999999999999" hidden="1" x14ac:dyDescent="0.2"/>
    <row r="13143" ht="10.199999999999999" hidden="1" x14ac:dyDescent="0.2"/>
    <row r="13144" ht="10.199999999999999" hidden="1" x14ac:dyDescent="0.2"/>
    <row r="13145" ht="10.199999999999999" hidden="1" x14ac:dyDescent="0.2"/>
    <row r="13146" ht="10.199999999999999" hidden="1" x14ac:dyDescent="0.2"/>
    <row r="13147" ht="10.199999999999999" hidden="1" x14ac:dyDescent="0.2"/>
    <row r="13148" ht="10.199999999999999" hidden="1" x14ac:dyDescent="0.2"/>
    <row r="13149" ht="10.199999999999999" hidden="1" x14ac:dyDescent="0.2"/>
    <row r="13150" ht="10.199999999999999" hidden="1" x14ac:dyDescent="0.2"/>
    <row r="13151" ht="10.199999999999999" hidden="1" x14ac:dyDescent="0.2"/>
    <row r="13152" ht="10.199999999999999" hidden="1" x14ac:dyDescent="0.2"/>
    <row r="13153" ht="10.199999999999999" hidden="1" x14ac:dyDescent="0.2"/>
    <row r="13154" ht="10.199999999999999" hidden="1" x14ac:dyDescent="0.2"/>
    <row r="13155" ht="10.199999999999999" hidden="1" x14ac:dyDescent="0.2"/>
    <row r="13156" ht="10.199999999999999" hidden="1" x14ac:dyDescent="0.2"/>
    <row r="13157" ht="10.199999999999999" hidden="1" x14ac:dyDescent="0.2"/>
    <row r="13158" ht="10.199999999999999" hidden="1" x14ac:dyDescent="0.2"/>
    <row r="13159" ht="10.199999999999999" hidden="1" x14ac:dyDescent="0.2"/>
    <row r="13160" ht="10.199999999999999" hidden="1" x14ac:dyDescent="0.2"/>
    <row r="13161" ht="10.199999999999999" hidden="1" x14ac:dyDescent="0.2"/>
    <row r="13162" ht="10.199999999999999" hidden="1" x14ac:dyDescent="0.2"/>
    <row r="13163" ht="10.199999999999999" hidden="1" x14ac:dyDescent="0.2"/>
    <row r="13164" ht="10.199999999999999" hidden="1" x14ac:dyDescent="0.2"/>
    <row r="13165" ht="10.199999999999999" hidden="1" x14ac:dyDescent="0.2"/>
    <row r="13166" ht="10.199999999999999" hidden="1" x14ac:dyDescent="0.2"/>
    <row r="13167" ht="10.199999999999999" hidden="1" x14ac:dyDescent="0.2"/>
    <row r="13168" ht="10.199999999999999" hidden="1" x14ac:dyDescent="0.2"/>
    <row r="13169" ht="10.199999999999999" hidden="1" x14ac:dyDescent="0.2"/>
    <row r="13170" ht="10.199999999999999" hidden="1" x14ac:dyDescent="0.2"/>
    <row r="13171" ht="10.199999999999999" hidden="1" x14ac:dyDescent="0.2"/>
    <row r="13172" ht="10.199999999999999" hidden="1" x14ac:dyDescent="0.2"/>
    <row r="13173" ht="10.199999999999999" hidden="1" x14ac:dyDescent="0.2"/>
    <row r="13174" ht="10.199999999999999" hidden="1" x14ac:dyDescent="0.2"/>
    <row r="13175" ht="10.199999999999999" hidden="1" x14ac:dyDescent="0.2"/>
    <row r="13176" ht="10.199999999999999" hidden="1" x14ac:dyDescent="0.2"/>
    <row r="13177" ht="10.199999999999999" hidden="1" x14ac:dyDescent="0.2"/>
    <row r="13178" ht="10.199999999999999" hidden="1" x14ac:dyDescent="0.2"/>
    <row r="13179" ht="10.199999999999999" hidden="1" x14ac:dyDescent="0.2"/>
    <row r="13180" ht="10.199999999999999" hidden="1" x14ac:dyDescent="0.2"/>
    <row r="13181" ht="10.199999999999999" hidden="1" x14ac:dyDescent="0.2"/>
    <row r="13182" ht="10.199999999999999" hidden="1" x14ac:dyDescent="0.2"/>
    <row r="13183" ht="10.199999999999999" hidden="1" x14ac:dyDescent="0.2"/>
    <row r="13184" ht="10.199999999999999" hidden="1" x14ac:dyDescent="0.2"/>
    <row r="13185" ht="10.199999999999999" hidden="1" x14ac:dyDescent="0.2"/>
    <row r="13186" ht="10.199999999999999" hidden="1" x14ac:dyDescent="0.2"/>
    <row r="13187" ht="10.199999999999999" hidden="1" x14ac:dyDescent="0.2"/>
    <row r="13188" ht="10.199999999999999" hidden="1" x14ac:dyDescent="0.2"/>
    <row r="13189" ht="10.199999999999999" hidden="1" x14ac:dyDescent="0.2"/>
    <row r="13190" ht="10.199999999999999" hidden="1" x14ac:dyDescent="0.2"/>
    <row r="13191" ht="10.199999999999999" hidden="1" x14ac:dyDescent="0.2"/>
    <row r="13192" ht="10.199999999999999" hidden="1" x14ac:dyDescent="0.2"/>
    <row r="13193" ht="10.199999999999999" hidden="1" x14ac:dyDescent="0.2"/>
    <row r="13194" ht="10.199999999999999" hidden="1" x14ac:dyDescent="0.2"/>
    <row r="13195" ht="10.199999999999999" hidden="1" x14ac:dyDescent="0.2"/>
    <row r="13196" ht="10.199999999999999" hidden="1" x14ac:dyDescent="0.2"/>
    <row r="13197" ht="10.199999999999999" hidden="1" x14ac:dyDescent="0.2"/>
    <row r="13198" ht="10.199999999999999" hidden="1" x14ac:dyDescent="0.2"/>
    <row r="13199" ht="10.199999999999999" hidden="1" x14ac:dyDescent="0.2"/>
    <row r="13200" ht="10.199999999999999" hidden="1" x14ac:dyDescent="0.2"/>
    <row r="13201" ht="10.199999999999999" hidden="1" x14ac:dyDescent="0.2"/>
    <row r="13202" ht="10.199999999999999" hidden="1" x14ac:dyDescent="0.2"/>
    <row r="13203" ht="10.199999999999999" hidden="1" x14ac:dyDescent="0.2"/>
    <row r="13204" ht="10.199999999999999" hidden="1" x14ac:dyDescent="0.2"/>
    <row r="13205" ht="10.199999999999999" hidden="1" x14ac:dyDescent="0.2"/>
    <row r="13206" ht="10.199999999999999" hidden="1" x14ac:dyDescent="0.2"/>
    <row r="13207" ht="10.199999999999999" hidden="1" x14ac:dyDescent="0.2"/>
    <row r="13208" ht="10.199999999999999" hidden="1" x14ac:dyDescent="0.2"/>
    <row r="13209" ht="10.199999999999999" hidden="1" x14ac:dyDescent="0.2"/>
    <row r="13210" ht="10.199999999999999" hidden="1" x14ac:dyDescent="0.2"/>
    <row r="13211" ht="10.199999999999999" hidden="1" x14ac:dyDescent="0.2"/>
    <row r="13212" ht="10.199999999999999" hidden="1" x14ac:dyDescent="0.2"/>
    <row r="13213" ht="10.199999999999999" hidden="1" x14ac:dyDescent="0.2"/>
    <row r="13214" ht="10.199999999999999" hidden="1" x14ac:dyDescent="0.2"/>
    <row r="13215" ht="10.199999999999999" hidden="1" x14ac:dyDescent="0.2"/>
    <row r="13216" ht="10.199999999999999" hidden="1" x14ac:dyDescent="0.2"/>
    <row r="13217" ht="10.199999999999999" hidden="1" x14ac:dyDescent="0.2"/>
    <row r="13218" ht="10.199999999999999" hidden="1" x14ac:dyDescent="0.2"/>
    <row r="13219" ht="10.199999999999999" hidden="1" x14ac:dyDescent="0.2"/>
    <row r="13220" ht="10.199999999999999" hidden="1" x14ac:dyDescent="0.2"/>
    <row r="13221" ht="10.199999999999999" hidden="1" x14ac:dyDescent="0.2"/>
    <row r="13222" ht="10.199999999999999" hidden="1" x14ac:dyDescent="0.2"/>
    <row r="13223" ht="10.199999999999999" hidden="1" x14ac:dyDescent="0.2"/>
    <row r="13224" ht="10.199999999999999" hidden="1" x14ac:dyDescent="0.2"/>
    <row r="13225" ht="10.199999999999999" hidden="1" x14ac:dyDescent="0.2"/>
    <row r="13226" ht="10.199999999999999" hidden="1" x14ac:dyDescent="0.2"/>
    <row r="13227" ht="10.199999999999999" hidden="1" x14ac:dyDescent="0.2"/>
    <row r="13228" ht="10.199999999999999" hidden="1" x14ac:dyDescent="0.2"/>
    <row r="13229" ht="10.199999999999999" hidden="1" x14ac:dyDescent="0.2"/>
    <row r="13230" ht="10.199999999999999" hidden="1" x14ac:dyDescent="0.2"/>
    <row r="13231" ht="10.199999999999999" hidden="1" x14ac:dyDescent="0.2"/>
    <row r="13232" ht="10.199999999999999" hidden="1" x14ac:dyDescent="0.2"/>
    <row r="13233" ht="10.199999999999999" hidden="1" x14ac:dyDescent="0.2"/>
    <row r="13234" ht="10.199999999999999" hidden="1" x14ac:dyDescent="0.2"/>
    <row r="13235" ht="10.199999999999999" hidden="1" x14ac:dyDescent="0.2"/>
    <row r="13236" ht="10.199999999999999" hidden="1" x14ac:dyDescent="0.2"/>
    <row r="13237" ht="10.199999999999999" hidden="1" x14ac:dyDescent="0.2"/>
    <row r="13238" ht="10.199999999999999" hidden="1" x14ac:dyDescent="0.2"/>
    <row r="13239" ht="10.199999999999999" hidden="1" x14ac:dyDescent="0.2"/>
    <row r="13240" ht="10.199999999999999" hidden="1" x14ac:dyDescent="0.2"/>
    <row r="13241" ht="10.199999999999999" hidden="1" x14ac:dyDescent="0.2"/>
    <row r="13242" ht="10.199999999999999" hidden="1" x14ac:dyDescent="0.2"/>
    <row r="13243" ht="10.199999999999999" hidden="1" x14ac:dyDescent="0.2"/>
    <row r="13244" ht="10.199999999999999" hidden="1" x14ac:dyDescent="0.2"/>
    <row r="13245" ht="10.199999999999999" hidden="1" x14ac:dyDescent="0.2"/>
    <row r="13246" ht="10.199999999999999" hidden="1" x14ac:dyDescent="0.2"/>
    <row r="13247" ht="10.199999999999999" hidden="1" x14ac:dyDescent="0.2"/>
    <row r="13248" ht="10.199999999999999" hidden="1" x14ac:dyDescent="0.2"/>
    <row r="13249" ht="10.199999999999999" hidden="1" x14ac:dyDescent="0.2"/>
    <row r="13250" ht="10.199999999999999" hidden="1" x14ac:dyDescent="0.2"/>
    <row r="13251" ht="10.199999999999999" hidden="1" x14ac:dyDescent="0.2"/>
    <row r="13252" ht="10.199999999999999" hidden="1" x14ac:dyDescent="0.2"/>
    <row r="13253" ht="10.199999999999999" hidden="1" x14ac:dyDescent="0.2"/>
    <row r="13254" ht="10.199999999999999" hidden="1" x14ac:dyDescent="0.2"/>
    <row r="13255" ht="10.199999999999999" hidden="1" x14ac:dyDescent="0.2"/>
    <row r="13256" ht="10.199999999999999" hidden="1" x14ac:dyDescent="0.2"/>
    <row r="13257" ht="10.199999999999999" hidden="1" x14ac:dyDescent="0.2"/>
    <row r="13258" ht="10.199999999999999" hidden="1" x14ac:dyDescent="0.2"/>
    <row r="13259" ht="10.199999999999999" hidden="1" x14ac:dyDescent="0.2"/>
    <row r="13260" ht="10.199999999999999" hidden="1" x14ac:dyDescent="0.2"/>
    <row r="13261" ht="10.199999999999999" hidden="1" x14ac:dyDescent="0.2"/>
    <row r="13262" ht="10.199999999999999" hidden="1" x14ac:dyDescent="0.2"/>
    <row r="13263" ht="10.199999999999999" hidden="1" x14ac:dyDescent="0.2"/>
    <row r="13264" ht="10.199999999999999" hidden="1" x14ac:dyDescent="0.2"/>
    <row r="13265" ht="10.199999999999999" hidden="1" x14ac:dyDescent="0.2"/>
    <row r="13266" ht="10.199999999999999" hidden="1" x14ac:dyDescent="0.2"/>
    <row r="13267" ht="10.199999999999999" hidden="1" x14ac:dyDescent="0.2"/>
    <row r="13268" ht="10.199999999999999" hidden="1" x14ac:dyDescent="0.2"/>
    <row r="13269" ht="10.199999999999999" hidden="1" x14ac:dyDescent="0.2"/>
    <row r="13270" ht="10.199999999999999" hidden="1" x14ac:dyDescent="0.2"/>
    <row r="13271" ht="10.199999999999999" hidden="1" x14ac:dyDescent="0.2"/>
    <row r="13272" ht="10.199999999999999" hidden="1" x14ac:dyDescent="0.2"/>
    <row r="13273" ht="10.199999999999999" hidden="1" x14ac:dyDescent="0.2"/>
    <row r="13274" ht="10.199999999999999" hidden="1" x14ac:dyDescent="0.2"/>
    <row r="13275" ht="10.199999999999999" hidden="1" x14ac:dyDescent="0.2"/>
    <row r="13276" ht="10.199999999999999" hidden="1" x14ac:dyDescent="0.2"/>
    <row r="13277" ht="10.199999999999999" hidden="1" x14ac:dyDescent="0.2"/>
    <row r="13278" ht="10.199999999999999" hidden="1" x14ac:dyDescent="0.2"/>
    <row r="13279" ht="10.199999999999999" hidden="1" x14ac:dyDescent="0.2"/>
    <row r="13280" ht="10.199999999999999" hidden="1" x14ac:dyDescent="0.2"/>
    <row r="13281" ht="10.199999999999999" hidden="1" x14ac:dyDescent="0.2"/>
    <row r="13282" ht="10.199999999999999" hidden="1" x14ac:dyDescent="0.2"/>
    <row r="13283" ht="10.199999999999999" hidden="1" x14ac:dyDescent="0.2"/>
    <row r="13284" ht="10.199999999999999" hidden="1" x14ac:dyDescent="0.2"/>
    <row r="13285" ht="10.199999999999999" hidden="1" x14ac:dyDescent="0.2"/>
    <row r="13286" ht="10.199999999999999" hidden="1" x14ac:dyDescent="0.2"/>
    <row r="13287" ht="10.199999999999999" hidden="1" x14ac:dyDescent="0.2"/>
    <row r="13288" ht="10.199999999999999" hidden="1" x14ac:dyDescent="0.2"/>
    <row r="13289" ht="10.199999999999999" hidden="1" x14ac:dyDescent="0.2"/>
    <row r="13290" ht="10.199999999999999" hidden="1" x14ac:dyDescent="0.2"/>
    <row r="13291" ht="10.199999999999999" hidden="1" x14ac:dyDescent="0.2"/>
    <row r="13292" ht="10.199999999999999" hidden="1" x14ac:dyDescent="0.2"/>
    <row r="13293" ht="10.199999999999999" hidden="1" x14ac:dyDescent="0.2"/>
    <row r="13294" ht="10.199999999999999" hidden="1" x14ac:dyDescent="0.2"/>
    <row r="13295" ht="10.199999999999999" hidden="1" x14ac:dyDescent="0.2"/>
    <row r="13296" ht="10.199999999999999" hidden="1" x14ac:dyDescent="0.2"/>
    <row r="13297" ht="10.199999999999999" hidden="1" x14ac:dyDescent="0.2"/>
    <row r="13298" ht="10.199999999999999" hidden="1" x14ac:dyDescent="0.2"/>
    <row r="13299" ht="10.199999999999999" hidden="1" x14ac:dyDescent="0.2"/>
    <row r="13300" ht="10.199999999999999" hidden="1" x14ac:dyDescent="0.2"/>
    <row r="13301" ht="10.199999999999999" hidden="1" x14ac:dyDescent="0.2"/>
    <row r="13302" ht="10.199999999999999" hidden="1" x14ac:dyDescent="0.2"/>
    <row r="13303" ht="10.199999999999999" hidden="1" x14ac:dyDescent="0.2"/>
    <row r="13304" ht="10.199999999999999" hidden="1" x14ac:dyDescent="0.2"/>
    <row r="13305" ht="10.199999999999999" hidden="1" x14ac:dyDescent="0.2"/>
    <row r="13306" ht="10.199999999999999" hidden="1" x14ac:dyDescent="0.2"/>
    <row r="13307" ht="10.199999999999999" hidden="1" x14ac:dyDescent="0.2"/>
    <row r="13308" ht="10.199999999999999" hidden="1" x14ac:dyDescent="0.2"/>
    <row r="13309" ht="10.199999999999999" hidden="1" x14ac:dyDescent="0.2"/>
    <row r="13310" ht="10.199999999999999" hidden="1" x14ac:dyDescent="0.2"/>
    <row r="13311" ht="10.199999999999999" hidden="1" x14ac:dyDescent="0.2"/>
    <row r="13312" ht="10.199999999999999" hidden="1" x14ac:dyDescent="0.2"/>
    <row r="13313" ht="10.199999999999999" hidden="1" x14ac:dyDescent="0.2"/>
    <row r="13314" ht="10.199999999999999" hidden="1" x14ac:dyDescent="0.2"/>
    <row r="13315" ht="10.199999999999999" hidden="1" x14ac:dyDescent="0.2"/>
    <row r="13316" ht="10.199999999999999" hidden="1" x14ac:dyDescent="0.2"/>
    <row r="13317" ht="10.199999999999999" hidden="1" x14ac:dyDescent="0.2"/>
    <row r="13318" ht="10.199999999999999" hidden="1" x14ac:dyDescent="0.2"/>
    <row r="13319" ht="10.199999999999999" hidden="1" x14ac:dyDescent="0.2"/>
    <row r="13320" ht="10.199999999999999" hidden="1" x14ac:dyDescent="0.2"/>
    <row r="13321" ht="10.199999999999999" hidden="1" x14ac:dyDescent="0.2"/>
    <row r="13322" ht="10.199999999999999" hidden="1" x14ac:dyDescent="0.2"/>
    <row r="13323" ht="10.199999999999999" hidden="1" x14ac:dyDescent="0.2"/>
    <row r="13324" ht="10.199999999999999" hidden="1" x14ac:dyDescent="0.2"/>
    <row r="13325" ht="10.199999999999999" hidden="1" x14ac:dyDescent="0.2"/>
    <row r="13326" ht="10.199999999999999" hidden="1" x14ac:dyDescent="0.2"/>
    <row r="13327" ht="10.199999999999999" hidden="1" x14ac:dyDescent="0.2"/>
    <row r="13328" ht="10.199999999999999" hidden="1" x14ac:dyDescent="0.2"/>
    <row r="13329" ht="10.199999999999999" hidden="1" x14ac:dyDescent="0.2"/>
    <row r="13330" ht="10.199999999999999" hidden="1" x14ac:dyDescent="0.2"/>
    <row r="13331" ht="10.199999999999999" hidden="1" x14ac:dyDescent="0.2"/>
    <row r="13332" ht="10.199999999999999" hidden="1" x14ac:dyDescent="0.2"/>
    <row r="13333" ht="10.199999999999999" hidden="1" x14ac:dyDescent="0.2"/>
    <row r="13334" ht="10.199999999999999" hidden="1" x14ac:dyDescent="0.2"/>
    <row r="13335" ht="10.199999999999999" hidden="1" x14ac:dyDescent="0.2"/>
    <row r="13336" ht="10.199999999999999" hidden="1" x14ac:dyDescent="0.2"/>
    <row r="13337" ht="10.199999999999999" hidden="1" x14ac:dyDescent="0.2"/>
    <row r="13338" ht="10.199999999999999" hidden="1" x14ac:dyDescent="0.2"/>
    <row r="13339" ht="10.199999999999999" hidden="1" x14ac:dyDescent="0.2"/>
    <row r="13340" ht="10.199999999999999" hidden="1" x14ac:dyDescent="0.2"/>
    <row r="13341" ht="10.199999999999999" hidden="1" x14ac:dyDescent="0.2"/>
    <row r="13342" ht="10.199999999999999" hidden="1" x14ac:dyDescent="0.2"/>
    <row r="13343" ht="10.199999999999999" hidden="1" x14ac:dyDescent="0.2"/>
    <row r="13344" ht="10.199999999999999" hidden="1" x14ac:dyDescent="0.2"/>
    <row r="13345" ht="10.199999999999999" hidden="1" x14ac:dyDescent="0.2"/>
    <row r="13346" ht="10.199999999999999" hidden="1" x14ac:dyDescent="0.2"/>
    <row r="13347" ht="10.199999999999999" hidden="1" x14ac:dyDescent="0.2"/>
    <row r="13348" ht="10.199999999999999" hidden="1" x14ac:dyDescent="0.2"/>
    <row r="13349" ht="10.199999999999999" hidden="1" x14ac:dyDescent="0.2"/>
    <row r="13350" ht="10.199999999999999" hidden="1" x14ac:dyDescent="0.2"/>
    <row r="13351" ht="10.199999999999999" hidden="1" x14ac:dyDescent="0.2"/>
    <row r="13352" ht="10.199999999999999" hidden="1" x14ac:dyDescent="0.2"/>
    <row r="13353" ht="10.199999999999999" hidden="1" x14ac:dyDescent="0.2"/>
    <row r="13354" ht="10.199999999999999" hidden="1" x14ac:dyDescent="0.2"/>
    <row r="13355" ht="10.199999999999999" hidden="1" x14ac:dyDescent="0.2"/>
    <row r="13356" ht="10.199999999999999" hidden="1" x14ac:dyDescent="0.2"/>
    <row r="13357" ht="10.199999999999999" hidden="1" x14ac:dyDescent="0.2"/>
    <row r="13358" ht="10.199999999999999" hidden="1" x14ac:dyDescent="0.2"/>
    <row r="13359" ht="10.199999999999999" hidden="1" x14ac:dyDescent="0.2"/>
    <row r="13360" ht="10.199999999999999" hidden="1" x14ac:dyDescent="0.2"/>
    <row r="13361" ht="10.199999999999999" hidden="1" x14ac:dyDescent="0.2"/>
    <row r="13362" ht="10.199999999999999" hidden="1" x14ac:dyDescent="0.2"/>
    <row r="13363" ht="10.199999999999999" hidden="1" x14ac:dyDescent="0.2"/>
    <row r="13364" ht="10.199999999999999" hidden="1" x14ac:dyDescent="0.2"/>
    <row r="13365" ht="10.199999999999999" hidden="1" x14ac:dyDescent="0.2"/>
    <row r="13366" ht="10.199999999999999" hidden="1" x14ac:dyDescent="0.2"/>
    <row r="13367" ht="10.199999999999999" hidden="1" x14ac:dyDescent="0.2"/>
    <row r="13368" ht="10.199999999999999" hidden="1" x14ac:dyDescent="0.2"/>
    <row r="13369" ht="10.199999999999999" hidden="1" x14ac:dyDescent="0.2"/>
    <row r="13370" ht="10.199999999999999" hidden="1" x14ac:dyDescent="0.2"/>
    <row r="13371" ht="10.199999999999999" hidden="1" x14ac:dyDescent="0.2"/>
    <row r="13372" ht="10.199999999999999" hidden="1" x14ac:dyDescent="0.2"/>
    <row r="13373" ht="10.199999999999999" hidden="1" x14ac:dyDescent="0.2"/>
    <row r="13374" ht="10.199999999999999" hidden="1" x14ac:dyDescent="0.2"/>
    <row r="13375" ht="10.199999999999999" hidden="1" x14ac:dyDescent="0.2"/>
    <row r="13376" ht="10.199999999999999" hidden="1" x14ac:dyDescent="0.2"/>
    <row r="13377" ht="10.199999999999999" hidden="1" x14ac:dyDescent="0.2"/>
    <row r="13378" ht="10.199999999999999" hidden="1" x14ac:dyDescent="0.2"/>
    <row r="13379" ht="10.199999999999999" hidden="1" x14ac:dyDescent="0.2"/>
    <row r="13380" ht="10.199999999999999" hidden="1" x14ac:dyDescent="0.2"/>
    <row r="13381" ht="10.199999999999999" hidden="1" x14ac:dyDescent="0.2"/>
    <row r="13382" ht="10.199999999999999" hidden="1" x14ac:dyDescent="0.2"/>
    <row r="13383" ht="10.199999999999999" hidden="1" x14ac:dyDescent="0.2"/>
    <row r="13384" ht="10.199999999999999" hidden="1" x14ac:dyDescent="0.2"/>
    <row r="13385" ht="10.199999999999999" hidden="1" x14ac:dyDescent="0.2"/>
    <row r="13386" ht="10.199999999999999" hidden="1" x14ac:dyDescent="0.2"/>
    <row r="13387" ht="10.199999999999999" hidden="1" x14ac:dyDescent="0.2"/>
    <row r="13388" ht="10.199999999999999" hidden="1" x14ac:dyDescent="0.2"/>
    <row r="13389" ht="10.199999999999999" hidden="1" x14ac:dyDescent="0.2"/>
    <row r="13390" ht="10.199999999999999" hidden="1" x14ac:dyDescent="0.2"/>
    <row r="13391" ht="10.199999999999999" hidden="1" x14ac:dyDescent="0.2"/>
    <row r="13392" ht="10.199999999999999" hidden="1" x14ac:dyDescent="0.2"/>
    <row r="13393" ht="10.199999999999999" hidden="1" x14ac:dyDescent="0.2"/>
    <row r="13394" ht="10.199999999999999" hidden="1" x14ac:dyDescent="0.2"/>
    <row r="13395" ht="10.199999999999999" hidden="1" x14ac:dyDescent="0.2"/>
    <row r="13396" ht="10.199999999999999" hidden="1" x14ac:dyDescent="0.2"/>
    <row r="13397" ht="10.199999999999999" hidden="1" x14ac:dyDescent="0.2"/>
    <row r="13398" ht="10.199999999999999" hidden="1" x14ac:dyDescent="0.2"/>
    <row r="13399" ht="10.199999999999999" hidden="1" x14ac:dyDescent="0.2"/>
    <row r="13400" ht="10.199999999999999" hidden="1" x14ac:dyDescent="0.2"/>
    <row r="13401" ht="10.199999999999999" hidden="1" x14ac:dyDescent="0.2"/>
    <row r="13402" ht="10.199999999999999" hidden="1" x14ac:dyDescent="0.2"/>
    <row r="13403" ht="10.199999999999999" hidden="1" x14ac:dyDescent="0.2"/>
    <row r="13404" ht="10.199999999999999" hidden="1" x14ac:dyDescent="0.2"/>
    <row r="13405" ht="10.199999999999999" hidden="1" x14ac:dyDescent="0.2"/>
    <row r="13406" ht="10.199999999999999" hidden="1" x14ac:dyDescent="0.2"/>
    <row r="13407" ht="10.199999999999999" hidden="1" x14ac:dyDescent="0.2"/>
    <row r="13408" ht="10.199999999999999" hidden="1" x14ac:dyDescent="0.2"/>
    <row r="13409" ht="10.199999999999999" hidden="1" x14ac:dyDescent="0.2"/>
    <row r="13410" ht="10.199999999999999" hidden="1" x14ac:dyDescent="0.2"/>
    <row r="13411" ht="10.199999999999999" hidden="1" x14ac:dyDescent="0.2"/>
    <row r="13412" ht="10.199999999999999" hidden="1" x14ac:dyDescent="0.2"/>
    <row r="13413" ht="10.199999999999999" hidden="1" x14ac:dyDescent="0.2"/>
    <row r="13414" ht="10.199999999999999" hidden="1" x14ac:dyDescent="0.2"/>
    <row r="13415" ht="10.199999999999999" hidden="1" x14ac:dyDescent="0.2"/>
    <row r="13416" ht="10.199999999999999" hidden="1" x14ac:dyDescent="0.2"/>
    <row r="13417" ht="10.199999999999999" hidden="1" x14ac:dyDescent="0.2"/>
    <row r="13418" ht="10.199999999999999" hidden="1" x14ac:dyDescent="0.2"/>
    <row r="13419" ht="10.199999999999999" hidden="1" x14ac:dyDescent="0.2"/>
    <row r="13420" ht="10.199999999999999" hidden="1" x14ac:dyDescent="0.2"/>
    <row r="13421" ht="10.199999999999999" hidden="1" x14ac:dyDescent="0.2"/>
    <row r="13422" ht="10.199999999999999" hidden="1" x14ac:dyDescent="0.2"/>
    <row r="13423" ht="10.199999999999999" hidden="1" x14ac:dyDescent="0.2"/>
    <row r="13424" ht="10.199999999999999" hidden="1" x14ac:dyDescent="0.2"/>
    <row r="13425" ht="10.199999999999999" hidden="1" x14ac:dyDescent="0.2"/>
    <row r="13426" ht="10.199999999999999" hidden="1" x14ac:dyDescent="0.2"/>
    <row r="13427" ht="10.199999999999999" hidden="1" x14ac:dyDescent="0.2"/>
    <row r="13428" ht="10.199999999999999" hidden="1" x14ac:dyDescent="0.2"/>
    <row r="13429" ht="10.199999999999999" hidden="1" x14ac:dyDescent="0.2"/>
    <row r="13430" ht="10.199999999999999" hidden="1" x14ac:dyDescent="0.2"/>
    <row r="13431" ht="10.199999999999999" hidden="1" x14ac:dyDescent="0.2"/>
    <row r="13432" ht="10.199999999999999" hidden="1" x14ac:dyDescent="0.2"/>
    <row r="13433" ht="10.199999999999999" hidden="1" x14ac:dyDescent="0.2"/>
    <row r="13434" ht="10.199999999999999" hidden="1" x14ac:dyDescent="0.2"/>
    <row r="13435" ht="10.199999999999999" hidden="1" x14ac:dyDescent="0.2"/>
    <row r="13436" ht="10.199999999999999" hidden="1" x14ac:dyDescent="0.2"/>
    <row r="13437" ht="10.199999999999999" hidden="1" x14ac:dyDescent="0.2"/>
    <row r="13438" ht="10.199999999999999" hidden="1" x14ac:dyDescent="0.2"/>
    <row r="13439" ht="10.199999999999999" hidden="1" x14ac:dyDescent="0.2"/>
    <row r="13440" ht="10.199999999999999" hidden="1" x14ac:dyDescent="0.2"/>
    <row r="13441" ht="10.199999999999999" hidden="1" x14ac:dyDescent="0.2"/>
    <row r="13442" ht="10.199999999999999" hidden="1" x14ac:dyDescent="0.2"/>
    <row r="13443" ht="10.199999999999999" hidden="1" x14ac:dyDescent="0.2"/>
    <row r="13444" ht="10.199999999999999" hidden="1" x14ac:dyDescent="0.2"/>
    <row r="13445" ht="10.199999999999999" hidden="1" x14ac:dyDescent="0.2"/>
    <row r="13446" ht="10.199999999999999" hidden="1" x14ac:dyDescent="0.2"/>
    <row r="13447" ht="10.199999999999999" hidden="1" x14ac:dyDescent="0.2"/>
    <row r="13448" ht="10.199999999999999" hidden="1" x14ac:dyDescent="0.2"/>
    <row r="13449" ht="10.199999999999999" hidden="1" x14ac:dyDescent="0.2"/>
    <row r="13450" ht="10.199999999999999" hidden="1" x14ac:dyDescent="0.2"/>
    <row r="13451" ht="10.199999999999999" hidden="1" x14ac:dyDescent="0.2"/>
    <row r="13452" ht="10.199999999999999" hidden="1" x14ac:dyDescent="0.2"/>
    <row r="13453" ht="10.199999999999999" hidden="1" x14ac:dyDescent="0.2"/>
    <row r="13454" ht="10.199999999999999" hidden="1" x14ac:dyDescent="0.2"/>
    <row r="13455" ht="10.199999999999999" hidden="1" x14ac:dyDescent="0.2"/>
    <row r="13456" ht="10.199999999999999" hidden="1" x14ac:dyDescent="0.2"/>
    <row r="13457" ht="10.199999999999999" hidden="1" x14ac:dyDescent="0.2"/>
    <row r="13458" ht="10.199999999999999" hidden="1" x14ac:dyDescent="0.2"/>
    <row r="13459" ht="10.199999999999999" hidden="1" x14ac:dyDescent="0.2"/>
    <row r="13460" ht="10.199999999999999" hidden="1" x14ac:dyDescent="0.2"/>
    <row r="13461" ht="10.199999999999999" hidden="1" x14ac:dyDescent="0.2"/>
    <row r="13462" ht="10.199999999999999" hidden="1" x14ac:dyDescent="0.2"/>
    <row r="13463" ht="10.199999999999999" hidden="1" x14ac:dyDescent="0.2"/>
    <row r="13464" ht="10.199999999999999" hidden="1" x14ac:dyDescent="0.2"/>
    <row r="13465" ht="10.199999999999999" hidden="1" x14ac:dyDescent="0.2"/>
    <row r="13466" ht="10.199999999999999" hidden="1" x14ac:dyDescent="0.2"/>
    <row r="13467" ht="10.199999999999999" hidden="1" x14ac:dyDescent="0.2"/>
    <row r="13468" ht="10.199999999999999" hidden="1" x14ac:dyDescent="0.2"/>
    <row r="13469" ht="10.199999999999999" hidden="1" x14ac:dyDescent="0.2"/>
    <row r="13470" ht="10.199999999999999" hidden="1" x14ac:dyDescent="0.2"/>
    <row r="13471" ht="10.199999999999999" hidden="1" x14ac:dyDescent="0.2"/>
    <row r="13472" ht="10.199999999999999" hidden="1" x14ac:dyDescent="0.2"/>
    <row r="13473" ht="10.199999999999999" hidden="1" x14ac:dyDescent="0.2"/>
    <row r="13474" ht="10.199999999999999" hidden="1" x14ac:dyDescent="0.2"/>
    <row r="13475" ht="10.199999999999999" hidden="1" x14ac:dyDescent="0.2"/>
    <row r="13476" ht="10.199999999999999" hidden="1" x14ac:dyDescent="0.2"/>
    <row r="13477" ht="10.199999999999999" hidden="1" x14ac:dyDescent="0.2"/>
    <row r="13478" ht="10.199999999999999" hidden="1" x14ac:dyDescent="0.2"/>
    <row r="13479" ht="10.199999999999999" hidden="1" x14ac:dyDescent="0.2"/>
    <row r="13480" ht="10.199999999999999" hidden="1" x14ac:dyDescent="0.2"/>
    <row r="13481" ht="10.199999999999999" hidden="1" x14ac:dyDescent="0.2"/>
    <row r="13482" ht="10.199999999999999" hidden="1" x14ac:dyDescent="0.2"/>
    <row r="13483" ht="10.199999999999999" hidden="1" x14ac:dyDescent="0.2"/>
    <row r="13484" ht="10.199999999999999" hidden="1" x14ac:dyDescent="0.2"/>
    <row r="13485" ht="10.199999999999999" hidden="1" x14ac:dyDescent="0.2"/>
    <row r="13486" ht="10.199999999999999" hidden="1" x14ac:dyDescent="0.2"/>
    <row r="13487" ht="10.199999999999999" hidden="1" x14ac:dyDescent="0.2"/>
    <row r="13488" ht="10.199999999999999" hidden="1" x14ac:dyDescent="0.2"/>
    <row r="13489" ht="10.199999999999999" hidden="1" x14ac:dyDescent="0.2"/>
    <row r="13490" ht="10.199999999999999" hidden="1" x14ac:dyDescent="0.2"/>
    <row r="13491" ht="10.199999999999999" hidden="1" x14ac:dyDescent="0.2"/>
    <row r="13492" ht="10.199999999999999" hidden="1" x14ac:dyDescent="0.2"/>
    <row r="13493" ht="10.199999999999999" hidden="1" x14ac:dyDescent="0.2"/>
    <row r="13494" ht="10.199999999999999" hidden="1" x14ac:dyDescent="0.2"/>
    <row r="13495" ht="10.199999999999999" hidden="1" x14ac:dyDescent="0.2"/>
    <row r="13496" ht="10.199999999999999" hidden="1" x14ac:dyDescent="0.2"/>
    <row r="13497" ht="10.199999999999999" hidden="1" x14ac:dyDescent="0.2"/>
    <row r="13498" ht="10.199999999999999" hidden="1" x14ac:dyDescent="0.2"/>
    <row r="13499" ht="10.199999999999999" hidden="1" x14ac:dyDescent="0.2"/>
    <row r="13500" ht="10.199999999999999" hidden="1" x14ac:dyDescent="0.2"/>
    <row r="13501" ht="10.199999999999999" hidden="1" x14ac:dyDescent="0.2"/>
    <row r="13502" ht="10.199999999999999" hidden="1" x14ac:dyDescent="0.2"/>
    <row r="13503" ht="10.199999999999999" hidden="1" x14ac:dyDescent="0.2"/>
    <row r="13504" ht="10.199999999999999" hidden="1" x14ac:dyDescent="0.2"/>
    <row r="13505" ht="10.199999999999999" hidden="1" x14ac:dyDescent="0.2"/>
    <row r="13506" ht="10.199999999999999" hidden="1" x14ac:dyDescent="0.2"/>
    <row r="13507" ht="10.199999999999999" hidden="1" x14ac:dyDescent="0.2"/>
    <row r="13508" ht="10.199999999999999" hidden="1" x14ac:dyDescent="0.2"/>
    <row r="13509" ht="10.199999999999999" hidden="1" x14ac:dyDescent="0.2"/>
    <row r="13510" ht="10.199999999999999" hidden="1" x14ac:dyDescent="0.2"/>
    <row r="13511" ht="10.199999999999999" hidden="1" x14ac:dyDescent="0.2"/>
    <row r="13512" ht="10.199999999999999" hidden="1" x14ac:dyDescent="0.2"/>
    <row r="13513" ht="10.199999999999999" hidden="1" x14ac:dyDescent="0.2"/>
    <row r="13514" ht="10.199999999999999" hidden="1" x14ac:dyDescent="0.2"/>
    <row r="13515" ht="10.199999999999999" hidden="1" x14ac:dyDescent="0.2"/>
    <row r="13516" ht="10.199999999999999" hidden="1" x14ac:dyDescent="0.2"/>
    <row r="13517" ht="10.199999999999999" hidden="1" x14ac:dyDescent="0.2"/>
    <row r="13518" ht="10.199999999999999" hidden="1" x14ac:dyDescent="0.2"/>
    <row r="13519" ht="10.199999999999999" hidden="1" x14ac:dyDescent="0.2"/>
    <row r="13520" ht="10.199999999999999" hidden="1" x14ac:dyDescent="0.2"/>
    <row r="13521" ht="10.199999999999999" hidden="1" x14ac:dyDescent="0.2"/>
    <row r="13522" ht="10.199999999999999" hidden="1" x14ac:dyDescent="0.2"/>
    <row r="13523" ht="10.199999999999999" hidden="1" x14ac:dyDescent="0.2"/>
    <row r="13524" ht="10.199999999999999" hidden="1" x14ac:dyDescent="0.2"/>
    <row r="13525" ht="10.199999999999999" hidden="1" x14ac:dyDescent="0.2"/>
    <row r="13526" ht="10.199999999999999" hidden="1" x14ac:dyDescent="0.2"/>
    <row r="13527" ht="10.199999999999999" hidden="1" x14ac:dyDescent="0.2"/>
    <row r="13528" ht="10.199999999999999" hidden="1" x14ac:dyDescent="0.2"/>
    <row r="13529" ht="10.199999999999999" hidden="1" x14ac:dyDescent="0.2"/>
    <row r="13530" ht="10.199999999999999" hidden="1" x14ac:dyDescent="0.2"/>
    <row r="13531" ht="10.199999999999999" hidden="1" x14ac:dyDescent="0.2"/>
    <row r="13532" ht="10.199999999999999" hidden="1" x14ac:dyDescent="0.2"/>
    <row r="13533" ht="10.199999999999999" hidden="1" x14ac:dyDescent="0.2"/>
    <row r="13534" ht="10.199999999999999" hidden="1" x14ac:dyDescent="0.2"/>
    <row r="13535" ht="10.199999999999999" hidden="1" x14ac:dyDescent="0.2"/>
    <row r="13536" ht="10.199999999999999" hidden="1" x14ac:dyDescent="0.2"/>
    <row r="13537" ht="10.199999999999999" hidden="1" x14ac:dyDescent="0.2"/>
    <row r="13538" ht="10.199999999999999" hidden="1" x14ac:dyDescent="0.2"/>
    <row r="13539" ht="10.199999999999999" hidden="1" x14ac:dyDescent="0.2"/>
    <row r="13540" ht="10.199999999999999" hidden="1" x14ac:dyDescent="0.2"/>
    <row r="13541" ht="10.199999999999999" hidden="1" x14ac:dyDescent="0.2"/>
    <row r="13542" ht="10.199999999999999" hidden="1" x14ac:dyDescent="0.2"/>
    <row r="13543" ht="10.199999999999999" hidden="1" x14ac:dyDescent="0.2"/>
    <row r="13544" ht="10.199999999999999" hidden="1" x14ac:dyDescent="0.2"/>
    <row r="13545" ht="10.199999999999999" hidden="1" x14ac:dyDescent="0.2"/>
    <row r="13546" ht="10.199999999999999" hidden="1" x14ac:dyDescent="0.2"/>
    <row r="13547" ht="10.199999999999999" hidden="1" x14ac:dyDescent="0.2"/>
    <row r="13548" ht="10.199999999999999" hidden="1" x14ac:dyDescent="0.2"/>
    <row r="13549" ht="10.199999999999999" hidden="1" x14ac:dyDescent="0.2"/>
    <row r="13550" ht="10.199999999999999" hidden="1" x14ac:dyDescent="0.2"/>
    <row r="13551" ht="10.199999999999999" hidden="1" x14ac:dyDescent="0.2"/>
    <row r="13552" ht="10.199999999999999" hidden="1" x14ac:dyDescent="0.2"/>
    <row r="13553" ht="10.199999999999999" hidden="1" x14ac:dyDescent="0.2"/>
    <row r="13554" ht="10.199999999999999" hidden="1" x14ac:dyDescent="0.2"/>
    <row r="13555" ht="10.199999999999999" hidden="1" x14ac:dyDescent="0.2"/>
    <row r="13556" ht="10.199999999999999" hidden="1" x14ac:dyDescent="0.2"/>
    <row r="13557" ht="10.199999999999999" hidden="1" x14ac:dyDescent="0.2"/>
    <row r="13558" ht="10.199999999999999" hidden="1" x14ac:dyDescent="0.2"/>
    <row r="13559" ht="10.199999999999999" hidden="1" x14ac:dyDescent="0.2"/>
    <row r="13560" ht="10.199999999999999" hidden="1" x14ac:dyDescent="0.2"/>
    <row r="13561" ht="10.199999999999999" hidden="1" x14ac:dyDescent="0.2"/>
    <row r="13562" ht="10.199999999999999" hidden="1" x14ac:dyDescent="0.2"/>
    <row r="13563" ht="10.199999999999999" hidden="1" x14ac:dyDescent="0.2"/>
    <row r="13564" ht="10.199999999999999" hidden="1" x14ac:dyDescent="0.2"/>
    <row r="13565" ht="10.199999999999999" hidden="1" x14ac:dyDescent="0.2"/>
    <row r="13566" ht="10.199999999999999" hidden="1" x14ac:dyDescent="0.2"/>
    <row r="13567" ht="10.199999999999999" hidden="1" x14ac:dyDescent="0.2"/>
    <row r="13568" ht="10.199999999999999" hidden="1" x14ac:dyDescent="0.2"/>
    <row r="13569" ht="10.199999999999999" hidden="1" x14ac:dyDescent="0.2"/>
    <row r="13570" ht="10.199999999999999" hidden="1" x14ac:dyDescent="0.2"/>
    <row r="13571" ht="10.199999999999999" hidden="1" x14ac:dyDescent="0.2"/>
    <row r="13572" ht="10.199999999999999" hidden="1" x14ac:dyDescent="0.2"/>
    <row r="13573" ht="10.199999999999999" hidden="1" x14ac:dyDescent="0.2"/>
    <row r="13574" ht="10.199999999999999" hidden="1" x14ac:dyDescent="0.2"/>
    <row r="13575" ht="10.199999999999999" hidden="1" x14ac:dyDescent="0.2"/>
    <row r="13576" ht="10.199999999999999" hidden="1" x14ac:dyDescent="0.2"/>
    <row r="13577" ht="10.199999999999999" hidden="1" x14ac:dyDescent="0.2"/>
    <row r="13578" ht="10.199999999999999" hidden="1" x14ac:dyDescent="0.2"/>
    <row r="13579" ht="10.199999999999999" hidden="1" x14ac:dyDescent="0.2"/>
    <row r="13580" ht="10.199999999999999" hidden="1" x14ac:dyDescent="0.2"/>
    <row r="13581" ht="10.199999999999999" hidden="1" x14ac:dyDescent="0.2"/>
    <row r="13582" ht="10.199999999999999" hidden="1" x14ac:dyDescent="0.2"/>
    <row r="13583" ht="10.199999999999999" hidden="1" x14ac:dyDescent="0.2"/>
    <row r="13584" ht="10.199999999999999" hidden="1" x14ac:dyDescent="0.2"/>
    <row r="13585" ht="10.199999999999999" hidden="1" x14ac:dyDescent="0.2"/>
    <row r="13586" ht="10.199999999999999" hidden="1" x14ac:dyDescent="0.2"/>
    <row r="13587" ht="10.199999999999999" hidden="1" x14ac:dyDescent="0.2"/>
    <row r="13588" ht="10.199999999999999" hidden="1" x14ac:dyDescent="0.2"/>
    <row r="13589" ht="10.199999999999999" hidden="1" x14ac:dyDescent="0.2"/>
    <row r="13590" ht="10.199999999999999" hidden="1" x14ac:dyDescent="0.2"/>
    <row r="13591" ht="10.199999999999999" hidden="1" x14ac:dyDescent="0.2"/>
    <row r="13592" ht="10.199999999999999" hidden="1" x14ac:dyDescent="0.2"/>
    <row r="13593" ht="10.199999999999999" hidden="1" x14ac:dyDescent="0.2"/>
    <row r="13594" ht="10.199999999999999" hidden="1" x14ac:dyDescent="0.2"/>
    <row r="13595" ht="10.199999999999999" hidden="1" x14ac:dyDescent="0.2"/>
    <row r="13596" ht="10.199999999999999" hidden="1" x14ac:dyDescent="0.2"/>
    <row r="13597" ht="10.199999999999999" hidden="1" x14ac:dyDescent="0.2"/>
    <row r="13598" ht="10.199999999999999" hidden="1" x14ac:dyDescent="0.2"/>
    <row r="13599" ht="10.199999999999999" hidden="1" x14ac:dyDescent="0.2"/>
    <row r="13600" ht="10.199999999999999" hidden="1" x14ac:dyDescent="0.2"/>
    <row r="13601" ht="10.199999999999999" hidden="1" x14ac:dyDescent="0.2"/>
    <row r="13602" ht="10.199999999999999" hidden="1" x14ac:dyDescent="0.2"/>
    <row r="13603" ht="10.199999999999999" hidden="1" x14ac:dyDescent="0.2"/>
    <row r="13604" ht="10.199999999999999" hidden="1" x14ac:dyDescent="0.2"/>
    <row r="13605" ht="10.199999999999999" hidden="1" x14ac:dyDescent="0.2"/>
    <row r="13606" ht="10.199999999999999" hidden="1" x14ac:dyDescent="0.2"/>
    <row r="13607" ht="10.199999999999999" hidden="1" x14ac:dyDescent="0.2"/>
    <row r="13608" ht="10.199999999999999" hidden="1" x14ac:dyDescent="0.2"/>
    <row r="13609" ht="10.199999999999999" hidden="1" x14ac:dyDescent="0.2"/>
    <row r="13610" ht="10.199999999999999" hidden="1" x14ac:dyDescent="0.2"/>
    <row r="13611" ht="10.199999999999999" hidden="1" x14ac:dyDescent="0.2"/>
    <row r="13612" ht="10.199999999999999" hidden="1" x14ac:dyDescent="0.2"/>
    <row r="13613" ht="10.199999999999999" hidden="1" x14ac:dyDescent="0.2"/>
    <row r="13614" ht="10.199999999999999" hidden="1" x14ac:dyDescent="0.2"/>
    <row r="13615" ht="10.199999999999999" hidden="1" x14ac:dyDescent="0.2"/>
    <row r="13616" ht="10.199999999999999" hidden="1" x14ac:dyDescent="0.2"/>
    <row r="13617" ht="10.199999999999999" hidden="1" x14ac:dyDescent="0.2"/>
    <row r="13618" ht="10.199999999999999" hidden="1" x14ac:dyDescent="0.2"/>
    <row r="13619" ht="10.199999999999999" hidden="1" x14ac:dyDescent="0.2"/>
    <row r="13620" ht="10.199999999999999" hidden="1" x14ac:dyDescent="0.2"/>
    <row r="13621" ht="10.199999999999999" hidden="1" x14ac:dyDescent="0.2"/>
    <row r="13622" ht="10.199999999999999" hidden="1" x14ac:dyDescent="0.2"/>
    <row r="13623" ht="10.199999999999999" hidden="1" x14ac:dyDescent="0.2"/>
    <row r="13624" ht="10.199999999999999" hidden="1" x14ac:dyDescent="0.2"/>
    <row r="13625" ht="10.199999999999999" hidden="1" x14ac:dyDescent="0.2"/>
    <row r="13626" ht="10.199999999999999" hidden="1" x14ac:dyDescent="0.2"/>
    <row r="13627" ht="10.199999999999999" hidden="1" x14ac:dyDescent="0.2"/>
    <row r="13628" ht="10.199999999999999" hidden="1" x14ac:dyDescent="0.2"/>
    <row r="13629" ht="10.199999999999999" hidden="1" x14ac:dyDescent="0.2"/>
    <row r="13630" ht="10.199999999999999" hidden="1" x14ac:dyDescent="0.2"/>
    <row r="13631" ht="10.199999999999999" hidden="1" x14ac:dyDescent="0.2"/>
    <row r="13632" ht="10.199999999999999" hidden="1" x14ac:dyDescent="0.2"/>
    <row r="13633" ht="10.199999999999999" hidden="1" x14ac:dyDescent="0.2"/>
    <row r="13634" ht="10.199999999999999" hidden="1" x14ac:dyDescent="0.2"/>
    <row r="13635" ht="10.199999999999999" hidden="1" x14ac:dyDescent="0.2"/>
    <row r="13636" ht="10.199999999999999" hidden="1" x14ac:dyDescent="0.2"/>
    <row r="13637" ht="10.199999999999999" hidden="1" x14ac:dyDescent="0.2"/>
    <row r="13638" ht="10.199999999999999" hidden="1" x14ac:dyDescent="0.2"/>
    <row r="13639" ht="10.199999999999999" hidden="1" x14ac:dyDescent="0.2"/>
    <row r="13640" ht="10.199999999999999" hidden="1" x14ac:dyDescent="0.2"/>
    <row r="13641" ht="10.199999999999999" hidden="1" x14ac:dyDescent="0.2"/>
    <row r="13642" ht="10.199999999999999" hidden="1" x14ac:dyDescent="0.2"/>
    <row r="13643" ht="10.199999999999999" hidden="1" x14ac:dyDescent="0.2"/>
    <row r="13644" ht="10.199999999999999" hidden="1" x14ac:dyDescent="0.2"/>
    <row r="13645" ht="10.199999999999999" hidden="1" x14ac:dyDescent="0.2"/>
    <row r="13646" ht="10.199999999999999" hidden="1" x14ac:dyDescent="0.2"/>
    <row r="13647" ht="10.199999999999999" hidden="1" x14ac:dyDescent="0.2"/>
    <row r="13648" ht="10.199999999999999" hidden="1" x14ac:dyDescent="0.2"/>
    <row r="13649" ht="10.199999999999999" hidden="1" x14ac:dyDescent="0.2"/>
    <row r="13650" ht="10.199999999999999" hidden="1" x14ac:dyDescent="0.2"/>
    <row r="13651" ht="10.199999999999999" hidden="1" x14ac:dyDescent="0.2"/>
    <row r="13652" ht="10.199999999999999" hidden="1" x14ac:dyDescent="0.2"/>
    <row r="13653" ht="10.199999999999999" hidden="1" x14ac:dyDescent="0.2"/>
    <row r="13654" ht="10.199999999999999" hidden="1" x14ac:dyDescent="0.2"/>
    <row r="13655" ht="10.199999999999999" hidden="1" x14ac:dyDescent="0.2"/>
    <row r="13656" ht="10.199999999999999" hidden="1" x14ac:dyDescent="0.2"/>
    <row r="13657" ht="10.199999999999999" hidden="1" x14ac:dyDescent="0.2"/>
    <row r="13658" ht="10.199999999999999" hidden="1" x14ac:dyDescent="0.2"/>
    <row r="13659" ht="10.199999999999999" hidden="1" x14ac:dyDescent="0.2"/>
    <row r="13660" ht="10.199999999999999" hidden="1" x14ac:dyDescent="0.2"/>
    <row r="13661" ht="10.199999999999999" hidden="1" x14ac:dyDescent="0.2"/>
    <row r="13662" ht="10.199999999999999" hidden="1" x14ac:dyDescent="0.2"/>
    <row r="13663" ht="10.199999999999999" hidden="1" x14ac:dyDescent="0.2"/>
    <row r="13664" ht="10.199999999999999" hidden="1" x14ac:dyDescent="0.2"/>
    <row r="13665" ht="10.199999999999999" hidden="1" x14ac:dyDescent="0.2"/>
    <row r="13666" ht="10.199999999999999" hidden="1" x14ac:dyDescent="0.2"/>
    <row r="13667" ht="10.199999999999999" hidden="1" x14ac:dyDescent="0.2"/>
    <row r="13668" ht="10.199999999999999" hidden="1" x14ac:dyDescent="0.2"/>
    <row r="13669" ht="10.199999999999999" hidden="1" x14ac:dyDescent="0.2"/>
    <row r="13670" ht="10.199999999999999" hidden="1" x14ac:dyDescent="0.2"/>
    <row r="13671" ht="10.199999999999999" hidden="1" x14ac:dyDescent="0.2"/>
    <row r="13672" ht="10.199999999999999" hidden="1" x14ac:dyDescent="0.2"/>
    <row r="13673" ht="10.199999999999999" hidden="1" x14ac:dyDescent="0.2"/>
    <row r="13674" ht="10.199999999999999" hidden="1" x14ac:dyDescent="0.2"/>
    <row r="13675" ht="10.199999999999999" hidden="1" x14ac:dyDescent="0.2"/>
    <row r="13676" ht="10.199999999999999" hidden="1" x14ac:dyDescent="0.2"/>
    <row r="13677" ht="10.199999999999999" hidden="1" x14ac:dyDescent="0.2"/>
    <row r="13678" ht="10.199999999999999" hidden="1" x14ac:dyDescent="0.2"/>
    <row r="13679" ht="10.199999999999999" hidden="1" x14ac:dyDescent="0.2"/>
    <row r="13680" ht="10.199999999999999" hidden="1" x14ac:dyDescent="0.2"/>
    <row r="13681" ht="10.199999999999999" hidden="1" x14ac:dyDescent="0.2"/>
    <row r="13682" ht="10.199999999999999" hidden="1" x14ac:dyDescent="0.2"/>
    <row r="13683" ht="10.199999999999999" hidden="1" x14ac:dyDescent="0.2"/>
    <row r="13684" ht="10.199999999999999" hidden="1" x14ac:dyDescent="0.2"/>
    <row r="13685" ht="10.199999999999999" hidden="1" x14ac:dyDescent="0.2"/>
    <row r="13686" ht="10.199999999999999" hidden="1" x14ac:dyDescent="0.2"/>
    <row r="13687" ht="10.199999999999999" hidden="1" x14ac:dyDescent="0.2"/>
    <row r="13688" ht="10.199999999999999" hidden="1" x14ac:dyDescent="0.2"/>
    <row r="13689" ht="10.199999999999999" hidden="1" x14ac:dyDescent="0.2"/>
    <row r="13690" ht="10.199999999999999" hidden="1" x14ac:dyDescent="0.2"/>
    <row r="13691" ht="10.199999999999999" hidden="1" x14ac:dyDescent="0.2"/>
    <row r="13692" ht="10.199999999999999" hidden="1" x14ac:dyDescent="0.2"/>
    <row r="13693" ht="10.199999999999999" hidden="1" x14ac:dyDescent="0.2"/>
    <row r="13694" ht="10.199999999999999" hidden="1" x14ac:dyDescent="0.2"/>
    <row r="13695" ht="10.199999999999999" hidden="1" x14ac:dyDescent="0.2"/>
    <row r="13696" ht="10.199999999999999" hidden="1" x14ac:dyDescent="0.2"/>
    <row r="13697" ht="10.199999999999999" hidden="1" x14ac:dyDescent="0.2"/>
    <row r="13698" ht="10.199999999999999" hidden="1" x14ac:dyDescent="0.2"/>
    <row r="13699" ht="10.199999999999999" hidden="1" x14ac:dyDescent="0.2"/>
    <row r="13700" ht="10.199999999999999" hidden="1" x14ac:dyDescent="0.2"/>
    <row r="13701" ht="10.199999999999999" hidden="1" x14ac:dyDescent="0.2"/>
    <row r="13702" ht="10.199999999999999" hidden="1" x14ac:dyDescent="0.2"/>
    <row r="13703" ht="10.199999999999999" hidden="1" x14ac:dyDescent="0.2"/>
    <row r="13704" ht="10.199999999999999" hidden="1" x14ac:dyDescent="0.2"/>
    <row r="13705" ht="10.199999999999999" hidden="1" x14ac:dyDescent="0.2"/>
    <row r="13706" ht="10.199999999999999" hidden="1" x14ac:dyDescent="0.2"/>
    <row r="13707" ht="10.199999999999999" hidden="1" x14ac:dyDescent="0.2"/>
    <row r="13708" ht="10.199999999999999" hidden="1" x14ac:dyDescent="0.2"/>
    <row r="13709" ht="10.199999999999999" hidden="1" x14ac:dyDescent="0.2"/>
    <row r="13710" ht="10.199999999999999" hidden="1" x14ac:dyDescent="0.2"/>
    <row r="13711" ht="10.199999999999999" hidden="1" x14ac:dyDescent="0.2"/>
    <row r="13712" ht="10.199999999999999" hidden="1" x14ac:dyDescent="0.2"/>
    <row r="13713" ht="10.199999999999999" hidden="1" x14ac:dyDescent="0.2"/>
    <row r="13714" ht="10.199999999999999" hidden="1" x14ac:dyDescent="0.2"/>
    <row r="13715" ht="10.199999999999999" hidden="1" x14ac:dyDescent="0.2"/>
    <row r="13716" ht="10.199999999999999" hidden="1" x14ac:dyDescent="0.2"/>
    <row r="13717" ht="10.199999999999999" hidden="1" x14ac:dyDescent="0.2"/>
    <row r="13718" ht="10.199999999999999" hidden="1" x14ac:dyDescent="0.2"/>
    <row r="13719" ht="10.199999999999999" hidden="1" x14ac:dyDescent="0.2"/>
    <row r="13720" ht="10.199999999999999" hidden="1" x14ac:dyDescent="0.2"/>
    <row r="13721" ht="10.199999999999999" hidden="1" x14ac:dyDescent="0.2"/>
    <row r="13722" ht="10.199999999999999" hidden="1" x14ac:dyDescent="0.2"/>
    <row r="13723" ht="10.199999999999999" hidden="1" x14ac:dyDescent="0.2"/>
    <row r="13724" ht="10.199999999999999" hidden="1" x14ac:dyDescent="0.2"/>
    <row r="13725" ht="10.199999999999999" hidden="1" x14ac:dyDescent="0.2"/>
    <row r="13726" ht="10.199999999999999" hidden="1" x14ac:dyDescent="0.2"/>
    <row r="13727" ht="10.199999999999999" hidden="1" x14ac:dyDescent="0.2"/>
    <row r="13728" ht="10.199999999999999" hidden="1" x14ac:dyDescent="0.2"/>
    <row r="13729" ht="10.199999999999999" hidden="1" x14ac:dyDescent="0.2"/>
    <row r="13730" ht="10.199999999999999" hidden="1" x14ac:dyDescent="0.2"/>
    <row r="13731" ht="10.199999999999999" hidden="1" x14ac:dyDescent="0.2"/>
    <row r="13732" ht="10.199999999999999" hidden="1" x14ac:dyDescent="0.2"/>
    <row r="13733" ht="10.199999999999999" hidden="1" x14ac:dyDescent="0.2"/>
    <row r="13734" ht="10.199999999999999" hidden="1" x14ac:dyDescent="0.2"/>
    <row r="13735" ht="10.199999999999999" hidden="1" x14ac:dyDescent="0.2"/>
    <row r="13736" ht="10.199999999999999" hidden="1" x14ac:dyDescent="0.2"/>
    <row r="13737" ht="10.199999999999999" hidden="1" x14ac:dyDescent="0.2"/>
    <row r="13738" ht="10.199999999999999" hidden="1" x14ac:dyDescent="0.2"/>
    <row r="13739" ht="10.199999999999999" hidden="1" x14ac:dyDescent="0.2"/>
    <row r="13740" ht="10.199999999999999" hidden="1" x14ac:dyDescent="0.2"/>
    <row r="13741" ht="10.199999999999999" hidden="1" x14ac:dyDescent="0.2"/>
    <row r="13742" ht="10.199999999999999" hidden="1" x14ac:dyDescent="0.2"/>
    <row r="13743" ht="10.199999999999999" hidden="1" x14ac:dyDescent="0.2"/>
    <row r="13744" ht="10.199999999999999" hidden="1" x14ac:dyDescent="0.2"/>
    <row r="13745" ht="10.199999999999999" hidden="1" x14ac:dyDescent="0.2"/>
    <row r="13746" ht="10.199999999999999" hidden="1" x14ac:dyDescent="0.2"/>
    <row r="13747" ht="10.199999999999999" hidden="1" x14ac:dyDescent="0.2"/>
    <row r="13748" ht="10.199999999999999" hidden="1" x14ac:dyDescent="0.2"/>
    <row r="13749" ht="10.199999999999999" hidden="1" x14ac:dyDescent="0.2"/>
    <row r="13750" ht="10.199999999999999" hidden="1" x14ac:dyDescent="0.2"/>
    <row r="13751" ht="10.199999999999999" hidden="1" x14ac:dyDescent="0.2"/>
    <row r="13752" ht="10.199999999999999" hidden="1" x14ac:dyDescent="0.2"/>
    <row r="13753" ht="10.199999999999999" hidden="1" x14ac:dyDescent="0.2"/>
    <row r="13754" ht="10.199999999999999" hidden="1" x14ac:dyDescent="0.2"/>
    <row r="13755" ht="10.199999999999999" hidden="1" x14ac:dyDescent="0.2"/>
    <row r="13756" ht="10.199999999999999" hidden="1" x14ac:dyDescent="0.2"/>
    <row r="13757" ht="10.199999999999999" hidden="1" x14ac:dyDescent="0.2"/>
    <row r="13758" ht="10.199999999999999" hidden="1" x14ac:dyDescent="0.2"/>
    <row r="13759" ht="10.199999999999999" hidden="1" x14ac:dyDescent="0.2"/>
    <row r="13760" ht="10.199999999999999" hidden="1" x14ac:dyDescent="0.2"/>
    <row r="13761" ht="10.199999999999999" hidden="1" x14ac:dyDescent="0.2"/>
    <row r="13762" ht="10.199999999999999" hidden="1" x14ac:dyDescent="0.2"/>
    <row r="13763" ht="10.199999999999999" hidden="1" x14ac:dyDescent="0.2"/>
    <row r="13764" ht="10.199999999999999" hidden="1" x14ac:dyDescent="0.2"/>
    <row r="13765" ht="10.199999999999999" hidden="1" x14ac:dyDescent="0.2"/>
    <row r="13766" ht="10.199999999999999" hidden="1" x14ac:dyDescent="0.2"/>
    <row r="13767" ht="10.199999999999999" hidden="1" x14ac:dyDescent="0.2"/>
    <row r="13768" ht="10.199999999999999" hidden="1" x14ac:dyDescent="0.2"/>
    <row r="13769" ht="10.199999999999999" hidden="1" x14ac:dyDescent="0.2"/>
    <row r="13770" ht="10.199999999999999" hidden="1" x14ac:dyDescent="0.2"/>
    <row r="13771" ht="10.199999999999999" hidden="1" x14ac:dyDescent="0.2"/>
    <row r="13772" ht="10.199999999999999" hidden="1" x14ac:dyDescent="0.2"/>
    <row r="13773" ht="10.199999999999999" hidden="1" x14ac:dyDescent="0.2"/>
    <row r="13774" ht="10.199999999999999" hidden="1" x14ac:dyDescent="0.2"/>
    <row r="13775" ht="10.199999999999999" hidden="1" x14ac:dyDescent="0.2"/>
    <row r="13776" ht="10.199999999999999" hidden="1" x14ac:dyDescent="0.2"/>
    <row r="13777" ht="10.199999999999999" hidden="1" x14ac:dyDescent="0.2"/>
    <row r="13778" ht="10.199999999999999" hidden="1" x14ac:dyDescent="0.2"/>
    <row r="13779" ht="10.199999999999999" hidden="1" x14ac:dyDescent="0.2"/>
    <row r="13780" ht="10.199999999999999" hidden="1" x14ac:dyDescent="0.2"/>
    <row r="13781" ht="10.199999999999999" hidden="1" x14ac:dyDescent="0.2"/>
    <row r="13782" ht="10.199999999999999" hidden="1" x14ac:dyDescent="0.2"/>
    <row r="13783" ht="10.199999999999999" hidden="1" x14ac:dyDescent="0.2"/>
    <row r="13784" ht="10.199999999999999" hidden="1" x14ac:dyDescent="0.2"/>
    <row r="13785" ht="10.199999999999999" hidden="1" x14ac:dyDescent="0.2"/>
    <row r="13786" ht="10.199999999999999" hidden="1" x14ac:dyDescent="0.2"/>
    <row r="13787" ht="10.199999999999999" hidden="1" x14ac:dyDescent="0.2"/>
    <row r="13788" ht="10.199999999999999" hidden="1" x14ac:dyDescent="0.2"/>
    <row r="13789" ht="10.199999999999999" hidden="1" x14ac:dyDescent="0.2"/>
    <row r="13790" ht="10.199999999999999" hidden="1" x14ac:dyDescent="0.2"/>
    <row r="13791" ht="10.199999999999999" hidden="1" x14ac:dyDescent="0.2"/>
    <row r="13792" ht="10.199999999999999" hidden="1" x14ac:dyDescent="0.2"/>
    <row r="13793" ht="10.199999999999999" hidden="1" x14ac:dyDescent="0.2"/>
    <row r="13794" ht="10.199999999999999" hidden="1" x14ac:dyDescent="0.2"/>
    <row r="13795" ht="10.199999999999999" hidden="1" x14ac:dyDescent="0.2"/>
    <row r="13796" ht="10.199999999999999" hidden="1" x14ac:dyDescent="0.2"/>
    <row r="13797" ht="10.199999999999999" hidden="1" x14ac:dyDescent="0.2"/>
    <row r="13798" ht="10.199999999999999" hidden="1" x14ac:dyDescent="0.2"/>
    <row r="13799" ht="10.199999999999999" hidden="1" x14ac:dyDescent="0.2"/>
    <row r="13800" ht="10.199999999999999" hidden="1" x14ac:dyDescent="0.2"/>
    <row r="13801" ht="10.199999999999999" hidden="1" x14ac:dyDescent="0.2"/>
    <row r="13802" ht="10.199999999999999" hidden="1" x14ac:dyDescent="0.2"/>
    <row r="13803" ht="10.199999999999999" hidden="1" x14ac:dyDescent="0.2"/>
    <row r="13804" ht="10.199999999999999" hidden="1" x14ac:dyDescent="0.2"/>
    <row r="13805" ht="10.199999999999999" hidden="1" x14ac:dyDescent="0.2"/>
    <row r="13806" ht="10.199999999999999" hidden="1" x14ac:dyDescent="0.2"/>
    <row r="13807" ht="10.199999999999999" hidden="1" x14ac:dyDescent="0.2"/>
    <row r="13808" ht="10.199999999999999" hidden="1" x14ac:dyDescent="0.2"/>
    <row r="13809" ht="10.199999999999999" hidden="1" x14ac:dyDescent="0.2"/>
    <row r="13810" ht="10.199999999999999" hidden="1" x14ac:dyDescent="0.2"/>
    <row r="13811" ht="10.199999999999999" hidden="1" x14ac:dyDescent="0.2"/>
    <row r="13812" ht="10.199999999999999" hidden="1" x14ac:dyDescent="0.2"/>
    <row r="13813" ht="10.199999999999999" hidden="1" x14ac:dyDescent="0.2"/>
    <row r="13814" ht="10.199999999999999" hidden="1" x14ac:dyDescent="0.2"/>
    <row r="13815" ht="10.199999999999999" hidden="1" x14ac:dyDescent="0.2"/>
    <row r="13816" ht="10.199999999999999" hidden="1" x14ac:dyDescent="0.2"/>
    <row r="13817" ht="10.199999999999999" hidden="1" x14ac:dyDescent="0.2"/>
    <row r="13818" ht="10.199999999999999" hidden="1" x14ac:dyDescent="0.2"/>
    <row r="13819" ht="10.199999999999999" hidden="1" x14ac:dyDescent="0.2"/>
    <row r="13820" ht="10.199999999999999" hidden="1" x14ac:dyDescent="0.2"/>
    <row r="13821" ht="10.199999999999999" hidden="1" x14ac:dyDescent="0.2"/>
    <row r="13822" ht="10.199999999999999" hidden="1" x14ac:dyDescent="0.2"/>
    <row r="13823" ht="10.199999999999999" hidden="1" x14ac:dyDescent="0.2"/>
    <row r="13824" ht="10.199999999999999" hidden="1" x14ac:dyDescent="0.2"/>
    <row r="13825" ht="10.199999999999999" hidden="1" x14ac:dyDescent="0.2"/>
    <row r="13826" ht="10.199999999999999" hidden="1" x14ac:dyDescent="0.2"/>
    <row r="13827" ht="10.199999999999999" hidden="1" x14ac:dyDescent="0.2"/>
    <row r="13828" ht="10.199999999999999" hidden="1" x14ac:dyDescent="0.2"/>
    <row r="13829" ht="10.199999999999999" hidden="1" x14ac:dyDescent="0.2"/>
    <row r="13830" ht="10.199999999999999" hidden="1" x14ac:dyDescent="0.2"/>
    <row r="13831" ht="10.199999999999999" hidden="1" x14ac:dyDescent="0.2"/>
    <row r="13832" ht="10.199999999999999" hidden="1" x14ac:dyDescent="0.2"/>
    <row r="13833" ht="10.199999999999999" hidden="1" x14ac:dyDescent="0.2"/>
    <row r="13834" ht="10.199999999999999" hidden="1" x14ac:dyDescent="0.2"/>
    <row r="13835" ht="10.199999999999999" hidden="1" x14ac:dyDescent="0.2"/>
    <row r="13836" ht="10.199999999999999" hidden="1" x14ac:dyDescent="0.2"/>
    <row r="13837" ht="10.199999999999999" hidden="1" x14ac:dyDescent="0.2"/>
    <row r="13838" ht="10.199999999999999" hidden="1" x14ac:dyDescent="0.2"/>
    <row r="13839" ht="10.199999999999999" hidden="1" x14ac:dyDescent="0.2"/>
    <row r="13840" ht="10.199999999999999" hidden="1" x14ac:dyDescent="0.2"/>
    <row r="13841" ht="10.199999999999999" hidden="1" x14ac:dyDescent="0.2"/>
    <row r="13842" ht="10.199999999999999" hidden="1" x14ac:dyDescent="0.2"/>
    <row r="13843" ht="10.199999999999999" hidden="1" x14ac:dyDescent="0.2"/>
    <row r="13844" ht="10.199999999999999" hidden="1" x14ac:dyDescent="0.2"/>
    <row r="13845" ht="10.199999999999999" hidden="1" x14ac:dyDescent="0.2"/>
    <row r="13846" ht="10.199999999999999" hidden="1" x14ac:dyDescent="0.2"/>
    <row r="13847" ht="10.199999999999999" hidden="1" x14ac:dyDescent="0.2"/>
    <row r="13848" ht="10.199999999999999" hidden="1" x14ac:dyDescent="0.2"/>
    <row r="13849" ht="10.199999999999999" hidden="1" x14ac:dyDescent="0.2"/>
    <row r="13850" ht="10.199999999999999" hidden="1" x14ac:dyDescent="0.2"/>
    <row r="13851" ht="10.199999999999999" hidden="1" x14ac:dyDescent="0.2"/>
    <row r="13852" ht="10.199999999999999" hidden="1" x14ac:dyDescent="0.2"/>
    <row r="13853" ht="10.199999999999999" hidden="1" x14ac:dyDescent="0.2"/>
    <row r="13854" ht="10.199999999999999" hidden="1" x14ac:dyDescent="0.2"/>
    <row r="13855" ht="10.199999999999999" hidden="1" x14ac:dyDescent="0.2"/>
    <row r="13856" ht="10.199999999999999" hidden="1" x14ac:dyDescent="0.2"/>
    <row r="13857" ht="10.199999999999999" hidden="1" x14ac:dyDescent="0.2"/>
    <row r="13858" ht="10.199999999999999" hidden="1" x14ac:dyDescent="0.2"/>
    <row r="13859" ht="10.199999999999999" hidden="1" x14ac:dyDescent="0.2"/>
    <row r="13860" ht="10.199999999999999" hidden="1" x14ac:dyDescent="0.2"/>
    <row r="13861" ht="10.199999999999999" hidden="1" x14ac:dyDescent="0.2"/>
    <row r="13862" ht="10.199999999999999" hidden="1" x14ac:dyDescent="0.2"/>
    <row r="13863" ht="10.199999999999999" hidden="1" x14ac:dyDescent="0.2"/>
    <row r="13864" ht="10.199999999999999" hidden="1" x14ac:dyDescent="0.2"/>
    <row r="13865" ht="10.199999999999999" hidden="1" x14ac:dyDescent="0.2"/>
    <row r="13866" ht="10.199999999999999" hidden="1" x14ac:dyDescent="0.2"/>
    <row r="13867" ht="10.199999999999999" hidden="1" x14ac:dyDescent="0.2"/>
    <row r="13868" ht="10.199999999999999" hidden="1" x14ac:dyDescent="0.2"/>
    <row r="13869" ht="10.199999999999999" hidden="1" x14ac:dyDescent="0.2"/>
    <row r="13870" ht="10.199999999999999" hidden="1" x14ac:dyDescent="0.2"/>
    <row r="13871" ht="10.199999999999999" hidden="1" x14ac:dyDescent="0.2"/>
    <row r="13872" ht="10.199999999999999" hidden="1" x14ac:dyDescent="0.2"/>
    <row r="13873" ht="10.199999999999999" hidden="1" x14ac:dyDescent="0.2"/>
    <row r="13874" ht="10.199999999999999" hidden="1" x14ac:dyDescent="0.2"/>
    <row r="13875" ht="10.199999999999999" hidden="1" x14ac:dyDescent="0.2"/>
    <row r="13876" ht="10.199999999999999" hidden="1" x14ac:dyDescent="0.2"/>
    <row r="13877" ht="10.199999999999999" hidden="1" x14ac:dyDescent="0.2"/>
    <row r="13878" ht="10.199999999999999" hidden="1" x14ac:dyDescent="0.2"/>
    <row r="13879" ht="10.199999999999999" hidden="1" x14ac:dyDescent="0.2"/>
    <row r="13880" ht="10.199999999999999" hidden="1" x14ac:dyDescent="0.2"/>
    <row r="13881" ht="10.199999999999999" hidden="1" x14ac:dyDescent="0.2"/>
    <row r="13882" ht="10.199999999999999" hidden="1" x14ac:dyDescent="0.2"/>
    <row r="13883" ht="10.199999999999999" hidden="1" x14ac:dyDescent="0.2"/>
    <row r="13884" ht="10.199999999999999" hidden="1" x14ac:dyDescent="0.2"/>
    <row r="13885" ht="10.199999999999999" hidden="1" x14ac:dyDescent="0.2"/>
    <row r="13886" ht="10.199999999999999" hidden="1" x14ac:dyDescent="0.2"/>
    <row r="13887" ht="10.199999999999999" hidden="1" x14ac:dyDescent="0.2"/>
    <row r="13888" ht="10.199999999999999" hidden="1" x14ac:dyDescent="0.2"/>
    <row r="13889" ht="10.199999999999999" hidden="1" x14ac:dyDescent="0.2"/>
    <row r="13890" ht="10.199999999999999" hidden="1" x14ac:dyDescent="0.2"/>
    <row r="13891" ht="10.199999999999999" hidden="1" x14ac:dyDescent="0.2"/>
    <row r="13892" ht="10.199999999999999" hidden="1" x14ac:dyDescent="0.2"/>
    <row r="13893" ht="10.199999999999999" hidden="1" x14ac:dyDescent="0.2"/>
    <row r="13894" ht="10.199999999999999" hidden="1" x14ac:dyDescent="0.2"/>
    <row r="13895" ht="10.199999999999999" hidden="1" x14ac:dyDescent="0.2"/>
    <row r="13896" ht="10.199999999999999" hidden="1" x14ac:dyDescent="0.2"/>
    <row r="13897" ht="10.199999999999999" hidden="1" x14ac:dyDescent="0.2"/>
    <row r="13898" ht="10.199999999999999" hidden="1" x14ac:dyDescent="0.2"/>
    <row r="13899" ht="10.199999999999999" hidden="1" x14ac:dyDescent="0.2"/>
    <row r="13900" ht="10.199999999999999" hidden="1" x14ac:dyDescent="0.2"/>
    <row r="13901" ht="10.199999999999999" hidden="1" x14ac:dyDescent="0.2"/>
    <row r="13902" ht="10.199999999999999" hidden="1" x14ac:dyDescent="0.2"/>
    <row r="13903" ht="10.199999999999999" hidden="1" x14ac:dyDescent="0.2"/>
    <row r="13904" ht="10.199999999999999" hidden="1" x14ac:dyDescent="0.2"/>
    <row r="13905" ht="10.199999999999999" hidden="1" x14ac:dyDescent="0.2"/>
    <row r="13906" ht="10.199999999999999" hidden="1" x14ac:dyDescent="0.2"/>
    <row r="13907" ht="10.199999999999999" hidden="1" x14ac:dyDescent="0.2"/>
    <row r="13908" ht="10.199999999999999" hidden="1" x14ac:dyDescent="0.2"/>
    <row r="13909" ht="10.199999999999999" hidden="1" x14ac:dyDescent="0.2"/>
    <row r="13910" ht="10.199999999999999" hidden="1" x14ac:dyDescent="0.2"/>
    <row r="13911" ht="10.199999999999999" hidden="1" x14ac:dyDescent="0.2"/>
    <row r="13912" ht="10.199999999999999" hidden="1" x14ac:dyDescent="0.2"/>
    <row r="13913" ht="10.199999999999999" hidden="1" x14ac:dyDescent="0.2"/>
    <row r="13914" ht="10.199999999999999" hidden="1" x14ac:dyDescent="0.2"/>
    <row r="13915" ht="10.199999999999999" hidden="1" x14ac:dyDescent="0.2"/>
    <row r="13916" ht="10.199999999999999" hidden="1" x14ac:dyDescent="0.2"/>
    <row r="13917" ht="10.199999999999999" hidden="1" x14ac:dyDescent="0.2"/>
    <row r="13918" ht="10.199999999999999" hidden="1" x14ac:dyDescent="0.2"/>
    <row r="13919" ht="10.199999999999999" hidden="1" x14ac:dyDescent="0.2"/>
    <row r="13920" ht="10.199999999999999" hidden="1" x14ac:dyDescent="0.2"/>
    <row r="13921" ht="10.199999999999999" hidden="1" x14ac:dyDescent="0.2"/>
    <row r="13922" ht="10.199999999999999" hidden="1" x14ac:dyDescent="0.2"/>
    <row r="13923" ht="10.199999999999999" hidden="1" x14ac:dyDescent="0.2"/>
    <row r="13924" ht="10.199999999999999" hidden="1" x14ac:dyDescent="0.2"/>
    <row r="13925" ht="10.199999999999999" hidden="1" x14ac:dyDescent="0.2"/>
    <row r="13926" ht="10.199999999999999" hidden="1" x14ac:dyDescent="0.2"/>
    <row r="13927" ht="10.199999999999999" hidden="1" x14ac:dyDescent="0.2"/>
    <row r="13928" ht="10.199999999999999" hidden="1" x14ac:dyDescent="0.2"/>
    <row r="13929" ht="10.199999999999999" hidden="1" x14ac:dyDescent="0.2"/>
    <row r="13930" ht="10.199999999999999" hidden="1" x14ac:dyDescent="0.2"/>
    <row r="13931" ht="10.199999999999999" hidden="1" x14ac:dyDescent="0.2"/>
    <row r="13932" ht="10.199999999999999" hidden="1" x14ac:dyDescent="0.2"/>
    <row r="13933" ht="10.199999999999999" hidden="1" x14ac:dyDescent="0.2"/>
    <row r="13934" ht="10.199999999999999" hidden="1" x14ac:dyDescent="0.2"/>
    <row r="13935" ht="10.199999999999999" hidden="1" x14ac:dyDescent="0.2"/>
    <row r="13936" ht="10.199999999999999" hidden="1" x14ac:dyDescent="0.2"/>
    <row r="13937" ht="10.199999999999999" hidden="1" x14ac:dyDescent="0.2"/>
    <row r="13938" ht="10.199999999999999" hidden="1" x14ac:dyDescent="0.2"/>
    <row r="13939" ht="10.199999999999999" hidden="1" x14ac:dyDescent="0.2"/>
    <row r="13940" ht="10.199999999999999" hidden="1" x14ac:dyDescent="0.2"/>
    <row r="13941" ht="10.199999999999999" hidden="1" x14ac:dyDescent="0.2"/>
    <row r="13942" ht="10.199999999999999" hidden="1" x14ac:dyDescent="0.2"/>
    <row r="13943" ht="10.199999999999999" hidden="1" x14ac:dyDescent="0.2"/>
    <row r="13944" ht="10.199999999999999" hidden="1" x14ac:dyDescent="0.2"/>
    <row r="13945" ht="10.199999999999999" hidden="1" x14ac:dyDescent="0.2"/>
    <row r="13946" ht="10.199999999999999" hidden="1" x14ac:dyDescent="0.2"/>
    <row r="13947" ht="10.199999999999999" hidden="1" x14ac:dyDescent="0.2"/>
    <row r="13948" ht="10.199999999999999" hidden="1" x14ac:dyDescent="0.2"/>
    <row r="13949" ht="10.199999999999999" hidden="1" x14ac:dyDescent="0.2"/>
    <row r="13950" ht="10.199999999999999" hidden="1" x14ac:dyDescent="0.2"/>
    <row r="13951" ht="10.199999999999999" hidden="1" x14ac:dyDescent="0.2"/>
    <row r="13952" ht="10.199999999999999" hidden="1" x14ac:dyDescent="0.2"/>
    <row r="13953" ht="10.199999999999999" hidden="1" x14ac:dyDescent="0.2"/>
    <row r="13954" ht="10.199999999999999" hidden="1" x14ac:dyDescent="0.2"/>
    <row r="13955" ht="10.199999999999999" hidden="1" x14ac:dyDescent="0.2"/>
    <row r="13956" ht="10.199999999999999" hidden="1" x14ac:dyDescent="0.2"/>
    <row r="13957" ht="10.199999999999999" hidden="1" x14ac:dyDescent="0.2"/>
    <row r="13958" ht="10.199999999999999" hidden="1" x14ac:dyDescent="0.2"/>
    <row r="13959" ht="10.199999999999999" hidden="1" x14ac:dyDescent="0.2"/>
    <row r="13960" ht="10.199999999999999" hidden="1" x14ac:dyDescent="0.2"/>
    <row r="13961" ht="10.199999999999999" hidden="1" x14ac:dyDescent="0.2"/>
    <row r="13962" ht="10.199999999999999" hidden="1" x14ac:dyDescent="0.2"/>
    <row r="13963" ht="10.199999999999999" hidden="1" x14ac:dyDescent="0.2"/>
    <row r="13964" ht="10.199999999999999" hidden="1" x14ac:dyDescent="0.2"/>
    <row r="13965" ht="10.199999999999999" hidden="1" x14ac:dyDescent="0.2"/>
    <row r="13966" ht="10.199999999999999" hidden="1" x14ac:dyDescent="0.2"/>
    <row r="13967" ht="10.199999999999999" hidden="1" x14ac:dyDescent="0.2"/>
    <row r="13968" ht="10.199999999999999" hidden="1" x14ac:dyDescent="0.2"/>
    <row r="13969" ht="10.199999999999999" hidden="1" x14ac:dyDescent="0.2"/>
    <row r="13970" ht="10.199999999999999" hidden="1" x14ac:dyDescent="0.2"/>
    <row r="13971" ht="10.199999999999999" hidden="1" x14ac:dyDescent="0.2"/>
    <row r="13972" ht="10.199999999999999" hidden="1" x14ac:dyDescent="0.2"/>
    <row r="13973" ht="10.199999999999999" hidden="1" x14ac:dyDescent="0.2"/>
    <row r="13974" ht="10.199999999999999" hidden="1" x14ac:dyDescent="0.2"/>
    <row r="13975" ht="10.199999999999999" hidden="1" x14ac:dyDescent="0.2"/>
    <row r="13976" ht="10.199999999999999" hidden="1" x14ac:dyDescent="0.2"/>
    <row r="13977" ht="10.199999999999999" hidden="1" x14ac:dyDescent="0.2"/>
    <row r="13978" ht="10.199999999999999" hidden="1" x14ac:dyDescent="0.2"/>
    <row r="13979" ht="10.199999999999999" hidden="1" x14ac:dyDescent="0.2"/>
    <row r="13980" ht="10.199999999999999" hidden="1" x14ac:dyDescent="0.2"/>
    <row r="13981" ht="10.199999999999999" hidden="1" x14ac:dyDescent="0.2"/>
    <row r="13982" ht="10.199999999999999" hidden="1" x14ac:dyDescent="0.2"/>
    <row r="13983" ht="10.199999999999999" hidden="1" x14ac:dyDescent="0.2"/>
    <row r="13984" ht="10.199999999999999" hidden="1" x14ac:dyDescent="0.2"/>
    <row r="13985" ht="10.199999999999999" hidden="1" x14ac:dyDescent="0.2"/>
    <row r="13986" ht="10.199999999999999" hidden="1" x14ac:dyDescent="0.2"/>
    <row r="13987" ht="10.199999999999999" hidden="1" x14ac:dyDescent="0.2"/>
    <row r="13988" ht="10.199999999999999" hidden="1" x14ac:dyDescent="0.2"/>
    <row r="13989" ht="10.199999999999999" hidden="1" x14ac:dyDescent="0.2"/>
    <row r="13990" ht="10.199999999999999" hidden="1" x14ac:dyDescent="0.2"/>
    <row r="13991" ht="10.199999999999999" hidden="1" x14ac:dyDescent="0.2"/>
    <row r="13992" ht="10.199999999999999" hidden="1" x14ac:dyDescent="0.2"/>
    <row r="13993" ht="10.199999999999999" hidden="1" x14ac:dyDescent="0.2"/>
    <row r="13994" ht="10.199999999999999" hidden="1" x14ac:dyDescent="0.2"/>
    <row r="13995" ht="10.199999999999999" hidden="1" x14ac:dyDescent="0.2"/>
    <row r="13996" ht="10.199999999999999" hidden="1" x14ac:dyDescent="0.2"/>
    <row r="13997" ht="10.199999999999999" hidden="1" x14ac:dyDescent="0.2"/>
    <row r="13998" ht="10.199999999999999" hidden="1" x14ac:dyDescent="0.2"/>
    <row r="13999" ht="10.199999999999999" hidden="1" x14ac:dyDescent="0.2"/>
    <row r="14000" ht="10.199999999999999" hidden="1" x14ac:dyDescent="0.2"/>
    <row r="14001" ht="10.199999999999999" hidden="1" x14ac:dyDescent="0.2"/>
    <row r="14002" ht="10.199999999999999" hidden="1" x14ac:dyDescent="0.2"/>
    <row r="14003" ht="10.199999999999999" hidden="1" x14ac:dyDescent="0.2"/>
    <row r="14004" ht="10.199999999999999" hidden="1" x14ac:dyDescent="0.2"/>
    <row r="14005" ht="10.199999999999999" hidden="1" x14ac:dyDescent="0.2"/>
    <row r="14006" ht="10.199999999999999" hidden="1" x14ac:dyDescent="0.2"/>
    <row r="14007" ht="10.199999999999999" hidden="1" x14ac:dyDescent="0.2"/>
    <row r="14008" ht="10.199999999999999" hidden="1" x14ac:dyDescent="0.2"/>
    <row r="14009" ht="10.199999999999999" hidden="1" x14ac:dyDescent="0.2"/>
    <row r="14010" ht="10.199999999999999" hidden="1" x14ac:dyDescent="0.2"/>
    <row r="14011" ht="10.199999999999999" hidden="1" x14ac:dyDescent="0.2"/>
    <row r="14012" ht="10.199999999999999" hidden="1" x14ac:dyDescent="0.2"/>
    <row r="14013" ht="10.199999999999999" hidden="1" x14ac:dyDescent="0.2"/>
    <row r="14014" ht="10.199999999999999" hidden="1" x14ac:dyDescent="0.2"/>
    <row r="14015" ht="10.199999999999999" hidden="1" x14ac:dyDescent="0.2"/>
    <row r="14016" ht="10.199999999999999" hidden="1" x14ac:dyDescent="0.2"/>
    <row r="14017" ht="10.199999999999999" hidden="1" x14ac:dyDescent="0.2"/>
    <row r="14018" ht="10.199999999999999" hidden="1" x14ac:dyDescent="0.2"/>
    <row r="14019" ht="10.199999999999999" hidden="1" x14ac:dyDescent="0.2"/>
    <row r="14020" ht="10.199999999999999" hidden="1" x14ac:dyDescent="0.2"/>
    <row r="14021" ht="10.199999999999999" hidden="1" x14ac:dyDescent="0.2"/>
    <row r="14022" ht="10.199999999999999" hidden="1" x14ac:dyDescent="0.2"/>
    <row r="14023" ht="10.199999999999999" hidden="1" x14ac:dyDescent="0.2"/>
    <row r="14024" ht="10.199999999999999" hidden="1" x14ac:dyDescent="0.2"/>
    <row r="14025" ht="10.199999999999999" hidden="1" x14ac:dyDescent="0.2"/>
    <row r="14026" ht="10.199999999999999" hidden="1" x14ac:dyDescent="0.2"/>
    <row r="14027" ht="10.199999999999999" hidden="1" x14ac:dyDescent="0.2"/>
    <row r="14028" ht="10.199999999999999" hidden="1" x14ac:dyDescent="0.2"/>
    <row r="14029" ht="10.199999999999999" hidden="1" x14ac:dyDescent="0.2"/>
    <row r="14030" ht="10.199999999999999" hidden="1" x14ac:dyDescent="0.2"/>
    <row r="14031" ht="10.199999999999999" hidden="1" x14ac:dyDescent="0.2"/>
    <row r="14032" ht="10.199999999999999" hidden="1" x14ac:dyDescent="0.2"/>
    <row r="14033" ht="10.199999999999999" hidden="1" x14ac:dyDescent="0.2"/>
    <row r="14034" ht="10.199999999999999" hidden="1" x14ac:dyDescent="0.2"/>
    <row r="14035" ht="10.199999999999999" hidden="1" x14ac:dyDescent="0.2"/>
    <row r="14036" ht="10.199999999999999" hidden="1" x14ac:dyDescent="0.2"/>
    <row r="14037" ht="10.199999999999999" hidden="1" x14ac:dyDescent="0.2"/>
    <row r="14038" ht="10.199999999999999" hidden="1" x14ac:dyDescent="0.2"/>
    <row r="14039" ht="10.199999999999999" hidden="1" x14ac:dyDescent="0.2"/>
    <row r="14040" ht="10.199999999999999" hidden="1" x14ac:dyDescent="0.2"/>
    <row r="14041" ht="10.199999999999999" hidden="1" x14ac:dyDescent="0.2"/>
    <row r="14042" ht="10.199999999999999" hidden="1" x14ac:dyDescent="0.2"/>
    <row r="14043" ht="10.199999999999999" hidden="1" x14ac:dyDescent="0.2"/>
    <row r="14044" ht="10.199999999999999" hidden="1" x14ac:dyDescent="0.2"/>
    <row r="14045" ht="10.199999999999999" hidden="1" x14ac:dyDescent="0.2"/>
    <row r="14046" ht="10.199999999999999" hidden="1" x14ac:dyDescent="0.2"/>
    <row r="14047" ht="10.199999999999999" hidden="1" x14ac:dyDescent="0.2"/>
    <row r="14048" ht="10.199999999999999" hidden="1" x14ac:dyDescent="0.2"/>
    <row r="14049" ht="10.199999999999999" hidden="1" x14ac:dyDescent="0.2"/>
    <row r="14050" ht="10.199999999999999" hidden="1" x14ac:dyDescent="0.2"/>
    <row r="14051" ht="10.199999999999999" hidden="1" x14ac:dyDescent="0.2"/>
    <row r="14052" ht="10.199999999999999" hidden="1" x14ac:dyDescent="0.2"/>
    <row r="14053" ht="10.199999999999999" hidden="1" x14ac:dyDescent="0.2"/>
    <row r="14054" ht="10.199999999999999" hidden="1" x14ac:dyDescent="0.2"/>
    <row r="14055" ht="10.199999999999999" hidden="1" x14ac:dyDescent="0.2"/>
    <row r="14056" ht="10.199999999999999" hidden="1" x14ac:dyDescent="0.2"/>
    <row r="14057" ht="10.199999999999999" hidden="1" x14ac:dyDescent="0.2"/>
    <row r="14058" ht="10.199999999999999" hidden="1" x14ac:dyDescent="0.2"/>
    <row r="14059" ht="10.199999999999999" hidden="1" x14ac:dyDescent="0.2"/>
    <row r="14060" ht="10.199999999999999" hidden="1" x14ac:dyDescent="0.2"/>
    <row r="14061" ht="10.199999999999999" hidden="1" x14ac:dyDescent="0.2"/>
    <row r="14062" ht="10.199999999999999" hidden="1" x14ac:dyDescent="0.2"/>
    <row r="14063" ht="10.199999999999999" hidden="1" x14ac:dyDescent="0.2"/>
    <row r="14064" ht="10.199999999999999" hidden="1" x14ac:dyDescent="0.2"/>
    <row r="14065" ht="10.199999999999999" hidden="1" x14ac:dyDescent="0.2"/>
    <row r="14066" ht="10.199999999999999" hidden="1" x14ac:dyDescent="0.2"/>
    <row r="14067" ht="10.199999999999999" hidden="1" x14ac:dyDescent="0.2"/>
    <row r="14068" ht="10.199999999999999" hidden="1" x14ac:dyDescent="0.2"/>
    <row r="14069" ht="10.199999999999999" hidden="1" x14ac:dyDescent="0.2"/>
    <row r="14070" ht="10.199999999999999" hidden="1" x14ac:dyDescent="0.2"/>
    <row r="14071" ht="10.199999999999999" hidden="1" x14ac:dyDescent="0.2"/>
    <row r="14072" ht="10.199999999999999" hidden="1" x14ac:dyDescent="0.2"/>
    <row r="14073" ht="10.199999999999999" hidden="1" x14ac:dyDescent="0.2"/>
    <row r="14074" ht="10.199999999999999" hidden="1" x14ac:dyDescent="0.2"/>
    <row r="14075" ht="10.199999999999999" hidden="1" x14ac:dyDescent="0.2"/>
    <row r="14076" ht="10.199999999999999" hidden="1" x14ac:dyDescent="0.2"/>
    <row r="14077" ht="10.199999999999999" hidden="1" x14ac:dyDescent="0.2"/>
    <row r="14078" ht="10.199999999999999" hidden="1" x14ac:dyDescent="0.2"/>
    <row r="14079" ht="10.199999999999999" hidden="1" x14ac:dyDescent="0.2"/>
    <row r="14080" ht="10.199999999999999" hidden="1" x14ac:dyDescent="0.2"/>
    <row r="14081" ht="10.199999999999999" hidden="1" x14ac:dyDescent="0.2"/>
    <row r="14082" ht="10.199999999999999" hidden="1" x14ac:dyDescent="0.2"/>
    <row r="14083" ht="10.199999999999999" hidden="1" x14ac:dyDescent="0.2"/>
    <row r="14084" ht="10.199999999999999" hidden="1" x14ac:dyDescent="0.2"/>
    <row r="14085" ht="10.199999999999999" hidden="1" x14ac:dyDescent="0.2"/>
    <row r="14086" ht="10.199999999999999" hidden="1" x14ac:dyDescent="0.2"/>
    <row r="14087" ht="10.199999999999999" hidden="1" x14ac:dyDescent="0.2"/>
    <row r="14088" ht="10.199999999999999" hidden="1" x14ac:dyDescent="0.2"/>
    <row r="14089" ht="10.199999999999999" hidden="1" x14ac:dyDescent="0.2"/>
    <row r="14090" ht="10.199999999999999" hidden="1" x14ac:dyDescent="0.2"/>
    <row r="14091" ht="10.199999999999999" hidden="1" x14ac:dyDescent="0.2"/>
    <row r="14092" ht="10.199999999999999" hidden="1" x14ac:dyDescent="0.2"/>
    <row r="14093" ht="10.199999999999999" hidden="1" x14ac:dyDescent="0.2"/>
    <row r="14094" ht="10.199999999999999" hidden="1" x14ac:dyDescent="0.2"/>
    <row r="14095" ht="10.199999999999999" hidden="1" x14ac:dyDescent="0.2"/>
    <row r="14096" ht="10.199999999999999" hidden="1" x14ac:dyDescent="0.2"/>
    <row r="14097" ht="10.199999999999999" hidden="1" x14ac:dyDescent="0.2"/>
    <row r="14098" ht="10.199999999999999" hidden="1" x14ac:dyDescent="0.2"/>
    <row r="14099" ht="10.199999999999999" hidden="1" x14ac:dyDescent="0.2"/>
    <row r="14100" ht="10.199999999999999" hidden="1" x14ac:dyDescent="0.2"/>
    <row r="14101" ht="10.199999999999999" hidden="1" x14ac:dyDescent="0.2"/>
    <row r="14102" ht="10.199999999999999" hidden="1" x14ac:dyDescent="0.2"/>
    <row r="14103" ht="10.199999999999999" hidden="1" x14ac:dyDescent="0.2"/>
    <row r="14104" ht="10.199999999999999" hidden="1" x14ac:dyDescent="0.2"/>
    <row r="14105" ht="10.199999999999999" hidden="1" x14ac:dyDescent="0.2"/>
    <row r="14106" ht="10.199999999999999" hidden="1" x14ac:dyDescent="0.2"/>
    <row r="14107" ht="10.199999999999999" hidden="1" x14ac:dyDescent="0.2"/>
    <row r="14108" ht="10.199999999999999" hidden="1" x14ac:dyDescent="0.2"/>
    <row r="14109" ht="10.199999999999999" hidden="1" x14ac:dyDescent="0.2"/>
    <row r="14110" ht="10.199999999999999" hidden="1" x14ac:dyDescent="0.2"/>
    <row r="14111" ht="10.199999999999999" hidden="1" x14ac:dyDescent="0.2"/>
    <row r="14112" ht="10.199999999999999" hidden="1" x14ac:dyDescent="0.2"/>
    <row r="14113" ht="10.199999999999999" hidden="1" x14ac:dyDescent="0.2"/>
    <row r="14114" ht="10.199999999999999" hidden="1" x14ac:dyDescent="0.2"/>
    <row r="14115" ht="10.199999999999999" hidden="1" x14ac:dyDescent="0.2"/>
    <row r="14116" ht="10.199999999999999" hidden="1" x14ac:dyDescent="0.2"/>
    <row r="14117" ht="10.199999999999999" hidden="1" x14ac:dyDescent="0.2"/>
    <row r="14118" ht="10.199999999999999" hidden="1" x14ac:dyDescent="0.2"/>
    <row r="14119" ht="10.199999999999999" hidden="1" x14ac:dyDescent="0.2"/>
    <row r="14120" ht="10.199999999999999" hidden="1" x14ac:dyDescent="0.2"/>
    <row r="14121" ht="10.199999999999999" hidden="1" x14ac:dyDescent="0.2"/>
    <row r="14122" ht="10.199999999999999" hidden="1" x14ac:dyDescent="0.2"/>
    <row r="14123" ht="10.199999999999999" hidden="1" x14ac:dyDescent="0.2"/>
    <row r="14124" ht="10.199999999999999" hidden="1" x14ac:dyDescent="0.2"/>
    <row r="14125" ht="10.199999999999999" hidden="1" x14ac:dyDescent="0.2"/>
    <row r="14126" ht="10.199999999999999" hidden="1" x14ac:dyDescent="0.2"/>
    <row r="14127" ht="10.199999999999999" hidden="1" x14ac:dyDescent="0.2"/>
    <row r="14128" ht="10.199999999999999" hidden="1" x14ac:dyDescent="0.2"/>
    <row r="14129" ht="10.199999999999999" hidden="1" x14ac:dyDescent="0.2"/>
    <row r="14130" ht="10.199999999999999" hidden="1" x14ac:dyDescent="0.2"/>
    <row r="14131" ht="10.199999999999999" hidden="1" x14ac:dyDescent="0.2"/>
    <row r="14132" ht="10.199999999999999" hidden="1" x14ac:dyDescent="0.2"/>
    <row r="14133" ht="10.199999999999999" hidden="1" x14ac:dyDescent="0.2"/>
    <row r="14134" ht="10.199999999999999" hidden="1" x14ac:dyDescent="0.2"/>
    <row r="14135" ht="10.199999999999999" hidden="1" x14ac:dyDescent="0.2"/>
    <row r="14136" ht="10.199999999999999" hidden="1" x14ac:dyDescent="0.2"/>
    <row r="14137" ht="10.199999999999999" hidden="1" x14ac:dyDescent="0.2"/>
    <row r="14138" ht="10.199999999999999" hidden="1" x14ac:dyDescent="0.2"/>
    <row r="14139" ht="10.199999999999999" hidden="1" x14ac:dyDescent="0.2"/>
    <row r="14140" ht="10.199999999999999" hidden="1" x14ac:dyDescent="0.2"/>
    <row r="14141" ht="10.199999999999999" hidden="1" x14ac:dyDescent="0.2"/>
    <row r="14142" ht="10.199999999999999" hidden="1" x14ac:dyDescent="0.2"/>
    <row r="14143" ht="10.199999999999999" hidden="1" x14ac:dyDescent="0.2"/>
    <row r="14144" ht="10.199999999999999" hidden="1" x14ac:dyDescent="0.2"/>
    <row r="14145" ht="10.199999999999999" hidden="1" x14ac:dyDescent="0.2"/>
    <row r="14146" ht="10.199999999999999" hidden="1" x14ac:dyDescent="0.2"/>
    <row r="14147" ht="10.199999999999999" hidden="1" x14ac:dyDescent="0.2"/>
    <row r="14148" ht="10.199999999999999" hidden="1" x14ac:dyDescent="0.2"/>
    <row r="14149" ht="10.199999999999999" hidden="1" x14ac:dyDescent="0.2"/>
    <row r="14150" ht="10.199999999999999" hidden="1" x14ac:dyDescent="0.2"/>
    <row r="14151" ht="10.199999999999999" hidden="1" x14ac:dyDescent="0.2"/>
    <row r="14152" ht="10.199999999999999" hidden="1" x14ac:dyDescent="0.2"/>
    <row r="14153" ht="10.199999999999999" hidden="1" x14ac:dyDescent="0.2"/>
    <row r="14154" ht="10.199999999999999" hidden="1" x14ac:dyDescent="0.2"/>
    <row r="14155" ht="10.199999999999999" hidden="1" x14ac:dyDescent="0.2"/>
    <row r="14156" ht="10.199999999999999" hidden="1" x14ac:dyDescent="0.2"/>
    <row r="14157" ht="10.199999999999999" hidden="1" x14ac:dyDescent="0.2"/>
    <row r="14158" ht="10.199999999999999" hidden="1" x14ac:dyDescent="0.2"/>
    <row r="14159" ht="10.199999999999999" hidden="1" x14ac:dyDescent="0.2"/>
    <row r="14160" ht="10.199999999999999" hidden="1" x14ac:dyDescent="0.2"/>
    <row r="14161" ht="10.199999999999999" hidden="1" x14ac:dyDescent="0.2"/>
    <row r="14162" ht="10.199999999999999" hidden="1" x14ac:dyDescent="0.2"/>
    <row r="14163" ht="10.199999999999999" hidden="1" x14ac:dyDescent="0.2"/>
    <row r="14164" ht="10.199999999999999" hidden="1" x14ac:dyDescent="0.2"/>
    <row r="14165" ht="10.199999999999999" hidden="1" x14ac:dyDescent="0.2"/>
    <row r="14166" ht="10.199999999999999" hidden="1" x14ac:dyDescent="0.2"/>
    <row r="14167" ht="10.199999999999999" hidden="1" x14ac:dyDescent="0.2"/>
    <row r="14168" ht="10.199999999999999" hidden="1" x14ac:dyDescent="0.2"/>
    <row r="14169" ht="10.199999999999999" hidden="1" x14ac:dyDescent="0.2"/>
    <row r="14170" ht="10.199999999999999" hidden="1" x14ac:dyDescent="0.2"/>
    <row r="14171" ht="10.199999999999999" hidden="1" x14ac:dyDescent="0.2"/>
    <row r="14172" ht="10.199999999999999" hidden="1" x14ac:dyDescent="0.2"/>
    <row r="14173" ht="10.199999999999999" hidden="1" x14ac:dyDescent="0.2"/>
    <row r="14174" ht="10.199999999999999" hidden="1" x14ac:dyDescent="0.2"/>
    <row r="14175" ht="10.199999999999999" hidden="1" x14ac:dyDescent="0.2"/>
    <row r="14176" ht="10.199999999999999" hidden="1" x14ac:dyDescent="0.2"/>
    <row r="14177" ht="10.199999999999999" hidden="1" x14ac:dyDescent="0.2"/>
    <row r="14178" ht="10.199999999999999" hidden="1" x14ac:dyDescent="0.2"/>
    <row r="14179" ht="10.199999999999999" hidden="1" x14ac:dyDescent="0.2"/>
    <row r="14180" ht="10.199999999999999" hidden="1" x14ac:dyDescent="0.2"/>
    <row r="14181" ht="10.199999999999999" hidden="1" x14ac:dyDescent="0.2"/>
    <row r="14182" ht="10.199999999999999" hidden="1" x14ac:dyDescent="0.2"/>
    <row r="14183" ht="10.199999999999999" hidden="1" x14ac:dyDescent="0.2"/>
    <row r="14184" ht="10.199999999999999" hidden="1" x14ac:dyDescent="0.2"/>
    <row r="14185" ht="10.199999999999999" hidden="1" x14ac:dyDescent="0.2"/>
    <row r="14186" ht="10.199999999999999" hidden="1" x14ac:dyDescent="0.2"/>
    <row r="14187" ht="10.199999999999999" hidden="1" x14ac:dyDescent="0.2"/>
    <row r="14188" ht="10.199999999999999" hidden="1" x14ac:dyDescent="0.2"/>
    <row r="14189" ht="10.199999999999999" hidden="1" x14ac:dyDescent="0.2"/>
    <row r="14190" ht="10.199999999999999" hidden="1" x14ac:dyDescent="0.2"/>
    <row r="14191" ht="10.199999999999999" hidden="1" x14ac:dyDescent="0.2"/>
    <row r="14192" ht="10.199999999999999" hidden="1" x14ac:dyDescent="0.2"/>
    <row r="14193" ht="10.199999999999999" hidden="1" x14ac:dyDescent="0.2"/>
    <row r="14194" ht="10.199999999999999" hidden="1" x14ac:dyDescent="0.2"/>
    <row r="14195" ht="10.199999999999999" hidden="1" x14ac:dyDescent="0.2"/>
    <row r="14196" ht="10.199999999999999" hidden="1" x14ac:dyDescent="0.2"/>
    <row r="14197" ht="10.199999999999999" hidden="1" x14ac:dyDescent="0.2"/>
    <row r="14198" ht="10.199999999999999" hidden="1" x14ac:dyDescent="0.2"/>
    <row r="14199" ht="10.199999999999999" hidden="1" x14ac:dyDescent="0.2"/>
    <row r="14200" ht="10.199999999999999" hidden="1" x14ac:dyDescent="0.2"/>
    <row r="14201" ht="10.199999999999999" hidden="1" x14ac:dyDescent="0.2"/>
    <row r="14202" ht="10.199999999999999" hidden="1" x14ac:dyDescent="0.2"/>
    <row r="14203" ht="10.199999999999999" hidden="1" x14ac:dyDescent="0.2"/>
    <row r="14204" ht="10.199999999999999" hidden="1" x14ac:dyDescent="0.2"/>
    <row r="14205" ht="10.199999999999999" hidden="1" x14ac:dyDescent="0.2"/>
    <row r="14206" ht="10.199999999999999" hidden="1" x14ac:dyDescent="0.2"/>
    <row r="14207" ht="10.199999999999999" hidden="1" x14ac:dyDescent="0.2"/>
    <row r="14208" ht="10.199999999999999" hidden="1" x14ac:dyDescent="0.2"/>
    <row r="14209" ht="10.199999999999999" hidden="1" x14ac:dyDescent="0.2"/>
    <row r="14210" ht="10.199999999999999" hidden="1" x14ac:dyDescent="0.2"/>
    <row r="14211" ht="10.199999999999999" hidden="1" x14ac:dyDescent="0.2"/>
    <row r="14212" ht="10.199999999999999" hidden="1" x14ac:dyDescent="0.2"/>
    <row r="14213" ht="10.199999999999999" hidden="1" x14ac:dyDescent="0.2"/>
    <row r="14214" ht="10.199999999999999" hidden="1" x14ac:dyDescent="0.2"/>
    <row r="14215" ht="10.199999999999999" hidden="1" x14ac:dyDescent="0.2"/>
    <row r="14216" ht="10.199999999999999" hidden="1" x14ac:dyDescent="0.2"/>
    <row r="14217" ht="10.199999999999999" hidden="1" x14ac:dyDescent="0.2"/>
    <row r="14218" ht="10.199999999999999" hidden="1" x14ac:dyDescent="0.2"/>
    <row r="14219" ht="10.199999999999999" hidden="1" x14ac:dyDescent="0.2"/>
    <row r="14220" ht="10.199999999999999" hidden="1" x14ac:dyDescent="0.2"/>
    <row r="14221" ht="10.199999999999999" hidden="1" x14ac:dyDescent="0.2"/>
    <row r="14222" ht="10.199999999999999" hidden="1" x14ac:dyDescent="0.2"/>
    <row r="14223" ht="10.199999999999999" hidden="1" x14ac:dyDescent="0.2"/>
    <row r="14224" ht="10.199999999999999" hidden="1" x14ac:dyDescent="0.2"/>
    <row r="14225" ht="10.199999999999999" hidden="1" x14ac:dyDescent="0.2"/>
    <row r="14226" ht="10.199999999999999" hidden="1" x14ac:dyDescent="0.2"/>
    <row r="14227" ht="10.199999999999999" hidden="1" x14ac:dyDescent="0.2"/>
    <row r="14228" ht="10.199999999999999" hidden="1" x14ac:dyDescent="0.2"/>
    <row r="14229" ht="10.199999999999999" hidden="1" x14ac:dyDescent="0.2"/>
    <row r="14230" ht="10.199999999999999" hidden="1" x14ac:dyDescent="0.2"/>
    <row r="14231" ht="10.199999999999999" hidden="1" x14ac:dyDescent="0.2"/>
    <row r="14232" ht="10.199999999999999" hidden="1" x14ac:dyDescent="0.2"/>
    <row r="14233" ht="10.199999999999999" hidden="1" x14ac:dyDescent="0.2"/>
    <row r="14234" ht="10.199999999999999" hidden="1" x14ac:dyDescent="0.2"/>
    <row r="14235" ht="10.199999999999999" hidden="1" x14ac:dyDescent="0.2"/>
    <row r="14236" ht="10.199999999999999" hidden="1" x14ac:dyDescent="0.2"/>
    <row r="14237" ht="10.199999999999999" hidden="1" x14ac:dyDescent="0.2"/>
    <row r="14238" ht="10.199999999999999" hidden="1" x14ac:dyDescent="0.2"/>
    <row r="14239" ht="10.199999999999999" hidden="1" x14ac:dyDescent="0.2"/>
    <row r="14240" ht="10.199999999999999" hidden="1" x14ac:dyDescent="0.2"/>
    <row r="14241" ht="10.199999999999999" hidden="1" x14ac:dyDescent="0.2"/>
    <row r="14242" ht="10.199999999999999" hidden="1" x14ac:dyDescent="0.2"/>
    <row r="14243" ht="10.199999999999999" hidden="1" x14ac:dyDescent="0.2"/>
    <row r="14244" ht="10.199999999999999" hidden="1" x14ac:dyDescent="0.2"/>
    <row r="14245" ht="10.199999999999999" hidden="1" x14ac:dyDescent="0.2"/>
    <row r="14246" ht="10.199999999999999" hidden="1" x14ac:dyDescent="0.2"/>
    <row r="14247" ht="10.199999999999999" hidden="1" x14ac:dyDescent="0.2"/>
    <row r="14248" ht="10.199999999999999" hidden="1" x14ac:dyDescent="0.2"/>
    <row r="14249" ht="10.199999999999999" hidden="1" x14ac:dyDescent="0.2"/>
    <row r="14250" ht="10.199999999999999" hidden="1" x14ac:dyDescent="0.2"/>
    <row r="14251" ht="10.199999999999999" hidden="1" x14ac:dyDescent="0.2"/>
    <row r="14252" ht="10.199999999999999" hidden="1" x14ac:dyDescent="0.2"/>
    <row r="14253" ht="10.199999999999999" hidden="1" x14ac:dyDescent="0.2"/>
    <row r="14254" ht="10.199999999999999" hidden="1" x14ac:dyDescent="0.2"/>
    <row r="14255" ht="10.199999999999999" hidden="1" x14ac:dyDescent="0.2"/>
    <row r="14256" ht="10.199999999999999" hidden="1" x14ac:dyDescent="0.2"/>
    <row r="14257" ht="10.199999999999999" hidden="1" x14ac:dyDescent="0.2"/>
    <row r="14258" ht="10.199999999999999" hidden="1" x14ac:dyDescent="0.2"/>
    <row r="14259" ht="10.199999999999999" hidden="1" x14ac:dyDescent="0.2"/>
    <row r="14260" ht="10.199999999999999" hidden="1" x14ac:dyDescent="0.2"/>
    <row r="14261" ht="10.199999999999999" hidden="1" x14ac:dyDescent="0.2"/>
    <row r="14262" ht="10.199999999999999" hidden="1" x14ac:dyDescent="0.2"/>
    <row r="14263" ht="10.199999999999999" hidden="1" x14ac:dyDescent="0.2"/>
    <row r="14264" ht="10.199999999999999" hidden="1" x14ac:dyDescent="0.2"/>
    <row r="14265" ht="10.199999999999999" hidden="1" x14ac:dyDescent="0.2"/>
    <row r="14266" ht="10.199999999999999" hidden="1" x14ac:dyDescent="0.2"/>
    <row r="14267" ht="10.199999999999999" hidden="1" x14ac:dyDescent="0.2"/>
    <row r="14268" ht="10.199999999999999" hidden="1" x14ac:dyDescent="0.2"/>
    <row r="14269" ht="10.199999999999999" hidden="1" x14ac:dyDescent="0.2"/>
    <row r="14270" ht="10.199999999999999" hidden="1" x14ac:dyDescent="0.2"/>
    <row r="14271" ht="10.199999999999999" hidden="1" x14ac:dyDescent="0.2"/>
    <row r="14272" ht="10.199999999999999" hidden="1" x14ac:dyDescent="0.2"/>
    <row r="14273" ht="10.199999999999999" hidden="1" x14ac:dyDescent="0.2"/>
    <row r="14274" ht="10.199999999999999" hidden="1" x14ac:dyDescent="0.2"/>
    <row r="14275" ht="10.199999999999999" hidden="1" x14ac:dyDescent="0.2"/>
    <row r="14276" ht="10.199999999999999" hidden="1" x14ac:dyDescent="0.2"/>
    <row r="14277" ht="10.199999999999999" hidden="1" x14ac:dyDescent="0.2"/>
    <row r="14278" ht="10.199999999999999" hidden="1" x14ac:dyDescent="0.2"/>
    <row r="14279" ht="10.199999999999999" hidden="1" x14ac:dyDescent="0.2"/>
    <row r="14280" ht="10.199999999999999" hidden="1" x14ac:dyDescent="0.2"/>
    <row r="14281" ht="10.199999999999999" hidden="1" x14ac:dyDescent="0.2"/>
    <row r="14282" ht="10.199999999999999" hidden="1" x14ac:dyDescent="0.2"/>
    <row r="14283" ht="10.199999999999999" hidden="1" x14ac:dyDescent="0.2"/>
    <row r="14284" ht="10.199999999999999" hidden="1" x14ac:dyDescent="0.2"/>
    <row r="14285" ht="10.199999999999999" hidden="1" x14ac:dyDescent="0.2"/>
    <row r="14286" ht="10.199999999999999" hidden="1" x14ac:dyDescent="0.2"/>
    <row r="14287" ht="10.199999999999999" hidden="1" x14ac:dyDescent="0.2"/>
    <row r="14288" ht="10.199999999999999" hidden="1" x14ac:dyDescent="0.2"/>
    <row r="14289" ht="10.199999999999999" hidden="1" x14ac:dyDescent="0.2"/>
    <row r="14290" ht="10.199999999999999" hidden="1" x14ac:dyDescent="0.2"/>
    <row r="14291" ht="10.199999999999999" hidden="1" x14ac:dyDescent="0.2"/>
    <row r="14292" ht="10.199999999999999" hidden="1" x14ac:dyDescent="0.2"/>
    <row r="14293" ht="10.199999999999999" hidden="1" x14ac:dyDescent="0.2"/>
    <row r="14294" ht="10.199999999999999" hidden="1" x14ac:dyDescent="0.2"/>
    <row r="14295" ht="10.199999999999999" hidden="1" x14ac:dyDescent="0.2"/>
    <row r="14296" ht="10.199999999999999" hidden="1" x14ac:dyDescent="0.2"/>
    <row r="14297" ht="10.199999999999999" hidden="1" x14ac:dyDescent="0.2"/>
    <row r="14298" ht="10.199999999999999" hidden="1" x14ac:dyDescent="0.2"/>
    <row r="14299" ht="10.199999999999999" hidden="1" x14ac:dyDescent="0.2"/>
    <row r="14300" ht="10.199999999999999" hidden="1" x14ac:dyDescent="0.2"/>
    <row r="14301" ht="10.199999999999999" hidden="1" x14ac:dyDescent="0.2"/>
    <row r="14302" ht="10.199999999999999" hidden="1" x14ac:dyDescent="0.2"/>
    <row r="14303" ht="10.199999999999999" hidden="1" x14ac:dyDescent="0.2"/>
    <row r="14304" ht="10.199999999999999" hidden="1" x14ac:dyDescent="0.2"/>
    <row r="14305" ht="10.199999999999999" hidden="1" x14ac:dyDescent="0.2"/>
    <row r="14306" ht="10.199999999999999" hidden="1" x14ac:dyDescent="0.2"/>
    <row r="14307" ht="10.199999999999999" hidden="1" x14ac:dyDescent="0.2"/>
    <row r="14308" ht="10.199999999999999" hidden="1" x14ac:dyDescent="0.2"/>
    <row r="14309" ht="10.199999999999999" hidden="1" x14ac:dyDescent="0.2"/>
    <row r="14310" ht="10.199999999999999" hidden="1" x14ac:dyDescent="0.2"/>
    <row r="14311" ht="10.199999999999999" hidden="1" x14ac:dyDescent="0.2"/>
    <row r="14312" ht="10.199999999999999" hidden="1" x14ac:dyDescent="0.2"/>
    <row r="14313" ht="10.199999999999999" hidden="1" x14ac:dyDescent="0.2"/>
    <row r="14314" ht="10.199999999999999" hidden="1" x14ac:dyDescent="0.2"/>
    <row r="14315" ht="10.199999999999999" hidden="1" x14ac:dyDescent="0.2"/>
    <row r="14316" ht="10.199999999999999" hidden="1" x14ac:dyDescent="0.2"/>
    <row r="14317" ht="10.199999999999999" hidden="1" x14ac:dyDescent="0.2"/>
    <row r="14318" ht="10.199999999999999" hidden="1" x14ac:dyDescent="0.2"/>
    <row r="14319" ht="10.199999999999999" hidden="1" x14ac:dyDescent="0.2"/>
    <row r="14320" ht="10.199999999999999" hidden="1" x14ac:dyDescent="0.2"/>
    <row r="14321" ht="10.199999999999999" hidden="1" x14ac:dyDescent="0.2"/>
    <row r="14322" ht="10.199999999999999" hidden="1" x14ac:dyDescent="0.2"/>
    <row r="14323" ht="10.199999999999999" hidden="1" x14ac:dyDescent="0.2"/>
    <row r="14324" ht="10.199999999999999" hidden="1" x14ac:dyDescent="0.2"/>
    <row r="14325" ht="10.199999999999999" hidden="1" x14ac:dyDescent="0.2"/>
    <row r="14326" ht="10.199999999999999" hidden="1" x14ac:dyDescent="0.2"/>
    <row r="14327" ht="10.199999999999999" hidden="1" x14ac:dyDescent="0.2"/>
    <row r="14328" ht="10.199999999999999" hidden="1" x14ac:dyDescent="0.2"/>
    <row r="14329" ht="10.199999999999999" hidden="1" x14ac:dyDescent="0.2"/>
    <row r="14330" ht="10.199999999999999" hidden="1" x14ac:dyDescent="0.2"/>
    <row r="14331" ht="10.199999999999999" hidden="1" x14ac:dyDescent="0.2"/>
    <row r="14332" ht="10.199999999999999" hidden="1" x14ac:dyDescent="0.2"/>
    <row r="14333" ht="10.199999999999999" hidden="1" x14ac:dyDescent="0.2"/>
    <row r="14334" ht="10.199999999999999" hidden="1" x14ac:dyDescent="0.2"/>
    <row r="14335" ht="10.199999999999999" hidden="1" x14ac:dyDescent="0.2"/>
    <row r="14336" ht="10.199999999999999" hidden="1" x14ac:dyDescent="0.2"/>
    <row r="14337" ht="10.199999999999999" hidden="1" x14ac:dyDescent="0.2"/>
    <row r="14338" ht="10.199999999999999" hidden="1" x14ac:dyDescent="0.2"/>
    <row r="14339" ht="10.199999999999999" hidden="1" x14ac:dyDescent="0.2"/>
    <row r="14340" ht="10.199999999999999" hidden="1" x14ac:dyDescent="0.2"/>
    <row r="14341" ht="10.199999999999999" hidden="1" x14ac:dyDescent="0.2"/>
    <row r="14342" ht="10.199999999999999" hidden="1" x14ac:dyDescent="0.2"/>
    <row r="14343" ht="10.199999999999999" hidden="1" x14ac:dyDescent="0.2"/>
    <row r="14344" ht="10.199999999999999" hidden="1" x14ac:dyDescent="0.2"/>
    <row r="14345" ht="10.199999999999999" hidden="1" x14ac:dyDescent="0.2"/>
    <row r="14346" ht="10.199999999999999" hidden="1" x14ac:dyDescent="0.2"/>
    <row r="14347" ht="10.199999999999999" hidden="1" x14ac:dyDescent="0.2"/>
    <row r="14348" ht="10.199999999999999" hidden="1" x14ac:dyDescent="0.2"/>
    <row r="14349" ht="10.199999999999999" hidden="1" x14ac:dyDescent="0.2"/>
    <row r="14350" ht="10.199999999999999" hidden="1" x14ac:dyDescent="0.2"/>
    <row r="14351" ht="10.199999999999999" hidden="1" x14ac:dyDescent="0.2"/>
    <row r="14352" ht="10.199999999999999" hidden="1" x14ac:dyDescent="0.2"/>
    <row r="14353" ht="10.199999999999999" hidden="1" x14ac:dyDescent="0.2"/>
    <row r="14354" ht="10.199999999999999" hidden="1" x14ac:dyDescent="0.2"/>
    <row r="14355" ht="10.199999999999999" hidden="1" x14ac:dyDescent="0.2"/>
    <row r="14356" ht="10.199999999999999" hidden="1" x14ac:dyDescent="0.2"/>
    <row r="14357" ht="10.199999999999999" hidden="1" x14ac:dyDescent="0.2"/>
    <row r="14358" ht="10.199999999999999" hidden="1" x14ac:dyDescent="0.2"/>
    <row r="14359" ht="10.199999999999999" hidden="1" x14ac:dyDescent="0.2"/>
    <row r="14360" ht="10.199999999999999" hidden="1" x14ac:dyDescent="0.2"/>
    <row r="14361" ht="10.199999999999999" hidden="1" x14ac:dyDescent="0.2"/>
    <row r="14362" ht="10.199999999999999" hidden="1" x14ac:dyDescent="0.2"/>
    <row r="14363" ht="10.199999999999999" hidden="1" x14ac:dyDescent="0.2"/>
    <row r="14364" ht="10.199999999999999" hidden="1" x14ac:dyDescent="0.2"/>
    <row r="14365" ht="10.199999999999999" hidden="1" x14ac:dyDescent="0.2"/>
    <row r="14366" ht="10.199999999999999" hidden="1" x14ac:dyDescent="0.2"/>
    <row r="14367" ht="10.199999999999999" hidden="1" x14ac:dyDescent="0.2"/>
    <row r="14368" ht="10.199999999999999" hidden="1" x14ac:dyDescent="0.2"/>
    <row r="14369" ht="10.199999999999999" hidden="1" x14ac:dyDescent="0.2"/>
    <row r="14370" ht="10.199999999999999" hidden="1" x14ac:dyDescent="0.2"/>
    <row r="14371" ht="10.199999999999999" hidden="1" x14ac:dyDescent="0.2"/>
    <row r="14372" ht="10.199999999999999" hidden="1" x14ac:dyDescent="0.2"/>
    <row r="14373" ht="10.199999999999999" hidden="1" x14ac:dyDescent="0.2"/>
    <row r="14374" ht="10.199999999999999" hidden="1" x14ac:dyDescent="0.2"/>
    <row r="14375" ht="10.199999999999999" hidden="1" x14ac:dyDescent="0.2"/>
    <row r="14376" ht="10.199999999999999" hidden="1" x14ac:dyDescent="0.2"/>
    <row r="14377" ht="10.199999999999999" hidden="1" x14ac:dyDescent="0.2"/>
    <row r="14378" ht="10.199999999999999" hidden="1" x14ac:dyDescent="0.2"/>
    <row r="14379" ht="10.199999999999999" hidden="1" x14ac:dyDescent="0.2"/>
    <row r="14380" ht="10.199999999999999" hidden="1" x14ac:dyDescent="0.2"/>
    <row r="14381" ht="10.199999999999999" hidden="1" x14ac:dyDescent="0.2"/>
    <row r="14382" ht="10.199999999999999" hidden="1" x14ac:dyDescent="0.2"/>
    <row r="14383" ht="10.199999999999999" hidden="1" x14ac:dyDescent="0.2"/>
    <row r="14384" ht="10.199999999999999" hidden="1" x14ac:dyDescent="0.2"/>
    <row r="14385" ht="10.199999999999999" hidden="1" x14ac:dyDescent="0.2"/>
    <row r="14386" ht="10.199999999999999" hidden="1" x14ac:dyDescent="0.2"/>
    <row r="14387" ht="10.199999999999999" hidden="1" x14ac:dyDescent="0.2"/>
    <row r="14388" ht="10.199999999999999" hidden="1" x14ac:dyDescent="0.2"/>
    <row r="14389" ht="10.199999999999999" hidden="1" x14ac:dyDescent="0.2"/>
    <row r="14390" ht="10.199999999999999" hidden="1" x14ac:dyDescent="0.2"/>
    <row r="14391" ht="10.199999999999999" hidden="1" x14ac:dyDescent="0.2"/>
    <row r="14392" ht="10.199999999999999" hidden="1" x14ac:dyDescent="0.2"/>
    <row r="14393" ht="10.199999999999999" hidden="1" x14ac:dyDescent="0.2"/>
    <row r="14394" ht="10.199999999999999" hidden="1" x14ac:dyDescent="0.2"/>
    <row r="14395" ht="10.199999999999999" hidden="1" x14ac:dyDescent="0.2"/>
    <row r="14396" ht="10.199999999999999" hidden="1" x14ac:dyDescent="0.2"/>
    <row r="14397" ht="10.199999999999999" hidden="1" x14ac:dyDescent="0.2"/>
    <row r="14398" ht="10.199999999999999" hidden="1" x14ac:dyDescent="0.2"/>
    <row r="14399" ht="10.199999999999999" hidden="1" x14ac:dyDescent="0.2"/>
    <row r="14400" ht="10.199999999999999" hidden="1" x14ac:dyDescent="0.2"/>
    <row r="14401" ht="10.199999999999999" hidden="1" x14ac:dyDescent="0.2"/>
    <row r="14402" ht="10.199999999999999" hidden="1" x14ac:dyDescent="0.2"/>
    <row r="14403" ht="10.199999999999999" hidden="1" x14ac:dyDescent="0.2"/>
    <row r="14404" ht="10.199999999999999" hidden="1" x14ac:dyDescent="0.2"/>
    <row r="14405" ht="10.199999999999999" hidden="1" x14ac:dyDescent="0.2"/>
    <row r="14406" ht="10.199999999999999" hidden="1" x14ac:dyDescent="0.2"/>
    <row r="14407" ht="10.199999999999999" hidden="1" x14ac:dyDescent="0.2"/>
    <row r="14408" ht="10.199999999999999" hidden="1" x14ac:dyDescent="0.2"/>
    <row r="14409" ht="10.199999999999999" hidden="1" x14ac:dyDescent="0.2"/>
    <row r="14410" ht="10.199999999999999" hidden="1" x14ac:dyDescent="0.2"/>
    <row r="14411" ht="10.199999999999999" hidden="1" x14ac:dyDescent="0.2"/>
    <row r="14412" ht="10.199999999999999" hidden="1" x14ac:dyDescent="0.2"/>
    <row r="14413" ht="10.199999999999999" hidden="1" x14ac:dyDescent="0.2"/>
    <row r="14414" ht="10.199999999999999" hidden="1" x14ac:dyDescent="0.2"/>
    <row r="14415" ht="10.199999999999999" hidden="1" x14ac:dyDescent="0.2"/>
    <row r="14416" ht="10.199999999999999" hidden="1" x14ac:dyDescent="0.2"/>
    <row r="14417" ht="10.199999999999999" hidden="1" x14ac:dyDescent="0.2"/>
    <row r="14418" ht="10.199999999999999" hidden="1" x14ac:dyDescent="0.2"/>
    <row r="14419" ht="10.199999999999999" hidden="1" x14ac:dyDescent="0.2"/>
    <row r="14420" ht="10.199999999999999" hidden="1" x14ac:dyDescent="0.2"/>
    <row r="14421" ht="10.199999999999999" hidden="1" x14ac:dyDescent="0.2"/>
    <row r="14422" ht="10.199999999999999" hidden="1" x14ac:dyDescent="0.2"/>
    <row r="14423" ht="10.199999999999999" hidden="1" x14ac:dyDescent="0.2"/>
    <row r="14424" ht="10.199999999999999" hidden="1" x14ac:dyDescent="0.2"/>
    <row r="14425" ht="10.199999999999999" hidden="1" x14ac:dyDescent="0.2"/>
    <row r="14426" ht="10.199999999999999" hidden="1" x14ac:dyDescent="0.2"/>
    <row r="14427" ht="10.199999999999999" hidden="1" x14ac:dyDescent="0.2"/>
    <row r="14428" ht="10.199999999999999" hidden="1" x14ac:dyDescent="0.2"/>
    <row r="14429" ht="10.199999999999999" hidden="1" x14ac:dyDescent="0.2"/>
    <row r="14430" ht="10.199999999999999" hidden="1" x14ac:dyDescent="0.2"/>
    <row r="14431" ht="10.199999999999999" hidden="1" x14ac:dyDescent="0.2"/>
    <row r="14432" ht="10.199999999999999" hidden="1" x14ac:dyDescent="0.2"/>
    <row r="14433" ht="10.199999999999999" hidden="1" x14ac:dyDescent="0.2"/>
    <row r="14434" ht="10.199999999999999" hidden="1" x14ac:dyDescent="0.2"/>
    <row r="14435" ht="10.199999999999999" hidden="1" x14ac:dyDescent="0.2"/>
    <row r="14436" ht="10.199999999999999" hidden="1" x14ac:dyDescent="0.2"/>
    <row r="14437" ht="10.199999999999999" hidden="1" x14ac:dyDescent="0.2"/>
    <row r="14438" ht="10.199999999999999" hidden="1" x14ac:dyDescent="0.2"/>
    <row r="14439" ht="10.199999999999999" hidden="1" x14ac:dyDescent="0.2"/>
    <row r="14440" ht="10.199999999999999" hidden="1" x14ac:dyDescent="0.2"/>
    <row r="14441" ht="10.199999999999999" hidden="1" x14ac:dyDescent="0.2"/>
    <row r="14442" ht="10.199999999999999" hidden="1" x14ac:dyDescent="0.2"/>
    <row r="14443" ht="10.199999999999999" hidden="1" x14ac:dyDescent="0.2"/>
    <row r="14444" ht="10.199999999999999" hidden="1" x14ac:dyDescent="0.2"/>
    <row r="14445" ht="10.199999999999999" hidden="1" x14ac:dyDescent="0.2"/>
    <row r="14446" ht="10.199999999999999" hidden="1" x14ac:dyDescent="0.2"/>
    <row r="14447" ht="10.199999999999999" hidden="1" x14ac:dyDescent="0.2"/>
    <row r="14448" ht="10.199999999999999" hidden="1" x14ac:dyDescent="0.2"/>
    <row r="14449" ht="10.199999999999999" hidden="1" x14ac:dyDescent="0.2"/>
    <row r="14450" ht="10.199999999999999" hidden="1" x14ac:dyDescent="0.2"/>
    <row r="14451" ht="10.199999999999999" hidden="1" x14ac:dyDescent="0.2"/>
    <row r="14452" ht="10.199999999999999" hidden="1" x14ac:dyDescent="0.2"/>
    <row r="14453" ht="10.199999999999999" hidden="1" x14ac:dyDescent="0.2"/>
    <row r="14454" ht="10.199999999999999" hidden="1" x14ac:dyDescent="0.2"/>
    <row r="14455" ht="10.199999999999999" hidden="1" x14ac:dyDescent="0.2"/>
    <row r="14456" ht="10.199999999999999" hidden="1" x14ac:dyDescent="0.2"/>
    <row r="14457" ht="10.199999999999999" hidden="1" x14ac:dyDescent="0.2"/>
    <row r="14458" ht="10.199999999999999" hidden="1" x14ac:dyDescent="0.2"/>
    <row r="14459" ht="10.199999999999999" hidden="1" x14ac:dyDescent="0.2"/>
    <row r="14460" ht="10.199999999999999" hidden="1" x14ac:dyDescent="0.2"/>
    <row r="14461" ht="10.199999999999999" hidden="1" x14ac:dyDescent="0.2"/>
    <row r="14462" ht="10.199999999999999" hidden="1" x14ac:dyDescent="0.2"/>
    <row r="14463" ht="10.199999999999999" hidden="1" x14ac:dyDescent="0.2"/>
    <row r="14464" ht="10.199999999999999" hidden="1" x14ac:dyDescent="0.2"/>
    <row r="14465" ht="10.199999999999999" hidden="1" x14ac:dyDescent="0.2"/>
    <row r="14466" ht="10.199999999999999" hidden="1" x14ac:dyDescent="0.2"/>
    <row r="14467" ht="10.199999999999999" hidden="1" x14ac:dyDescent="0.2"/>
    <row r="14468" ht="10.199999999999999" hidden="1" x14ac:dyDescent="0.2"/>
    <row r="14469" ht="10.199999999999999" hidden="1" x14ac:dyDescent="0.2"/>
    <row r="14470" ht="10.199999999999999" hidden="1" x14ac:dyDescent="0.2"/>
    <row r="14471" ht="10.199999999999999" hidden="1" x14ac:dyDescent="0.2"/>
    <row r="14472" ht="10.199999999999999" hidden="1" x14ac:dyDescent="0.2"/>
    <row r="14473" ht="10.199999999999999" hidden="1" x14ac:dyDescent="0.2"/>
    <row r="14474" ht="10.199999999999999" hidden="1" x14ac:dyDescent="0.2"/>
    <row r="14475" ht="10.199999999999999" hidden="1" x14ac:dyDescent="0.2"/>
    <row r="14476" ht="10.199999999999999" hidden="1" x14ac:dyDescent="0.2"/>
    <row r="14477" ht="10.199999999999999" hidden="1" x14ac:dyDescent="0.2"/>
    <row r="14478" ht="10.199999999999999" hidden="1" x14ac:dyDescent="0.2"/>
    <row r="14479" ht="10.199999999999999" hidden="1" x14ac:dyDescent="0.2"/>
    <row r="14480" ht="10.199999999999999" hidden="1" x14ac:dyDescent="0.2"/>
    <row r="14481" ht="10.199999999999999" hidden="1" x14ac:dyDescent="0.2"/>
    <row r="14482" ht="10.199999999999999" hidden="1" x14ac:dyDescent="0.2"/>
    <row r="14483" ht="10.199999999999999" hidden="1" x14ac:dyDescent="0.2"/>
    <row r="14484" ht="10.199999999999999" hidden="1" x14ac:dyDescent="0.2"/>
    <row r="14485" ht="10.199999999999999" hidden="1" x14ac:dyDescent="0.2"/>
    <row r="14486" ht="10.199999999999999" hidden="1" x14ac:dyDescent="0.2"/>
    <row r="14487" ht="10.199999999999999" hidden="1" x14ac:dyDescent="0.2"/>
    <row r="14488" ht="10.199999999999999" hidden="1" x14ac:dyDescent="0.2"/>
    <row r="14489" ht="10.199999999999999" hidden="1" x14ac:dyDescent="0.2"/>
    <row r="14490" ht="10.199999999999999" hidden="1" x14ac:dyDescent="0.2"/>
    <row r="14491" ht="10.199999999999999" hidden="1" x14ac:dyDescent="0.2"/>
    <row r="14492" ht="10.199999999999999" hidden="1" x14ac:dyDescent="0.2"/>
    <row r="14493" ht="10.199999999999999" hidden="1" x14ac:dyDescent="0.2"/>
    <row r="14494" ht="10.199999999999999" hidden="1" x14ac:dyDescent="0.2"/>
    <row r="14495" ht="10.199999999999999" hidden="1" x14ac:dyDescent="0.2"/>
    <row r="14496" ht="10.199999999999999" hidden="1" x14ac:dyDescent="0.2"/>
    <row r="14497" ht="10.199999999999999" hidden="1" x14ac:dyDescent="0.2"/>
    <row r="14498" ht="10.199999999999999" hidden="1" x14ac:dyDescent="0.2"/>
    <row r="14499" ht="10.199999999999999" hidden="1" x14ac:dyDescent="0.2"/>
    <row r="14500" ht="10.199999999999999" hidden="1" x14ac:dyDescent="0.2"/>
    <row r="14501" ht="10.199999999999999" hidden="1" x14ac:dyDescent="0.2"/>
    <row r="14502" ht="10.199999999999999" hidden="1" x14ac:dyDescent="0.2"/>
    <row r="14503" ht="10.199999999999999" hidden="1" x14ac:dyDescent="0.2"/>
    <row r="14504" ht="10.199999999999999" hidden="1" x14ac:dyDescent="0.2"/>
    <row r="14505" ht="10.199999999999999" hidden="1" x14ac:dyDescent="0.2"/>
    <row r="14506" ht="10.199999999999999" hidden="1" x14ac:dyDescent="0.2"/>
    <row r="14507" ht="10.199999999999999" hidden="1" x14ac:dyDescent="0.2"/>
    <row r="14508" ht="10.199999999999999" hidden="1" x14ac:dyDescent="0.2"/>
    <row r="14509" ht="10.199999999999999" hidden="1" x14ac:dyDescent="0.2"/>
    <row r="14510" ht="10.199999999999999" hidden="1" x14ac:dyDescent="0.2"/>
    <row r="14511" ht="10.199999999999999" hidden="1" x14ac:dyDescent="0.2"/>
    <row r="14512" ht="10.199999999999999" hidden="1" x14ac:dyDescent="0.2"/>
    <row r="14513" ht="10.199999999999999" hidden="1" x14ac:dyDescent="0.2"/>
    <row r="14514" ht="10.199999999999999" hidden="1" x14ac:dyDescent="0.2"/>
    <row r="14515" ht="10.199999999999999" hidden="1" x14ac:dyDescent="0.2"/>
    <row r="14516" ht="10.199999999999999" hidden="1" x14ac:dyDescent="0.2"/>
    <row r="14517" ht="10.199999999999999" hidden="1" x14ac:dyDescent="0.2"/>
    <row r="14518" ht="10.199999999999999" hidden="1" x14ac:dyDescent="0.2"/>
    <row r="14519" ht="10.199999999999999" hidden="1" x14ac:dyDescent="0.2"/>
    <row r="14520" ht="10.199999999999999" hidden="1" x14ac:dyDescent="0.2"/>
    <row r="14521" ht="10.199999999999999" hidden="1" x14ac:dyDescent="0.2"/>
    <row r="14522" ht="10.199999999999999" hidden="1" x14ac:dyDescent="0.2"/>
    <row r="14523" ht="10.199999999999999" hidden="1" x14ac:dyDescent="0.2"/>
    <row r="14524" ht="10.199999999999999" hidden="1" x14ac:dyDescent="0.2"/>
    <row r="14525" ht="10.199999999999999" hidden="1" x14ac:dyDescent="0.2"/>
    <row r="14526" ht="10.199999999999999" hidden="1" x14ac:dyDescent="0.2"/>
    <row r="14527" ht="10.199999999999999" hidden="1" x14ac:dyDescent="0.2"/>
    <row r="14528" ht="10.199999999999999" hidden="1" x14ac:dyDescent="0.2"/>
    <row r="14529" ht="10.199999999999999" hidden="1" x14ac:dyDescent="0.2"/>
    <row r="14530" ht="10.199999999999999" hidden="1" x14ac:dyDescent="0.2"/>
    <row r="14531" ht="10.199999999999999" hidden="1" x14ac:dyDescent="0.2"/>
    <row r="14532" ht="10.199999999999999" hidden="1" x14ac:dyDescent="0.2"/>
    <row r="14533" ht="10.199999999999999" hidden="1" x14ac:dyDescent="0.2"/>
    <row r="14534" ht="10.199999999999999" hidden="1" x14ac:dyDescent="0.2"/>
    <row r="14535" ht="10.199999999999999" hidden="1" x14ac:dyDescent="0.2"/>
    <row r="14536" ht="10.199999999999999" hidden="1" x14ac:dyDescent="0.2"/>
    <row r="14537" ht="10.199999999999999" hidden="1" x14ac:dyDescent="0.2"/>
    <row r="14538" ht="10.199999999999999" hidden="1" x14ac:dyDescent="0.2"/>
    <row r="14539" ht="10.199999999999999" hidden="1" x14ac:dyDescent="0.2"/>
    <row r="14540" ht="10.199999999999999" hidden="1" x14ac:dyDescent="0.2"/>
    <row r="14541" ht="10.199999999999999" hidden="1" x14ac:dyDescent="0.2"/>
    <row r="14542" ht="10.199999999999999" hidden="1" x14ac:dyDescent="0.2"/>
    <row r="14543" ht="10.199999999999999" hidden="1" x14ac:dyDescent="0.2"/>
    <row r="14544" ht="10.199999999999999" hidden="1" x14ac:dyDescent="0.2"/>
    <row r="14545" ht="10.199999999999999" hidden="1" x14ac:dyDescent="0.2"/>
    <row r="14546" ht="10.199999999999999" hidden="1" x14ac:dyDescent="0.2"/>
    <row r="14547" ht="10.199999999999999" hidden="1" x14ac:dyDescent="0.2"/>
    <row r="14548" ht="10.199999999999999" hidden="1" x14ac:dyDescent="0.2"/>
    <row r="14549" ht="10.199999999999999" hidden="1" x14ac:dyDescent="0.2"/>
    <row r="14550" ht="10.199999999999999" hidden="1" x14ac:dyDescent="0.2"/>
    <row r="14551" ht="10.199999999999999" hidden="1" x14ac:dyDescent="0.2"/>
    <row r="14552" ht="10.199999999999999" hidden="1" x14ac:dyDescent="0.2"/>
    <row r="14553" ht="10.199999999999999" hidden="1" x14ac:dyDescent="0.2"/>
    <row r="14554" ht="10.199999999999999" hidden="1" x14ac:dyDescent="0.2"/>
    <row r="14555" ht="10.199999999999999" hidden="1" x14ac:dyDescent="0.2"/>
    <row r="14556" ht="10.199999999999999" hidden="1" x14ac:dyDescent="0.2"/>
    <row r="14557" ht="10.199999999999999" hidden="1" x14ac:dyDescent="0.2"/>
    <row r="14558" ht="10.199999999999999" hidden="1" x14ac:dyDescent="0.2"/>
    <row r="14559" ht="10.199999999999999" hidden="1" x14ac:dyDescent="0.2"/>
    <row r="14560" ht="10.199999999999999" hidden="1" x14ac:dyDescent="0.2"/>
    <row r="14561" ht="10.199999999999999" hidden="1" x14ac:dyDescent="0.2"/>
    <row r="14562" ht="10.199999999999999" hidden="1" x14ac:dyDescent="0.2"/>
    <row r="14563" ht="10.199999999999999" hidden="1" x14ac:dyDescent="0.2"/>
    <row r="14564" ht="10.199999999999999" hidden="1" x14ac:dyDescent="0.2"/>
    <row r="14565" ht="10.199999999999999" hidden="1" x14ac:dyDescent="0.2"/>
    <row r="14566" ht="10.199999999999999" hidden="1" x14ac:dyDescent="0.2"/>
    <row r="14567" ht="10.199999999999999" hidden="1" x14ac:dyDescent="0.2"/>
    <row r="14568" ht="10.199999999999999" hidden="1" x14ac:dyDescent="0.2"/>
    <row r="14569" ht="10.199999999999999" hidden="1" x14ac:dyDescent="0.2"/>
    <row r="14570" ht="10.199999999999999" hidden="1" x14ac:dyDescent="0.2"/>
    <row r="14571" ht="10.199999999999999" hidden="1" x14ac:dyDescent="0.2"/>
    <row r="14572" ht="10.199999999999999" hidden="1" x14ac:dyDescent="0.2"/>
    <row r="14573" ht="10.199999999999999" hidden="1" x14ac:dyDescent="0.2"/>
    <row r="14574" ht="10.199999999999999" hidden="1" x14ac:dyDescent="0.2"/>
    <row r="14575" ht="10.199999999999999" hidden="1" x14ac:dyDescent="0.2"/>
    <row r="14576" ht="10.199999999999999" hidden="1" x14ac:dyDescent="0.2"/>
    <row r="14577" ht="10.199999999999999" hidden="1" x14ac:dyDescent="0.2"/>
    <row r="14578" ht="10.199999999999999" hidden="1" x14ac:dyDescent="0.2"/>
    <row r="14579" ht="10.199999999999999" hidden="1" x14ac:dyDescent="0.2"/>
    <row r="14580" ht="10.199999999999999" hidden="1" x14ac:dyDescent="0.2"/>
    <row r="14581" ht="10.199999999999999" hidden="1" x14ac:dyDescent="0.2"/>
    <row r="14582" ht="10.199999999999999" hidden="1" x14ac:dyDescent="0.2"/>
    <row r="14583" ht="10.199999999999999" hidden="1" x14ac:dyDescent="0.2"/>
    <row r="14584" ht="10.199999999999999" hidden="1" x14ac:dyDescent="0.2"/>
    <row r="14585" ht="10.199999999999999" hidden="1" x14ac:dyDescent="0.2"/>
    <row r="14586" ht="10.199999999999999" hidden="1" x14ac:dyDescent="0.2"/>
    <row r="14587" ht="10.199999999999999" hidden="1" x14ac:dyDescent="0.2"/>
    <row r="14588" ht="10.199999999999999" hidden="1" x14ac:dyDescent="0.2"/>
    <row r="14589" ht="10.199999999999999" hidden="1" x14ac:dyDescent="0.2"/>
    <row r="14590" ht="10.199999999999999" hidden="1" x14ac:dyDescent="0.2"/>
    <row r="14591" ht="10.199999999999999" hidden="1" x14ac:dyDescent="0.2"/>
    <row r="14592" ht="10.199999999999999" hidden="1" x14ac:dyDescent="0.2"/>
    <row r="14593" ht="10.199999999999999" hidden="1" x14ac:dyDescent="0.2"/>
    <row r="14594" ht="10.199999999999999" hidden="1" x14ac:dyDescent="0.2"/>
    <row r="14595" ht="10.199999999999999" hidden="1" x14ac:dyDescent="0.2"/>
    <row r="14596" ht="10.199999999999999" hidden="1" x14ac:dyDescent="0.2"/>
    <row r="14597" ht="10.199999999999999" hidden="1" x14ac:dyDescent="0.2"/>
    <row r="14598" ht="10.199999999999999" hidden="1" x14ac:dyDescent="0.2"/>
    <row r="14599" ht="10.199999999999999" hidden="1" x14ac:dyDescent="0.2"/>
    <row r="14600" ht="10.199999999999999" hidden="1" x14ac:dyDescent="0.2"/>
    <row r="14601" ht="10.199999999999999" hidden="1" x14ac:dyDescent="0.2"/>
    <row r="14602" ht="10.199999999999999" hidden="1" x14ac:dyDescent="0.2"/>
    <row r="14603" ht="10.199999999999999" hidden="1" x14ac:dyDescent="0.2"/>
    <row r="14604" ht="10.199999999999999" hidden="1" x14ac:dyDescent="0.2"/>
    <row r="14605" ht="10.199999999999999" hidden="1" x14ac:dyDescent="0.2"/>
    <row r="14606" ht="10.199999999999999" hidden="1" x14ac:dyDescent="0.2"/>
    <row r="14607" ht="10.199999999999999" hidden="1" x14ac:dyDescent="0.2"/>
    <row r="14608" ht="10.199999999999999" hidden="1" x14ac:dyDescent="0.2"/>
    <row r="14609" ht="10.199999999999999" hidden="1" x14ac:dyDescent="0.2"/>
    <row r="14610" ht="10.199999999999999" hidden="1" x14ac:dyDescent="0.2"/>
    <row r="14611" ht="10.199999999999999" hidden="1" x14ac:dyDescent="0.2"/>
    <row r="14612" ht="10.199999999999999" hidden="1" x14ac:dyDescent="0.2"/>
    <row r="14613" ht="10.199999999999999" hidden="1" x14ac:dyDescent="0.2"/>
    <row r="14614" ht="10.199999999999999" hidden="1" x14ac:dyDescent="0.2"/>
    <row r="14615" ht="10.199999999999999" hidden="1" x14ac:dyDescent="0.2"/>
    <row r="14616" ht="10.199999999999999" hidden="1" x14ac:dyDescent="0.2"/>
    <row r="14617" ht="10.199999999999999" hidden="1" x14ac:dyDescent="0.2"/>
    <row r="14618" ht="10.199999999999999" hidden="1" x14ac:dyDescent="0.2"/>
    <row r="14619" ht="10.199999999999999" hidden="1" x14ac:dyDescent="0.2"/>
    <row r="14620" ht="10.199999999999999" hidden="1" x14ac:dyDescent="0.2"/>
    <row r="14621" ht="10.199999999999999" hidden="1" x14ac:dyDescent="0.2"/>
    <row r="14622" ht="10.199999999999999" hidden="1" x14ac:dyDescent="0.2"/>
    <row r="14623" ht="10.199999999999999" hidden="1" x14ac:dyDescent="0.2"/>
    <row r="14624" ht="10.199999999999999" hidden="1" x14ac:dyDescent="0.2"/>
    <row r="14625" ht="10.199999999999999" hidden="1" x14ac:dyDescent="0.2"/>
    <row r="14626" ht="10.199999999999999" hidden="1" x14ac:dyDescent="0.2"/>
    <row r="14627" ht="10.199999999999999" hidden="1" x14ac:dyDescent="0.2"/>
    <row r="14628" ht="10.199999999999999" hidden="1" x14ac:dyDescent="0.2"/>
    <row r="14629" ht="10.199999999999999" hidden="1" x14ac:dyDescent="0.2"/>
    <row r="14630" ht="10.199999999999999" hidden="1" x14ac:dyDescent="0.2"/>
    <row r="14631" ht="10.199999999999999" hidden="1" x14ac:dyDescent="0.2"/>
    <row r="14632" ht="10.199999999999999" hidden="1" x14ac:dyDescent="0.2"/>
    <row r="14633" ht="10.199999999999999" hidden="1" x14ac:dyDescent="0.2"/>
    <row r="14634" ht="10.199999999999999" hidden="1" x14ac:dyDescent="0.2"/>
    <row r="14635" ht="10.199999999999999" hidden="1" x14ac:dyDescent="0.2"/>
    <row r="14636" ht="10.199999999999999" hidden="1" x14ac:dyDescent="0.2"/>
    <row r="14637" ht="10.199999999999999" hidden="1" x14ac:dyDescent="0.2"/>
    <row r="14638" ht="10.199999999999999" hidden="1" x14ac:dyDescent="0.2"/>
    <row r="14639" ht="10.199999999999999" hidden="1" x14ac:dyDescent="0.2"/>
    <row r="14640" ht="10.199999999999999" hidden="1" x14ac:dyDescent="0.2"/>
    <row r="14641" ht="10.199999999999999" hidden="1" x14ac:dyDescent="0.2"/>
    <row r="14642" ht="10.199999999999999" hidden="1" x14ac:dyDescent="0.2"/>
    <row r="14643" ht="10.199999999999999" hidden="1" x14ac:dyDescent="0.2"/>
    <row r="14644" ht="10.199999999999999" hidden="1" x14ac:dyDescent="0.2"/>
    <row r="14645" ht="10.199999999999999" hidden="1" x14ac:dyDescent="0.2"/>
    <row r="14646" ht="10.199999999999999" hidden="1" x14ac:dyDescent="0.2"/>
    <row r="14647" ht="10.199999999999999" hidden="1" x14ac:dyDescent="0.2"/>
    <row r="14648" ht="10.199999999999999" hidden="1" x14ac:dyDescent="0.2"/>
    <row r="14649" ht="10.199999999999999" hidden="1" x14ac:dyDescent="0.2"/>
    <row r="14650" ht="10.199999999999999" hidden="1" x14ac:dyDescent="0.2"/>
    <row r="14651" ht="10.199999999999999" hidden="1" x14ac:dyDescent="0.2"/>
    <row r="14652" ht="10.199999999999999" hidden="1" x14ac:dyDescent="0.2"/>
    <row r="14653" ht="10.199999999999999" hidden="1" x14ac:dyDescent="0.2"/>
    <row r="14654" ht="10.199999999999999" hidden="1" x14ac:dyDescent="0.2"/>
    <row r="14655" ht="10.199999999999999" hidden="1" x14ac:dyDescent="0.2"/>
    <row r="14656" ht="10.199999999999999" hidden="1" x14ac:dyDescent="0.2"/>
    <row r="14657" ht="10.199999999999999" hidden="1" x14ac:dyDescent="0.2"/>
    <row r="14658" ht="10.199999999999999" hidden="1" x14ac:dyDescent="0.2"/>
    <row r="14659" ht="10.199999999999999" hidden="1" x14ac:dyDescent="0.2"/>
    <row r="14660" ht="10.199999999999999" hidden="1" x14ac:dyDescent="0.2"/>
    <row r="14661" ht="10.199999999999999" hidden="1" x14ac:dyDescent="0.2"/>
    <row r="14662" ht="10.199999999999999" hidden="1" x14ac:dyDescent="0.2"/>
    <row r="14663" ht="10.199999999999999" hidden="1" x14ac:dyDescent="0.2"/>
    <row r="14664" ht="10.199999999999999" hidden="1" x14ac:dyDescent="0.2"/>
    <row r="14665" ht="10.199999999999999" hidden="1" x14ac:dyDescent="0.2"/>
    <row r="14666" ht="10.199999999999999" hidden="1" x14ac:dyDescent="0.2"/>
    <row r="14667" ht="10.199999999999999" hidden="1" x14ac:dyDescent="0.2"/>
    <row r="14668" ht="10.199999999999999" hidden="1" x14ac:dyDescent="0.2"/>
    <row r="14669" ht="10.199999999999999" hidden="1" x14ac:dyDescent="0.2"/>
    <row r="14670" ht="10.199999999999999" hidden="1" x14ac:dyDescent="0.2"/>
    <row r="14671" ht="10.199999999999999" hidden="1" x14ac:dyDescent="0.2"/>
    <row r="14672" ht="10.199999999999999" hidden="1" x14ac:dyDescent="0.2"/>
    <row r="14673" ht="10.199999999999999" hidden="1" x14ac:dyDescent="0.2"/>
    <row r="14674" ht="10.199999999999999" hidden="1" x14ac:dyDescent="0.2"/>
    <row r="14675" ht="10.199999999999999" hidden="1" x14ac:dyDescent="0.2"/>
    <row r="14676" ht="10.199999999999999" hidden="1" x14ac:dyDescent="0.2"/>
    <row r="14677" ht="10.199999999999999" hidden="1" x14ac:dyDescent="0.2"/>
    <row r="14678" ht="10.199999999999999" hidden="1" x14ac:dyDescent="0.2"/>
    <row r="14679" ht="10.199999999999999" hidden="1" x14ac:dyDescent="0.2"/>
    <row r="14680" ht="10.199999999999999" hidden="1" x14ac:dyDescent="0.2"/>
    <row r="14681" ht="10.199999999999999" hidden="1" x14ac:dyDescent="0.2"/>
    <row r="14682" ht="10.199999999999999" hidden="1" x14ac:dyDescent="0.2"/>
    <row r="14683" ht="10.199999999999999" hidden="1" x14ac:dyDescent="0.2"/>
    <row r="14684" ht="10.199999999999999" hidden="1" x14ac:dyDescent="0.2"/>
    <row r="14685" ht="10.199999999999999" hidden="1" x14ac:dyDescent="0.2"/>
    <row r="14686" ht="10.199999999999999" hidden="1" x14ac:dyDescent="0.2"/>
    <row r="14687" ht="10.199999999999999" hidden="1" x14ac:dyDescent="0.2"/>
    <row r="14688" ht="10.199999999999999" hidden="1" x14ac:dyDescent="0.2"/>
    <row r="14689" ht="10.199999999999999" hidden="1" x14ac:dyDescent="0.2"/>
    <row r="14690" ht="10.199999999999999" hidden="1" x14ac:dyDescent="0.2"/>
    <row r="14691" ht="10.199999999999999" hidden="1" x14ac:dyDescent="0.2"/>
    <row r="14692" ht="10.199999999999999" hidden="1" x14ac:dyDescent="0.2"/>
    <row r="14693" ht="10.199999999999999" hidden="1" x14ac:dyDescent="0.2"/>
    <row r="14694" ht="10.199999999999999" hidden="1" x14ac:dyDescent="0.2"/>
    <row r="14695" ht="10.199999999999999" hidden="1" x14ac:dyDescent="0.2"/>
    <row r="14696" ht="10.199999999999999" hidden="1" x14ac:dyDescent="0.2"/>
    <row r="14697" ht="10.199999999999999" hidden="1" x14ac:dyDescent="0.2"/>
    <row r="14698" ht="10.199999999999999" hidden="1" x14ac:dyDescent="0.2"/>
    <row r="14699" ht="10.199999999999999" hidden="1" x14ac:dyDescent="0.2"/>
    <row r="14700" ht="10.199999999999999" hidden="1" x14ac:dyDescent="0.2"/>
    <row r="14701" ht="10.199999999999999" hidden="1" x14ac:dyDescent="0.2"/>
    <row r="14702" ht="10.199999999999999" hidden="1" x14ac:dyDescent="0.2"/>
    <row r="14703" ht="10.199999999999999" hidden="1" x14ac:dyDescent="0.2"/>
    <row r="14704" ht="10.199999999999999" hidden="1" x14ac:dyDescent="0.2"/>
    <row r="14705" ht="10.199999999999999" hidden="1" x14ac:dyDescent="0.2"/>
    <row r="14706" ht="10.199999999999999" hidden="1" x14ac:dyDescent="0.2"/>
    <row r="14707" ht="10.199999999999999" hidden="1" x14ac:dyDescent="0.2"/>
    <row r="14708" ht="10.199999999999999" hidden="1" x14ac:dyDescent="0.2"/>
    <row r="14709" ht="10.199999999999999" hidden="1" x14ac:dyDescent="0.2"/>
    <row r="14710" ht="10.199999999999999" hidden="1" x14ac:dyDescent="0.2"/>
    <row r="14711" ht="10.199999999999999" hidden="1" x14ac:dyDescent="0.2"/>
    <row r="14712" ht="10.199999999999999" hidden="1" x14ac:dyDescent="0.2"/>
    <row r="14713" ht="10.199999999999999" hidden="1" x14ac:dyDescent="0.2"/>
    <row r="14714" ht="10.199999999999999" hidden="1" x14ac:dyDescent="0.2"/>
    <row r="14715" ht="10.199999999999999" hidden="1" x14ac:dyDescent="0.2"/>
    <row r="14716" ht="10.199999999999999" hidden="1" x14ac:dyDescent="0.2"/>
    <row r="14717" ht="10.199999999999999" hidden="1" x14ac:dyDescent="0.2"/>
    <row r="14718" ht="10.199999999999999" hidden="1" x14ac:dyDescent="0.2"/>
    <row r="14719" ht="10.199999999999999" hidden="1" x14ac:dyDescent="0.2"/>
    <row r="14720" ht="10.199999999999999" hidden="1" x14ac:dyDescent="0.2"/>
    <row r="14721" ht="10.199999999999999" hidden="1" x14ac:dyDescent="0.2"/>
    <row r="14722" ht="10.199999999999999" hidden="1" x14ac:dyDescent="0.2"/>
    <row r="14723" ht="10.199999999999999" hidden="1" x14ac:dyDescent="0.2"/>
    <row r="14724" ht="10.199999999999999" hidden="1" x14ac:dyDescent="0.2"/>
    <row r="14725" ht="10.199999999999999" hidden="1" x14ac:dyDescent="0.2"/>
    <row r="14726" ht="10.199999999999999" hidden="1" x14ac:dyDescent="0.2"/>
    <row r="14727" ht="10.199999999999999" hidden="1" x14ac:dyDescent="0.2"/>
    <row r="14728" ht="10.199999999999999" hidden="1" x14ac:dyDescent="0.2"/>
    <row r="14729" ht="10.199999999999999" hidden="1" x14ac:dyDescent="0.2"/>
    <row r="14730" ht="10.199999999999999" hidden="1" x14ac:dyDescent="0.2"/>
    <row r="14731" ht="10.199999999999999" hidden="1" x14ac:dyDescent="0.2"/>
    <row r="14732" ht="10.199999999999999" hidden="1" x14ac:dyDescent="0.2"/>
    <row r="14733" ht="10.199999999999999" hidden="1" x14ac:dyDescent="0.2"/>
    <row r="14734" ht="10.199999999999999" hidden="1" x14ac:dyDescent="0.2"/>
    <row r="14735" ht="10.199999999999999" hidden="1" x14ac:dyDescent="0.2"/>
    <row r="14736" ht="10.199999999999999" hidden="1" x14ac:dyDescent="0.2"/>
    <row r="14737" ht="10.199999999999999" hidden="1" x14ac:dyDescent="0.2"/>
    <row r="14738" ht="10.199999999999999" hidden="1" x14ac:dyDescent="0.2"/>
    <row r="14739" ht="10.199999999999999" hidden="1" x14ac:dyDescent="0.2"/>
    <row r="14740" ht="10.199999999999999" hidden="1" x14ac:dyDescent="0.2"/>
    <row r="14741" ht="10.199999999999999" hidden="1" x14ac:dyDescent="0.2"/>
    <row r="14742" ht="10.199999999999999" hidden="1" x14ac:dyDescent="0.2"/>
    <row r="14743" ht="10.199999999999999" hidden="1" x14ac:dyDescent="0.2"/>
    <row r="14744" ht="10.199999999999999" hidden="1" x14ac:dyDescent="0.2"/>
    <row r="14745" ht="10.199999999999999" hidden="1" x14ac:dyDescent="0.2"/>
    <row r="14746" ht="10.199999999999999" hidden="1" x14ac:dyDescent="0.2"/>
    <row r="14747" ht="10.199999999999999" hidden="1" x14ac:dyDescent="0.2"/>
    <row r="14748" ht="10.199999999999999" hidden="1" x14ac:dyDescent="0.2"/>
    <row r="14749" ht="10.199999999999999" hidden="1" x14ac:dyDescent="0.2"/>
    <row r="14750" ht="10.199999999999999" hidden="1" x14ac:dyDescent="0.2"/>
    <row r="14751" ht="10.199999999999999" hidden="1" x14ac:dyDescent="0.2"/>
    <row r="14752" ht="10.199999999999999" hidden="1" x14ac:dyDescent="0.2"/>
    <row r="14753" ht="10.199999999999999" hidden="1" x14ac:dyDescent="0.2"/>
    <row r="14754" ht="10.199999999999999" hidden="1" x14ac:dyDescent="0.2"/>
    <row r="14755" ht="10.199999999999999" hidden="1" x14ac:dyDescent="0.2"/>
    <row r="14756" ht="10.199999999999999" hidden="1" x14ac:dyDescent="0.2"/>
    <row r="14757" ht="10.199999999999999" hidden="1" x14ac:dyDescent="0.2"/>
    <row r="14758" ht="10.199999999999999" hidden="1" x14ac:dyDescent="0.2"/>
    <row r="14759" ht="10.199999999999999" hidden="1" x14ac:dyDescent="0.2"/>
    <row r="14760" ht="10.199999999999999" hidden="1" x14ac:dyDescent="0.2"/>
    <row r="14761" ht="10.199999999999999" hidden="1" x14ac:dyDescent="0.2"/>
    <row r="14762" ht="10.199999999999999" hidden="1" x14ac:dyDescent="0.2"/>
    <row r="14763" ht="10.199999999999999" hidden="1" x14ac:dyDescent="0.2"/>
    <row r="14764" ht="10.199999999999999" hidden="1" x14ac:dyDescent="0.2"/>
    <row r="14765" ht="10.199999999999999" hidden="1" x14ac:dyDescent="0.2"/>
    <row r="14766" ht="10.199999999999999" hidden="1" x14ac:dyDescent="0.2"/>
    <row r="14767" ht="10.199999999999999" hidden="1" x14ac:dyDescent="0.2"/>
    <row r="14768" ht="10.199999999999999" hidden="1" x14ac:dyDescent="0.2"/>
    <row r="14769" ht="10.199999999999999" hidden="1" x14ac:dyDescent="0.2"/>
    <row r="14770" ht="10.199999999999999" hidden="1" x14ac:dyDescent="0.2"/>
    <row r="14771" ht="10.199999999999999" hidden="1" x14ac:dyDescent="0.2"/>
    <row r="14772" ht="10.199999999999999" hidden="1" x14ac:dyDescent="0.2"/>
    <row r="14773" ht="10.199999999999999" hidden="1" x14ac:dyDescent="0.2"/>
    <row r="14774" ht="10.199999999999999" hidden="1" x14ac:dyDescent="0.2"/>
    <row r="14775" ht="10.199999999999999" hidden="1" x14ac:dyDescent="0.2"/>
    <row r="14776" ht="10.199999999999999" hidden="1" x14ac:dyDescent="0.2"/>
    <row r="14777" ht="10.199999999999999" hidden="1" x14ac:dyDescent="0.2"/>
    <row r="14778" ht="10.199999999999999" hidden="1" x14ac:dyDescent="0.2"/>
    <row r="14779" ht="10.199999999999999" hidden="1" x14ac:dyDescent="0.2"/>
    <row r="14780" ht="10.199999999999999" hidden="1" x14ac:dyDescent="0.2"/>
    <row r="14781" ht="10.199999999999999" hidden="1" x14ac:dyDescent="0.2"/>
    <row r="14782" ht="10.199999999999999" hidden="1" x14ac:dyDescent="0.2"/>
    <row r="14783" ht="10.199999999999999" hidden="1" x14ac:dyDescent="0.2"/>
    <row r="14784" ht="10.199999999999999" hidden="1" x14ac:dyDescent="0.2"/>
    <row r="14785" ht="10.199999999999999" hidden="1" x14ac:dyDescent="0.2"/>
    <row r="14786" ht="10.199999999999999" hidden="1" x14ac:dyDescent="0.2"/>
    <row r="14787" ht="10.199999999999999" hidden="1" x14ac:dyDescent="0.2"/>
    <row r="14788" ht="10.199999999999999" hidden="1" x14ac:dyDescent="0.2"/>
    <row r="14789" ht="10.199999999999999" hidden="1" x14ac:dyDescent="0.2"/>
    <row r="14790" ht="10.199999999999999" hidden="1" x14ac:dyDescent="0.2"/>
    <row r="14791" ht="10.199999999999999" hidden="1" x14ac:dyDescent="0.2"/>
    <row r="14792" ht="10.199999999999999" hidden="1" x14ac:dyDescent="0.2"/>
    <row r="14793" ht="10.199999999999999" hidden="1" x14ac:dyDescent="0.2"/>
    <row r="14794" ht="10.199999999999999" hidden="1" x14ac:dyDescent="0.2"/>
    <row r="14795" ht="10.199999999999999" hidden="1" x14ac:dyDescent="0.2"/>
    <row r="14796" ht="10.199999999999999" hidden="1" x14ac:dyDescent="0.2"/>
    <row r="14797" ht="10.199999999999999" hidden="1" x14ac:dyDescent="0.2"/>
    <row r="14798" ht="10.199999999999999" hidden="1" x14ac:dyDescent="0.2"/>
    <row r="14799" ht="10.199999999999999" hidden="1" x14ac:dyDescent="0.2"/>
    <row r="14800" ht="10.199999999999999" hidden="1" x14ac:dyDescent="0.2"/>
    <row r="14801" ht="10.199999999999999" hidden="1" x14ac:dyDescent="0.2"/>
    <row r="14802" ht="10.199999999999999" hidden="1" x14ac:dyDescent="0.2"/>
    <row r="14803" ht="10.199999999999999" hidden="1" x14ac:dyDescent="0.2"/>
    <row r="14804" ht="10.199999999999999" hidden="1" x14ac:dyDescent="0.2"/>
    <row r="14805" ht="10.199999999999999" hidden="1" x14ac:dyDescent="0.2"/>
    <row r="14806" ht="10.199999999999999" hidden="1" x14ac:dyDescent="0.2"/>
    <row r="14807" ht="10.199999999999999" hidden="1" x14ac:dyDescent="0.2"/>
    <row r="14808" ht="10.199999999999999" hidden="1" x14ac:dyDescent="0.2"/>
    <row r="14809" ht="10.199999999999999" hidden="1" x14ac:dyDescent="0.2"/>
    <row r="14810" ht="10.199999999999999" hidden="1" x14ac:dyDescent="0.2"/>
    <row r="14811" ht="10.199999999999999" hidden="1" x14ac:dyDescent="0.2"/>
    <row r="14812" ht="10.199999999999999" hidden="1" x14ac:dyDescent="0.2"/>
    <row r="14813" ht="10.199999999999999" hidden="1" x14ac:dyDescent="0.2"/>
    <row r="14814" ht="10.199999999999999" hidden="1" x14ac:dyDescent="0.2"/>
    <row r="14815" ht="10.199999999999999" hidden="1" x14ac:dyDescent="0.2"/>
    <row r="14816" ht="10.199999999999999" hidden="1" x14ac:dyDescent="0.2"/>
    <row r="14817" ht="10.199999999999999" hidden="1" x14ac:dyDescent="0.2"/>
    <row r="14818" ht="10.199999999999999" hidden="1" x14ac:dyDescent="0.2"/>
    <row r="14819" ht="10.199999999999999" hidden="1" x14ac:dyDescent="0.2"/>
    <row r="14820" ht="10.199999999999999" hidden="1" x14ac:dyDescent="0.2"/>
    <row r="14821" ht="10.199999999999999" hidden="1" x14ac:dyDescent="0.2"/>
    <row r="14822" ht="10.199999999999999" hidden="1" x14ac:dyDescent="0.2"/>
    <row r="14823" ht="10.199999999999999" hidden="1" x14ac:dyDescent="0.2"/>
    <row r="14824" ht="10.199999999999999" hidden="1" x14ac:dyDescent="0.2"/>
    <row r="14825" ht="10.199999999999999" hidden="1" x14ac:dyDescent="0.2"/>
    <row r="14826" ht="10.199999999999999" hidden="1" x14ac:dyDescent="0.2"/>
    <row r="14827" ht="10.199999999999999" hidden="1" x14ac:dyDescent="0.2"/>
    <row r="14828" ht="10.199999999999999" hidden="1" x14ac:dyDescent="0.2"/>
    <row r="14829" ht="10.199999999999999" hidden="1" x14ac:dyDescent="0.2"/>
    <row r="14830" ht="10.199999999999999" hidden="1" x14ac:dyDescent="0.2"/>
    <row r="14831" ht="10.199999999999999" hidden="1" x14ac:dyDescent="0.2"/>
    <row r="14832" ht="10.199999999999999" hidden="1" x14ac:dyDescent="0.2"/>
    <row r="14833" ht="10.199999999999999" hidden="1" x14ac:dyDescent="0.2"/>
    <row r="14834" ht="10.199999999999999" hidden="1" x14ac:dyDescent="0.2"/>
    <row r="14835" ht="10.199999999999999" hidden="1" x14ac:dyDescent="0.2"/>
    <row r="14836" ht="10.199999999999999" hidden="1" x14ac:dyDescent="0.2"/>
    <row r="14837" ht="10.199999999999999" hidden="1" x14ac:dyDescent="0.2"/>
    <row r="14838" ht="10.199999999999999" hidden="1" x14ac:dyDescent="0.2"/>
    <row r="14839" ht="10.199999999999999" hidden="1" x14ac:dyDescent="0.2"/>
    <row r="14840" ht="10.199999999999999" hidden="1" x14ac:dyDescent="0.2"/>
    <row r="14841" ht="10.199999999999999" hidden="1" x14ac:dyDescent="0.2"/>
    <row r="14842" ht="10.199999999999999" hidden="1" x14ac:dyDescent="0.2"/>
    <row r="14843" ht="10.199999999999999" hidden="1" x14ac:dyDescent="0.2"/>
    <row r="14844" ht="10.199999999999999" hidden="1" x14ac:dyDescent="0.2"/>
    <row r="14845" ht="10.199999999999999" hidden="1" x14ac:dyDescent="0.2"/>
    <row r="14846" ht="10.199999999999999" hidden="1" x14ac:dyDescent="0.2"/>
    <row r="14847" ht="10.199999999999999" hidden="1" x14ac:dyDescent="0.2"/>
    <row r="14848" ht="10.199999999999999" hidden="1" x14ac:dyDescent="0.2"/>
    <row r="14849" ht="10.199999999999999" hidden="1" x14ac:dyDescent="0.2"/>
    <row r="14850" ht="10.199999999999999" hidden="1" x14ac:dyDescent="0.2"/>
    <row r="14851" ht="10.199999999999999" hidden="1" x14ac:dyDescent="0.2"/>
    <row r="14852" ht="10.199999999999999" hidden="1" x14ac:dyDescent="0.2"/>
    <row r="14853" ht="10.199999999999999" hidden="1" x14ac:dyDescent="0.2"/>
    <row r="14854" ht="10.199999999999999" hidden="1" x14ac:dyDescent="0.2"/>
    <row r="14855" ht="10.199999999999999" hidden="1" x14ac:dyDescent="0.2"/>
    <row r="14856" ht="10.199999999999999" hidden="1" x14ac:dyDescent="0.2"/>
    <row r="14857" ht="10.199999999999999" hidden="1" x14ac:dyDescent="0.2"/>
    <row r="14858" ht="10.199999999999999" hidden="1" x14ac:dyDescent="0.2"/>
    <row r="14859" ht="10.199999999999999" hidden="1" x14ac:dyDescent="0.2"/>
    <row r="14860" ht="10.199999999999999" hidden="1" x14ac:dyDescent="0.2"/>
    <row r="14861" ht="10.199999999999999" hidden="1" x14ac:dyDescent="0.2"/>
    <row r="14862" ht="10.199999999999999" hidden="1" x14ac:dyDescent="0.2"/>
    <row r="14863" ht="10.199999999999999" hidden="1" x14ac:dyDescent="0.2"/>
    <row r="14864" ht="10.199999999999999" hidden="1" x14ac:dyDescent="0.2"/>
    <row r="14865" ht="10.199999999999999" hidden="1" x14ac:dyDescent="0.2"/>
    <row r="14866" ht="10.199999999999999" hidden="1" x14ac:dyDescent="0.2"/>
    <row r="14867" ht="10.199999999999999" hidden="1" x14ac:dyDescent="0.2"/>
    <row r="14868" ht="10.199999999999999" hidden="1" x14ac:dyDescent="0.2"/>
    <row r="14869" ht="10.199999999999999" hidden="1" x14ac:dyDescent="0.2"/>
    <row r="14870" ht="10.199999999999999" hidden="1" x14ac:dyDescent="0.2"/>
    <row r="14871" ht="10.199999999999999" hidden="1" x14ac:dyDescent="0.2"/>
    <row r="14872" ht="10.199999999999999" hidden="1" x14ac:dyDescent="0.2"/>
    <row r="14873" ht="10.199999999999999" hidden="1" x14ac:dyDescent="0.2"/>
    <row r="14874" ht="10.199999999999999" hidden="1" x14ac:dyDescent="0.2"/>
    <row r="14875" ht="10.199999999999999" hidden="1" x14ac:dyDescent="0.2"/>
    <row r="14876" ht="10.199999999999999" hidden="1" x14ac:dyDescent="0.2"/>
    <row r="14877" ht="10.199999999999999" hidden="1" x14ac:dyDescent="0.2"/>
    <row r="14878" ht="10.199999999999999" hidden="1" x14ac:dyDescent="0.2"/>
    <row r="14879" ht="10.199999999999999" hidden="1" x14ac:dyDescent="0.2"/>
    <row r="14880" ht="10.199999999999999" hidden="1" x14ac:dyDescent="0.2"/>
    <row r="14881" ht="10.199999999999999" hidden="1" x14ac:dyDescent="0.2"/>
    <row r="14882" ht="10.199999999999999" hidden="1" x14ac:dyDescent="0.2"/>
    <row r="14883" ht="10.199999999999999" hidden="1" x14ac:dyDescent="0.2"/>
    <row r="14884" ht="10.199999999999999" hidden="1" x14ac:dyDescent="0.2"/>
    <row r="14885" ht="10.199999999999999" hidden="1" x14ac:dyDescent="0.2"/>
    <row r="14886" ht="10.199999999999999" hidden="1" x14ac:dyDescent="0.2"/>
    <row r="14887" ht="10.199999999999999" hidden="1" x14ac:dyDescent="0.2"/>
    <row r="14888" ht="10.199999999999999" hidden="1" x14ac:dyDescent="0.2"/>
    <row r="14889" ht="10.199999999999999" hidden="1" x14ac:dyDescent="0.2"/>
    <row r="14890" ht="10.199999999999999" hidden="1" x14ac:dyDescent="0.2"/>
    <row r="14891" ht="10.199999999999999" hidden="1" x14ac:dyDescent="0.2"/>
    <row r="14892" ht="10.199999999999999" hidden="1" x14ac:dyDescent="0.2"/>
    <row r="14893" ht="10.199999999999999" hidden="1" x14ac:dyDescent="0.2"/>
    <row r="14894" ht="10.199999999999999" hidden="1" x14ac:dyDescent="0.2"/>
    <row r="14895" ht="10.199999999999999" hidden="1" x14ac:dyDescent="0.2"/>
    <row r="14896" ht="10.199999999999999" hidden="1" x14ac:dyDescent="0.2"/>
    <row r="14897" ht="10.199999999999999" hidden="1" x14ac:dyDescent="0.2"/>
    <row r="14898" ht="10.199999999999999" hidden="1" x14ac:dyDescent="0.2"/>
    <row r="14899" ht="10.199999999999999" hidden="1" x14ac:dyDescent="0.2"/>
    <row r="14900" ht="10.199999999999999" hidden="1" x14ac:dyDescent="0.2"/>
    <row r="14901" ht="10.199999999999999" hidden="1" x14ac:dyDescent="0.2"/>
    <row r="14902" ht="10.199999999999999" hidden="1" x14ac:dyDescent="0.2"/>
    <row r="14903" ht="10.199999999999999" hidden="1" x14ac:dyDescent="0.2"/>
    <row r="14904" ht="10.199999999999999" hidden="1" x14ac:dyDescent="0.2"/>
    <row r="14905" ht="10.199999999999999" hidden="1" x14ac:dyDescent="0.2"/>
    <row r="14906" ht="10.199999999999999" hidden="1" x14ac:dyDescent="0.2"/>
    <row r="14907" ht="10.199999999999999" hidden="1" x14ac:dyDescent="0.2"/>
    <row r="14908" ht="10.199999999999999" hidden="1" x14ac:dyDescent="0.2"/>
    <row r="14909" ht="10.199999999999999" hidden="1" x14ac:dyDescent="0.2"/>
    <row r="14910" ht="10.199999999999999" hidden="1" x14ac:dyDescent="0.2"/>
    <row r="14911" ht="10.199999999999999" hidden="1" x14ac:dyDescent="0.2"/>
    <row r="14912" ht="10.199999999999999" hidden="1" x14ac:dyDescent="0.2"/>
    <row r="14913" ht="10.199999999999999" hidden="1" x14ac:dyDescent="0.2"/>
    <row r="14914" ht="10.199999999999999" hidden="1" x14ac:dyDescent="0.2"/>
    <row r="14915" ht="10.199999999999999" hidden="1" x14ac:dyDescent="0.2"/>
    <row r="14916" ht="10.199999999999999" hidden="1" x14ac:dyDescent="0.2"/>
    <row r="14917" ht="10.199999999999999" hidden="1" x14ac:dyDescent="0.2"/>
    <row r="14918" ht="10.199999999999999" hidden="1" x14ac:dyDescent="0.2"/>
    <row r="14919" ht="10.199999999999999" hidden="1" x14ac:dyDescent="0.2"/>
    <row r="14920" ht="10.199999999999999" hidden="1" x14ac:dyDescent="0.2"/>
    <row r="14921" ht="10.199999999999999" hidden="1" x14ac:dyDescent="0.2"/>
    <row r="14922" ht="10.199999999999999" hidden="1" x14ac:dyDescent="0.2"/>
    <row r="14923" ht="10.199999999999999" hidden="1" x14ac:dyDescent="0.2"/>
    <row r="14924" ht="10.199999999999999" hidden="1" x14ac:dyDescent="0.2"/>
    <row r="14925" ht="10.199999999999999" hidden="1" x14ac:dyDescent="0.2"/>
    <row r="14926" ht="10.199999999999999" hidden="1" x14ac:dyDescent="0.2"/>
    <row r="14927" ht="10.199999999999999" hidden="1" x14ac:dyDescent="0.2"/>
    <row r="14928" ht="10.199999999999999" hidden="1" x14ac:dyDescent="0.2"/>
    <row r="14929" ht="10.199999999999999" hidden="1" x14ac:dyDescent="0.2"/>
    <row r="14930" ht="10.199999999999999" hidden="1" x14ac:dyDescent="0.2"/>
    <row r="14931" ht="10.199999999999999" hidden="1" x14ac:dyDescent="0.2"/>
    <row r="14932" ht="10.199999999999999" hidden="1" x14ac:dyDescent="0.2"/>
    <row r="14933" ht="10.199999999999999" hidden="1" x14ac:dyDescent="0.2"/>
    <row r="14934" ht="10.199999999999999" hidden="1" x14ac:dyDescent="0.2"/>
    <row r="14935" ht="10.199999999999999" hidden="1" x14ac:dyDescent="0.2"/>
    <row r="14936" ht="10.199999999999999" hidden="1" x14ac:dyDescent="0.2"/>
    <row r="14937" ht="10.199999999999999" hidden="1" x14ac:dyDescent="0.2"/>
    <row r="14938" ht="10.199999999999999" hidden="1" x14ac:dyDescent="0.2"/>
    <row r="14939" ht="10.199999999999999" hidden="1" x14ac:dyDescent="0.2"/>
    <row r="14940" ht="10.199999999999999" hidden="1" x14ac:dyDescent="0.2"/>
    <row r="14941" ht="10.199999999999999" hidden="1" x14ac:dyDescent="0.2"/>
    <row r="14942" ht="10.199999999999999" hidden="1" x14ac:dyDescent="0.2"/>
    <row r="14943" ht="10.199999999999999" hidden="1" x14ac:dyDescent="0.2"/>
    <row r="14944" ht="10.199999999999999" hidden="1" x14ac:dyDescent="0.2"/>
    <row r="14945" ht="10.199999999999999" hidden="1" x14ac:dyDescent="0.2"/>
    <row r="14946" ht="10.199999999999999" hidden="1" x14ac:dyDescent="0.2"/>
    <row r="14947" ht="10.199999999999999" hidden="1" x14ac:dyDescent="0.2"/>
    <row r="14948" ht="10.199999999999999" hidden="1" x14ac:dyDescent="0.2"/>
    <row r="14949" ht="10.199999999999999" hidden="1" x14ac:dyDescent="0.2"/>
    <row r="14950" ht="10.199999999999999" hidden="1" x14ac:dyDescent="0.2"/>
    <row r="14951" ht="10.199999999999999" hidden="1" x14ac:dyDescent="0.2"/>
    <row r="14952" ht="10.199999999999999" hidden="1" x14ac:dyDescent="0.2"/>
    <row r="14953" ht="10.199999999999999" hidden="1" x14ac:dyDescent="0.2"/>
    <row r="14954" ht="10.199999999999999" hidden="1" x14ac:dyDescent="0.2"/>
    <row r="14955" ht="10.199999999999999" hidden="1" x14ac:dyDescent="0.2"/>
    <row r="14956" ht="10.199999999999999" hidden="1" x14ac:dyDescent="0.2"/>
    <row r="14957" ht="10.199999999999999" hidden="1" x14ac:dyDescent="0.2"/>
    <row r="14958" ht="10.199999999999999" hidden="1" x14ac:dyDescent="0.2"/>
    <row r="14959" ht="10.199999999999999" hidden="1" x14ac:dyDescent="0.2"/>
    <row r="14960" ht="10.199999999999999" hidden="1" x14ac:dyDescent="0.2"/>
    <row r="14961" ht="10.199999999999999" hidden="1" x14ac:dyDescent="0.2"/>
    <row r="14962" ht="10.199999999999999" hidden="1" x14ac:dyDescent="0.2"/>
    <row r="14963" ht="10.199999999999999" hidden="1" x14ac:dyDescent="0.2"/>
    <row r="14964" ht="10.199999999999999" hidden="1" x14ac:dyDescent="0.2"/>
    <row r="14965" ht="10.199999999999999" hidden="1" x14ac:dyDescent="0.2"/>
    <row r="14966" ht="10.199999999999999" hidden="1" x14ac:dyDescent="0.2"/>
    <row r="14967" ht="10.199999999999999" hidden="1" x14ac:dyDescent="0.2"/>
    <row r="14968" ht="10.199999999999999" hidden="1" x14ac:dyDescent="0.2"/>
    <row r="14969" ht="10.199999999999999" hidden="1" x14ac:dyDescent="0.2"/>
    <row r="14970" ht="10.199999999999999" hidden="1" x14ac:dyDescent="0.2"/>
    <row r="14971" ht="10.199999999999999" hidden="1" x14ac:dyDescent="0.2"/>
    <row r="14972" ht="10.199999999999999" hidden="1" x14ac:dyDescent="0.2"/>
    <row r="14973" ht="10.199999999999999" hidden="1" x14ac:dyDescent="0.2"/>
    <row r="14974" ht="10.199999999999999" hidden="1" x14ac:dyDescent="0.2"/>
    <row r="14975" ht="10.199999999999999" hidden="1" x14ac:dyDescent="0.2"/>
    <row r="14976" ht="10.199999999999999" hidden="1" x14ac:dyDescent="0.2"/>
    <row r="14977" ht="10.199999999999999" hidden="1" x14ac:dyDescent="0.2"/>
    <row r="14978" ht="10.199999999999999" hidden="1" x14ac:dyDescent="0.2"/>
    <row r="14979" ht="10.199999999999999" hidden="1" x14ac:dyDescent="0.2"/>
    <row r="14980" ht="10.199999999999999" hidden="1" x14ac:dyDescent="0.2"/>
    <row r="14981" ht="10.199999999999999" hidden="1" x14ac:dyDescent="0.2"/>
    <row r="14982" ht="10.199999999999999" hidden="1" x14ac:dyDescent="0.2"/>
    <row r="14983" ht="10.199999999999999" hidden="1" x14ac:dyDescent="0.2"/>
    <row r="14984" ht="10.199999999999999" hidden="1" x14ac:dyDescent="0.2"/>
    <row r="14985" ht="10.199999999999999" hidden="1" x14ac:dyDescent="0.2"/>
    <row r="14986" ht="10.199999999999999" hidden="1" x14ac:dyDescent="0.2"/>
    <row r="14987" ht="10.199999999999999" hidden="1" x14ac:dyDescent="0.2"/>
    <row r="14988" ht="10.199999999999999" hidden="1" x14ac:dyDescent="0.2"/>
    <row r="14989" ht="10.199999999999999" hidden="1" x14ac:dyDescent="0.2"/>
    <row r="14990" ht="10.199999999999999" hidden="1" x14ac:dyDescent="0.2"/>
    <row r="14991" ht="10.199999999999999" hidden="1" x14ac:dyDescent="0.2"/>
    <row r="14992" ht="10.199999999999999" hidden="1" x14ac:dyDescent="0.2"/>
    <row r="14993" ht="10.199999999999999" hidden="1" x14ac:dyDescent="0.2"/>
    <row r="14994" ht="10.199999999999999" hidden="1" x14ac:dyDescent="0.2"/>
    <row r="14995" ht="10.199999999999999" hidden="1" x14ac:dyDescent="0.2"/>
    <row r="14996" ht="10.199999999999999" hidden="1" x14ac:dyDescent="0.2"/>
    <row r="14997" ht="10.199999999999999" hidden="1" x14ac:dyDescent="0.2"/>
    <row r="14998" ht="10.199999999999999" hidden="1" x14ac:dyDescent="0.2"/>
    <row r="14999" ht="10.199999999999999" hidden="1" x14ac:dyDescent="0.2"/>
    <row r="15000" ht="10.199999999999999" hidden="1" x14ac:dyDescent="0.2"/>
    <row r="15001" ht="10.199999999999999" hidden="1" x14ac:dyDescent="0.2"/>
    <row r="15002" ht="10.199999999999999" hidden="1" x14ac:dyDescent="0.2"/>
    <row r="15003" ht="10.199999999999999" hidden="1" x14ac:dyDescent="0.2"/>
    <row r="15004" ht="10.199999999999999" hidden="1" x14ac:dyDescent="0.2"/>
    <row r="15005" ht="10.199999999999999" hidden="1" x14ac:dyDescent="0.2"/>
    <row r="15006" ht="10.199999999999999" hidden="1" x14ac:dyDescent="0.2"/>
    <row r="15007" ht="10.199999999999999" hidden="1" x14ac:dyDescent="0.2"/>
    <row r="15008" ht="10.199999999999999" hidden="1" x14ac:dyDescent="0.2"/>
    <row r="15009" ht="10.199999999999999" hidden="1" x14ac:dyDescent="0.2"/>
    <row r="15010" ht="10.199999999999999" hidden="1" x14ac:dyDescent="0.2"/>
    <row r="15011" ht="10.199999999999999" hidden="1" x14ac:dyDescent="0.2"/>
    <row r="15012" ht="10.199999999999999" hidden="1" x14ac:dyDescent="0.2"/>
    <row r="15013" ht="10.199999999999999" hidden="1" x14ac:dyDescent="0.2"/>
    <row r="15014" ht="10.199999999999999" hidden="1" x14ac:dyDescent="0.2"/>
    <row r="15015" ht="10.199999999999999" hidden="1" x14ac:dyDescent="0.2"/>
    <row r="15016" ht="10.199999999999999" hidden="1" x14ac:dyDescent="0.2"/>
    <row r="15017" ht="10.199999999999999" hidden="1" x14ac:dyDescent="0.2"/>
    <row r="15018" ht="10.199999999999999" hidden="1" x14ac:dyDescent="0.2"/>
    <row r="15019" ht="10.199999999999999" hidden="1" x14ac:dyDescent="0.2"/>
    <row r="15020" ht="10.199999999999999" hidden="1" x14ac:dyDescent="0.2"/>
    <row r="15021" ht="10.199999999999999" hidden="1" x14ac:dyDescent="0.2"/>
    <row r="15022" ht="10.199999999999999" hidden="1" x14ac:dyDescent="0.2"/>
    <row r="15023" ht="10.199999999999999" hidden="1" x14ac:dyDescent="0.2"/>
    <row r="15024" ht="10.199999999999999" hidden="1" x14ac:dyDescent="0.2"/>
    <row r="15025" ht="10.199999999999999" hidden="1" x14ac:dyDescent="0.2"/>
    <row r="15026" ht="10.199999999999999" hidden="1" x14ac:dyDescent="0.2"/>
    <row r="15027" ht="10.199999999999999" hidden="1" x14ac:dyDescent="0.2"/>
    <row r="15028" ht="10.199999999999999" hidden="1" x14ac:dyDescent="0.2"/>
    <row r="15029" ht="10.199999999999999" hidden="1" x14ac:dyDescent="0.2"/>
    <row r="15030" ht="10.199999999999999" hidden="1" x14ac:dyDescent="0.2"/>
    <row r="15031" ht="10.199999999999999" hidden="1" x14ac:dyDescent="0.2"/>
    <row r="15032" ht="10.199999999999999" hidden="1" x14ac:dyDescent="0.2"/>
    <row r="15033" ht="10.199999999999999" hidden="1" x14ac:dyDescent="0.2"/>
    <row r="15034" ht="10.199999999999999" hidden="1" x14ac:dyDescent="0.2"/>
    <row r="15035" ht="10.199999999999999" hidden="1" x14ac:dyDescent="0.2"/>
    <row r="15036" ht="10.199999999999999" hidden="1" x14ac:dyDescent="0.2"/>
    <row r="15037" ht="10.199999999999999" hidden="1" x14ac:dyDescent="0.2"/>
    <row r="15038" ht="10.199999999999999" hidden="1" x14ac:dyDescent="0.2"/>
    <row r="15039" ht="10.199999999999999" hidden="1" x14ac:dyDescent="0.2"/>
    <row r="15040" ht="10.199999999999999" hidden="1" x14ac:dyDescent="0.2"/>
    <row r="15041" ht="10.199999999999999" hidden="1" x14ac:dyDescent="0.2"/>
    <row r="15042" ht="10.199999999999999" hidden="1" x14ac:dyDescent="0.2"/>
    <row r="15043" ht="10.199999999999999" hidden="1" x14ac:dyDescent="0.2"/>
    <row r="15044" ht="10.199999999999999" hidden="1" x14ac:dyDescent="0.2"/>
    <row r="15045" ht="10.199999999999999" hidden="1" x14ac:dyDescent="0.2"/>
    <row r="15046" ht="10.199999999999999" hidden="1" x14ac:dyDescent="0.2"/>
    <row r="15047" ht="10.199999999999999" hidden="1" x14ac:dyDescent="0.2"/>
    <row r="15048" ht="10.199999999999999" hidden="1" x14ac:dyDescent="0.2"/>
    <row r="15049" ht="10.199999999999999" hidden="1" x14ac:dyDescent="0.2"/>
    <row r="15050" ht="10.199999999999999" hidden="1" x14ac:dyDescent="0.2"/>
    <row r="15051" ht="10.199999999999999" hidden="1" x14ac:dyDescent="0.2"/>
    <row r="15052" ht="10.199999999999999" hidden="1" x14ac:dyDescent="0.2"/>
    <row r="15053" ht="10.199999999999999" hidden="1" x14ac:dyDescent="0.2"/>
    <row r="15054" ht="10.199999999999999" hidden="1" x14ac:dyDescent="0.2"/>
    <row r="15055" ht="10.199999999999999" hidden="1" x14ac:dyDescent="0.2"/>
    <row r="15056" ht="10.199999999999999" hidden="1" x14ac:dyDescent="0.2"/>
    <row r="15057" ht="10.199999999999999" hidden="1" x14ac:dyDescent="0.2"/>
    <row r="15058" ht="10.199999999999999" hidden="1" x14ac:dyDescent="0.2"/>
    <row r="15059" ht="10.199999999999999" hidden="1" x14ac:dyDescent="0.2"/>
    <row r="15060" ht="10.199999999999999" hidden="1" x14ac:dyDescent="0.2"/>
    <row r="15061" ht="10.199999999999999" hidden="1" x14ac:dyDescent="0.2"/>
    <row r="15062" ht="10.199999999999999" hidden="1" x14ac:dyDescent="0.2"/>
    <row r="15063" ht="10.199999999999999" hidden="1" x14ac:dyDescent="0.2"/>
    <row r="15064" ht="10.199999999999999" hidden="1" x14ac:dyDescent="0.2"/>
    <row r="15065" ht="10.199999999999999" hidden="1" x14ac:dyDescent="0.2"/>
    <row r="15066" ht="10.199999999999999" hidden="1" x14ac:dyDescent="0.2"/>
    <row r="15067" ht="10.199999999999999" hidden="1" x14ac:dyDescent="0.2"/>
    <row r="15068" ht="10.199999999999999" hidden="1" x14ac:dyDescent="0.2"/>
    <row r="15069" ht="10.199999999999999" hidden="1" x14ac:dyDescent="0.2"/>
    <row r="15070" ht="10.199999999999999" hidden="1" x14ac:dyDescent="0.2"/>
    <row r="15071" ht="10.199999999999999" hidden="1" x14ac:dyDescent="0.2"/>
    <row r="15072" ht="10.199999999999999" hidden="1" x14ac:dyDescent="0.2"/>
    <row r="15073" ht="10.199999999999999" hidden="1" x14ac:dyDescent="0.2"/>
    <row r="15074" ht="10.199999999999999" hidden="1" x14ac:dyDescent="0.2"/>
    <row r="15075" ht="10.199999999999999" hidden="1" x14ac:dyDescent="0.2"/>
    <row r="15076" ht="10.199999999999999" hidden="1" x14ac:dyDescent="0.2"/>
    <row r="15077" ht="10.199999999999999" hidden="1" x14ac:dyDescent="0.2"/>
    <row r="15078" ht="10.199999999999999" hidden="1" x14ac:dyDescent="0.2"/>
    <row r="15079" ht="10.199999999999999" hidden="1" x14ac:dyDescent="0.2"/>
    <row r="15080" ht="10.199999999999999" hidden="1" x14ac:dyDescent="0.2"/>
    <row r="15081" ht="10.199999999999999" hidden="1" x14ac:dyDescent="0.2"/>
    <row r="15082" ht="10.199999999999999" hidden="1" x14ac:dyDescent="0.2"/>
    <row r="15083" ht="10.199999999999999" hidden="1" x14ac:dyDescent="0.2"/>
    <row r="15084" ht="10.199999999999999" hidden="1" x14ac:dyDescent="0.2"/>
    <row r="15085" ht="10.199999999999999" hidden="1" x14ac:dyDescent="0.2"/>
    <row r="15086" ht="10.199999999999999" hidden="1" x14ac:dyDescent="0.2"/>
    <row r="15087" ht="10.199999999999999" hidden="1" x14ac:dyDescent="0.2"/>
    <row r="15088" ht="10.199999999999999" hidden="1" x14ac:dyDescent="0.2"/>
    <row r="15089" ht="10.199999999999999" hidden="1" x14ac:dyDescent="0.2"/>
    <row r="15090" ht="10.199999999999999" hidden="1" x14ac:dyDescent="0.2"/>
    <row r="15091" ht="10.199999999999999" hidden="1" x14ac:dyDescent="0.2"/>
    <row r="15092" ht="10.199999999999999" hidden="1" x14ac:dyDescent="0.2"/>
    <row r="15093" ht="10.199999999999999" hidden="1" x14ac:dyDescent="0.2"/>
    <row r="15094" ht="10.199999999999999" hidden="1" x14ac:dyDescent="0.2"/>
    <row r="15095" ht="10.199999999999999" hidden="1" x14ac:dyDescent="0.2"/>
    <row r="15096" ht="10.199999999999999" hidden="1" x14ac:dyDescent="0.2"/>
    <row r="15097" ht="10.199999999999999" hidden="1" x14ac:dyDescent="0.2"/>
    <row r="15098" ht="10.199999999999999" hidden="1" x14ac:dyDescent="0.2"/>
    <row r="15099" ht="10.199999999999999" hidden="1" x14ac:dyDescent="0.2"/>
    <row r="15100" ht="10.199999999999999" hidden="1" x14ac:dyDescent="0.2"/>
    <row r="15101" ht="10.199999999999999" hidden="1" x14ac:dyDescent="0.2"/>
    <row r="15102" ht="10.199999999999999" hidden="1" x14ac:dyDescent="0.2"/>
    <row r="15103" ht="10.199999999999999" hidden="1" x14ac:dyDescent="0.2"/>
    <row r="15104" ht="10.199999999999999" hidden="1" x14ac:dyDescent="0.2"/>
    <row r="15105" ht="10.199999999999999" hidden="1" x14ac:dyDescent="0.2"/>
    <row r="15106" ht="10.199999999999999" hidden="1" x14ac:dyDescent="0.2"/>
    <row r="15107" ht="10.199999999999999" hidden="1" x14ac:dyDescent="0.2"/>
    <row r="15108" ht="10.199999999999999" hidden="1" x14ac:dyDescent="0.2"/>
    <row r="15109" ht="10.199999999999999" hidden="1" x14ac:dyDescent="0.2"/>
    <row r="15110" ht="10.199999999999999" hidden="1" x14ac:dyDescent="0.2"/>
    <row r="15111" ht="10.199999999999999" hidden="1" x14ac:dyDescent="0.2"/>
    <row r="15112" ht="10.199999999999999" hidden="1" x14ac:dyDescent="0.2"/>
    <row r="15113" ht="10.199999999999999" hidden="1" x14ac:dyDescent="0.2"/>
    <row r="15114" ht="10.199999999999999" hidden="1" x14ac:dyDescent="0.2"/>
    <row r="15115" ht="10.199999999999999" hidden="1" x14ac:dyDescent="0.2"/>
    <row r="15116" ht="10.199999999999999" hidden="1" x14ac:dyDescent="0.2"/>
    <row r="15117" ht="10.199999999999999" hidden="1" x14ac:dyDescent="0.2"/>
    <row r="15118" ht="10.199999999999999" hidden="1" x14ac:dyDescent="0.2"/>
    <row r="15119" ht="10.199999999999999" hidden="1" x14ac:dyDescent="0.2"/>
    <row r="15120" ht="10.199999999999999" hidden="1" x14ac:dyDescent="0.2"/>
    <row r="15121" ht="10.199999999999999" hidden="1" x14ac:dyDescent="0.2"/>
    <row r="15122" ht="10.199999999999999" hidden="1" x14ac:dyDescent="0.2"/>
    <row r="15123" ht="10.199999999999999" hidden="1" x14ac:dyDescent="0.2"/>
    <row r="15124" ht="10.199999999999999" hidden="1" x14ac:dyDescent="0.2"/>
    <row r="15125" ht="10.199999999999999" hidden="1" x14ac:dyDescent="0.2"/>
    <row r="15126" ht="10.199999999999999" hidden="1" x14ac:dyDescent="0.2"/>
    <row r="15127" ht="10.199999999999999" hidden="1" x14ac:dyDescent="0.2"/>
    <row r="15128" ht="10.199999999999999" hidden="1" x14ac:dyDescent="0.2"/>
    <row r="15129" ht="10.199999999999999" hidden="1" x14ac:dyDescent="0.2"/>
    <row r="15130" ht="10.199999999999999" hidden="1" x14ac:dyDescent="0.2"/>
    <row r="15131" ht="10.199999999999999" hidden="1" x14ac:dyDescent="0.2"/>
    <row r="15132" ht="10.199999999999999" hidden="1" x14ac:dyDescent="0.2"/>
    <row r="15133" ht="10.199999999999999" hidden="1" x14ac:dyDescent="0.2"/>
    <row r="15134" ht="10.199999999999999" hidden="1" x14ac:dyDescent="0.2"/>
    <row r="15135" ht="10.199999999999999" hidden="1" x14ac:dyDescent="0.2"/>
    <row r="15136" ht="10.199999999999999" hidden="1" x14ac:dyDescent="0.2"/>
    <row r="15137" ht="10.199999999999999" hidden="1" x14ac:dyDescent="0.2"/>
    <row r="15138" ht="10.199999999999999" hidden="1" x14ac:dyDescent="0.2"/>
    <row r="15139" ht="10.199999999999999" hidden="1" x14ac:dyDescent="0.2"/>
    <row r="15140" ht="10.199999999999999" hidden="1" x14ac:dyDescent="0.2"/>
    <row r="15141" ht="10.199999999999999" hidden="1" x14ac:dyDescent="0.2"/>
    <row r="15142" ht="10.199999999999999" hidden="1" x14ac:dyDescent="0.2"/>
    <row r="15143" ht="10.199999999999999" hidden="1" x14ac:dyDescent="0.2"/>
    <row r="15144" ht="10.199999999999999" hidden="1" x14ac:dyDescent="0.2"/>
    <row r="15145" ht="10.199999999999999" hidden="1" x14ac:dyDescent="0.2"/>
    <row r="15146" ht="10.199999999999999" hidden="1" x14ac:dyDescent="0.2"/>
    <row r="15147" ht="10.199999999999999" hidden="1" x14ac:dyDescent="0.2"/>
    <row r="15148" ht="10.199999999999999" hidden="1" x14ac:dyDescent="0.2"/>
    <row r="15149" ht="10.199999999999999" hidden="1" x14ac:dyDescent="0.2"/>
    <row r="15150" ht="10.199999999999999" hidden="1" x14ac:dyDescent="0.2"/>
    <row r="15151" ht="10.199999999999999" hidden="1" x14ac:dyDescent="0.2"/>
    <row r="15152" ht="10.199999999999999" hidden="1" x14ac:dyDescent="0.2"/>
    <row r="15153" ht="10.199999999999999" hidden="1" x14ac:dyDescent="0.2"/>
    <row r="15154" ht="10.199999999999999" hidden="1" x14ac:dyDescent="0.2"/>
    <row r="15155" ht="10.199999999999999" hidden="1" x14ac:dyDescent="0.2"/>
    <row r="15156" ht="10.199999999999999" hidden="1" x14ac:dyDescent="0.2"/>
    <row r="15157" ht="10.199999999999999" hidden="1" x14ac:dyDescent="0.2"/>
    <row r="15158" ht="10.199999999999999" hidden="1" x14ac:dyDescent="0.2"/>
    <row r="15159" ht="10.199999999999999" hidden="1" x14ac:dyDescent="0.2"/>
    <row r="15160" ht="10.199999999999999" hidden="1" x14ac:dyDescent="0.2"/>
    <row r="15161" ht="10.199999999999999" hidden="1" x14ac:dyDescent="0.2"/>
    <row r="15162" ht="10.199999999999999" hidden="1" x14ac:dyDescent="0.2"/>
    <row r="15163" ht="10.199999999999999" hidden="1" x14ac:dyDescent="0.2"/>
    <row r="15164" ht="10.199999999999999" hidden="1" x14ac:dyDescent="0.2"/>
    <row r="15165" ht="10.199999999999999" hidden="1" x14ac:dyDescent="0.2"/>
    <row r="15166" ht="10.199999999999999" hidden="1" x14ac:dyDescent="0.2"/>
    <row r="15167" ht="10.199999999999999" hidden="1" x14ac:dyDescent="0.2"/>
    <row r="15168" ht="10.199999999999999" hidden="1" x14ac:dyDescent="0.2"/>
    <row r="15169" ht="10.199999999999999" hidden="1" x14ac:dyDescent="0.2"/>
    <row r="15170" ht="10.199999999999999" hidden="1" x14ac:dyDescent="0.2"/>
    <row r="15171" ht="10.199999999999999" hidden="1" x14ac:dyDescent="0.2"/>
    <row r="15172" ht="10.199999999999999" hidden="1" x14ac:dyDescent="0.2"/>
    <row r="15173" ht="10.199999999999999" hidden="1" x14ac:dyDescent="0.2"/>
    <row r="15174" ht="10.199999999999999" hidden="1" x14ac:dyDescent="0.2"/>
    <row r="15175" ht="10.199999999999999" hidden="1" x14ac:dyDescent="0.2"/>
    <row r="15176" ht="10.199999999999999" hidden="1" x14ac:dyDescent="0.2"/>
    <row r="15177" ht="10.199999999999999" hidden="1" x14ac:dyDescent="0.2"/>
    <row r="15178" ht="10.199999999999999" hidden="1" x14ac:dyDescent="0.2"/>
    <row r="15179" ht="10.199999999999999" hidden="1" x14ac:dyDescent="0.2"/>
    <row r="15180" ht="10.199999999999999" hidden="1" x14ac:dyDescent="0.2"/>
    <row r="15181" ht="10.199999999999999" hidden="1" x14ac:dyDescent="0.2"/>
    <row r="15182" ht="10.199999999999999" hidden="1" x14ac:dyDescent="0.2"/>
    <row r="15183" ht="10.199999999999999" hidden="1" x14ac:dyDescent="0.2"/>
    <row r="15184" ht="10.199999999999999" hidden="1" x14ac:dyDescent="0.2"/>
    <row r="15185" ht="10.199999999999999" hidden="1" x14ac:dyDescent="0.2"/>
    <row r="15186" ht="10.199999999999999" hidden="1" x14ac:dyDescent="0.2"/>
    <row r="15187" ht="10.199999999999999" hidden="1" x14ac:dyDescent="0.2"/>
    <row r="15188" ht="10.199999999999999" hidden="1" x14ac:dyDescent="0.2"/>
    <row r="15189" ht="10.199999999999999" hidden="1" x14ac:dyDescent="0.2"/>
    <row r="15190" ht="10.199999999999999" hidden="1" x14ac:dyDescent="0.2"/>
    <row r="15191" ht="10.199999999999999" hidden="1" x14ac:dyDescent="0.2"/>
    <row r="15192" ht="10.199999999999999" hidden="1" x14ac:dyDescent="0.2"/>
    <row r="15193" ht="10.199999999999999" hidden="1" x14ac:dyDescent="0.2"/>
    <row r="15194" ht="10.199999999999999" hidden="1" x14ac:dyDescent="0.2"/>
    <row r="15195" ht="10.199999999999999" hidden="1" x14ac:dyDescent="0.2"/>
    <row r="15196" ht="10.199999999999999" hidden="1" x14ac:dyDescent="0.2"/>
    <row r="15197" ht="10.199999999999999" hidden="1" x14ac:dyDescent="0.2"/>
    <row r="15198" ht="10.199999999999999" hidden="1" x14ac:dyDescent="0.2"/>
    <row r="15199" ht="10.199999999999999" hidden="1" x14ac:dyDescent="0.2"/>
    <row r="15200" ht="10.199999999999999" hidden="1" x14ac:dyDescent="0.2"/>
    <row r="15201" ht="10.199999999999999" hidden="1" x14ac:dyDescent="0.2"/>
    <row r="15202" ht="10.199999999999999" hidden="1" x14ac:dyDescent="0.2"/>
    <row r="15203" ht="10.199999999999999" hidden="1" x14ac:dyDescent="0.2"/>
    <row r="15204" ht="10.199999999999999" hidden="1" x14ac:dyDescent="0.2"/>
    <row r="15205" ht="10.199999999999999" hidden="1" x14ac:dyDescent="0.2"/>
    <row r="15206" ht="10.199999999999999" hidden="1" x14ac:dyDescent="0.2"/>
    <row r="15207" ht="10.199999999999999" hidden="1" x14ac:dyDescent="0.2"/>
    <row r="15208" ht="10.199999999999999" hidden="1" x14ac:dyDescent="0.2"/>
    <row r="15209" ht="10.199999999999999" hidden="1" x14ac:dyDescent="0.2"/>
    <row r="15210" ht="10.199999999999999" hidden="1" x14ac:dyDescent="0.2"/>
    <row r="15211" ht="10.199999999999999" hidden="1" x14ac:dyDescent="0.2"/>
    <row r="15212" ht="10.199999999999999" hidden="1" x14ac:dyDescent="0.2"/>
    <row r="15213" ht="10.199999999999999" hidden="1" x14ac:dyDescent="0.2"/>
    <row r="15214" ht="10.199999999999999" hidden="1" x14ac:dyDescent="0.2"/>
    <row r="15215" ht="10.199999999999999" hidden="1" x14ac:dyDescent="0.2"/>
    <row r="15216" ht="10.199999999999999" hidden="1" x14ac:dyDescent="0.2"/>
    <row r="15217" ht="10.199999999999999" hidden="1" x14ac:dyDescent="0.2"/>
    <row r="15218" ht="10.199999999999999" hidden="1" x14ac:dyDescent="0.2"/>
    <row r="15219" ht="10.199999999999999" hidden="1" x14ac:dyDescent="0.2"/>
    <row r="15220" ht="10.199999999999999" hidden="1" x14ac:dyDescent="0.2"/>
    <row r="15221" ht="10.199999999999999" hidden="1" x14ac:dyDescent="0.2"/>
    <row r="15222" ht="10.199999999999999" hidden="1" x14ac:dyDescent="0.2"/>
    <row r="15223" ht="10.199999999999999" hidden="1" x14ac:dyDescent="0.2"/>
    <row r="15224" ht="10.199999999999999" hidden="1" x14ac:dyDescent="0.2"/>
    <row r="15225" ht="10.199999999999999" hidden="1" x14ac:dyDescent="0.2"/>
    <row r="15226" ht="10.199999999999999" hidden="1" x14ac:dyDescent="0.2"/>
    <row r="15227" ht="10.199999999999999" hidden="1" x14ac:dyDescent="0.2"/>
    <row r="15228" ht="10.199999999999999" hidden="1" x14ac:dyDescent="0.2"/>
    <row r="15229" ht="10.199999999999999" hidden="1" x14ac:dyDescent="0.2"/>
    <row r="15230" ht="10.199999999999999" hidden="1" x14ac:dyDescent="0.2"/>
    <row r="15231" ht="10.199999999999999" hidden="1" x14ac:dyDescent="0.2"/>
    <row r="15232" ht="10.199999999999999" hidden="1" x14ac:dyDescent="0.2"/>
    <row r="15233" ht="10.199999999999999" hidden="1" x14ac:dyDescent="0.2"/>
    <row r="15234" ht="10.199999999999999" hidden="1" x14ac:dyDescent="0.2"/>
    <row r="15235" ht="10.199999999999999" hidden="1" x14ac:dyDescent="0.2"/>
    <row r="15236" ht="10.199999999999999" hidden="1" x14ac:dyDescent="0.2"/>
    <row r="15237" ht="10.199999999999999" hidden="1" x14ac:dyDescent="0.2"/>
    <row r="15238" ht="10.199999999999999" hidden="1" x14ac:dyDescent="0.2"/>
    <row r="15239" ht="10.199999999999999" hidden="1" x14ac:dyDescent="0.2"/>
    <row r="15240" ht="10.199999999999999" hidden="1" x14ac:dyDescent="0.2"/>
    <row r="15241" ht="10.199999999999999" hidden="1" x14ac:dyDescent="0.2"/>
    <row r="15242" ht="10.199999999999999" hidden="1" x14ac:dyDescent="0.2"/>
    <row r="15243" ht="10.199999999999999" hidden="1" x14ac:dyDescent="0.2"/>
    <row r="15244" ht="10.199999999999999" hidden="1" x14ac:dyDescent="0.2"/>
    <row r="15245" ht="10.199999999999999" hidden="1" x14ac:dyDescent="0.2"/>
    <row r="15246" ht="10.199999999999999" hidden="1" x14ac:dyDescent="0.2"/>
    <row r="15247" ht="10.199999999999999" hidden="1" x14ac:dyDescent="0.2"/>
    <row r="15248" ht="10.199999999999999" hidden="1" x14ac:dyDescent="0.2"/>
    <row r="15249" ht="10.199999999999999" hidden="1" x14ac:dyDescent="0.2"/>
    <row r="15250" ht="10.199999999999999" hidden="1" x14ac:dyDescent="0.2"/>
    <row r="15251" ht="10.199999999999999" hidden="1" x14ac:dyDescent="0.2"/>
    <row r="15252" ht="10.199999999999999" hidden="1" x14ac:dyDescent="0.2"/>
    <row r="15253" ht="10.199999999999999" hidden="1" x14ac:dyDescent="0.2"/>
    <row r="15254" ht="10.199999999999999" hidden="1" x14ac:dyDescent="0.2"/>
    <row r="15255" ht="10.199999999999999" hidden="1" x14ac:dyDescent="0.2"/>
    <row r="15256" ht="10.199999999999999" hidden="1" x14ac:dyDescent="0.2"/>
    <row r="15257" ht="10.199999999999999" hidden="1" x14ac:dyDescent="0.2"/>
    <row r="15258" ht="10.199999999999999" hidden="1" x14ac:dyDescent="0.2"/>
    <row r="15259" ht="10.199999999999999" hidden="1" x14ac:dyDescent="0.2"/>
    <row r="15260" ht="10.199999999999999" hidden="1" x14ac:dyDescent="0.2"/>
    <row r="15261" ht="10.199999999999999" hidden="1" x14ac:dyDescent="0.2"/>
    <row r="15262" ht="10.199999999999999" hidden="1" x14ac:dyDescent="0.2"/>
    <row r="15263" ht="10.199999999999999" hidden="1" x14ac:dyDescent="0.2"/>
    <row r="15264" ht="10.199999999999999" hidden="1" x14ac:dyDescent="0.2"/>
    <row r="15265" ht="10.199999999999999" hidden="1" x14ac:dyDescent="0.2"/>
    <row r="15266" ht="10.199999999999999" hidden="1" x14ac:dyDescent="0.2"/>
    <row r="15267" ht="10.199999999999999" hidden="1" x14ac:dyDescent="0.2"/>
    <row r="15268" ht="10.199999999999999" hidden="1" x14ac:dyDescent="0.2"/>
    <row r="15269" ht="10.199999999999999" hidden="1" x14ac:dyDescent="0.2"/>
    <row r="15270" ht="10.199999999999999" hidden="1" x14ac:dyDescent="0.2"/>
    <row r="15271" ht="10.199999999999999" hidden="1" x14ac:dyDescent="0.2"/>
    <row r="15272" ht="10.199999999999999" hidden="1" x14ac:dyDescent="0.2"/>
    <row r="15273" ht="10.199999999999999" hidden="1" x14ac:dyDescent="0.2"/>
    <row r="15274" ht="10.199999999999999" hidden="1" x14ac:dyDescent="0.2"/>
    <row r="15275" ht="10.199999999999999" hidden="1" x14ac:dyDescent="0.2"/>
    <row r="15276" ht="10.199999999999999" hidden="1" x14ac:dyDescent="0.2"/>
    <row r="15277" ht="10.199999999999999" hidden="1" x14ac:dyDescent="0.2"/>
    <row r="15278" ht="10.199999999999999" hidden="1" x14ac:dyDescent="0.2"/>
    <row r="15279" ht="10.199999999999999" hidden="1" x14ac:dyDescent="0.2"/>
    <row r="15280" ht="10.199999999999999" hidden="1" x14ac:dyDescent="0.2"/>
    <row r="15281" ht="10.199999999999999" hidden="1" x14ac:dyDescent="0.2"/>
    <row r="15282" ht="10.199999999999999" hidden="1" x14ac:dyDescent="0.2"/>
    <row r="15283" ht="10.199999999999999" hidden="1" x14ac:dyDescent="0.2"/>
    <row r="15284" ht="10.199999999999999" hidden="1" x14ac:dyDescent="0.2"/>
    <row r="15285" ht="10.199999999999999" hidden="1" x14ac:dyDescent="0.2"/>
    <row r="15286" ht="10.199999999999999" hidden="1" x14ac:dyDescent="0.2"/>
    <row r="15287" ht="10.199999999999999" hidden="1" x14ac:dyDescent="0.2"/>
    <row r="15288" ht="10.199999999999999" hidden="1" x14ac:dyDescent="0.2"/>
    <row r="15289" ht="10.199999999999999" hidden="1" x14ac:dyDescent="0.2"/>
    <row r="15290" ht="10.199999999999999" hidden="1" x14ac:dyDescent="0.2"/>
    <row r="15291" ht="10.199999999999999" hidden="1" x14ac:dyDescent="0.2"/>
    <row r="15292" ht="10.199999999999999" hidden="1" x14ac:dyDescent="0.2"/>
    <row r="15293" ht="10.199999999999999" hidden="1" x14ac:dyDescent="0.2"/>
    <row r="15294" ht="10.199999999999999" hidden="1" x14ac:dyDescent="0.2"/>
    <row r="15295" ht="10.199999999999999" hidden="1" x14ac:dyDescent="0.2"/>
    <row r="15296" ht="10.199999999999999" hidden="1" x14ac:dyDescent="0.2"/>
    <row r="15297" ht="10.199999999999999" hidden="1" x14ac:dyDescent="0.2"/>
    <row r="15298" ht="10.199999999999999" hidden="1" x14ac:dyDescent="0.2"/>
    <row r="15299" ht="10.199999999999999" hidden="1" x14ac:dyDescent="0.2"/>
    <row r="15300" ht="10.199999999999999" hidden="1" x14ac:dyDescent="0.2"/>
    <row r="15301" ht="10.199999999999999" hidden="1" x14ac:dyDescent="0.2"/>
    <row r="15302" ht="10.199999999999999" hidden="1" x14ac:dyDescent="0.2"/>
    <row r="15303" ht="10.199999999999999" hidden="1" x14ac:dyDescent="0.2"/>
    <row r="15304" ht="10.199999999999999" hidden="1" x14ac:dyDescent="0.2"/>
    <row r="15305" ht="10.199999999999999" hidden="1" x14ac:dyDescent="0.2"/>
    <row r="15306" ht="10.199999999999999" hidden="1" x14ac:dyDescent="0.2"/>
    <row r="15307" ht="10.199999999999999" hidden="1" x14ac:dyDescent="0.2"/>
    <row r="15308" ht="10.199999999999999" hidden="1" x14ac:dyDescent="0.2"/>
    <row r="15309" ht="10.199999999999999" hidden="1" x14ac:dyDescent="0.2"/>
    <row r="15310" ht="10.199999999999999" hidden="1" x14ac:dyDescent="0.2"/>
    <row r="15311" ht="10.199999999999999" hidden="1" x14ac:dyDescent="0.2"/>
    <row r="15312" ht="10.199999999999999" hidden="1" x14ac:dyDescent="0.2"/>
    <row r="15313" ht="10.199999999999999" hidden="1" x14ac:dyDescent="0.2"/>
    <row r="15314" ht="10.199999999999999" hidden="1" x14ac:dyDescent="0.2"/>
    <row r="15315" ht="10.199999999999999" hidden="1" x14ac:dyDescent="0.2"/>
    <row r="15316" ht="10.199999999999999" hidden="1" x14ac:dyDescent="0.2"/>
    <row r="15317" ht="10.199999999999999" hidden="1" x14ac:dyDescent="0.2"/>
    <row r="15318" ht="10.199999999999999" hidden="1" x14ac:dyDescent="0.2"/>
    <row r="15319" ht="10.199999999999999" hidden="1" x14ac:dyDescent="0.2"/>
    <row r="15320" ht="10.199999999999999" hidden="1" x14ac:dyDescent="0.2"/>
    <row r="15321" ht="10.199999999999999" hidden="1" x14ac:dyDescent="0.2"/>
    <row r="15322" ht="10.199999999999999" hidden="1" x14ac:dyDescent="0.2"/>
    <row r="15323" ht="10.199999999999999" hidden="1" x14ac:dyDescent="0.2"/>
    <row r="15324" ht="10.199999999999999" hidden="1" x14ac:dyDescent="0.2"/>
    <row r="15325" ht="10.199999999999999" hidden="1" x14ac:dyDescent="0.2"/>
    <row r="15326" ht="10.199999999999999" hidden="1" x14ac:dyDescent="0.2"/>
    <row r="15327" ht="10.199999999999999" hidden="1" x14ac:dyDescent="0.2"/>
    <row r="15328" ht="10.199999999999999" hidden="1" x14ac:dyDescent="0.2"/>
    <row r="15329" ht="10.199999999999999" hidden="1" x14ac:dyDescent="0.2"/>
    <row r="15330" ht="10.199999999999999" hidden="1" x14ac:dyDescent="0.2"/>
    <row r="15331" ht="10.199999999999999" hidden="1" x14ac:dyDescent="0.2"/>
    <row r="15332" ht="10.199999999999999" hidden="1" x14ac:dyDescent="0.2"/>
    <row r="15333" ht="10.199999999999999" hidden="1" x14ac:dyDescent="0.2"/>
    <row r="15334" ht="10.199999999999999" hidden="1" x14ac:dyDescent="0.2"/>
    <row r="15335" ht="10.199999999999999" hidden="1" x14ac:dyDescent="0.2"/>
    <row r="15336" ht="10.199999999999999" hidden="1" x14ac:dyDescent="0.2"/>
    <row r="15337" ht="10.199999999999999" hidden="1" x14ac:dyDescent="0.2"/>
    <row r="15338" ht="10.199999999999999" hidden="1" x14ac:dyDescent="0.2"/>
    <row r="15339" ht="10.199999999999999" hidden="1" x14ac:dyDescent="0.2"/>
    <row r="15340" ht="10.199999999999999" hidden="1" x14ac:dyDescent="0.2"/>
    <row r="15341" ht="10.199999999999999" hidden="1" x14ac:dyDescent="0.2"/>
    <row r="15342" ht="10.199999999999999" hidden="1" x14ac:dyDescent="0.2"/>
    <row r="15343" ht="10.199999999999999" hidden="1" x14ac:dyDescent="0.2"/>
    <row r="15344" ht="10.199999999999999" hidden="1" x14ac:dyDescent="0.2"/>
    <row r="15345" ht="10.199999999999999" hidden="1" x14ac:dyDescent="0.2"/>
    <row r="15346" ht="10.199999999999999" hidden="1" x14ac:dyDescent="0.2"/>
    <row r="15347" ht="10.199999999999999" hidden="1" x14ac:dyDescent="0.2"/>
    <row r="15348" ht="10.199999999999999" hidden="1" x14ac:dyDescent="0.2"/>
    <row r="15349" ht="10.199999999999999" hidden="1" x14ac:dyDescent="0.2"/>
    <row r="15350" ht="10.199999999999999" hidden="1" x14ac:dyDescent="0.2"/>
    <row r="15351" ht="10.199999999999999" hidden="1" x14ac:dyDescent="0.2"/>
    <row r="15352" ht="10.199999999999999" hidden="1" x14ac:dyDescent="0.2"/>
    <row r="15353" ht="10.199999999999999" hidden="1" x14ac:dyDescent="0.2"/>
    <row r="15354" ht="10.199999999999999" hidden="1" x14ac:dyDescent="0.2"/>
    <row r="15355" ht="10.199999999999999" hidden="1" x14ac:dyDescent="0.2"/>
    <row r="15356" ht="10.199999999999999" hidden="1" x14ac:dyDescent="0.2"/>
    <row r="15357" ht="10.199999999999999" hidden="1" x14ac:dyDescent="0.2"/>
    <row r="15358" ht="10.199999999999999" hidden="1" x14ac:dyDescent="0.2"/>
    <row r="15359" ht="10.199999999999999" hidden="1" x14ac:dyDescent="0.2"/>
    <row r="15360" ht="10.199999999999999" hidden="1" x14ac:dyDescent="0.2"/>
    <row r="15361" ht="10.199999999999999" hidden="1" x14ac:dyDescent="0.2"/>
    <row r="15362" ht="10.199999999999999" hidden="1" x14ac:dyDescent="0.2"/>
    <row r="15363" ht="10.199999999999999" hidden="1" x14ac:dyDescent="0.2"/>
    <row r="15364" ht="10.199999999999999" hidden="1" x14ac:dyDescent="0.2"/>
    <row r="15365" ht="10.199999999999999" hidden="1" x14ac:dyDescent="0.2"/>
    <row r="15366" ht="10.199999999999999" hidden="1" x14ac:dyDescent="0.2"/>
    <row r="15367" ht="10.199999999999999" hidden="1" x14ac:dyDescent="0.2"/>
    <row r="15368" ht="10.199999999999999" hidden="1" x14ac:dyDescent="0.2"/>
    <row r="15369" ht="10.199999999999999" hidden="1" x14ac:dyDescent="0.2"/>
    <row r="15370" ht="10.199999999999999" hidden="1" x14ac:dyDescent="0.2"/>
    <row r="15371" ht="10.199999999999999" hidden="1" x14ac:dyDescent="0.2"/>
    <row r="15372" ht="10.199999999999999" hidden="1" x14ac:dyDescent="0.2"/>
    <row r="15373" ht="10.199999999999999" hidden="1" x14ac:dyDescent="0.2"/>
    <row r="15374" ht="10.199999999999999" hidden="1" x14ac:dyDescent="0.2"/>
    <row r="15375" ht="10.199999999999999" hidden="1" x14ac:dyDescent="0.2"/>
    <row r="15376" ht="10.199999999999999" hidden="1" x14ac:dyDescent="0.2"/>
    <row r="15377" ht="10.199999999999999" hidden="1" x14ac:dyDescent="0.2"/>
    <row r="15378" ht="10.199999999999999" hidden="1" x14ac:dyDescent="0.2"/>
    <row r="15379" ht="10.199999999999999" hidden="1" x14ac:dyDescent="0.2"/>
    <row r="15380" ht="10.199999999999999" hidden="1" x14ac:dyDescent="0.2"/>
    <row r="15381" ht="10.199999999999999" hidden="1" x14ac:dyDescent="0.2"/>
    <row r="15382" ht="10.199999999999999" hidden="1" x14ac:dyDescent="0.2"/>
    <row r="15383" ht="10.199999999999999" hidden="1" x14ac:dyDescent="0.2"/>
    <row r="15384" ht="10.199999999999999" hidden="1" x14ac:dyDescent="0.2"/>
    <row r="15385" ht="10.199999999999999" hidden="1" x14ac:dyDescent="0.2"/>
    <row r="15386" ht="10.199999999999999" hidden="1" x14ac:dyDescent="0.2"/>
    <row r="15387" ht="10.199999999999999" hidden="1" x14ac:dyDescent="0.2"/>
    <row r="15388" ht="10.199999999999999" hidden="1" x14ac:dyDescent="0.2"/>
    <row r="15389" ht="10.199999999999999" hidden="1" x14ac:dyDescent="0.2"/>
    <row r="15390" ht="10.199999999999999" hidden="1" x14ac:dyDescent="0.2"/>
    <row r="15391" ht="10.199999999999999" hidden="1" x14ac:dyDescent="0.2"/>
    <row r="15392" ht="10.199999999999999" hidden="1" x14ac:dyDescent="0.2"/>
    <row r="15393" ht="10.199999999999999" hidden="1" x14ac:dyDescent="0.2"/>
    <row r="15394" ht="10.199999999999999" hidden="1" x14ac:dyDescent="0.2"/>
    <row r="15395" ht="10.199999999999999" hidden="1" x14ac:dyDescent="0.2"/>
    <row r="15396" ht="10.199999999999999" hidden="1" x14ac:dyDescent="0.2"/>
    <row r="15397" ht="10.199999999999999" hidden="1" x14ac:dyDescent="0.2"/>
    <row r="15398" ht="10.199999999999999" hidden="1" x14ac:dyDescent="0.2"/>
    <row r="15399" ht="10.199999999999999" hidden="1" x14ac:dyDescent="0.2"/>
    <row r="15400" ht="10.199999999999999" hidden="1" x14ac:dyDescent="0.2"/>
    <row r="15401" ht="10.199999999999999" hidden="1" x14ac:dyDescent="0.2"/>
    <row r="15402" ht="10.199999999999999" hidden="1" x14ac:dyDescent="0.2"/>
    <row r="15403" ht="10.199999999999999" hidden="1" x14ac:dyDescent="0.2"/>
    <row r="15404" ht="10.199999999999999" hidden="1" x14ac:dyDescent="0.2"/>
    <row r="15405" ht="10.199999999999999" hidden="1" x14ac:dyDescent="0.2"/>
    <row r="15406" ht="10.199999999999999" hidden="1" x14ac:dyDescent="0.2"/>
    <row r="15407" ht="10.199999999999999" hidden="1" x14ac:dyDescent="0.2"/>
    <row r="15408" ht="10.199999999999999" hidden="1" x14ac:dyDescent="0.2"/>
    <row r="15409" ht="10.199999999999999" hidden="1" x14ac:dyDescent="0.2"/>
    <row r="15410" ht="10.199999999999999" hidden="1" x14ac:dyDescent="0.2"/>
    <row r="15411" ht="10.199999999999999" hidden="1" x14ac:dyDescent="0.2"/>
    <row r="15412" ht="10.199999999999999" hidden="1" x14ac:dyDescent="0.2"/>
    <row r="15413" ht="10.199999999999999" hidden="1" x14ac:dyDescent="0.2"/>
    <row r="15414" ht="10.199999999999999" hidden="1" x14ac:dyDescent="0.2"/>
    <row r="15415" ht="10.199999999999999" hidden="1" x14ac:dyDescent="0.2"/>
    <row r="15416" ht="10.199999999999999" hidden="1" x14ac:dyDescent="0.2"/>
    <row r="15417" ht="10.199999999999999" hidden="1" x14ac:dyDescent="0.2"/>
    <row r="15418" ht="10.199999999999999" hidden="1" x14ac:dyDescent="0.2"/>
    <row r="15419" ht="10.199999999999999" hidden="1" x14ac:dyDescent="0.2"/>
    <row r="15420" ht="10.199999999999999" hidden="1" x14ac:dyDescent="0.2"/>
    <row r="15421" ht="10.199999999999999" hidden="1" x14ac:dyDescent="0.2"/>
    <row r="15422" ht="10.199999999999999" hidden="1" x14ac:dyDescent="0.2"/>
    <row r="15423" ht="10.199999999999999" hidden="1" x14ac:dyDescent="0.2"/>
    <row r="15424" ht="10.199999999999999" hidden="1" x14ac:dyDescent="0.2"/>
    <row r="15425" ht="10.199999999999999" hidden="1" x14ac:dyDescent="0.2"/>
    <row r="15426" ht="10.199999999999999" hidden="1" x14ac:dyDescent="0.2"/>
    <row r="15427" ht="10.199999999999999" hidden="1" x14ac:dyDescent="0.2"/>
    <row r="15428" ht="10.199999999999999" hidden="1" x14ac:dyDescent="0.2"/>
    <row r="15429" ht="10.199999999999999" hidden="1" x14ac:dyDescent="0.2"/>
    <row r="15430" ht="10.199999999999999" hidden="1" x14ac:dyDescent="0.2"/>
    <row r="15431" ht="10.199999999999999" hidden="1" x14ac:dyDescent="0.2"/>
    <row r="15432" ht="10.199999999999999" hidden="1" x14ac:dyDescent="0.2"/>
    <row r="15433" ht="10.199999999999999" hidden="1" x14ac:dyDescent="0.2"/>
    <row r="15434" ht="10.199999999999999" hidden="1" x14ac:dyDescent="0.2"/>
    <row r="15435" ht="10.199999999999999" hidden="1" x14ac:dyDescent="0.2"/>
    <row r="15436" ht="10.199999999999999" hidden="1" x14ac:dyDescent="0.2"/>
    <row r="15437" ht="10.199999999999999" hidden="1" x14ac:dyDescent="0.2"/>
    <row r="15438" ht="10.199999999999999" hidden="1" x14ac:dyDescent="0.2"/>
    <row r="15439" ht="10.199999999999999" hidden="1" x14ac:dyDescent="0.2"/>
    <row r="15440" ht="10.199999999999999" hidden="1" x14ac:dyDescent="0.2"/>
    <row r="15441" ht="10.199999999999999" hidden="1" x14ac:dyDescent="0.2"/>
    <row r="15442" ht="10.199999999999999" hidden="1" x14ac:dyDescent="0.2"/>
    <row r="15443" ht="10.199999999999999" hidden="1" x14ac:dyDescent="0.2"/>
    <row r="15444" ht="10.199999999999999" hidden="1" x14ac:dyDescent="0.2"/>
    <row r="15445" ht="10.199999999999999" hidden="1" x14ac:dyDescent="0.2"/>
    <row r="15446" ht="10.199999999999999" hidden="1" x14ac:dyDescent="0.2"/>
    <row r="15447" ht="10.199999999999999" hidden="1" x14ac:dyDescent="0.2"/>
    <row r="15448" ht="10.199999999999999" hidden="1" x14ac:dyDescent="0.2"/>
    <row r="15449" ht="10.199999999999999" hidden="1" x14ac:dyDescent="0.2"/>
    <row r="15450" ht="10.199999999999999" hidden="1" x14ac:dyDescent="0.2"/>
    <row r="15451" ht="10.199999999999999" hidden="1" x14ac:dyDescent="0.2"/>
    <row r="15452" ht="10.199999999999999" hidden="1" x14ac:dyDescent="0.2"/>
    <row r="15453" ht="10.199999999999999" hidden="1" x14ac:dyDescent="0.2"/>
    <row r="15454" ht="10.199999999999999" hidden="1" x14ac:dyDescent="0.2"/>
    <row r="15455" ht="10.199999999999999" hidden="1" x14ac:dyDescent="0.2"/>
    <row r="15456" ht="10.199999999999999" hidden="1" x14ac:dyDescent="0.2"/>
    <row r="15457" ht="10.199999999999999" hidden="1" x14ac:dyDescent="0.2"/>
    <row r="15458" ht="10.199999999999999" hidden="1" x14ac:dyDescent="0.2"/>
    <row r="15459" ht="10.199999999999999" hidden="1" x14ac:dyDescent="0.2"/>
    <row r="15460" ht="10.199999999999999" hidden="1" x14ac:dyDescent="0.2"/>
    <row r="15461" ht="10.199999999999999" hidden="1" x14ac:dyDescent="0.2"/>
    <row r="15462" ht="10.199999999999999" hidden="1" x14ac:dyDescent="0.2"/>
    <row r="15463" ht="10.199999999999999" hidden="1" x14ac:dyDescent="0.2"/>
    <row r="15464" ht="10.199999999999999" hidden="1" x14ac:dyDescent="0.2"/>
    <row r="15465" ht="10.199999999999999" hidden="1" x14ac:dyDescent="0.2"/>
    <row r="15466" ht="10.199999999999999" hidden="1" x14ac:dyDescent="0.2"/>
    <row r="15467" ht="10.199999999999999" hidden="1" x14ac:dyDescent="0.2"/>
    <row r="15468" ht="10.199999999999999" hidden="1" x14ac:dyDescent="0.2"/>
    <row r="15469" ht="10.199999999999999" hidden="1" x14ac:dyDescent="0.2"/>
    <row r="15470" ht="10.199999999999999" hidden="1" x14ac:dyDescent="0.2"/>
    <row r="15471" ht="10.199999999999999" hidden="1" x14ac:dyDescent="0.2"/>
    <row r="15472" ht="10.199999999999999" hidden="1" x14ac:dyDescent="0.2"/>
    <row r="15473" ht="10.199999999999999" hidden="1" x14ac:dyDescent="0.2"/>
    <row r="15474" ht="10.199999999999999" hidden="1" x14ac:dyDescent="0.2"/>
    <row r="15475" ht="10.199999999999999" hidden="1" x14ac:dyDescent="0.2"/>
    <row r="15476" ht="10.199999999999999" hidden="1" x14ac:dyDescent="0.2"/>
    <row r="15477" ht="10.199999999999999" hidden="1" x14ac:dyDescent="0.2"/>
    <row r="15478" ht="10.199999999999999" hidden="1" x14ac:dyDescent="0.2"/>
    <row r="15479" ht="10.199999999999999" hidden="1" x14ac:dyDescent="0.2"/>
    <row r="15480" ht="10.199999999999999" hidden="1" x14ac:dyDescent="0.2"/>
    <row r="15481" ht="10.199999999999999" hidden="1" x14ac:dyDescent="0.2"/>
    <row r="15482" ht="10.199999999999999" hidden="1" x14ac:dyDescent="0.2"/>
    <row r="15483" ht="10.199999999999999" hidden="1" x14ac:dyDescent="0.2"/>
    <row r="15484" ht="10.199999999999999" hidden="1" x14ac:dyDescent="0.2"/>
    <row r="15485" ht="10.199999999999999" hidden="1" x14ac:dyDescent="0.2"/>
    <row r="15486" ht="10.199999999999999" hidden="1" x14ac:dyDescent="0.2"/>
    <row r="15487" ht="10.199999999999999" hidden="1" x14ac:dyDescent="0.2"/>
    <row r="15488" ht="10.199999999999999" hidden="1" x14ac:dyDescent="0.2"/>
    <row r="15489" ht="10.199999999999999" hidden="1" x14ac:dyDescent="0.2"/>
    <row r="15490" ht="10.199999999999999" hidden="1" x14ac:dyDescent="0.2"/>
    <row r="15491" ht="10.199999999999999" hidden="1" x14ac:dyDescent="0.2"/>
    <row r="15492" ht="10.199999999999999" hidden="1" x14ac:dyDescent="0.2"/>
    <row r="15493" ht="10.199999999999999" hidden="1" x14ac:dyDescent="0.2"/>
    <row r="15494" ht="10.199999999999999" hidden="1" x14ac:dyDescent="0.2"/>
    <row r="15495" ht="10.199999999999999" hidden="1" x14ac:dyDescent="0.2"/>
    <row r="15496" ht="10.199999999999999" hidden="1" x14ac:dyDescent="0.2"/>
    <row r="15497" ht="10.199999999999999" hidden="1" x14ac:dyDescent="0.2"/>
    <row r="15498" ht="10.199999999999999" hidden="1" x14ac:dyDescent="0.2"/>
    <row r="15499" ht="10.199999999999999" hidden="1" x14ac:dyDescent="0.2"/>
    <row r="15500" ht="10.199999999999999" hidden="1" x14ac:dyDescent="0.2"/>
    <row r="15501" ht="10.199999999999999" hidden="1" x14ac:dyDescent="0.2"/>
    <row r="15502" ht="10.199999999999999" hidden="1" x14ac:dyDescent="0.2"/>
    <row r="15503" ht="10.199999999999999" hidden="1" x14ac:dyDescent="0.2"/>
    <row r="15504" ht="10.199999999999999" hidden="1" x14ac:dyDescent="0.2"/>
    <row r="15505" ht="10.199999999999999" hidden="1" x14ac:dyDescent="0.2"/>
    <row r="15506" ht="10.199999999999999" hidden="1" x14ac:dyDescent="0.2"/>
    <row r="15507" ht="10.199999999999999" hidden="1" x14ac:dyDescent="0.2"/>
    <row r="15508" ht="10.199999999999999" hidden="1" x14ac:dyDescent="0.2"/>
    <row r="15509" ht="10.199999999999999" hidden="1" x14ac:dyDescent="0.2"/>
    <row r="15510" ht="10.199999999999999" hidden="1" x14ac:dyDescent="0.2"/>
    <row r="15511" ht="10.199999999999999" hidden="1" x14ac:dyDescent="0.2"/>
    <row r="15512" ht="10.199999999999999" hidden="1" x14ac:dyDescent="0.2"/>
    <row r="15513" ht="10.199999999999999" hidden="1" x14ac:dyDescent="0.2"/>
    <row r="15514" ht="10.199999999999999" hidden="1" x14ac:dyDescent="0.2"/>
    <row r="15515" ht="10.199999999999999" hidden="1" x14ac:dyDescent="0.2"/>
    <row r="15516" ht="10.199999999999999" hidden="1" x14ac:dyDescent="0.2"/>
    <row r="15517" ht="10.199999999999999" hidden="1" x14ac:dyDescent="0.2"/>
    <row r="15518" ht="10.199999999999999" hidden="1" x14ac:dyDescent="0.2"/>
    <row r="15519" ht="10.199999999999999" hidden="1" x14ac:dyDescent="0.2"/>
    <row r="15520" ht="10.199999999999999" hidden="1" x14ac:dyDescent="0.2"/>
    <row r="15521" ht="10.199999999999999" hidden="1" x14ac:dyDescent="0.2"/>
    <row r="15522" ht="10.199999999999999" hidden="1" x14ac:dyDescent="0.2"/>
    <row r="15523" ht="10.199999999999999" hidden="1" x14ac:dyDescent="0.2"/>
    <row r="15524" ht="10.199999999999999" hidden="1" x14ac:dyDescent="0.2"/>
    <row r="15525" ht="10.199999999999999" hidden="1" x14ac:dyDescent="0.2"/>
    <row r="15526" ht="10.199999999999999" hidden="1" x14ac:dyDescent="0.2"/>
    <row r="15527" ht="10.199999999999999" hidden="1" x14ac:dyDescent="0.2"/>
    <row r="15528" ht="10.199999999999999" hidden="1" x14ac:dyDescent="0.2"/>
    <row r="15529" ht="10.199999999999999" hidden="1" x14ac:dyDescent="0.2"/>
    <row r="15530" ht="10.199999999999999" hidden="1" x14ac:dyDescent="0.2"/>
    <row r="15531" ht="10.199999999999999" hidden="1" x14ac:dyDescent="0.2"/>
    <row r="15532" ht="10.199999999999999" hidden="1" x14ac:dyDescent="0.2"/>
    <row r="15533" ht="10.199999999999999" hidden="1" x14ac:dyDescent="0.2"/>
    <row r="15534" ht="10.199999999999999" hidden="1" x14ac:dyDescent="0.2"/>
    <row r="15535" ht="10.199999999999999" hidden="1" x14ac:dyDescent="0.2"/>
    <row r="15536" ht="10.199999999999999" hidden="1" x14ac:dyDescent="0.2"/>
    <row r="15537" ht="10.199999999999999" hidden="1" x14ac:dyDescent="0.2"/>
    <row r="15538" ht="10.199999999999999" hidden="1" x14ac:dyDescent="0.2"/>
    <row r="15539" ht="10.199999999999999" hidden="1" x14ac:dyDescent="0.2"/>
    <row r="15540" ht="10.199999999999999" hidden="1" x14ac:dyDescent="0.2"/>
    <row r="15541" ht="10.199999999999999" hidden="1" x14ac:dyDescent="0.2"/>
    <row r="15542" ht="10.199999999999999" hidden="1" x14ac:dyDescent="0.2"/>
    <row r="15543" ht="10.199999999999999" hidden="1" x14ac:dyDescent="0.2"/>
    <row r="15544" ht="10.199999999999999" hidden="1" x14ac:dyDescent="0.2"/>
    <row r="15545" ht="10.199999999999999" hidden="1" x14ac:dyDescent="0.2"/>
    <row r="15546" ht="10.199999999999999" hidden="1" x14ac:dyDescent="0.2"/>
    <row r="15547" ht="10.199999999999999" hidden="1" x14ac:dyDescent="0.2"/>
    <row r="15548" ht="10.199999999999999" hidden="1" x14ac:dyDescent="0.2"/>
    <row r="15549" ht="10.199999999999999" hidden="1" x14ac:dyDescent="0.2"/>
    <row r="15550" ht="10.199999999999999" hidden="1" x14ac:dyDescent="0.2"/>
    <row r="15551" ht="10.199999999999999" hidden="1" x14ac:dyDescent="0.2"/>
    <row r="15552" ht="10.199999999999999" hidden="1" x14ac:dyDescent="0.2"/>
    <row r="15553" ht="10.199999999999999" hidden="1" x14ac:dyDescent="0.2"/>
    <row r="15554" ht="10.199999999999999" hidden="1" x14ac:dyDescent="0.2"/>
    <row r="15555" ht="10.199999999999999" hidden="1" x14ac:dyDescent="0.2"/>
    <row r="15556" ht="10.199999999999999" hidden="1" x14ac:dyDescent="0.2"/>
    <row r="15557" ht="10.199999999999999" hidden="1" x14ac:dyDescent="0.2"/>
    <row r="15558" ht="10.199999999999999" hidden="1" x14ac:dyDescent="0.2"/>
    <row r="15559" ht="10.199999999999999" hidden="1" x14ac:dyDescent="0.2"/>
    <row r="15560" ht="10.199999999999999" hidden="1" x14ac:dyDescent="0.2"/>
    <row r="15561" ht="10.199999999999999" hidden="1" x14ac:dyDescent="0.2"/>
    <row r="15562" ht="10.199999999999999" hidden="1" x14ac:dyDescent="0.2"/>
    <row r="15563" ht="10.199999999999999" hidden="1" x14ac:dyDescent="0.2"/>
    <row r="15564" ht="10.199999999999999" hidden="1" x14ac:dyDescent="0.2"/>
    <row r="15565" ht="10.199999999999999" hidden="1" x14ac:dyDescent="0.2"/>
    <row r="15566" ht="10.199999999999999" hidden="1" x14ac:dyDescent="0.2"/>
    <row r="15567" ht="10.199999999999999" hidden="1" x14ac:dyDescent="0.2"/>
    <row r="15568" ht="10.199999999999999" hidden="1" x14ac:dyDescent="0.2"/>
    <row r="15569" ht="10.199999999999999" hidden="1" x14ac:dyDescent="0.2"/>
    <row r="15570" ht="10.199999999999999" hidden="1" x14ac:dyDescent="0.2"/>
    <row r="15571" ht="10.199999999999999" hidden="1" x14ac:dyDescent="0.2"/>
    <row r="15572" ht="10.199999999999999" hidden="1" x14ac:dyDescent="0.2"/>
    <row r="15573" ht="10.199999999999999" hidden="1" x14ac:dyDescent="0.2"/>
    <row r="15574" ht="10.199999999999999" hidden="1" x14ac:dyDescent="0.2"/>
    <row r="15575" ht="10.199999999999999" hidden="1" x14ac:dyDescent="0.2"/>
    <row r="15576" ht="10.199999999999999" hidden="1" x14ac:dyDescent="0.2"/>
    <row r="15577" ht="10.199999999999999" hidden="1" x14ac:dyDescent="0.2"/>
    <row r="15578" ht="10.199999999999999" hidden="1" x14ac:dyDescent="0.2"/>
    <row r="15579" ht="10.199999999999999" hidden="1" x14ac:dyDescent="0.2"/>
    <row r="15580" ht="10.199999999999999" hidden="1" x14ac:dyDescent="0.2"/>
    <row r="15581" ht="10.199999999999999" hidden="1" x14ac:dyDescent="0.2"/>
    <row r="15582" ht="10.199999999999999" hidden="1" x14ac:dyDescent="0.2"/>
    <row r="15583" ht="10.199999999999999" hidden="1" x14ac:dyDescent="0.2"/>
    <row r="15584" ht="10.199999999999999" hidden="1" x14ac:dyDescent="0.2"/>
    <row r="15585" ht="10.199999999999999" hidden="1" x14ac:dyDescent="0.2"/>
    <row r="15586" ht="10.199999999999999" hidden="1" x14ac:dyDescent="0.2"/>
    <row r="15587" ht="10.199999999999999" hidden="1" x14ac:dyDescent="0.2"/>
    <row r="15588" ht="10.199999999999999" hidden="1" x14ac:dyDescent="0.2"/>
    <row r="15589" ht="10.199999999999999" hidden="1" x14ac:dyDescent="0.2"/>
    <row r="15590" ht="10.199999999999999" hidden="1" x14ac:dyDescent="0.2"/>
    <row r="15591" ht="10.199999999999999" hidden="1" x14ac:dyDescent="0.2"/>
    <row r="15592" ht="10.199999999999999" hidden="1" x14ac:dyDescent="0.2"/>
    <row r="15593" ht="10.199999999999999" hidden="1" x14ac:dyDescent="0.2"/>
    <row r="15594" ht="10.199999999999999" hidden="1" x14ac:dyDescent="0.2"/>
    <row r="15595" ht="10.199999999999999" hidden="1" x14ac:dyDescent="0.2"/>
    <row r="15596" ht="10.199999999999999" hidden="1" x14ac:dyDescent="0.2"/>
    <row r="15597" ht="10.199999999999999" hidden="1" x14ac:dyDescent="0.2"/>
    <row r="15598" ht="10.199999999999999" hidden="1" x14ac:dyDescent="0.2"/>
    <row r="15599" ht="10.199999999999999" hidden="1" x14ac:dyDescent="0.2"/>
    <row r="15600" ht="10.199999999999999" hidden="1" x14ac:dyDescent="0.2"/>
    <row r="15601" ht="10.199999999999999" hidden="1" x14ac:dyDescent="0.2"/>
    <row r="15602" ht="10.199999999999999" hidden="1" x14ac:dyDescent="0.2"/>
    <row r="15603" ht="10.199999999999999" hidden="1" x14ac:dyDescent="0.2"/>
    <row r="15604" ht="10.199999999999999" hidden="1" x14ac:dyDescent="0.2"/>
    <row r="15605" ht="10.199999999999999" hidden="1" x14ac:dyDescent="0.2"/>
    <row r="15606" ht="10.199999999999999" hidden="1" x14ac:dyDescent="0.2"/>
    <row r="15607" ht="10.199999999999999" hidden="1" x14ac:dyDescent="0.2"/>
    <row r="15608" ht="10.199999999999999" hidden="1" x14ac:dyDescent="0.2"/>
    <row r="15609" ht="10.199999999999999" hidden="1" x14ac:dyDescent="0.2"/>
    <row r="15610" ht="10.199999999999999" hidden="1" x14ac:dyDescent="0.2"/>
    <row r="15611" ht="10.199999999999999" hidden="1" x14ac:dyDescent="0.2"/>
    <row r="15612" ht="10.199999999999999" hidden="1" x14ac:dyDescent="0.2"/>
    <row r="15613" ht="10.199999999999999" hidden="1" x14ac:dyDescent="0.2"/>
    <row r="15614" ht="10.199999999999999" hidden="1" x14ac:dyDescent="0.2"/>
    <row r="15615" ht="10.199999999999999" hidden="1" x14ac:dyDescent="0.2"/>
    <row r="15616" ht="10.199999999999999" hidden="1" x14ac:dyDescent="0.2"/>
    <row r="15617" ht="10.199999999999999" hidden="1" x14ac:dyDescent="0.2"/>
    <row r="15618" ht="10.199999999999999" hidden="1" x14ac:dyDescent="0.2"/>
    <row r="15619" ht="10.199999999999999" hidden="1" x14ac:dyDescent="0.2"/>
    <row r="15620" ht="10.199999999999999" hidden="1" x14ac:dyDescent="0.2"/>
    <row r="15621" ht="10.199999999999999" hidden="1" x14ac:dyDescent="0.2"/>
    <row r="15622" ht="10.199999999999999" hidden="1" x14ac:dyDescent="0.2"/>
    <row r="15623" ht="10.199999999999999" hidden="1" x14ac:dyDescent="0.2"/>
    <row r="15624" ht="10.199999999999999" hidden="1" x14ac:dyDescent="0.2"/>
    <row r="15625" ht="10.199999999999999" hidden="1" x14ac:dyDescent="0.2"/>
    <row r="15626" ht="10.199999999999999" hidden="1" x14ac:dyDescent="0.2"/>
    <row r="15627" ht="10.199999999999999" hidden="1" x14ac:dyDescent="0.2"/>
    <row r="15628" ht="10.199999999999999" hidden="1" x14ac:dyDescent="0.2"/>
    <row r="15629" ht="10.199999999999999" hidden="1" x14ac:dyDescent="0.2"/>
    <row r="15630" ht="10.199999999999999" hidden="1" x14ac:dyDescent="0.2"/>
    <row r="15631" ht="10.199999999999999" hidden="1" x14ac:dyDescent="0.2"/>
    <row r="15632" ht="10.199999999999999" hidden="1" x14ac:dyDescent="0.2"/>
    <row r="15633" ht="10.199999999999999" hidden="1" x14ac:dyDescent="0.2"/>
    <row r="15634" ht="10.199999999999999" hidden="1" x14ac:dyDescent="0.2"/>
    <row r="15635" ht="10.199999999999999" hidden="1" x14ac:dyDescent="0.2"/>
    <row r="15636" ht="10.199999999999999" hidden="1" x14ac:dyDescent="0.2"/>
    <row r="15637" ht="10.199999999999999" hidden="1" x14ac:dyDescent="0.2"/>
    <row r="15638" ht="10.199999999999999" hidden="1" x14ac:dyDescent="0.2"/>
    <row r="15639" ht="10.199999999999999" hidden="1" x14ac:dyDescent="0.2"/>
    <row r="15640" ht="10.199999999999999" hidden="1" x14ac:dyDescent="0.2"/>
    <row r="15641" ht="10.199999999999999" hidden="1" x14ac:dyDescent="0.2"/>
    <row r="15642" ht="10.199999999999999" hidden="1" x14ac:dyDescent="0.2"/>
    <row r="15643" ht="10.199999999999999" hidden="1" x14ac:dyDescent="0.2"/>
    <row r="15644" ht="10.199999999999999" hidden="1" x14ac:dyDescent="0.2"/>
    <row r="15645" ht="10.199999999999999" hidden="1" x14ac:dyDescent="0.2"/>
    <row r="15646" ht="10.199999999999999" hidden="1" x14ac:dyDescent="0.2"/>
    <row r="15647" ht="10.199999999999999" hidden="1" x14ac:dyDescent="0.2"/>
    <row r="15648" ht="10.199999999999999" hidden="1" x14ac:dyDescent="0.2"/>
    <row r="15649" ht="10.199999999999999" hidden="1" x14ac:dyDescent="0.2"/>
    <row r="15650" ht="10.199999999999999" hidden="1" x14ac:dyDescent="0.2"/>
    <row r="15651" ht="10.199999999999999" hidden="1" x14ac:dyDescent="0.2"/>
    <row r="15652" ht="10.199999999999999" hidden="1" x14ac:dyDescent="0.2"/>
    <row r="15653" ht="10.199999999999999" hidden="1" x14ac:dyDescent="0.2"/>
    <row r="15654" ht="10.199999999999999" hidden="1" x14ac:dyDescent="0.2"/>
    <row r="15655" ht="10.199999999999999" hidden="1" x14ac:dyDescent="0.2"/>
    <row r="15656" ht="10.199999999999999" hidden="1" x14ac:dyDescent="0.2"/>
    <row r="15657" ht="10.199999999999999" hidden="1" x14ac:dyDescent="0.2"/>
    <row r="15658" ht="10.199999999999999" hidden="1" x14ac:dyDescent="0.2"/>
    <row r="15659" ht="10.199999999999999" hidden="1" x14ac:dyDescent="0.2"/>
    <row r="15660" ht="10.199999999999999" hidden="1" x14ac:dyDescent="0.2"/>
    <row r="15661" ht="10.199999999999999" hidden="1" x14ac:dyDescent="0.2"/>
    <row r="15662" ht="10.199999999999999" hidden="1" x14ac:dyDescent="0.2"/>
    <row r="15663" ht="10.199999999999999" hidden="1" x14ac:dyDescent="0.2"/>
    <row r="15664" ht="10.199999999999999" hidden="1" x14ac:dyDescent="0.2"/>
    <row r="15665" ht="10.199999999999999" hidden="1" x14ac:dyDescent="0.2"/>
    <row r="15666" ht="10.199999999999999" hidden="1" x14ac:dyDescent="0.2"/>
    <row r="15667" ht="10.199999999999999" hidden="1" x14ac:dyDescent="0.2"/>
    <row r="15668" ht="10.199999999999999" hidden="1" x14ac:dyDescent="0.2"/>
    <row r="15669" ht="10.199999999999999" hidden="1" x14ac:dyDescent="0.2"/>
    <row r="15670" ht="10.199999999999999" hidden="1" x14ac:dyDescent="0.2"/>
    <row r="15671" ht="10.199999999999999" hidden="1" x14ac:dyDescent="0.2"/>
    <row r="15672" ht="10.199999999999999" hidden="1" x14ac:dyDescent="0.2"/>
    <row r="15673" ht="10.199999999999999" hidden="1" x14ac:dyDescent="0.2"/>
    <row r="15674" ht="10.199999999999999" hidden="1" x14ac:dyDescent="0.2"/>
    <row r="15675" ht="10.199999999999999" hidden="1" x14ac:dyDescent="0.2"/>
    <row r="15676" ht="10.199999999999999" hidden="1" x14ac:dyDescent="0.2"/>
    <row r="15677" ht="10.199999999999999" hidden="1" x14ac:dyDescent="0.2"/>
    <row r="15678" ht="10.199999999999999" hidden="1" x14ac:dyDescent="0.2"/>
    <row r="15679" ht="10.199999999999999" hidden="1" x14ac:dyDescent="0.2"/>
    <row r="15680" ht="10.199999999999999" hidden="1" x14ac:dyDescent="0.2"/>
    <row r="15681" ht="10.199999999999999" hidden="1" x14ac:dyDescent="0.2"/>
    <row r="15682" ht="10.199999999999999" hidden="1" x14ac:dyDescent="0.2"/>
    <row r="15683" ht="10.199999999999999" hidden="1" x14ac:dyDescent="0.2"/>
    <row r="15684" ht="10.199999999999999" hidden="1" x14ac:dyDescent="0.2"/>
    <row r="15685" ht="10.199999999999999" hidden="1" x14ac:dyDescent="0.2"/>
    <row r="15686" ht="10.199999999999999" hidden="1" x14ac:dyDescent="0.2"/>
    <row r="15687" ht="10.199999999999999" hidden="1" x14ac:dyDescent="0.2"/>
    <row r="15688" ht="10.199999999999999" hidden="1" x14ac:dyDescent="0.2"/>
    <row r="15689" ht="10.199999999999999" hidden="1" x14ac:dyDescent="0.2"/>
    <row r="15690" ht="10.199999999999999" hidden="1" x14ac:dyDescent="0.2"/>
    <row r="15691" ht="10.199999999999999" hidden="1" x14ac:dyDescent="0.2"/>
    <row r="15692" ht="10.199999999999999" hidden="1" x14ac:dyDescent="0.2"/>
    <row r="15693" ht="10.199999999999999" hidden="1" x14ac:dyDescent="0.2"/>
    <row r="15694" ht="10.199999999999999" hidden="1" x14ac:dyDescent="0.2"/>
    <row r="15695" ht="10.199999999999999" hidden="1" x14ac:dyDescent="0.2"/>
    <row r="15696" ht="10.199999999999999" hidden="1" x14ac:dyDescent="0.2"/>
    <row r="15697" ht="10.199999999999999" hidden="1" x14ac:dyDescent="0.2"/>
    <row r="15698" ht="10.199999999999999" hidden="1" x14ac:dyDescent="0.2"/>
    <row r="15699" ht="10.199999999999999" hidden="1" x14ac:dyDescent="0.2"/>
    <row r="15700" ht="10.199999999999999" hidden="1" x14ac:dyDescent="0.2"/>
    <row r="15701" ht="10.199999999999999" hidden="1" x14ac:dyDescent="0.2"/>
    <row r="15702" ht="10.199999999999999" hidden="1" x14ac:dyDescent="0.2"/>
    <row r="15703" ht="10.199999999999999" hidden="1" x14ac:dyDescent="0.2"/>
    <row r="15704" ht="10.199999999999999" hidden="1" x14ac:dyDescent="0.2"/>
    <row r="15705" ht="10.199999999999999" hidden="1" x14ac:dyDescent="0.2"/>
    <row r="15706" ht="10.199999999999999" hidden="1" x14ac:dyDescent="0.2"/>
    <row r="15707" ht="10.199999999999999" hidden="1" x14ac:dyDescent="0.2"/>
    <row r="15708" ht="10.199999999999999" hidden="1" x14ac:dyDescent="0.2"/>
    <row r="15709" ht="10.199999999999999" hidden="1" x14ac:dyDescent="0.2"/>
    <row r="15710" ht="10.199999999999999" hidden="1" x14ac:dyDescent="0.2"/>
    <row r="15711" ht="10.199999999999999" hidden="1" x14ac:dyDescent="0.2"/>
    <row r="15712" ht="10.199999999999999" hidden="1" x14ac:dyDescent="0.2"/>
    <row r="15713" ht="10.199999999999999" hidden="1" x14ac:dyDescent="0.2"/>
    <row r="15714" ht="10.199999999999999" hidden="1" x14ac:dyDescent="0.2"/>
    <row r="15715" ht="10.199999999999999" hidden="1" x14ac:dyDescent="0.2"/>
    <row r="15716" ht="10.199999999999999" hidden="1" x14ac:dyDescent="0.2"/>
    <row r="15717" ht="10.199999999999999" hidden="1" x14ac:dyDescent="0.2"/>
    <row r="15718" ht="10.199999999999999" hidden="1" x14ac:dyDescent="0.2"/>
    <row r="15719" ht="10.199999999999999" hidden="1" x14ac:dyDescent="0.2"/>
    <row r="15720" ht="10.199999999999999" hidden="1" x14ac:dyDescent="0.2"/>
    <row r="15721" ht="10.199999999999999" hidden="1" x14ac:dyDescent="0.2"/>
    <row r="15722" ht="10.199999999999999" hidden="1" x14ac:dyDescent="0.2"/>
    <row r="15723" ht="10.199999999999999" hidden="1" x14ac:dyDescent="0.2"/>
    <row r="15724" ht="10.199999999999999" hidden="1" x14ac:dyDescent="0.2"/>
    <row r="15725" ht="10.199999999999999" hidden="1" x14ac:dyDescent="0.2"/>
    <row r="15726" ht="10.199999999999999" hidden="1" x14ac:dyDescent="0.2"/>
    <row r="15727" ht="10.199999999999999" hidden="1" x14ac:dyDescent="0.2"/>
    <row r="15728" ht="10.199999999999999" hidden="1" x14ac:dyDescent="0.2"/>
    <row r="15729" ht="10.199999999999999" hidden="1" x14ac:dyDescent="0.2"/>
    <row r="15730" ht="10.199999999999999" hidden="1" x14ac:dyDescent="0.2"/>
    <row r="15731" ht="10.199999999999999" hidden="1" x14ac:dyDescent="0.2"/>
    <row r="15732" ht="10.199999999999999" hidden="1" x14ac:dyDescent="0.2"/>
    <row r="15733" ht="10.199999999999999" hidden="1" x14ac:dyDescent="0.2"/>
    <row r="15734" ht="10.199999999999999" hidden="1" x14ac:dyDescent="0.2"/>
    <row r="15735" ht="10.199999999999999" hidden="1" x14ac:dyDescent="0.2"/>
    <row r="15736" ht="10.199999999999999" hidden="1" x14ac:dyDescent="0.2"/>
    <row r="15737" ht="10.199999999999999" hidden="1" x14ac:dyDescent="0.2"/>
    <row r="15738" ht="10.199999999999999" hidden="1" x14ac:dyDescent="0.2"/>
    <row r="15739" ht="10.199999999999999" hidden="1" x14ac:dyDescent="0.2"/>
    <row r="15740" ht="10.199999999999999" hidden="1" x14ac:dyDescent="0.2"/>
    <row r="15741" ht="10.199999999999999" hidden="1" x14ac:dyDescent="0.2"/>
    <row r="15742" ht="10.199999999999999" hidden="1" x14ac:dyDescent="0.2"/>
    <row r="15743" ht="10.199999999999999" hidden="1" x14ac:dyDescent="0.2"/>
    <row r="15744" ht="10.199999999999999" hidden="1" x14ac:dyDescent="0.2"/>
    <row r="15745" ht="10.199999999999999" hidden="1" x14ac:dyDescent="0.2"/>
    <row r="15746" ht="10.199999999999999" hidden="1" x14ac:dyDescent="0.2"/>
    <row r="15747" ht="10.199999999999999" hidden="1" x14ac:dyDescent="0.2"/>
    <row r="15748" ht="10.199999999999999" hidden="1" x14ac:dyDescent="0.2"/>
    <row r="15749" ht="10.199999999999999" hidden="1" x14ac:dyDescent="0.2"/>
    <row r="15750" ht="10.199999999999999" hidden="1" x14ac:dyDescent="0.2"/>
    <row r="15751" ht="10.199999999999999" hidden="1" x14ac:dyDescent="0.2"/>
    <row r="15752" ht="10.199999999999999" hidden="1" x14ac:dyDescent="0.2"/>
    <row r="15753" ht="10.199999999999999" hidden="1" x14ac:dyDescent="0.2"/>
    <row r="15754" ht="10.199999999999999" hidden="1" x14ac:dyDescent="0.2"/>
    <row r="15755" ht="10.199999999999999" hidden="1" x14ac:dyDescent="0.2"/>
    <row r="15756" ht="10.199999999999999" hidden="1" x14ac:dyDescent="0.2"/>
    <row r="15757" ht="10.199999999999999" hidden="1" x14ac:dyDescent="0.2"/>
    <row r="15758" ht="10.199999999999999" hidden="1" x14ac:dyDescent="0.2"/>
    <row r="15759" ht="10.199999999999999" hidden="1" x14ac:dyDescent="0.2"/>
    <row r="15760" ht="10.199999999999999" hidden="1" x14ac:dyDescent="0.2"/>
    <row r="15761" ht="10.199999999999999" hidden="1" x14ac:dyDescent="0.2"/>
    <row r="15762" ht="10.199999999999999" hidden="1" x14ac:dyDescent="0.2"/>
    <row r="15763" ht="10.199999999999999" hidden="1" x14ac:dyDescent="0.2"/>
    <row r="15764" ht="10.199999999999999" hidden="1" x14ac:dyDescent="0.2"/>
    <row r="15765" ht="10.199999999999999" hidden="1" x14ac:dyDescent="0.2"/>
    <row r="15766" ht="10.199999999999999" hidden="1" x14ac:dyDescent="0.2"/>
    <row r="15767" ht="10.199999999999999" hidden="1" x14ac:dyDescent="0.2"/>
    <row r="15768" ht="10.199999999999999" hidden="1" x14ac:dyDescent="0.2"/>
    <row r="15769" ht="10.199999999999999" hidden="1" x14ac:dyDescent="0.2"/>
    <row r="15770" ht="10.199999999999999" hidden="1" x14ac:dyDescent="0.2"/>
    <row r="15771" ht="10.199999999999999" hidden="1" x14ac:dyDescent="0.2"/>
    <row r="15772" ht="10.199999999999999" hidden="1" x14ac:dyDescent="0.2"/>
    <row r="15773" ht="10.199999999999999" hidden="1" x14ac:dyDescent="0.2"/>
    <row r="15774" ht="10.199999999999999" hidden="1" x14ac:dyDescent="0.2"/>
    <row r="15775" ht="10.199999999999999" hidden="1" x14ac:dyDescent="0.2"/>
    <row r="15776" ht="10.199999999999999" hidden="1" x14ac:dyDescent="0.2"/>
    <row r="15777" ht="10.199999999999999" hidden="1" x14ac:dyDescent="0.2"/>
    <row r="15778" ht="10.199999999999999" hidden="1" x14ac:dyDescent="0.2"/>
    <row r="15779" ht="10.199999999999999" hidden="1" x14ac:dyDescent="0.2"/>
    <row r="15780" ht="10.199999999999999" hidden="1" x14ac:dyDescent="0.2"/>
    <row r="15781" ht="10.199999999999999" hidden="1" x14ac:dyDescent="0.2"/>
    <row r="15782" ht="10.199999999999999" hidden="1" x14ac:dyDescent="0.2"/>
    <row r="15783" ht="10.199999999999999" hidden="1" x14ac:dyDescent="0.2"/>
    <row r="15784" ht="10.199999999999999" hidden="1" x14ac:dyDescent="0.2"/>
    <row r="15785" ht="10.199999999999999" hidden="1" x14ac:dyDescent="0.2"/>
    <row r="15786" ht="10.199999999999999" hidden="1" x14ac:dyDescent="0.2"/>
    <row r="15787" ht="10.199999999999999" hidden="1" x14ac:dyDescent="0.2"/>
    <row r="15788" ht="10.199999999999999" hidden="1" x14ac:dyDescent="0.2"/>
    <row r="15789" ht="10.199999999999999" hidden="1" x14ac:dyDescent="0.2"/>
    <row r="15790" ht="10.199999999999999" hidden="1" x14ac:dyDescent="0.2"/>
    <row r="15791" ht="10.199999999999999" hidden="1" x14ac:dyDescent="0.2"/>
    <row r="15792" ht="10.199999999999999" hidden="1" x14ac:dyDescent="0.2"/>
    <row r="15793" ht="10.199999999999999" hidden="1" x14ac:dyDescent="0.2"/>
    <row r="15794" ht="10.199999999999999" hidden="1" x14ac:dyDescent="0.2"/>
    <row r="15795" ht="10.199999999999999" hidden="1" x14ac:dyDescent="0.2"/>
    <row r="15796" ht="10.199999999999999" hidden="1" x14ac:dyDescent="0.2"/>
    <row r="15797" ht="10.199999999999999" hidden="1" x14ac:dyDescent="0.2"/>
    <row r="15798" ht="10.199999999999999" hidden="1" x14ac:dyDescent="0.2"/>
    <row r="15799" ht="10.199999999999999" hidden="1" x14ac:dyDescent="0.2"/>
    <row r="15800" ht="10.199999999999999" hidden="1" x14ac:dyDescent="0.2"/>
    <row r="15801" ht="10.199999999999999" hidden="1" x14ac:dyDescent="0.2"/>
    <row r="15802" ht="10.199999999999999" hidden="1" x14ac:dyDescent="0.2"/>
    <row r="15803" ht="10.199999999999999" hidden="1" x14ac:dyDescent="0.2"/>
    <row r="15804" ht="10.199999999999999" hidden="1" x14ac:dyDescent="0.2"/>
    <row r="15805" ht="10.199999999999999" hidden="1" x14ac:dyDescent="0.2"/>
    <row r="15806" ht="10.199999999999999" hidden="1" x14ac:dyDescent="0.2"/>
    <row r="15807" ht="10.199999999999999" hidden="1" x14ac:dyDescent="0.2"/>
    <row r="15808" ht="10.199999999999999" hidden="1" x14ac:dyDescent="0.2"/>
    <row r="15809" ht="10.199999999999999" hidden="1" x14ac:dyDescent="0.2"/>
    <row r="15810" ht="10.199999999999999" hidden="1" x14ac:dyDescent="0.2"/>
    <row r="15811" ht="10.199999999999999" hidden="1" x14ac:dyDescent="0.2"/>
    <row r="15812" ht="10.199999999999999" hidden="1" x14ac:dyDescent="0.2"/>
    <row r="15813" ht="10.199999999999999" hidden="1" x14ac:dyDescent="0.2"/>
    <row r="15814" ht="10.199999999999999" hidden="1" x14ac:dyDescent="0.2"/>
    <row r="15815" ht="10.199999999999999" hidden="1" x14ac:dyDescent="0.2"/>
    <row r="15816" ht="10.199999999999999" hidden="1" x14ac:dyDescent="0.2"/>
    <row r="15817" ht="10.199999999999999" hidden="1" x14ac:dyDescent="0.2"/>
    <row r="15818" ht="10.199999999999999" hidden="1" x14ac:dyDescent="0.2"/>
    <row r="15819" ht="10.199999999999999" hidden="1" x14ac:dyDescent="0.2"/>
    <row r="15820" ht="10.199999999999999" hidden="1" x14ac:dyDescent="0.2"/>
    <row r="15821" ht="10.199999999999999" hidden="1" x14ac:dyDescent="0.2"/>
    <row r="15822" ht="10.199999999999999" hidden="1" x14ac:dyDescent="0.2"/>
    <row r="15823" ht="10.199999999999999" hidden="1" x14ac:dyDescent="0.2"/>
    <row r="15824" ht="10.199999999999999" hidden="1" x14ac:dyDescent="0.2"/>
    <row r="15825" ht="10.199999999999999" hidden="1" x14ac:dyDescent="0.2"/>
    <row r="15826" ht="10.199999999999999" hidden="1" x14ac:dyDescent="0.2"/>
    <row r="15827" ht="10.199999999999999" hidden="1" x14ac:dyDescent="0.2"/>
    <row r="15828" ht="10.199999999999999" hidden="1" x14ac:dyDescent="0.2"/>
    <row r="15829" ht="10.199999999999999" hidden="1" x14ac:dyDescent="0.2"/>
    <row r="15830" ht="10.199999999999999" hidden="1" x14ac:dyDescent="0.2"/>
    <row r="15831" ht="10.199999999999999" hidden="1" x14ac:dyDescent="0.2"/>
    <row r="15832" ht="10.199999999999999" hidden="1" x14ac:dyDescent="0.2"/>
    <row r="15833" ht="10.199999999999999" hidden="1" x14ac:dyDescent="0.2"/>
    <row r="15834" ht="10.199999999999999" hidden="1" x14ac:dyDescent="0.2"/>
    <row r="15835" ht="10.199999999999999" hidden="1" x14ac:dyDescent="0.2"/>
    <row r="15836" ht="10.199999999999999" hidden="1" x14ac:dyDescent="0.2"/>
    <row r="15837" ht="10.199999999999999" hidden="1" x14ac:dyDescent="0.2"/>
    <row r="15838" ht="10.199999999999999" hidden="1" x14ac:dyDescent="0.2"/>
    <row r="15839" ht="10.199999999999999" hidden="1" x14ac:dyDescent="0.2"/>
    <row r="15840" ht="10.199999999999999" hidden="1" x14ac:dyDescent="0.2"/>
    <row r="15841" ht="10.199999999999999" hidden="1" x14ac:dyDescent="0.2"/>
    <row r="15842" ht="10.199999999999999" hidden="1" x14ac:dyDescent="0.2"/>
    <row r="15843" ht="10.199999999999999" hidden="1" x14ac:dyDescent="0.2"/>
    <row r="15844" ht="10.199999999999999" hidden="1" x14ac:dyDescent="0.2"/>
    <row r="15845" ht="10.199999999999999" hidden="1" x14ac:dyDescent="0.2"/>
    <row r="15846" ht="10.199999999999999" hidden="1" x14ac:dyDescent="0.2"/>
    <row r="15847" ht="10.199999999999999" hidden="1" x14ac:dyDescent="0.2"/>
    <row r="15848" ht="10.199999999999999" hidden="1" x14ac:dyDescent="0.2"/>
    <row r="15849" ht="10.199999999999999" hidden="1" x14ac:dyDescent="0.2"/>
    <row r="15850" ht="10.199999999999999" hidden="1" x14ac:dyDescent="0.2"/>
    <row r="15851" ht="10.199999999999999" hidden="1" x14ac:dyDescent="0.2"/>
    <row r="15852" ht="10.199999999999999" hidden="1" x14ac:dyDescent="0.2"/>
    <row r="15853" ht="10.199999999999999" hidden="1" x14ac:dyDescent="0.2"/>
    <row r="15854" ht="10.199999999999999" hidden="1" x14ac:dyDescent="0.2"/>
    <row r="15855" ht="10.199999999999999" hidden="1" x14ac:dyDescent="0.2"/>
    <row r="15856" ht="10.199999999999999" hidden="1" x14ac:dyDescent="0.2"/>
    <row r="15857" ht="10.199999999999999" hidden="1" x14ac:dyDescent="0.2"/>
    <row r="15858" ht="10.199999999999999" hidden="1" x14ac:dyDescent="0.2"/>
    <row r="15859" ht="10.199999999999999" hidden="1" x14ac:dyDescent="0.2"/>
    <row r="15860" ht="10.199999999999999" hidden="1" x14ac:dyDescent="0.2"/>
    <row r="15861" ht="10.199999999999999" hidden="1" x14ac:dyDescent="0.2"/>
    <row r="15862" ht="10.199999999999999" hidden="1" x14ac:dyDescent="0.2"/>
    <row r="15863" ht="10.199999999999999" hidden="1" x14ac:dyDescent="0.2"/>
    <row r="15864" ht="10.199999999999999" hidden="1" x14ac:dyDescent="0.2"/>
    <row r="15865" ht="10.199999999999999" hidden="1" x14ac:dyDescent="0.2"/>
    <row r="15866" ht="10.199999999999999" hidden="1" x14ac:dyDescent="0.2"/>
    <row r="15867" ht="10.199999999999999" hidden="1" x14ac:dyDescent="0.2"/>
    <row r="15868" ht="10.199999999999999" hidden="1" x14ac:dyDescent="0.2"/>
    <row r="15869" ht="10.199999999999999" hidden="1" x14ac:dyDescent="0.2"/>
    <row r="15870" ht="10.199999999999999" hidden="1" x14ac:dyDescent="0.2"/>
    <row r="15871" ht="10.199999999999999" hidden="1" x14ac:dyDescent="0.2"/>
    <row r="15872" ht="10.199999999999999" hidden="1" x14ac:dyDescent="0.2"/>
    <row r="15873" ht="10.199999999999999" hidden="1" x14ac:dyDescent="0.2"/>
    <row r="15874" ht="10.199999999999999" hidden="1" x14ac:dyDescent="0.2"/>
    <row r="15875" ht="10.199999999999999" hidden="1" x14ac:dyDescent="0.2"/>
    <row r="15876" ht="10.199999999999999" hidden="1" x14ac:dyDescent="0.2"/>
    <row r="15877" ht="10.199999999999999" hidden="1" x14ac:dyDescent="0.2"/>
    <row r="15878" ht="10.199999999999999" hidden="1" x14ac:dyDescent="0.2"/>
    <row r="15879" ht="10.199999999999999" hidden="1" x14ac:dyDescent="0.2"/>
    <row r="15880" ht="10.199999999999999" hidden="1" x14ac:dyDescent="0.2"/>
    <row r="15881" ht="10.199999999999999" hidden="1" x14ac:dyDescent="0.2"/>
    <row r="15882" ht="10.199999999999999" hidden="1" x14ac:dyDescent="0.2"/>
    <row r="15883" ht="10.199999999999999" hidden="1" x14ac:dyDescent="0.2"/>
    <row r="15884" ht="10.199999999999999" hidden="1" x14ac:dyDescent="0.2"/>
    <row r="15885" ht="10.199999999999999" hidden="1" x14ac:dyDescent="0.2"/>
    <row r="15886" ht="10.199999999999999" hidden="1" x14ac:dyDescent="0.2"/>
    <row r="15887" ht="10.199999999999999" hidden="1" x14ac:dyDescent="0.2"/>
    <row r="15888" ht="10.199999999999999" hidden="1" x14ac:dyDescent="0.2"/>
    <row r="15889" ht="10.199999999999999" hidden="1" x14ac:dyDescent="0.2"/>
    <row r="15890" ht="10.199999999999999" hidden="1" x14ac:dyDescent="0.2"/>
    <row r="15891" ht="10.199999999999999" hidden="1" x14ac:dyDescent="0.2"/>
    <row r="15892" ht="10.199999999999999" hidden="1" x14ac:dyDescent="0.2"/>
    <row r="15893" ht="10.199999999999999" hidden="1" x14ac:dyDescent="0.2"/>
    <row r="15894" ht="10.199999999999999" hidden="1" x14ac:dyDescent="0.2"/>
    <row r="15895" ht="10.199999999999999" hidden="1" x14ac:dyDescent="0.2"/>
    <row r="15896" ht="10.199999999999999" hidden="1" x14ac:dyDescent="0.2"/>
    <row r="15897" ht="10.199999999999999" hidden="1" x14ac:dyDescent="0.2"/>
    <row r="15898" ht="10.199999999999999" hidden="1" x14ac:dyDescent="0.2"/>
    <row r="15899" ht="10.199999999999999" hidden="1" x14ac:dyDescent="0.2"/>
    <row r="15900" ht="10.199999999999999" hidden="1" x14ac:dyDescent="0.2"/>
    <row r="15901" ht="10.199999999999999" hidden="1" x14ac:dyDescent="0.2"/>
    <row r="15902" ht="10.199999999999999" hidden="1" x14ac:dyDescent="0.2"/>
    <row r="15903" ht="10.199999999999999" hidden="1" x14ac:dyDescent="0.2"/>
    <row r="15904" ht="10.199999999999999" hidden="1" x14ac:dyDescent="0.2"/>
    <row r="15905" ht="10.199999999999999" hidden="1" x14ac:dyDescent="0.2"/>
    <row r="15906" ht="10.199999999999999" hidden="1" x14ac:dyDescent="0.2"/>
    <row r="15907" ht="10.199999999999999" hidden="1" x14ac:dyDescent="0.2"/>
    <row r="15908" ht="10.199999999999999" hidden="1" x14ac:dyDescent="0.2"/>
    <row r="15909" ht="10.199999999999999" hidden="1" x14ac:dyDescent="0.2"/>
    <row r="15910" ht="10.199999999999999" hidden="1" x14ac:dyDescent="0.2"/>
    <row r="15911" ht="10.199999999999999" hidden="1" x14ac:dyDescent="0.2"/>
    <row r="15912" ht="10.199999999999999" hidden="1" x14ac:dyDescent="0.2"/>
    <row r="15913" ht="10.199999999999999" hidden="1" x14ac:dyDescent="0.2"/>
    <row r="15914" ht="10.199999999999999" hidden="1" x14ac:dyDescent="0.2"/>
    <row r="15915" ht="10.199999999999999" hidden="1" x14ac:dyDescent="0.2"/>
    <row r="15916" ht="10.199999999999999" hidden="1" x14ac:dyDescent="0.2"/>
    <row r="15917" ht="10.199999999999999" hidden="1" x14ac:dyDescent="0.2"/>
    <row r="15918" ht="10.199999999999999" hidden="1" x14ac:dyDescent="0.2"/>
    <row r="15919" ht="10.199999999999999" hidden="1" x14ac:dyDescent="0.2"/>
    <row r="15920" ht="10.199999999999999" hidden="1" x14ac:dyDescent="0.2"/>
    <row r="15921" ht="10.199999999999999" hidden="1" x14ac:dyDescent="0.2"/>
    <row r="15922" ht="10.199999999999999" hidden="1" x14ac:dyDescent="0.2"/>
    <row r="15923" ht="10.199999999999999" hidden="1" x14ac:dyDescent="0.2"/>
    <row r="15924" ht="10.199999999999999" hidden="1" x14ac:dyDescent="0.2"/>
    <row r="15925" ht="10.199999999999999" hidden="1" x14ac:dyDescent="0.2"/>
    <row r="15926" ht="10.199999999999999" hidden="1" x14ac:dyDescent="0.2"/>
    <row r="15927" ht="10.199999999999999" hidden="1" x14ac:dyDescent="0.2"/>
    <row r="15928" ht="10.199999999999999" hidden="1" x14ac:dyDescent="0.2"/>
    <row r="15929" ht="10.199999999999999" hidden="1" x14ac:dyDescent="0.2"/>
    <row r="15930" ht="10.199999999999999" hidden="1" x14ac:dyDescent="0.2"/>
    <row r="15931" ht="10.199999999999999" hidden="1" x14ac:dyDescent="0.2"/>
    <row r="15932" ht="10.199999999999999" hidden="1" x14ac:dyDescent="0.2"/>
    <row r="15933" ht="10.199999999999999" hidden="1" x14ac:dyDescent="0.2"/>
    <row r="15934" ht="10.199999999999999" hidden="1" x14ac:dyDescent="0.2"/>
    <row r="15935" ht="10.199999999999999" hidden="1" x14ac:dyDescent="0.2"/>
    <row r="15936" ht="10.199999999999999" hidden="1" x14ac:dyDescent="0.2"/>
    <row r="15937" ht="10.199999999999999" hidden="1" x14ac:dyDescent="0.2"/>
    <row r="15938" ht="10.199999999999999" hidden="1" x14ac:dyDescent="0.2"/>
    <row r="15939" ht="10.199999999999999" hidden="1" x14ac:dyDescent="0.2"/>
    <row r="15940" ht="10.199999999999999" hidden="1" x14ac:dyDescent="0.2"/>
    <row r="15941" ht="10.199999999999999" hidden="1" x14ac:dyDescent="0.2"/>
    <row r="15942" ht="10.199999999999999" hidden="1" x14ac:dyDescent="0.2"/>
    <row r="15943" ht="10.199999999999999" hidden="1" x14ac:dyDescent="0.2"/>
    <row r="15944" ht="10.199999999999999" hidden="1" x14ac:dyDescent="0.2"/>
    <row r="15945" ht="10.199999999999999" hidden="1" x14ac:dyDescent="0.2"/>
    <row r="15946" ht="10.199999999999999" hidden="1" x14ac:dyDescent="0.2"/>
    <row r="15947" ht="10.199999999999999" hidden="1" x14ac:dyDescent="0.2"/>
    <row r="15948" ht="10.199999999999999" hidden="1" x14ac:dyDescent="0.2"/>
    <row r="15949" ht="10.199999999999999" hidden="1" x14ac:dyDescent="0.2"/>
    <row r="15950" ht="10.199999999999999" hidden="1" x14ac:dyDescent="0.2"/>
    <row r="15951" ht="10.199999999999999" hidden="1" x14ac:dyDescent="0.2"/>
    <row r="15952" ht="10.199999999999999" hidden="1" x14ac:dyDescent="0.2"/>
    <row r="15953" ht="10.199999999999999" hidden="1" x14ac:dyDescent="0.2"/>
    <row r="15954" ht="10.199999999999999" hidden="1" x14ac:dyDescent="0.2"/>
    <row r="15955" ht="10.199999999999999" hidden="1" x14ac:dyDescent="0.2"/>
    <row r="15956" ht="10.199999999999999" hidden="1" x14ac:dyDescent="0.2"/>
    <row r="15957" ht="10.199999999999999" hidden="1" x14ac:dyDescent="0.2"/>
    <row r="15958" ht="10.199999999999999" hidden="1" x14ac:dyDescent="0.2"/>
    <row r="15959" ht="10.199999999999999" hidden="1" x14ac:dyDescent="0.2"/>
    <row r="15960" ht="10.199999999999999" hidden="1" x14ac:dyDescent="0.2"/>
    <row r="15961" ht="10.199999999999999" hidden="1" x14ac:dyDescent="0.2"/>
    <row r="15962" ht="10.199999999999999" hidden="1" x14ac:dyDescent="0.2"/>
    <row r="15963" ht="10.199999999999999" hidden="1" x14ac:dyDescent="0.2"/>
    <row r="15964" ht="10.199999999999999" hidden="1" x14ac:dyDescent="0.2"/>
    <row r="15965" ht="10.199999999999999" hidden="1" x14ac:dyDescent="0.2"/>
    <row r="15966" ht="10.199999999999999" hidden="1" x14ac:dyDescent="0.2"/>
    <row r="15967" ht="10.199999999999999" hidden="1" x14ac:dyDescent="0.2"/>
    <row r="15968" ht="10.199999999999999" hidden="1" x14ac:dyDescent="0.2"/>
    <row r="15969" ht="10.199999999999999" hidden="1" x14ac:dyDescent="0.2"/>
    <row r="15970" ht="10.199999999999999" hidden="1" x14ac:dyDescent="0.2"/>
    <row r="15971" ht="10.199999999999999" hidden="1" x14ac:dyDescent="0.2"/>
    <row r="15972" ht="10.199999999999999" hidden="1" x14ac:dyDescent="0.2"/>
    <row r="15973" ht="10.199999999999999" hidden="1" x14ac:dyDescent="0.2"/>
    <row r="15974" ht="10.199999999999999" hidden="1" x14ac:dyDescent="0.2"/>
    <row r="15975" ht="10.199999999999999" hidden="1" x14ac:dyDescent="0.2"/>
    <row r="15976" ht="10.199999999999999" hidden="1" x14ac:dyDescent="0.2"/>
    <row r="15977" ht="10.199999999999999" hidden="1" x14ac:dyDescent="0.2"/>
    <row r="15978" ht="10.199999999999999" hidden="1" x14ac:dyDescent="0.2"/>
    <row r="15979" ht="10.199999999999999" hidden="1" x14ac:dyDescent="0.2"/>
    <row r="15980" ht="10.199999999999999" hidden="1" x14ac:dyDescent="0.2"/>
    <row r="15981" ht="10.199999999999999" hidden="1" x14ac:dyDescent="0.2"/>
    <row r="15982" ht="10.199999999999999" hidden="1" x14ac:dyDescent="0.2"/>
    <row r="15983" ht="10.199999999999999" hidden="1" x14ac:dyDescent="0.2"/>
    <row r="15984" ht="10.199999999999999" hidden="1" x14ac:dyDescent="0.2"/>
    <row r="15985" ht="10.199999999999999" hidden="1" x14ac:dyDescent="0.2"/>
    <row r="15986" ht="10.199999999999999" hidden="1" x14ac:dyDescent="0.2"/>
    <row r="15987" ht="10.199999999999999" hidden="1" x14ac:dyDescent="0.2"/>
    <row r="15988" ht="10.199999999999999" hidden="1" x14ac:dyDescent="0.2"/>
    <row r="15989" ht="10.199999999999999" hidden="1" x14ac:dyDescent="0.2"/>
    <row r="15990" ht="10.199999999999999" hidden="1" x14ac:dyDescent="0.2"/>
    <row r="15991" ht="10.199999999999999" hidden="1" x14ac:dyDescent="0.2"/>
    <row r="15992" ht="10.199999999999999" hidden="1" x14ac:dyDescent="0.2"/>
    <row r="15993" ht="10.199999999999999" hidden="1" x14ac:dyDescent="0.2"/>
    <row r="15994" ht="10.199999999999999" hidden="1" x14ac:dyDescent="0.2"/>
    <row r="15995" ht="10.199999999999999" hidden="1" x14ac:dyDescent="0.2"/>
    <row r="15996" ht="10.199999999999999" hidden="1" x14ac:dyDescent="0.2"/>
    <row r="15997" ht="10.199999999999999" hidden="1" x14ac:dyDescent="0.2"/>
    <row r="15998" ht="10.199999999999999" hidden="1" x14ac:dyDescent="0.2"/>
    <row r="15999" ht="10.199999999999999" hidden="1" x14ac:dyDescent="0.2"/>
    <row r="16000" ht="10.199999999999999" hidden="1" x14ac:dyDescent="0.2"/>
    <row r="16001" ht="10.199999999999999" hidden="1" x14ac:dyDescent="0.2"/>
    <row r="16002" ht="10.199999999999999" hidden="1" x14ac:dyDescent="0.2"/>
    <row r="16003" ht="10.199999999999999" hidden="1" x14ac:dyDescent="0.2"/>
    <row r="16004" ht="10.199999999999999" hidden="1" x14ac:dyDescent="0.2"/>
    <row r="16005" ht="10.199999999999999" hidden="1" x14ac:dyDescent="0.2"/>
    <row r="16006" ht="10.199999999999999" hidden="1" x14ac:dyDescent="0.2"/>
    <row r="16007" ht="10.199999999999999" hidden="1" x14ac:dyDescent="0.2"/>
    <row r="16008" ht="10.199999999999999" hidden="1" x14ac:dyDescent="0.2"/>
    <row r="16009" ht="10.199999999999999" hidden="1" x14ac:dyDescent="0.2"/>
    <row r="16010" ht="10.199999999999999" hidden="1" x14ac:dyDescent="0.2"/>
    <row r="16011" ht="10.199999999999999" hidden="1" x14ac:dyDescent="0.2"/>
    <row r="16012" ht="10.199999999999999" hidden="1" x14ac:dyDescent="0.2"/>
    <row r="16013" ht="10.199999999999999" hidden="1" x14ac:dyDescent="0.2"/>
    <row r="16014" ht="10.199999999999999" hidden="1" x14ac:dyDescent="0.2"/>
    <row r="16015" ht="10.199999999999999" hidden="1" x14ac:dyDescent="0.2"/>
    <row r="16016" ht="10.199999999999999" hidden="1" x14ac:dyDescent="0.2"/>
    <row r="16017" ht="10.199999999999999" hidden="1" x14ac:dyDescent="0.2"/>
    <row r="16018" ht="10.199999999999999" hidden="1" x14ac:dyDescent="0.2"/>
    <row r="16019" ht="10.199999999999999" hidden="1" x14ac:dyDescent="0.2"/>
    <row r="16020" ht="10.199999999999999" hidden="1" x14ac:dyDescent="0.2"/>
    <row r="16021" ht="10.199999999999999" hidden="1" x14ac:dyDescent="0.2"/>
    <row r="16022" ht="10.199999999999999" hidden="1" x14ac:dyDescent="0.2"/>
    <row r="16023" ht="10.199999999999999" hidden="1" x14ac:dyDescent="0.2"/>
    <row r="16024" ht="10.199999999999999" hidden="1" x14ac:dyDescent="0.2"/>
    <row r="16025" ht="10.199999999999999" hidden="1" x14ac:dyDescent="0.2"/>
    <row r="16026" ht="10.199999999999999" hidden="1" x14ac:dyDescent="0.2"/>
    <row r="16027" ht="10.199999999999999" hidden="1" x14ac:dyDescent="0.2"/>
    <row r="16028" ht="10.199999999999999" hidden="1" x14ac:dyDescent="0.2"/>
    <row r="16029" ht="10.199999999999999" hidden="1" x14ac:dyDescent="0.2"/>
    <row r="16030" ht="10.199999999999999" hidden="1" x14ac:dyDescent="0.2"/>
    <row r="16031" ht="10.199999999999999" hidden="1" x14ac:dyDescent="0.2"/>
    <row r="16032" ht="10.199999999999999" hidden="1" x14ac:dyDescent="0.2"/>
    <row r="16033" ht="10.199999999999999" hidden="1" x14ac:dyDescent="0.2"/>
    <row r="16034" ht="10.199999999999999" hidden="1" x14ac:dyDescent="0.2"/>
    <row r="16035" ht="10.199999999999999" hidden="1" x14ac:dyDescent="0.2"/>
    <row r="16036" ht="10.199999999999999" hidden="1" x14ac:dyDescent="0.2"/>
    <row r="16037" ht="10.199999999999999" hidden="1" x14ac:dyDescent="0.2"/>
    <row r="16038" ht="10.199999999999999" hidden="1" x14ac:dyDescent="0.2"/>
    <row r="16039" ht="10.199999999999999" hidden="1" x14ac:dyDescent="0.2"/>
    <row r="16040" ht="10.199999999999999" hidden="1" x14ac:dyDescent="0.2"/>
    <row r="16041" ht="10.199999999999999" hidden="1" x14ac:dyDescent="0.2"/>
    <row r="16042" ht="10.199999999999999" hidden="1" x14ac:dyDescent="0.2"/>
    <row r="16043" ht="10.199999999999999" hidden="1" x14ac:dyDescent="0.2"/>
    <row r="16044" ht="10.199999999999999" hidden="1" x14ac:dyDescent="0.2"/>
    <row r="16045" ht="10.199999999999999" hidden="1" x14ac:dyDescent="0.2"/>
    <row r="16046" ht="10.199999999999999" hidden="1" x14ac:dyDescent="0.2"/>
    <row r="16047" ht="10.199999999999999" hidden="1" x14ac:dyDescent="0.2"/>
    <row r="16048" ht="10.199999999999999" hidden="1" x14ac:dyDescent="0.2"/>
    <row r="16049" ht="10.199999999999999" hidden="1" x14ac:dyDescent="0.2"/>
    <row r="16050" ht="10.199999999999999" hidden="1" x14ac:dyDescent="0.2"/>
    <row r="16051" ht="10.199999999999999" hidden="1" x14ac:dyDescent="0.2"/>
    <row r="16052" ht="10.199999999999999" hidden="1" x14ac:dyDescent="0.2"/>
    <row r="16053" ht="10.199999999999999" hidden="1" x14ac:dyDescent="0.2"/>
    <row r="16054" ht="10.199999999999999" hidden="1" x14ac:dyDescent="0.2"/>
    <row r="16055" ht="10.199999999999999" hidden="1" x14ac:dyDescent="0.2"/>
    <row r="16056" ht="10.199999999999999" hidden="1" x14ac:dyDescent="0.2"/>
    <row r="16057" ht="10.199999999999999" hidden="1" x14ac:dyDescent="0.2"/>
    <row r="16058" ht="10.199999999999999" hidden="1" x14ac:dyDescent="0.2"/>
    <row r="16059" ht="10.199999999999999" hidden="1" x14ac:dyDescent="0.2"/>
    <row r="16060" ht="10.199999999999999" hidden="1" x14ac:dyDescent="0.2"/>
    <row r="16061" ht="10.199999999999999" hidden="1" x14ac:dyDescent="0.2"/>
    <row r="16062" ht="10.199999999999999" hidden="1" x14ac:dyDescent="0.2"/>
    <row r="16063" ht="10.199999999999999" hidden="1" x14ac:dyDescent="0.2"/>
    <row r="16064" ht="10.199999999999999" hidden="1" x14ac:dyDescent="0.2"/>
    <row r="16065" ht="10.199999999999999" hidden="1" x14ac:dyDescent="0.2"/>
    <row r="16066" ht="10.199999999999999" hidden="1" x14ac:dyDescent="0.2"/>
    <row r="16067" ht="10.199999999999999" hidden="1" x14ac:dyDescent="0.2"/>
    <row r="16068" ht="10.199999999999999" hidden="1" x14ac:dyDescent="0.2"/>
    <row r="16069" ht="10.199999999999999" hidden="1" x14ac:dyDescent="0.2"/>
    <row r="16070" ht="10.199999999999999" hidden="1" x14ac:dyDescent="0.2"/>
    <row r="16071" ht="10.199999999999999" hidden="1" x14ac:dyDescent="0.2"/>
    <row r="16072" ht="10.199999999999999" hidden="1" x14ac:dyDescent="0.2"/>
    <row r="16073" ht="10.199999999999999" hidden="1" x14ac:dyDescent="0.2"/>
    <row r="16074" ht="10.199999999999999" hidden="1" x14ac:dyDescent="0.2"/>
    <row r="16075" ht="10.199999999999999" hidden="1" x14ac:dyDescent="0.2"/>
    <row r="16076" ht="10.199999999999999" hidden="1" x14ac:dyDescent="0.2"/>
    <row r="16077" ht="10.199999999999999" hidden="1" x14ac:dyDescent="0.2"/>
    <row r="16078" ht="10.199999999999999" hidden="1" x14ac:dyDescent="0.2"/>
    <row r="16079" ht="10.199999999999999" hidden="1" x14ac:dyDescent="0.2"/>
    <row r="16080" ht="10.199999999999999" hidden="1" x14ac:dyDescent="0.2"/>
    <row r="16081" ht="10.199999999999999" hidden="1" x14ac:dyDescent="0.2"/>
    <row r="16082" ht="10.199999999999999" hidden="1" x14ac:dyDescent="0.2"/>
    <row r="16083" ht="10.199999999999999" hidden="1" x14ac:dyDescent="0.2"/>
    <row r="16084" ht="10.199999999999999" hidden="1" x14ac:dyDescent="0.2"/>
    <row r="16085" ht="10.199999999999999" hidden="1" x14ac:dyDescent="0.2"/>
    <row r="16086" ht="10.199999999999999" hidden="1" x14ac:dyDescent="0.2"/>
    <row r="16087" ht="10.199999999999999" hidden="1" x14ac:dyDescent="0.2"/>
    <row r="16088" ht="10.199999999999999" hidden="1" x14ac:dyDescent="0.2"/>
    <row r="16089" ht="10.199999999999999" hidden="1" x14ac:dyDescent="0.2"/>
    <row r="16090" ht="10.199999999999999" hidden="1" x14ac:dyDescent="0.2"/>
    <row r="16091" ht="10.199999999999999" hidden="1" x14ac:dyDescent="0.2"/>
    <row r="16092" ht="10.199999999999999" hidden="1" x14ac:dyDescent="0.2"/>
    <row r="16093" ht="10.199999999999999" hidden="1" x14ac:dyDescent="0.2"/>
    <row r="16094" ht="10.199999999999999" hidden="1" x14ac:dyDescent="0.2"/>
    <row r="16095" ht="10.199999999999999" hidden="1" x14ac:dyDescent="0.2"/>
    <row r="16096" ht="10.199999999999999" hidden="1" x14ac:dyDescent="0.2"/>
    <row r="16097" ht="10.199999999999999" hidden="1" x14ac:dyDescent="0.2"/>
    <row r="16098" ht="10.199999999999999" hidden="1" x14ac:dyDescent="0.2"/>
    <row r="16099" ht="10.199999999999999" hidden="1" x14ac:dyDescent="0.2"/>
    <row r="16100" ht="10.199999999999999" hidden="1" x14ac:dyDescent="0.2"/>
    <row r="16101" ht="10.199999999999999" hidden="1" x14ac:dyDescent="0.2"/>
    <row r="16102" ht="10.199999999999999" hidden="1" x14ac:dyDescent="0.2"/>
    <row r="16103" ht="10.199999999999999" hidden="1" x14ac:dyDescent="0.2"/>
    <row r="16104" ht="10.199999999999999" hidden="1" x14ac:dyDescent="0.2"/>
    <row r="16105" ht="10.199999999999999" hidden="1" x14ac:dyDescent="0.2"/>
    <row r="16106" ht="10.199999999999999" hidden="1" x14ac:dyDescent="0.2"/>
    <row r="16107" ht="10.199999999999999" hidden="1" x14ac:dyDescent="0.2"/>
    <row r="16108" ht="10.199999999999999" hidden="1" x14ac:dyDescent="0.2"/>
    <row r="16109" ht="10.199999999999999" hidden="1" x14ac:dyDescent="0.2"/>
    <row r="16110" ht="10.199999999999999" hidden="1" x14ac:dyDescent="0.2"/>
    <row r="16111" ht="10.199999999999999" hidden="1" x14ac:dyDescent="0.2"/>
    <row r="16112" ht="10.199999999999999" hidden="1" x14ac:dyDescent="0.2"/>
    <row r="16113" ht="10.199999999999999" hidden="1" x14ac:dyDescent="0.2"/>
    <row r="16114" ht="10.199999999999999" hidden="1" x14ac:dyDescent="0.2"/>
    <row r="16115" ht="10.199999999999999" hidden="1" x14ac:dyDescent="0.2"/>
    <row r="16116" ht="10.199999999999999" hidden="1" x14ac:dyDescent="0.2"/>
    <row r="16117" ht="10.199999999999999" hidden="1" x14ac:dyDescent="0.2"/>
    <row r="16118" ht="10.199999999999999" hidden="1" x14ac:dyDescent="0.2"/>
    <row r="16119" ht="10.199999999999999" hidden="1" x14ac:dyDescent="0.2"/>
    <row r="16120" ht="10.199999999999999" hidden="1" x14ac:dyDescent="0.2"/>
    <row r="16121" ht="10.199999999999999" hidden="1" x14ac:dyDescent="0.2"/>
    <row r="16122" ht="10.199999999999999" hidden="1" x14ac:dyDescent="0.2"/>
    <row r="16123" ht="10.199999999999999" hidden="1" x14ac:dyDescent="0.2"/>
    <row r="16124" ht="10.199999999999999" hidden="1" x14ac:dyDescent="0.2"/>
    <row r="16125" ht="10.199999999999999" hidden="1" x14ac:dyDescent="0.2"/>
    <row r="16126" ht="10.199999999999999" hidden="1" x14ac:dyDescent="0.2"/>
    <row r="16127" ht="10.199999999999999" hidden="1" x14ac:dyDescent="0.2"/>
    <row r="16128" ht="10.199999999999999" hidden="1" x14ac:dyDescent="0.2"/>
    <row r="16129" ht="10.199999999999999" hidden="1" x14ac:dyDescent="0.2"/>
    <row r="16130" ht="10.199999999999999" hidden="1" x14ac:dyDescent="0.2"/>
    <row r="16131" ht="10.199999999999999" hidden="1" x14ac:dyDescent="0.2"/>
    <row r="16132" ht="10.199999999999999" hidden="1" x14ac:dyDescent="0.2"/>
    <row r="16133" ht="10.199999999999999" hidden="1" x14ac:dyDescent="0.2"/>
    <row r="16134" ht="10.199999999999999" hidden="1" x14ac:dyDescent="0.2"/>
    <row r="16135" ht="10.199999999999999" hidden="1" x14ac:dyDescent="0.2"/>
    <row r="16136" ht="10.199999999999999" hidden="1" x14ac:dyDescent="0.2"/>
    <row r="16137" ht="10.199999999999999" hidden="1" x14ac:dyDescent="0.2"/>
    <row r="16138" ht="10.199999999999999" hidden="1" x14ac:dyDescent="0.2"/>
    <row r="16139" ht="10.199999999999999" hidden="1" x14ac:dyDescent="0.2"/>
    <row r="16140" ht="10.199999999999999" hidden="1" x14ac:dyDescent="0.2"/>
    <row r="16141" ht="10.199999999999999" hidden="1" x14ac:dyDescent="0.2"/>
    <row r="16142" ht="10.199999999999999" hidden="1" x14ac:dyDescent="0.2"/>
    <row r="16143" ht="10.199999999999999" hidden="1" x14ac:dyDescent="0.2"/>
    <row r="16144" ht="10.199999999999999" hidden="1" x14ac:dyDescent="0.2"/>
    <row r="16145" ht="10.199999999999999" hidden="1" x14ac:dyDescent="0.2"/>
    <row r="16146" ht="10.199999999999999" hidden="1" x14ac:dyDescent="0.2"/>
    <row r="16147" ht="10.199999999999999" hidden="1" x14ac:dyDescent="0.2"/>
    <row r="16148" ht="10.199999999999999" hidden="1" x14ac:dyDescent="0.2"/>
    <row r="16149" ht="10.199999999999999" hidden="1" x14ac:dyDescent="0.2"/>
    <row r="16150" ht="10.199999999999999" hidden="1" x14ac:dyDescent="0.2"/>
    <row r="16151" ht="10.199999999999999" hidden="1" x14ac:dyDescent="0.2"/>
    <row r="16152" ht="10.199999999999999" hidden="1" x14ac:dyDescent="0.2"/>
    <row r="16153" ht="10.199999999999999" hidden="1" x14ac:dyDescent="0.2"/>
    <row r="16154" ht="10.199999999999999" hidden="1" x14ac:dyDescent="0.2"/>
    <row r="16155" ht="10.199999999999999" hidden="1" x14ac:dyDescent="0.2"/>
    <row r="16156" ht="10.199999999999999" hidden="1" x14ac:dyDescent="0.2"/>
    <row r="16157" ht="10.199999999999999" hidden="1" x14ac:dyDescent="0.2"/>
    <row r="16158" ht="10.199999999999999" hidden="1" x14ac:dyDescent="0.2"/>
    <row r="16159" ht="10.199999999999999" hidden="1" x14ac:dyDescent="0.2"/>
    <row r="16160" ht="10.199999999999999" hidden="1" x14ac:dyDescent="0.2"/>
    <row r="16161" ht="10.199999999999999" hidden="1" x14ac:dyDescent="0.2"/>
    <row r="16162" ht="10.199999999999999" hidden="1" x14ac:dyDescent="0.2"/>
    <row r="16163" ht="10.199999999999999" hidden="1" x14ac:dyDescent="0.2"/>
    <row r="16164" ht="10.199999999999999" hidden="1" x14ac:dyDescent="0.2"/>
    <row r="16165" ht="10.199999999999999" hidden="1" x14ac:dyDescent="0.2"/>
    <row r="16166" ht="10.199999999999999" hidden="1" x14ac:dyDescent="0.2"/>
    <row r="16167" ht="10.199999999999999" hidden="1" x14ac:dyDescent="0.2"/>
    <row r="16168" ht="10.199999999999999" hidden="1" x14ac:dyDescent="0.2"/>
    <row r="16169" ht="10.199999999999999" hidden="1" x14ac:dyDescent="0.2"/>
    <row r="16170" ht="10.199999999999999" hidden="1" x14ac:dyDescent="0.2"/>
    <row r="16171" ht="10.199999999999999" hidden="1" x14ac:dyDescent="0.2"/>
    <row r="16172" ht="10.199999999999999" hidden="1" x14ac:dyDescent="0.2"/>
    <row r="16173" ht="10.199999999999999" hidden="1" x14ac:dyDescent="0.2"/>
    <row r="16174" ht="10.199999999999999" hidden="1" x14ac:dyDescent="0.2"/>
    <row r="16175" ht="10.199999999999999" hidden="1" x14ac:dyDescent="0.2"/>
    <row r="16176" ht="10.199999999999999" hidden="1" x14ac:dyDescent="0.2"/>
    <row r="16177" ht="10.199999999999999" hidden="1" x14ac:dyDescent="0.2"/>
    <row r="16178" ht="10.199999999999999" hidden="1" x14ac:dyDescent="0.2"/>
    <row r="16179" ht="10.199999999999999" hidden="1" x14ac:dyDescent="0.2"/>
    <row r="16180" ht="10.199999999999999" hidden="1" x14ac:dyDescent="0.2"/>
    <row r="16181" ht="10.199999999999999" hidden="1" x14ac:dyDescent="0.2"/>
    <row r="16182" ht="10.199999999999999" hidden="1" x14ac:dyDescent="0.2"/>
    <row r="16183" ht="10.199999999999999" hidden="1" x14ac:dyDescent="0.2"/>
    <row r="16184" ht="10.199999999999999" hidden="1" x14ac:dyDescent="0.2"/>
    <row r="16185" ht="10.199999999999999" hidden="1" x14ac:dyDescent="0.2"/>
    <row r="16186" ht="10.199999999999999" hidden="1" x14ac:dyDescent="0.2"/>
    <row r="16187" ht="10.199999999999999" hidden="1" x14ac:dyDescent="0.2"/>
    <row r="16188" ht="10.199999999999999" hidden="1" x14ac:dyDescent="0.2"/>
    <row r="16189" ht="10.199999999999999" hidden="1" x14ac:dyDescent="0.2"/>
    <row r="16190" ht="10.199999999999999" hidden="1" x14ac:dyDescent="0.2"/>
    <row r="16191" ht="10.199999999999999" hidden="1" x14ac:dyDescent="0.2"/>
    <row r="16192" ht="10.199999999999999" hidden="1" x14ac:dyDescent="0.2"/>
    <row r="16193" ht="10.199999999999999" hidden="1" x14ac:dyDescent="0.2"/>
    <row r="16194" ht="10.199999999999999" hidden="1" x14ac:dyDescent="0.2"/>
    <row r="16195" ht="10.199999999999999" hidden="1" x14ac:dyDescent="0.2"/>
    <row r="16196" ht="10.199999999999999" hidden="1" x14ac:dyDescent="0.2"/>
    <row r="16197" ht="10.199999999999999" hidden="1" x14ac:dyDescent="0.2"/>
    <row r="16198" ht="10.199999999999999" hidden="1" x14ac:dyDescent="0.2"/>
    <row r="16199" ht="10.199999999999999" hidden="1" x14ac:dyDescent="0.2"/>
    <row r="16200" ht="10.199999999999999" hidden="1" x14ac:dyDescent="0.2"/>
    <row r="16201" ht="10.199999999999999" hidden="1" x14ac:dyDescent="0.2"/>
    <row r="16202" ht="10.199999999999999" hidden="1" x14ac:dyDescent="0.2"/>
    <row r="16203" ht="10.199999999999999" hidden="1" x14ac:dyDescent="0.2"/>
    <row r="16204" ht="10.199999999999999" hidden="1" x14ac:dyDescent="0.2"/>
    <row r="16205" ht="10.199999999999999" hidden="1" x14ac:dyDescent="0.2"/>
    <row r="16206" ht="10.199999999999999" hidden="1" x14ac:dyDescent="0.2"/>
    <row r="16207" ht="10.199999999999999" hidden="1" x14ac:dyDescent="0.2"/>
    <row r="16208" ht="10.199999999999999" hidden="1" x14ac:dyDescent="0.2"/>
    <row r="16209" ht="10.199999999999999" hidden="1" x14ac:dyDescent="0.2"/>
    <row r="16210" ht="10.199999999999999" hidden="1" x14ac:dyDescent="0.2"/>
    <row r="16211" ht="10.199999999999999" hidden="1" x14ac:dyDescent="0.2"/>
    <row r="16212" ht="10.199999999999999" hidden="1" x14ac:dyDescent="0.2"/>
    <row r="16213" ht="10.199999999999999" hidden="1" x14ac:dyDescent="0.2"/>
    <row r="16214" ht="10.199999999999999" hidden="1" x14ac:dyDescent="0.2"/>
    <row r="16215" ht="10.199999999999999" hidden="1" x14ac:dyDescent="0.2"/>
    <row r="16216" ht="10.199999999999999" hidden="1" x14ac:dyDescent="0.2"/>
    <row r="16217" ht="10.199999999999999" hidden="1" x14ac:dyDescent="0.2"/>
    <row r="16218" ht="10.199999999999999" hidden="1" x14ac:dyDescent="0.2"/>
    <row r="16219" ht="10.199999999999999" hidden="1" x14ac:dyDescent="0.2"/>
    <row r="16220" ht="10.199999999999999" hidden="1" x14ac:dyDescent="0.2"/>
    <row r="16221" ht="10.199999999999999" hidden="1" x14ac:dyDescent="0.2"/>
    <row r="16222" ht="10.199999999999999" hidden="1" x14ac:dyDescent="0.2"/>
    <row r="16223" ht="10.199999999999999" hidden="1" x14ac:dyDescent="0.2"/>
    <row r="16224" ht="10.199999999999999" hidden="1" x14ac:dyDescent="0.2"/>
    <row r="16225" ht="10.199999999999999" hidden="1" x14ac:dyDescent="0.2"/>
    <row r="16226" ht="10.199999999999999" hidden="1" x14ac:dyDescent="0.2"/>
    <row r="16227" ht="10.199999999999999" hidden="1" x14ac:dyDescent="0.2"/>
    <row r="16228" ht="10.199999999999999" hidden="1" x14ac:dyDescent="0.2"/>
    <row r="16229" ht="10.199999999999999" hidden="1" x14ac:dyDescent="0.2"/>
    <row r="16230" ht="10.199999999999999" hidden="1" x14ac:dyDescent="0.2"/>
    <row r="16231" ht="10.199999999999999" hidden="1" x14ac:dyDescent="0.2"/>
    <row r="16232" ht="10.199999999999999" hidden="1" x14ac:dyDescent="0.2"/>
    <row r="16233" ht="10.199999999999999" hidden="1" x14ac:dyDescent="0.2"/>
    <row r="16234" ht="10.199999999999999" hidden="1" x14ac:dyDescent="0.2"/>
    <row r="16235" ht="10.199999999999999" hidden="1" x14ac:dyDescent="0.2"/>
    <row r="16236" ht="10.199999999999999" hidden="1" x14ac:dyDescent="0.2"/>
    <row r="16237" ht="10.199999999999999" hidden="1" x14ac:dyDescent="0.2"/>
    <row r="16238" ht="10.199999999999999" hidden="1" x14ac:dyDescent="0.2"/>
    <row r="16239" ht="10.199999999999999" hidden="1" x14ac:dyDescent="0.2"/>
    <row r="16240" ht="10.199999999999999" hidden="1" x14ac:dyDescent="0.2"/>
    <row r="16241" ht="10.199999999999999" hidden="1" x14ac:dyDescent="0.2"/>
    <row r="16242" ht="10.199999999999999" hidden="1" x14ac:dyDescent="0.2"/>
    <row r="16243" ht="10.199999999999999" hidden="1" x14ac:dyDescent="0.2"/>
    <row r="16244" ht="10.199999999999999" hidden="1" x14ac:dyDescent="0.2"/>
    <row r="16245" ht="10.199999999999999" hidden="1" x14ac:dyDescent="0.2"/>
    <row r="16246" ht="10.199999999999999" hidden="1" x14ac:dyDescent="0.2"/>
    <row r="16247" ht="10.199999999999999" hidden="1" x14ac:dyDescent="0.2"/>
    <row r="16248" ht="10.199999999999999" hidden="1" x14ac:dyDescent="0.2"/>
    <row r="16249" ht="10.199999999999999" hidden="1" x14ac:dyDescent="0.2"/>
    <row r="16250" ht="10.199999999999999" hidden="1" x14ac:dyDescent="0.2"/>
    <row r="16251" ht="10.199999999999999" hidden="1" x14ac:dyDescent="0.2"/>
    <row r="16252" ht="10.199999999999999" hidden="1" x14ac:dyDescent="0.2"/>
    <row r="16253" ht="10.199999999999999" hidden="1" x14ac:dyDescent="0.2"/>
    <row r="16254" ht="10.199999999999999" hidden="1" x14ac:dyDescent="0.2"/>
    <row r="16255" ht="10.199999999999999" hidden="1" x14ac:dyDescent="0.2"/>
    <row r="16256" ht="10.199999999999999" hidden="1" x14ac:dyDescent="0.2"/>
    <row r="16257" ht="10.199999999999999" hidden="1" x14ac:dyDescent="0.2"/>
    <row r="16258" ht="10.199999999999999" hidden="1" x14ac:dyDescent="0.2"/>
    <row r="16259" ht="10.199999999999999" hidden="1" x14ac:dyDescent="0.2"/>
    <row r="16260" ht="10.199999999999999" hidden="1" x14ac:dyDescent="0.2"/>
    <row r="16261" ht="10.199999999999999" hidden="1" x14ac:dyDescent="0.2"/>
    <row r="16262" ht="10.199999999999999" hidden="1" x14ac:dyDescent="0.2"/>
    <row r="16263" ht="10.199999999999999" hidden="1" x14ac:dyDescent="0.2"/>
    <row r="16264" ht="10.199999999999999" hidden="1" x14ac:dyDescent="0.2"/>
    <row r="16265" ht="10.199999999999999" hidden="1" x14ac:dyDescent="0.2"/>
    <row r="16266" ht="10.199999999999999" hidden="1" x14ac:dyDescent="0.2"/>
    <row r="16267" ht="10.199999999999999" hidden="1" x14ac:dyDescent="0.2"/>
    <row r="16268" ht="10.199999999999999" hidden="1" x14ac:dyDescent="0.2"/>
    <row r="16269" ht="10.199999999999999" hidden="1" x14ac:dyDescent="0.2"/>
    <row r="16270" ht="10.199999999999999" hidden="1" x14ac:dyDescent="0.2"/>
    <row r="16271" ht="10.199999999999999" hidden="1" x14ac:dyDescent="0.2"/>
    <row r="16272" ht="10.199999999999999" hidden="1" x14ac:dyDescent="0.2"/>
    <row r="16273" ht="10.199999999999999" hidden="1" x14ac:dyDescent="0.2"/>
    <row r="16274" ht="10.199999999999999" hidden="1" x14ac:dyDescent="0.2"/>
    <row r="16275" ht="10.199999999999999" hidden="1" x14ac:dyDescent="0.2"/>
    <row r="16276" ht="10.199999999999999" hidden="1" x14ac:dyDescent="0.2"/>
    <row r="16277" ht="10.199999999999999" hidden="1" x14ac:dyDescent="0.2"/>
    <row r="16278" ht="10.199999999999999" hidden="1" x14ac:dyDescent="0.2"/>
    <row r="16279" ht="10.199999999999999" hidden="1" x14ac:dyDescent="0.2"/>
    <row r="16280" ht="10.199999999999999" hidden="1" x14ac:dyDescent="0.2"/>
    <row r="16281" ht="10.199999999999999" hidden="1" x14ac:dyDescent="0.2"/>
    <row r="16282" ht="10.199999999999999" hidden="1" x14ac:dyDescent="0.2"/>
    <row r="16283" ht="10.199999999999999" hidden="1" x14ac:dyDescent="0.2"/>
    <row r="16284" ht="10.199999999999999" hidden="1" x14ac:dyDescent="0.2"/>
    <row r="16285" ht="10.199999999999999" hidden="1" x14ac:dyDescent="0.2"/>
    <row r="16286" ht="10.199999999999999" hidden="1" x14ac:dyDescent="0.2"/>
    <row r="16287" ht="10.199999999999999" hidden="1" x14ac:dyDescent="0.2"/>
    <row r="16288" ht="10.199999999999999" hidden="1" x14ac:dyDescent="0.2"/>
    <row r="16289" ht="10.199999999999999" hidden="1" x14ac:dyDescent="0.2"/>
    <row r="16290" ht="10.199999999999999" hidden="1" x14ac:dyDescent="0.2"/>
    <row r="16291" ht="10.199999999999999" hidden="1" x14ac:dyDescent="0.2"/>
    <row r="16292" ht="10.199999999999999" hidden="1" x14ac:dyDescent="0.2"/>
    <row r="16293" ht="10.199999999999999" hidden="1" x14ac:dyDescent="0.2"/>
    <row r="16294" ht="10.199999999999999" hidden="1" x14ac:dyDescent="0.2"/>
    <row r="16295" ht="10.199999999999999" hidden="1" x14ac:dyDescent="0.2"/>
    <row r="16296" ht="10.199999999999999" hidden="1" x14ac:dyDescent="0.2"/>
    <row r="16297" ht="10.199999999999999" hidden="1" x14ac:dyDescent="0.2"/>
    <row r="16298" ht="10.199999999999999" hidden="1" x14ac:dyDescent="0.2"/>
    <row r="16299" ht="10.199999999999999" hidden="1" x14ac:dyDescent="0.2"/>
    <row r="16300" ht="10.199999999999999" hidden="1" x14ac:dyDescent="0.2"/>
    <row r="16301" ht="10.199999999999999" hidden="1" x14ac:dyDescent="0.2"/>
    <row r="16302" ht="10.199999999999999" hidden="1" x14ac:dyDescent="0.2"/>
    <row r="16303" ht="10.199999999999999" hidden="1" x14ac:dyDescent="0.2"/>
    <row r="16304" ht="10.199999999999999" hidden="1" x14ac:dyDescent="0.2"/>
    <row r="16305" ht="10.199999999999999" hidden="1" x14ac:dyDescent="0.2"/>
    <row r="16306" ht="10.199999999999999" hidden="1" x14ac:dyDescent="0.2"/>
    <row r="16307" ht="10.199999999999999" hidden="1" x14ac:dyDescent="0.2"/>
    <row r="16308" ht="10.199999999999999" hidden="1" x14ac:dyDescent="0.2"/>
    <row r="16309" ht="10.199999999999999" hidden="1" x14ac:dyDescent="0.2"/>
    <row r="16310" ht="10.199999999999999" hidden="1" x14ac:dyDescent="0.2"/>
    <row r="16311" ht="10.199999999999999" hidden="1" x14ac:dyDescent="0.2"/>
    <row r="16312" ht="10.199999999999999" hidden="1" x14ac:dyDescent="0.2"/>
    <row r="16313" ht="10.199999999999999" hidden="1" x14ac:dyDescent="0.2"/>
    <row r="16314" ht="10.199999999999999" hidden="1" x14ac:dyDescent="0.2"/>
    <row r="16315" ht="10.199999999999999" hidden="1" x14ac:dyDescent="0.2"/>
    <row r="16316" ht="10.199999999999999" hidden="1" x14ac:dyDescent="0.2"/>
    <row r="16317" ht="10.199999999999999" hidden="1" x14ac:dyDescent="0.2"/>
    <row r="16318" ht="10.199999999999999" hidden="1" x14ac:dyDescent="0.2"/>
    <row r="16319" ht="10.199999999999999" hidden="1" x14ac:dyDescent="0.2"/>
    <row r="16320" ht="10.199999999999999" hidden="1" x14ac:dyDescent="0.2"/>
    <row r="16321" ht="10.199999999999999" hidden="1" x14ac:dyDescent="0.2"/>
    <row r="16322" ht="10.199999999999999" hidden="1" x14ac:dyDescent="0.2"/>
    <row r="16323" ht="10.199999999999999" hidden="1" x14ac:dyDescent="0.2"/>
    <row r="16324" ht="10.199999999999999" hidden="1" x14ac:dyDescent="0.2"/>
    <row r="16325" ht="10.199999999999999" hidden="1" x14ac:dyDescent="0.2"/>
    <row r="16326" ht="10.199999999999999" hidden="1" x14ac:dyDescent="0.2"/>
    <row r="16327" ht="10.199999999999999" hidden="1" x14ac:dyDescent="0.2"/>
    <row r="16328" ht="10.199999999999999" hidden="1" x14ac:dyDescent="0.2"/>
    <row r="16329" ht="10.199999999999999" hidden="1" x14ac:dyDescent="0.2"/>
    <row r="16330" ht="10.199999999999999" hidden="1" x14ac:dyDescent="0.2"/>
    <row r="16331" ht="10.199999999999999" hidden="1" x14ac:dyDescent="0.2"/>
    <row r="16332" ht="10.199999999999999" hidden="1" x14ac:dyDescent="0.2"/>
    <row r="16333" ht="10.199999999999999" hidden="1" x14ac:dyDescent="0.2"/>
    <row r="16334" ht="10.199999999999999" hidden="1" x14ac:dyDescent="0.2"/>
    <row r="16335" ht="10.199999999999999" hidden="1" x14ac:dyDescent="0.2"/>
    <row r="16336" ht="10.199999999999999" hidden="1" x14ac:dyDescent="0.2"/>
    <row r="16337" ht="10.199999999999999" hidden="1" x14ac:dyDescent="0.2"/>
    <row r="16338" ht="10.199999999999999" hidden="1" x14ac:dyDescent="0.2"/>
    <row r="16339" ht="10.199999999999999" hidden="1" x14ac:dyDescent="0.2"/>
    <row r="16340" ht="10.199999999999999" hidden="1" x14ac:dyDescent="0.2"/>
    <row r="16341" ht="10.199999999999999" hidden="1" x14ac:dyDescent="0.2"/>
    <row r="16342" ht="10.199999999999999" hidden="1" x14ac:dyDescent="0.2"/>
    <row r="16343" ht="10.199999999999999" hidden="1" x14ac:dyDescent="0.2"/>
    <row r="16344" ht="10.199999999999999" hidden="1" x14ac:dyDescent="0.2"/>
    <row r="16345" ht="10.199999999999999" hidden="1" x14ac:dyDescent="0.2"/>
    <row r="16346" ht="10.199999999999999" hidden="1" x14ac:dyDescent="0.2"/>
    <row r="16347" ht="10.199999999999999" hidden="1" x14ac:dyDescent="0.2"/>
    <row r="16348" ht="10.199999999999999" hidden="1" x14ac:dyDescent="0.2"/>
    <row r="16349" ht="10.199999999999999" hidden="1" x14ac:dyDescent="0.2"/>
    <row r="16350" ht="10.199999999999999" hidden="1" x14ac:dyDescent="0.2"/>
    <row r="16351" ht="10.199999999999999" hidden="1" x14ac:dyDescent="0.2"/>
    <row r="16352" ht="10.199999999999999" hidden="1" x14ac:dyDescent="0.2"/>
    <row r="16353" ht="10.199999999999999" hidden="1" x14ac:dyDescent="0.2"/>
    <row r="16354" ht="10.199999999999999" hidden="1" x14ac:dyDescent="0.2"/>
    <row r="16355" ht="10.199999999999999" hidden="1" x14ac:dyDescent="0.2"/>
    <row r="16356" ht="10.199999999999999" hidden="1" x14ac:dyDescent="0.2"/>
    <row r="16357" ht="10.199999999999999" hidden="1" x14ac:dyDescent="0.2"/>
    <row r="16358" ht="10.199999999999999" hidden="1" x14ac:dyDescent="0.2"/>
    <row r="16359" ht="10.199999999999999" hidden="1" x14ac:dyDescent="0.2"/>
    <row r="16360" ht="10.199999999999999" hidden="1" x14ac:dyDescent="0.2"/>
    <row r="16361" ht="10.199999999999999" hidden="1" x14ac:dyDescent="0.2"/>
    <row r="16362" ht="10.199999999999999" hidden="1" x14ac:dyDescent="0.2"/>
    <row r="16363" ht="10.199999999999999" hidden="1" x14ac:dyDescent="0.2"/>
    <row r="16364" ht="10.199999999999999" hidden="1" x14ac:dyDescent="0.2"/>
    <row r="16365" ht="10.199999999999999" hidden="1" x14ac:dyDescent="0.2"/>
    <row r="16366" ht="10.199999999999999" hidden="1" x14ac:dyDescent="0.2"/>
    <row r="16367" ht="10.199999999999999" hidden="1" x14ac:dyDescent="0.2"/>
    <row r="16368" ht="10.199999999999999" hidden="1" x14ac:dyDescent="0.2"/>
    <row r="16369" ht="10.199999999999999" hidden="1" x14ac:dyDescent="0.2"/>
    <row r="16370" ht="10.199999999999999" hidden="1" x14ac:dyDescent="0.2"/>
    <row r="16371" ht="10.199999999999999" hidden="1" x14ac:dyDescent="0.2"/>
    <row r="16372" ht="10.199999999999999" hidden="1" x14ac:dyDescent="0.2"/>
    <row r="16373" ht="10.199999999999999" hidden="1" x14ac:dyDescent="0.2"/>
    <row r="16374" ht="10.199999999999999" hidden="1" x14ac:dyDescent="0.2"/>
    <row r="16375" ht="10.199999999999999" hidden="1" x14ac:dyDescent="0.2"/>
    <row r="16376" ht="10.199999999999999" hidden="1" x14ac:dyDescent="0.2"/>
    <row r="16377" ht="10.199999999999999" hidden="1" x14ac:dyDescent="0.2"/>
    <row r="16378" ht="10.199999999999999" hidden="1" x14ac:dyDescent="0.2"/>
    <row r="16379" ht="10.199999999999999" hidden="1" x14ac:dyDescent="0.2"/>
    <row r="16380" ht="10.199999999999999" hidden="1" x14ac:dyDescent="0.2"/>
    <row r="16381" ht="10.199999999999999" hidden="1" x14ac:dyDescent="0.2"/>
    <row r="16382" ht="10.199999999999999" hidden="1" x14ac:dyDescent="0.2"/>
    <row r="16383" ht="10.199999999999999" hidden="1" x14ac:dyDescent="0.2"/>
    <row r="16384" ht="10.199999999999999" hidden="1" x14ac:dyDescent="0.2"/>
    <row r="16385" ht="10.199999999999999" hidden="1" x14ac:dyDescent="0.2"/>
    <row r="16386" ht="10.199999999999999" hidden="1" x14ac:dyDescent="0.2"/>
    <row r="16387" ht="10.199999999999999" hidden="1" x14ac:dyDescent="0.2"/>
    <row r="16388" ht="10.199999999999999" hidden="1" x14ac:dyDescent="0.2"/>
    <row r="16389" ht="10.199999999999999" hidden="1" x14ac:dyDescent="0.2"/>
    <row r="16390" ht="10.199999999999999" hidden="1" x14ac:dyDescent="0.2"/>
    <row r="16391" ht="10.199999999999999" hidden="1" x14ac:dyDescent="0.2"/>
    <row r="16392" ht="10.199999999999999" hidden="1" x14ac:dyDescent="0.2"/>
    <row r="16393" ht="10.199999999999999" hidden="1" x14ac:dyDescent="0.2"/>
    <row r="16394" ht="10.199999999999999" hidden="1" x14ac:dyDescent="0.2"/>
    <row r="16395" ht="10.199999999999999" hidden="1" x14ac:dyDescent="0.2"/>
    <row r="16396" ht="10.199999999999999" hidden="1" x14ac:dyDescent="0.2"/>
    <row r="16397" ht="10.199999999999999" hidden="1" x14ac:dyDescent="0.2"/>
    <row r="16398" ht="10.199999999999999" hidden="1" x14ac:dyDescent="0.2"/>
    <row r="16399" ht="10.199999999999999" hidden="1" x14ac:dyDescent="0.2"/>
    <row r="16400" ht="10.199999999999999" hidden="1" x14ac:dyDescent="0.2"/>
    <row r="16401" ht="10.199999999999999" hidden="1" x14ac:dyDescent="0.2"/>
    <row r="16402" ht="10.199999999999999" hidden="1" x14ac:dyDescent="0.2"/>
    <row r="16403" ht="10.199999999999999" hidden="1" x14ac:dyDescent="0.2"/>
    <row r="16404" ht="10.199999999999999" hidden="1" x14ac:dyDescent="0.2"/>
    <row r="16405" ht="10.199999999999999" hidden="1" x14ac:dyDescent="0.2"/>
    <row r="16406" ht="10.199999999999999" hidden="1" x14ac:dyDescent="0.2"/>
    <row r="16407" ht="10.199999999999999" hidden="1" x14ac:dyDescent="0.2"/>
    <row r="16408" ht="10.199999999999999" hidden="1" x14ac:dyDescent="0.2"/>
    <row r="16409" ht="10.199999999999999" hidden="1" x14ac:dyDescent="0.2"/>
    <row r="16410" ht="10.199999999999999" hidden="1" x14ac:dyDescent="0.2"/>
    <row r="16411" ht="10.199999999999999" hidden="1" x14ac:dyDescent="0.2"/>
    <row r="16412" ht="10.199999999999999" hidden="1" x14ac:dyDescent="0.2"/>
    <row r="16413" ht="10.199999999999999" hidden="1" x14ac:dyDescent="0.2"/>
    <row r="16414" ht="10.199999999999999" hidden="1" x14ac:dyDescent="0.2"/>
    <row r="16415" ht="10.199999999999999" hidden="1" x14ac:dyDescent="0.2"/>
    <row r="16416" ht="10.199999999999999" hidden="1" x14ac:dyDescent="0.2"/>
    <row r="16417" ht="10.199999999999999" hidden="1" x14ac:dyDescent="0.2"/>
    <row r="16418" ht="10.199999999999999" hidden="1" x14ac:dyDescent="0.2"/>
    <row r="16419" ht="10.199999999999999" hidden="1" x14ac:dyDescent="0.2"/>
    <row r="16420" ht="10.199999999999999" hidden="1" x14ac:dyDescent="0.2"/>
    <row r="16421" ht="10.199999999999999" hidden="1" x14ac:dyDescent="0.2"/>
    <row r="16422" ht="10.199999999999999" hidden="1" x14ac:dyDescent="0.2"/>
    <row r="16423" ht="10.199999999999999" hidden="1" x14ac:dyDescent="0.2"/>
    <row r="16424" ht="10.199999999999999" hidden="1" x14ac:dyDescent="0.2"/>
    <row r="16425" ht="10.199999999999999" hidden="1" x14ac:dyDescent="0.2"/>
    <row r="16426" ht="10.199999999999999" hidden="1" x14ac:dyDescent="0.2"/>
    <row r="16427" ht="10.199999999999999" hidden="1" x14ac:dyDescent="0.2"/>
    <row r="16428" ht="10.199999999999999" hidden="1" x14ac:dyDescent="0.2"/>
    <row r="16429" ht="10.199999999999999" hidden="1" x14ac:dyDescent="0.2"/>
    <row r="16430" ht="10.199999999999999" hidden="1" x14ac:dyDescent="0.2"/>
    <row r="16431" ht="10.199999999999999" hidden="1" x14ac:dyDescent="0.2"/>
    <row r="16432" ht="10.199999999999999" hidden="1" x14ac:dyDescent="0.2"/>
    <row r="16433" ht="10.199999999999999" hidden="1" x14ac:dyDescent="0.2"/>
    <row r="16434" ht="10.199999999999999" hidden="1" x14ac:dyDescent="0.2"/>
    <row r="16435" ht="10.199999999999999" hidden="1" x14ac:dyDescent="0.2"/>
    <row r="16436" ht="10.199999999999999" hidden="1" x14ac:dyDescent="0.2"/>
    <row r="16437" ht="10.199999999999999" hidden="1" x14ac:dyDescent="0.2"/>
    <row r="16438" ht="10.199999999999999" hidden="1" x14ac:dyDescent="0.2"/>
    <row r="16439" ht="10.199999999999999" hidden="1" x14ac:dyDescent="0.2"/>
    <row r="16440" ht="10.199999999999999" hidden="1" x14ac:dyDescent="0.2"/>
    <row r="16441" ht="10.199999999999999" hidden="1" x14ac:dyDescent="0.2"/>
    <row r="16442" ht="10.199999999999999" hidden="1" x14ac:dyDescent="0.2"/>
    <row r="16443" ht="10.199999999999999" hidden="1" x14ac:dyDescent="0.2"/>
    <row r="16444" ht="10.199999999999999" hidden="1" x14ac:dyDescent="0.2"/>
    <row r="16445" ht="10.199999999999999" hidden="1" x14ac:dyDescent="0.2"/>
    <row r="16446" ht="10.199999999999999" hidden="1" x14ac:dyDescent="0.2"/>
    <row r="16447" ht="10.199999999999999" hidden="1" x14ac:dyDescent="0.2"/>
    <row r="16448" ht="10.199999999999999" hidden="1" x14ac:dyDescent="0.2"/>
    <row r="16449" ht="10.199999999999999" hidden="1" x14ac:dyDescent="0.2"/>
    <row r="16450" ht="10.199999999999999" hidden="1" x14ac:dyDescent="0.2"/>
    <row r="16451" ht="10.199999999999999" hidden="1" x14ac:dyDescent="0.2"/>
    <row r="16452" ht="10.199999999999999" hidden="1" x14ac:dyDescent="0.2"/>
    <row r="16453" ht="10.199999999999999" hidden="1" x14ac:dyDescent="0.2"/>
    <row r="16454" ht="10.199999999999999" hidden="1" x14ac:dyDescent="0.2"/>
    <row r="16455" ht="10.199999999999999" hidden="1" x14ac:dyDescent="0.2"/>
    <row r="16456" ht="10.199999999999999" hidden="1" x14ac:dyDescent="0.2"/>
    <row r="16457" ht="10.199999999999999" hidden="1" x14ac:dyDescent="0.2"/>
    <row r="16458" ht="10.199999999999999" hidden="1" x14ac:dyDescent="0.2"/>
    <row r="16459" ht="10.199999999999999" hidden="1" x14ac:dyDescent="0.2"/>
    <row r="16460" ht="10.199999999999999" hidden="1" x14ac:dyDescent="0.2"/>
    <row r="16461" ht="10.199999999999999" hidden="1" x14ac:dyDescent="0.2"/>
    <row r="16462" ht="10.199999999999999" hidden="1" x14ac:dyDescent="0.2"/>
    <row r="16463" ht="10.199999999999999" hidden="1" x14ac:dyDescent="0.2"/>
    <row r="16464" ht="10.199999999999999" hidden="1" x14ac:dyDescent="0.2"/>
    <row r="16465" ht="10.199999999999999" hidden="1" x14ac:dyDescent="0.2"/>
    <row r="16466" ht="10.199999999999999" hidden="1" x14ac:dyDescent="0.2"/>
    <row r="16467" ht="10.199999999999999" hidden="1" x14ac:dyDescent="0.2"/>
    <row r="16468" ht="10.199999999999999" hidden="1" x14ac:dyDescent="0.2"/>
    <row r="16469" ht="10.199999999999999" hidden="1" x14ac:dyDescent="0.2"/>
    <row r="16470" ht="10.199999999999999" hidden="1" x14ac:dyDescent="0.2"/>
    <row r="16471" ht="10.199999999999999" hidden="1" x14ac:dyDescent="0.2"/>
    <row r="16472" ht="10.199999999999999" hidden="1" x14ac:dyDescent="0.2"/>
    <row r="16473" ht="10.199999999999999" hidden="1" x14ac:dyDescent="0.2"/>
    <row r="16474" ht="10.199999999999999" hidden="1" x14ac:dyDescent="0.2"/>
    <row r="16475" ht="10.199999999999999" hidden="1" x14ac:dyDescent="0.2"/>
    <row r="16476" ht="10.199999999999999" hidden="1" x14ac:dyDescent="0.2"/>
    <row r="16477" ht="10.199999999999999" hidden="1" x14ac:dyDescent="0.2"/>
    <row r="16478" ht="10.199999999999999" hidden="1" x14ac:dyDescent="0.2"/>
    <row r="16479" ht="10.199999999999999" hidden="1" x14ac:dyDescent="0.2"/>
    <row r="16480" ht="10.199999999999999" hidden="1" x14ac:dyDescent="0.2"/>
    <row r="16481" ht="10.199999999999999" hidden="1" x14ac:dyDescent="0.2"/>
    <row r="16482" ht="10.199999999999999" hidden="1" x14ac:dyDescent="0.2"/>
    <row r="16483" ht="10.199999999999999" hidden="1" x14ac:dyDescent="0.2"/>
    <row r="16484" ht="10.199999999999999" hidden="1" x14ac:dyDescent="0.2"/>
    <row r="16485" ht="10.199999999999999" hidden="1" x14ac:dyDescent="0.2"/>
    <row r="16486" ht="10.199999999999999" hidden="1" x14ac:dyDescent="0.2"/>
    <row r="16487" ht="10.199999999999999" hidden="1" x14ac:dyDescent="0.2"/>
    <row r="16488" ht="10.199999999999999" hidden="1" x14ac:dyDescent="0.2"/>
    <row r="16489" ht="10.199999999999999" hidden="1" x14ac:dyDescent="0.2"/>
    <row r="16490" ht="10.199999999999999" hidden="1" x14ac:dyDescent="0.2"/>
    <row r="16491" ht="10.199999999999999" hidden="1" x14ac:dyDescent="0.2"/>
    <row r="16492" ht="10.199999999999999" hidden="1" x14ac:dyDescent="0.2"/>
    <row r="16493" ht="10.199999999999999" hidden="1" x14ac:dyDescent="0.2"/>
    <row r="16494" ht="10.199999999999999" hidden="1" x14ac:dyDescent="0.2"/>
    <row r="16495" ht="10.199999999999999" hidden="1" x14ac:dyDescent="0.2"/>
    <row r="16496" ht="10.199999999999999" hidden="1" x14ac:dyDescent="0.2"/>
    <row r="16497" ht="10.199999999999999" hidden="1" x14ac:dyDescent="0.2"/>
    <row r="16498" ht="10.199999999999999" hidden="1" x14ac:dyDescent="0.2"/>
    <row r="16499" ht="10.199999999999999" hidden="1" x14ac:dyDescent="0.2"/>
    <row r="16500" ht="10.199999999999999" hidden="1" x14ac:dyDescent="0.2"/>
    <row r="16501" ht="10.199999999999999" hidden="1" x14ac:dyDescent="0.2"/>
    <row r="16502" ht="10.199999999999999" hidden="1" x14ac:dyDescent="0.2"/>
    <row r="16503" ht="10.199999999999999" hidden="1" x14ac:dyDescent="0.2"/>
    <row r="16504" ht="10.199999999999999" hidden="1" x14ac:dyDescent="0.2"/>
    <row r="16505" ht="10.199999999999999" hidden="1" x14ac:dyDescent="0.2"/>
    <row r="16506" ht="10.199999999999999" hidden="1" x14ac:dyDescent="0.2"/>
    <row r="16507" ht="10.199999999999999" hidden="1" x14ac:dyDescent="0.2"/>
    <row r="16508" ht="10.199999999999999" hidden="1" x14ac:dyDescent="0.2"/>
    <row r="16509" ht="10.199999999999999" hidden="1" x14ac:dyDescent="0.2"/>
    <row r="16510" ht="10.199999999999999" hidden="1" x14ac:dyDescent="0.2"/>
    <row r="16511" ht="10.199999999999999" hidden="1" x14ac:dyDescent="0.2"/>
    <row r="16512" ht="10.199999999999999" hidden="1" x14ac:dyDescent="0.2"/>
    <row r="16513" ht="10.199999999999999" hidden="1" x14ac:dyDescent="0.2"/>
    <row r="16514" ht="10.199999999999999" hidden="1" x14ac:dyDescent="0.2"/>
    <row r="16515" ht="10.199999999999999" hidden="1" x14ac:dyDescent="0.2"/>
    <row r="16516" ht="10.199999999999999" hidden="1" x14ac:dyDescent="0.2"/>
    <row r="16517" ht="10.199999999999999" hidden="1" x14ac:dyDescent="0.2"/>
    <row r="16518" ht="10.199999999999999" hidden="1" x14ac:dyDescent="0.2"/>
    <row r="16519" ht="10.199999999999999" hidden="1" x14ac:dyDescent="0.2"/>
    <row r="16520" ht="10.199999999999999" hidden="1" x14ac:dyDescent="0.2"/>
    <row r="16521" ht="10.199999999999999" hidden="1" x14ac:dyDescent="0.2"/>
    <row r="16522" ht="10.199999999999999" hidden="1" x14ac:dyDescent="0.2"/>
    <row r="16523" ht="10.199999999999999" hidden="1" x14ac:dyDescent="0.2"/>
    <row r="16524" ht="10.199999999999999" hidden="1" x14ac:dyDescent="0.2"/>
    <row r="16525" ht="10.199999999999999" hidden="1" x14ac:dyDescent="0.2"/>
    <row r="16526" ht="10.199999999999999" hidden="1" x14ac:dyDescent="0.2"/>
    <row r="16527" ht="10.199999999999999" hidden="1" x14ac:dyDescent="0.2"/>
    <row r="16528" ht="10.199999999999999" hidden="1" x14ac:dyDescent="0.2"/>
    <row r="16529" ht="10.199999999999999" hidden="1" x14ac:dyDescent="0.2"/>
    <row r="16530" ht="10.199999999999999" hidden="1" x14ac:dyDescent="0.2"/>
    <row r="16531" ht="10.199999999999999" hidden="1" x14ac:dyDescent="0.2"/>
    <row r="16532" ht="10.199999999999999" hidden="1" x14ac:dyDescent="0.2"/>
    <row r="16533" ht="10.199999999999999" hidden="1" x14ac:dyDescent="0.2"/>
    <row r="16534" ht="10.199999999999999" hidden="1" x14ac:dyDescent="0.2"/>
    <row r="16535" ht="10.199999999999999" hidden="1" x14ac:dyDescent="0.2"/>
    <row r="16536" ht="10.199999999999999" hidden="1" x14ac:dyDescent="0.2"/>
    <row r="16537" ht="10.199999999999999" hidden="1" x14ac:dyDescent="0.2"/>
    <row r="16538" ht="10.199999999999999" hidden="1" x14ac:dyDescent="0.2"/>
    <row r="16539" ht="10.199999999999999" hidden="1" x14ac:dyDescent="0.2"/>
    <row r="16540" ht="10.199999999999999" hidden="1" x14ac:dyDescent="0.2"/>
    <row r="16541" ht="10.199999999999999" hidden="1" x14ac:dyDescent="0.2"/>
    <row r="16542" ht="10.199999999999999" hidden="1" x14ac:dyDescent="0.2"/>
    <row r="16543" ht="10.199999999999999" hidden="1" x14ac:dyDescent="0.2"/>
    <row r="16544" ht="10.199999999999999" hidden="1" x14ac:dyDescent="0.2"/>
    <row r="16545" ht="10.199999999999999" hidden="1" x14ac:dyDescent="0.2"/>
    <row r="16546" ht="10.199999999999999" hidden="1" x14ac:dyDescent="0.2"/>
    <row r="16547" ht="10.199999999999999" hidden="1" x14ac:dyDescent="0.2"/>
    <row r="16548" ht="10.199999999999999" hidden="1" x14ac:dyDescent="0.2"/>
    <row r="16549" ht="10.199999999999999" hidden="1" x14ac:dyDescent="0.2"/>
    <row r="16550" ht="10.199999999999999" hidden="1" x14ac:dyDescent="0.2"/>
    <row r="16551" ht="10.199999999999999" hidden="1" x14ac:dyDescent="0.2"/>
    <row r="16552" ht="10.199999999999999" hidden="1" x14ac:dyDescent="0.2"/>
    <row r="16553" ht="10.199999999999999" hidden="1" x14ac:dyDescent="0.2"/>
    <row r="16554" ht="10.199999999999999" hidden="1" x14ac:dyDescent="0.2"/>
    <row r="16555" ht="10.199999999999999" hidden="1" x14ac:dyDescent="0.2"/>
    <row r="16556" ht="10.199999999999999" hidden="1" x14ac:dyDescent="0.2"/>
    <row r="16557" ht="10.199999999999999" hidden="1" x14ac:dyDescent="0.2"/>
    <row r="16558" ht="10.199999999999999" hidden="1" x14ac:dyDescent="0.2"/>
    <row r="16559" ht="10.199999999999999" hidden="1" x14ac:dyDescent="0.2"/>
    <row r="16560" ht="10.199999999999999" hidden="1" x14ac:dyDescent="0.2"/>
    <row r="16561" ht="10.199999999999999" hidden="1" x14ac:dyDescent="0.2"/>
    <row r="16562" ht="10.199999999999999" hidden="1" x14ac:dyDescent="0.2"/>
    <row r="16563" ht="10.199999999999999" hidden="1" x14ac:dyDescent="0.2"/>
    <row r="16564" ht="10.199999999999999" hidden="1" x14ac:dyDescent="0.2"/>
    <row r="16565" ht="10.199999999999999" hidden="1" x14ac:dyDescent="0.2"/>
    <row r="16566" ht="10.199999999999999" hidden="1" x14ac:dyDescent="0.2"/>
    <row r="16567" ht="10.199999999999999" hidden="1" x14ac:dyDescent="0.2"/>
    <row r="16568" ht="10.199999999999999" hidden="1" x14ac:dyDescent="0.2"/>
    <row r="16569" ht="10.199999999999999" hidden="1" x14ac:dyDescent="0.2"/>
    <row r="16570" ht="10.199999999999999" hidden="1" x14ac:dyDescent="0.2"/>
    <row r="16571" ht="10.199999999999999" hidden="1" x14ac:dyDescent="0.2"/>
    <row r="16572" ht="10.199999999999999" hidden="1" x14ac:dyDescent="0.2"/>
    <row r="16573" ht="10.199999999999999" hidden="1" x14ac:dyDescent="0.2"/>
    <row r="16574" ht="10.199999999999999" hidden="1" x14ac:dyDescent="0.2"/>
    <row r="16575" ht="10.199999999999999" hidden="1" x14ac:dyDescent="0.2"/>
    <row r="16576" ht="10.199999999999999" hidden="1" x14ac:dyDescent="0.2"/>
    <row r="16577" ht="10.199999999999999" hidden="1" x14ac:dyDescent="0.2"/>
    <row r="16578" ht="10.199999999999999" hidden="1" x14ac:dyDescent="0.2"/>
    <row r="16579" ht="10.199999999999999" hidden="1" x14ac:dyDescent="0.2"/>
    <row r="16580" ht="10.199999999999999" hidden="1" x14ac:dyDescent="0.2"/>
    <row r="16581" ht="10.199999999999999" hidden="1" x14ac:dyDescent="0.2"/>
    <row r="16582" ht="10.199999999999999" hidden="1" x14ac:dyDescent="0.2"/>
    <row r="16583" ht="10.199999999999999" hidden="1" x14ac:dyDescent="0.2"/>
    <row r="16584" ht="10.199999999999999" hidden="1" x14ac:dyDescent="0.2"/>
    <row r="16585" ht="10.199999999999999" hidden="1" x14ac:dyDescent="0.2"/>
    <row r="16586" ht="10.199999999999999" hidden="1" x14ac:dyDescent="0.2"/>
    <row r="16587" ht="10.199999999999999" hidden="1" x14ac:dyDescent="0.2"/>
    <row r="16588" ht="10.199999999999999" hidden="1" x14ac:dyDescent="0.2"/>
    <row r="16589" ht="10.199999999999999" hidden="1" x14ac:dyDescent="0.2"/>
    <row r="16590" ht="10.199999999999999" hidden="1" x14ac:dyDescent="0.2"/>
    <row r="16591" ht="10.199999999999999" hidden="1" x14ac:dyDescent="0.2"/>
    <row r="16592" ht="10.199999999999999" hidden="1" x14ac:dyDescent="0.2"/>
    <row r="16593" ht="10.199999999999999" hidden="1" x14ac:dyDescent="0.2"/>
    <row r="16594" ht="10.199999999999999" hidden="1" x14ac:dyDescent="0.2"/>
    <row r="16595" ht="10.199999999999999" hidden="1" x14ac:dyDescent="0.2"/>
    <row r="16596" ht="10.199999999999999" hidden="1" x14ac:dyDescent="0.2"/>
    <row r="16597" ht="10.199999999999999" hidden="1" x14ac:dyDescent="0.2"/>
    <row r="16598" ht="10.199999999999999" hidden="1" x14ac:dyDescent="0.2"/>
    <row r="16599" ht="10.199999999999999" hidden="1" x14ac:dyDescent="0.2"/>
    <row r="16600" ht="10.199999999999999" hidden="1" x14ac:dyDescent="0.2"/>
    <row r="16601" ht="10.199999999999999" hidden="1" x14ac:dyDescent="0.2"/>
    <row r="16602" ht="10.199999999999999" hidden="1" x14ac:dyDescent="0.2"/>
    <row r="16603" ht="10.199999999999999" hidden="1" x14ac:dyDescent="0.2"/>
    <row r="16604" ht="10.199999999999999" hidden="1" x14ac:dyDescent="0.2"/>
    <row r="16605" ht="10.199999999999999" hidden="1" x14ac:dyDescent="0.2"/>
    <row r="16606" ht="10.199999999999999" hidden="1" x14ac:dyDescent="0.2"/>
    <row r="16607" ht="10.199999999999999" hidden="1" x14ac:dyDescent="0.2"/>
    <row r="16608" ht="10.199999999999999" hidden="1" x14ac:dyDescent="0.2"/>
    <row r="16609" ht="10.199999999999999" hidden="1" x14ac:dyDescent="0.2"/>
    <row r="16610" ht="10.199999999999999" hidden="1" x14ac:dyDescent="0.2"/>
    <row r="16611" ht="10.199999999999999" hidden="1" x14ac:dyDescent="0.2"/>
    <row r="16612" ht="10.199999999999999" hidden="1" x14ac:dyDescent="0.2"/>
    <row r="16613" ht="10.199999999999999" hidden="1" x14ac:dyDescent="0.2"/>
    <row r="16614" ht="10.199999999999999" hidden="1" x14ac:dyDescent="0.2"/>
    <row r="16615" ht="10.199999999999999" hidden="1" x14ac:dyDescent="0.2"/>
    <row r="16616" ht="10.199999999999999" hidden="1" x14ac:dyDescent="0.2"/>
    <row r="16617" ht="10.199999999999999" hidden="1" x14ac:dyDescent="0.2"/>
    <row r="16618" ht="10.199999999999999" hidden="1" x14ac:dyDescent="0.2"/>
    <row r="16619" ht="10.199999999999999" hidden="1" x14ac:dyDescent="0.2"/>
    <row r="16620" ht="10.199999999999999" hidden="1" x14ac:dyDescent="0.2"/>
    <row r="16621" ht="10.199999999999999" hidden="1" x14ac:dyDescent="0.2"/>
    <row r="16622" ht="10.199999999999999" hidden="1" x14ac:dyDescent="0.2"/>
    <row r="16623" ht="10.199999999999999" hidden="1" x14ac:dyDescent="0.2"/>
    <row r="16624" ht="10.199999999999999" hidden="1" x14ac:dyDescent="0.2"/>
    <row r="16625" ht="10.199999999999999" hidden="1" x14ac:dyDescent="0.2"/>
    <row r="16626" ht="10.199999999999999" hidden="1" x14ac:dyDescent="0.2"/>
    <row r="16627" ht="10.199999999999999" hidden="1" x14ac:dyDescent="0.2"/>
    <row r="16628" ht="10.199999999999999" hidden="1" x14ac:dyDescent="0.2"/>
    <row r="16629" ht="10.199999999999999" hidden="1" x14ac:dyDescent="0.2"/>
    <row r="16630" ht="10.199999999999999" hidden="1" x14ac:dyDescent="0.2"/>
    <row r="16631" ht="10.199999999999999" hidden="1" x14ac:dyDescent="0.2"/>
    <row r="16632" ht="10.199999999999999" hidden="1" x14ac:dyDescent="0.2"/>
    <row r="16633" ht="10.199999999999999" hidden="1" x14ac:dyDescent="0.2"/>
    <row r="16634" ht="10.199999999999999" hidden="1" x14ac:dyDescent="0.2"/>
    <row r="16635" ht="10.199999999999999" hidden="1" x14ac:dyDescent="0.2"/>
    <row r="16636" ht="10.199999999999999" hidden="1" x14ac:dyDescent="0.2"/>
    <row r="16637" ht="10.199999999999999" hidden="1" x14ac:dyDescent="0.2"/>
    <row r="16638" ht="10.199999999999999" hidden="1" x14ac:dyDescent="0.2"/>
    <row r="16639" ht="10.199999999999999" hidden="1" x14ac:dyDescent="0.2"/>
    <row r="16640" ht="10.199999999999999" hidden="1" x14ac:dyDescent="0.2"/>
    <row r="16641" ht="10.199999999999999" hidden="1" x14ac:dyDescent="0.2"/>
    <row r="16642" ht="10.199999999999999" hidden="1" x14ac:dyDescent="0.2"/>
    <row r="16643" ht="10.199999999999999" hidden="1" x14ac:dyDescent="0.2"/>
    <row r="16644" ht="10.199999999999999" hidden="1" x14ac:dyDescent="0.2"/>
    <row r="16645" ht="10.199999999999999" hidden="1" x14ac:dyDescent="0.2"/>
    <row r="16646" ht="10.199999999999999" hidden="1" x14ac:dyDescent="0.2"/>
    <row r="16647" ht="10.199999999999999" hidden="1" x14ac:dyDescent="0.2"/>
    <row r="16648" ht="10.199999999999999" hidden="1" x14ac:dyDescent="0.2"/>
    <row r="16649" ht="10.199999999999999" hidden="1" x14ac:dyDescent="0.2"/>
    <row r="16650" ht="10.199999999999999" hidden="1" x14ac:dyDescent="0.2"/>
    <row r="16651" ht="10.199999999999999" hidden="1" x14ac:dyDescent="0.2"/>
    <row r="16652" ht="10.199999999999999" hidden="1" x14ac:dyDescent="0.2"/>
    <row r="16653" ht="10.199999999999999" hidden="1" x14ac:dyDescent="0.2"/>
    <row r="16654" ht="10.199999999999999" hidden="1" x14ac:dyDescent="0.2"/>
    <row r="16655" ht="10.199999999999999" hidden="1" x14ac:dyDescent="0.2"/>
    <row r="16656" ht="10.199999999999999" hidden="1" x14ac:dyDescent="0.2"/>
    <row r="16657" ht="10.199999999999999" hidden="1" x14ac:dyDescent="0.2"/>
    <row r="16658" ht="10.199999999999999" hidden="1" x14ac:dyDescent="0.2"/>
    <row r="16659" ht="10.199999999999999" hidden="1" x14ac:dyDescent="0.2"/>
    <row r="16660" ht="10.199999999999999" hidden="1" x14ac:dyDescent="0.2"/>
    <row r="16661" ht="10.199999999999999" hidden="1" x14ac:dyDescent="0.2"/>
    <row r="16662" ht="10.199999999999999" hidden="1" x14ac:dyDescent="0.2"/>
    <row r="16663" ht="10.199999999999999" hidden="1" x14ac:dyDescent="0.2"/>
    <row r="16664" ht="10.199999999999999" hidden="1" x14ac:dyDescent="0.2"/>
    <row r="16665" ht="10.199999999999999" hidden="1" x14ac:dyDescent="0.2"/>
    <row r="16666" ht="10.199999999999999" hidden="1" x14ac:dyDescent="0.2"/>
    <row r="16667" ht="10.199999999999999" hidden="1" x14ac:dyDescent="0.2"/>
    <row r="16668" ht="10.199999999999999" hidden="1" x14ac:dyDescent="0.2"/>
    <row r="16669" ht="10.199999999999999" hidden="1" x14ac:dyDescent="0.2"/>
    <row r="16670" ht="10.199999999999999" hidden="1" x14ac:dyDescent="0.2"/>
    <row r="16671" ht="10.199999999999999" hidden="1" x14ac:dyDescent="0.2"/>
    <row r="16672" ht="10.199999999999999" hidden="1" x14ac:dyDescent="0.2"/>
    <row r="16673" ht="10.199999999999999" hidden="1" x14ac:dyDescent="0.2"/>
    <row r="16674" ht="10.199999999999999" hidden="1" x14ac:dyDescent="0.2"/>
    <row r="16675" ht="10.199999999999999" hidden="1" x14ac:dyDescent="0.2"/>
    <row r="16676" ht="10.199999999999999" hidden="1" x14ac:dyDescent="0.2"/>
    <row r="16677" ht="10.199999999999999" hidden="1" x14ac:dyDescent="0.2"/>
    <row r="16678" ht="10.199999999999999" hidden="1" x14ac:dyDescent="0.2"/>
    <row r="16679" ht="10.199999999999999" hidden="1" x14ac:dyDescent="0.2"/>
    <row r="16680" ht="10.199999999999999" hidden="1" x14ac:dyDescent="0.2"/>
    <row r="16681" ht="10.199999999999999" hidden="1" x14ac:dyDescent="0.2"/>
    <row r="16682" ht="10.199999999999999" hidden="1" x14ac:dyDescent="0.2"/>
    <row r="16683" ht="10.199999999999999" hidden="1" x14ac:dyDescent="0.2"/>
    <row r="16684" ht="10.199999999999999" hidden="1" x14ac:dyDescent="0.2"/>
    <row r="16685" ht="10.199999999999999" hidden="1" x14ac:dyDescent="0.2"/>
    <row r="16686" ht="10.199999999999999" hidden="1" x14ac:dyDescent="0.2"/>
    <row r="16687" ht="10.199999999999999" hidden="1" x14ac:dyDescent="0.2"/>
    <row r="16688" ht="10.199999999999999" hidden="1" x14ac:dyDescent="0.2"/>
    <row r="16689" ht="10.199999999999999" hidden="1" x14ac:dyDescent="0.2"/>
    <row r="16690" ht="10.199999999999999" hidden="1" x14ac:dyDescent="0.2"/>
    <row r="16691" ht="10.199999999999999" hidden="1" x14ac:dyDescent="0.2"/>
    <row r="16692" ht="10.199999999999999" hidden="1" x14ac:dyDescent="0.2"/>
    <row r="16693" ht="10.199999999999999" hidden="1" x14ac:dyDescent="0.2"/>
    <row r="16694" ht="10.199999999999999" hidden="1" x14ac:dyDescent="0.2"/>
    <row r="16695" ht="10.199999999999999" hidden="1" x14ac:dyDescent="0.2"/>
    <row r="16696" ht="10.199999999999999" hidden="1" x14ac:dyDescent="0.2"/>
    <row r="16697" ht="10.199999999999999" hidden="1" x14ac:dyDescent="0.2"/>
    <row r="16698" ht="10.199999999999999" hidden="1" x14ac:dyDescent="0.2"/>
    <row r="16699" ht="10.199999999999999" hidden="1" x14ac:dyDescent="0.2"/>
    <row r="16700" ht="10.199999999999999" hidden="1" x14ac:dyDescent="0.2"/>
    <row r="16701" ht="10.199999999999999" hidden="1" x14ac:dyDescent="0.2"/>
    <row r="16702" ht="10.199999999999999" hidden="1" x14ac:dyDescent="0.2"/>
    <row r="16703" ht="10.199999999999999" hidden="1" x14ac:dyDescent="0.2"/>
    <row r="16704" ht="10.199999999999999" hidden="1" x14ac:dyDescent="0.2"/>
    <row r="16705" ht="10.199999999999999" hidden="1" x14ac:dyDescent="0.2"/>
    <row r="16706" ht="10.199999999999999" hidden="1" x14ac:dyDescent="0.2"/>
    <row r="16707" ht="10.199999999999999" hidden="1" x14ac:dyDescent="0.2"/>
    <row r="16708" ht="10.199999999999999" hidden="1" x14ac:dyDescent="0.2"/>
    <row r="16709" ht="10.199999999999999" hidden="1" x14ac:dyDescent="0.2"/>
    <row r="16710" ht="10.199999999999999" hidden="1" x14ac:dyDescent="0.2"/>
    <row r="16711" ht="10.199999999999999" hidden="1" x14ac:dyDescent="0.2"/>
    <row r="16712" ht="10.199999999999999" hidden="1" x14ac:dyDescent="0.2"/>
    <row r="16713" ht="10.199999999999999" hidden="1" x14ac:dyDescent="0.2"/>
    <row r="16714" ht="10.199999999999999" hidden="1" x14ac:dyDescent="0.2"/>
    <row r="16715" ht="10.199999999999999" hidden="1" x14ac:dyDescent="0.2"/>
    <row r="16716" ht="10.199999999999999" hidden="1" x14ac:dyDescent="0.2"/>
    <row r="16717" ht="10.199999999999999" hidden="1" x14ac:dyDescent="0.2"/>
    <row r="16718" ht="10.199999999999999" hidden="1" x14ac:dyDescent="0.2"/>
    <row r="16719" ht="10.199999999999999" hidden="1" x14ac:dyDescent="0.2"/>
    <row r="16720" ht="10.199999999999999" hidden="1" x14ac:dyDescent="0.2"/>
    <row r="16721" ht="10.199999999999999" hidden="1" x14ac:dyDescent="0.2"/>
    <row r="16722" ht="10.199999999999999" hidden="1" x14ac:dyDescent="0.2"/>
    <row r="16723" ht="10.199999999999999" hidden="1" x14ac:dyDescent="0.2"/>
    <row r="16724" ht="10.199999999999999" hidden="1" x14ac:dyDescent="0.2"/>
    <row r="16725" ht="10.199999999999999" hidden="1" x14ac:dyDescent="0.2"/>
    <row r="16726" ht="10.199999999999999" hidden="1" x14ac:dyDescent="0.2"/>
    <row r="16727" ht="10.199999999999999" hidden="1" x14ac:dyDescent="0.2"/>
    <row r="16728" ht="10.199999999999999" hidden="1" x14ac:dyDescent="0.2"/>
    <row r="16729" ht="10.199999999999999" hidden="1" x14ac:dyDescent="0.2"/>
    <row r="16730" ht="10.199999999999999" hidden="1" x14ac:dyDescent="0.2"/>
    <row r="16731" ht="10.199999999999999" hidden="1" x14ac:dyDescent="0.2"/>
    <row r="16732" ht="10.199999999999999" hidden="1" x14ac:dyDescent="0.2"/>
    <row r="16733" ht="10.199999999999999" hidden="1" x14ac:dyDescent="0.2"/>
    <row r="16734" ht="10.199999999999999" hidden="1" x14ac:dyDescent="0.2"/>
    <row r="16735" ht="10.199999999999999" hidden="1" x14ac:dyDescent="0.2"/>
    <row r="16736" ht="10.199999999999999" hidden="1" x14ac:dyDescent="0.2"/>
    <row r="16737" ht="10.199999999999999" hidden="1" x14ac:dyDescent="0.2"/>
    <row r="16738" ht="10.199999999999999" hidden="1" x14ac:dyDescent="0.2"/>
    <row r="16739" ht="10.199999999999999" hidden="1" x14ac:dyDescent="0.2"/>
    <row r="16740" ht="10.199999999999999" hidden="1" x14ac:dyDescent="0.2"/>
    <row r="16741" ht="10.199999999999999" hidden="1" x14ac:dyDescent="0.2"/>
    <row r="16742" ht="10.199999999999999" hidden="1" x14ac:dyDescent="0.2"/>
    <row r="16743" ht="10.199999999999999" hidden="1" x14ac:dyDescent="0.2"/>
    <row r="16744" ht="10.199999999999999" hidden="1" x14ac:dyDescent="0.2"/>
    <row r="16745" ht="10.199999999999999" hidden="1" x14ac:dyDescent="0.2"/>
    <row r="16746" ht="10.199999999999999" hidden="1" x14ac:dyDescent="0.2"/>
    <row r="16747" ht="10.199999999999999" hidden="1" x14ac:dyDescent="0.2"/>
    <row r="16748" ht="10.199999999999999" hidden="1" x14ac:dyDescent="0.2"/>
    <row r="16749" ht="10.199999999999999" hidden="1" x14ac:dyDescent="0.2"/>
    <row r="16750" ht="10.199999999999999" hidden="1" x14ac:dyDescent="0.2"/>
    <row r="16751" ht="10.199999999999999" hidden="1" x14ac:dyDescent="0.2"/>
    <row r="16752" ht="10.199999999999999" hidden="1" x14ac:dyDescent="0.2"/>
    <row r="16753" ht="10.199999999999999" hidden="1" x14ac:dyDescent="0.2"/>
    <row r="16754" ht="10.199999999999999" hidden="1" x14ac:dyDescent="0.2"/>
    <row r="16755" ht="10.199999999999999" hidden="1" x14ac:dyDescent="0.2"/>
    <row r="16756" ht="10.199999999999999" hidden="1" x14ac:dyDescent="0.2"/>
    <row r="16757" ht="10.199999999999999" hidden="1" x14ac:dyDescent="0.2"/>
    <row r="16758" ht="10.199999999999999" hidden="1" x14ac:dyDescent="0.2"/>
    <row r="16759" ht="10.199999999999999" hidden="1" x14ac:dyDescent="0.2"/>
    <row r="16760" ht="10.199999999999999" hidden="1" x14ac:dyDescent="0.2"/>
    <row r="16761" ht="10.199999999999999" hidden="1" x14ac:dyDescent="0.2"/>
    <row r="16762" ht="10.199999999999999" hidden="1" x14ac:dyDescent="0.2"/>
    <row r="16763" ht="10.199999999999999" hidden="1" x14ac:dyDescent="0.2"/>
    <row r="16764" ht="10.199999999999999" hidden="1" x14ac:dyDescent="0.2"/>
    <row r="16765" ht="10.199999999999999" hidden="1" x14ac:dyDescent="0.2"/>
    <row r="16766" ht="10.199999999999999" hidden="1" x14ac:dyDescent="0.2"/>
    <row r="16767" ht="10.199999999999999" hidden="1" x14ac:dyDescent="0.2"/>
    <row r="16768" ht="10.199999999999999" hidden="1" x14ac:dyDescent="0.2"/>
    <row r="16769" ht="10.199999999999999" hidden="1" x14ac:dyDescent="0.2"/>
    <row r="16770" ht="10.199999999999999" hidden="1" x14ac:dyDescent="0.2"/>
    <row r="16771" ht="10.199999999999999" hidden="1" x14ac:dyDescent="0.2"/>
    <row r="16772" ht="10.199999999999999" hidden="1" x14ac:dyDescent="0.2"/>
    <row r="16773" ht="10.199999999999999" hidden="1" x14ac:dyDescent="0.2"/>
    <row r="16774" ht="10.199999999999999" hidden="1" x14ac:dyDescent="0.2"/>
    <row r="16775" ht="10.199999999999999" hidden="1" x14ac:dyDescent="0.2"/>
    <row r="16776" ht="10.199999999999999" hidden="1" x14ac:dyDescent="0.2"/>
    <row r="16777" ht="10.199999999999999" hidden="1" x14ac:dyDescent="0.2"/>
    <row r="16778" ht="10.199999999999999" hidden="1" x14ac:dyDescent="0.2"/>
    <row r="16779" ht="10.199999999999999" hidden="1" x14ac:dyDescent="0.2"/>
    <row r="16780" ht="10.199999999999999" hidden="1" x14ac:dyDescent="0.2"/>
    <row r="16781" ht="10.199999999999999" hidden="1" x14ac:dyDescent="0.2"/>
    <row r="16782" ht="10.199999999999999" hidden="1" x14ac:dyDescent="0.2"/>
    <row r="16783" ht="10.199999999999999" hidden="1" x14ac:dyDescent="0.2"/>
    <row r="16784" ht="10.199999999999999" hidden="1" x14ac:dyDescent="0.2"/>
    <row r="16785" ht="10.199999999999999" hidden="1" x14ac:dyDescent="0.2"/>
    <row r="16786" ht="10.199999999999999" hidden="1" x14ac:dyDescent="0.2"/>
    <row r="16787" ht="10.199999999999999" hidden="1" x14ac:dyDescent="0.2"/>
    <row r="16788" ht="10.199999999999999" hidden="1" x14ac:dyDescent="0.2"/>
    <row r="16789" ht="10.199999999999999" hidden="1" x14ac:dyDescent="0.2"/>
    <row r="16790" ht="10.199999999999999" hidden="1" x14ac:dyDescent="0.2"/>
    <row r="16791" ht="10.199999999999999" hidden="1" x14ac:dyDescent="0.2"/>
    <row r="16792" ht="10.199999999999999" hidden="1" x14ac:dyDescent="0.2"/>
    <row r="16793" ht="10.199999999999999" hidden="1" x14ac:dyDescent="0.2"/>
    <row r="16794" ht="10.199999999999999" hidden="1" x14ac:dyDescent="0.2"/>
    <row r="16795" ht="10.199999999999999" hidden="1" x14ac:dyDescent="0.2"/>
    <row r="16796" ht="10.199999999999999" hidden="1" x14ac:dyDescent="0.2"/>
    <row r="16797" ht="10.199999999999999" hidden="1" x14ac:dyDescent="0.2"/>
    <row r="16798" ht="10.199999999999999" hidden="1" x14ac:dyDescent="0.2"/>
    <row r="16799" ht="10.199999999999999" hidden="1" x14ac:dyDescent="0.2"/>
    <row r="16800" ht="10.199999999999999" hidden="1" x14ac:dyDescent="0.2"/>
    <row r="16801" ht="10.199999999999999" hidden="1" x14ac:dyDescent="0.2"/>
    <row r="16802" ht="10.199999999999999" hidden="1" x14ac:dyDescent="0.2"/>
    <row r="16803" ht="10.199999999999999" hidden="1" x14ac:dyDescent="0.2"/>
    <row r="16804" ht="10.199999999999999" hidden="1" x14ac:dyDescent="0.2"/>
    <row r="16805" ht="10.199999999999999" hidden="1" x14ac:dyDescent="0.2"/>
    <row r="16806" ht="10.199999999999999" hidden="1" x14ac:dyDescent="0.2"/>
    <row r="16807" ht="10.199999999999999" hidden="1" x14ac:dyDescent="0.2"/>
    <row r="16808" ht="10.199999999999999" hidden="1" x14ac:dyDescent="0.2"/>
    <row r="16809" ht="10.199999999999999" hidden="1" x14ac:dyDescent="0.2"/>
    <row r="16810" ht="10.199999999999999" hidden="1" x14ac:dyDescent="0.2"/>
    <row r="16811" ht="10.199999999999999" hidden="1" x14ac:dyDescent="0.2"/>
    <row r="16812" ht="10.199999999999999" hidden="1" x14ac:dyDescent="0.2"/>
    <row r="16813" ht="10.199999999999999" hidden="1" x14ac:dyDescent="0.2"/>
    <row r="16814" ht="10.199999999999999" hidden="1" x14ac:dyDescent="0.2"/>
    <row r="16815" ht="10.199999999999999" hidden="1" x14ac:dyDescent="0.2"/>
    <row r="16816" ht="10.199999999999999" hidden="1" x14ac:dyDescent="0.2"/>
    <row r="16817" ht="10.199999999999999" hidden="1" x14ac:dyDescent="0.2"/>
    <row r="16818" ht="10.199999999999999" hidden="1" x14ac:dyDescent="0.2"/>
    <row r="16819" ht="10.199999999999999" hidden="1" x14ac:dyDescent="0.2"/>
    <row r="16820" ht="10.199999999999999" hidden="1" x14ac:dyDescent="0.2"/>
    <row r="16821" ht="10.199999999999999" hidden="1" x14ac:dyDescent="0.2"/>
    <row r="16822" ht="10.199999999999999" hidden="1" x14ac:dyDescent="0.2"/>
    <row r="16823" ht="10.199999999999999" hidden="1" x14ac:dyDescent="0.2"/>
    <row r="16824" ht="10.199999999999999" hidden="1" x14ac:dyDescent="0.2"/>
    <row r="16825" ht="10.199999999999999" hidden="1" x14ac:dyDescent="0.2"/>
    <row r="16826" ht="10.199999999999999" hidden="1" x14ac:dyDescent="0.2"/>
    <row r="16827" ht="10.199999999999999" hidden="1" x14ac:dyDescent="0.2"/>
    <row r="16828" ht="10.199999999999999" hidden="1" x14ac:dyDescent="0.2"/>
    <row r="16829" ht="10.199999999999999" hidden="1" x14ac:dyDescent="0.2"/>
    <row r="16830" ht="10.199999999999999" hidden="1" x14ac:dyDescent="0.2"/>
    <row r="16831" ht="10.199999999999999" hidden="1" x14ac:dyDescent="0.2"/>
    <row r="16832" ht="10.199999999999999" hidden="1" x14ac:dyDescent="0.2"/>
    <row r="16833" ht="10.199999999999999" hidden="1" x14ac:dyDescent="0.2"/>
    <row r="16834" ht="10.199999999999999" hidden="1" x14ac:dyDescent="0.2"/>
    <row r="16835" ht="10.199999999999999" hidden="1" x14ac:dyDescent="0.2"/>
    <row r="16836" ht="10.199999999999999" hidden="1" x14ac:dyDescent="0.2"/>
    <row r="16837" ht="10.199999999999999" hidden="1" x14ac:dyDescent="0.2"/>
    <row r="16838" ht="10.199999999999999" hidden="1" x14ac:dyDescent="0.2"/>
    <row r="16839" ht="10.199999999999999" hidden="1" x14ac:dyDescent="0.2"/>
    <row r="16840" ht="10.199999999999999" hidden="1" x14ac:dyDescent="0.2"/>
    <row r="16841" ht="10.199999999999999" hidden="1" x14ac:dyDescent="0.2"/>
    <row r="16842" ht="10.199999999999999" hidden="1" x14ac:dyDescent="0.2"/>
    <row r="16843" ht="10.199999999999999" hidden="1" x14ac:dyDescent="0.2"/>
    <row r="16844" ht="10.199999999999999" hidden="1" x14ac:dyDescent="0.2"/>
    <row r="16845" ht="10.199999999999999" hidden="1" x14ac:dyDescent="0.2"/>
    <row r="16846" ht="10.199999999999999" hidden="1" x14ac:dyDescent="0.2"/>
    <row r="16847" ht="10.199999999999999" hidden="1" x14ac:dyDescent="0.2"/>
    <row r="16848" ht="10.199999999999999" hidden="1" x14ac:dyDescent="0.2"/>
    <row r="16849" ht="10.199999999999999" hidden="1" x14ac:dyDescent="0.2"/>
    <row r="16850" ht="10.199999999999999" hidden="1" x14ac:dyDescent="0.2"/>
    <row r="16851" ht="10.199999999999999" hidden="1" x14ac:dyDescent="0.2"/>
    <row r="16852" ht="10.199999999999999" hidden="1" x14ac:dyDescent="0.2"/>
    <row r="16853" ht="10.199999999999999" hidden="1" x14ac:dyDescent="0.2"/>
    <row r="16854" ht="10.199999999999999" hidden="1" x14ac:dyDescent="0.2"/>
    <row r="16855" ht="10.199999999999999" hidden="1" x14ac:dyDescent="0.2"/>
    <row r="16856" ht="10.199999999999999" hidden="1" x14ac:dyDescent="0.2"/>
    <row r="16857" ht="10.199999999999999" hidden="1" x14ac:dyDescent="0.2"/>
    <row r="16858" ht="10.199999999999999" hidden="1" x14ac:dyDescent="0.2"/>
    <row r="16859" ht="10.199999999999999" hidden="1" x14ac:dyDescent="0.2"/>
    <row r="16860" ht="10.199999999999999" hidden="1" x14ac:dyDescent="0.2"/>
    <row r="16861" ht="10.199999999999999" hidden="1" x14ac:dyDescent="0.2"/>
    <row r="16862" ht="10.199999999999999" hidden="1" x14ac:dyDescent="0.2"/>
    <row r="16863" ht="10.199999999999999" hidden="1" x14ac:dyDescent="0.2"/>
    <row r="16864" ht="10.199999999999999" hidden="1" x14ac:dyDescent="0.2"/>
    <row r="16865" ht="10.199999999999999" hidden="1" x14ac:dyDescent="0.2"/>
    <row r="16866" ht="10.199999999999999" hidden="1" x14ac:dyDescent="0.2"/>
    <row r="16867" ht="10.199999999999999" hidden="1" x14ac:dyDescent="0.2"/>
    <row r="16868" ht="10.199999999999999" hidden="1" x14ac:dyDescent="0.2"/>
    <row r="16869" ht="10.199999999999999" hidden="1" x14ac:dyDescent="0.2"/>
    <row r="16870" ht="10.199999999999999" hidden="1" x14ac:dyDescent="0.2"/>
    <row r="16871" ht="10.199999999999999" hidden="1" x14ac:dyDescent="0.2"/>
    <row r="16872" ht="10.199999999999999" hidden="1" x14ac:dyDescent="0.2"/>
    <row r="16873" ht="10.199999999999999" hidden="1" x14ac:dyDescent="0.2"/>
    <row r="16874" ht="10.199999999999999" hidden="1" x14ac:dyDescent="0.2"/>
    <row r="16875" ht="10.199999999999999" hidden="1" x14ac:dyDescent="0.2"/>
    <row r="16876" ht="10.199999999999999" hidden="1" x14ac:dyDescent="0.2"/>
    <row r="16877" ht="10.199999999999999" hidden="1" x14ac:dyDescent="0.2"/>
    <row r="16878" ht="10.199999999999999" hidden="1" x14ac:dyDescent="0.2"/>
    <row r="16879" ht="10.199999999999999" hidden="1" x14ac:dyDescent="0.2"/>
    <row r="16880" ht="10.199999999999999" hidden="1" x14ac:dyDescent="0.2"/>
    <row r="16881" ht="10.199999999999999" hidden="1" x14ac:dyDescent="0.2"/>
    <row r="16882" ht="10.199999999999999" hidden="1" x14ac:dyDescent="0.2"/>
    <row r="16883" ht="10.199999999999999" hidden="1" x14ac:dyDescent="0.2"/>
    <row r="16884" ht="10.199999999999999" hidden="1" x14ac:dyDescent="0.2"/>
    <row r="16885" ht="10.199999999999999" hidden="1" x14ac:dyDescent="0.2"/>
    <row r="16886" ht="10.199999999999999" hidden="1" x14ac:dyDescent="0.2"/>
    <row r="16887" ht="10.199999999999999" hidden="1" x14ac:dyDescent="0.2"/>
    <row r="16888" ht="10.199999999999999" hidden="1" x14ac:dyDescent="0.2"/>
    <row r="16889" ht="10.199999999999999" hidden="1" x14ac:dyDescent="0.2"/>
    <row r="16890" ht="10.199999999999999" hidden="1" x14ac:dyDescent="0.2"/>
    <row r="16891" ht="10.199999999999999" hidden="1" x14ac:dyDescent="0.2"/>
    <row r="16892" ht="10.199999999999999" hidden="1" x14ac:dyDescent="0.2"/>
    <row r="16893" ht="10.199999999999999" hidden="1" x14ac:dyDescent="0.2"/>
    <row r="16894" ht="10.199999999999999" hidden="1" x14ac:dyDescent="0.2"/>
    <row r="16895" ht="10.199999999999999" hidden="1" x14ac:dyDescent="0.2"/>
    <row r="16896" ht="10.199999999999999" hidden="1" x14ac:dyDescent="0.2"/>
    <row r="16897" ht="10.199999999999999" hidden="1" x14ac:dyDescent="0.2"/>
    <row r="16898" ht="10.199999999999999" hidden="1" x14ac:dyDescent="0.2"/>
    <row r="16899" ht="10.199999999999999" hidden="1" x14ac:dyDescent="0.2"/>
    <row r="16900" ht="10.199999999999999" hidden="1" x14ac:dyDescent="0.2"/>
    <row r="16901" ht="10.199999999999999" hidden="1" x14ac:dyDescent="0.2"/>
    <row r="16902" ht="10.199999999999999" hidden="1" x14ac:dyDescent="0.2"/>
    <row r="16903" ht="10.199999999999999" hidden="1" x14ac:dyDescent="0.2"/>
    <row r="16904" ht="10.199999999999999" hidden="1" x14ac:dyDescent="0.2"/>
    <row r="16905" ht="10.199999999999999" hidden="1" x14ac:dyDescent="0.2"/>
    <row r="16906" ht="10.199999999999999" hidden="1" x14ac:dyDescent="0.2"/>
    <row r="16907" ht="10.199999999999999" hidden="1" x14ac:dyDescent="0.2"/>
    <row r="16908" ht="10.199999999999999" hidden="1" x14ac:dyDescent="0.2"/>
    <row r="16909" ht="10.199999999999999" hidden="1" x14ac:dyDescent="0.2"/>
    <row r="16910" ht="10.199999999999999" hidden="1" x14ac:dyDescent="0.2"/>
    <row r="16911" ht="10.199999999999999" hidden="1" x14ac:dyDescent="0.2"/>
    <row r="16912" ht="10.199999999999999" hidden="1" x14ac:dyDescent="0.2"/>
    <row r="16913" ht="10.199999999999999" hidden="1" x14ac:dyDescent="0.2"/>
    <row r="16914" ht="10.199999999999999" hidden="1" x14ac:dyDescent="0.2"/>
    <row r="16915" ht="10.199999999999999" hidden="1" x14ac:dyDescent="0.2"/>
    <row r="16916" ht="10.199999999999999" hidden="1" x14ac:dyDescent="0.2"/>
    <row r="16917" ht="10.199999999999999" hidden="1" x14ac:dyDescent="0.2"/>
    <row r="16918" ht="10.199999999999999" hidden="1" x14ac:dyDescent="0.2"/>
    <row r="16919" ht="10.199999999999999" hidden="1" x14ac:dyDescent="0.2"/>
    <row r="16920" ht="10.199999999999999" hidden="1" x14ac:dyDescent="0.2"/>
    <row r="16921" ht="10.199999999999999" hidden="1" x14ac:dyDescent="0.2"/>
    <row r="16922" ht="10.199999999999999" hidden="1" x14ac:dyDescent="0.2"/>
    <row r="16923" ht="10.199999999999999" hidden="1" x14ac:dyDescent="0.2"/>
    <row r="16924" ht="10.199999999999999" hidden="1" x14ac:dyDescent="0.2"/>
    <row r="16925" ht="10.199999999999999" hidden="1" x14ac:dyDescent="0.2"/>
    <row r="16926" ht="10.199999999999999" hidden="1" x14ac:dyDescent="0.2"/>
    <row r="16927" ht="10.199999999999999" hidden="1" x14ac:dyDescent="0.2"/>
    <row r="16928" ht="10.199999999999999" hidden="1" x14ac:dyDescent="0.2"/>
    <row r="16929" ht="10.199999999999999" hidden="1" x14ac:dyDescent="0.2"/>
    <row r="16930" ht="10.199999999999999" hidden="1" x14ac:dyDescent="0.2"/>
    <row r="16931" ht="10.199999999999999" hidden="1" x14ac:dyDescent="0.2"/>
    <row r="16932" ht="10.199999999999999" hidden="1" x14ac:dyDescent="0.2"/>
    <row r="16933" ht="10.199999999999999" hidden="1" x14ac:dyDescent="0.2"/>
    <row r="16934" ht="10.199999999999999" hidden="1" x14ac:dyDescent="0.2"/>
    <row r="16935" ht="10.199999999999999" hidden="1" x14ac:dyDescent="0.2"/>
    <row r="16936" ht="10.199999999999999" hidden="1" x14ac:dyDescent="0.2"/>
    <row r="16937" ht="10.199999999999999" hidden="1" x14ac:dyDescent="0.2"/>
    <row r="16938" ht="10.199999999999999" hidden="1" x14ac:dyDescent="0.2"/>
    <row r="16939" ht="10.199999999999999" hidden="1" x14ac:dyDescent="0.2"/>
    <row r="16940" ht="10.199999999999999" hidden="1" x14ac:dyDescent="0.2"/>
    <row r="16941" ht="10.199999999999999" hidden="1" x14ac:dyDescent="0.2"/>
    <row r="16942" ht="10.199999999999999" hidden="1" x14ac:dyDescent="0.2"/>
    <row r="16943" ht="10.199999999999999" hidden="1" x14ac:dyDescent="0.2"/>
    <row r="16944" ht="10.199999999999999" hidden="1" x14ac:dyDescent="0.2"/>
    <row r="16945" ht="10.199999999999999" hidden="1" x14ac:dyDescent="0.2"/>
    <row r="16946" ht="10.199999999999999" hidden="1" x14ac:dyDescent="0.2"/>
    <row r="16947" ht="10.199999999999999" hidden="1" x14ac:dyDescent="0.2"/>
    <row r="16948" ht="10.199999999999999" hidden="1" x14ac:dyDescent="0.2"/>
    <row r="16949" ht="10.199999999999999" hidden="1" x14ac:dyDescent="0.2"/>
    <row r="16950" ht="10.199999999999999" hidden="1" x14ac:dyDescent="0.2"/>
    <row r="16951" ht="10.199999999999999" hidden="1" x14ac:dyDescent="0.2"/>
    <row r="16952" ht="10.199999999999999" hidden="1" x14ac:dyDescent="0.2"/>
    <row r="16953" ht="10.199999999999999" hidden="1" x14ac:dyDescent="0.2"/>
    <row r="16954" ht="10.199999999999999" hidden="1" x14ac:dyDescent="0.2"/>
    <row r="16955" ht="10.199999999999999" hidden="1" x14ac:dyDescent="0.2"/>
    <row r="16956" ht="10.199999999999999" hidden="1" x14ac:dyDescent="0.2"/>
    <row r="16957" ht="10.199999999999999" hidden="1" x14ac:dyDescent="0.2"/>
    <row r="16958" ht="10.199999999999999" hidden="1" x14ac:dyDescent="0.2"/>
    <row r="16959" ht="10.199999999999999" hidden="1" x14ac:dyDescent="0.2"/>
    <row r="16960" ht="10.199999999999999" hidden="1" x14ac:dyDescent="0.2"/>
    <row r="16961" ht="10.199999999999999" hidden="1" x14ac:dyDescent="0.2"/>
    <row r="16962" ht="10.199999999999999" hidden="1" x14ac:dyDescent="0.2"/>
    <row r="16963" ht="10.199999999999999" hidden="1" x14ac:dyDescent="0.2"/>
    <row r="16964" ht="10.199999999999999" hidden="1" x14ac:dyDescent="0.2"/>
    <row r="16965" ht="10.199999999999999" hidden="1" x14ac:dyDescent="0.2"/>
    <row r="16966" ht="10.199999999999999" hidden="1" x14ac:dyDescent="0.2"/>
    <row r="16967" ht="10.199999999999999" hidden="1" x14ac:dyDescent="0.2"/>
    <row r="16968" ht="10.199999999999999" hidden="1" x14ac:dyDescent="0.2"/>
    <row r="16969" ht="10.199999999999999" hidden="1" x14ac:dyDescent="0.2"/>
    <row r="16970" ht="10.199999999999999" hidden="1" x14ac:dyDescent="0.2"/>
    <row r="16971" ht="10.199999999999999" hidden="1" x14ac:dyDescent="0.2"/>
    <row r="16972" ht="10.199999999999999" hidden="1" x14ac:dyDescent="0.2"/>
    <row r="16973" ht="10.199999999999999" hidden="1" x14ac:dyDescent="0.2"/>
    <row r="16974" ht="10.199999999999999" hidden="1" x14ac:dyDescent="0.2"/>
    <row r="16975" ht="10.199999999999999" hidden="1" x14ac:dyDescent="0.2"/>
    <row r="16976" ht="10.199999999999999" hidden="1" x14ac:dyDescent="0.2"/>
    <row r="16977" ht="10.199999999999999" hidden="1" x14ac:dyDescent="0.2"/>
    <row r="16978" ht="10.199999999999999" hidden="1" x14ac:dyDescent="0.2"/>
    <row r="16979" ht="10.199999999999999" hidden="1" x14ac:dyDescent="0.2"/>
    <row r="16980" ht="10.199999999999999" hidden="1" x14ac:dyDescent="0.2"/>
    <row r="16981" ht="10.199999999999999" hidden="1" x14ac:dyDescent="0.2"/>
    <row r="16982" ht="10.199999999999999" hidden="1" x14ac:dyDescent="0.2"/>
    <row r="16983" ht="10.199999999999999" hidden="1" x14ac:dyDescent="0.2"/>
    <row r="16984" ht="10.199999999999999" hidden="1" x14ac:dyDescent="0.2"/>
    <row r="16985" ht="10.199999999999999" hidden="1" x14ac:dyDescent="0.2"/>
    <row r="16986" ht="10.199999999999999" hidden="1" x14ac:dyDescent="0.2"/>
    <row r="16987" ht="10.199999999999999" hidden="1" x14ac:dyDescent="0.2"/>
    <row r="16988" ht="10.199999999999999" hidden="1" x14ac:dyDescent="0.2"/>
    <row r="16989" ht="10.199999999999999" hidden="1" x14ac:dyDescent="0.2"/>
    <row r="16990" ht="10.199999999999999" hidden="1" x14ac:dyDescent="0.2"/>
    <row r="16991" ht="10.199999999999999" hidden="1" x14ac:dyDescent="0.2"/>
    <row r="16992" ht="10.199999999999999" hidden="1" x14ac:dyDescent="0.2"/>
    <row r="16993" ht="10.199999999999999" hidden="1" x14ac:dyDescent="0.2"/>
    <row r="16994" ht="10.199999999999999" hidden="1" x14ac:dyDescent="0.2"/>
    <row r="16995" ht="10.199999999999999" hidden="1" x14ac:dyDescent="0.2"/>
    <row r="16996" ht="10.199999999999999" hidden="1" x14ac:dyDescent="0.2"/>
    <row r="16997" ht="10.199999999999999" hidden="1" x14ac:dyDescent="0.2"/>
    <row r="16998" ht="10.199999999999999" hidden="1" x14ac:dyDescent="0.2"/>
    <row r="16999" ht="10.199999999999999" hidden="1" x14ac:dyDescent="0.2"/>
    <row r="17000" ht="10.199999999999999" hidden="1" x14ac:dyDescent="0.2"/>
    <row r="17001" ht="10.199999999999999" hidden="1" x14ac:dyDescent="0.2"/>
    <row r="17002" ht="10.199999999999999" hidden="1" x14ac:dyDescent="0.2"/>
    <row r="17003" ht="10.199999999999999" hidden="1" x14ac:dyDescent="0.2"/>
    <row r="17004" ht="10.199999999999999" hidden="1" x14ac:dyDescent="0.2"/>
    <row r="17005" ht="10.199999999999999" hidden="1" x14ac:dyDescent="0.2"/>
    <row r="17006" ht="10.199999999999999" hidden="1" x14ac:dyDescent="0.2"/>
    <row r="17007" ht="10.199999999999999" hidden="1" x14ac:dyDescent="0.2"/>
    <row r="17008" ht="10.199999999999999" hidden="1" x14ac:dyDescent="0.2"/>
    <row r="17009" ht="10.199999999999999" hidden="1" x14ac:dyDescent="0.2"/>
    <row r="17010" ht="10.199999999999999" hidden="1" x14ac:dyDescent="0.2"/>
    <row r="17011" ht="10.199999999999999" hidden="1" x14ac:dyDescent="0.2"/>
    <row r="17012" ht="10.199999999999999" hidden="1" x14ac:dyDescent="0.2"/>
    <row r="17013" ht="10.199999999999999" hidden="1" x14ac:dyDescent="0.2"/>
    <row r="17014" ht="10.199999999999999" hidden="1" x14ac:dyDescent="0.2"/>
    <row r="17015" ht="10.199999999999999" hidden="1" x14ac:dyDescent="0.2"/>
    <row r="17016" ht="10.199999999999999" hidden="1" x14ac:dyDescent="0.2"/>
    <row r="17017" ht="10.199999999999999" hidden="1" x14ac:dyDescent="0.2"/>
    <row r="17018" ht="10.199999999999999" hidden="1" x14ac:dyDescent="0.2"/>
    <row r="17019" ht="10.199999999999999" hidden="1" x14ac:dyDescent="0.2"/>
    <row r="17020" ht="10.199999999999999" hidden="1" x14ac:dyDescent="0.2"/>
    <row r="17021" ht="10.199999999999999" hidden="1" x14ac:dyDescent="0.2"/>
    <row r="17022" ht="10.199999999999999" hidden="1" x14ac:dyDescent="0.2"/>
    <row r="17023" ht="10.199999999999999" hidden="1" x14ac:dyDescent="0.2"/>
    <row r="17024" ht="10.199999999999999" hidden="1" x14ac:dyDescent="0.2"/>
    <row r="17025" ht="10.199999999999999" hidden="1" x14ac:dyDescent="0.2"/>
    <row r="17026" ht="10.199999999999999" hidden="1" x14ac:dyDescent="0.2"/>
    <row r="17027" ht="10.199999999999999" hidden="1" x14ac:dyDescent="0.2"/>
    <row r="17028" ht="10.199999999999999" hidden="1" x14ac:dyDescent="0.2"/>
    <row r="17029" ht="10.199999999999999" hidden="1" x14ac:dyDescent="0.2"/>
    <row r="17030" ht="10.199999999999999" hidden="1" x14ac:dyDescent="0.2"/>
    <row r="17031" ht="10.199999999999999" hidden="1" x14ac:dyDescent="0.2"/>
    <row r="17032" ht="10.199999999999999" hidden="1" x14ac:dyDescent="0.2"/>
    <row r="17033" ht="10.199999999999999" hidden="1" x14ac:dyDescent="0.2"/>
    <row r="17034" ht="10.199999999999999" hidden="1" x14ac:dyDescent="0.2"/>
    <row r="17035" ht="10.199999999999999" hidden="1" x14ac:dyDescent="0.2"/>
    <row r="17036" ht="10.199999999999999" hidden="1" x14ac:dyDescent="0.2"/>
    <row r="17037" ht="10.199999999999999" hidden="1" x14ac:dyDescent="0.2"/>
    <row r="17038" ht="10.199999999999999" hidden="1" x14ac:dyDescent="0.2"/>
    <row r="17039" ht="10.199999999999999" hidden="1" x14ac:dyDescent="0.2"/>
    <row r="17040" ht="10.199999999999999" hidden="1" x14ac:dyDescent="0.2"/>
    <row r="17041" ht="10.199999999999999" hidden="1" x14ac:dyDescent="0.2"/>
    <row r="17042" ht="10.199999999999999" hidden="1" x14ac:dyDescent="0.2"/>
    <row r="17043" ht="10.199999999999999" hidden="1" x14ac:dyDescent="0.2"/>
    <row r="17044" ht="10.199999999999999" hidden="1" x14ac:dyDescent="0.2"/>
    <row r="17045" ht="10.199999999999999" hidden="1" x14ac:dyDescent="0.2"/>
    <row r="17046" ht="10.199999999999999" hidden="1" x14ac:dyDescent="0.2"/>
    <row r="17047" ht="10.199999999999999" hidden="1" x14ac:dyDescent="0.2"/>
    <row r="17048" ht="10.199999999999999" hidden="1" x14ac:dyDescent="0.2"/>
    <row r="17049" ht="10.199999999999999" hidden="1" x14ac:dyDescent="0.2"/>
    <row r="17050" ht="10.199999999999999" hidden="1" x14ac:dyDescent="0.2"/>
    <row r="17051" ht="10.199999999999999" hidden="1" x14ac:dyDescent="0.2"/>
    <row r="17052" ht="10.199999999999999" hidden="1" x14ac:dyDescent="0.2"/>
    <row r="17053" ht="10.199999999999999" hidden="1" x14ac:dyDescent="0.2"/>
    <row r="17054" ht="10.199999999999999" hidden="1" x14ac:dyDescent="0.2"/>
    <row r="17055" ht="10.199999999999999" hidden="1" x14ac:dyDescent="0.2"/>
    <row r="17056" ht="10.199999999999999" hidden="1" x14ac:dyDescent="0.2"/>
    <row r="17057" ht="10.199999999999999" hidden="1" x14ac:dyDescent="0.2"/>
    <row r="17058" ht="10.199999999999999" hidden="1" x14ac:dyDescent="0.2"/>
    <row r="17059" ht="10.199999999999999" hidden="1" x14ac:dyDescent="0.2"/>
    <row r="17060" ht="10.199999999999999" hidden="1" x14ac:dyDescent="0.2"/>
    <row r="17061" ht="10.199999999999999" hidden="1" x14ac:dyDescent="0.2"/>
    <row r="17062" ht="10.199999999999999" hidden="1" x14ac:dyDescent="0.2"/>
    <row r="17063" ht="10.199999999999999" hidden="1" x14ac:dyDescent="0.2"/>
    <row r="17064" ht="10.199999999999999" hidden="1" x14ac:dyDescent="0.2"/>
    <row r="17065" ht="10.199999999999999" hidden="1" x14ac:dyDescent="0.2"/>
    <row r="17066" ht="10.199999999999999" hidden="1" x14ac:dyDescent="0.2"/>
    <row r="17067" ht="10.199999999999999" hidden="1" x14ac:dyDescent="0.2"/>
    <row r="17068" ht="10.199999999999999" hidden="1" x14ac:dyDescent="0.2"/>
    <row r="17069" ht="10.199999999999999" hidden="1" x14ac:dyDescent="0.2"/>
    <row r="17070" ht="10.199999999999999" hidden="1" x14ac:dyDescent="0.2"/>
    <row r="17071" ht="10.199999999999999" hidden="1" x14ac:dyDescent="0.2"/>
    <row r="17072" ht="10.199999999999999" hidden="1" x14ac:dyDescent="0.2"/>
    <row r="17073" ht="10.199999999999999" hidden="1" x14ac:dyDescent="0.2"/>
    <row r="17074" ht="10.199999999999999" hidden="1" x14ac:dyDescent="0.2"/>
    <row r="17075" ht="10.199999999999999" hidden="1" x14ac:dyDescent="0.2"/>
    <row r="17076" ht="10.199999999999999" hidden="1" x14ac:dyDescent="0.2"/>
    <row r="17077" ht="10.199999999999999" hidden="1" x14ac:dyDescent="0.2"/>
    <row r="17078" ht="10.199999999999999" hidden="1" x14ac:dyDescent="0.2"/>
    <row r="17079" ht="10.199999999999999" hidden="1" x14ac:dyDescent="0.2"/>
    <row r="17080" ht="10.199999999999999" hidden="1" x14ac:dyDescent="0.2"/>
    <row r="17081" ht="10.199999999999999" hidden="1" x14ac:dyDescent="0.2"/>
    <row r="17082" ht="10.199999999999999" hidden="1" x14ac:dyDescent="0.2"/>
    <row r="17083" ht="10.199999999999999" hidden="1" x14ac:dyDescent="0.2"/>
    <row r="17084" ht="10.199999999999999" hidden="1" x14ac:dyDescent="0.2"/>
    <row r="17085" ht="10.199999999999999" hidden="1" x14ac:dyDescent="0.2"/>
    <row r="17086" ht="10.199999999999999" hidden="1" x14ac:dyDescent="0.2"/>
    <row r="17087" ht="10.199999999999999" hidden="1" x14ac:dyDescent="0.2"/>
    <row r="17088" ht="10.199999999999999" hidden="1" x14ac:dyDescent="0.2"/>
    <row r="17089" ht="10.199999999999999" hidden="1" x14ac:dyDescent="0.2"/>
    <row r="17090" ht="10.199999999999999" hidden="1" x14ac:dyDescent="0.2"/>
    <row r="17091" ht="10.199999999999999" hidden="1" x14ac:dyDescent="0.2"/>
    <row r="17092" ht="10.199999999999999" hidden="1" x14ac:dyDescent="0.2"/>
    <row r="17093" ht="10.199999999999999" hidden="1" x14ac:dyDescent="0.2"/>
    <row r="17094" ht="10.199999999999999" hidden="1" x14ac:dyDescent="0.2"/>
    <row r="17095" ht="10.199999999999999" hidden="1" x14ac:dyDescent="0.2"/>
    <row r="17096" ht="10.199999999999999" hidden="1" x14ac:dyDescent="0.2"/>
    <row r="17097" ht="10.199999999999999" hidden="1" x14ac:dyDescent="0.2"/>
    <row r="17098" ht="10.199999999999999" hidden="1" x14ac:dyDescent="0.2"/>
    <row r="17099" ht="10.199999999999999" hidden="1" x14ac:dyDescent="0.2"/>
    <row r="17100" ht="10.199999999999999" hidden="1" x14ac:dyDescent="0.2"/>
    <row r="17101" ht="10.199999999999999" hidden="1" x14ac:dyDescent="0.2"/>
    <row r="17102" ht="10.199999999999999" hidden="1" x14ac:dyDescent="0.2"/>
    <row r="17103" ht="10.199999999999999" hidden="1" x14ac:dyDescent="0.2"/>
    <row r="17104" ht="10.199999999999999" hidden="1" x14ac:dyDescent="0.2"/>
    <row r="17105" ht="10.199999999999999" hidden="1" x14ac:dyDescent="0.2"/>
    <row r="17106" ht="10.199999999999999" hidden="1" x14ac:dyDescent="0.2"/>
    <row r="17107" ht="10.199999999999999" hidden="1" x14ac:dyDescent="0.2"/>
    <row r="17108" ht="10.199999999999999" hidden="1" x14ac:dyDescent="0.2"/>
    <row r="17109" ht="10.199999999999999" hidden="1" x14ac:dyDescent="0.2"/>
    <row r="17110" ht="10.199999999999999" hidden="1" x14ac:dyDescent="0.2"/>
    <row r="17111" ht="10.199999999999999" hidden="1" x14ac:dyDescent="0.2"/>
    <row r="17112" ht="10.199999999999999" hidden="1" x14ac:dyDescent="0.2"/>
    <row r="17113" ht="10.199999999999999" hidden="1" x14ac:dyDescent="0.2"/>
    <row r="17114" ht="10.199999999999999" hidden="1" x14ac:dyDescent="0.2"/>
    <row r="17115" ht="10.199999999999999" hidden="1" x14ac:dyDescent="0.2"/>
    <row r="17116" ht="10.199999999999999" hidden="1" x14ac:dyDescent="0.2"/>
    <row r="17117" ht="10.199999999999999" hidden="1" x14ac:dyDescent="0.2"/>
    <row r="17118" ht="10.199999999999999" hidden="1" x14ac:dyDescent="0.2"/>
    <row r="17119" ht="10.199999999999999" hidden="1" x14ac:dyDescent="0.2"/>
    <row r="17120" ht="10.199999999999999" hidden="1" x14ac:dyDescent="0.2"/>
    <row r="17121" ht="10.199999999999999" hidden="1" x14ac:dyDescent="0.2"/>
    <row r="17122" ht="10.199999999999999" hidden="1" x14ac:dyDescent="0.2"/>
    <row r="17123" ht="10.199999999999999" hidden="1" x14ac:dyDescent="0.2"/>
    <row r="17124" ht="10.199999999999999" hidden="1" x14ac:dyDescent="0.2"/>
    <row r="17125" ht="10.199999999999999" hidden="1" x14ac:dyDescent="0.2"/>
    <row r="17126" ht="10.199999999999999" hidden="1" x14ac:dyDescent="0.2"/>
    <row r="17127" ht="10.199999999999999" hidden="1" x14ac:dyDescent="0.2"/>
    <row r="17128" ht="10.199999999999999" hidden="1" x14ac:dyDescent="0.2"/>
    <row r="17129" ht="10.199999999999999" hidden="1" x14ac:dyDescent="0.2"/>
    <row r="17130" ht="10.199999999999999" hidden="1" x14ac:dyDescent="0.2"/>
    <row r="17131" ht="10.199999999999999" hidden="1" x14ac:dyDescent="0.2"/>
    <row r="17132" ht="10.199999999999999" hidden="1" x14ac:dyDescent="0.2"/>
    <row r="17133" ht="10.199999999999999" hidden="1" x14ac:dyDescent="0.2"/>
    <row r="17134" ht="10.199999999999999" hidden="1" x14ac:dyDescent="0.2"/>
    <row r="17135" ht="10.199999999999999" hidden="1" x14ac:dyDescent="0.2"/>
    <row r="17136" ht="10.199999999999999" hidden="1" x14ac:dyDescent="0.2"/>
    <row r="17137" ht="10.199999999999999" hidden="1" x14ac:dyDescent="0.2"/>
    <row r="17138" ht="10.199999999999999" hidden="1" x14ac:dyDescent="0.2"/>
    <row r="17139" ht="10.199999999999999" hidden="1" x14ac:dyDescent="0.2"/>
    <row r="17140" ht="10.199999999999999" hidden="1" x14ac:dyDescent="0.2"/>
    <row r="17141" ht="10.199999999999999" hidden="1" x14ac:dyDescent="0.2"/>
    <row r="17142" ht="10.199999999999999" hidden="1" x14ac:dyDescent="0.2"/>
    <row r="17143" ht="10.199999999999999" hidden="1" x14ac:dyDescent="0.2"/>
    <row r="17144" ht="10.199999999999999" hidden="1" x14ac:dyDescent="0.2"/>
    <row r="17145" ht="10.199999999999999" hidden="1" x14ac:dyDescent="0.2"/>
    <row r="17146" ht="10.199999999999999" hidden="1" x14ac:dyDescent="0.2"/>
    <row r="17147" ht="10.199999999999999" hidden="1" x14ac:dyDescent="0.2"/>
    <row r="17148" ht="10.199999999999999" hidden="1" x14ac:dyDescent="0.2"/>
    <row r="17149" ht="10.199999999999999" hidden="1" x14ac:dyDescent="0.2"/>
    <row r="17150" ht="10.199999999999999" hidden="1" x14ac:dyDescent="0.2"/>
    <row r="17151" ht="10.199999999999999" hidden="1" x14ac:dyDescent="0.2"/>
    <row r="17152" ht="10.199999999999999" hidden="1" x14ac:dyDescent="0.2"/>
    <row r="17153" ht="10.199999999999999" hidden="1" x14ac:dyDescent="0.2"/>
    <row r="17154" ht="10.199999999999999" hidden="1" x14ac:dyDescent="0.2"/>
    <row r="17155" ht="10.199999999999999" hidden="1" x14ac:dyDescent="0.2"/>
    <row r="17156" ht="10.199999999999999" hidden="1" x14ac:dyDescent="0.2"/>
    <row r="17157" ht="10.199999999999999" hidden="1" x14ac:dyDescent="0.2"/>
    <row r="17158" ht="10.199999999999999" hidden="1" x14ac:dyDescent="0.2"/>
    <row r="17159" ht="10.199999999999999" hidden="1" x14ac:dyDescent="0.2"/>
    <row r="17160" ht="10.199999999999999" hidden="1" x14ac:dyDescent="0.2"/>
    <row r="17161" ht="10.199999999999999" hidden="1" x14ac:dyDescent="0.2"/>
    <row r="17162" ht="10.199999999999999" hidden="1" x14ac:dyDescent="0.2"/>
    <row r="17163" ht="10.199999999999999" hidden="1" x14ac:dyDescent="0.2"/>
    <row r="17164" ht="10.199999999999999" hidden="1" x14ac:dyDescent="0.2"/>
    <row r="17165" ht="10.199999999999999" hidden="1" x14ac:dyDescent="0.2"/>
    <row r="17166" ht="10.199999999999999" hidden="1" x14ac:dyDescent="0.2"/>
    <row r="17167" ht="10.199999999999999" hidden="1" x14ac:dyDescent="0.2"/>
    <row r="17168" ht="10.199999999999999" hidden="1" x14ac:dyDescent="0.2"/>
    <row r="17169" ht="10.199999999999999" hidden="1" x14ac:dyDescent="0.2"/>
    <row r="17170" ht="10.199999999999999" hidden="1" x14ac:dyDescent="0.2"/>
    <row r="17171" ht="10.199999999999999" hidden="1" x14ac:dyDescent="0.2"/>
    <row r="17172" ht="10.199999999999999" hidden="1" x14ac:dyDescent="0.2"/>
    <row r="17173" ht="10.199999999999999" hidden="1" x14ac:dyDescent="0.2"/>
    <row r="17174" ht="10.199999999999999" hidden="1" x14ac:dyDescent="0.2"/>
    <row r="17175" ht="10.199999999999999" hidden="1" x14ac:dyDescent="0.2"/>
    <row r="17176" ht="10.199999999999999" hidden="1" x14ac:dyDescent="0.2"/>
    <row r="17177" ht="10.199999999999999" hidden="1" x14ac:dyDescent="0.2"/>
    <row r="17178" ht="10.199999999999999" hidden="1" x14ac:dyDescent="0.2"/>
    <row r="17179" ht="10.199999999999999" hidden="1" x14ac:dyDescent="0.2"/>
    <row r="17180" ht="10.199999999999999" hidden="1" x14ac:dyDescent="0.2"/>
    <row r="17181" ht="10.199999999999999" hidden="1" x14ac:dyDescent="0.2"/>
    <row r="17182" ht="10.199999999999999" hidden="1" x14ac:dyDescent="0.2"/>
    <row r="17183" ht="10.199999999999999" hidden="1" x14ac:dyDescent="0.2"/>
    <row r="17184" ht="10.199999999999999" hidden="1" x14ac:dyDescent="0.2"/>
    <row r="17185" ht="10.199999999999999" hidden="1" x14ac:dyDescent="0.2"/>
    <row r="17186" ht="10.199999999999999" hidden="1" x14ac:dyDescent="0.2"/>
    <row r="17187" ht="10.199999999999999" hidden="1" x14ac:dyDescent="0.2"/>
    <row r="17188" ht="10.199999999999999" hidden="1" x14ac:dyDescent="0.2"/>
    <row r="17189" ht="10.199999999999999" hidden="1" x14ac:dyDescent="0.2"/>
    <row r="17190" ht="10.199999999999999" hidden="1" x14ac:dyDescent="0.2"/>
    <row r="17191" ht="10.199999999999999" hidden="1" x14ac:dyDescent="0.2"/>
    <row r="17192" ht="10.199999999999999" hidden="1" x14ac:dyDescent="0.2"/>
    <row r="17193" ht="10.199999999999999" hidden="1" x14ac:dyDescent="0.2"/>
    <row r="17194" ht="10.199999999999999" hidden="1" x14ac:dyDescent="0.2"/>
    <row r="17195" ht="10.199999999999999" hidden="1" x14ac:dyDescent="0.2"/>
    <row r="17196" ht="10.199999999999999" hidden="1" x14ac:dyDescent="0.2"/>
    <row r="17197" ht="10.199999999999999" hidden="1" x14ac:dyDescent="0.2"/>
    <row r="17198" ht="10.199999999999999" hidden="1" x14ac:dyDescent="0.2"/>
    <row r="17199" ht="10.199999999999999" hidden="1" x14ac:dyDescent="0.2"/>
    <row r="17200" ht="10.199999999999999" hidden="1" x14ac:dyDescent="0.2"/>
    <row r="17201" ht="10.199999999999999" hidden="1" x14ac:dyDescent="0.2"/>
    <row r="17202" ht="10.199999999999999" hidden="1" x14ac:dyDescent="0.2"/>
    <row r="17203" ht="10.199999999999999" hidden="1" x14ac:dyDescent="0.2"/>
    <row r="17204" ht="10.199999999999999" hidden="1" x14ac:dyDescent="0.2"/>
    <row r="17205" ht="10.199999999999999" hidden="1" x14ac:dyDescent="0.2"/>
    <row r="17206" ht="10.199999999999999" hidden="1" x14ac:dyDescent="0.2"/>
    <row r="17207" ht="10.199999999999999" hidden="1" x14ac:dyDescent="0.2"/>
    <row r="17208" ht="10.199999999999999" hidden="1" x14ac:dyDescent="0.2"/>
    <row r="17209" ht="10.199999999999999" hidden="1" x14ac:dyDescent="0.2"/>
    <row r="17210" ht="10.199999999999999" hidden="1" x14ac:dyDescent="0.2"/>
    <row r="17211" ht="10.199999999999999" hidden="1" x14ac:dyDescent="0.2"/>
    <row r="17212" ht="10.199999999999999" hidden="1" x14ac:dyDescent="0.2"/>
    <row r="17213" ht="10.199999999999999" hidden="1" x14ac:dyDescent="0.2"/>
    <row r="17214" ht="10.199999999999999" hidden="1" x14ac:dyDescent="0.2"/>
    <row r="17215" ht="10.199999999999999" hidden="1" x14ac:dyDescent="0.2"/>
    <row r="17216" ht="10.199999999999999" hidden="1" x14ac:dyDescent="0.2"/>
    <row r="17217" ht="10.199999999999999" hidden="1" x14ac:dyDescent="0.2"/>
    <row r="17218" ht="10.199999999999999" hidden="1" x14ac:dyDescent="0.2"/>
    <row r="17219" ht="10.199999999999999" hidden="1" x14ac:dyDescent="0.2"/>
    <row r="17220" ht="10.199999999999999" hidden="1" x14ac:dyDescent="0.2"/>
    <row r="17221" ht="10.199999999999999" hidden="1" x14ac:dyDescent="0.2"/>
    <row r="17222" ht="10.199999999999999" hidden="1" x14ac:dyDescent="0.2"/>
    <row r="17223" ht="10.199999999999999" hidden="1" x14ac:dyDescent="0.2"/>
    <row r="17224" ht="10.199999999999999" hidden="1" x14ac:dyDescent="0.2"/>
    <row r="17225" ht="10.199999999999999" hidden="1" x14ac:dyDescent="0.2"/>
    <row r="17226" ht="10.199999999999999" hidden="1" x14ac:dyDescent="0.2"/>
    <row r="17227" ht="10.199999999999999" hidden="1" x14ac:dyDescent="0.2"/>
    <row r="17228" ht="10.199999999999999" hidden="1" x14ac:dyDescent="0.2"/>
    <row r="17229" ht="10.199999999999999" hidden="1" x14ac:dyDescent="0.2"/>
    <row r="17230" ht="10.199999999999999" hidden="1" x14ac:dyDescent="0.2"/>
    <row r="17231" ht="10.199999999999999" hidden="1" x14ac:dyDescent="0.2"/>
    <row r="17232" ht="10.199999999999999" hidden="1" x14ac:dyDescent="0.2"/>
    <row r="17233" ht="10.199999999999999" hidden="1" x14ac:dyDescent="0.2"/>
    <row r="17234" ht="10.199999999999999" hidden="1" x14ac:dyDescent="0.2"/>
    <row r="17235" ht="10.199999999999999" hidden="1" x14ac:dyDescent="0.2"/>
    <row r="17236" ht="10.199999999999999" hidden="1" x14ac:dyDescent="0.2"/>
    <row r="17237" ht="10.199999999999999" hidden="1" x14ac:dyDescent="0.2"/>
    <row r="17238" ht="10.199999999999999" hidden="1" x14ac:dyDescent="0.2"/>
    <row r="17239" ht="10.199999999999999" hidden="1" x14ac:dyDescent="0.2"/>
    <row r="17240" ht="10.199999999999999" hidden="1" x14ac:dyDescent="0.2"/>
    <row r="17241" ht="10.199999999999999" hidden="1" x14ac:dyDescent="0.2"/>
    <row r="17242" ht="10.199999999999999" hidden="1" x14ac:dyDescent="0.2"/>
    <row r="17243" ht="10.199999999999999" hidden="1" x14ac:dyDescent="0.2"/>
    <row r="17244" ht="10.199999999999999" hidden="1" x14ac:dyDescent="0.2"/>
    <row r="17245" ht="10.199999999999999" hidden="1" x14ac:dyDescent="0.2"/>
    <row r="17246" ht="10.199999999999999" hidden="1" x14ac:dyDescent="0.2"/>
    <row r="17247" ht="10.199999999999999" hidden="1" x14ac:dyDescent="0.2"/>
    <row r="17248" ht="10.199999999999999" hidden="1" x14ac:dyDescent="0.2"/>
    <row r="17249" ht="10.199999999999999" hidden="1" x14ac:dyDescent="0.2"/>
    <row r="17250" ht="10.199999999999999" hidden="1" x14ac:dyDescent="0.2"/>
    <row r="17251" ht="10.199999999999999" hidden="1" x14ac:dyDescent="0.2"/>
    <row r="17252" ht="10.199999999999999" hidden="1" x14ac:dyDescent="0.2"/>
    <row r="17253" ht="10.199999999999999" hidden="1" x14ac:dyDescent="0.2"/>
    <row r="17254" ht="10.199999999999999" hidden="1" x14ac:dyDescent="0.2"/>
    <row r="17255" ht="10.199999999999999" hidden="1" x14ac:dyDescent="0.2"/>
    <row r="17256" ht="10.199999999999999" hidden="1" x14ac:dyDescent="0.2"/>
    <row r="17257" ht="10.199999999999999" hidden="1" x14ac:dyDescent="0.2"/>
    <row r="17258" ht="10.199999999999999" hidden="1" x14ac:dyDescent="0.2"/>
    <row r="17259" ht="10.199999999999999" hidden="1" x14ac:dyDescent="0.2"/>
    <row r="17260" ht="10.199999999999999" hidden="1" x14ac:dyDescent="0.2"/>
    <row r="17261" ht="10.199999999999999" hidden="1" x14ac:dyDescent="0.2"/>
    <row r="17262" ht="10.199999999999999" hidden="1" x14ac:dyDescent="0.2"/>
    <row r="17263" ht="10.199999999999999" hidden="1" x14ac:dyDescent="0.2"/>
    <row r="17264" ht="10.199999999999999" hidden="1" x14ac:dyDescent="0.2"/>
    <row r="17265" ht="10.199999999999999" hidden="1" x14ac:dyDescent="0.2"/>
    <row r="17266" ht="10.199999999999999" hidden="1" x14ac:dyDescent="0.2"/>
    <row r="17267" ht="10.199999999999999" hidden="1" x14ac:dyDescent="0.2"/>
    <row r="17268" ht="10.199999999999999" hidden="1" x14ac:dyDescent="0.2"/>
    <row r="17269" ht="10.199999999999999" hidden="1" x14ac:dyDescent="0.2"/>
    <row r="17270" ht="10.199999999999999" hidden="1" x14ac:dyDescent="0.2"/>
    <row r="17271" ht="10.199999999999999" hidden="1" x14ac:dyDescent="0.2"/>
    <row r="17272" ht="10.199999999999999" hidden="1" x14ac:dyDescent="0.2"/>
    <row r="17273" ht="10.199999999999999" hidden="1" x14ac:dyDescent="0.2"/>
    <row r="17274" ht="10.199999999999999" hidden="1" x14ac:dyDescent="0.2"/>
    <row r="17275" ht="10.199999999999999" hidden="1" x14ac:dyDescent="0.2"/>
    <row r="17276" ht="10.199999999999999" hidden="1" x14ac:dyDescent="0.2"/>
    <row r="17277" ht="10.199999999999999" hidden="1" x14ac:dyDescent="0.2"/>
    <row r="17278" ht="10.199999999999999" hidden="1" x14ac:dyDescent="0.2"/>
    <row r="17279" ht="10.199999999999999" hidden="1" x14ac:dyDescent="0.2"/>
    <row r="17280" ht="10.199999999999999" hidden="1" x14ac:dyDescent="0.2"/>
    <row r="17281" ht="10.199999999999999" hidden="1" x14ac:dyDescent="0.2"/>
    <row r="17282" ht="10.199999999999999" hidden="1" x14ac:dyDescent="0.2"/>
    <row r="17283" ht="10.199999999999999" hidden="1" x14ac:dyDescent="0.2"/>
    <row r="17284" ht="10.199999999999999" hidden="1" x14ac:dyDescent="0.2"/>
    <row r="17285" ht="10.199999999999999" hidden="1" x14ac:dyDescent="0.2"/>
    <row r="17286" ht="10.199999999999999" hidden="1" x14ac:dyDescent="0.2"/>
    <row r="17287" ht="10.199999999999999" hidden="1" x14ac:dyDescent="0.2"/>
    <row r="17288" ht="10.199999999999999" hidden="1" x14ac:dyDescent="0.2"/>
    <row r="17289" ht="10.199999999999999" hidden="1" x14ac:dyDescent="0.2"/>
    <row r="17290" ht="10.199999999999999" hidden="1" x14ac:dyDescent="0.2"/>
    <row r="17291" ht="10.199999999999999" hidden="1" x14ac:dyDescent="0.2"/>
    <row r="17292" ht="10.199999999999999" hidden="1" x14ac:dyDescent="0.2"/>
    <row r="17293" ht="10.199999999999999" hidden="1" x14ac:dyDescent="0.2"/>
    <row r="17294" ht="10.199999999999999" hidden="1" x14ac:dyDescent="0.2"/>
    <row r="17295" ht="10.199999999999999" hidden="1" x14ac:dyDescent="0.2"/>
    <row r="17296" ht="10.199999999999999" hidden="1" x14ac:dyDescent="0.2"/>
    <row r="17297" ht="10.199999999999999" hidden="1" x14ac:dyDescent="0.2"/>
    <row r="17298" ht="10.199999999999999" hidden="1" x14ac:dyDescent="0.2"/>
    <row r="17299" ht="10.199999999999999" hidden="1" x14ac:dyDescent="0.2"/>
    <row r="17300" ht="10.199999999999999" hidden="1" x14ac:dyDescent="0.2"/>
    <row r="17301" ht="10.199999999999999" hidden="1" x14ac:dyDescent="0.2"/>
    <row r="17302" ht="10.199999999999999" hidden="1" x14ac:dyDescent="0.2"/>
    <row r="17303" ht="10.199999999999999" hidden="1" x14ac:dyDescent="0.2"/>
    <row r="17304" ht="10.199999999999999" hidden="1" x14ac:dyDescent="0.2"/>
    <row r="17305" ht="10.199999999999999" hidden="1" x14ac:dyDescent="0.2"/>
    <row r="17306" ht="10.199999999999999" hidden="1" x14ac:dyDescent="0.2"/>
    <row r="17307" ht="10.199999999999999" hidden="1" x14ac:dyDescent="0.2"/>
    <row r="17308" ht="10.199999999999999" hidden="1" x14ac:dyDescent="0.2"/>
    <row r="17309" ht="10.199999999999999" hidden="1" x14ac:dyDescent="0.2"/>
    <row r="17310" ht="10.199999999999999" hidden="1" x14ac:dyDescent="0.2"/>
    <row r="17311" ht="10.199999999999999" hidden="1" x14ac:dyDescent="0.2"/>
    <row r="17312" ht="10.199999999999999" hidden="1" x14ac:dyDescent="0.2"/>
    <row r="17313" ht="10.199999999999999" hidden="1" x14ac:dyDescent="0.2"/>
    <row r="17314" ht="10.199999999999999" hidden="1" x14ac:dyDescent="0.2"/>
    <row r="17315" ht="10.199999999999999" hidden="1" x14ac:dyDescent="0.2"/>
    <row r="17316" ht="10.199999999999999" hidden="1" x14ac:dyDescent="0.2"/>
    <row r="17317" ht="10.199999999999999" hidden="1" x14ac:dyDescent="0.2"/>
    <row r="17318" ht="10.199999999999999" hidden="1" x14ac:dyDescent="0.2"/>
    <row r="17319" ht="10.199999999999999" hidden="1" x14ac:dyDescent="0.2"/>
    <row r="17320" ht="10.199999999999999" hidden="1" x14ac:dyDescent="0.2"/>
    <row r="17321" ht="10.199999999999999" hidden="1" x14ac:dyDescent="0.2"/>
    <row r="17322" ht="10.199999999999999" hidden="1" x14ac:dyDescent="0.2"/>
    <row r="17323" ht="10.199999999999999" hidden="1" x14ac:dyDescent="0.2"/>
    <row r="17324" ht="10.199999999999999" hidden="1" x14ac:dyDescent="0.2"/>
    <row r="17325" ht="10.199999999999999" hidden="1" x14ac:dyDescent="0.2"/>
    <row r="17326" ht="10.199999999999999" hidden="1" x14ac:dyDescent="0.2"/>
    <row r="17327" ht="10.199999999999999" hidden="1" x14ac:dyDescent="0.2"/>
    <row r="17328" ht="10.199999999999999" hidden="1" x14ac:dyDescent="0.2"/>
    <row r="17329" ht="10.199999999999999" hidden="1" x14ac:dyDescent="0.2"/>
    <row r="17330" ht="10.199999999999999" hidden="1" x14ac:dyDescent="0.2"/>
    <row r="17331" ht="10.199999999999999" hidden="1" x14ac:dyDescent="0.2"/>
    <row r="17332" ht="10.199999999999999" hidden="1" x14ac:dyDescent="0.2"/>
    <row r="17333" ht="10.199999999999999" hidden="1" x14ac:dyDescent="0.2"/>
    <row r="17334" ht="10.199999999999999" hidden="1" x14ac:dyDescent="0.2"/>
    <row r="17335" ht="10.199999999999999" hidden="1" x14ac:dyDescent="0.2"/>
    <row r="17336" ht="10.199999999999999" hidden="1" x14ac:dyDescent="0.2"/>
    <row r="17337" ht="10.199999999999999" hidden="1" x14ac:dyDescent="0.2"/>
    <row r="17338" ht="10.199999999999999" hidden="1" x14ac:dyDescent="0.2"/>
    <row r="17339" ht="10.199999999999999" hidden="1" x14ac:dyDescent="0.2"/>
    <row r="17340" ht="10.199999999999999" hidden="1" x14ac:dyDescent="0.2"/>
    <row r="17341" ht="10.199999999999999" hidden="1" x14ac:dyDescent="0.2"/>
    <row r="17342" ht="10.199999999999999" hidden="1" x14ac:dyDescent="0.2"/>
    <row r="17343" ht="10.199999999999999" hidden="1" x14ac:dyDescent="0.2"/>
    <row r="17344" ht="10.199999999999999" hidden="1" x14ac:dyDescent="0.2"/>
    <row r="17345" ht="10.199999999999999" hidden="1" x14ac:dyDescent="0.2"/>
    <row r="17346" ht="10.199999999999999" hidden="1" x14ac:dyDescent="0.2"/>
    <row r="17347" ht="10.199999999999999" hidden="1" x14ac:dyDescent="0.2"/>
    <row r="17348" ht="10.199999999999999" hidden="1" x14ac:dyDescent="0.2"/>
    <row r="17349" ht="10.199999999999999" hidden="1" x14ac:dyDescent="0.2"/>
    <row r="17350" ht="10.199999999999999" hidden="1" x14ac:dyDescent="0.2"/>
    <row r="17351" ht="10.199999999999999" hidden="1" x14ac:dyDescent="0.2"/>
    <row r="17352" ht="10.199999999999999" hidden="1" x14ac:dyDescent="0.2"/>
    <row r="17353" ht="10.199999999999999" hidden="1" x14ac:dyDescent="0.2"/>
    <row r="17354" ht="10.199999999999999" hidden="1" x14ac:dyDescent="0.2"/>
    <row r="17355" ht="10.199999999999999" hidden="1" x14ac:dyDescent="0.2"/>
    <row r="17356" ht="10.199999999999999" hidden="1" x14ac:dyDescent="0.2"/>
    <row r="17357" ht="10.199999999999999" hidden="1" x14ac:dyDescent="0.2"/>
    <row r="17358" ht="10.199999999999999" hidden="1" x14ac:dyDescent="0.2"/>
    <row r="17359" ht="10.199999999999999" hidden="1" x14ac:dyDescent="0.2"/>
    <row r="17360" ht="10.199999999999999" hidden="1" x14ac:dyDescent="0.2"/>
    <row r="17361" ht="10.199999999999999" hidden="1" x14ac:dyDescent="0.2"/>
    <row r="17362" ht="10.199999999999999" hidden="1" x14ac:dyDescent="0.2"/>
    <row r="17363" ht="10.199999999999999" hidden="1" x14ac:dyDescent="0.2"/>
    <row r="17364" ht="10.199999999999999" hidden="1" x14ac:dyDescent="0.2"/>
    <row r="17365" ht="10.199999999999999" hidden="1" x14ac:dyDescent="0.2"/>
    <row r="17366" ht="10.199999999999999" hidden="1" x14ac:dyDescent="0.2"/>
    <row r="17367" ht="10.199999999999999" hidden="1" x14ac:dyDescent="0.2"/>
    <row r="17368" ht="10.199999999999999" hidden="1" x14ac:dyDescent="0.2"/>
    <row r="17369" ht="10.199999999999999" hidden="1" x14ac:dyDescent="0.2"/>
    <row r="17370" ht="10.199999999999999" hidden="1" x14ac:dyDescent="0.2"/>
    <row r="17371" ht="10.199999999999999" hidden="1" x14ac:dyDescent="0.2"/>
    <row r="17372" ht="10.199999999999999" hidden="1" x14ac:dyDescent="0.2"/>
    <row r="17373" ht="10.199999999999999" hidden="1" x14ac:dyDescent="0.2"/>
    <row r="17374" ht="10.199999999999999" hidden="1" x14ac:dyDescent="0.2"/>
    <row r="17375" ht="10.199999999999999" hidden="1" x14ac:dyDescent="0.2"/>
    <row r="17376" ht="10.199999999999999" hidden="1" x14ac:dyDescent="0.2"/>
    <row r="17377" ht="10.199999999999999" hidden="1" x14ac:dyDescent="0.2"/>
    <row r="17378" ht="10.199999999999999" hidden="1" x14ac:dyDescent="0.2"/>
    <row r="17379" ht="10.199999999999999" hidden="1" x14ac:dyDescent="0.2"/>
    <row r="17380" ht="10.199999999999999" hidden="1" x14ac:dyDescent="0.2"/>
    <row r="17381" ht="10.199999999999999" hidden="1" x14ac:dyDescent="0.2"/>
    <row r="17382" ht="10.199999999999999" hidden="1" x14ac:dyDescent="0.2"/>
    <row r="17383" ht="10.199999999999999" hidden="1" x14ac:dyDescent="0.2"/>
    <row r="17384" ht="10.199999999999999" hidden="1" x14ac:dyDescent="0.2"/>
    <row r="17385" ht="10.199999999999999" hidden="1" x14ac:dyDescent="0.2"/>
    <row r="17386" ht="10.199999999999999" hidden="1" x14ac:dyDescent="0.2"/>
    <row r="17387" ht="10.199999999999999" hidden="1" x14ac:dyDescent="0.2"/>
    <row r="17388" ht="10.199999999999999" hidden="1" x14ac:dyDescent="0.2"/>
    <row r="17389" ht="10.199999999999999" hidden="1" x14ac:dyDescent="0.2"/>
    <row r="17390" ht="10.199999999999999" hidden="1" x14ac:dyDescent="0.2"/>
    <row r="17391" ht="10.199999999999999" hidden="1" x14ac:dyDescent="0.2"/>
    <row r="17392" ht="10.199999999999999" hidden="1" x14ac:dyDescent="0.2"/>
    <row r="17393" ht="10.199999999999999" hidden="1" x14ac:dyDescent="0.2"/>
    <row r="17394" ht="10.199999999999999" hidden="1" x14ac:dyDescent="0.2"/>
    <row r="17395" ht="10.199999999999999" hidden="1" x14ac:dyDescent="0.2"/>
    <row r="17396" ht="10.199999999999999" hidden="1" x14ac:dyDescent="0.2"/>
    <row r="17397" ht="10.199999999999999" hidden="1" x14ac:dyDescent="0.2"/>
    <row r="17398" ht="10.199999999999999" hidden="1" x14ac:dyDescent="0.2"/>
    <row r="17399" ht="10.199999999999999" hidden="1" x14ac:dyDescent="0.2"/>
    <row r="17400" ht="10.199999999999999" hidden="1" x14ac:dyDescent="0.2"/>
    <row r="17401" ht="10.199999999999999" hidden="1" x14ac:dyDescent="0.2"/>
    <row r="17402" ht="10.199999999999999" hidden="1" x14ac:dyDescent="0.2"/>
    <row r="17403" ht="10.199999999999999" hidden="1" x14ac:dyDescent="0.2"/>
    <row r="17404" ht="10.199999999999999" hidden="1" x14ac:dyDescent="0.2"/>
    <row r="17405" ht="10.199999999999999" hidden="1" x14ac:dyDescent="0.2"/>
    <row r="17406" ht="10.199999999999999" hidden="1" x14ac:dyDescent="0.2"/>
    <row r="17407" ht="10.199999999999999" hidden="1" x14ac:dyDescent="0.2"/>
    <row r="17408" ht="10.199999999999999" hidden="1" x14ac:dyDescent="0.2"/>
    <row r="17409" ht="10.199999999999999" hidden="1" x14ac:dyDescent="0.2"/>
    <row r="17410" ht="10.199999999999999" hidden="1" x14ac:dyDescent="0.2"/>
    <row r="17411" ht="10.199999999999999" hidden="1" x14ac:dyDescent="0.2"/>
    <row r="17412" ht="10.199999999999999" hidden="1" x14ac:dyDescent="0.2"/>
    <row r="17413" ht="10.199999999999999" hidden="1" x14ac:dyDescent="0.2"/>
    <row r="17414" ht="10.199999999999999" hidden="1" x14ac:dyDescent="0.2"/>
    <row r="17415" ht="10.199999999999999" hidden="1" x14ac:dyDescent="0.2"/>
    <row r="17416" ht="10.199999999999999" hidden="1" x14ac:dyDescent="0.2"/>
    <row r="17417" ht="10.199999999999999" hidden="1" x14ac:dyDescent="0.2"/>
    <row r="17418" ht="10.199999999999999" hidden="1" x14ac:dyDescent="0.2"/>
    <row r="17419" ht="10.199999999999999" hidden="1" x14ac:dyDescent="0.2"/>
    <row r="17420" ht="10.199999999999999" hidden="1" x14ac:dyDescent="0.2"/>
    <row r="17421" ht="10.199999999999999" hidden="1" x14ac:dyDescent="0.2"/>
    <row r="17422" ht="10.199999999999999" hidden="1" x14ac:dyDescent="0.2"/>
    <row r="17423" ht="10.199999999999999" hidden="1" x14ac:dyDescent="0.2"/>
    <row r="17424" ht="10.199999999999999" hidden="1" x14ac:dyDescent="0.2"/>
    <row r="17425" ht="10.199999999999999" hidden="1" x14ac:dyDescent="0.2"/>
    <row r="17426" ht="10.199999999999999" hidden="1" x14ac:dyDescent="0.2"/>
    <row r="17427" ht="10.199999999999999" hidden="1" x14ac:dyDescent="0.2"/>
    <row r="17428" ht="10.199999999999999" hidden="1" x14ac:dyDescent="0.2"/>
    <row r="17429" ht="10.199999999999999" hidden="1" x14ac:dyDescent="0.2"/>
    <row r="17430" ht="10.199999999999999" hidden="1" x14ac:dyDescent="0.2"/>
    <row r="17431" ht="10.199999999999999" hidden="1" x14ac:dyDescent="0.2"/>
    <row r="17432" ht="10.199999999999999" hidden="1" x14ac:dyDescent="0.2"/>
    <row r="17433" ht="10.199999999999999" hidden="1" x14ac:dyDescent="0.2"/>
    <row r="17434" ht="10.199999999999999" hidden="1" x14ac:dyDescent="0.2"/>
    <row r="17435" ht="10.199999999999999" hidden="1" x14ac:dyDescent="0.2"/>
    <row r="17436" ht="10.199999999999999" hidden="1" x14ac:dyDescent="0.2"/>
    <row r="17437" ht="10.199999999999999" hidden="1" x14ac:dyDescent="0.2"/>
    <row r="17438" ht="10.199999999999999" hidden="1" x14ac:dyDescent="0.2"/>
    <row r="17439" ht="10.199999999999999" hidden="1" x14ac:dyDescent="0.2"/>
    <row r="17440" ht="10.199999999999999" hidden="1" x14ac:dyDescent="0.2"/>
    <row r="17441" ht="10.199999999999999" hidden="1" x14ac:dyDescent="0.2"/>
    <row r="17442" ht="10.199999999999999" hidden="1" x14ac:dyDescent="0.2"/>
    <row r="17443" ht="10.199999999999999" hidden="1" x14ac:dyDescent="0.2"/>
    <row r="17444" ht="10.199999999999999" hidden="1" x14ac:dyDescent="0.2"/>
    <row r="17445" ht="10.199999999999999" hidden="1" x14ac:dyDescent="0.2"/>
    <row r="17446" ht="10.199999999999999" hidden="1" x14ac:dyDescent="0.2"/>
    <row r="17447" ht="10.199999999999999" hidden="1" x14ac:dyDescent="0.2"/>
    <row r="17448" ht="10.199999999999999" hidden="1" x14ac:dyDescent="0.2"/>
    <row r="17449" ht="10.199999999999999" hidden="1" x14ac:dyDescent="0.2"/>
    <row r="17450" ht="10.199999999999999" hidden="1" x14ac:dyDescent="0.2"/>
    <row r="17451" ht="10.199999999999999" hidden="1" x14ac:dyDescent="0.2"/>
    <row r="17452" ht="10.199999999999999" hidden="1" x14ac:dyDescent="0.2"/>
    <row r="17453" ht="10.199999999999999" hidden="1" x14ac:dyDescent="0.2"/>
    <row r="17454" ht="10.199999999999999" hidden="1" x14ac:dyDescent="0.2"/>
    <row r="17455" ht="10.199999999999999" hidden="1" x14ac:dyDescent="0.2"/>
    <row r="17456" ht="10.199999999999999" hidden="1" x14ac:dyDescent="0.2"/>
    <row r="17457" ht="10.199999999999999" hidden="1" x14ac:dyDescent="0.2"/>
    <row r="17458" ht="10.199999999999999" hidden="1" x14ac:dyDescent="0.2"/>
    <row r="17459" ht="10.199999999999999" hidden="1" x14ac:dyDescent="0.2"/>
    <row r="17460" ht="10.199999999999999" hidden="1" x14ac:dyDescent="0.2"/>
    <row r="17461" ht="10.199999999999999" hidden="1" x14ac:dyDescent="0.2"/>
    <row r="17462" ht="10.199999999999999" hidden="1" x14ac:dyDescent="0.2"/>
    <row r="17463" ht="10.199999999999999" hidden="1" x14ac:dyDescent="0.2"/>
    <row r="17464" ht="10.199999999999999" hidden="1" x14ac:dyDescent="0.2"/>
    <row r="17465" ht="10.199999999999999" hidden="1" x14ac:dyDescent="0.2"/>
    <row r="17466" ht="10.199999999999999" hidden="1" x14ac:dyDescent="0.2"/>
    <row r="17467" ht="10.199999999999999" hidden="1" x14ac:dyDescent="0.2"/>
    <row r="17468" ht="10.199999999999999" hidden="1" x14ac:dyDescent="0.2"/>
    <row r="17469" ht="10.199999999999999" hidden="1" x14ac:dyDescent="0.2"/>
    <row r="17470" ht="10.199999999999999" hidden="1" x14ac:dyDescent="0.2"/>
    <row r="17471" ht="10.199999999999999" hidden="1" x14ac:dyDescent="0.2"/>
    <row r="17472" ht="10.199999999999999" hidden="1" x14ac:dyDescent="0.2"/>
    <row r="17473" ht="10.199999999999999" hidden="1" x14ac:dyDescent="0.2"/>
    <row r="17474" ht="10.199999999999999" hidden="1" x14ac:dyDescent="0.2"/>
    <row r="17475" ht="10.199999999999999" hidden="1" x14ac:dyDescent="0.2"/>
    <row r="17476" ht="10.199999999999999" hidden="1" x14ac:dyDescent="0.2"/>
    <row r="17477" ht="10.199999999999999" hidden="1" x14ac:dyDescent="0.2"/>
    <row r="17478" ht="10.199999999999999" hidden="1" x14ac:dyDescent="0.2"/>
    <row r="17479" ht="10.199999999999999" hidden="1" x14ac:dyDescent="0.2"/>
    <row r="17480" ht="10.199999999999999" hidden="1" x14ac:dyDescent="0.2"/>
    <row r="17481" ht="10.199999999999999" hidden="1" x14ac:dyDescent="0.2"/>
    <row r="17482" ht="10.199999999999999" hidden="1" x14ac:dyDescent="0.2"/>
    <row r="17483" ht="10.199999999999999" hidden="1" x14ac:dyDescent="0.2"/>
    <row r="17484" ht="10.199999999999999" hidden="1" x14ac:dyDescent="0.2"/>
    <row r="17485" ht="10.199999999999999" hidden="1" x14ac:dyDescent="0.2"/>
    <row r="17486" ht="10.199999999999999" hidden="1" x14ac:dyDescent="0.2"/>
    <row r="17487" ht="10.199999999999999" hidden="1" x14ac:dyDescent="0.2"/>
    <row r="17488" ht="10.199999999999999" hidden="1" x14ac:dyDescent="0.2"/>
    <row r="17489" ht="10.199999999999999" hidden="1" x14ac:dyDescent="0.2"/>
    <row r="17490" ht="10.199999999999999" hidden="1" x14ac:dyDescent="0.2"/>
    <row r="17491" ht="10.199999999999999" hidden="1" x14ac:dyDescent="0.2"/>
    <row r="17492" ht="10.199999999999999" hidden="1" x14ac:dyDescent="0.2"/>
    <row r="17493" ht="10.199999999999999" hidden="1" x14ac:dyDescent="0.2"/>
    <row r="17494" ht="10.199999999999999" hidden="1" x14ac:dyDescent="0.2"/>
    <row r="17495" ht="10.199999999999999" hidden="1" x14ac:dyDescent="0.2"/>
    <row r="17496" ht="10.199999999999999" hidden="1" x14ac:dyDescent="0.2"/>
    <row r="17497" ht="10.199999999999999" hidden="1" x14ac:dyDescent="0.2"/>
    <row r="17498" ht="10.199999999999999" hidden="1" x14ac:dyDescent="0.2"/>
    <row r="17499" ht="10.199999999999999" hidden="1" x14ac:dyDescent="0.2"/>
    <row r="17500" ht="10.199999999999999" hidden="1" x14ac:dyDescent="0.2"/>
    <row r="17501" ht="10.199999999999999" hidden="1" x14ac:dyDescent="0.2"/>
    <row r="17502" ht="10.199999999999999" hidden="1" x14ac:dyDescent="0.2"/>
    <row r="17503" ht="10.199999999999999" hidden="1" x14ac:dyDescent="0.2"/>
    <row r="17504" ht="10.199999999999999" hidden="1" x14ac:dyDescent="0.2"/>
    <row r="17505" ht="10.199999999999999" hidden="1" x14ac:dyDescent="0.2"/>
    <row r="17506" ht="10.199999999999999" hidden="1" x14ac:dyDescent="0.2"/>
    <row r="17507" ht="10.199999999999999" hidden="1" x14ac:dyDescent="0.2"/>
    <row r="17508" ht="10.199999999999999" hidden="1" x14ac:dyDescent="0.2"/>
    <row r="17509" ht="10.199999999999999" hidden="1" x14ac:dyDescent="0.2"/>
    <row r="17510" ht="10.199999999999999" hidden="1" x14ac:dyDescent="0.2"/>
    <row r="17511" ht="10.199999999999999" hidden="1" x14ac:dyDescent="0.2"/>
    <row r="17512" ht="10.199999999999999" hidden="1" x14ac:dyDescent="0.2"/>
    <row r="17513" ht="10.199999999999999" hidden="1" x14ac:dyDescent="0.2"/>
    <row r="17514" ht="10.199999999999999" hidden="1" x14ac:dyDescent="0.2"/>
    <row r="17515" ht="10.199999999999999" hidden="1" x14ac:dyDescent="0.2"/>
    <row r="17516" ht="10.199999999999999" hidden="1" x14ac:dyDescent="0.2"/>
    <row r="17517" ht="10.199999999999999" hidden="1" x14ac:dyDescent="0.2"/>
    <row r="17518" ht="10.199999999999999" hidden="1" x14ac:dyDescent="0.2"/>
    <row r="17519" ht="10.199999999999999" hidden="1" x14ac:dyDescent="0.2"/>
    <row r="17520" ht="10.199999999999999" hidden="1" x14ac:dyDescent="0.2"/>
    <row r="17521" ht="10.199999999999999" hidden="1" x14ac:dyDescent="0.2"/>
    <row r="17522" ht="10.199999999999999" hidden="1" x14ac:dyDescent="0.2"/>
    <row r="17523" ht="10.199999999999999" hidden="1" x14ac:dyDescent="0.2"/>
    <row r="17524" ht="10.199999999999999" hidden="1" x14ac:dyDescent="0.2"/>
    <row r="17525" ht="10.199999999999999" hidden="1" x14ac:dyDescent="0.2"/>
    <row r="17526" ht="10.199999999999999" hidden="1" x14ac:dyDescent="0.2"/>
    <row r="17527" ht="10.199999999999999" hidden="1" x14ac:dyDescent="0.2"/>
    <row r="17528" ht="10.199999999999999" hidden="1" x14ac:dyDescent="0.2"/>
    <row r="17529" ht="10.199999999999999" hidden="1" x14ac:dyDescent="0.2"/>
    <row r="17530" ht="10.199999999999999" hidden="1" x14ac:dyDescent="0.2"/>
    <row r="17531" ht="10.199999999999999" hidden="1" x14ac:dyDescent="0.2"/>
    <row r="17532" ht="10.199999999999999" hidden="1" x14ac:dyDescent="0.2"/>
    <row r="17533" ht="10.199999999999999" hidden="1" x14ac:dyDescent="0.2"/>
    <row r="17534" ht="10.199999999999999" hidden="1" x14ac:dyDescent="0.2"/>
    <row r="17535" ht="10.199999999999999" hidden="1" x14ac:dyDescent="0.2"/>
    <row r="17536" ht="10.199999999999999" hidden="1" x14ac:dyDescent="0.2"/>
    <row r="17537" ht="10.199999999999999" hidden="1" x14ac:dyDescent="0.2"/>
    <row r="17538" ht="10.199999999999999" hidden="1" x14ac:dyDescent="0.2"/>
    <row r="17539" ht="10.199999999999999" hidden="1" x14ac:dyDescent="0.2"/>
    <row r="17540" ht="10.199999999999999" hidden="1" x14ac:dyDescent="0.2"/>
    <row r="17541" ht="10.199999999999999" hidden="1" x14ac:dyDescent="0.2"/>
    <row r="17542" ht="10.199999999999999" hidden="1" x14ac:dyDescent="0.2"/>
    <row r="17543" ht="10.199999999999999" hidden="1" x14ac:dyDescent="0.2"/>
    <row r="17544" ht="10.199999999999999" hidden="1" x14ac:dyDescent="0.2"/>
    <row r="17545" ht="10.199999999999999" hidden="1" x14ac:dyDescent="0.2"/>
    <row r="17546" ht="10.199999999999999" hidden="1" x14ac:dyDescent="0.2"/>
    <row r="17547" ht="10.199999999999999" hidden="1" x14ac:dyDescent="0.2"/>
    <row r="17548" ht="10.199999999999999" hidden="1" x14ac:dyDescent="0.2"/>
    <row r="17549" ht="10.199999999999999" hidden="1" x14ac:dyDescent="0.2"/>
    <row r="17550" ht="10.199999999999999" hidden="1" x14ac:dyDescent="0.2"/>
    <row r="17551" ht="10.199999999999999" hidden="1" x14ac:dyDescent="0.2"/>
    <row r="17552" ht="10.199999999999999" hidden="1" x14ac:dyDescent="0.2"/>
    <row r="17553" ht="10.199999999999999" hidden="1" x14ac:dyDescent="0.2"/>
    <row r="17554" ht="10.199999999999999" hidden="1" x14ac:dyDescent="0.2"/>
    <row r="17555" ht="10.199999999999999" hidden="1" x14ac:dyDescent="0.2"/>
    <row r="17556" ht="10.199999999999999" hidden="1" x14ac:dyDescent="0.2"/>
    <row r="17557" ht="10.199999999999999" hidden="1" x14ac:dyDescent="0.2"/>
    <row r="17558" ht="10.199999999999999" hidden="1" x14ac:dyDescent="0.2"/>
    <row r="17559" ht="10.199999999999999" hidden="1" x14ac:dyDescent="0.2"/>
    <row r="17560" ht="10.199999999999999" hidden="1" x14ac:dyDescent="0.2"/>
    <row r="17561" ht="10.199999999999999" hidden="1" x14ac:dyDescent="0.2"/>
    <row r="17562" ht="10.199999999999999" hidden="1" x14ac:dyDescent="0.2"/>
    <row r="17563" ht="10.199999999999999" hidden="1" x14ac:dyDescent="0.2"/>
    <row r="17564" ht="10.199999999999999" hidden="1" x14ac:dyDescent="0.2"/>
    <row r="17565" ht="10.199999999999999" hidden="1" x14ac:dyDescent="0.2"/>
    <row r="17566" ht="10.199999999999999" hidden="1" x14ac:dyDescent="0.2"/>
    <row r="17567" ht="10.199999999999999" hidden="1" x14ac:dyDescent="0.2"/>
    <row r="17568" ht="10.199999999999999" hidden="1" x14ac:dyDescent="0.2"/>
    <row r="17569" ht="10.199999999999999" hidden="1" x14ac:dyDescent="0.2"/>
    <row r="17570" ht="10.199999999999999" hidden="1" x14ac:dyDescent="0.2"/>
    <row r="17571" ht="10.199999999999999" hidden="1" x14ac:dyDescent="0.2"/>
    <row r="17572" ht="10.199999999999999" hidden="1" x14ac:dyDescent="0.2"/>
    <row r="17573" ht="10.199999999999999" hidden="1" x14ac:dyDescent="0.2"/>
    <row r="17574" ht="10.199999999999999" hidden="1" x14ac:dyDescent="0.2"/>
    <row r="17575" ht="10.199999999999999" hidden="1" x14ac:dyDescent="0.2"/>
    <row r="17576" ht="10.199999999999999" hidden="1" x14ac:dyDescent="0.2"/>
    <row r="17577" ht="10.199999999999999" hidden="1" x14ac:dyDescent="0.2"/>
    <row r="17578" ht="10.199999999999999" hidden="1" x14ac:dyDescent="0.2"/>
    <row r="17579" ht="10.199999999999999" hidden="1" x14ac:dyDescent="0.2"/>
    <row r="17580" ht="10.199999999999999" hidden="1" x14ac:dyDescent="0.2"/>
    <row r="17581" ht="10.199999999999999" hidden="1" x14ac:dyDescent="0.2"/>
    <row r="17582" ht="10.199999999999999" hidden="1" x14ac:dyDescent="0.2"/>
    <row r="17583" ht="10.199999999999999" hidden="1" x14ac:dyDescent="0.2"/>
    <row r="17584" ht="10.199999999999999" hidden="1" x14ac:dyDescent="0.2"/>
    <row r="17585" ht="10.199999999999999" hidden="1" x14ac:dyDescent="0.2"/>
    <row r="17586" ht="10.199999999999999" hidden="1" x14ac:dyDescent="0.2"/>
    <row r="17587" ht="10.199999999999999" hidden="1" x14ac:dyDescent="0.2"/>
    <row r="17588" ht="10.199999999999999" hidden="1" x14ac:dyDescent="0.2"/>
    <row r="17589" ht="10.199999999999999" hidden="1" x14ac:dyDescent="0.2"/>
    <row r="17590" ht="10.199999999999999" hidden="1" x14ac:dyDescent="0.2"/>
    <row r="17591" ht="10.199999999999999" hidden="1" x14ac:dyDescent="0.2"/>
    <row r="17592" ht="10.199999999999999" hidden="1" x14ac:dyDescent="0.2"/>
    <row r="17593" ht="10.199999999999999" hidden="1" x14ac:dyDescent="0.2"/>
    <row r="17594" ht="10.199999999999999" hidden="1" x14ac:dyDescent="0.2"/>
    <row r="17595" ht="10.199999999999999" hidden="1" x14ac:dyDescent="0.2"/>
    <row r="17596" ht="10.199999999999999" hidden="1" x14ac:dyDescent="0.2"/>
    <row r="17597" ht="10.199999999999999" hidden="1" x14ac:dyDescent="0.2"/>
    <row r="17598" ht="10.199999999999999" hidden="1" x14ac:dyDescent="0.2"/>
    <row r="17599" ht="10.199999999999999" hidden="1" x14ac:dyDescent="0.2"/>
    <row r="17600" ht="10.199999999999999" hidden="1" x14ac:dyDescent="0.2"/>
    <row r="17601" ht="10.199999999999999" hidden="1" x14ac:dyDescent="0.2"/>
    <row r="17602" ht="10.199999999999999" hidden="1" x14ac:dyDescent="0.2"/>
    <row r="17603" ht="10.199999999999999" hidden="1" x14ac:dyDescent="0.2"/>
    <row r="17604" ht="10.199999999999999" hidden="1" x14ac:dyDescent="0.2"/>
    <row r="17605" ht="10.199999999999999" hidden="1" x14ac:dyDescent="0.2"/>
    <row r="17606" ht="10.199999999999999" hidden="1" x14ac:dyDescent="0.2"/>
    <row r="17607" ht="10.199999999999999" hidden="1" x14ac:dyDescent="0.2"/>
    <row r="17608" ht="10.199999999999999" hidden="1" x14ac:dyDescent="0.2"/>
    <row r="17609" ht="10.199999999999999" hidden="1" x14ac:dyDescent="0.2"/>
    <row r="17610" ht="10.199999999999999" hidden="1" x14ac:dyDescent="0.2"/>
    <row r="17611" ht="10.199999999999999" hidden="1" x14ac:dyDescent="0.2"/>
    <row r="17612" ht="10.199999999999999" hidden="1" x14ac:dyDescent="0.2"/>
    <row r="17613" ht="10.199999999999999" hidden="1" x14ac:dyDescent="0.2"/>
    <row r="17614" ht="10.199999999999999" hidden="1" x14ac:dyDescent="0.2"/>
    <row r="17615" ht="10.199999999999999" hidden="1" x14ac:dyDescent="0.2"/>
    <row r="17616" ht="10.199999999999999" hidden="1" x14ac:dyDescent="0.2"/>
    <row r="17617" ht="10.199999999999999" hidden="1" x14ac:dyDescent="0.2"/>
    <row r="17618" ht="10.199999999999999" hidden="1" x14ac:dyDescent="0.2"/>
    <row r="17619" ht="10.199999999999999" hidden="1" x14ac:dyDescent="0.2"/>
    <row r="17620" ht="10.199999999999999" hidden="1" x14ac:dyDescent="0.2"/>
    <row r="17621" ht="10.199999999999999" hidden="1" x14ac:dyDescent="0.2"/>
    <row r="17622" ht="10.199999999999999" hidden="1" x14ac:dyDescent="0.2"/>
    <row r="17623" ht="10.199999999999999" hidden="1" x14ac:dyDescent="0.2"/>
    <row r="17624" ht="10.199999999999999" hidden="1" x14ac:dyDescent="0.2"/>
    <row r="17625" ht="10.199999999999999" hidden="1" x14ac:dyDescent="0.2"/>
    <row r="17626" ht="10.199999999999999" hidden="1" x14ac:dyDescent="0.2"/>
    <row r="17627" ht="10.199999999999999" hidden="1" x14ac:dyDescent="0.2"/>
    <row r="17628" ht="10.199999999999999" hidden="1" x14ac:dyDescent="0.2"/>
    <row r="17629" ht="10.199999999999999" hidden="1" x14ac:dyDescent="0.2"/>
    <row r="17630" ht="10.199999999999999" hidden="1" x14ac:dyDescent="0.2"/>
    <row r="17631" ht="10.199999999999999" hidden="1" x14ac:dyDescent="0.2"/>
    <row r="17632" ht="10.199999999999999" hidden="1" x14ac:dyDescent="0.2"/>
    <row r="17633" ht="10.199999999999999" hidden="1" x14ac:dyDescent="0.2"/>
    <row r="17634" ht="10.199999999999999" hidden="1" x14ac:dyDescent="0.2"/>
    <row r="17635" ht="10.199999999999999" hidden="1" x14ac:dyDescent="0.2"/>
    <row r="17636" ht="10.199999999999999" hidden="1" x14ac:dyDescent="0.2"/>
    <row r="17637" ht="10.199999999999999" hidden="1" x14ac:dyDescent="0.2"/>
    <row r="17638" ht="10.199999999999999" hidden="1" x14ac:dyDescent="0.2"/>
    <row r="17639" ht="10.199999999999999" hidden="1" x14ac:dyDescent="0.2"/>
    <row r="17640" ht="10.199999999999999" hidden="1" x14ac:dyDescent="0.2"/>
    <row r="17641" ht="10.199999999999999" hidden="1" x14ac:dyDescent="0.2"/>
    <row r="17642" ht="10.199999999999999" hidden="1" x14ac:dyDescent="0.2"/>
    <row r="17643" ht="10.199999999999999" hidden="1" x14ac:dyDescent="0.2"/>
    <row r="17644" ht="10.199999999999999" hidden="1" x14ac:dyDescent="0.2"/>
    <row r="17645" ht="10.199999999999999" hidden="1" x14ac:dyDescent="0.2"/>
    <row r="17646" ht="10.199999999999999" hidden="1" x14ac:dyDescent="0.2"/>
    <row r="17647" ht="10.199999999999999" hidden="1" x14ac:dyDescent="0.2"/>
    <row r="17648" ht="10.199999999999999" hidden="1" x14ac:dyDescent="0.2"/>
    <row r="17649" ht="10.199999999999999" hidden="1" x14ac:dyDescent="0.2"/>
    <row r="17650" ht="10.199999999999999" hidden="1" x14ac:dyDescent="0.2"/>
    <row r="17651" ht="10.199999999999999" hidden="1" x14ac:dyDescent="0.2"/>
    <row r="17652" ht="10.199999999999999" hidden="1" x14ac:dyDescent="0.2"/>
    <row r="17653" ht="10.199999999999999" hidden="1" x14ac:dyDescent="0.2"/>
    <row r="17654" ht="10.199999999999999" hidden="1" x14ac:dyDescent="0.2"/>
    <row r="17655" ht="10.199999999999999" hidden="1" x14ac:dyDescent="0.2"/>
    <row r="17656" ht="10.199999999999999" hidden="1" x14ac:dyDescent="0.2"/>
    <row r="17657" ht="10.199999999999999" hidden="1" x14ac:dyDescent="0.2"/>
    <row r="17658" ht="10.199999999999999" hidden="1" x14ac:dyDescent="0.2"/>
    <row r="17659" ht="10.199999999999999" hidden="1" x14ac:dyDescent="0.2"/>
    <row r="17660" ht="10.199999999999999" hidden="1" x14ac:dyDescent="0.2"/>
    <row r="17661" ht="10.199999999999999" hidden="1" x14ac:dyDescent="0.2"/>
    <row r="17662" ht="10.199999999999999" hidden="1" x14ac:dyDescent="0.2"/>
    <row r="17663" ht="10.199999999999999" hidden="1" x14ac:dyDescent="0.2"/>
    <row r="17664" ht="10.199999999999999" hidden="1" x14ac:dyDescent="0.2"/>
    <row r="17665" ht="10.199999999999999" hidden="1" x14ac:dyDescent="0.2"/>
    <row r="17666" ht="10.199999999999999" hidden="1" x14ac:dyDescent="0.2"/>
    <row r="17667" ht="10.199999999999999" hidden="1" x14ac:dyDescent="0.2"/>
    <row r="17668" ht="10.199999999999999" hidden="1" x14ac:dyDescent="0.2"/>
    <row r="17669" ht="10.199999999999999" hidden="1" x14ac:dyDescent="0.2"/>
    <row r="17670" ht="10.199999999999999" hidden="1" x14ac:dyDescent="0.2"/>
    <row r="17671" ht="10.199999999999999" hidden="1" x14ac:dyDescent="0.2"/>
    <row r="17672" ht="10.199999999999999" hidden="1" x14ac:dyDescent="0.2"/>
    <row r="17673" ht="10.199999999999999" hidden="1" x14ac:dyDescent="0.2"/>
    <row r="17674" ht="10.199999999999999" hidden="1" x14ac:dyDescent="0.2"/>
    <row r="17675" ht="10.199999999999999" hidden="1" x14ac:dyDescent="0.2"/>
    <row r="17676" ht="10.199999999999999" hidden="1" x14ac:dyDescent="0.2"/>
    <row r="17677" ht="10.199999999999999" hidden="1" x14ac:dyDescent="0.2"/>
    <row r="17678" ht="10.199999999999999" hidden="1" x14ac:dyDescent="0.2"/>
    <row r="17679" ht="10.199999999999999" hidden="1" x14ac:dyDescent="0.2"/>
    <row r="17680" ht="10.199999999999999" hidden="1" x14ac:dyDescent="0.2"/>
    <row r="17681" ht="10.199999999999999" hidden="1" x14ac:dyDescent="0.2"/>
    <row r="17682" ht="10.199999999999999" hidden="1" x14ac:dyDescent="0.2"/>
    <row r="17683" ht="10.199999999999999" hidden="1" x14ac:dyDescent="0.2"/>
    <row r="17684" ht="10.199999999999999" hidden="1" x14ac:dyDescent="0.2"/>
    <row r="17685" ht="10.199999999999999" hidden="1" x14ac:dyDescent="0.2"/>
    <row r="17686" ht="10.199999999999999" hidden="1" x14ac:dyDescent="0.2"/>
    <row r="17687" ht="10.199999999999999" hidden="1" x14ac:dyDescent="0.2"/>
    <row r="17688" ht="10.199999999999999" hidden="1" x14ac:dyDescent="0.2"/>
    <row r="17689" ht="10.199999999999999" hidden="1" x14ac:dyDescent="0.2"/>
    <row r="17690" ht="10.199999999999999" hidden="1" x14ac:dyDescent="0.2"/>
    <row r="17691" ht="10.199999999999999" hidden="1" x14ac:dyDescent="0.2"/>
    <row r="17692" ht="10.199999999999999" hidden="1" x14ac:dyDescent="0.2"/>
    <row r="17693" ht="10.199999999999999" hidden="1" x14ac:dyDescent="0.2"/>
    <row r="17694" ht="10.199999999999999" hidden="1" x14ac:dyDescent="0.2"/>
    <row r="17695" ht="10.199999999999999" hidden="1" x14ac:dyDescent="0.2"/>
    <row r="17696" ht="10.199999999999999" hidden="1" x14ac:dyDescent="0.2"/>
    <row r="17697" ht="10.199999999999999" hidden="1" x14ac:dyDescent="0.2"/>
    <row r="17698" ht="10.199999999999999" hidden="1" x14ac:dyDescent="0.2"/>
    <row r="17699" ht="10.199999999999999" hidden="1" x14ac:dyDescent="0.2"/>
    <row r="17700" ht="10.199999999999999" hidden="1" x14ac:dyDescent="0.2"/>
    <row r="17701" ht="10.199999999999999" hidden="1" x14ac:dyDescent="0.2"/>
    <row r="17702" ht="10.199999999999999" hidden="1" x14ac:dyDescent="0.2"/>
    <row r="17703" ht="10.199999999999999" hidden="1" x14ac:dyDescent="0.2"/>
    <row r="17704" ht="10.199999999999999" hidden="1" x14ac:dyDescent="0.2"/>
    <row r="17705" ht="10.199999999999999" hidden="1" x14ac:dyDescent="0.2"/>
    <row r="17706" ht="10.199999999999999" hidden="1" x14ac:dyDescent="0.2"/>
    <row r="17707" ht="10.199999999999999" hidden="1" x14ac:dyDescent="0.2"/>
    <row r="17708" ht="10.199999999999999" hidden="1" x14ac:dyDescent="0.2"/>
    <row r="17709" ht="10.199999999999999" hidden="1" x14ac:dyDescent="0.2"/>
    <row r="17710" ht="10.199999999999999" hidden="1" x14ac:dyDescent="0.2"/>
    <row r="17711" ht="10.199999999999999" hidden="1" x14ac:dyDescent="0.2"/>
    <row r="17712" ht="10.199999999999999" hidden="1" x14ac:dyDescent="0.2"/>
    <row r="17713" ht="10.199999999999999" hidden="1" x14ac:dyDescent="0.2"/>
    <row r="17714" ht="10.199999999999999" hidden="1" x14ac:dyDescent="0.2"/>
    <row r="17715" ht="10.199999999999999" hidden="1" x14ac:dyDescent="0.2"/>
    <row r="17716" ht="10.199999999999999" hidden="1" x14ac:dyDescent="0.2"/>
    <row r="17717" ht="10.199999999999999" hidden="1" x14ac:dyDescent="0.2"/>
    <row r="17718" ht="10.199999999999999" hidden="1" x14ac:dyDescent="0.2"/>
    <row r="17719" ht="10.199999999999999" hidden="1" x14ac:dyDescent="0.2"/>
    <row r="17720" ht="10.199999999999999" hidden="1" x14ac:dyDescent="0.2"/>
    <row r="17721" ht="10.199999999999999" hidden="1" x14ac:dyDescent="0.2"/>
    <row r="17722" ht="10.199999999999999" hidden="1" x14ac:dyDescent="0.2"/>
    <row r="17723" ht="10.199999999999999" hidden="1" x14ac:dyDescent="0.2"/>
    <row r="17724" ht="10.199999999999999" hidden="1" x14ac:dyDescent="0.2"/>
    <row r="17725" ht="10.199999999999999" hidden="1" x14ac:dyDescent="0.2"/>
    <row r="17726" ht="10.199999999999999" hidden="1" x14ac:dyDescent="0.2"/>
    <row r="17727" ht="10.199999999999999" hidden="1" x14ac:dyDescent="0.2"/>
    <row r="17728" ht="10.199999999999999" hidden="1" x14ac:dyDescent="0.2"/>
    <row r="17729" ht="10.199999999999999" hidden="1" x14ac:dyDescent="0.2"/>
    <row r="17730" ht="10.199999999999999" hidden="1" x14ac:dyDescent="0.2"/>
    <row r="17731" ht="10.199999999999999" hidden="1" x14ac:dyDescent="0.2"/>
    <row r="17732" ht="10.199999999999999" hidden="1" x14ac:dyDescent="0.2"/>
    <row r="17733" ht="10.199999999999999" hidden="1" x14ac:dyDescent="0.2"/>
    <row r="17734" ht="10.199999999999999" hidden="1" x14ac:dyDescent="0.2"/>
    <row r="17735" ht="10.199999999999999" hidden="1" x14ac:dyDescent="0.2"/>
    <row r="17736" ht="10.199999999999999" hidden="1" x14ac:dyDescent="0.2"/>
    <row r="17737" ht="10.199999999999999" hidden="1" x14ac:dyDescent="0.2"/>
    <row r="17738" ht="10.199999999999999" hidden="1" x14ac:dyDescent="0.2"/>
    <row r="17739" ht="10.199999999999999" hidden="1" x14ac:dyDescent="0.2"/>
    <row r="17740" ht="10.199999999999999" hidden="1" x14ac:dyDescent="0.2"/>
    <row r="17741" ht="10.199999999999999" hidden="1" x14ac:dyDescent="0.2"/>
    <row r="17742" ht="10.199999999999999" hidden="1" x14ac:dyDescent="0.2"/>
    <row r="17743" ht="10.199999999999999" hidden="1" x14ac:dyDescent="0.2"/>
    <row r="17744" ht="10.199999999999999" hidden="1" x14ac:dyDescent="0.2"/>
    <row r="17745" ht="10.199999999999999" hidden="1" x14ac:dyDescent="0.2"/>
    <row r="17746" ht="10.199999999999999" hidden="1" x14ac:dyDescent="0.2"/>
    <row r="17747" ht="10.199999999999999" hidden="1" x14ac:dyDescent="0.2"/>
    <row r="17748" ht="10.199999999999999" hidden="1" x14ac:dyDescent="0.2"/>
    <row r="17749" ht="10.199999999999999" hidden="1" x14ac:dyDescent="0.2"/>
    <row r="17750" ht="10.199999999999999" hidden="1" x14ac:dyDescent="0.2"/>
    <row r="17751" ht="10.199999999999999" hidden="1" x14ac:dyDescent="0.2"/>
    <row r="17752" ht="10.199999999999999" hidden="1" x14ac:dyDescent="0.2"/>
    <row r="17753" ht="10.199999999999999" hidden="1" x14ac:dyDescent="0.2"/>
    <row r="17754" ht="10.199999999999999" hidden="1" x14ac:dyDescent="0.2"/>
    <row r="17755" ht="10.199999999999999" hidden="1" x14ac:dyDescent="0.2"/>
    <row r="17756" ht="10.199999999999999" hidden="1" x14ac:dyDescent="0.2"/>
    <row r="17757" ht="10.199999999999999" hidden="1" x14ac:dyDescent="0.2"/>
    <row r="17758" ht="10.199999999999999" hidden="1" x14ac:dyDescent="0.2"/>
    <row r="17759" ht="10.199999999999999" hidden="1" x14ac:dyDescent="0.2"/>
    <row r="17760" ht="10.199999999999999" hidden="1" x14ac:dyDescent="0.2"/>
    <row r="17761" ht="10.199999999999999" hidden="1" x14ac:dyDescent="0.2"/>
    <row r="17762" ht="10.199999999999999" hidden="1" x14ac:dyDescent="0.2"/>
    <row r="17763" ht="10.199999999999999" hidden="1" x14ac:dyDescent="0.2"/>
    <row r="17764" ht="10.199999999999999" hidden="1" x14ac:dyDescent="0.2"/>
    <row r="17765" ht="10.199999999999999" hidden="1" x14ac:dyDescent="0.2"/>
    <row r="17766" ht="10.199999999999999" hidden="1" x14ac:dyDescent="0.2"/>
    <row r="17767" ht="10.199999999999999" hidden="1" x14ac:dyDescent="0.2"/>
    <row r="17768" ht="10.199999999999999" hidden="1" x14ac:dyDescent="0.2"/>
    <row r="17769" ht="10.199999999999999" hidden="1" x14ac:dyDescent="0.2"/>
    <row r="17770" ht="10.199999999999999" hidden="1" x14ac:dyDescent="0.2"/>
    <row r="17771" ht="10.199999999999999" hidden="1" x14ac:dyDescent="0.2"/>
    <row r="17772" ht="10.199999999999999" hidden="1" x14ac:dyDescent="0.2"/>
    <row r="17773" ht="10.199999999999999" hidden="1" x14ac:dyDescent="0.2"/>
    <row r="17774" ht="10.199999999999999" hidden="1" x14ac:dyDescent="0.2"/>
    <row r="17775" ht="10.199999999999999" hidden="1" x14ac:dyDescent="0.2"/>
    <row r="17776" ht="10.199999999999999" hidden="1" x14ac:dyDescent="0.2"/>
    <row r="17777" ht="10.199999999999999" hidden="1" x14ac:dyDescent="0.2"/>
    <row r="17778" ht="10.199999999999999" hidden="1" x14ac:dyDescent="0.2"/>
    <row r="17779" ht="10.199999999999999" hidden="1" x14ac:dyDescent="0.2"/>
    <row r="17780" ht="10.199999999999999" hidden="1" x14ac:dyDescent="0.2"/>
    <row r="17781" ht="10.199999999999999" hidden="1" x14ac:dyDescent="0.2"/>
    <row r="17782" ht="10.199999999999999" hidden="1" x14ac:dyDescent="0.2"/>
    <row r="17783" ht="10.199999999999999" hidden="1" x14ac:dyDescent="0.2"/>
    <row r="17784" ht="10.199999999999999" hidden="1" x14ac:dyDescent="0.2"/>
    <row r="17785" ht="10.199999999999999" hidden="1" x14ac:dyDescent="0.2"/>
    <row r="17786" ht="10.199999999999999" hidden="1" x14ac:dyDescent="0.2"/>
    <row r="17787" ht="10.199999999999999" hidden="1" x14ac:dyDescent="0.2"/>
    <row r="17788" ht="10.199999999999999" hidden="1" x14ac:dyDescent="0.2"/>
    <row r="17789" ht="10.199999999999999" hidden="1" x14ac:dyDescent="0.2"/>
    <row r="17790" ht="10.199999999999999" hidden="1" x14ac:dyDescent="0.2"/>
    <row r="17791" ht="10.199999999999999" hidden="1" x14ac:dyDescent="0.2"/>
    <row r="17792" ht="10.199999999999999" hidden="1" x14ac:dyDescent="0.2"/>
    <row r="17793" ht="10.199999999999999" hidden="1" x14ac:dyDescent="0.2"/>
    <row r="17794" ht="10.199999999999999" hidden="1" x14ac:dyDescent="0.2"/>
    <row r="17795" ht="10.199999999999999" hidden="1" x14ac:dyDescent="0.2"/>
    <row r="17796" ht="10.199999999999999" hidden="1" x14ac:dyDescent="0.2"/>
    <row r="17797" ht="10.199999999999999" hidden="1" x14ac:dyDescent="0.2"/>
    <row r="17798" ht="10.199999999999999" hidden="1" x14ac:dyDescent="0.2"/>
    <row r="17799" ht="10.199999999999999" hidden="1" x14ac:dyDescent="0.2"/>
    <row r="17800" ht="10.199999999999999" hidden="1" x14ac:dyDescent="0.2"/>
    <row r="17801" ht="10.199999999999999" hidden="1" x14ac:dyDescent="0.2"/>
    <row r="17802" ht="10.199999999999999" hidden="1" x14ac:dyDescent="0.2"/>
    <row r="17803" ht="10.199999999999999" hidden="1" x14ac:dyDescent="0.2"/>
    <row r="17804" ht="10.199999999999999" hidden="1" x14ac:dyDescent="0.2"/>
    <row r="17805" ht="10.199999999999999" hidden="1" x14ac:dyDescent="0.2"/>
    <row r="17806" ht="10.199999999999999" hidden="1" x14ac:dyDescent="0.2"/>
    <row r="17807" ht="10.199999999999999" hidden="1" x14ac:dyDescent="0.2"/>
    <row r="17808" ht="10.199999999999999" hidden="1" x14ac:dyDescent="0.2"/>
    <row r="17809" ht="10.199999999999999" hidden="1" x14ac:dyDescent="0.2"/>
    <row r="17810" ht="10.199999999999999" hidden="1" x14ac:dyDescent="0.2"/>
    <row r="17811" ht="10.199999999999999" hidden="1" x14ac:dyDescent="0.2"/>
    <row r="17812" ht="10.199999999999999" hidden="1" x14ac:dyDescent="0.2"/>
    <row r="17813" ht="10.199999999999999" hidden="1" x14ac:dyDescent="0.2"/>
    <row r="17814" ht="10.199999999999999" hidden="1" x14ac:dyDescent="0.2"/>
    <row r="17815" ht="10.199999999999999" hidden="1" x14ac:dyDescent="0.2"/>
    <row r="17816" ht="10.199999999999999" hidden="1" x14ac:dyDescent="0.2"/>
    <row r="17817" ht="10.199999999999999" hidden="1" x14ac:dyDescent="0.2"/>
    <row r="17818" ht="10.199999999999999" hidden="1" x14ac:dyDescent="0.2"/>
    <row r="17819" ht="10.199999999999999" hidden="1" x14ac:dyDescent="0.2"/>
    <row r="17820" ht="10.199999999999999" hidden="1" x14ac:dyDescent="0.2"/>
    <row r="17821" ht="10.199999999999999" hidden="1" x14ac:dyDescent="0.2"/>
    <row r="17822" ht="10.199999999999999" hidden="1" x14ac:dyDescent="0.2"/>
    <row r="17823" ht="10.199999999999999" hidden="1" x14ac:dyDescent="0.2"/>
    <row r="17824" ht="10.199999999999999" hidden="1" x14ac:dyDescent="0.2"/>
    <row r="17825" ht="10.199999999999999" hidden="1" x14ac:dyDescent="0.2"/>
    <row r="17826" ht="10.199999999999999" hidden="1" x14ac:dyDescent="0.2"/>
    <row r="17827" ht="10.199999999999999" hidden="1" x14ac:dyDescent="0.2"/>
    <row r="17828" ht="10.199999999999999" hidden="1" x14ac:dyDescent="0.2"/>
    <row r="17829" ht="10.199999999999999" hidden="1" x14ac:dyDescent="0.2"/>
    <row r="17830" ht="10.199999999999999" hidden="1" x14ac:dyDescent="0.2"/>
    <row r="17831" ht="10.199999999999999" hidden="1" x14ac:dyDescent="0.2"/>
    <row r="17832" ht="10.199999999999999" hidden="1" x14ac:dyDescent="0.2"/>
    <row r="17833" ht="10.199999999999999" hidden="1" x14ac:dyDescent="0.2"/>
    <row r="17834" ht="10.199999999999999" hidden="1" x14ac:dyDescent="0.2"/>
    <row r="17835" ht="10.199999999999999" hidden="1" x14ac:dyDescent="0.2"/>
    <row r="17836" ht="10.199999999999999" hidden="1" x14ac:dyDescent="0.2"/>
    <row r="17837" ht="10.199999999999999" hidden="1" x14ac:dyDescent="0.2"/>
    <row r="17838" ht="10.199999999999999" hidden="1" x14ac:dyDescent="0.2"/>
    <row r="17839" ht="10.199999999999999" hidden="1" x14ac:dyDescent="0.2"/>
    <row r="17840" ht="10.199999999999999" hidden="1" x14ac:dyDescent="0.2"/>
    <row r="17841" ht="10.199999999999999" hidden="1" x14ac:dyDescent="0.2"/>
    <row r="17842" ht="10.199999999999999" hidden="1" x14ac:dyDescent="0.2"/>
    <row r="17843" ht="10.199999999999999" hidden="1" x14ac:dyDescent="0.2"/>
    <row r="17844" ht="10.199999999999999" hidden="1" x14ac:dyDescent="0.2"/>
    <row r="17845" ht="10.199999999999999" hidden="1" x14ac:dyDescent="0.2"/>
    <row r="17846" ht="10.199999999999999" hidden="1" x14ac:dyDescent="0.2"/>
    <row r="17847" ht="10.199999999999999" hidden="1" x14ac:dyDescent="0.2"/>
    <row r="17848" ht="10.199999999999999" hidden="1" x14ac:dyDescent="0.2"/>
    <row r="17849" ht="10.199999999999999" hidden="1" x14ac:dyDescent="0.2"/>
    <row r="17850" ht="10.199999999999999" hidden="1" x14ac:dyDescent="0.2"/>
    <row r="17851" ht="10.199999999999999" hidden="1" x14ac:dyDescent="0.2"/>
    <row r="17852" ht="10.199999999999999" hidden="1" x14ac:dyDescent="0.2"/>
    <row r="17853" ht="10.199999999999999" hidden="1" x14ac:dyDescent="0.2"/>
    <row r="17854" ht="10.199999999999999" hidden="1" x14ac:dyDescent="0.2"/>
    <row r="17855" ht="10.199999999999999" hidden="1" x14ac:dyDescent="0.2"/>
    <row r="17856" ht="10.199999999999999" hidden="1" x14ac:dyDescent="0.2"/>
    <row r="17857" ht="10.199999999999999" hidden="1" x14ac:dyDescent="0.2"/>
    <row r="17858" ht="10.199999999999999" hidden="1" x14ac:dyDescent="0.2"/>
    <row r="17859" ht="10.199999999999999" hidden="1" x14ac:dyDescent="0.2"/>
    <row r="17860" ht="10.199999999999999" hidden="1" x14ac:dyDescent="0.2"/>
    <row r="17861" ht="10.199999999999999" hidden="1" x14ac:dyDescent="0.2"/>
    <row r="17862" ht="10.199999999999999" hidden="1" x14ac:dyDescent="0.2"/>
    <row r="17863" ht="10.199999999999999" hidden="1" x14ac:dyDescent="0.2"/>
    <row r="17864" ht="10.199999999999999" hidden="1" x14ac:dyDescent="0.2"/>
    <row r="17865" ht="10.199999999999999" hidden="1" x14ac:dyDescent="0.2"/>
    <row r="17866" ht="10.199999999999999" hidden="1" x14ac:dyDescent="0.2"/>
    <row r="17867" ht="10.199999999999999" hidden="1" x14ac:dyDescent="0.2"/>
    <row r="17868" ht="10.199999999999999" hidden="1" x14ac:dyDescent="0.2"/>
    <row r="17869" ht="10.199999999999999" hidden="1" x14ac:dyDescent="0.2"/>
    <row r="17870" ht="10.199999999999999" hidden="1" x14ac:dyDescent="0.2"/>
    <row r="17871" ht="10.199999999999999" hidden="1" x14ac:dyDescent="0.2"/>
    <row r="17872" ht="10.199999999999999" hidden="1" x14ac:dyDescent="0.2"/>
    <row r="17873" ht="10.199999999999999" hidden="1" x14ac:dyDescent="0.2"/>
    <row r="17874" ht="10.199999999999999" hidden="1" x14ac:dyDescent="0.2"/>
    <row r="17875" ht="10.199999999999999" hidden="1" x14ac:dyDescent="0.2"/>
    <row r="17876" ht="10.199999999999999" hidden="1" x14ac:dyDescent="0.2"/>
    <row r="17877" ht="10.199999999999999" hidden="1" x14ac:dyDescent="0.2"/>
    <row r="17878" ht="10.199999999999999" hidden="1" x14ac:dyDescent="0.2"/>
    <row r="17879" ht="10.199999999999999" hidden="1" x14ac:dyDescent="0.2"/>
    <row r="17880" ht="10.199999999999999" hidden="1" x14ac:dyDescent="0.2"/>
    <row r="17881" ht="10.199999999999999" hidden="1" x14ac:dyDescent="0.2"/>
    <row r="17882" ht="10.199999999999999" hidden="1" x14ac:dyDescent="0.2"/>
    <row r="17883" ht="10.199999999999999" hidden="1" x14ac:dyDescent="0.2"/>
    <row r="17884" ht="10.199999999999999" hidden="1" x14ac:dyDescent="0.2"/>
    <row r="17885" ht="10.199999999999999" hidden="1" x14ac:dyDescent="0.2"/>
    <row r="17886" ht="10.199999999999999" hidden="1" x14ac:dyDescent="0.2"/>
    <row r="17887" ht="10.199999999999999" hidden="1" x14ac:dyDescent="0.2"/>
    <row r="17888" ht="10.199999999999999" hidden="1" x14ac:dyDescent="0.2"/>
    <row r="17889" ht="10.199999999999999" hidden="1" x14ac:dyDescent="0.2"/>
    <row r="17890" ht="10.199999999999999" hidden="1" x14ac:dyDescent="0.2"/>
    <row r="17891" ht="10.199999999999999" hidden="1" x14ac:dyDescent="0.2"/>
    <row r="17892" ht="10.199999999999999" hidden="1" x14ac:dyDescent="0.2"/>
    <row r="17893" ht="10.199999999999999" hidden="1" x14ac:dyDescent="0.2"/>
    <row r="17894" ht="10.199999999999999" hidden="1" x14ac:dyDescent="0.2"/>
    <row r="17895" ht="10.199999999999999" hidden="1" x14ac:dyDescent="0.2"/>
    <row r="17896" ht="10.199999999999999" hidden="1" x14ac:dyDescent="0.2"/>
    <row r="17897" ht="10.199999999999999" hidden="1" x14ac:dyDescent="0.2"/>
    <row r="17898" ht="10.199999999999999" hidden="1" x14ac:dyDescent="0.2"/>
    <row r="17899" ht="10.199999999999999" hidden="1" x14ac:dyDescent="0.2"/>
    <row r="17900" ht="10.199999999999999" hidden="1" x14ac:dyDescent="0.2"/>
    <row r="17901" ht="10.199999999999999" hidden="1" x14ac:dyDescent="0.2"/>
    <row r="17902" ht="10.199999999999999" hidden="1" x14ac:dyDescent="0.2"/>
    <row r="17903" ht="10.199999999999999" hidden="1" x14ac:dyDescent="0.2"/>
    <row r="17904" ht="10.199999999999999" hidden="1" x14ac:dyDescent="0.2"/>
    <row r="17905" ht="10.199999999999999" hidden="1" x14ac:dyDescent="0.2"/>
    <row r="17906" ht="10.199999999999999" hidden="1" x14ac:dyDescent="0.2"/>
    <row r="17907" ht="10.199999999999999" hidden="1" x14ac:dyDescent="0.2"/>
    <row r="17908" ht="10.199999999999999" hidden="1" x14ac:dyDescent="0.2"/>
    <row r="17909" ht="10.199999999999999" hidden="1" x14ac:dyDescent="0.2"/>
    <row r="17910" ht="10.199999999999999" hidden="1" x14ac:dyDescent="0.2"/>
    <row r="17911" ht="10.199999999999999" hidden="1" x14ac:dyDescent="0.2"/>
    <row r="17912" ht="10.199999999999999" hidden="1" x14ac:dyDescent="0.2"/>
    <row r="17913" ht="10.199999999999999" hidden="1" x14ac:dyDescent="0.2"/>
    <row r="17914" ht="10.199999999999999" hidden="1" x14ac:dyDescent="0.2"/>
    <row r="17915" ht="10.199999999999999" hidden="1" x14ac:dyDescent="0.2"/>
    <row r="17916" ht="10.199999999999999" hidden="1" x14ac:dyDescent="0.2"/>
    <row r="17917" ht="10.199999999999999" hidden="1" x14ac:dyDescent="0.2"/>
    <row r="17918" ht="10.199999999999999" hidden="1" x14ac:dyDescent="0.2"/>
    <row r="17919" ht="10.199999999999999" hidden="1" x14ac:dyDescent="0.2"/>
    <row r="17920" ht="10.199999999999999" hidden="1" x14ac:dyDescent="0.2"/>
    <row r="17921" ht="10.199999999999999" hidden="1" x14ac:dyDescent="0.2"/>
    <row r="17922" ht="10.199999999999999" hidden="1" x14ac:dyDescent="0.2"/>
    <row r="17923" ht="10.199999999999999" hidden="1" x14ac:dyDescent="0.2"/>
    <row r="17924" ht="10.199999999999999" hidden="1" x14ac:dyDescent="0.2"/>
    <row r="17925" ht="10.199999999999999" hidden="1" x14ac:dyDescent="0.2"/>
    <row r="17926" ht="10.199999999999999" hidden="1" x14ac:dyDescent="0.2"/>
    <row r="17927" ht="10.199999999999999" hidden="1" x14ac:dyDescent="0.2"/>
    <row r="17928" ht="10.199999999999999" hidden="1" x14ac:dyDescent="0.2"/>
    <row r="17929" ht="10.199999999999999" hidden="1" x14ac:dyDescent="0.2"/>
    <row r="17930" ht="10.199999999999999" hidden="1" x14ac:dyDescent="0.2"/>
    <row r="17931" ht="10.199999999999999" hidden="1" x14ac:dyDescent="0.2"/>
    <row r="17932" ht="10.199999999999999" hidden="1" x14ac:dyDescent="0.2"/>
    <row r="17933" ht="10.199999999999999" hidden="1" x14ac:dyDescent="0.2"/>
    <row r="17934" ht="10.199999999999999" hidden="1" x14ac:dyDescent="0.2"/>
    <row r="17935" ht="10.199999999999999" hidden="1" x14ac:dyDescent="0.2"/>
    <row r="17936" ht="10.199999999999999" hidden="1" x14ac:dyDescent="0.2"/>
    <row r="17937" ht="10.199999999999999" hidden="1" x14ac:dyDescent="0.2"/>
    <row r="17938" ht="10.199999999999999" hidden="1" x14ac:dyDescent="0.2"/>
    <row r="17939" ht="10.199999999999999" hidden="1" x14ac:dyDescent="0.2"/>
    <row r="17940" ht="10.199999999999999" hidden="1" x14ac:dyDescent="0.2"/>
    <row r="17941" ht="10.199999999999999" hidden="1" x14ac:dyDescent="0.2"/>
    <row r="17942" ht="10.199999999999999" hidden="1" x14ac:dyDescent="0.2"/>
    <row r="17943" ht="10.199999999999999" hidden="1" x14ac:dyDescent="0.2"/>
    <row r="17944" ht="10.199999999999999" hidden="1" x14ac:dyDescent="0.2"/>
    <row r="17945" ht="10.199999999999999" hidden="1" x14ac:dyDescent="0.2"/>
    <row r="17946" ht="10.199999999999999" hidden="1" x14ac:dyDescent="0.2"/>
    <row r="17947" ht="10.199999999999999" hidden="1" x14ac:dyDescent="0.2"/>
    <row r="17948" ht="10.199999999999999" hidden="1" x14ac:dyDescent="0.2"/>
    <row r="17949" ht="10.199999999999999" hidden="1" x14ac:dyDescent="0.2"/>
    <row r="17950" ht="10.199999999999999" hidden="1" x14ac:dyDescent="0.2"/>
    <row r="17951" ht="10.199999999999999" hidden="1" x14ac:dyDescent="0.2"/>
    <row r="17952" ht="10.199999999999999" hidden="1" x14ac:dyDescent="0.2"/>
    <row r="17953" ht="10.199999999999999" hidden="1" x14ac:dyDescent="0.2"/>
    <row r="17954" ht="10.199999999999999" hidden="1" x14ac:dyDescent="0.2"/>
    <row r="17955" ht="10.199999999999999" hidden="1" x14ac:dyDescent="0.2"/>
    <row r="17956" ht="10.199999999999999" hidden="1" x14ac:dyDescent="0.2"/>
    <row r="17957" ht="10.199999999999999" hidden="1" x14ac:dyDescent="0.2"/>
    <row r="17958" ht="10.199999999999999" hidden="1" x14ac:dyDescent="0.2"/>
    <row r="17959" ht="10.199999999999999" hidden="1" x14ac:dyDescent="0.2"/>
    <row r="17960" ht="10.199999999999999" hidden="1" x14ac:dyDescent="0.2"/>
    <row r="17961" ht="10.199999999999999" hidden="1" x14ac:dyDescent="0.2"/>
    <row r="17962" ht="10.199999999999999" hidden="1" x14ac:dyDescent="0.2"/>
    <row r="17963" ht="10.199999999999999" hidden="1" x14ac:dyDescent="0.2"/>
    <row r="17964" ht="10.199999999999999" hidden="1" x14ac:dyDescent="0.2"/>
    <row r="17965" ht="10.199999999999999" hidden="1" x14ac:dyDescent="0.2"/>
    <row r="17966" ht="10.199999999999999" hidden="1" x14ac:dyDescent="0.2"/>
    <row r="17967" ht="10.199999999999999" hidden="1" x14ac:dyDescent="0.2"/>
    <row r="17968" ht="10.199999999999999" hidden="1" x14ac:dyDescent="0.2"/>
    <row r="17969" ht="10.199999999999999" hidden="1" x14ac:dyDescent="0.2"/>
    <row r="17970" ht="10.199999999999999" hidden="1" x14ac:dyDescent="0.2"/>
    <row r="17971" ht="10.199999999999999" hidden="1" x14ac:dyDescent="0.2"/>
    <row r="17972" ht="10.199999999999999" hidden="1" x14ac:dyDescent="0.2"/>
    <row r="17973" ht="10.199999999999999" hidden="1" x14ac:dyDescent="0.2"/>
    <row r="17974" ht="10.199999999999999" hidden="1" x14ac:dyDescent="0.2"/>
    <row r="17975" ht="10.199999999999999" hidden="1" x14ac:dyDescent="0.2"/>
    <row r="17976" ht="10.199999999999999" hidden="1" x14ac:dyDescent="0.2"/>
    <row r="17977" ht="10.199999999999999" hidden="1" x14ac:dyDescent="0.2"/>
    <row r="17978" ht="10.199999999999999" hidden="1" x14ac:dyDescent="0.2"/>
    <row r="17979" ht="10.199999999999999" hidden="1" x14ac:dyDescent="0.2"/>
    <row r="17980" ht="10.199999999999999" hidden="1" x14ac:dyDescent="0.2"/>
    <row r="17981" ht="10.199999999999999" hidden="1" x14ac:dyDescent="0.2"/>
    <row r="17982" ht="10.199999999999999" hidden="1" x14ac:dyDescent="0.2"/>
    <row r="17983" ht="10.199999999999999" hidden="1" x14ac:dyDescent="0.2"/>
    <row r="17984" ht="10.199999999999999" hidden="1" x14ac:dyDescent="0.2"/>
    <row r="17985" ht="10.199999999999999" hidden="1" x14ac:dyDescent="0.2"/>
    <row r="17986" ht="10.199999999999999" hidden="1" x14ac:dyDescent="0.2"/>
    <row r="17987" ht="10.199999999999999" hidden="1" x14ac:dyDescent="0.2"/>
    <row r="17988" ht="10.199999999999999" hidden="1" x14ac:dyDescent="0.2"/>
    <row r="17989" ht="10.199999999999999" hidden="1" x14ac:dyDescent="0.2"/>
    <row r="17990" ht="10.199999999999999" hidden="1" x14ac:dyDescent="0.2"/>
    <row r="17991" ht="10.199999999999999" hidden="1" x14ac:dyDescent="0.2"/>
    <row r="17992" ht="10.199999999999999" hidden="1" x14ac:dyDescent="0.2"/>
    <row r="17993" ht="10.199999999999999" hidden="1" x14ac:dyDescent="0.2"/>
    <row r="17994" ht="10.199999999999999" hidden="1" x14ac:dyDescent="0.2"/>
    <row r="17995" ht="10.199999999999999" hidden="1" x14ac:dyDescent="0.2"/>
    <row r="17996" ht="10.199999999999999" hidden="1" x14ac:dyDescent="0.2"/>
    <row r="17997" ht="10.199999999999999" hidden="1" x14ac:dyDescent="0.2"/>
    <row r="17998" ht="10.199999999999999" hidden="1" x14ac:dyDescent="0.2"/>
    <row r="17999" ht="10.199999999999999" hidden="1" x14ac:dyDescent="0.2"/>
    <row r="18000" ht="10.199999999999999" hidden="1" x14ac:dyDescent="0.2"/>
    <row r="18001" ht="10.199999999999999" hidden="1" x14ac:dyDescent="0.2"/>
    <row r="18002" ht="10.199999999999999" hidden="1" x14ac:dyDescent="0.2"/>
    <row r="18003" ht="10.199999999999999" hidden="1" x14ac:dyDescent="0.2"/>
    <row r="18004" ht="10.199999999999999" hidden="1" x14ac:dyDescent="0.2"/>
    <row r="18005" ht="10.199999999999999" hidden="1" x14ac:dyDescent="0.2"/>
    <row r="18006" ht="10.199999999999999" hidden="1" x14ac:dyDescent="0.2"/>
    <row r="18007" ht="10.199999999999999" hidden="1" x14ac:dyDescent="0.2"/>
    <row r="18008" ht="10.199999999999999" hidden="1" x14ac:dyDescent="0.2"/>
    <row r="18009" ht="10.199999999999999" hidden="1" x14ac:dyDescent="0.2"/>
    <row r="18010" ht="10.199999999999999" hidden="1" x14ac:dyDescent="0.2"/>
    <row r="18011" ht="10.199999999999999" hidden="1" x14ac:dyDescent="0.2"/>
    <row r="18012" ht="10.199999999999999" hidden="1" x14ac:dyDescent="0.2"/>
    <row r="18013" ht="10.199999999999999" hidden="1" x14ac:dyDescent="0.2"/>
    <row r="18014" ht="10.199999999999999" hidden="1" x14ac:dyDescent="0.2"/>
    <row r="18015" ht="10.199999999999999" hidden="1" x14ac:dyDescent="0.2"/>
    <row r="18016" ht="10.199999999999999" hidden="1" x14ac:dyDescent="0.2"/>
    <row r="18017" ht="10.199999999999999" hidden="1" x14ac:dyDescent="0.2"/>
    <row r="18018" ht="10.199999999999999" hidden="1" x14ac:dyDescent="0.2"/>
    <row r="18019" ht="10.199999999999999" hidden="1" x14ac:dyDescent="0.2"/>
    <row r="18020" ht="10.199999999999999" hidden="1" x14ac:dyDescent="0.2"/>
    <row r="18021" ht="10.199999999999999" hidden="1" x14ac:dyDescent="0.2"/>
    <row r="18022" ht="10.199999999999999" hidden="1" x14ac:dyDescent="0.2"/>
    <row r="18023" ht="10.199999999999999" hidden="1" x14ac:dyDescent="0.2"/>
    <row r="18024" ht="10.199999999999999" hidden="1" x14ac:dyDescent="0.2"/>
    <row r="18025" ht="10.199999999999999" hidden="1" x14ac:dyDescent="0.2"/>
    <row r="18026" ht="10.199999999999999" hidden="1" x14ac:dyDescent="0.2"/>
    <row r="18027" ht="10.199999999999999" hidden="1" x14ac:dyDescent="0.2"/>
    <row r="18028" ht="10.199999999999999" hidden="1" x14ac:dyDescent="0.2"/>
    <row r="18029" ht="10.199999999999999" hidden="1" x14ac:dyDescent="0.2"/>
    <row r="18030" ht="10.199999999999999" hidden="1" x14ac:dyDescent="0.2"/>
    <row r="18031" ht="10.199999999999999" hidden="1" x14ac:dyDescent="0.2"/>
    <row r="18032" ht="10.199999999999999" hidden="1" x14ac:dyDescent="0.2"/>
    <row r="18033" ht="10.199999999999999" hidden="1" x14ac:dyDescent="0.2"/>
    <row r="18034" ht="10.199999999999999" hidden="1" x14ac:dyDescent="0.2"/>
    <row r="18035" ht="10.199999999999999" hidden="1" x14ac:dyDescent="0.2"/>
    <row r="18036" ht="10.199999999999999" hidden="1" x14ac:dyDescent="0.2"/>
    <row r="18037" ht="10.199999999999999" hidden="1" x14ac:dyDescent="0.2"/>
    <row r="18038" ht="10.199999999999999" hidden="1" x14ac:dyDescent="0.2"/>
    <row r="18039" ht="10.199999999999999" hidden="1" x14ac:dyDescent="0.2"/>
    <row r="18040" ht="10.199999999999999" hidden="1" x14ac:dyDescent="0.2"/>
    <row r="18041" ht="10.199999999999999" hidden="1" x14ac:dyDescent="0.2"/>
    <row r="18042" ht="10.199999999999999" hidden="1" x14ac:dyDescent="0.2"/>
    <row r="18043" ht="10.199999999999999" hidden="1" x14ac:dyDescent="0.2"/>
    <row r="18044" ht="10.199999999999999" hidden="1" x14ac:dyDescent="0.2"/>
    <row r="18045" ht="10.199999999999999" hidden="1" x14ac:dyDescent="0.2"/>
    <row r="18046" ht="10.199999999999999" hidden="1" x14ac:dyDescent="0.2"/>
    <row r="18047" ht="10.199999999999999" hidden="1" x14ac:dyDescent="0.2"/>
    <row r="18048" ht="10.199999999999999" hidden="1" x14ac:dyDescent="0.2"/>
    <row r="18049" ht="10.199999999999999" hidden="1" x14ac:dyDescent="0.2"/>
    <row r="18050" ht="10.199999999999999" hidden="1" x14ac:dyDescent="0.2"/>
    <row r="18051" ht="10.199999999999999" hidden="1" x14ac:dyDescent="0.2"/>
    <row r="18052" ht="10.199999999999999" hidden="1" x14ac:dyDescent="0.2"/>
    <row r="18053" ht="10.199999999999999" hidden="1" x14ac:dyDescent="0.2"/>
    <row r="18054" ht="10.199999999999999" hidden="1" x14ac:dyDescent="0.2"/>
    <row r="18055" ht="10.199999999999999" hidden="1" x14ac:dyDescent="0.2"/>
    <row r="18056" ht="10.199999999999999" hidden="1" x14ac:dyDescent="0.2"/>
    <row r="18057" ht="10.199999999999999" hidden="1" x14ac:dyDescent="0.2"/>
    <row r="18058" ht="10.199999999999999" hidden="1" x14ac:dyDescent="0.2"/>
    <row r="18059" ht="10.199999999999999" hidden="1" x14ac:dyDescent="0.2"/>
    <row r="18060" ht="10.199999999999999" hidden="1" x14ac:dyDescent="0.2"/>
    <row r="18061" ht="10.199999999999999" hidden="1" x14ac:dyDescent="0.2"/>
    <row r="18062" ht="10.199999999999999" hidden="1" x14ac:dyDescent="0.2"/>
    <row r="18063" ht="10.199999999999999" hidden="1" x14ac:dyDescent="0.2"/>
    <row r="18064" ht="10.199999999999999" hidden="1" x14ac:dyDescent="0.2"/>
    <row r="18065" ht="10.199999999999999" hidden="1" x14ac:dyDescent="0.2"/>
    <row r="18066" ht="10.199999999999999" hidden="1" x14ac:dyDescent="0.2"/>
    <row r="18067" ht="10.199999999999999" hidden="1" x14ac:dyDescent="0.2"/>
    <row r="18068" ht="10.199999999999999" hidden="1" x14ac:dyDescent="0.2"/>
    <row r="18069" ht="10.199999999999999" hidden="1" x14ac:dyDescent="0.2"/>
    <row r="18070" ht="10.199999999999999" hidden="1" x14ac:dyDescent="0.2"/>
    <row r="18071" ht="10.199999999999999" hidden="1" x14ac:dyDescent="0.2"/>
    <row r="18072" ht="10.199999999999999" hidden="1" x14ac:dyDescent="0.2"/>
    <row r="18073" ht="10.199999999999999" hidden="1" x14ac:dyDescent="0.2"/>
    <row r="18074" ht="10.199999999999999" hidden="1" x14ac:dyDescent="0.2"/>
    <row r="18075" ht="10.199999999999999" hidden="1" x14ac:dyDescent="0.2"/>
    <row r="18076" ht="10.199999999999999" hidden="1" x14ac:dyDescent="0.2"/>
    <row r="18077" ht="10.199999999999999" hidden="1" x14ac:dyDescent="0.2"/>
    <row r="18078" ht="10.199999999999999" hidden="1" x14ac:dyDescent="0.2"/>
    <row r="18079" ht="10.199999999999999" hidden="1" x14ac:dyDescent="0.2"/>
    <row r="18080" ht="10.199999999999999" hidden="1" x14ac:dyDescent="0.2"/>
    <row r="18081" ht="10.199999999999999" hidden="1" x14ac:dyDescent="0.2"/>
    <row r="18082" ht="10.199999999999999" hidden="1" x14ac:dyDescent="0.2"/>
    <row r="18083" ht="10.199999999999999" hidden="1" x14ac:dyDescent="0.2"/>
    <row r="18084" ht="10.199999999999999" hidden="1" x14ac:dyDescent="0.2"/>
    <row r="18085" ht="10.199999999999999" hidden="1" x14ac:dyDescent="0.2"/>
    <row r="18086" ht="10.199999999999999" hidden="1" x14ac:dyDescent="0.2"/>
    <row r="18087" ht="10.199999999999999" hidden="1" x14ac:dyDescent="0.2"/>
    <row r="18088" ht="10.199999999999999" hidden="1" x14ac:dyDescent="0.2"/>
    <row r="18089" ht="10.199999999999999" hidden="1" x14ac:dyDescent="0.2"/>
    <row r="18090" ht="10.199999999999999" hidden="1" x14ac:dyDescent="0.2"/>
    <row r="18091" ht="10.199999999999999" hidden="1" x14ac:dyDescent="0.2"/>
    <row r="18092" ht="10.199999999999999" hidden="1" x14ac:dyDescent="0.2"/>
    <row r="18093" ht="10.199999999999999" hidden="1" x14ac:dyDescent="0.2"/>
    <row r="18094" ht="10.199999999999999" hidden="1" x14ac:dyDescent="0.2"/>
    <row r="18095" ht="10.199999999999999" hidden="1" x14ac:dyDescent="0.2"/>
    <row r="18096" ht="10.199999999999999" hidden="1" x14ac:dyDescent="0.2"/>
    <row r="18097" ht="10.199999999999999" hidden="1" x14ac:dyDescent="0.2"/>
    <row r="18098" ht="10.199999999999999" hidden="1" x14ac:dyDescent="0.2"/>
    <row r="18099" ht="10.199999999999999" hidden="1" x14ac:dyDescent="0.2"/>
    <row r="18100" ht="10.199999999999999" hidden="1" x14ac:dyDescent="0.2"/>
    <row r="18101" ht="10.199999999999999" hidden="1" x14ac:dyDescent="0.2"/>
    <row r="18102" ht="10.199999999999999" hidden="1" x14ac:dyDescent="0.2"/>
    <row r="18103" ht="10.199999999999999" hidden="1" x14ac:dyDescent="0.2"/>
    <row r="18104" ht="10.199999999999999" hidden="1" x14ac:dyDescent="0.2"/>
    <row r="18105" ht="10.199999999999999" hidden="1" x14ac:dyDescent="0.2"/>
    <row r="18106" ht="10.199999999999999" hidden="1" x14ac:dyDescent="0.2"/>
    <row r="18107" ht="10.199999999999999" hidden="1" x14ac:dyDescent="0.2"/>
    <row r="18108" ht="10.199999999999999" hidden="1" x14ac:dyDescent="0.2"/>
    <row r="18109" ht="10.199999999999999" hidden="1" x14ac:dyDescent="0.2"/>
    <row r="18110" ht="10.199999999999999" hidden="1" x14ac:dyDescent="0.2"/>
    <row r="18111" ht="10.199999999999999" hidden="1" x14ac:dyDescent="0.2"/>
    <row r="18112" ht="10.199999999999999" hidden="1" x14ac:dyDescent="0.2"/>
    <row r="18113" ht="10.199999999999999" hidden="1" x14ac:dyDescent="0.2"/>
    <row r="18114" ht="10.199999999999999" hidden="1" x14ac:dyDescent="0.2"/>
    <row r="18115" ht="10.199999999999999" hidden="1" x14ac:dyDescent="0.2"/>
    <row r="18116" ht="10.199999999999999" hidden="1" x14ac:dyDescent="0.2"/>
    <row r="18117" ht="10.199999999999999" hidden="1" x14ac:dyDescent="0.2"/>
    <row r="18118" ht="10.199999999999999" hidden="1" x14ac:dyDescent="0.2"/>
    <row r="18119" ht="10.199999999999999" hidden="1" x14ac:dyDescent="0.2"/>
    <row r="18120" ht="10.199999999999999" hidden="1" x14ac:dyDescent="0.2"/>
    <row r="18121" ht="10.199999999999999" hidden="1" x14ac:dyDescent="0.2"/>
    <row r="18122" ht="10.199999999999999" hidden="1" x14ac:dyDescent="0.2"/>
    <row r="18123" ht="10.199999999999999" hidden="1" x14ac:dyDescent="0.2"/>
    <row r="18124" ht="10.199999999999999" hidden="1" x14ac:dyDescent="0.2"/>
    <row r="18125" ht="10.199999999999999" hidden="1" x14ac:dyDescent="0.2"/>
    <row r="18126" ht="10.199999999999999" hidden="1" x14ac:dyDescent="0.2"/>
    <row r="18127" ht="10.199999999999999" hidden="1" x14ac:dyDescent="0.2"/>
    <row r="18128" ht="10.199999999999999" hidden="1" x14ac:dyDescent="0.2"/>
    <row r="18129" ht="10.199999999999999" hidden="1" x14ac:dyDescent="0.2"/>
    <row r="18130" ht="10.199999999999999" hidden="1" x14ac:dyDescent="0.2"/>
    <row r="18131" ht="10.199999999999999" hidden="1" x14ac:dyDescent="0.2"/>
    <row r="18132" ht="10.199999999999999" hidden="1" x14ac:dyDescent="0.2"/>
    <row r="18133" ht="10.199999999999999" hidden="1" x14ac:dyDescent="0.2"/>
    <row r="18134" ht="10.199999999999999" hidden="1" x14ac:dyDescent="0.2"/>
    <row r="18135" ht="10.199999999999999" hidden="1" x14ac:dyDescent="0.2"/>
    <row r="18136" ht="10.199999999999999" hidden="1" x14ac:dyDescent="0.2"/>
    <row r="18137" ht="10.199999999999999" hidden="1" x14ac:dyDescent="0.2"/>
    <row r="18138" ht="10.199999999999999" hidden="1" x14ac:dyDescent="0.2"/>
    <row r="18139" ht="10.199999999999999" hidden="1" x14ac:dyDescent="0.2"/>
    <row r="18140" ht="10.199999999999999" hidden="1" x14ac:dyDescent="0.2"/>
    <row r="18141" ht="10.199999999999999" hidden="1" x14ac:dyDescent="0.2"/>
    <row r="18142" ht="10.199999999999999" hidden="1" x14ac:dyDescent="0.2"/>
    <row r="18143" ht="10.199999999999999" hidden="1" x14ac:dyDescent="0.2"/>
    <row r="18144" ht="10.199999999999999" hidden="1" x14ac:dyDescent="0.2"/>
    <row r="18145" ht="10.199999999999999" hidden="1" x14ac:dyDescent="0.2"/>
    <row r="18146" ht="10.199999999999999" hidden="1" x14ac:dyDescent="0.2"/>
    <row r="18147" ht="10.199999999999999" hidden="1" x14ac:dyDescent="0.2"/>
    <row r="18148" ht="10.199999999999999" hidden="1" x14ac:dyDescent="0.2"/>
    <row r="18149" ht="10.199999999999999" hidden="1" x14ac:dyDescent="0.2"/>
    <row r="18150" ht="10.199999999999999" hidden="1" x14ac:dyDescent="0.2"/>
    <row r="18151" ht="10.199999999999999" hidden="1" x14ac:dyDescent="0.2"/>
    <row r="18152" ht="10.199999999999999" hidden="1" x14ac:dyDescent="0.2"/>
    <row r="18153" ht="10.199999999999999" hidden="1" x14ac:dyDescent="0.2"/>
    <row r="18154" ht="10.199999999999999" hidden="1" x14ac:dyDescent="0.2"/>
    <row r="18155" ht="10.199999999999999" hidden="1" x14ac:dyDescent="0.2"/>
    <row r="18156" ht="10.199999999999999" hidden="1" x14ac:dyDescent="0.2"/>
    <row r="18157" ht="10.199999999999999" hidden="1" x14ac:dyDescent="0.2"/>
    <row r="18158" ht="10.199999999999999" hidden="1" x14ac:dyDescent="0.2"/>
    <row r="18159" ht="10.199999999999999" hidden="1" x14ac:dyDescent="0.2"/>
    <row r="18160" ht="10.199999999999999" hidden="1" x14ac:dyDescent="0.2"/>
    <row r="18161" ht="10.199999999999999" hidden="1" x14ac:dyDescent="0.2"/>
    <row r="18162" ht="10.199999999999999" hidden="1" x14ac:dyDescent="0.2"/>
    <row r="18163" ht="10.199999999999999" hidden="1" x14ac:dyDescent="0.2"/>
    <row r="18164" ht="10.199999999999999" hidden="1" x14ac:dyDescent="0.2"/>
    <row r="18165" ht="10.199999999999999" hidden="1" x14ac:dyDescent="0.2"/>
    <row r="18166" ht="10.199999999999999" hidden="1" x14ac:dyDescent="0.2"/>
    <row r="18167" ht="10.199999999999999" hidden="1" x14ac:dyDescent="0.2"/>
    <row r="18168" ht="10.199999999999999" hidden="1" x14ac:dyDescent="0.2"/>
    <row r="18169" ht="10.199999999999999" hidden="1" x14ac:dyDescent="0.2"/>
    <row r="18170" ht="10.199999999999999" hidden="1" x14ac:dyDescent="0.2"/>
    <row r="18171" ht="10.199999999999999" hidden="1" x14ac:dyDescent="0.2"/>
    <row r="18172" ht="10.199999999999999" hidden="1" x14ac:dyDescent="0.2"/>
    <row r="18173" ht="10.199999999999999" hidden="1" x14ac:dyDescent="0.2"/>
    <row r="18174" ht="10.199999999999999" hidden="1" x14ac:dyDescent="0.2"/>
    <row r="18175" ht="10.199999999999999" hidden="1" x14ac:dyDescent="0.2"/>
    <row r="18176" ht="10.199999999999999" hidden="1" x14ac:dyDescent="0.2"/>
    <row r="18177" ht="10.199999999999999" hidden="1" x14ac:dyDescent="0.2"/>
    <row r="18178" ht="10.199999999999999" hidden="1" x14ac:dyDescent="0.2"/>
    <row r="18179" ht="10.199999999999999" hidden="1" x14ac:dyDescent="0.2"/>
    <row r="18180" ht="10.199999999999999" hidden="1" x14ac:dyDescent="0.2"/>
    <row r="18181" ht="10.199999999999999" hidden="1" x14ac:dyDescent="0.2"/>
    <row r="18182" ht="10.199999999999999" hidden="1" x14ac:dyDescent="0.2"/>
    <row r="18183" ht="10.199999999999999" hidden="1" x14ac:dyDescent="0.2"/>
    <row r="18184" ht="10.199999999999999" hidden="1" x14ac:dyDescent="0.2"/>
    <row r="18185" ht="10.199999999999999" hidden="1" x14ac:dyDescent="0.2"/>
    <row r="18186" ht="10.199999999999999" hidden="1" x14ac:dyDescent="0.2"/>
    <row r="18187" ht="10.199999999999999" hidden="1" x14ac:dyDescent="0.2"/>
    <row r="18188" ht="10.199999999999999" hidden="1" x14ac:dyDescent="0.2"/>
    <row r="18189" ht="10.199999999999999" hidden="1" x14ac:dyDescent="0.2"/>
    <row r="18190" ht="10.199999999999999" hidden="1" x14ac:dyDescent="0.2"/>
    <row r="18191" ht="10.199999999999999" hidden="1" x14ac:dyDescent="0.2"/>
    <row r="18192" ht="10.199999999999999" hidden="1" x14ac:dyDescent="0.2"/>
    <row r="18193" ht="10.199999999999999" hidden="1" x14ac:dyDescent="0.2"/>
    <row r="18194" ht="10.199999999999999" hidden="1" x14ac:dyDescent="0.2"/>
    <row r="18195" ht="10.199999999999999" hidden="1" x14ac:dyDescent="0.2"/>
    <row r="18196" ht="10.199999999999999" hidden="1" x14ac:dyDescent="0.2"/>
    <row r="18197" ht="10.199999999999999" hidden="1" x14ac:dyDescent="0.2"/>
    <row r="18198" ht="10.199999999999999" hidden="1" x14ac:dyDescent="0.2"/>
    <row r="18199" ht="10.199999999999999" hidden="1" x14ac:dyDescent="0.2"/>
    <row r="18200" ht="10.199999999999999" hidden="1" x14ac:dyDescent="0.2"/>
    <row r="18201" ht="10.199999999999999" hidden="1" x14ac:dyDescent="0.2"/>
    <row r="18202" ht="10.199999999999999" hidden="1" x14ac:dyDescent="0.2"/>
    <row r="18203" ht="10.199999999999999" hidden="1" x14ac:dyDescent="0.2"/>
    <row r="18204" ht="10.199999999999999" hidden="1" x14ac:dyDescent="0.2"/>
    <row r="18205" ht="10.199999999999999" hidden="1" x14ac:dyDescent="0.2"/>
    <row r="18206" ht="10.199999999999999" hidden="1" x14ac:dyDescent="0.2"/>
    <row r="18207" ht="10.199999999999999" hidden="1" x14ac:dyDescent="0.2"/>
    <row r="18208" ht="10.199999999999999" hidden="1" x14ac:dyDescent="0.2"/>
    <row r="18209" ht="10.199999999999999" hidden="1" x14ac:dyDescent="0.2"/>
    <row r="18210" ht="10.199999999999999" hidden="1" x14ac:dyDescent="0.2"/>
    <row r="18211" ht="10.199999999999999" hidden="1" x14ac:dyDescent="0.2"/>
    <row r="18212" ht="10.199999999999999" hidden="1" x14ac:dyDescent="0.2"/>
    <row r="18213" ht="10.199999999999999" hidden="1" x14ac:dyDescent="0.2"/>
    <row r="18214" ht="10.199999999999999" hidden="1" x14ac:dyDescent="0.2"/>
    <row r="18215" ht="10.199999999999999" hidden="1" x14ac:dyDescent="0.2"/>
    <row r="18216" ht="10.199999999999999" hidden="1" x14ac:dyDescent="0.2"/>
    <row r="18217" ht="10.199999999999999" hidden="1" x14ac:dyDescent="0.2"/>
    <row r="18218" ht="10.199999999999999" hidden="1" x14ac:dyDescent="0.2"/>
    <row r="18219" ht="10.199999999999999" hidden="1" x14ac:dyDescent="0.2"/>
    <row r="18220" ht="10.199999999999999" hidden="1" x14ac:dyDescent="0.2"/>
    <row r="18221" ht="10.199999999999999" hidden="1" x14ac:dyDescent="0.2"/>
    <row r="18222" ht="10.199999999999999" hidden="1" x14ac:dyDescent="0.2"/>
    <row r="18223" ht="10.199999999999999" hidden="1" x14ac:dyDescent="0.2"/>
    <row r="18224" ht="10.199999999999999" hidden="1" x14ac:dyDescent="0.2"/>
    <row r="18225" ht="10.199999999999999" hidden="1" x14ac:dyDescent="0.2"/>
    <row r="18226" ht="10.199999999999999" hidden="1" x14ac:dyDescent="0.2"/>
    <row r="18227" ht="10.199999999999999" hidden="1" x14ac:dyDescent="0.2"/>
    <row r="18228" ht="10.199999999999999" hidden="1" x14ac:dyDescent="0.2"/>
    <row r="18229" ht="10.199999999999999" hidden="1" x14ac:dyDescent="0.2"/>
    <row r="18230" ht="10.199999999999999" hidden="1" x14ac:dyDescent="0.2"/>
    <row r="18231" ht="10.199999999999999" hidden="1" x14ac:dyDescent="0.2"/>
    <row r="18232" ht="10.199999999999999" hidden="1" x14ac:dyDescent="0.2"/>
    <row r="18233" ht="10.199999999999999" hidden="1" x14ac:dyDescent="0.2"/>
    <row r="18234" ht="10.199999999999999" hidden="1" x14ac:dyDescent="0.2"/>
    <row r="18235" ht="10.199999999999999" hidden="1" x14ac:dyDescent="0.2"/>
    <row r="18236" ht="10.199999999999999" hidden="1" x14ac:dyDescent="0.2"/>
    <row r="18237" ht="10.199999999999999" hidden="1" x14ac:dyDescent="0.2"/>
    <row r="18238" ht="10.199999999999999" hidden="1" x14ac:dyDescent="0.2"/>
    <row r="18239" ht="10.199999999999999" hidden="1" x14ac:dyDescent="0.2"/>
    <row r="18240" ht="10.199999999999999" hidden="1" x14ac:dyDescent="0.2"/>
    <row r="18241" ht="10.199999999999999" hidden="1" x14ac:dyDescent="0.2"/>
    <row r="18242" ht="10.199999999999999" hidden="1" x14ac:dyDescent="0.2"/>
    <row r="18243" ht="10.199999999999999" hidden="1" x14ac:dyDescent="0.2"/>
    <row r="18244" ht="10.199999999999999" hidden="1" x14ac:dyDescent="0.2"/>
    <row r="18245" ht="10.199999999999999" hidden="1" x14ac:dyDescent="0.2"/>
    <row r="18246" ht="10.199999999999999" hidden="1" x14ac:dyDescent="0.2"/>
    <row r="18247" ht="10.199999999999999" hidden="1" x14ac:dyDescent="0.2"/>
    <row r="18248" ht="10.199999999999999" hidden="1" x14ac:dyDescent="0.2"/>
    <row r="18249" ht="10.199999999999999" hidden="1" x14ac:dyDescent="0.2"/>
    <row r="18250" ht="10.199999999999999" hidden="1" x14ac:dyDescent="0.2"/>
    <row r="18251" ht="10.199999999999999" hidden="1" x14ac:dyDescent="0.2"/>
    <row r="18252" ht="10.199999999999999" hidden="1" x14ac:dyDescent="0.2"/>
    <row r="18253" ht="10.199999999999999" hidden="1" x14ac:dyDescent="0.2"/>
    <row r="18254" ht="10.199999999999999" hidden="1" x14ac:dyDescent="0.2"/>
    <row r="18255" ht="10.199999999999999" hidden="1" x14ac:dyDescent="0.2"/>
    <row r="18256" ht="10.199999999999999" hidden="1" x14ac:dyDescent="0.2"/>
    <row r="18257" ht="10.199999999999999" hidden="1" x14ac:dyDescent="0.2"/>
    <row r="18258" ht="10.199999999999999" hidden="1" x14ac:dyDescent="0.2"/>
    <row r="18259" ht="10.199999999999999" hidden="1" x14ac:dyDescent="0.2"/>
    <row r="18260" ht="10.199999999999999" hidden="1" x14ac:dyDescent="0.2"/>
    <row r="18261" ht="10.199999999999999" hidden="1" x14ac:dyDescent="0.2"/>
    <row r="18262" ht="10.199999999999999" hidden="1" x14ac:dyDescent="0.2"/>
    <row r="18263" ht="10.199999999999999" hidden="1" x14ac:dyDescent="0.2"/>
    <row r="18264" ht="10.199999999999999" hidden="1" x14ac:dyDescent="0.2"/>
    <row r="18265" ht="10.199999999999999" hidden="1" x14ac:dyDescent="0.2"/>
    <row r="18266" ht="10.199999999999999" hidden="1" x14ac:dyDescent="0.2"/>
    <row r="18267" ht="10.199999999999999" hidden="1" x14ac:dyDescent="0.2"/>
    <row r="18268" ht="10.199999999999999" hidden="1" x14ac:dyDescent="0.2"/>
    <row r="18269" ht="10.199999999999999" hidden="1" x14ac:dyDescent="0.2"/>
    <row r="18270" ht="10.199999999999999" hidden="1" x14ac:dyDescent="0.2"/>
    <row r="18271" ht="10.199999999999999" hidden="1" x14ac:dyDescent="0.2"/>
    <row r="18272" ht="10.199999999999999" hidden="1" x14ac:dyDescent="0.2"/>
    <row r="18273" ht="10.199999999999999" hidden="1" x14ac:dyDescent="0.2"/>
    <row r="18274" ht="10.199999999999999" hidden="1" x14ac:dyDescent="0.2"/>
    <row r="18275" ht="10.199999999999999" hidden="1" x14ac:dyDescent="0.2"/>
    <row r="18276" ht="10.199999999999999" hidden="1" x14ac:dyDescent="0.2"/>
    <row r="18277" ht="10.199999999999999" hidden="1" x14ac:dyDescent="0.2"/>
    <row r="18278" ht="10.199999999999999" hidden="1" x14ac:dyDescent="0.2"/>
    <row r="18279" ht="10.199999999999999" hidden="1" x14ac:dyDescent="0.2"/>
    <row r="18280" ht="10.199999999999999" hidden="1" x14ac:dyDescent="0.2"/>
    <row r="18281" ht="10.199999999999999" hidden="1" x14ac:dyDescent="0.2"/>
    <row r="18282" ht="10.199999999999999" hidden="1" x14ac:dyDescent="0.2"/>
    <row r="18283" ht="10.199999999999999" hidden="1" x14ac:dyDescent="0.2"/>
    <row r="18284" ht="10.199999999999999" hidden="1" x14ac:dyDescent="0.2"/>
    <row r="18285" ht="10.199999999999999" hidden="1" x14ac:dyDescent="0.2"/>
    <row r="18286" ht="10.199999999999999" hidden="1" x14ac:dyDescent="0.2"/>
    <row r="18287" ht="10.199999999999999" hidden="1" x14ac:dyDescent="0.2"/>
    <row r="18288" ht="10.199999999999999" hidden="1" x14ac:dyDescent="0.2"/>
    <row r="18289" ht="10.199999999999999" hidden="1" x14ac:dyDescent="0.2"/>
    <row r="18290" ht="10.199999999999999" hidden="1" x14ac:dyDescent="0.2"/>
    <row r="18291" ht="10.199999999999999" hidden="1" x14ac:dyDescent="0.2"/>
    <row r="18292" ht="10.199999999999999" hidden="1" x14ac:dyDescent="0.2"/>
    <row r="18293" ht="10.199999999999999" hidden="1" x14ac:dyDescent="0.2"/>
    <row r="18294" ht="10.199999999999999" hidden="1" x14ac:dyDescent="0.2"/>
    <row r="18295" ht="10.199999999999999" hidden="1" x14ac:dyDescent="0.2"/>
    <row r="18296" ht="10.199999999999999" hidden="1" x14ac:dyDescent="0.2"/>
    <row r="18297" ht="10.199999999999999" hidden="1" x14ac:dyDescent="0.2"/>
    <row r="18298" ht="10.199999999999999" hidden="1" x14ac:dyDescent="0.2"/>
    <row r="18299" ht="10.199999999999999" hidden="1" x14ac:dyDescent="0.2"/>
    <row r="18300" ht="10.199999999999999" hidden="1" x14ac:dyDescent="0.2"/>
    <row r="18301" ht="10.199999999999999" hidden="1" x14ac:dyDescent="0.2"/>
    <row r="18302" ht="10.199999999999999" hidden="1" x14ac:dyDescent="0.2"/>
    <row r="18303" ht="10.199999999999999" hidden="1" x14ac:dyDescent="0.2"/>
    <row r="18304" ht="10.199999999999999" hidden="1" x14ac:dyDescent="0.2"/>
    <row r="18305" ht="10.199999999999999" hidden="1" x14ac:dyDescent="0.2"/>
    <row r="18306" ht="10.199999999999999" hidden="1" x14ac:dyDescent="0.2"/>
    <row r="18307" ht="10.199999999999999" hidden="1" x14ac:dyDescent="0.2"/>
    <row r="18308" ht="10.199999999999999" hidden="1" x14ac:dyDescent="0.2"/>
    <row r="18309" ht="10.199999999999999" hidden="1" x14ac:dyDescent="0.2"/>
    <row r="18310" ht="10.199999999999999" hidden="1" x14ac:dyDescent="0.2"/>
    <row r="18311" ht="10.199999999999999" hidden="1" x14ac:dyDescent="0.2"/>
    <row r="18312" ht="10.199999999999999" hidden="1" x14ac:dyDescent="0.2"/>
    <row r="18313" ht="10.199999999999999" hidden="1" x14ac:dyDescent="0.2"/>
    <row r="18314" ht="10.199999999999999" hidden="1" x14ac:dyDescent="0.2"/>
    <row r="18315" ht="10.199999999999999" hidden="1" x14ac:dyDescent="0.2"/>
    <row r="18316" ht="10.199999999999999" hidden="1" x14ac:dyDescent="0.2"/>
    <row r="18317" ht="10.199999999999999" hidden="1" x14ac:dyDescent="0.2"/>
    <row r="18318" ht="10.199999999999999" hidden="1" x14ac:dyDescent="0.2"/>
    <row r="18319" ht="10.199999999999999" hidden="1" x14ac:dyDescent="0.2"/>
    <row r="18320" ht="10.199999999999999" hidden="1" x14ac:dyDescent="0.2"/>
    <row r="18321" ht="10.199999999999999" hidden="1" x14ac:dyDescent="0.2"/>
    <row r="18322" ht="10.199999999999999" hidden="1" x14ac:dyDescent="0.2"/>
    <row r="18323" ht="10.199999999999999" hidden="1" x14ac:dyDescent="0.2"/>
    <row r="18324" ht="10.199999999999999" hidden="1" x14ac:dyDescent="0.2"/>
    <row r="18325" ht="10.199999999999999" hidden="1" x14ac:dyDescent="0.2"/>
    <row r="18326" ht="10.199999999999999" hidden="1" x14ac:dyDescent="0.2"/>
    <row r="18327" ht="10.199999999999999" hidden="1" x14ac:dyDescent="0.2"/>
    <row r="18328" ht="10.199999999999999" hidden="1" x14ac:dyDescent="0.2"/>
    <row r="18329" ht="10.199999999999999" hidden="1" x14ac:dyDescent="0.2"/>
    <row r="18330" ht="10.199999999999999" hidden="1" x14ac:dyDescent="0.2"/>
    <row r="18331" ht="10.199999999999999" hidden="1" x14ac:dyDescent="0.2"/>
    <row r="18332" ht="10.199999999999999" hidden="1" x14ac:dyDescent="0.2"/>
    <row r="18333" ht="10.199999999999999" hidden="1" x14ac:dyDescent="0.2"/>
    <row r="18334" ht="10.199999999999999" hidden="1" x14ac:dyDescent="0.2"/>
    <row r="18335" ht="10.199999999999999" hidden="1" x14ac:dyDescent="0.2"/>
    <row r="18336" ht="10.199999999999999" hidden="1" x14ac:dyDescent="0.2"/>
    <row r="18337" ht="10.199999999999999" hidden="1" x14ac:dyDescent="0.2"/>
    <row r="18338" ht="10.199999999999999" hidden="1" x14ac:dyDescent="0.2"/>
    <row r="18339" ht="10.199999999999999" hidden="1" x14ac:dyDescent="0.2"/>
    <row r="18340" ht="10.199999999999999" hidden="1" x14ac:dyDescent="0.2"/>
    <row r="18341" ht="10.199999999999999" hidden="1" x14ac:dyDescent="0.2"/>
    <row r="18342" ht="10.199999999999999" hidden="1" x14ac:dyDescent="0.2"/>
    <row r="18343" ht="10.199999999999999" hidden="1" x14ac:dyDescent="0.2"/>
    <row r="18344" ht="10.199999999999999" hidden="1" x14ac:dyDescent="0.2"/>
    <row r="18345" ht="10.199999999999999" hidden="1" x14ac:dyDescent="0.2"/>
    <row r="18346" ht="10.199999999999999" hidden="1" x14ac:dyDescent="0.2"/>
    <row r="18347" ht="10.199999999999999" hidden="1" x14ac:dyDescent="0.2"/>
    <row r="18348" ht="10.199999999999999" hidden="1" x14ac:dyDescent="0.2"/>
    <row r="18349" ht="10.199999999999999" hidden="1" x14ac:dyDescent="0.2"/>
    <row r="18350" ht="10.199999999999999" hidden="1" x14ac:dyDescent="0.2"/>
    <row r="18351" ht="10.199999999999999" hidden="1" x14ac:dyDescent="0.2"/>
    <row r="18352" ht="10.199999999999999" hidden="1" x14ac:dyDescent="0.2"/>
    <row r="18353" ht="10.199999999999999" hidden="1" x14ac:dyDescent="0.2"/>
    <row r="18354" ht="10.199999999999999" hidden="1" x14ac:dyDescent="0.2"/>
    <row r="18355" ht="10.199999999999999" hidden="1" x14ac:dyDescent="0.2"/>
    <row r="18356" ht="10.199999999999999" hidden="1" x14ac:dyDescent="0.2"/>
    <row r="18357" ht="10.199999999999999" hidden="1" x14ac:dyDescent="0.2"/>
    <row r="18358" ht="10.199999999999999" hidden="1" x14ac:dyDescent="0.2"/>
    <row r="18359" ht="10.199999999999999" hidden="1" x14ac:dyDescent="0.2"/>
    <row r="18360" ht="10.199999999999999" hidden="1" x14ac:dyDescent="0.2"/>
    <row r="18361" ht="10.199999999999999" hidden="1" x14ac:dyDescent="0.2"/>
    <row r="18362" ht="10.199999999999999" hidden="1" x14ac:dyDescent="0.2"/>
    <row r="18363" ht="10.199999999999999" hidden="1" x14ac:dyDescent="0.2"/>
    <row r="18364" ht="10.199999999999999" hidden="1" x14ac:dyDescent="0.2"/>
    <row r="18365" ht="10.199999999999999" hidden="1" x14ac:dyDescent="0.2"/>
    <row r="18366" ht="10.199999999999999" hidden="1" x14ac:dyDescent="0.2"/>
    <row r="18367" ht="10.199999999999999" hidden="1" x14ac:dyDescent="0.2"/>
    <row r="18368" ht="10.199999999999999" hidden="1" x14ac:dyDescent="0.2"/>
    <row r="18369" ht="10.199999999999999" hidden="1" x14ac:dyDescent="0.2"/>
    <row r="18370" ht="10.199999999999999" hidden="1" x14ac:dyDescent="0.2"/>
    <row r="18371" ht="10.199999999999999" hidden="1" x14ac:dyDescent="0.2"/>
    <row r="18372" ht="10.199999999999999" hidden="1" x14ac:dyDescent="0.2"/>
    <row r="18373" ht="10.199999999999999" hidden="1" x14ac:dyDescent="0.2"/>
    <row r="18374" ht="10.199999999999999" hidden="1" x14ac:dyDescent="0.2"/>
    <row r="18375" ht="10.199999999999999" hidden="1" x14ac:dyDescent="0.2"/>
    <row r="18376" ht="10.199999999999999" hidden="1" x14ac:dyDescent="0.2"/>
    <row r="18377" ht="10.199999999999999" hidden="1" x14ac:dyDescent="0.2"/>
    <row r="18378" ht="10.199999999999999" hidden="1" x14ac:dyDescent="0.2"/>
    <row r="18379" ht="10.199999999999999" hidden="1" x14ac:dyDescent="0.2"/>
    <row r="18380" ht="10.199999999999999" hidden="1" x14ac:dyDescent="0.2"/>
    <row r="18381" ht="10.199999999999999" hidden="1" x14ac:dyDescent="0.2"/>
    <row r="18382" ht="10.199999999999999" hidden="1" x14ac:dyDescent="0.2"/>
    <row r="18383" ht="10.199999999999999" hidden="1" x14ac:dyDescent="0.2"/>
    <row r="18384" ht="10.199999999999999" hidden="1" x14ac:dyDescent="0.2"/>
    <row r="18385" ht="10.199999999999999" hidden="1" x14ac:dyDescent="0.2"/>
    <row r="18386" ht="10.199999999999999" hidden="1" x14ac:dyDescent="0.2"/>
    <row r="18387" ht="10.199999999999999" hidden="1" x14ac:dyDescent="0.2"/>
    <row r="18388" ht="10.199999999999999" hidden="1" x14ac:dyDescent="0.2"/>
    <row r="18389" ht="10.199999999999999" hidden="1" x14ac:dyDescent="0.2"/>
    <row r="18390" ht="10.199999999999999" hidden="1" x14ac:dyDescent="0.2"/>
    <row r="18391" ht="10.199999999999999" hidden="1" x14ac:dyDescent="0.2"/>
    <row r="18392" ht="10.199999999999999" hidden="1" x14ac:dyDescent="0.2"/>
    <row r="18393" ht="10.199999999999999" hidden="1" x14ac:dyDescent="0.2"/>
    <row r="18394" ht="10.199999999999999" hidden="1" x14ac:dyDescent="0.2"/>
    <row r="18395" ht="10.199999999999999" hidden="1" x14ac:dyDescent="0.2"/>
    <row r="18396" ht="10.199999999999999" hidden="1" x14ac:dyDescent="0.2"/>
    <row r="18397" ht="10.199999999999999" hidden="1" x14ac:dyDescent="0.2"/>
    <row r="18398" ht="10.199999999999999" hidden="1" x14ac:dyDescent="0.2"/>
    <row r="18399" ht="10.199999999999999" hidden="1" x14ac:dyDescent="0.2"/>
    <row r="18400" ht="10.199999999999999" hidden="1" x14ac:dyDescent="0.2"/>
    <row r="18401" ht="10.199999999999999" hidden="1" x14ac:dyDescent="0.2"/>
    <row r="18402" ht="10.199999999999999" hidden="1" x14ac:dyDescent="0.2"/>
    <row r="18403" ht="10.199999999999999" hidden="1" x14ac:dyDescent="0.2"/>
    <row r="18404" ht="10.199999999999999" hidden="1" x14ac:dyDescent="0.2"/>
    <row r="18405" ht="10.199999999999999" hidden="1" x14ac:dyDescent="0.2"/>
    <row r="18406" ht="10.199999999999999" hidden="1" x14ac:dyDescent="0.2"/>
    <row r="18407" ht="10.199999999999999" hidden="1" x14ac:dyDescent="0.2"/>
    <row r="18408" ht="10.199999999999999" hidden="1" x14ac:dyDescent="0.2"/>
    <row r="18409" ht="10.199999999999999" hidden="1" x14ac:dyDescent="0.2"/>
    <row r="18410" ht="10.199999999999999" hidden="1" x14ac:dyDescent="0.2"/>
    <row r="18411" ht="10.199999999999999" hidden="1" x14ac:dyDescent="0.2"/>
    <row r="18412" ht="10.199999999999999" hidden="1" x14ac:dyDescent="0.2"/>
    <row r="18413" ht="10.199999999999999" hidden="1" x14ac:dyDescent="0.2"/>
    <row r="18414" ht="10.199999999999999" hidden="1" x14ac:dyDescent="0.2"/>
    <row r="18415" ht="10.199999999999999" hidden="1" x14ac:dyDescent="0.2"/>
    <row r="18416" ht="10.199999999999999" hidden="1" x14ac:dyDescent="0.2"/>
    <row r="18417" ht="10.199999999999999" hidden="1" x14ac:dyDescent="0.2"/>
    <row r="18418" ht="10.199999999999999" hidden="1" x14ac:dyDescent="0.2"/>
    <row r="18419" ht="10.199999999999999" hidden="1" x14ac:dyDescent="0.2"/>
    <row r="18420" ht="10.199999999999999" hidden="1" x14ac:dyDescent="0.2"/>
    <row r="18421" ht="10.199999999999999" hidden="1" x14ac:dyDescent="0.2"/>
    <row r="18422" ht="10.199999999999999" hidden="1" x14ac:dyDescent="0.2"/>
    <row r="18423" ht="10.199999999999999" hidden="1" x14ac:dyDescent="0.2"/>
    <row r="18424" ht="10.199999999999999" hidden="1" x14ac:dyDescent="0.2"/>
    <row r="18425" ht="10.199999999999999" hidden="1" x14ac:dyDescent="0.2"/>
    <row r="18426" ht="10.199999999999999" hidden="1" x14ac:dyDescent="0.2"/>
    <row r="18427" ht="10.199999999999999" hidden="1" x14ac:dyDescent="0.2"/>
    <row r="18428" ht="10.199999999999999" hidden="1" x14ac:dyDescent="0.2"/>
    <row r="18429" ht="10.199999999999999" hidden="1" x14ac:dyDescent="0.2"/>
    <row r="18430" ht="10.199999999999999" hidden="1" x14ac:dyDescent="0.2"/>
    <row r="18431" ht="10.199999999999999" hidden="1" x14ac:dyDescent="0.2"/>
    <row r="18432" ht="10.199999999999999" hidden="1" x14ac:dyDescent="0.2"/>
    <row r="18433" ht="10.199999999999999" hidden="1" x14ac:dyDescent="0.2"/>
    <row r="18434" ht="10.199999999999999" hidden="1" x14ac:dyDescent="0.2"/>
    <row r="18435" ht="10.199999999999999" hidden="1" x14ac:dyDescent="0.2"/>
    <row r="18436" ht="10.199999999999999" hidden="1" x14ac:dyDescent="0.2"/>
    <row r="18437" ht="10.199999999999999" hidden="1" x14ac:dyDescent="0.2"/>
    <row r="18438" ht="10.199999999999999" hidden="1" x14ac:dyDescent="0.2"/>
    <row r="18439" ht="10.199999999999999" hidden="1" x14ac:dyDescent="0.2"/>
    <row r="18440" ht="10.199999999999999" hidden="1" x14ac:dyDescent="0.2"/>
    <row r="18441" ht="10.199999999999999" hidden="1" x14ac:dyDescent="0.2"/>
    <row r="18442" ht="10.199999999999999" hidden="1" x14ac:dyDescent="0.2"/>
    <row r="18443" ht="10.199999999999999" hidden="1" x14ac:dyDescent="0.2"/>
    <row r="18444" ht="10.199999999999999" hidden="1" x14ac:dyDescent="0.2"/>
    <row r="18445" ht="10.199999999999999" hidden="1" x14ac:dyDescent="0.2"/>
    <row r="18446" ht="10.199999999999999" hidden="1" x14ac:dyDescent="0.2"/>
    <row r="18447" ht="10.199999999999999" hidden="1" x14ac:dyDescent="0.2"/>
    <row r="18448" ht="10.199999999999999" hidden="1" x14ac:dyDescent="0.2"/>
    <row r="18449" ht="10.199999999999999" hidden="1" x14ac:dyDescent="0.2"/>
    <row r="18450" ht="10.199999999999999" hidden="1" x14ac:dyDescent="0.2"/>
    <row r="18451" ht="10.199999999999999" hidden="1" x14ac:dyDescent="0.2"/>
    <row r="18452" ht="10.199999999999999" hidden="1" x14ac:dyDescent="0.2"/>
    <row r="18453" ht="10.199999999999999" hidden="1" x14ac:dyDescent="0.2"/>
    <row r="18454" ht="10.199999999999999" hidden="1" x14ac:dyDescent="0.2"/>
    <row r="18455" ht="10.199999999999999" hidden="1" x14ac:dyDescent="0.2"/>
    <row r="18456" ht="10.199999999999999" hidden="1" x14ac:dyDescent="0.2"/>
    <row r="18457" ht="10.199999999999999" hidden="1" x14ac:dyDescent="0.2"/>
    <row r="18458" ht="10.199999999999999" hidden="1" x14ac:dyDescent="0.2"/>
    <row r="18459" ht="10.199999999999999" hidden="1" x14ac:dyDescent="0.2"/>
    <row r="18460" ht="10.199999999999999" hidden="1" x14ac:dyDescent="0.2"/>
    <row r="18461" ht="10.199999999999999" hidden="1" x14ac:dyDescent="0.2"/>
    <row r="18462" ht="10.199999999999999" hidden="1" x14ac:dyDescent="0.2"/>
    <row r="18463" ht="10.199999999999999" hidden="1" x14ac:dyDescent="0.2"/>
    <row r="18464" ht="10.199999999999999" hidden="1" x14ac:dyDescent="0.2"/>
    <row r="18465" ht="10.199999999999999" hidden="1" x14ac:dyDescent="0.2"/>
    <row r="18466" ht="10.199999999999999" hidden="1" x14ac:dyDescent="0.2"/>
    <row r="18467" ht="10.199999999999999" hidden="1" x14ac:dyDescent="0.2"/>
    <row r="18468" ht="10.199999999999999" hidden="1" x14ac:dyDescent="0.2"/>
    <row r="18469" ht="10.199999999999999" hidden="1" x14ac:dyDescent="0.2"/>
    <row r="18470" ht="10.199999999999999" hidden="1" x14ac:dyDescent="0.2"/>
    <row r="18471" ht="10.199999999999999" hidden="1" x14ac:dyDescent="0.2"/>
    <row r="18472" ht="10.199999999999999" hidden="1" x14ac:dyDescent="0.2"/>
    <row r="18473" ht="10.199999999999999" hidden="1" x14ac:dyDescent="0.2"/>
    <row r="18474" ht="10.199999999999999" hidden="1" x14ac:dyDescent="0.2"/>
    <row r="18475" ht="10.199999999999999" hidden="1" x14ac:dyDescent="0.2"/>
    <row r="18476" ht="10.199999999999999" hidden="1" x14ac:dyDescent="0.2"/>
    <row r="18477" ht="10.199999999999999" hidden="1" x14ac:dyDescent="0.2"/>
    <row r="18478" ht="10.199999999999999" hidden="1" x14ac:dyDescent="0.2"/>
    <row r="18479" ht="10.199999999999999" hidden="1" x14ac:dyDescent="0.2"/>
    <row r="18480" ht="10.199999999999999" hidden="1" x14ac:dyDescent="0.2"/>
    <row r="18481" ht="10.199999999999999" hidden="1" x14ac:dyDescent="0.2"/>
    <row r="18482" ht="10.199999999999999" hidden="1" x14ac:dyDescent="0.2"/>
    <row r="18483" ht="10.199999999999999" hidden="1" x14ac:dyDescent="0.2"/>
    <row r="18484" ht="10.199999999999999" hidden="1" x14ac:dyDescent="0.2"/>
    <row r="18485" ht="10.199999999999999" hidden="1" x14ac:dyDescent="0.2"/>
    <row r="18486" ht="10.199999999999999" hidden="1" x14ac:dyDescent="0.2"/>
    <row r="18487" ht="10.199999999999999" hidden="1" x14ac:dyDescent="0.2"/>
    <row r="18488" ht="10.199999999999999" hidden="1" x14ac:dyDescent="0.2"/>
    <row r="18489" ht="10.199999999999999" hidden="1" x14ac:dyDescent="0.2"/>
    <row r="18490" ht="10.199999999999999" hidden="1" x14ac:dyDescent="0.2"/>
    <row r="18491" ht="10.199999999999999" hidden="1" x14ac:dyDescent="0.2"/>
    <row r="18492" ht="10.199999999999999" hidden="1" x14ac:dyDescent="0.2"/>
    <row r="18493" ht="10.199999999999999" hidden="1" x14ac:dyDescent="0.2"/>
    <row r="18494" ht="10.199999999999999" hidden="1" x14ac:dyDescent="0.2"/>
    <row r="18495" ht="10.199999999999999" hidden="1" x14ac:dyDescent="0.2"/>
    <row r="18496" ht="10.199999999999999" hidden="1" x14ac:dyDescent="0.2"/>
    <row r="18497" ht="10.199999999999999" hidden="1" x14ac:dyDescent="0.2"/>
    <row r="18498" ht="10.199999999999999" hidden="1" x14ac:dyDescent="0.2"/>
    <row r="18499" ht="10.199999999999999" hidden="1" x14ac:dyDescent="0.2"/>
    <row r="18500" ht="10.199999999999999" hidden="1" x14ac:dyDescent="0.2"/>
    <row r="18501" ht="10.199999999999999" hidden="1" x14ac:dyDescent="0.2"/>
    <row r="18502" ht="10.199999999999999" hidden="1" x14ac:dyDescent="0.2"/>
    <row r="18503" ht="10.199999999999999" hidden="1" x14ac:dyDescent="0.2"/>
    <row r="18504" ht="10.199999999999999" hidden="1" x14ac:dyDescent="0.2"/>
    <row r="18505" ht="10.199999999999999" hidden="1" x14ac:dyDescent="0.2"/>
    <row r="18506" ht="10.199999999999999" hidden="1" x14ac:dyDescent="0.2"/>
    <row r="18507" ht="10.199999999999999" hidden="1" x14ac:dyDescent="0.2"/>
    <row r="18508" ht="10.199999999999999" hidden="1" x14ac:dyDescent="0.2"/>
    <row r="18509" ht="10.199999999999999" hidden="1" x14ac:dyDescent="0.2"/>
    <row r="18510" ht="10.199999999999999" hidden="1" x14ac:dyDescent="0.2"/>
    <row r="18511" ht="10.199999999999999" hidden="1" x14ac:dyDescent="0.2"/>
    <row r="18512" ht="10.199999999999999" hidden="1" x14ac:dyDescent="0.2"/>
    <row r="18513" ht="10.199999999999999" hidden="1" x14ac:dyDescent="0.2"/>
    <row r="18514" ht="10.199999999999999" hidden="1" x14ac:dyDescent="0.2"/>
    <row r="18515" ht="10.199999999999999" hidden="1" x14ac:dyDescent="0.2"/>
    <row r="18516" ht="10.199999999999999" hidden="1" x14ac:dyDescent="0.2"/>
    <row r="18517" ht="10.199999999999999" hidden="1" x14ac:dyDescent="0.2"/>
    <row r="18518" ht="10.199999999999999" hidden="1" x14ac:dyDescent="0.2"/>
    <row r="18519" ht="10.199999999999999" hidden="1" x14ac:dyDescent="0.2"/>
    <row r="18520" ht="10.199999999999999" hidden="1" x14ac:dyDescent="0.2"/>
    <row r="18521" ht="10.199999999999999" hidden="1" x14ac:dyDescent="0.2"/>
    <row r="18522" ht="10.199999999999999" hidden="1" x14ac:dyDescent="0.2"/>
    <row r="18523" ht="10.199999999999999" hidden="1" x14ac:dyDescent="0.2"/>
    <row r="18524" ht="10.199999999999999" hidden="1" x14ac:dyDescent="0.2"/>
    <row r="18525" ht="10.199999999999999" hidden="1" x14ac:dyDescent="0.2"/>
    <row r="18526" ht="10.199999999999999" hidden="1" x14ac:dyDescent="0.2"/>
    <row r="18527" ht="10.199999999999999" hidden="1" x14ac:dyDescent="0.2"/>
    <row r="18528" ht="10.199999999999999" hidden="1" x14ac:dyDescent="0.2"/>
    <row r="18529" ht="10.199999999999999" hidden="1" x14ac:dyDescent="0.2"/>
    <row r="18530" ht="10.199999999999999" hidden="1" x14ac:dyDescent="0.2"/>
    <row r="18531" ht="10.199999999999999" hidden="1" x14ac:dyDescent="0.2"/>
    <row r="18532" ht="10.199999999999999" hidden="1" x14ac:dyDescent="0.2"/>
    <row r="18533" ht="10.199999999999999" hidden="1" x14ac:dyDescent="0.2"/>
    <row r="18534" ht="10.199999999999999" hidden="1" x14ac:dyDescent="0.2"/>
    <row r="18535" ht="10.199999999999999" hidden="1" x14ac:dyDescent="0.2"/>
    <row r="18536" ht="10.199999999999999" hidden="1" x14ac:dyDescent="0.2"/>
    <row r="18537" ht="10.199999999999999" hidden="1" x14ac:dyDescent="0.2"/>
    <row r="18538" ht="10.199999999999999" hidden="1" x14ac:dyDescent="0.2"/>
    <row r="18539" ht="10.199999999999999" hidden="1" x14ac:dyDescent="0.2"/>
    <row r="18540" ht="10.199999999999999" hidden="1" x14ac:dyDescent="0.2"/>
    <row r="18541" ht="10.199999999999999" hidden="1" x14ac:dyDescent="0.2"/>
    <row r="18542" ht="10.199999999999999" hidden="1" x14ac:dyDescent="0.2"/>
    <row r="18543" ht="10.199999999999999" hidden="1" x14ac:dyDescent="0.2"/>
    <row r="18544" ht="10.199999999999999" hidden="1" x14ac:dyDescent="0.2"/>
    <row r="18545" ht="10.199999999999999" hidden="1" x14ac:dyDescent="0.2"/>
    <row r="18546" ht="10.199999999999999" hidden="1" x14ac:dyDescent="0.2"/>
    <row r="18547" ht="10.199999999999999" hidden="1" x14ac:dyDescent="0.2"/>
    <row r="18548" ht="10.199999999999999" hidden="1" x14ac:dyDescent="0.2"/>
    <row r="18549" ht="10.199999999999999" hidden="1" x14ac:dyDescent="0.2"/>
    <row r="18550" ht="10.199999999999999" hidden="1" x14ac:dyDescent="0.2"/>
    <row r="18551" ht="10.199999999999999" hidden="1" x14ac:dyDescent="0.2"/>
    <row r="18552" ht="10.199999999999999" hidden="1" x14ac:dyDescent="0.2"/>
    <row r="18553" ht="10.199999999999999" hidden="1" x14ac:dyDescent="0.2"/>
    <row r="18554" ht="10.199999999999999" hidden="1" x14ac:dyDescent="0.2"/>
    <row r="18555" ht="10.199999999999999" hidden="1" x14ac:dyDescent="0.2"/>
    <row r="18556" ht="10.199999999999999" hidden="1" x14ac:dyDescent="0.2"/>
    <row r="18557" ht="10.199999999999999" hidden="1" x14ac:dyDescent="0.2"/>
    <row r="18558" ht="10.199999999999999" hidden="1" x14ac:dyDescent="0.2"/>
    <row r="18559" ht="10.199999999999999" hidden="1" x14ac:dyDescent="0.2"/>
    <row r="18560" ht="10.199999999999999" hidden="1" x14ac:dyDescent="0.2"/>
    <row r="18561" ht="10.199999999999999" hidden="1" x14ac:dyDescent="0.2"/>
    <row r="18562" ht="10.199999999999999" hidden="1" x14ac:dyDescent="0.2"/>
    <row r="18563" ht="10.199999999999999" hidden="1" x14ac:dyDescent="0.2"/>
    <row r="18564" ht="10.199999999999999" hidden="1" x14ac:dyDescent="0.2"/>
    <row r="18565" ht="10.199999999999999" hidden="1" x14ac:dyDescent="0.2"/>
    <row r="18566" ht="10.199999999999999" hidden="1" x14ac:dyDescent="0.2"/>
    <row r="18567" ht="10.199999999999999" hidden="1" x14ac:dyDescent="0.2"/>
    <row r="18568" ht="10.199999999999999" hidden="1" x14ac:dyDescent="0.2"/>
    <row r="18569" ht="10.199999999999999" hidden="1" x14ac:dyDescent="0.2"/>
    <row r="18570" ht="10.199999999999999" hidden="1" x14ac:dyDescent="0.2"/>
    <row r="18571" ht="10.199999999999999" hidden="1" x14ac:dyDescent="0.2"/>
    <row r="18572" ht="10.199999999999999" hidden="1" x14ac:dyDescent="0.2"/>
    <row r="18573" ht="10.199999999999999" hidden="1" x14ac:dyDescent="0.2"/>
    <row r="18574" ht="10.199999999999999" hidden="1" x14ac:dyDescent="0.2"/>
    <row r="18575" ht="10.199999999999999" hidden="1" x14ac:dyDescent="0.2"/>
    <row r="18576" ht="10.199999999999999" hidden="1" x14ac:dyDescent="0.2"/>
    <row r="18577" ht="10.199999999999999" hidden="1" x14ac:dyDescent="0.2"/>
    <row r="18578" ht="10.199999999999999" hidden="1" x14ac:dyDescent="0.2"/>
    <row r="18579" ht="10.199999999999999" hidden="1" x14ac:dyDescent="0.2"/>
    <row r="18580" ht="10.199999999999999" hidden="1" x14ac:dyDescent="0.2"/>
    <row r="18581" ht="10.199999999999999" hidden="1" x14ac:dyDescent="0.2"/>
    <row r="18582" ht="10.199999999999999" hidden="1" x14ac:dyDescent="0.2"/>
    <row r="18583" ht="10.199999999999999" hidden="1" x14ac:dyDescent="0.2"/>
    <row r="18584" ht="10.199999999999999" hidden="1" x14ac:dyDescent="0.2"/>
    <row r="18585" ht="10.199999999999999" hidden="1" x14ac:dyDescent="0.2"/>
    <row r="18586" ht="10.199999999999999" hidden="1" x14ac:dyDescent="0.2"/>
    <row r="18587" ht="10.199999999999999" hidden="1" x14ac:dyDescent="0.2"/>
    <row r="18588" ht="10.199999999999999" hidden="1" x14ac:dyDescent="0.2"/>
    <row r="18589" ht="10.199999999999999" hidden="1" x14ac:dyDescent="0.2"/>
    <row r="18590" ht="10.199999999999999" hidden="1" x14ac:dyDescent="0.2"/>
    <row r="18591" ht="10.199999999999999" hidden="1" x14ac:dyDescent="0.2"/>
    <row r="18592" ht="10.199999999999999" hidden="1" x14ac:dyDescent="0.2"/>
    <row r="18593" ht="10.199999999999999" hidden="1" x14ac:dyDescent="0.2"/>
    <row r="18594" ht="10.199999999999999" hidden="1" x14ac:dyDescent="0.2"/>
    <row r="18595" ht="10.199999999999999" hidden="1" x14ac:dyDescent="0.2"/>
    <row r="18596" ht="10.199999999999999" hidden="1" x14ac:dyDescent="0.2"/>
    <row r="18597" ht="10.199999999999999" hidden="1" x14ac:dyDescent="0.2"/>
    <row r="18598" ht="10.199999999999999" hidden="1" x14ac:dyDescent="0.2"/>
    <row r="18599" ht="10.199999999999999" hidden="1" x14ac:dyDescent="0.2"/>
    <row r="18600" ht="10.199999999999999" hidden="1" x14ac:dyDescent="0.2"/>
    <row r="18601" ht="10.199999999999999" hidden="1" x14ac:dyDescent="0.2"/>
    <row r="18602" ht="10.199999999999999" hidden="1" x14ac:dyDescent="0.2"/>
    <row r="18603" ht="10.199999999999999" hidden="1" x14ac:dyDescent="0.2"/>
    <row r="18604" ht="10.199999999999999" hidden="1" x14ac:dyDescent="0.2"/>
    <row r="18605" ht="10.199999999999999" hidden="1" x14ac:dyDescent="0.2"/>
    <row r="18606" ht="10.199999999999999" hidden="1" x14ac:dyDescent="0.2"/>
    <row r="18607" ht="10.199999999999999" hidden="1" x14ac:dyDescent="0.2"/>
    <row r="18608" ht="10.199999999999999" hidden="1" x14ac:dyDescent="0.2"/>
    <row r="18609" ht="10.199999999999999" hidden="1" x14ac:dyDescent="0.2"/>
    <row r="18610" ht="10.199999999999999" hidden="1" x14ac:dyDescent="0.2"/>
    <row r="18611" ht="10.199999999999999" hidden="1" x14ac:dyDescent="0.2"/>
    <row r="18612" ht="10.199999999999999" hidden="1" x14ac:dyDescent="0.2"/>
    <row r="18613" ht="10.199999999999999" hidden="1" x14ac:dyDescent="0.2"/>
    <row r="18614" ht="10.199999999999999" hidden="1" x14ac:dyDescent="0.2"/>
    <row r="18615" ht="10.199999999999999" hidden="1" x14ac:dyDescent="0.2"/>
    <row r="18616" ht="10.199999999999999" hidden="1" x14ac:dyDescent="0.2"/>
    <row r="18617" ht="10.199999999999999" hidden="1" x14ac:dyDescent="0.2"/>
    <row r="18618" ht="10.199999999999999" hidden="1" x14ac:dyDescent="0.2"/>
    <row r="18619" ht="10.199999999999999" hidden="1" x14ac:dyDescent="0.2"/>
    <row r="18620" ht="10.199999999999999" hidden="1" x14ac:dyDescent="0.2"/>
    <row r="18621" ht="10.199999999999999" hidden="1" x14ac:dyDescent="0.2"/>
    <row r="18622" ht="10.199999999999999" hidden="1" x14ac:dyDescent="0.2"/>
    <row r="18623" ht="10.199999999999999" hidden="1" x14ac:dyDescent="0.2"/>
    <row r="18624" ht="10.199999999999999" hidden="1" x14ac:dyDescent="0.2"/>
    <row r="18625" ht="10.199999999999999" hidden="1" x14ac:dyDescent="0.2"/>
    <row r="18626" ht="10.199999999999999" hidden="1" x14ac:dyDescent="0.2"/>
    <row r="18627" ht="10.199999999999999" hidden="1" x14ac:dyDescent="0.2"/>
    <row r="18628" ht="10.199999999999999" hidden="1" x14ac:dyDescent="0.2"/>
    <row r="18629" ht="10.199999999999999" hidden="1" x14ac:dyDescent="0.2"/>
    <row r="18630" ht="10.199999999999999" hidden="1" x14ac:dyDescent="0.2"/>
    <row r="18631" ht="10.199999999999999" hidden="1" x14ac:dyDescent="0.2"/>
    <row r="18632" ht="10.199999999999999" hidden="1" x14ac:dyDescent="0.2"/>
    <row r="18633" ht="10.199999999999999" hidden="1" x14ac:dyDescent="0.2"/>
    <row r="18634" ht="10.199999999999999" hidden="1" x14ac:dyDescent="0.2"/>
    <row r="18635" ht="10.199999999999999" hidden="1" x14ac:dyDescent="0.2"/>
    <row r="18636" ht="10.199999999999999" hidden="1" x14ac:dyDescent="0.2"/>
    <row r="18637" ht="10.199999999999999" hidden="1" x14ac:dyDescent="0.2"/>
    <row r="18638" ht="10.199999999999999" hidden="1" x14ac:dyDescent="0.2"/>
    <row r="18639" ht="10.199999999999999" hidden="1" x14ac:dyDescent="0.2"/>
    <row r="18640" ht="10.199999999999999" hidden="1" x14ac:dyDescent="0.2"/>
    <row r="18641" ht="10.199999999999999" hidden="1" x14ac:dyDescent="0.2"/>
    <row r="18642" ht="10.199999999999999" hidden="1" x14ac:dyDescent="0.2"/>
    <row r="18643" ht="10.199999999999999" hidden="1" x14ac:dyDescent="0.2"/>
    <row r="18644" ht="10.199999999999999" hidden="1" x14ac:dyDescent="0.2"/>
    <row r="18645" ht="10.199999999999999" hidden="1" x14ac:dyDescent="0.2"/>
    <row r="18646" ht="10.199999999999999" hidden="1" x14ac:dyDescent="0.2"/>
    <row r="18647" ht="10.199999999999999" hidden="1" x14ac:dyDescent="0.2"/>
    <row r="18648" ht="10.199999999999999" hidden="1" x14ac:dyDescent="0.2"/>
    <row r="18649" ht="10.199999999999999" hidden="1" x14ac:dyDescent="0.2"/>
    <row r="18650" ht="10.199999999999999" hidden="1" x14ac:dyDescent="0.2"/>
    <row r="18651" ht="10.199999999999999" hidden="1" x14ac:dyDescent="0.2"/>
    <row r="18652" ht="10.199999999999999" hidden="1" x14ac:dyDescent="0.2"/>
    <row r="18653" ht="10.199999999999999" hidden="1" x14ac:dyDescent="0.2"/>
    <row r="18654" ht="10.199999999999999" hidden="1" x14ac:dyDescent="0.2"/>
    <row r="18655" ht="10.199999999999999" hidden="1" x14ac:dyDescent="0.2"/>
    <row r="18656" ht="10.199999999999999" hidden="1" x14ac:dyDescent="0.2"/>
    <row r="18657" ht="10.199999999999999" hidden="1" x14ac:dyDescent="0.2"/>
    <row r="18658" ht="10.199999999999999" hidden="1" x14ac:dyDescent="0.2"/>
    <row r="18659" ht="10.199999999999999" hidden="1" x14ac:dyDescent="0.2"/>
    <row r="18660" ht="10.199999999999999" hidden="1" x14ac:dyDescent="0.2"/>
    <row r="18661" ht="10.199999999999999" hidden="1" x14ac:dyDescent="0.2"/>
    <row r="18662" ht="10.199999999999999" hidden="1" x14ac:dyDescent="0.2"/>
    <row r="18663" ht="10.199999999999999" hidden="1" x14ac:dyDescent="0.2"/>
    <row r="18664" ht="10.199999999999999" hidden="1" x14ac:dyDescent="0.2"/>
    <row r="18665" ht="10.199999999999999" hidden="1" x14ac:dyDescent="0.2"/>
    <row r="18666" ht="10.199999999999999" hidden="1" x14ac:dyDescent="0.2"/>
    <row r="18667" ht="10.199999999999999" hidden="1" x14ac:dyDescent="0.2"/>
    <row r="18668" ht="10.199999999999999" hidden="1" x14ac:dyDescent="0.2"/>
    <row r="18669" ht="10.199999999999999" hidden="1" x14ac:dyDescent="0.2"/>
    <row r="18670" ht="10.199999999999999" hidden="1" x14ac:dyDescent="0.2"/>
    <row r="18671" ht="10.199999999999999" hidden="1" x14ac:dyDescent="0.2"/>
    <row r="18672" ht="10.199999999999999" hidden="1" x14ac:dyDescent="0.2"/>
    <row r="18673" ht="10.199999999999999" hidden="1" x14ac:dyDescent="0.2"/>
    <row r="18674" ht="10.199999999999999" hidden="1" x14ac:dyDescent="0.2"/>
    <row r="18675" ht="10.199999999999999" hidden="1" x14ac:dyDescent="0.2"/>
    <row r="18676" ht="10.199999999999999" hidden="1" x14ac:dyDescent="0.2"/>
    <row r="18677" ht="10.199999999999999" hidden="1" x14ac:dyDescent="0.2"/>
    <row r="18678" ht="10.199999999999999" hidden="1" x14ac:dyDescent="0.2"/>
    <row r="18679" ht="10.199999999999999" hidden="1" x14ac:dyDescent="0.2"/>
    <row r="18680" ht="10.199999999999999" hidden="1" x14ac:dyDescent="0.2"/>
    <row r="18681" ht="10.199999999999999" hidden="1" x14ac:dyDescent="0.2"/>
    <row r="18682" ht="10.199999999999999" hidden="1" x14ac:dyDescent="0.2"/>
    <row r="18683" ht="10.199999999999999" hidden="1" x14ac:dyDescent="0.2"/>
    <row r="18684" ht="10.199999999999999" hidden="1" x14ac:dyDescent="0.2"/>
    <row r="18685" ht="10.199999999999999" hidden="1" x14ac:dyDescent="0.2"/>
    <row r="18686" ht="10.199999999999999" hidden="1" x14ac:dyDescent="0.2"/>
    <row r="18687" ht="10.199999999999999" hidden="1" x14ac:dyDescent="0.2"/>
    <row r="18688" ht="10.199999999999999" hidden="1" x14ac:dyDescent="0.2"/>
    <row r="18689" ht="10.199999999999999" hidden="1" x14ac:dyDescent="0.2"/>
    <row r="18690" ht="10.199999999999999" hidden="1" x14ac:dyDescent="0.2"/>
    <row r="18691" ht="10.199999999999999" hidden="1" x14ac:dyDescent="0.2"/>
    <row r="18692" ht="10.199999999999999" hidden="1" x14ac:dyDescent="0.2"/>
    <row r="18693" ht="10.199999999999999" hidden="1" x14ac:dyDescent="0.2"/>
    <row r="18694" ht="10.199999999999999" hidden="1" x14ac:dyDescent="0.2"/>
    <row r="18695" ht="10.199999999999999" hidden="1" x14ac:dyDescent="0.2"/>
    <row r="18696" ht="10.199999999999999" hidden="1" x14ac:dyDescent="0.2"/>
    <row r="18697" ht="10.199999999999999" hidden="1" x14ac:dyDescent="0.2"/>
    <row r="18698" ht="10.199999999999999" hidden="1" x14ac:dyDescent="0.2"/>
    <row r="18699" ht="10.199999999999999" hidden="1" x14ac:dyDescent="0.2"/>
    <row r="18700" ht="10.199999999999999" hidden="1" x14ac:dyDescent="0.2"/>
    <row r="18701" ht="10.199999999999999" hidden="1" x14ac:dyDescent="0.2"/>
    <row r="18702" ht="10.199999999999999" hidden="1" x14ac:dyDescent="0.2"/>
    <row r="18703" ht="10.199999999999999" hidden="1" x14ac:dyDescent="0.2"/>
    <row r="18704" ht="10.199999999999999" hidden="1" x14ac:dyDescent="0.2"/>
    <row r="18705" ht="10.199999999999999" hidden="1" x14ac:dyDescent="0.2"/>
    <row r="18706" ht="10.199999999999999" hidden="1" x14ac:dyDescent="0.2"/>
    <row r="18707" ht="10.199999999999999" hidden="1" x14ac:dyDescent="0.2"/>
    <row r="18708" ht="10.199999999999999" hidden="1" x14ac:dyDescent="0.2"/>
    <row r="18709" ht="10.199999999999999" hidden="1" x14ac:dyDescent="0.2"/>
    <row r="18710" ht="10.199999999999999" hidden="1" x14ac:dyDescent="0.2"/>
    <row r="18711" ht="10.199999999999999" hidden="1" x14ac:dyDescent="0.2"/>
    <row r="18712" ht="10.199999999999999" hidden="1" x14ac:dyDescent="0.2"/>
    <row r="18713" ht="10.199999999999999" hidden="1" x14ac:dyDescent="0.2"/>
    <row r="18714" ht="10.199999999999999" hidden="1" x14ac:dyDescent="0.2"/>
    <row r="18715" ht="10.199999999999999" hidden="1" x14ac:dyDescent="0.2"/>
    <row r="18716" ht="10.199999999999999" hidden="1" x14ac:dyDescent="0.2"/>
    <row r="18717" ht="10.199999999999999" hidden="1" x14ac:dyDescent="0.2"/>
    <row r="18718" ht="10.199999999999999" hidden="1" x14ac:dyDescent="0.2"/>
    <row r="18719" ht="10.199999999999999" hidden="1" x14ac:dyDescent="0.2"/>
    <row r="18720" ht="10.199999999999999" hidden="1" x14ac:dyDescent="0.2"/>
    <row r="18721" ht="10.199999999999999" hidden="1" x14ac:dyDescent="0.2"/>
    <row r="18722" ht="10.199999999999999" hidden="1" x14ac:dyDescent="0.2"/>
    <row r="18723" ht="10.199999999999999" hidden="1" x14ac:dyDescent="0.2"/>
    <row r="18724" ht="10.199999999999999" hidden="1" x14ac:dyDescent="0.2"/>
    <row r="18725" ht="10.199999999999999" hidden="1" x14ac:dyDescent="0.2"/>
    <row r="18726" ht="10.199999999999999" hidden="1" x14ac:dyDescent="0.2"/>
    <row r="18727" ht="10.199999999999999" hidden="1" x14ac:dyDescent="0.2"/>
    <row r="18728" ht="10.199999999999999" hidden="1" x14ac:dyDescent="0.2"/>
    <row r="18729" ht="10.199999999999999" hidden="1" x14ac:dyDescent="0.2"/>
    <row r="18730" ht="10.199999999999999" hidden="1" x14ac:dyDescent="0.2"/>
    <row r="18731" ht="10.199999999999999" hidden="1" x14ac:dyDescent="0.2"/>
    <row r="18732" ht="10.199999999999999" hidden="1" x14ac:dyDescent="0.2"/>
    <row r="18733" ht="10.199999999999999" hidden="1" x14ac:dyDescent="0.2"/>
    <row r="18734" ht="10.199999999999999" hidden="1" x14ac:dyDescent="0.2"/>
    <row r="18735" ht="10.199999999999999" hidden="1" x14ac:dyDescent="0.2"/>
    <row r="18736" ht="10.199999999999999" hidden="1" x14ac:dyDescent="0.2"/>
    <row r="18737" ht="10.199999999999999" hidden="1" x14ac:dyDescent="0.2"/>
    <row r="18738" ht="10.199999999999999" hidden="1" x14ac:dyDescent="0.2"/>
    <row r="18739" ht="10.199999999999999" hidden="1" x14ac:dyDescent="0.2"/>
    <row r="18740" ht="10.199999999999999" hidden="1" x14ac:dyDescent="0.2"/>
    <row r="18741" ht="10.199999999999999" hidden="1" x14ac:dyDescent="0.2"/>
    <row r="18742" ht="10.199999999999999" hidden="1" x14ac:dyDescent="0.2"/>
    <row r="18743" ht="10.199999999999999" hidden="1" x14ac:dyDescent="0.2"/>
    <row r="18744" ht="10.199999999999999" hidden="1" x14ac:dyDescent="0.2"/>
    <row r="18745" ht="10.199999999999999" hidden="1" x14ac:dyDescent="0.2"/>
    <row r="18746" ht="10.199999999999999" hidden="1" x14ac:dyDescent="0.2"/>
    <row r="18747" ht="10.199999999999999" hidden="1" x14ac:dyDescent="0.2"/>
    <row r="18748" ht="10.199999999999999" hidden="1" x14ac:dyDescent="0.2"/>
    <row r="18749" ht="10.199999999999999" hidden="1" x14ac:dyDescent="0.2"/>
    <row r="18750" ht="10.199999999999999" hidden="1" x14ac:dyDescent="0.2"/>
    <row r="18751" ht="10.199999999999999" hidden="1" x14ac:dyDescent="0.2"/>
    <row r="18752" ht="10.199999999999999" hidden="1" x14ac:dyDescent="0.2"/>
    <row r="18753" ht="10.199999999999999" hidden="1" x14ac:dyDescent="0.2"/>
    <row r="18754" ht="10.199999999999999" hidden="1" x14ac:dyDescent="0.2"/>
    <row r="18755" ht="10.199999999999999" hidden="1" x14ac:dyDescent="0.2"/>
    <row r="18756" ht="10.199999999999999" hidden="1" x14ac:dyDescent="0.2"/>
    <row r="18757" ht="10.199999999999999" hidden="1" x14ac:dyDescent="0.2"/>
    <row r="18758" ht="10.199999999999999" hidden="1" x14ac:dyDescent="0.2"/>
    <row r="18759" ht="10.199999999999999" hidden="1" x14ac:dyDescent="0.2"/>
    <row r="18760" ht="10.199999999999999" hidden="1" x14ac:dyDescent="0.2"/>
    <row r="18761" ht="10.199999999999999" hidden="1" x14ac:dyDescent="0.2"/>
    <row r="18762" ht="10.199999999999999" hidden="1" x14ac:dyDescent="0.2"/>
    <row r="18763" ht="10.199999999999999" hidden="1" x14ac:dyDescent="0.2"/>
    <row r="18764" ht="10.199999999999999" hidden="1" x14ac:dyDescent="0.2"/>
    <row r="18765" ht="10.199999999999999" hidden="1" x14ac:dyDescent="0.2"/>
    <row r="18766" ht="10.199999999999999" hidden="1" x14ac:dyDescent="0.2"/>
    <row r="18767" ht="10.199999999999999" hidden="1" x14ac:dyDescent="0.2"/>
    <row r="18768" ht="10.199999999999999" hidden="1" x14ac:dyDescent="0.2"/>
    <row r="18769" ht="10.199999999999999" hidden="1" x14ac:dyDescent="0.2"/>
    <row r="18770" ht="10.199999999999999" hidden="1" x14ac:dyDescent="0.2"/>
    <row r="18771" ht="10.199999999999999" hidden="1" x14ac:dyDescent="0.2"/>
    <row r="18772" ht="10.199999999999999" hidden="1" x14ac:dyDescent="0.2"/>
    <row r="18773" ht="10.199999999999999" hidden="1" x14ac:dyDescent="0.2"/>
    <row r="18774" ht="10.199999999999999" hidden="1" x14ac:dyDescent="0.2"/>
    <row r="18775" ht="10.199999999999999" hidden="1" x14ac:dyDescent="0.2"/>
    <row r="18776" ht="10.199999999999999" hidden="1" x14ac:dyDescent="0.2"/>
    <row r="18777" ht="10.199999999999999" hidden="1" x14ac:dyDescent="0.2"/>
    <row r="18778" ht="10.199999999999999" hidden="1" x14ac:dyDescent="0.2"/>
    <row r="18779" ht="10.199999999999999" hidden="1" x14ac:dyDescent="0.2"/>
    <row r="18780" ht="10.199999999999999" hidden="1" x14ac:dyDescent="0.2"/>
    <row r="18781" ht="10.199999999999999" hidden="1" x14ac:dyDescent="0.2"/>
    <row r="18782" ht="10.199999999999999" hidden="1" x14ac:dyDescent="0.2"/>
    <row r="18783" ht="10.199999999999999" hidden="1" x14ac:dyDescent="0.2"/>
    <row r="18784" ht="10.199999999999999" hidden="1" x14ac:dyDescent="0.2"/>
    <row r="18785" ht="10.199999999999999" hidden="1" x14ac:dyDescent="0.2"/>
    <row r="18786" ht="10.199999999999999" hidden="1" x14ac:dyDescent="0.2"/>
    <row r="18787" ht="10.199999999999999" hidden="1" x14ac:dyDescent="0.2"/>
    <row r="18788" ht="10.199999999999999" hidden="1" x14ac:dyDescent="0.2"/>
    <row r="18789" ht="10.199999999999999" hidden="1" x14ac:dyDescent="0.2"/>
    <row r="18790" ht="10.199999999999999" hidden="1" x14ac:dyDescent="0.2"/>
    <row r="18791" ht="10.199999999999999" hidden="1" x14ac:dyDescent="0.2"/>
    <row r="18792" ht="10.199999999999999" hidden="1" x14ac:dyDescent="0.2"/>
    <row r="18793" ht="10.199999999999999" hidden="1" x14ac:dyDescent="0.2"/>
    <row r="18794" ht="10.199999999999999" hidden="1" x14ac:dyDescent="0.2"/>
    <row r="18795" ht="10.199999999999999" hidden="1" x14ac:dyDescent="0.2"/>
    <row r="18796" ht="10.199999999999999" hidden="1" x14ac:dyDescent="0.2"/>
    <row r="18797" ht="10.199999999999999" hidden="1" x14ac:dyDescent="0.2"/>
    <row r="18798" ht="10.199999999999999" hidden="1" x14ac:dyDescent="0.2"/>
    <row r="18799" ht="10.199999999999999" hidden="1" x14ac:dyDescent="0.2"/>
    <row r="18800" ht="10.199999999999999" hidden="1" x14ac:dyDescent="0.2"/>
    <row r="18801" ht="10.199999999999999" hidden="1" x14ac:dyDescent="0.2"/>
    <row r="18802" ht="10.199999999999999" hidden="1" x14ac:dyDescent="0.2"/>
    <row r="18803" ht="10.199999999999999" hidden="1" x14ac:dyDescent="0.2"/>
    <row r="18804" ht="10.199999999999999" hidden="1" x14ac:dyDescent="0.2"/>
    <row r="18805" ht="10.199999999999999" hidden="1" x14ac:dyDescent="0.2"/>
    <row r="18806" ht="10.199999999999999" hidden="1" x14ac:dyDescent="0.2"/>
    <row r="18807" ht="10.199999999999999" hidden="1" x14ac:dyDescent="0.2"/>
    <row r="18808" ht="10.199999999999999" hidden="1" x14ac:dyDescent="0.2"/>
    <row r="18809" ht="10.199999999999999" hidden="1" x14ac:dyDescent="0.2"/>
    <row r="18810" ht="10.199999999999999" hidden="1" x14ac:dyDescent="0.2"/>
    <row r="18811" ht="10.199999999999999" hidden="1" x14ac:dyDescent="0.2"/>
    <row r="18812" ht="10.199999999999999" hidden="1" x14ac:dyDescent="0.2"/>
    <row r="18813" ht="10.199999999999999" hidden="1" x14ac:dyDescent="0.2"/>
    <row r="18814" ht="10.199999999999999" hidden="1" x14ac:dyDescent="0.2"/>
    <row r="18815" ht="10.199999999999999" hidden="1" x14ac:dyDescent="0.2"/>
    <row r="18816" ht="10.199999999999999" hidden="1" x14ac:dyDescent="0.2"/>
    <row r="18817" ht="10.199999999999999" hidden="1" x14ac:dyDescent="0.2"/>
    <row r="18818" ht="10.199999999999999" hidden="1" x14ac:dyDescent="0.2"/>
    <row r="18819" ht="10.199999999999999" hidden="1" x14ac:dyDescent="0.2"/>
    <row r="18820" ht="10.199999999999999" hidden="1" x14ac:dyDescent="0.2"/>
    <row r="18821" ht="10.199999999999999" hidden="1" x14ac:dyDescent="0.2"/>
    <row r="18822" ht="10.199999999999999" hidden="1" x14ac:dyDescent="0.2"/>
    <row r="18823" ht="10.199999999999999" hidden="1" x14ac:dyDescent="0.2"/>
    <row r="18824" ht="10.199999999999999" hidden="1" x14ac:dyDescent="0.2"/>
    <row r="18825" ht="10.199999999999999" hidden="1" x14ac:dyDescent="0.2"/>
    <row r="18826" ht="10.199999999999999" hidden="1" x14ac:dyDescent="0.2"/>
    <row r="18827" ht="10.199999999999999" hidden="1" x14ac:dyDescent="0.2"/>
    <row r="18828" ht="10.199999999999999" hidden="1" x14ac:dyDescent="0.2"/>
    <row r="18829" ht="10.199999999999999" hidden="1" x14ac:dyDescent="0.2"/>
    <row r="18830" ht="10.199999999999999" hidden="1" x14ac:dyDescent="0.2"/>
    <row r="18831" ht="10.199999999999999" hidden="1" x14ac:dyDescent="0.2"/>
    <row r="18832" ht="10.199999999999999" hidden="1" x14ac:dyDescent="0.2"/>
    <row r="18833" ht="10.199999999999999" hidden="1" x14ac:dyDescent="0.2"/>
    <row r="18834" ht="10.199999999999999" hidden="1" x14ac:dyDescent="0.2"/>
    <row r="18835" ht="10.199999999999999" hidden="1" x14ac:dyDescent="0.2"/>
    <row r="18836" ht="10.199999999999999" hidden="1" x14ac:dyDescent="0.2"/>
    <row r="18837" ht="10.199999999999999" hidden="1" x14ac:dyDescent="0.2"/>
    <row r="18838" ht="10.199999999999999" hidden="1" x14ac:dyDescent="0.2"/>
    <row r="18839" ht="10.199999999999999" hidden="1" x14ac:dyDescent="0.2"/>
    <row r="18840" ht="10.199999999999999" hidden="1" x14ac:dyDescent="0.2"/>
    <row r="18841" ht="10.199999999999999" hidden="1" x14ac:dyDescent="0.2"/>
    <row r="18842" ht="10.199999999999999" hidden="1" x14ac:dyDescent="0.2"/>
    <row r="18843" ht="10.199999999999999" hidden="1" x14ac:dyDescent="0.2"/>
    <row r="18844" ht="10.199999999999999" hidden="1" x14ac:dyDescent="0.2"/>
    <row r="18845" ht="10.199999999999999" hidden="1" x14ac:dyDescent="0.2"/>
    <row r="18846" ht="10.199999999999999" hidden="1" x14ac:dyDescent="0.2"/>
    <row r="18847" ht="10.199999999999999" hidden="1" x14ac:dyDescent="0.2"/>
    <row r="18848" ht="10.199999999999999" hidden="1" x14ac:dyDescent="0.2"/>
    <row r="18849" ht="10.199999999999999" hidden="1" x14ac:dyDescent="0.2"/>
    <row r="18850" ht="10.199999999999999" hidden="1" x14ac:dyDescent="0.2"/>
    <row r="18851" ht="10.199999999999999" hidden="1" x14ac:dyDescent="0.2"/>
    <row r="18852" ht="10.199999999999999" hidden="1" x14ac:dyDescent="0.2"/>
    <row r="18853" ht="10.199999999999999" hidden="1" x14ac:dyDescent="0.2"/>
    <row r="18854" ht="10.199999999999999" hidden="1" x14ac:dyDescent="0.2"/>
    <row r="18855" ht="10.199999999999999" hidden="1" x14ac:dyDescent="0.2"/>
    <row r="18856" ht="10.199999999999999" hidden="1" x14ac:dyDescent="0.2"/>
    <row r="18857" ht="10.199999999999999" hidden="1" x14ac:dyDescent="0.2"/>
    <row r="18858" ht="10.199999999999999" hidden="1" x14ac:dyDescent="0.2"/>
    <row r="18859" ht="10.199999999999999" hidden="1" x14ac:dyDescent="0.2"/>
    <row r="18860" ht="10.199999999999999" hidden="1" x14ac:dyDescent="0.2"/>
    <row r="18861" ht="10.199999999999999" hidden="1" x14ac:dyDescent="0.2"/>
    <row r="18862" ht="10.199999999999999" hidden="1" x14ac:dyDescent="0.2"/>
    <row r="18863" ht="10.199999999999999" hidden="1" x14ac:dyDescent="0.2"/>
    <row r="18864" ht="10.199999999999999" hidden="1" x14ac:dyDescent="0.2"/>
    <row r="18865" ht="10.199999999999999" hidden="1" x14ac:dyDescent="0.2"/>
    <row r="18866" ht="10.199999999999999" hidden="1" x14ac:dyDescent="0.2"/>
    <row r="18867" ht="10.199999999999999" hidden="1" x14ac:dyDescent="0.2"/>
    <row r="18868" ht="10.199999999999999" hidden="1" x14ac:dyDescent="0.2"/>
    <row r="18869" ht="10.199999999999999" hidden="1" x14ac:dyDescent="0.2"/>
    <row r="18870" ht="10.199999999999999" hidden="1" x14ac:dyDescent="0.2"/>
    <row r="18871" ht="10.199999999999999" hidden="1" x14ac:dyDescent="0.2"/>
    <row r="18872" ht="10.199999999999999" hidden="1" x14ac:dyDescent="0.2"/>
    <row r="18873" ht="10.199999999999999" hidden="1" x14ac:dyDescent="0.2"/>
    <row r="18874" ht="10.199999999999999" hidden="1" x14ac:dyDescent="0.2"/>
    <row r="18875" ht="10.199999999999999" hidden="1" x14ac:dyDescent="0.2"/>
    <row r="18876" ht="10.199999999999999" hidden="1" x14ac:dyDescent="0.2"/>
    <row r="18877" ht="10.199999999999999" hidden="1" x14ac:dyDescent="0.2"/>
    <row r="18878" ht="10.199999999999999" hidden="1" x14ac:dyDescent="0.2"/>
    <row r="18879" ht="10.199999999999999" hidden="1" x14ac:dyDescent="0.2"/>
    <row r="18880" ht="10.199999999999999" hidden="1" x14ac:dyDescent="0.2"/>
    <row r="18881" ht="10.199999999999999" hidden="1" x14ac:dyDescent="0.2"/>
    <row r="18882" ht="10.199999999999999" hidden="1" x14ac:dyDescent="0.2"/>
    <row r="18883" ht="10.199999999999999" hidden="1" x14ac:dyDescent="0.2"/>
    <row r="18884" ht="10.199999999999999" hidden="1" x14ac:dyDescent="0.2"/>
    <row r="18885" ht="10.199999999999999" hidden="1" x14ac:dyDescent="0.2"/>
    <row r="18886" ht="10.199999999999999" hidden="1" x14ac:dyDescent="0.2"/>
    <row r="18887" ht="10.199999999999999" hidden="1" x14ac:dyDescent="0.2"/>
    <row r="18888" ht="10.199999999999999" hidden="1" x14ac:dyDescent="0.2"/>
    <row r="18889" ht="10.199999999999999" hidden="1" x14ac:dyDescent="0.2"/>
    <row r="18890" ht="10.199999999999999" hidden="1" x14ac:dyDescent="0.2"/>
    <row r="18891" ht="10.199999999999999" hidden="1" x14ac:dyDescent="0.2"/>
    <row r="18892" ht="10.199999999999999" hidden="1" x14ac:dyDescent="0.2"/>
    <row r="18893" ht="10.199999999999999" hidden="1" x14ac:dyDescent="0.2"/>
    <row r="18894" ht="10.199999999999999" hidden="1" x14ac:dyDescent="0.2"/>
    <row r="18895" ht="10.199999999999999" hidden="1" x14ac:dyDescent="0.2"/>
    <row r="18896" ht="10.199999999999999" hidden="1" x14ac:dyDescent="0.2"/>
    <row r="18897" ht="10.199999999999999" hidden="1" x14ac:dyDescent="0.2"/>
    <row r="18898" ht="10.199999999999999" hidden="1" x14ac:dyDescent="0.2"/>
    <row r="18899" ht="10.199999999999999" hidden="1" x14ac:dyDescent="0.2"/>
    <row r="18900" ht="10.199999999999999" hidden="1" x14ac:dyDescent="0.2"/>
    <row r="18901" ht="10.199999999999999" hidden="1" x14ac:dyDescent="0.2"/>
    <row r="18902" ht="10.199999999999999" hidden="1" x14ac:dyDescent="0.2"/>
    <row r="18903" ht="10.199999999999999" hidden="1" x14ac:dyDescent="0.2"/>
    <row r="18904" ht="10.199999999999999" hidden="1" x14ac:dyDescent="0.2"/>
    <row r="18905" ht="10.199999999999999" hidden="1" x14ac:dyDescent="0.2"/>
    <row r="18906" ht="10.199999999999999" hidden="1" x14ac:dyDescent="0.2"/>
    <row r="18907" ht="10.199999999999999" hidden="1" x14ac:dyDescent="0.2"/>
    <row r="18908" ht="10.199999999999999" hidden="1" x14ac:dyDescent="0.2"/>
    <row r="18909" ht="10.199999999999999" hidden="1" x14ac:dyDescent="0.2"/>
    <row r="18910" ht="10.199999999999999" hidden="1" x14ac:dyDescent="0.2"/>
    <row r="18911" ht="10.199999999999999" hidden="1" x14ac:dyDescent="0.2"/>
    <row r="18912" ht="10.199999999999999" hidden="1" x14ac:dyDescent="0.2"/>
    <row r="18913" ht="10.199999999999999" hidden="1" x14ac:dyDescent="0.2"/>
    <row r="18914" ht="10.199999999999999" hidden="1" x14ac:dyDescent="0.2"/>
    <row r="18915" ht="10.199999999999999" hidden="1" x14ac:dyDescent="0.2"/>
    <row r="18916" ht="10.199999999999999" hidden="1" x14ac:dyDescent="0.2"/>
    <row r="18917" ht="10.199999999999999" hidden="1" x14ac:dyDescent="0.2"/>
    <row r="18918" ht="10.199999999999999" hidden="1" x14ac:dyDescent="0.2"/>
    <row r="18919" ht="10.199999999999999" hidden="1" x14ac:dyDescent="0.2"/>
    <row r="18920" ht="10.199999999999999" hidden="1" x14ac:dyDescent="0.2"/>
    <row r="18921" ht="10.199999999999999" hidden="1" x14ac:dyDescent="0.2"/>
    <row r="18922" ht="10.199999999999999" hidden="1" x14ac:dyDescent="0.2"/>
    <row r="18923" ht="10.199999999999999" hidden="1" x14ac:dyDescent="0.2"/>
    <row r="18924" ht="10.199999999999999" hidden="1" x14ac:dyDescent="0.2"/>
    <row r="18925" ht="10.199999999999999" hidden="1" x14ac:dyDescent="0.2"/>
    <row r="18926" ht="10.199999999999999" hidden="1" x14ac:dyDescent="0.2"/>
    <row r="18927" ht="10.199999999999999" hidden="1" x14ac:dyDescent="0.2"/>
    <row r="18928" ht="10.199999999999999" hidden="1" x14ac:dyDescent="0.2"/>
    <row r="18929" ht="10.199999999999999" hidden="1" x14ac:dyDescent="0.2"/>
    <row r="18930" ht="10.199999999999999" hidden="1" x14ac:dyDescent="0.2"/>
    <row r="18931" ht="10.199999999999999" hidden="1" x14ac:dyDescent="0.2"/>
    <row r="18932" ht="10.199999999999999" hidden="1" x14ac:dyDescent="0.2"/>
    <row r="18933" ht="10.199999999999999" hidden="1" x14ac:dyDescent="0.2"/>
    <row r="18934" ht="10.199999999999999" hidden="1" x14ac:dyDescent="0.2"/>
    <row r="18935" ht="10.199999999999999" hidden="1" x14ac:dyDescent="0.2"/>
    <row r="18936" ht="10.199999999999999" hidden="1" x14ac:dyDescent="0.2"/>
    <row r="18937" ht="10.199999999999999" hidden="1" x14ac:dyDescent="0.2"/>
    <row r="18938" ht="10.199999999999999" hidden="1" x14ac:dyDescent="0.2"/>
    <row r="18939" ht="10.199999999999999" hidden="1" x14ac:dyDescent="0.2"/>
    <row r="18940" ht="10.199999999999999" hidden="1" x14ac:dyDescent="0.2"/>
    <row r="18941" ht="10.199999999999999" hidden="1" x14ac:dyDescent="0.2"/>
    <row r="18942" ht="10.199999999999999" hidden="1" x14ac:dyDescent="0.2"/>
    <row r="18943" ht="10.199999999999999" hidden="1" x14ac:dyDescent="0.2"/>
    <row r="18944" ht="10.199999999999999" hidden="1" x14ac:dyDescent="0.2"/>
    <row r="18945" ht="10.199999999999999" hidden="1" x14ac:dyDescent="0.2"/>
    <row r="18946" ht="10.199999999999999" hidden="1" x14ac:dyDescent="0.2"/>
    <row r="18947" ht="10.199999999999999" hidden="1" x14ac:dyDescent="0.2"/>
    <row r="18948" ht="10.199999999999999" hidden="1" x14ac:dyDescent="0.2"/>
    <row r="18949" ht="10.199999999999999" hidden="1" x14ac:dyDescent="0.2"/>
    <row r="18950" ht="10.199999999999999" hidden="1" x14ac:dyDescent="0.2"/>
    <row r="18951" ht="10.199999999999999" hidden="1" x14ac:dyDescent="0.2"/>
    <row r="18952" ht="10.199999999999999" hidden="1" x14ac:dyDescent="0.2"/>
    <row r="18953" ht="10.199999999999999" hidden="1" x14ac:dyDescent="0.2"/>
    <row r="18954" ht="10.199999999999999" hidden="1" x14ac:dyDescent="0.2"/>
    <row r="18955" ht="10.199999999999999" hidden="1" x14ac:dyDescent="0.2"/>
    <row r="18956" ht="10.199999999999999" hidden="1" x14ac:dyDescent="0.2"/>
    <row r="18957" ht="10.199999999999999" hidden="1" x14ac:dyDescent="0.2"/>
    <row r="18958" ht="10.199999999999999" hidden="1" x14ac:dyDescent="0.2"/>
    <row r="18959" ht="10.199999999999999" hidden="1" x14ac:dyDescent="0.2"/>
    <row r="18960" ht="10.199999999999999" hidden="1" x14ac:dyDescent="0.2"/>
    <row r="18961" ht="10.199999999999999" hidden="1" x14ac:dyDescent="0.2"/>
    <row r="18962" ht="10.199999999999999" hidden="1" x14ac:dyDescent="0.2"/>
    <row r="18963" ht="10.199999999999999" hidden="1" x14ac:dyDescent="0.2"/>
    <row r="18964" ht="10.199999999999999" hidden="1" x14ac:dyDescent="0.2"/>
    <row r="18965" ht="10.199999999999999" hidden="1" x14ac:dyDescent="0.2"/>
    <row r="18966" ht="10.199999999999999" hidden="1" x14ac:dyDescent="0.2"/>
    <row r="18967" ht="10.199999999999999" hidden="1" x14ac:dyDescent="0.2"/>
    <row r="18968" ht="10.199999999999999" hidden="1" x14ac:dyDescent="0.2"/>
    <row r="18969" ht="10.199999999999999" hidden="1" x14ac:dyDescent="0.2"/>
    <row r="18970" ht="10.199999999999999" hidden="1" x14ac:dyDescent="0.2"/>
    <row r="18971" ht="10.199999999999999" hidden="1" x14ac:dyDescent="0.2"/>
    <row r="18972" ht="10.199999999999999" hidden="1" x14ac:dyDescent="0.2"/>
    <row r="18973" ht="10.199999999999999" hidden="1" x14ac:dyDescent="0.2"/>
    <row r="18974" ht="10.199999999999999" hidden="1" x14ac:dyDescent="0.2"/>
    <row r="18975" ht="10.199999999999999" hidden="1" x14ac:dyDescent="0.2"/>
    <row r="18976" ht="10.199999999999999" hidden="1" x14ac:dyDescent="0.2"/>
    <row r="18977" ht="10.199999999999999" hidden="1" x14ac:dyDescent="0.2"/>
    <row r="18978" ht="10.199999999999999" hidden="1" x14ac:dyDescent="0.2"/>
    <row r="18979" ht="10.199999999999999" hidden="1" x14ac:dyDescent="0.2"/>
    <row r="18980" ht="10.199999999999999" hidden="1" x14ac:dyDescent="0.2"/>
    <row r="18981" ht="10.199999999999999" hidden="1" x14ac:dyDescent="0.2"/>
    <row r="18982" ht="10.199999999999999" hidden="1" x14ac:dyDescent="0.2"/>
    <row r="18983" ht="10.199999999999999" hidden="1" x14ac:dyDescent="0.2"/>
    <row r="18984" ht="10.199999999999999" hidden="1" x14ac:dyDescent="0.2"/>
    <row r="18985" ht="10.199999999999999" hidden="1" x14ac:dyDescent="0.2"/>
    <row r="18986" ht="10.199999999999999" hidden="1" x14ac:dyDescent="0.2"/>
    <row r="18987" ht="10.199999999999999" hidden="1" x14ac:dyDescent="0.2"/>
    <row r="18988" ht="10.199999999999999" hidden="1" x14ac:dyDescent="0.2"/>
    <row r="18989" ht="10.199999999999999" hidden="1" x14ac:dyDescent="0.2"/>
    <row r="18990" ht="10.199999999999999" hidden="1" x14ac:dyDescent="0.2"/>
    <row r="18991" ht="10.199999999999999" hidden="1" x14ac:dyDescent="0.2"/>
    <row r="18992" ht="10.199999999999999" hidden="1" x14ac:dyDescent="0.2"/>
    <row r="18993" ht="10.199999999999999" hidden="1" x14ac:dyDescent="0.2"/>
    <row r="18994" ht="10.199999999999999" hidden="1" x14ac:dyDescent="0.2"/>
    <row r="18995" ht="10.199999999999999" hidden="1" x14ac:dyDescent="0.2"/>
    <row r="18996" ht="10.199999999999999" hidden="1" x14ac:dyDescent="0.2"/>
    <row r="18997" ht="10.199999999999999" hidden="1" x14ac:dyDescent="0.2"/>
    <row r="18998" ht="10.199999999999999" hidden="1" x14ac:dyDescent="0.2"/>
    <row r="18999" ht="10.199999999999999" hidden="1" x14ac:dyDescent="0.2"/>
    <row r="19000" ht="10.199999999999999" hidden="1" x14ac:dyDescent="0.2"/>
    <row r="19001" ht="10.199999999999999" hidden="1" x14ac:dyDescent="0.2"/>
    <row r="19002" ht="10.199999999999999" hidden="1" x14ac:dyDescent="0.2"/>
    <row r="19003" ht="10.199999999999999" hidden="1" x14ac:dyDescent="0.2"/>
    <row r="19004" ht="10.199999999999999" hidden="1" x14ac:dyDescent="0.2"/>
    <row r="19005" ht="10.199999999999999" hidden="1" x14ac:dyDescent="0.2"/>
    <row r="19006" ht="10.199999999999999" hidden="1" x14ac:dyDescent="0.2"/>
    <row r="19007" ht="10.199999999999999" hidden="1" x14ac:dyDescent="0.2"/>
    <row r="19008" ht="10.199999999999999" hidden="1" x14ac:dyDescent="0.2"/>
    <row r="19009" ht="10.199999999999999" hidden="1" x14ac:dyDescent="0.2"/>
    <row r="19010" ht="10.199999999999999" hidden="1" x14ac:dyDescent="0.2"/>
    <row r="19011" ht="10.199999999999999" hidden="1" x14ac:dyDescent="0.2"/>
    <row r="19012" ht="10.199999999999999" hidden="1" x14ac:dyDescent="0.2"/>
    <row r="19013" ht="10.199999999999999" hidden="1" x14ac:dyDescent="0.2"/>
    <row r="19014" ht="10.199999999999999" hidden="1" x14ac:dyDescent="0.2"/>
    <row r="19015" ht="10.199999999999999" hidden="1" x14ac:dyDescent="0.2"/>
    <row r="19016" ht="10.199999999999999" hidden="1" x14ac:dyDescent="0.2"/>
    <row r="19017" ht="10.199999999999999" hidden="1" x14ac:dyDescent="0.2"/>
    <row r="19018" ht="10.199999999999999" hidden="1" x14ac:dyDescent="0.2"/>
    <row r="19019" ht="10.199999999999999" hidden="1" x14ac:dyDescent="0.2"/>
    <row r="19020" ht="10.199999999999999" hidden="1" x14ac:dyDescent="0.2"/>
    <row r="19021" ht="10.199999999999999" hidden="1" x14ac:dyDescent="0.2"/>
    <row r="19022" ht="10.199999999999999" hidden="1" x14ac:dyDescent="0.2"/>
    <row r="19023" ht="10.199999999999999" hidden="1" x14ac:dyDescent="0.2"/>
    <row r="19024" ht="10.199999999999999" hidden="1" x14ac:dyDescent="0.2"/>
    <row r="19025" ht="10.199999999999999" hidden="1" x14ac:dyDescent="0.2"/>
    <row r="19026" ht="10.199999999999999" hidden="1" x14ac:dyDescent="0.2"/>
    <row r="19027" ht="10.199999999999999" hidden="1" x14ac:dyDescent="0.2"/>
    <row r="19028" ht="10.199999999999999" hidden="1" x14ac:dyDescent="0.2"/>
    <row r="19029" ht="10.199999999999999" hidden="1" x14ac:dyDescent="0.2"/>
    <row r="19030" ht="10.199999999999999" hidden="1" x14ac:dyDescent="0.2"/>
    <row r="19031" ht="10.199999999999999" hidden="1" x14ac:dyDescent="0.2"/>
    <row r="19032" ht="10.199999999999999" hidden="1" x14ac:dyDescent="0.2"/>
    <row r="19033" ht="10.199999999999999" hidden="1" x14ac:dyDescent="0.2"/>
    <row r="19034" ht="10.199999999999999" hidden="1" x14ac:dyDescent="0.2"/>
    <row r="19035" ht="10.199999999999999" hidden="1" x14ac:dyDescent="0.2"/>
    <row r="19036" ht="10.199999999999999" hidden="1" x14ac:dyDescent="0.2"/>
    <row r="19037" ht="10.199999999999999" hidden="1" x14ac:dyDescent="0.2"/>
    <row r="19038" ht="10.199999999999999" hidden="1" x14ac:dyDescent="0.2"/>
    <row r="19039" ht="10.199999999999999" hidden="1" x14ac:dyDescent="0.2"/>
    <row r="19040" ht="10.199999999999999" hidden="1" x14ac:dyDescent="0.2"/>
    <row r="19041" ht="10.199999999999999" hidden="1" x14ac:dyDescent="0.2"/>
    <row r="19042" ht="10.199999999999999" hidden="1" x14ac:dyDescent="0.2"/>
    <row r="19043" ht="10.199999999999999" hidden="1" x14ac:dyDescent="0.2"/>
    <row r="19044" ht="10.199999999999999" hidden="1" x14ac:dyDescent="0.2"/>
    <row r="19045" ht="10.199999999999999" hidden="1" x14ac:dyDescent="0.2"/>
    <row r="19046" ht="10.199999999999999" hidden="1" x14ac:dyDescent="0.2"/>
    <row r="19047" ht="10.199999999999999" hidden="1" x14ac:dyDescent="0.2"/>
    <row r="19048" ht="10.199999999999999" hidden="1" x14ac:dyDescent="0.2"/>
    <row r="19049" ht="10.199999999999999" hidden="1" x14ac:dyDescent="0.2"/>
    <row r="19050" ht="10.199999999999999" hidden="1" x14ac:dyDescent="0.2"/>
    <row r="19051" ht="10.199999999999999" hidden="1" x14ac:dyDescent="0.2"/>
    <row r="19052" ht="10.199999999999999" hidden="1" x14ac:dyDescent="0.2"/>
    <row r="19053" ht="10.199999999999999" hidden="1" x14ac:dyDescent="0.2"/>
    <row r="19054" ht="10.199999999999999" hidden="1" x14ac:dyDescent="0.2"/>
    <row r="19055" ht="10.199999999999999" hidden="1" x14ac:dyDescent="0.2"/>
    <row r="19056" ht="10.199999999999999" hidden="1" x14ac:dyDescent="0.2"/>
    <row r="19057" ht="10.199999999999999" hidden="1" x14ac:dyDescent="0.2"/>
    <row r="19058" ht="10.199999999999999" hidden="1" x14ac:dyDescent="0.2"/>
    <row r="19059" ht="10.199999999999999" hidden="1" x14ac:dyDescent="0.2"/>
    <row r="19060" ht="10.199999999999999" hidden="1" x14ac:dyDescent="0.2"/>
    <row r="19061" ht="10.199999999999999" hidden="1" x14ac:dyDescent="0.2"/>
    <row r="19062" ht="10.199999999999999" hidden="1" x14ac:dyDescent="0.2"/>
    <row r="19063" ht="10.199999999999999" hidden="1" x14ac:dyDescent="0.2"/>
    <row r="19064" ht="10.199999999999999" hidden="1" x14ac:dyDescent="0.2"/>
    <row r="19065" ht="10.199999999999999" hidden="1" x14ac:dyDescent="0.2"/>
    <row r="19066" ht="10.199999999999999" hidden="1" x14ac:dyDescent="0.2"/>
    <row r="19067" ht="10.199999999999999" hidden="1" x14ac:dyDescent="0.2"/>
    <row r="19068" ht="10.199999999999999" hidden="1" x14ac:dyDescent="0.2"/>
    <row r="19069" ht="10.199999999999999" hidden="1" x14ac:dyDescent="0.2"/>
    <row r="19070" ht="10.199999999999999" hidden="1" x14ac:dyDescent="0.2"/>
    <row r="19071" ht="10.199999999999999" hidden="1" x14ac:dyDescent="0.2"/>
    <row r="19072" ht="10.199999999999999" hidden="1" x14ac:dyDescent="0.2"/>
    <row r="19073" ht="10.199999999999999" hidden="1" x14ac:dyDescent="0.2"/>
    <row r="19074" ht="10.199999999999999" hidden="1" x14ac:dyDescent="0.2"/>
    <row r="19075" ht="10.199999999999999" hidden="1" x14ac:dyDescent="0.2"/>
    <row r="19076" ht="10.199999999999999" hidden="1" x14ac:dyDescent="0.2"/>
    <row r="19077" ht="10.199999999999999" hidden="1" x14ac:dyDescent="0.2"/>
    <row r="19078" ht="10.199999999999999" hidden="1" x14ac:dyDescent="0.2"/>
    <row r="19079" ht="10.199999999999999" hidden="1" x14ac:dyDescent="0.2"/>
    <row r="19080" ht="10.199999999999999" hidden="1" x14ac:dyDescent="0.2"/>
    <row r="19081" ht="10.199999999999999" hidden="1" x14ac:dyDescent="0.2"/>
    <row r="19082" ht="10.199999999999999" hidden="1" x14ac:dyDescent="0.2"/>
    <row r="19083" ht="10.199999999999999" hidden="1" x14ac:dyDescent="0.2"/>
    <row r="19084" ht="10.199999999999999" hidden="1" x14ac:dyDescent="0.2"/>
    <row r="19085" ht="10.199999999999999" hidden="1" x14ac:dyDescent="0.2"/>
    <row r="19086" ht="10.199999999999999" hidden="1" x14ac:dyDescent="0.2"/>
    <row r="19087" ht="10.199999999999999" hidden="1" x14ac:dyDescent="0.2"/>
    <row r="19088" ht="10.199999999999999" hidden="1" x14ac:dyDescent="0.2"/>
    <row r="19089" ht="10.199999999999999" hidden="1" x14ac:dyDescent="0.2"/>
    <row r="19090" ht="10.199999999999999" hidden="1" x14ac:dyDescent="0.2"/>
    <row r="19091" ht="10.199999999999999" hidden="1" x14ac:dyDescent="0.2"/>
    <row r="19092" ht="10.199999999999999" hidden="1" x14ac:dyDescent="0.2"/>
    <row r="19093" ht="10.199999999999999" hidden="1" x14ac:dyDescent="0.2"/>
    <row r="19094" ht="10.199999999999999" hidden="1" x14ac:dyDescent="0.2"/>
    <row r="19095" ht="10.199999999999999" hidden="1" x14ac:dyDescent="0.2"/>
    <row r="19096" ht="10.199999999999999" hidden="1" x14ac:dyDescent="0.2"/>
    <row r="19097" ht="10.199999999999999" hidden="1" x14ac:dyDescent="0.2"/>
    <row r="19098" ht="10.199999999999999" hidden="1" x14ac:dyDescent="0.2"/>
    <row r="19099" ht="10.199999999999999" hidden="1" x14ac:dyDescent="0.2"/>
    <row r="19100" ht="10.199999999999999" hidden="1" x14ac:dyDescent="0.2"/>
    <row r="19101" ht="10.199999999999999" hidden="1" x14ac:dyDescent="0.2"/>
    <row r="19102" ht="10.199999999999999" hidden="1" x14ac:dyDescent="0.2"/>
    <row r="19103" ht="10.199999999999999" hidden="1" x14ac:dyDescent="0.2"/>
    <row r="19104" ht="10.199999999999999" hidden="1" x14ac:dyDescent="0.2"/>
    <row r="19105" ht="10.199999999999999" hidden="1" x14ac:dyDescent="0.2"/>
    <row r="19106" ht="10.199999999999999" hidden="1" x14ac:dyDescent="0.2"/>
    <row r="19107" ht="10.199999999999999" hidden="1" x14ac:dyDescent="0.2"/>
    <row r="19108" ht="10.199999999999999" hidden="1" x14ac:dyDescent="0.2"/>
    <row r="19109" ht="10.199999999999999" hidden="1" x14ac:dyDescent="0.2"/>
    <row r="19110" ht="10.199999999999999" hidden="1" x14ac:dyDescent="0.2"/>
    <row r="19111" ht="10.199999999999999" hidden="1" x14ac:dyDescent="0.2"/>
    <row r="19112" ht="10.199999999999999" hidden="1" x14ac:dyDescent="0.2"/>
    <row r="19113" ht="10.199999999999999" hidden="1" x14ac:dyDescent="0.2"/>
    <row r="19114" ht="10.199999999999999" hidden="1" x14ac:dyDescent="0.2"/>
    <row r="19115" ht="10.199999999999999" hidden="1" x14ac:dyDescent="0.2"/>
    <row r="19116" ht="10.199999999999999" hidden="1" x14ac:dyDescent="0.2"/>
    <row r="19117" ht="10.199999999999999" hidden="1" x14ac:dyDescent="0.2"/>
    <row r="19118" ht="10.199999999999999" hidden="1" x14ac:dyDescent="0.2"/>
    <row r="19119" ht="10.199999999999999" hidden="1" x14ac:dyDescent="0.2"/>
    <row r="19120" ht="10.199999999999999" hidden="1" x14ac:dyDescent="0.2"/>
    <row r="19121" ht="10.199999999999999" hidden="1" x14ac:dyDescent="0.2"/>
    <row r="19122" ht="10.199999999999999" hidden="1" x14ac:dyDescent="0.2"/>
    <row r="19123" ht="10.199999999999999" hidden="1" x14ac:dyDescent="0.2"/>
    <row r="19124" ht="10.199999999999999" hidden="1" x14ac:dyDescent="0.2"/>
    <row r="19125" ht="10.199999999999999" hidden="1" x14ac:dyDescent="0.2"/>
    <row r="19126" ht="10.199999999999999" hidden="1" x14ac:dyDescent="0.2"/>
    <row r="19127" ht="10.199999999999999" hidden="1" x14ac:dyDescent="0.2"/>
    <row r="19128" ht="10.199999999999999" hidden="1" x14ac:dyDescent="0.2"/>
    <row r="19129" ht="10.199999999999999" hidden="1" x14ac:dyDescent="0.2"/>
    <row r="19130" ht="10.199999999999999" hidden="1" x14ac:dyDescent="0.2"/>
    <row r="19131" ht="10.199999999999999" hidden="1" x14ac:dyDescent="0.2"/>
    <row r="19132" ht="10.199999999999999" hidden="1" x14ac:dyDescent="0.2"/>
    <row r="19133" ht="10.199999999999999" hidden="1" x14ac:dyDescent="0.2"/>
    <row r="19134" ht="10.199999999999999" hidden="1" x14ac:dyDescent="0.2"/>
    <row r="19135" ht="10.199999999999999" hidden="1" x14ac:dyDescent="0.2"/>
    <row r="19136" ht="10.199999999999999" hidden="1" x14ac:dyDescent="0.2"/>
    <row r="19137" ht="10.199999999999999" hidden="1" x14ac:dyDescent="0.2"/>
    <row r="19138" ht="10.199999999999999" hidden="1" x14ac:dyDescent="0.2"/>
    <row r="19139" ht="10.199999999999999" hidden="1" x14ac:dyDescent="0.2"/>
    <row r="19140" ht="10.199999999999999" hidden="1" x14ac:dyDescent="0.2"/>
    <row r="19141" ht="10.199999999999999" hidden="1" x14ac:dyDescent="0.2"/>
    <row r="19142" ht="10.199999999999999" hidden="1" x14ac:dyDescent="0.2"/>
    <row r="19143" ht="10.199999999999999" hidden="1" x14ac:dyDescent="0.2"/>
    <row r="19144" ht="10.199999999999999" hidden="1" x14ac:dyDescent="0.2"/>
    <row r="19145" ht="10.199999999999999" hidden="1" x14ac:dyDescent="0.2"/>
    <row r="19146" ht="10.199999999999999" hidden="1" x14ac:dyDescent="0.2"/>
    <row r="19147" ht="10.199999999999999" hidden="1" x14ac:dyDescent="0.2"/>
    <row r="19148" ht="10.199999999999999" hidden="1" x14ac:dyDescent="0.2"/>
    <row r="19149" ht="10.199999999999999" hidden="1" x14ac:dyDescent="0.2"/>
    <row r="19150" ht="10.199999999999999" hidden="1" x14ac:dyDescent="0.2"/>
    <row r="19151" ht="10.199999999999999" hidden="1" x14ac:dyDescent="0.2"/>
    <row r="19152" ht="10.199999999999999" hidden="1" x14ac:dyDescent="0.2"/>
    <row r="19153" ht="10.199999999999999" hidden="1" x14ac:dyDescent="0.2"/>
    <row r="19154" ht="10.199999999999999" hidden="1" x14ac:dyDescent="0.2"/>
    <row r="19155" ht="10.199999999999999" hidden="1" x14ac:dyDescent="0.2"/>
    <row r="19156" ht="10.199999999999999" hidden="1" x14ac:dyDescent="0.2"/>
    <row r="19157" ht="10.199999999999999" hidden="1" x14ac:dyDescent="0.2"/>
    <row r="19158" ht="10.199999999999999" hidden="1" x14ac:dyDescent="0.2"/>
    <row r="19159" ht="10.199999999999999" hidden="1" x14ac:dyDescent="0.2"/>
    <row r="19160" ht="10.199999999999999" hidden="1" x14ac:dyDescent="0.2"/>
    <row r="19161" ht="10.199999999999999" hidden="1" x14ac:dyDescent="0.2"/>
    <row r="19162" ht="10.199999999999999" hidden="1" x14ac:dyDescent="0.2"/>
    <row r="19163" ht="10.199999999999999" hidden="1" x14ac:dyDescent="0.2"/>
    <row r="19164" ht="10.199999999999999" hidden="1" x14ac:dyDescent="0.2"/>
    <row r="19165" ht="10.199999999999999" hidden="1" x14ac:dyDescent="0.2"/>
    <row r="19166" ht="10.199999999999999" hidden="1" x14ac:dyDescent="0.2"/>
    <row r="19167" ht="10.199999999999999" hidden="1" x14ac:dyDescent="0.2"/>
    <row r="19168" ht="10.199999999999999" hidden="1" x14ac:dyDescent="0.2"/>
    <row r="19169" ht="10.199999999999999" hidden="1" x14ac:dyDescent="0.2"/>
    <row r="19170" ht="10.199999999999999" hidden="1" x14ac:dyDescent="0.2"/>
    <row r="19171" ht="10.199999999999999" hidden="1" x14ac:dyDescent="0.2"/>
    <row r="19172" ht="10.199999999999999" hidden="1" x14ac:dyDescent="0.2"/>
    <row r="19173" ht="10.199999999999999" hidden="1" x14ac:dyDescent="0.2"/>
    <row r="19174" ht="10.199999999999999" hidden="1" x14ac:dyDescent="0.2"/>
    <row r="19175" ht="10.199999999999999" hidden="1" x14ac:dyDescent="0.2"/>
    <row r="19176" ht="10.199999999999999" hidden="1" x14ac:dyDescent="0.2"/>
    <row r="19177" ht="10.199999999999999" hidden="1" x14ac:dyDescent="0.2"/>
    <row r="19178" ht="10.199999999999999" hidden="1" x14ac:dyDescent="0.2"/>
    <row r="19179" ht="10.199999999999999" hidden="1" x14ac:dyDescent="0.2"/>
    <row r="19180" ht="10.199999999999999" hidden="1" x14ac:dyDescent="0.2"/>
    <row r="19181" ht="10.199999999999999" hidden="1" x14ac:dyDescent="0.2"/>
    <row r="19182" ht="10.199999999999999" hidden="1" x14ac:dyDescent="0.2"/>
    <row r="19183" ht="10.199999999999999" hidden="1" x14ac:dyDescent="0.2"/>
    <row r="19184" ht="10.199999999999999" hidden="1" x14ac:dyDescent="0.2"/>
    <row r="19185" ht="10.199999999999999" hidden="1" x14ac:dyDescent="0.2"/>
    <row r="19186" ht="10.199999999999999" hidden="1" x14ac:dyDescent="0.2"/>
    <row r="19187" ht="10.199999999999999" hidden="1" x14ac:dyDescent="0.2"/>
    <row r="19188" ht="10.199999999999999" hidden="1" x14ac:dyDescent="0.2"/>
    <row r="19189" ht="10.199999999999999" hidden="1" x14ac:dyDescent="0.2"/>
    <row r="19190" ht="10.199999999999999" hidden="1" x14ac:dyDescent="0.2"/>
    <row r="19191" ht="10.199999999999999" hidden="1" x14ac:dyDescent="0.2"/>
    <row r="19192" ht="10.199999999999999" hidden="1" x14ac:dyDescent="0.2"/>
    <row r="19193" ht="10.199999999999999" hidden="1" x14ac:dyDescent="0.2"/>
    <row r="19194" ht="10.199999999999999" hidden="1" x14ac:dyDescent="0.2"/>
    <row r="19195" ht="10.199999999999999" hidden="1" x14ac:dyDescent="0.2"/>
    <row r="19196" ht="10.199999999999999" hidden="1" x14ac:dyDescent="0.2"/>
    <row r="19197" ht="10.199999999999999" hidden="1" x14ac:dyDescent="0.2"/>
    <row r="19198" ht="10.199999999999999" hidden="1" x14ac:dyDescent="0.2"/>
    <row r="19199" ht="10.199999999999999" hidden="1" x14ac:dyDescent="0.2"/>
    <row r="19200" ht="10.199999999999999" hidden="1" x14ac:dyDescent="0.2"/>
    <row r="19201" ht="10.199999999999999" hidden="1" x14ac:dyDescent="0.2"/>
    <row r="19202" ht="10.199999999999999" hidden="1" x14ac:dyDescent="0.2"/>
    <row r="19203" ht="10.199999999999999" hidden="1" x14ac:dyDescent="0.2"/>
    <row r="19204" ht="10.199999999999999" hidden="1" x14ac:dyDescent="0.2"/>
    <row r="19205" ht="10.199999999999999" hidden="1" x14ac:dyDescent="0.2"/>
    <row r="19206" ht="10.199999999999999" hidden="1" x14ac:dyDescent="0.2"/>
    <row r="19207" ht="10.199999999999999" hidden="1" x14ac:dyDescent="0.2"/>
    <row r="19208" ht="10.199999999999999" hidden="1" x14ac:dyDescent="0.2"/>
    <row r="19209" ht="10.199999999999999" hidden="1" x14ac:dyDescent="0.2"/>
    <row r="19210" ht="10.199999999999999" hidden="1" x14ac:dyDescent="0.2"/>
    <row r="19211" ht="10.199999999999999" hidden="1" x14ac:dyDescent="0.2"/>
    <row r="19212" ht="10.199999999999999" hidden="1" x14ac:dyDescent="0.2"/>
    <row r="19213" ht="10.199999999999999" hidden="1" x14ac:dyDescent="0.2"/>
    <row r="19214" ht="10.199999999999999" hidden="1" x14ac:dyDescent="0.2"/>
    <row r="19215" ht="10.199999999999999" hidden="1" x14ac:dyDescent="0.2"/>
    <row r="19216" ht="10.199999999999999" hidden="1" x14ac:dyDescent="0.2"/>
    <row r="19217" ht="10.199999999999999" hidden="1" x14ac:dyDescent="0.2"/>
    <row r="19218" ht="10.199999999999999" hidden="1" x14ac:dyDescent="0.2"/>
    <row r="19219" ht="10.199999999999999" hidden="1" x14ac:dyDescent="0.2"/>
    <row r="19220" ht="10.199999999999999" hidden="1" x14ac:dyDescent="0.2"/>
    <row r="19221" ht="10.199999999999999" hidden="1" x14ac:dyDescent="0.2"/>
    <row r="19222" ht="10.199999999999999" hidden="1" x14ac:dyDescent="0.2"/>
    <row r="19223" ht="10.199999999999999" hidden="1" x14ac:dyDescent="0.2"/>
    <row r="19224" ht="10.199999999999999" hidden="1" x14ac:dyDescent="0.2"/>
    <row r="19225" ht="10.199999999999999" hidden="1" x14ac:dyDescent="0.2"/>
    <row r="19226" ht="10.199999999999999" hidden="1" x14ac:dyDescent="0.2"/>
    <row r="19227" ht="10.199999999999999" hidden="1" x14ac:dyDescent="0.2"/>
    <row r="19228" ht="10.199999999999999" hidden="1" x14ac:dyDescent="0.2"/>
    <row r="19229" ht="10.199999999999999" hidden="1" x14ac:dyDescent="0.2"/>
    <row r="19230" ht="10.199999999999999" hidden="1" x14ac:dyDescent="0.2"/>
    <row r="19231" ht="10.199999999999999" hidden="1" x14ac:dyDescent="0.2"/>
    <row r="19232" ht="10.199999999999999" hidden="1" x14ac:dyDescent="0.2"/>
    <row r="19233" ht="10.199999999999999" hidden="1" x14ac:dyDescent="0.2"/>
    <row r="19234" ht="10.199999999999999" hidden="1" x14ac:dyDescent="0.2"/>
    <row r="19235" ht="10.199999999999999" hidden="1" x14ac:dyDescent="0.2"/>
    <row r="19236" ht="10.199999999999999" hidden="1" x14ac:dyDescent="0.2"/>
    <row r="19237" ht="10.199999999999999" hidden="1" x14ac:dyDescent="0.2"/>
    <row r="19238" ht="10.199999999999999" hidden="1" x14ac:dyDescent="0.2"/>
    <row r="19239" ht="10.199999999999999" hidden="1" x14ac:dyDescent="0.2"/>
    <row r="19240" ht="10.199999999999999" hidden="1" x14ac:dyDescent="0.2"/>
    <row r="19241" ht="10.199999999999999" hidden="1" x14ac:dyDescent="0.2"/>
    <row r="19242" ht="10.199999999999999" hidden="1" x14ac:dyDescent="0.2"/>
    <row r="19243" ht="10.199999999999999" hidden="1" x14ac:dyDescent="0.2"/>
    <row r="19244" ht="10.199999999999999" hidden="1" x14ac:dyDescent="0.2"/>
    <row r="19245" ht="10.199999999999999" hidden="1" x14ac:dyDescent="0.2"/>
    <row r="19246" ht="10.199999999999999" hidden="1" x14ac:dyDescent="0.2"/>
    <row r="19247" ht="10.199999999999999" hidden="1" x14ac:dyDescent="0.2"/>
    <row r="19248" ht="10.199999999999999" hidden="1" x14ac:dyDescent="0.2"/>
    <row r="19249" ht="10.199999999999999" hidden="1" x14ac:dyDescent="0.2"/>
    <row r="19250" ht="10.199999999999999" hidden="1" x14ac:dyDescent="0.2"/>
    <row r="19251" ht="10.199999999999999" hidden="1" x14ac:dyDescent="0.2"/>
    <row r="19252" ht="10.199999999999999" hidden="1" x14ac:dyDescent="0.2"/>
    <row r="19253" ht="10.199999999999999" hidden="1" x14ac:dyDescent="0.2"/>
    <row r="19254" ht="10.199999999999999" hidden="1" x14ac:dyDescent="0.2"/>
    <row r="19255" ht="10.199999999999999" hidden="1" x14ac:dyDescent="0.2"/>
    <row r="19256" ht="10.199999999999999" hidden="1" x14ac:dyDescent="0.2"/>
    <row r="19257" ht="10.199999999999999" hidden="1" x14ac:dyDescent="0.2"/>
    <row r="19258" ht="10.199999999999999" hidden="1" x14ac:dyDescent="0.2"/>
    <row r="19259" ht="10.199999999999999" hidden="1" x14ac:dyDescent="0.2"/>
    <row r="19260" ht="10.199999999999999" hidden="1" x14ac:dyDescent="0.2"/>
    <row r="19261" ht="10.199999999999999" hidden="1" x14ac:dyDescent="0.2"/>
    <row r="19262" ht="10.199999999999999" hidden="1" x14ac:dyDescent="0.2"/>
    <row r="19263" ht="10.199999999999999" hidden="1" x14ac:dyDescent="0.2"/>
    <row r="19264" ht="10.199999999999999" hidden="1" x14ac:dyDescent="0.2"/>
    <row r="19265" ht="10.199999999999999" hidden="1" x14ac:dyDescent="0.2"/>
    <row r="19266" ht="10.199999999999999" hidden="1" x14ac:dyDescent="0.2"/>
    <row r="19267" ht="10.199999999999999" hidden="1" x14ac:dyDescent="0.2"/>
    <row r="19268" ht="10.199999999999999" hidden="1" x14ac:dyDescent="0.2"/>
    <row r="19269" ht="10.199999999999999" hidden="1" x14ac:dyDescent="0.2"/>
    <row r="19270" ht="10.199999999999999" hidden="1" x14ac:dyDescent="0.2"/>
    <row r="19271" ht="10.199999999999999" hidden="1" x14ac:dyDescent="0.2"/>
    <row r="19272" ht="10.199999999999999" hidden="1" x14ac:dyDescent="0.2"/>
    <row r="19273" ht="10.199999999999999" hidden="1" x14ac:dyDescent="0.2"/>
    <row r="19274" ht="10.199999999999999" hidden="1" x14ac:dyDescent="0.2"/>
    <row r="19275" ht="10.199999999999999" hidden="1" x14ac:dyDescent="0.2"/>
    <row r="19276" ht="10.199999999999999" hidden="1" x14ac:dyDescent="0.2"/>
    <row r="19277" ht="10.199999999999999" hidden="1" x14ac:dyDescent="0.2"/>
    <row r="19278" ht="10.199999999999999" hidden="1" x14ac:dyDescent="0.2"/>
    <row r="19279" ht="10.199999999999999" hidden="1" x14ac:dyDescent="0.2"/>
    <row r="19280" ht="10.199999999999999" hidden="1" x14ac:dyDescent="0.2"/>
    <row r="19281" ht="10.199999999999999" hidden="1" x14ac:dyDescent="0.2"/>
    <row r="19282" ht="10.199999999999999" hidden="1" x14ac:dyDescent="0.2"/>
    <row r="19283" ht="10.199999999999999" hidden="1" x14ac:dyDescent="0.2"/>
    <row r="19284" ht="10.199999999999999" hidden="1" x14ac:dyDescent="0.2"/>
    <row r="19285" ht="10.199999999999999" hidden="1" x14ac:dyDescent="0.2"/>
    <row r="19286" ht="10.199999999999999" hidden="1" x14ac:dyDescent="0.2"/>
    <row r="19287" ht="10.199999999999999" hidden="1" x14ac:dyDescent="0.2"/>
    <row r="19288" ht="10.199999999999999" hidden="1" x14ac:dyDescent="0.2"/>
    <row r="19289" ht="10.199999999999999" hidden="1" x14ac:dyDescent="0.2"/>
    <row r="19290" ht="10.199999999999999" hidden="1" x14ac:dyDescent="0.2"/>
    <row r="19291" ht="10.199999999999999" hidden="1" x14ac:dyDescent="0.2"/>
    <row r="19292" ht="10.199999999999999" hidden="1" x14ac:dyDescent="0.2"/>
    <row r="19293" ht="10.199999999999999" hidden="1" x14ac:dyDescent="0.2"/>
    <row r="19294" ht="10.199999999999999" hidden="1" x14ac:dyDescent="0.2"/>
    <row r="19295" ht="10.199999999999999" hidden="1" x14ac:dyDescent="0.2"/>
    <row r="19296" ht="10.199999999999999" hidden="1" x14ac:dyDescent="0.2"/>
    <row r="19297" ht="10.199999999999999" hidden="1" x14ac:dyDescent="0.2"/>
    <row r="19298" ht="10.199999999999999" hidden="1" x14ac:dyDescent="0.2"/>
    <row r="19299" ht="10.199999999999999" hidden="1" x14ac:dyDescent="0.2"/>
    <row r="19300" ht="10.199999999999999" hidden="1" x14ac:dyDescent="0.2"/>
    <row r="19301" ht="10.199999999999999" hidden="1" x14ac:dyDescent="0.2"/>
    <row r="19302" ht="10.199999999999999" hidden="1" x14ac:dyDescent="0.2"/>
    <row r="19303" ht="10.199999999999999" hidden="1" x14ac:dyDescent="0.2"/>
    <row r="19304" ht="10.199999999999999" hidden="1" x14ac:dyDescent="0.2"/>
    <row r="19305" ht="10.199999999999999" hidden="1" x14ac:dyDescent="0.2"/>
    <row r="19306" ht="10.199999999999999" hidden="1" x14ac:dyDescent="0.2"/>
    <row r="19307" ht="10.199999999999999" hidden="1" x14ac:dyDescent="0.2"/>
    <row r="19308" ht="10.199999999999999" hidden="1" x14ac:dyDescent="0.2"/>
    <row r="19309" ht="10.199999999999999" hidden="1" x14ac:dyDescent="0.2"/>
    <row r="19310" ht="10.199999999999999" hidden="1" x14ac:dyDescent="0.2"/>
    <row r="19311" ht="10.199999999999999" hidden="1" x14ac:dyDescent="0.2"/>
    <row r="19312" ht="10.199999999999999" hidden="1" x14ac:dyDescent="0.2"/>
    <row r="19313" ht="10.199999999999999" hidden="1" x14ac:dyDescent="0.2"/>
    <row r="19314" ht="10.199999999999999" hidden="1" x14ac:dyDescent="0.2"/>
    <row r="19315" ht="10.199999999999999" hidden="1" x14ac:dyDescent="0.2"/>
    <row r="19316" ht="10.199999999999999" hidden="1" x14ac:dyDescent="0.2"/>
    <row r="19317" ht="10.199999999999999" hidden="1" x14ac:dyDescent="0.2"/>
    <row r="19318" ht="10.199999999999999" hidden="1" x14ac:dyDescent="0.2"/>
    <row r="19319" ht="10.199999999999999" hidden="1" x14ac:dyDescent="0.2"/>
    <row r="19320" ht="10.199999999999999" hidden="1" x14ac:dyDescent="0.2"/>
    <row r="19321" ht="10.199999999999999" hidden="1" x14ac:dyDescent="0.2"/>
    <row r="19322" ht="10.199999999999999" hidden="1" x14ac:dyDescent="0.2"/>
    <row r="19323" ht="10.199999999999999" hidden="1" x14ac:dyDescent="0.2"/>
    <row r="19324" ht="10.199999999999999" hidden="1" x14ac:dyDescent="0.2"/>
    <row r="19325" ht="10.199999999999999" hidden="1" x14ac:dyDescent="0.2"/>
    <row r="19326" ht="10.199999999999999" hidden="1" x14ac:dyDescent="0.2"/>
    <row r="19327" ht="10.199999999999999" hidden="1" x14ac:dyDescent="0.2"/>
    <row r="19328" ht="10.199999999999999" hidden="1" x14ac:dyDescent="0.2"/>
    <row r="19329" ht="10.199999999999999" hidden="1" x14ac:dyDescent="0.2"/>
    <row r="19330" ht="10.199999999999999" hidden="1" x14ac:dyDescent="0.2"/>
    <row r="19331" ht="10.199999999999999" hidden="1" x14ac:dyDescent="0.2"/>
    <row r="19332" ht="10.199999999999999" hidden="1" x14ac:dyDescent="0.2"/>
    <row r="19333" ht="10.199999999999999" hidden="1" x14ac:dyDescent="0.2"/>
    <row r="19334" ht="10.199999999999999" hidden="1" x14ac:dyDescent="0.2"/>
    <row r="19335" ht="10.199999999999999" hidden="1" x14ac:dyDescent="0.2"/>
    <row r="19336" ht="10.199999999999999" hidden="1" x14ac:dyDescent="0.2"/>
    <row r="19337" ht="10.199999999999999" hidden="1" x14ac:dyDescent="0.2"/>
    <row r="19338" ht="10.199999999999999" hidden="1" x14ac:dyDescent="0.2"/>
    <row r="19339" ht="10.199999999999999" hidden="1" x14ac:dyDescent="0.2"/>
    <row r="19340" ht="10.199999999999999" hidden="1" x14ac:dyDescent="0.2"/>
    <row r="19341" ht="10.199999999999999" hidden="1" x14ac:dyDescent="0.2"/>
    <row r="19342" ht="10.199999999999999" hidden="1" x14ac:dyDescent="0.2"/>
    <row r="19343" ht="10.199999999999999" hidden="1" x14ac:dyDescent="0.2"/>
    <row r="19344" ht="10.199999999999999" hidden="1" x14ac:dyDescent="0.2"/>
    <row r="19345" ht="10.199999999999999" hidden="1" x14ac:dyDescent="0.2"/>
    <row r="19346" ht="10.199999999999999" hidden="1" x14ac:dyDescent="0.2"/>
    <row r="19347" ht="10.199999999999999" hidden="1" x14ac:dyDescent="0.2"/>
    <row r="19348" ht="10.199999999999999" hidden="1" x14ac:dyDescent="0.2"/>
    <row r="19349" ht="10.199999999999999" hidden="1" x14ac:dyDescent="0.2"/>
    <row r="19350" ht="10.199999999999999" hidden="1" x14ac:dyDescent="0.2"/>
    <row r="19351" ht="10.199999999999999" hidden="1" x14ac:dyDescent="0.2"/>
    <row r="19352" ht="10.199999999999999" hidden="1" x14ac:dyDescent="0.2"/>
    <row r="19353" ht="10.199999999999999" hidden="1" x14ac:dyDescent="0.2"/>
    <row r="19354" ht="10.199999999999999" hidden="1" x14ac:dyDescent="0.2"/>
    <row r="19355" ht="10.199999999999999" hidden="1" x14ac:dyDescent="0.2"/>
    <row r="19356" ht="10.199999999999999" hidden="1" x14ac:dyDescent="0.2"/>
    <row r="19357" ht="10.199999999999999" hidden="1" x14ac:dyDescent="0.2"/>
    <row r="19358" ht="10.199999999999999" hidden="1" x14ac:dyDescent="0.2"/>
    <row r="19359" ht="10.199999999999999" hidden="1" x14ac:dyDescent="0.2"/>
    <row r="19360" ht="10.199999999999999" hidden="1" x14ac:dyDescent="0.2"/>
    <row r="19361" ht="10.199999999999999" hidden="1" x14ac:dyDescent="0.2"/>
    <row r="19362" ht="10.199999999999999" hidden="1" x14ac:dyDescent="0.2"/>
    <row r="19363" ht="10.199999999999999" hidden="1" x14ac:dyDescent="0.2"/>
    <row r="19364" ht="10.199999999999999" hidden="1" x14ac:dyDescent="0.2"/>
    <row r="19365" ht="10.199999999999999" hidden="1" x14ac:dyDescent="0.2"/>
    <row r="19366" ht="10.199999999999999" hidden="1" x14ac:dyDescent="0.2"/>
    <row r="19367" ht="10.199999999999999" hidden="1" x14ac:dyDescent="0.2"/>
    <row r="19368" ht="10.199999999999999" hidden="1" x14ac:dyDescent="0.2"/>
    <row r="19369" ht="10.199999999999999" hidden="1" x14ac:dyDescent="0.2"/>
    <row r="19370" ht="10.199999999999999" hidden="1" x14ac:dyDescent="0.2"/>
    <row r="19371" ht="10.199999999999999" hidden="1" x14ac:dyDescent="0.2"/>
    <row r="19372" ht="10.199999999999999" hidden="1" x14ac:dyDescent="0.2"/>
    <row r="19373" ht="10.199999999999999" hidden="1" x14ac:dyDescent="0.2"/>
    <row r="19374" ht="10.199999999999999" hidden="1" x14ac:dyDescent="0.2"/>
    <row r="19375" ht="10.199999999999999" hidden="1" x14ac:dyDescent="0.2"/>
    <row r="19376" ht="10.199999999999999" hidden="1" x14ac:dyDescent="0.2"/>
    <row r="19377" ht="10.199999999999999" hidden="1" x14ac:dyDescent="0.2"/>
    <row r="19378" ht="10.199999999999999" hidden="1" x14ac:dyDescent="0.2"/>
    <row r="19379" ht="10.199999999999999" hidden="1" x14ac:dyDescent="0.2"/>
    <row r="19380" ht="10.199999999999999" hidden="1" x14ac:dyDescent="0.2"/>
    <row r="19381" ht="10.199999999999999" hidden="1" x14ac:dyDescent="0.2"/>
    <row r="19382" ht="10.199999999999999" hidden="1" x14ac:dyDescent="0.2"/>
    <row r="19383" ht="10.199999999999999" hidden="1" x14ac:dyDescent="0.2"/>
    <row r="19384" ht="10.199999999999999" hidden="1" x14ac:dyDescent="0.2"/>
    <row r="19385" ht="10.199999999999999" hidden="1" x14ac:dyDescent="0.2"/>
    <row r="19386" ht="10.199999999999999" hidden="1" x14ac:dyDescent="0.2"/>
    <row r="19387" ht="10.199999999999999" hidden="1" x14ac:dyDescent="0.2"/>
    <row r="19388" ht="10.199999999999999" hidden="1" x14ac:dyDescent="0.2"/>
    <row r="19389" ht="10.199999999999999" hidden="1" x14ac:dyDescent="0.2"/>
    <row r="19390" ht="10.199999999999999" hidden="1" x14ac:dyDescent="0.2"/>
    <row r="19391" ht="10.199999999999999" hidden="1" x14ac:dyDescent="0.2"/>
    <row r="19392" ht="10.199999999999999" hidden="1" x14ac:dyDescent="0.2"/>
    <row r="19393" ht="10.199999999999999" hidden="1" x14ac:dyDescent="0.2"/>
    <row r="19394" ht="10.199999999999999" hidden="1" x14ac:dyDescent="0.2"/>
    <row r="19395" ht="10.199999999999999" hidden="1" x14ac:dyDescent="0.2"/>
    <row r="19396" ht="10.199999999999999" hidden="1" x14ac:dyDescent="0.2"/>
    <row r="19397" ht="10.199999999999999" hidden="1" x14ac:dyDescent="0.2"/>
    <row r="19398" ht="10.199999999999999" hidden="1" x14ac:dyDescent="0.2"/>
    <row r="19399" ht="10.199999999999999" hidden="1" x14ac:dyDescent="0.2"/>
    <row r="19400" ht="10.199999999999999" hidden="1" x14ac:dyDescent="0.2"/>
    <row r="19401" ht="10.199999999999999" hidden="1" x14ac:dyDescent="0.2"/>
    <row r="19402" ht="10.199999999999999" hidden="1" x14ac:dyDescent="0.2"/>
    <row r="19403" ht="10.199999999999999" hidden="1" x14ac:dyDescent="0.2"/>
    <row r="19404" ht="10.199999999999999" hidden="1" x14ac:dyDescent="0.2"/>
    <row r="19405" ht="10.199999999999999" hidden="1" x14ac:dyDescent="0.2"/>
    <row r="19406" ht="10.199999999999999" hidden="1" x14ac:dyDescent="0.2"/>
    <row r="19407" ht="10.199999999999999" hidden="1" x14ac:dyDescent="0.2"/>
    <row r="19408" ht="10.199999999999999" hidden="1" x14ac:dyDescent="0.2"/>
    <row r="19409" ht="10.199999999999999" hidden="1" x14ac:dyDescent="0.2"/>
    <row r="19410" ht="10.199999999999999" hidden="1" x14ac:dyDescent="0.2"/>
    <row r="19411" ht="10.199999999999999" hidden="1" x14ac:dyDescent="0.2"/>
    <row r="19412" ht="10.199999999999999" hidden="1" x14ac:dyDescent="0.2"/>
    <row r="19413" ht="10.199999999999999" hidden="1" x14ac:dyDescent="0.2"/>
    <row r="19414" ht="10.199999999999999" hidden="1" x14ac:dyDescent="0.2"/>
    <row r="19415" ht="10.199999999999999" hidden="1" x14ac:dyDescent="0.2"/>
    <row r="19416" ht="10.199999999999999" hidden="1" x14ac:dyDescent="0.2"/>
    <row r="19417" ht="10.199999999999999" hidden="1" x14ac:dyDescent="0.2"/>
    <row r="19418" ht="10.199999999999999" hidden="1" x14ac:dyDescent="0.2"/>
    <row r="19419" ht="10.199999999999999" hidden="1" x14ac:dyDescent="0.2"/>
    <row r="19420" ht="10.199999999999999" hidden="1" x14ac:dyDescent="0.2"/>
    <row r="19421" ht="10.199999999999999" hidden="1" x14ac:dyDescent="0.2"/>
    <row r="19422" ht="10.199999999999999" hidden="1" x14ac:dyDescent="0.2"/>
    <row r="19423" ht="10.199999999999999" hidden="1" x14ac:dyDescent="0.2"/>
    <row r="19424" ht="10.199999999999999" hidden="1" x14ac:dyDescent="0.2"/>
    <row r="19425" ht="10.199999999999999" hidden="1" x14ac:dyDescent="0.2"/>
    <row r="19426" ht="10.199999999999999" hidden="1" x14ac:dyDescent="0.2"/>
    <row r="19427" ht="10.199999999999999" hidden="1" x14ac:dyDescent="0.2"/>
    <row r="19428" ht="10.199999999999999" hidden="1" x14ac:dyDescent="0.2"/>
    <row r="19429" ht="10.199999999999999" hidden="1" x14ac:dyDescent="0.2"/>
    <row r="19430" ht="10.199999999999999" hidden="1" x14ac:dyDescent="0.2"/>
    <row r="19431" ht="10.199999999999999" hidden="1" x14ac:dyDescent="0.2"/>
    <row r="19432" ht="10.199999999999999" hidden="1" x14ac:dyDescent="0.2"/>
    <row r="19433" ht="10.199999999999999" hidden="1" x14ac:dyDescent="0.2"/>
    <row r="19434" ht="10.199999999999999" hidden="1" x14ac:dyDescent="0.2"/>
    <row r="19435" ht="10.199999999999999" hidden="1" x14ac:dyDescent="0.2"/>
    <row r="19436" ht="10.199999999999999" hidden="1" x14ac:dyDescent="0.2"/>
    <row r="19437" ht="10.199999999999999" hidden="1" x14ac:dyDescent="0.2"/>
    <row r="19438" ht="10.199999999999999" hidden="1" x14ac:dyDescent="0.2"/>
    <row r="19439" ht="10.199999999999999" hidden="1" x14ac:dyDescent="0.2"/>
    <row r="19440" ht="10.199999999999999" hidden="1" x14ac:dyDescent="0.2"/>
    <row r="19441" ht="10.199999999999999" hidden="1" x14ac:dyDescent="0.2"/>
    <row r="19442" ht="10.199999999999999" hidden="1" x14ac:dyDescent="0.2"/>
    <row r="19443" ht="10.199999999999999" hidden="1" x14ac:dyDescent="0.2"/>
    <row r="19444" ht="10.199999999999999" hidden="1" x14ac:dyDescent="0.2"/>
    <row r="19445" ht="10.199999999999999" hidden="1" x14ac:dyDescent="0.2"/>
    <row r="19446" ht="10.199999999999999" hidden="1" x14ac:dyDescent="0.2"/>
    <row r="19447" ht="10.199999999999999" hidden="1" x14ac:dyDescent="0.2"/>
    <row r="19448" ht="10.199999999999999" hidden="1" x14ac:dyDescent="0.2"/>
    <row r="19449" ht="10.199999999999999" hidden="1" x14ac:dyDescent="0.2"/>
    <row r="19450" ht="10.199999999999999" hidden="1" x14ac:dyDescent="0.2"/>
    <row r="19451" ht="10.199999999999999" hidden="1" x14ac:dyDescent="0.2"/>
    <row r="19452" ht="10.199999999999999" hidden="1" x14ac:dyDescent="0.2"/>
    <row r="19453" ht="10.199999999999999" hidden="1" x14ac:dyDescent="0.2"/>
    <row r="19454" ht="10.199999999999999" hidden="1" x14ac:dyDescent="0.2"/>
    <row r="19455" ht="10.199999999999999" hidden="1" x14ac:dyDescent="0.2"/>
    <row r="19456" ht="10.199999999999999" hidden="1" x14ac:dyDescent="0.2"/>
    <row r="19457" ht="10.199999999999999" hidden="1" x14ac:dyDescent="0.2"/>
    <row r="19458" ht="10.199999999999999" hidden="1" x14ac:dyDescent="0.2"/>
    <row r="19459" ht="10.199999999999999" hidden="1" x14ac:dyDescent="0.2"/>
    <row r="19460" ht="10.199999999999999" hidden="1" x14ac:dyDescent="0.2"/>
    <row r="19461" ht="10.199999999999999" hidden="1" x14ac:dyDescent="0.2"/>
    <row r="19462" ht="10.199999999999999" hidden="1" x14ac:dyDescent="0.2"/>
    <row r="19463" ht="10.199999999999999" hidden="1" x14ac:dyDescent="0.2"/>
    <row r="19464" ht="10.199999999999999" hidden="1" x14ac:dyDescent="0.2"/>
    <row r="19465" ht="10.199999999999999" hidden="1" x14ac:dyDescent="0.2"/>
    <row r="19466" ht="10.199999999999999" hidden="1" x14ac:dyDescent="0.2"/>
    <row r="19467" ht="10.199999999999999" hidden="1" x14ac:dyDescent="0.2"/>
    <row r="19468" ht="10.199999999999999" hidden="1" x14ac:dyDescent="0.2"/>
    <row r="19469" ht="10.199999999999999" hidden="1" x14ac:dyDescent="0.2"/>
    <row r="19470" ht="10.199999999999999" hidden="1" x14ac:dyDescent="0.2"/>
    <row r="19471" ht="10.199999999999999" hidden="1" x14ac:dyDescent="0.2"/>
    <row r="19472" ht="10.199999999999999" hidden="1" x14ac:dyDescent="0.2"/>
    <row r="19473" ht="10.199999999999999" hidden="1" x14ac:dyDescent="0.2"/>
    <row r="19474" ht="10.199999999999999" hidden="1" x14ac:dyDescent="0.2"/>
    <row r="19475" ht="10.199999999999999" hidden="1" x14ac:dyDescent="0.2"/>
    <row r="19476" ht="10.199999999999999" hidden="1" x14ac:dyDescent="0.2"/>
    <row r="19477" ht="10.199999999999999" hidden="1" x14ac:dyDescent="0.2"/>
    <row r="19478" ht="10.199999999999999" hidden="1" x14ac:dyDescent="0.2"/>
    <row r="19479" ht="10.199999999999999" hidden="1" x14ac:dyDescent="0.2"/>
    <row r="19480" ht="10.199999999999999" hidden="1" x14ac:dyDescent="0.2"/>
    <row r="19481" ht="10.199999999999999" hidden="1" x14ac:dyDescent="0.2"/>
    <row r="19482" ht="10.199999999999999" hidden="1" x14ac:dyDescent="0.2"/>
    <row r="19483" ht="10.199999999999999" hidden="1" x14ac:dyDescent="0.2"/>
    <row r="19484" ht="10.199999999999999" hidden="1" x14ac:dyDescent="0.2"/>
    <row r="19485" ht="10.199999999999999" hidden="1" x14ac:dyDescent="0.2"/>
    <row r="19486" ht="10.199999999999999" hidden="1" x14ac:dyDescent="0.2"/>
    <row r="19487" ht="10.199999999999999" hidden="1" x14ac:dyDescent="0.2"/>
    <row r="19488" ht="10.199999999999999" hidden="1" x14ac:dyDescent="0.2"/>
    <row r="19489" ht="10.199999999999999" hidden="1" x14ac:dyDescent="0.2"/>
    <row r="19490" ht="10.199999999999999" hidden="1" x14ac:dyDescent="0.2"/>
    <row r="19491" ht="10.199999999999999" hidden="1" x14ac:dyDescent="0.2"/>
    <row r="19492" ht="10.199999999999999" hidden="1" x14ac:dyDescent="0.2"/>
    <row r="19493" ht="10.199999999999999" hidden="1" x14ac:dyDescent="0.2"/>
    <row r="19494" ht="10.199999999999999" hidden="1" x14ac:dyDescent="0.2"/>
    <row r="19495" ht="10.199999999999999" hidden="1" x14ac:dyDescent="0.2"/>
    <row r="19496" ht="10.199999999999999" hidden="1" x14ac:dyDescent="0.2"/>
    <row r="19497" ht="10.199999999999999" hidden="1" x14ac:dyDescent="0.2"/>
    <row r="19498" ht="10.199999999999999" hidden="1" x14ac:dyDescent="0.2"/>
    <row r="19499" ht="10.199999999999999" hidden="1" x14ac:dyDescent="0.2"/>
    <row r="19500" ht="10.199999999999999" hidden="1" x14ac:dyDescent="0.2"/>
    <row r="19501" ht="10.199999999999999" hidden="1" x14ac:dyDescent="0.2"/>
    <row r="19502" ht="10.199999999999999" hidden="1" x14ac:dyDescent="0.2"/>
    <row r="19503" ht="10.199999999999999" hidden="1" x14ac:dyDescent="0.2"/>
    <row r="19504" ht="10.199999999999999" hidden="1" x14ac:dyDescent="0.2"/>
    <row r="19505" ht="10.199999999999999" hidden="1" x14ac:dyDescent="0.2"/>
    <row r="19506" ht="10.199999999999999" hidden="1" x14ac:dyDescent="0.2"/>
    <row r="19507" ht="10.199999999999999" hidden="1" x14ac:dyDescent="0.2"/>
    <row r="19508" ht="10.199999999999999" hidden="1" x14ac:dyDescent="0.2"/>
    <row r="19509" ht="10.199999999999999" hidden="1" x14ac:dyDescent="0.2"/>
    <row r="19510" ht="10.199999999999999" hidden="1" x14ac:dyDescent="0.2"/>
    <row r="19511" ht="10.199999999999999" hidden="1" x14ac:dyDescent="0.2"/>
    <row r="19512" ht="10.199999999999999" hidden="1" x14ac:dyDescent="0.2"/>
    <row r="19513" ht="10.199999999999999" hidden="1" x14ac:dyDescent="0.2"/>
    <row r="19514" ht="10.199999999999999" hidden="1" x14ac:dyDescent="0.2"/>
    <row r="19515" ht="10.199999999999999" hidden="1" x14ac:dyDescent="0.2"/>
    <row r="19516" ht="10.199999999999999" hidden="1" x14ac:dyDescent="0.2"/>
    <row r="19517" ht="10.199999999999999" hidden="1" x14ac:dyDescent="0.2"/>
    <row r="19518" ht="10.199999999999999" hidden="1" x14ac:dyDescent="0.2"/>
    <row r="19519" ht="10.199999999999999" hidden="1" x14ac:dyDescent="0.2"/>
    <row r="19520" ht="10.199999999999999" hidden="1" x14ac:dyDescent="0.2"/>
    <row r="19521" ht="10.199999999999999" hidden="1" x14ac:dyDescent="0.2"/>
    <row r="19522" ht="10.199999999999999" hidden="1" x14ac:dyDescent="0.2"/>
    <row r="19523" ht="10.199999999999999" hidden="1" x14ac:dyDescent="0.2"/>
    <row r="19524" ht="10.199999999999999" hidden="1" x14ac:dyDescent="0.2"/>
    <row r="19525" ht="10.199999999999999" hidden="1" x14ac:dyDescent="0.2"/>
    <row r="19526" ht="10.199999999999999" hidden="1" x14ac:dyDescent="0.2"/>
    <row r="19527" ht="10.199999999999999" hidden="1" x14ac:dyDescent="0.2"/>
    <row r="19528" ht="10.199999999999999" hidden="1" x14ac:dyDescent="0.2"/>
    <row r="19529" ht="10.199999999999999" hidden="1" x14ac:dyDescent="0.2"/>
    <row r="19530" ht="10.199999999999999" hidden="1" x14ac:dyDescent="0.2"/>
    <row r="19531" ht="10.199999999999999" hidden="1" x14ac:dyDescent="0.2"/>
    <row r="19532" ht="10.199999999999999" hidden="1" x14ac:dyDescent="0.2"/>
    <row r="19533" ht="10.199999999999999" hidden="1" x14ac:dyDescent="0.2"/>
    <row r="19534" ht="10.199999999999999" hidden="1" x14ac:dyDescent="0.2"/>
    <row r="19535" ht="10.199999999999999" hidden="1" x14ac:dyDescent="0.2"/>
    <row r="19536" ht="10.199999999999999" hidden="1" x14ac:dyDescent="0.2"/>
    <row r="19537" ht="10.199999999999999" hidden="1" x14ac:dyDescent="0.2"/>
    <row r="19538" ht="10.199999999999999" hidden="1" x14ac:dyDescent="0.2"/>
    <row r="19539" ht="10.199999999999999" hidden="1" x14ac:dyDescent="0.2"/>
    <row r="19540" ht="10.199999999999999" hidden="1" x14ac:dyDescent="0.2"/>
    <row r="19541" ht="10.199999999999999" hidden="1" x14ac:dyDescent="0.2"/>
    <row r="19542" ht="10.199999999999999" hidden="1" x14ac:dyDescent="0.2"/>
    <row r="19543" ht="10.199999999999999" hidden="1" x14ac:dyDescent="0.2"/>
    <row r="19544" ht="10.199999999999999" hidden="1" x14ac:dyDescent="0.2"/>
    <row r="19545" ht="10.199999999999999" hidden="1" x14ac:dyDescent="0.2"/>
    <row r="19546" ht="10.199999999999999" hidden="1" x14ac:dyDescent="0.2"/>
    <row r="19547" ht="10.199999999999999" hidden="1" x14ac:dyDescent="0.2"/>
    <row r="19548" ht="10.199999999999999" hidden="1" x14ac:dyDescent="0.2"/>
    <row r="19549" ht="10.199999999999999" hidden="1" x14ac:dyDescent="0.2"/>
    <row r="19550" ht="10.199999999999999" hidden="1" x14ac:dyDescent="0.2"/>
    <row r="19551" ht="10.199999999999999" hidden="1" x14ac:dyDescent="0.2"/>
    <row r="19552" ht="10.199999999999999" hidden="1" x14ac:dyDescent="0.2"/>
    <row r="19553" ht="10.199999999999999" hidden="1" x14ac:dyDescent="0.2"/>
    <row r="19554" ht="10.199999999999999" hidden="1" x14ac:dyDescent="0.2"/>
    <row r="19555" ht="10.199999999999999" hidden="1" x14ac:dyDescent="0.2"/>
    <row r="19556" ht="10.199999999999999" hidden="1" x14ac:dyDescent="0.2"/>
    <row r="19557" ht="10.199999999999999" hidden="1" x14ac:dyDescent="0.2"/>
    <row r="19558" ht="10.199999999999999" hidden="1" x14ac:dyDescent="0.2"/>
    <row r="19559" ht="10.199999999999999" hidden="1" x14ac:dyDescent="0.2"/>
    <row r="19560" ht="10.199999999999999" hidden="1" x14ac:dyDescent="0.2"/>
    <row r="19561" ht="10.199999999999999" hidden="1" x14ac:dyDescent="0.2"/>
    <row r="19562" ht="10.199999999999999" hidden="1" x14ac:dyDescent="0.2"/>
    <row r="19563" ht="10.199999999999999" hidden="1" x14ac:dyDescent="0.2"/>
    <row r="19564" ht="10.199999999999999" hidden="1" x14ac:dyDescent="0.2"/>
    <row r="19565" ht="10.199999999999999" hidden="1" x14ac:dyDescent="0.2"/>
    <row r="19566" ht="10.199999999999999" hidden="1" x14ac:dyDescent="0.2"/>
    <row r="19567" ht="10.199999999999999" hidden="1" x14ac:dyDescent="0.2"/>
    <row r="19568" ht="10.199999999999999" hidden="1" x14ac:dyDescent="0.2"/>
    <row r="19569" ht="10.199999999999999" hidden="1" x14ac:dyDescent="0.2"/>
    <row r="19570" ht="10.199999999999999" hidden="1" x14ac:dyDescent="0.2"/>
    <row r="19571" ht="10.199999999999999" hidden="1" x14ac:dyDescent="0.2"/>
    <row r="19572" ht="10.199999999999999" hidden="1" x14ac:dyDescent="0.2"/>
    <row r="19573" ht="10.199999999999999" hidden="1" x14ac:dyDescent="0.2"/>
    <row r="19574" ht="10.199999999999999" hidden="1" x14ac:dyDescent="0.2"/>
    <row r="19575" ht="10.199999999999999" hidden="1" x14ac:dyDescent="0.2"/>
    <row r="19576" ht="10.199999999999999" hidden="1" x14ac:dyDescent="0.2"/>
    <row r="19577" ht="10.199999999999999" hidden="1" x14ac:dyDescent="0.2"/>
    <row r="19578" ht="10.199999999999999" hidden="1" x14ac:dyDescent="0.2"/>
    <row r="19579" ht="10.199999999999999" hidden="1" x14ac:dyDescent="0.2"/>
    <row r="19580" ht="10.199999999999999" hidden="1" x14ac:dyDescent="0.2"/>
    <row r="19581" ht="10.199999999999999" hidden="1" x14ac:dyDescent="0.2"/>
    <row r="19582" ht="10.199999999999999" hidden="1" x14ac:dyDescent="0.2"/>
    <row r="19583" ht="10.199999999999999" hidden="1" x14ac:dyDescent="0.2"/>
    <row r="19584" ht="10.199999999999999" hidden="1" x14ac:dyDescent="0.2"/>
    <row r="19585" ht="10.199999999999999" hidden="1" x14ac:dyDescent="0.2"/>
    <row r="19586" ht="10.199999999999999" hidden="1" x14ac:dyDescent="0.2"/>
    <row r="19587" ht="10.199999999999999" hidden="1" x14ac:dyDescent="0.2"/>
    <row r="19588" ht="10.199999999999999" hidden="1" x14ac:dyDescent="0.2"/>
    <row r="19589" ht="10.199999999999999" hidden="1" x14ac:dyDescent="0.2"/>
    <row r="19590" ht="10.199999999999999" hidden="1" x14ac:dyDescent="0.2"/>
    <row r="19591" ht="10.199999999999999" hidden="1" x14ac:dyDescent="0.2"/>
    <row r="19592" ht="10.199999999999999" hidden="1" x14ac:dyDescent="0.2"/>
    <row r="19593" ht="10.199999999999999" hidden="1" x14ac:dyDescent="0.2"/>
    <row r="19594" ht="10.199999999999999" hidden="1" x14ac:dyDescent="0.2"/>
    <row r="19595" ht="10.199999999999999" hidden="1" x14ac:dyDescent="0.2"/>
    <row r="19596" ht="10.199999999999999" hidden="1" x14ac:dyDescent="0.2"/>
    <row r="19597" ht="10.199999999999999" hidden="1" x14ac:dyDescent="0.2"/>
    <row r="19598" ht="10.199999999999999" hidden="1" x14ac:dyDescent="0.2"/>
    <row r="19599" ht="10.199999999999999" hidden="1" x14ac:dyDescent="0.2"/>
    <row r="19600" ht="10.199999999999999" hidden="1" x14ac:dyDescent="0.2"/>
    <row r="19601" ht="10.199999999999999" hidden="1" x14ac:dyDescent="0.2"/>
    <row r="19602" ht="10.199999999999999" hidden="1" x14ac:dyDescent="0.2"/>
    <row r="19603" ht="10.199999999999999" hidden="1" x14ac:dyDescent="0.2"/>
    <row r="19604" ht="10.199999999999999" hidden="1" x14ac:dyDescent="0.2"/>
    <row r="19605" ht="10.199999999999999" hidden="1" x14ac:dyDescent="0.2"/>
    <row r="19606" ht="10.199999999999999" hidden="1" x14ac:dyDescent="0.2"/>
    <row r="19607" ht="10.199999999999999" hidden="1" x14ac:dyDescent="0.2"/>
    <row r="19608" ht="10.199999999999999" hidden="1" x14ac:dyDescent="0.2"/>
    <row r="19609" ht="10.199999999999999" hidden="1" x14ac:dyDescent="0.2"/>
    <row r="19610" ht="10.199999999999999" hidden="1" x14ac:dyDescent="0.2"/>
    <row r="19611" ht="10.199999999999999" hidden="1" x14ac:dyDescent="0.2"/>
    <row r="19612" ht="10.199999999999999" hidden="1" x14ac:dyDescent="0.2"/>
    <row r="19613" ht="10.199999999999999" hidden="1" x14ac:dyDescent="0.2"/>
    <row r="19614" ht="10.199999999999999" hidden="1" x14ac:dyDescent="0.2"/>
    <row r="19615" ht="10.199999999999999" hidden="1" x14ac:dyDescent="0.2"/>
    <row r="19616" ht="10.199999999999999" hidden="1" x14ac:dyDescent="0.2"/>
    <row r="19617" ht="10.199999999999999" hidden="1" x14ac:dyDescent="0.2"/>
    <row r="19618" ht="10.199999999999999" hidden="1" x14ac:dyDescent="0.2"/>
    <row r="19619" ht="10.199999999999999" hidden="1" x14ac:dyDescent="0.2"/>
    <row r="19620" ht="10.199999999999999" hidden="1" x14ac:dyDescent="0.2"/>
    <row r="19621" ht="10.199999999999999" hidden="1" x14ac:dyDescent="0.2"/>
    <row r="19622" ht="10.199999999999999" hidden="1" x14ac:dyDescent="0.2"/>
    <row r="19623" ht="10.199999999999999" hidden="1" x14ac:dyDescent="0.2"/>
    <row r="19624" ht="10.199999999999999" hidden="1" x14ac:dyDescent="0.2"/>
    <row r="19625" ht="10.199999999999999" hidden="1" x14ac:dyDescent="0.2"/>
    <row r="19626" ht="10.199999999999999" hidden="1" x14ac:dyDescent="0.2"/>
    <row r="19627" ht="10.199999999999999" hidden="1" x14ac:dyDescent="0.2"/>
    <row r="19628" ht="10.199999999999999" hidden="1" x14ac:dyDescent="0.2"/>
    <row r="19629" ht="10.199999999999999" hidden="1" x14ac:dyDescent="0.2"/>
    <row r="19630" ht="10.199999999999999" hidden="1" x14ac:dyDescent="0.2"/>
    <row r="19631" ht="10.199999999999999" hidden="1" x14ac:dyDescent="0.2"/>
    <row r="19632" ht="10.199999999999999" hidden="1" x14ac:dyDescent="0.2"/>
    <row r="19633" ht="10.199999999999999" hidden="1" x14ac:dyDescent="0.2"/>
    <row r="19634" ht="10.199999999999999" hidden="1" x14ac:dyDescent="0.2"/>
    <row r="19635" ht="10.199999999999999" hidden="1" x14ac:dyDescent="0.2"/>
    <row r="19636" ht="10.199999999999999" hidden="1" x14ac:dyDescent="0.2"/>
    <row r="19637" ht="10.199999999999999" hidden="1" x14ac:dyDescent="0.2"/>
    <row r="19638" ht="10.199999999999999" hidden="1" x14ac:dyDescent="0.2"/>
    <row r="19639" ht="10.199999999999999" hidden="1" x14ac:dyDescent="0.2"/>
    <row r="19640" ht="10.199999999999999" hidden="1" x14ac:dyDescent="0.2"/>
    <row r="19641" ht="10.199999999999999" hidden="1" x14ac:dyDescent="0.2"/>
    <row r="19642" ht="10.199999999999999" hidden="1" x14ac:dyDescent="0.2"/>
    <row r="19643" ht="10.199999999999999" hidden="1" x14ac:dyDescent="0.2"/>
    <row r="19644" ht="10.199999999999999" hidden="1" x14ac:dyDescent="0.2"/>
    <row r="19645" ht="10.199999999999999" hidden="1" x14ac:dyDescent="0.2"/>
    <row r="19646" ht="10.199999999999999" hidden="1" x14ac:dyDescent="0.2"/>
    <row r="19647" ht="10.199999999999999" hidden="1" x14ac:dyDescent="0.2"/>
    <row r="19648" ht="10.199999999999999" hidden="1" x14ac:dyDescent="0.2"/>
    <row r="19649" ht="10.199999999999999" hidden="1" x14ac:dyDescent="0.2"/>
    <row r="19650" ht="10.199999999999999" hidden="1" x14ac:dyDescent="0.2"/>
    <row r="19651" ht="10.199999999999999" hidden="1" x14ac:dyDescent="0.2"/>
    <row r="19652" ht="10.199999999999999" hidden="1" x14ac:dyDescent="0.2"/>
    <row r="19653" ht="10.199999999999999" hidden="1" x14ac:dyDescent="0.2"/>
    <row r="19654" ht="10.199999999999999" hidden="1" x14ac:dyDescent="0.2"/>
    <row r="19655" ht="10.199999999999999" hidden="1" x14ac:dyDescent="0.2"/>
    <row r="19656" ht="10.199999999999999" hidden="1" x14ac:dyDescent="0.2"/>
    <row r="19657" ht="10.199999999999999" hidden="1" x14ac:dyDescent="0.2"/>
    <row r="19658" ht="10.199999999999999" hidden="1" x14ac:dyDescent="0.2"/>
    <row r="19659" ht="10.199999999999999" hidden="1" x14ac:dyDescent="0.2"/>
    <row r="19660" ht="10.199999999999999" hidden="1" x14ac:dyDescent="0.2"/>
    <row r="19661" ht="10.199999999999999" hidden="1" x14ac:dyDescent="0.2"/>
    <row r="19662" ht="10.199999999999999" hidden="1" x14ac:dyDescent="0.2"/>
    <row r="19663" ht="10.199999999999999" hidden="1" x14ac:dyDescent="0.2"/>
    <row r="19664" ht="10.199999999999999" hidden="1" x14ac:dyDescent="0.2"/>
    <row r="19665" ht="10.199999999999999" hidden="1" x14ac:dyDescent="0.2"/>
    <row r="19666" ht="10.199999999999999" hidden="1" x14ac:dyDescent="0.2"/>
    <row r="19667" ht="10.199999999999999" hidden="1" x14ac:dyDescent="0.2"/>
    <row r="19668" ht="10.199999999999999" hidden="1" x14ac:dyDescent="0.2"/>
    <row r="19669" ht="10.199999999999999" hidden="1" x14ac:dyDescent="0.2"/>
    <row r="19670" ht="10.199999999999999" hidden="1" x14ac:dyDescent="0.2"/>
    <row r="19671" ht="10.199999999999999" hidden="1" x14ac:dyDescent="0.2"/>
    <row r="19672" ht="10.199999999999999" hidden="1" x14ac:dyDescent="0.2"/>
    <row r="19673" ht="10.199999999999999" hidden="1" x14ac:dyDescent="0.2"/>
    <row r="19674" ht="10.199999999999999" hidden="1" x14ac:dyDescent="0.2"/>
    <row r="19675" ht="10.199999999999999" hidden="1" x14ac:dyDescent="0.2"/>
    <row r="19676" ht="10.199999999999999" hidden="1" x14ac:dyDescent="0.2"/>
    <row r="19677" ht="10.199999999999999" hidden="1" x14ac:dyDescent="0.2"/>
    <row r="19678" ht="10.199999999999999" hidden="1" x14ac:dyDescent="0.2"/>
    <row r="19679" ht="10.199999999999999" hidden="1" x14ac:dyDescent="0.2"/>
    <row r="19680" ht="10.199999999999999" hidden="1" x14ac:dyDescent="0.2"/>
    <row r="19681" ht="10.199999999999999" hidden="1" x14ac:dyDescent="0.2"/>
    <row r="19682" ht="10.199999999999999" hidden="1" x14ac:dyDescent="0.2"/>
    <row r="19683" ht="10.199999999999999" hidden="1" x14ac:dyDescent="0.2"/>
    <row r="19684" ht="10.199999999999999" hidden="1" x14ac:dyDescent="0.2"/>
    <row r="19685" ht="10.199999999999999" hidden="1" x14ac:dyDescent="0.2"/>
    <row r="19686" ht="10.199999999999999" hidden="1" x14ac:dyDescent="0.2"/>
    <row r="19687" ht="10.199999999999999" hidden="1" x14ac:dyDescent="0.2"/>
    <row r="19688" ht="10.199999999999999" hidden="1" x14ac:dyDescent="0.2"/>
    <row r="19689" ht="10.199999999999999" hidden="1" x14ac:dyDescent="0.2"/>
    <row r="19690" ht="10.199999999999999" hidden="1" x14ac:dyDescent="0.2"/>
    <row r="19691" ht="10.199999999999999" hidden="1" x14ac:dyDescent="0.2"/>
    <row r="19692" ht="10.199999999999999" hidden="1" x14ac:dyDescent="0.2"/>
    <row r="19693" ht="10.199999999999999" hidden="1" x14ac:dyDescent="0.2"/>
    <row r="19694" ht="10.199999999999999" hidden="1" x14ac:dyDescent="0.2"/>
    <row r="19695" ht="10.199999999999999" hidden="1" x14ac:dyDescent="0.2"/>
    <row r="19696" ht="10.199999999999999" hidden="1" x14ac:dyDescent="0.2"/>
    <row r="19697" ht="10.199999999999999" hidden="1" x14ac:dyDescent="0.2"/>
    <row r="19698" ht="10.199999999999999" hidden="1" x14ac:dyDescent="0.2"/>
    <row r="19699" ht="10.199999999999999" hidden="1" x14ac:dyDescent="0.2"/>
    <row r="19700" ht="10.199999999999999" hidden="1" x14ac:dyDescent="0.2"/>
    <row r="19701" ht="10.199999999999999" hidden="1" x14ac:dyDescent="0.2"/>
    <row r="19702" ht="10.199999999999999" hidden="1" x14ac:dyDescent="0.2"/>
    <row r="19703" ht="10.199999999999999" hidden="1" x14ac:dyDescent="0.2"/>
    <row r="19704" ht="10.199999999999999" hidden="1" x14ac:dyDescent="0.2"/>
    <row r="19705" ht="10.199999999999999" hidden="1" x14ac:dyDescent="0.2"/>
    <row r="19706" ht="10.199999999999999" hidden="1" x14ac:dyDescent="0.2"/>
    <row r="19707" ht="10.199999999999999" hidden="1" x14ac:dyDescent="0.2"/>
    <row r="19708" ht="10.199999999999999" hidden="1" x14ac:dyDescent="0.2"/>
    <row r="19709" ht="10.199999999999999" hidden="1" x14ac:dyDescent="0.2"/>
    <row r="19710" ht="10.199999999999999" hidden="1" x14ac:dyDescent="0.2"/>
    <row r="19711" ht="10.199999999999999" hidden="1" x14ac:dyDescent="0.2"/>
    <row r="19712" ht="10.199999999999999" hidden="1" x14ac:dyDescent="0.2"/>
    <row r="19713" ht="10.199999999999999" hidden="1" x14ac:dyDescent="0.2"/>
    <row r="19714" ht="10.199999999999999" hidden="1" x14ac:dyDescent="0.2"/>
    <row r="19715" ht="10.199999999999999" hidden="1" x14ac:dyDescent="0.2"/>
    <row r="19716" ht="10.199999999999999" hidden="1" x14ac:dyDescent="0.2"/>
    <row r="19717" ht="10.199999999999999" hidden="1" x14ac:dyDescent="0.2"/>
    <row r="19718" ht="10.199999999999999" hidden="1" x14ac:dyDescent="0.2"/>
    <row r="19719" ht="10.199999999999999" hidden="1" x14ac:dyDescent="0.2"/>
    <row r="19720" ht="10.199999999999999" hidden="1" x14ac:dyDescent="0.2"/>
    <row r="19721" ht="10.199999999999999" hidden="1" x14ac:dyDescent="0.2"/>
    <row r="19722" ht="10.199999999999999" hidden="1" x14ac:dyDescent="0.2"/>
    <row r="19723" ht="10.199999999999999" hidden="1" x14ac:dyDescent="0.2"/>
    <row r="19724" ht="10.199999999999999" hidden="1" x14ac:dyDescent="0.2"/>
    <row r="19725" ht="10.199999999999999" hidden="1" x14ac:dyDescent="0.2"/>
    <row r="19726" ht="10.199999999999999" hidden="1" x14ac:dyDescent="0.2"/>
    <row r="19727" ht="10.199999999999999" hidden="1" x14ac:dyDescent="0.2"/>
    <row r="19728" ht="10.199999999999999" hidden="1" x14ac:dyDescent="0.2"/>
    <row r="19729" ht="10.199999999999999" hidden="1" x14ac:dyDescent="0.2"/>
    <row r="19730" ht="10.199999999999999" hidden="1" x14ac:dyDescent="0.2"/>
    <row r="19731" ht="10.199999999999999" hidden="1" x14ac:dyDescent="0.2"/>
    <row r="19732" ht="10.199999999999999" hidden="1" x14ac:dyDescent="0.2"/>
    <row r="19733" ht="10.199999999999999" hidden="1" x14ac:dyDescent="0.2"/>
    <row r="19734" ht="10.199999999999999" hidden="1" x14ac:dyDescent="0.2"/>
    <row r="19735" ht="10.199999999999999" hidden="1" x14ac:dyDescent="0.2"/>
    <row r="19736" ht="10.199999999999999" hidden="1" x14ac:dyDescent="0.2"/>
    <row r="19737" ht="10.199999999999999" hidden="1" x14ac:dyDescent="0.2"/>
    <row r="19738" ht="10.199999999999999" hidden="1" x14ac:dyDescent="0.2"/>
    <row r="19739" ht="10.199999999999999" hidden="1" x14ac:dyDescent="0.2"/>
    <row r="19740" ht="10.199999999999999" hidden="1" x14ac:dyDescent="0.2"/>
    <row r="19741" ht="10.199999999999999" hidden="1" x14ac:dyDescent="0.2"/>
    <row r="19742" ht="10.199999999999999" hidden="1" x14ac:dyDescent="0.2"/>
    <row r="19743" ht="10.199999999999999" hidden="1" x14ac:dyDescent="0.2"/>
    <row r="19744" ht="10.199999999999999" hidden="1" x14ac:dyDescent="0.2"/>
    <row r="19745" ht="10.199999999999999" hidden="1" x14ac:dyDescent="0.2"/>
    <row r="19746" ht="10.199999999999999" hidden="1" x14ac:dyDescent="0.2"/>
    <row r="19747" ht="10.199999999999999" hidden="1" x14ac:dyDescent="0.2"/>
    <row r="19748" ht="10.199999999999999" hidden="1" x14ac:dyDescent="0.2"/>
    <row r="19749" ht="10.199999999999999" hidden="1" x14ac:dyDescent="0.2"/>
    <row r="19750" ht="10.199999999999999" hidden="1" x14ac:dyDescent="0.2"/>
    <row r="19751" ht="10.199999999999999" hidden="1" x14ac:dyDescent="0.2"/>
    <row r="19752" ht="10.199999999999999" hidden="1" x14ac:dyDescent="0.2"/>
    <row r="19753" ht="10.199999999999999" hidden="1" x14ac:dyDescent="0.2"/>
    <row r="19754" ht="10.199999999999999" hidden="1" x14ac:dyDescent="0.2"/>
    <row r="19755" ht="10.199999999999999" hidden="1" x14ac:dyDescent="0.2"/>
    <row r="19756" ht="10.199999999999999" hidden="1" x14ac:dyDescent="0.2"/>
    <row r="19757" ht="10.199999999999999" hidden="1" x14ac:dyDescent="0.2"/>
    <row r="19758" ht="10.199999999999999" hidden="1" x14ac:dyDescent="0.2"/>
    <row r="19759" ht="10.199999999999999" hidden="1" x14ac:dyDescent="0.2"/>
    <row r="19760" ht="10.199999999999999" hidden="1" x14ac:dyDescent="0.2"/>
    <row r="19761" ht="10.199999999999999" hidden="1" x14ac:dyDescent="0.2"/>
    <row r="19762" ht="10.199999999999999" hidden="1" x14ac:dyDescent="0.2"/>
    <row r="19763" ht="10.199999999999999" hidden="1" x14ac:dyDescent="0.2"/>
    <row r="19764" ht="10.199999999999999" hidden="1" x14ac:dyDescent="0.2"/>
    <row r="19765" ht="10.199999999999999" hidden="1" x14ac:dyDescent="0.2"/>
    <row r="19766" ht="10.199999999999999" hidden="1" x14ac:dyDescent="0.2"/>
    <row r="19767" ht="10.199999999999999" hidden="1" x14ac:dyDescent="0.2"/>
    <row r="19768" ht="10.199999999999999" hidden="1" x14ac:dyDescent="0.2"/>
    <row r="19769" ht="10.199999999999999" hidden="1" x14ac:dyDescent="0.2"/>
    <row r="19770" ht="10.199999999999999" hidden="1" x14ac:dyDescent="0.2"/>
    <row r="19771" ht="10.199999999999999" hidden="1" x14ac:dyDescent="0.2"/>
    <row r="19772" ht="10.199999999999999" hidden="1" x14ac:dyDescent="0.2"/>
    <row r="19773" ht="10.199999999999999" hidden="1" x14ac:dyDescent="0.2"/>
    <row r="19774" ht="10.199999999999999" hidden="1" x14ac:dyDescent="0.2"/>
    <row r="19775" ht="10.199999999999999" hidden="1" x14ac:dyDescent="0.2"/>
    <row r="19776" ht="10.199999999999999" hidden="1" x14ac:dyDescent="0.2"/>
    <row r="19777" ht="10.199999999999999" hidden="1" x14ac:dyDescent="0.2"/>
    <row r="19778" ht="10.199999999999999" hidden="1" x14ac:dyDescent="0.2"/>
    <row r="19779" ht="10.199999999999999" hidden="1" x14ac:dyDescent="0.2"/>
    <row r="19780" ht="10.199999999999999" hidden="1" x14ac:dyDescent="0.2"/>
    <row r="19781" ht="10.199999999999999" hidden="1" x14ac:dyDescent="0.2"/>
    <row r="19782" ht="10.199999999999999" hidden="1" x14ac:dyDescent="0.2"/>
    <row r="19783" ht="10.199999999999999" hidden="1" x14ac:dyDescent="0.2"/>
    <row r="19784" ht="10.199999999999999" hidden="1" x14ac:dyDescent="0.2"/>
    <row r="19785" ht="10.199999999999999" hidden="1" x14ac:dyDescent="0.2"/>
    <row r="19786" ht="10.199999999999999" hidden="1" x14ac:dyDescent="0.2"/>
    <row r="19787" ht="10.199999999999999" hidden="1" x14ac:dyDescent="0.2"/>
    <row r="19788" ht="10.199999999999999" hidden="1" x14ac:dyDescent="0.2"/>
    <row r="19789" ht="10.199999999999999" hidden="1" x14ac:dyDescent="0.2"/>
    <row r="19790" ht="10.199999999999999" hidden="1" x14ac:dyDescent="0.2"/>
    <row r="19791" ht="10.199999999999999" hidden="1" x14ac:dyDescent="0.2"/>
    <row r="19792" ht="10.199999999999999" hidden="1" x14ac:dyDescent="0.2"/>
    <row r="19793" ht="10.199999999999999" hidden="1" x14ac:dyDescent="0.2"/>
    <row r="19794" ht="10.199999999999999" hidden="1" x14ac:dyDescent="0.2"/>
    <row r="19795" ht="10.199999999999999" hidden="1" x14ac:dyDescent="0.2"/>
    <row r="19796" ht="10.199999999999999" hidden="1" x14ac:dyDescent="0.2"/>
    <row r="19797" ht="10.199999999999999" hidden="1" x14ac:dyDescent="0.2"/>
    <row r="19798" ht="10.199999999999999" hidden="1" x14ac:dyDescent="0.2"/>
    <row r="19799" ht="10.199999999999999" hidden="1" x14ac:dyDescent="0.2"/>
    <row r="19800" ht="10.199999999999999" hidden="1" x14ac:dyDescent="0.2"/>
    <row r="19801" ht="10.199999999999999" hidden="1" x14ac:dyDescent="0.2"/>
    <row r="19802" ht="10.199999999999999" hidden="1" x14ac:dyDescent="0.2"/>
    <row r="19803" ht="10.199999999999999" hidden="1" x14ac:dyDescent="0.2"/>
    <row r="19804" ht="10.199999999999999" hidden="1" x14ac:dyDescent="0.2"/>
    <row r="19805" ht="10.199999999999999" hidden="1" x14ac:dyDescent="0.2"/>
    <row r="19806" ht="10.199999999999999" hidden="1" x14ac:dyDescent="0.2"/>
    <row r="19807" ht="10.199999999999999" hidden="1" x14ac:dyDescent="0.2"/>
    <row r="19808" ht="10.199999999999999" hidden="1" x14ac:dyDescent="0.2"/>
    <row r="19809" ht="10.199999999999999" hidden="1" x14ac:dyDescent="0.2"/>
    <row r="19810" ht="10.199999999999999" hidden="1" x14ac:dyDescent="0.2"/>
    <row r="19811" ht="10.199999999999999" hidden="1" x14ac:dyDescent="0.2"/>
    <row r="19812" ht="10.199999999999999" hidden="1" x14ac:dyDescent="0.2"/>
    <row r="19813" ht="10.199999999999999" hidden="1" x14ac:dyDescent="0.2"/>
    <row r="19814" ht="10.199999999999999" hidden="1" x14ac:dyDescent="0.2"/>
    <row r="19815" ht="10.199999999999999" hidden="1" x14ac:dyDescent="0.2"/>
    <row r="19816" ht="10.199999999999999" hidden="1" x14ac:dyDescent="0.2"/>
    <row r="19817" ht="10.199999999999999" hidden="1" x14ac:dyDescent="0.2"/>
    <row r="19818" ht="10.199999999999999" hidden="1" x14ac:dyDescent="0.2"/>
    <row r="19819" ht="10.199999999999999" hidden="1" x14ac:dyDescent="0.2"/>
    <row r="19820" ht="10.199999999999999" hidden="1" x14ac:dyDescent="0.2"/>
    <row r="19821" ht="10.199999999999999" hidden="1" x14ac:dyDescent="0.2"/>
    <row r="19822" ht="10.199999999999999" hidden="1" x14ac:dyDescent="0.2"/>
    <row r="19823" ht="10.199999999999999" hidden="1" x14ac:dyDescent="0.2"/>
    <row r="19824" ht="10.199999999999999" hidden="1" x14ac:dyDescent="0.2"/>
    <row r="19825" ht="10.199999999999999" hidden="1" x14ac:dyDescent="0.2"/>
    <row r="19826" ht="10.199999999999999" hidden="1" x14ac:dyDescent="0.2"/>
    <row r="19827" ht="10.199999999999999" hidden="1" x14ac:dyDescent="0.2"/>
    <row r="19828" ht="10.199999999999999" hidden="1" x14ac:dyDescent="0.2"/>
    <row r="19829" ht="10.199999999999999" hidden="1" x14ac:dyDescent="0.2"/>
    <row r="19830" ht="10.199999999999999" hidden="1" x14ac:dyDescent="0.2"/>
    <row r="19831" ht="10.199999999999999" hidden="1" x14ac:dyDescent="0.2"/>
    <row r="19832" ht="10.199999999999999" hidden="1" x14ac:dyDescent="0.2"/>
    <row r="19833" ht="10.199999999999999" hidden="1" x14ac:dyDescent="0.2"/>
    <row r="19834" ht="10.199999999999999" hidden="1" x14ac:dyDescent="0.2"/>
    <row r="19835" ht="10.199999999999999" hidden="1" x14ac:dyDescent="0.2"/>
    <row r="19836" ht="10.199999999999999" hidden="1" x14ac:dyDescent="0.2"/>
    <row r="19837" ht="10.199999999999999" hidden="1" x14ac:dyDescent="0.2"/>
    <row r="19838" ht="10.199999999999999" hidden="1" x14ac:dyDescent="0.2"/>
    <row r="19839" ht="10.199999999999999" hidden="1" x14ac:dyDescent="0.2"/>
    <row r="19840" ht="10.199999999999999" hidden="1" x14ac:dyDescent="0.2"/>
    <row r="19841" ht="10.199999999999999" hidden="1" x14ac:dyDescent="0.2"/>
    <row r="19842" ht="10.199999999999999" hidden="1" x14ac:dyDescent="0.2"/>
    <row r="19843" ht="10.199999999999999" hidden="1" x14ac:dyDescent="0.2"/>
    <row r="19844" ht="10.199999999999999" hidden="1" x14ac:dyDescent="0.2"/>
    <row r="19845" ht="10.199999999999999" hidden="1" x14ac:dyDescent="0.2"/>
    <row r="19846" ht="10.199999999999999" hidden="1" x14ac:dyDescent="0.2"/>
    <row r="19847" ht="10.199999999999999" hidden="1" x14ac:dyDescent="0.2"/>
    <row r="19848" ht="10.199999999999999" hidden="1" x14ac:dyDescent="0.2"/>
    <row r="19849" ht="10.199999999999999" hidden="1" x14ac:dyDescent="0.2"/>
    <row r="19850" ht="10.199999999999999" hidden="1" x14ac:dyDescent="0.2"/>
    <row r="19851" ht="10.199999999999999" hidden="1" x14ac:dyDescent="0.2"/>
    <row r="19852" ht="10.199999999999999" hidden="1" x14ac:dyDescent="0.2"/>
    <row r="19853" ht="10.199999999999999" hidden="1" x14ac:dyDescent="0.2"/>
    <row r="19854" ht="10.199999999999999" hidden="1" x14ac:dyDescent="0.2"/>
    <row r="19855" ht="10.199999999999999" hidden="1" x14ac:dyDescent="0.2"/>
    <row r="19856" ht="10.199999999999999" hidden="1" x14ac:dyDescent="0.2"/>
    <row r="19857" ht="10.199999999999999" hidden="1" x14ac:dyDescent="0.2"/>
    <row r="19858" ht="10.199999999999999" hidden="1" x14ac:dyDescent="0.2"/>
    <row r="19859" ht="10.199999999999999" hidden="1" x14ac:dyDescent="0.2"/>
    <row r="19860" ht="10.199999999999999" hidden="1" x14ac:dyDescent="0.2"/>
    <row r="19861" ht="10.199999999999999" hidden="1" x14ac:dyDescent="0.2"/>
    <row r="19862" ht="10.199999999999999" hidden="1" x14ac:dyDescent="0.2"/>
    <row r="19863" ht="10.199999999999999" hidden="1" x14ac:dyDescent="0.2"/>
    <row r="19864" ht="10.199999999999999" hidden="1" x14ac:dyDescent="0.2"/>
    <row r="19865" ht="10.199999999999999" hidden="1" x14ac:dyDescent="0.2"/>
    <row r="19866" ht="10.199999999999999" hidden="1" x14ac:dyDescent="0.2"/>
    <row r="19867" ht="10.199999999999999" hidden="1" x14ac:dyDescent="0.2"/>
    <row r="19868" ht="10.199999999999999" hidden="1" x14ac:dyDescent="0.2"/>
    <row r="19869" ht="10.199999999999999" hidden="1" x14ac:dyDescent="0.2"/>
    <row r="19870" ht="10.199999999999999" hidden="1" x14ac:dyDescent="0.2"/>
    <row r="19871" ht="10.199999999999999" hidden="1" x14ac:dyDescent="0.2"/>
    <row r="19872" ht="10.199999999999999" hidden="1" x14ac:dyDescent="0.2"/>
    <row r="19873" ht="10.199999999999999" hidden="1" x14ac:dyDescent="0.2"/>
    <row r="19874" ht="10.199999999999999" hidden="1" x14ac:dyDescent="0.2"/>
    <row r="19875" ht="10.199999999999999" hidden="1" x14ac:dyDescent="0.2"/>
    <row r="19876" ht="10.199999999999999" hidden="1" x14ac:dyDescent="0.2"/>
    <row r="19877" ht="10.199999999999999" hidden="1" x14ac:dyDescent="0.2"/>
    <row r="19878" ht="10.199999999999999" hidden="1" x14ac:dyDescent="0.2"/>
    <row r="19879" ht="10.199999999999999" hidden="1" x14ac:dyDescent="0.2"/>
    <row r="19880" ht="10.199999999999999" hidden="1" x14ac:dyDescent="0.2"/>
    <row r="19881" ht="10.199999999999999" hidden="1" x14ac:dyDescent="0.2"/>
    <row r="19882" ht="10.199999999999999" hidden="1" x14ac:dyDescent="0.2"/>
    <row r="19883" ht="10.199999999999999" hidden="1" x14ac:dyDescent="0.2"/>
    <row r="19884" ht="10.199999999999999" hidden="1" x14ac:dyDescent="0.2"/>
    <row r="19885" ht="10.199999999999999" hidden="1" x14ac:dyDescent="0.2"/>
    <row r="19886" ht="10.199999999999999" hidden="1" x14ac:dyDescent="0.2"/>
    <row r="19887" ht="10.199999999999999" hidden="1" x14ac:dyDescent="0.2"/>
    <row r="19888" ht="10.199999999999999" hidden="1" x14ac:dyDescent="0.2"/>
    <row r="19889" ht="10.199999999999999" hidden="1" x14ac:dyDescent="0.2"/>
    <row r="19890" ht="10.199999999999999" hidden="1" x14ac:dyDescent="0.2"/>
    <row r="19891" ht="10.199999999999999" hidden="1" x14ac:dyDescent="0.2"/>
    <row r="19892" ht="10.199999999999999" hidden="1" x14ac:dyDescent="0.2"/>
    <row r="19893" ht="10.199999999999999" hidden="1" x14ac:dyDescent="0.2"/>
    <row r="19894" ht="10.199999999999999" hidden="1" x14ac:dyDescent="0.2"/>
    <row r="19895" ht="10.199999999999999" hidden="1" x14ac:dyDescent="0.2"/>
    <row r="19896" ht="10.199999999999999" hidden="1" x14ac:dyDescent="0.2"/>
    <row r="19897" ht="10.199999999999999" hidden="1" x14ac:dyDescent="0.2"/>
    <row r="19898" ht="10.199999999999999" hidden="1" x14ac:dyDescent="0.2"/>
    <row r="19899" ht="10.199999999999999" hidden="1" x14ac:dyDescent="0.2"/>
    <row r="19900" ht="10.199999999999999" hidden="1" x14ac:dyDescent="0.2"/>
    <row r="19901" ht="10.199999999999999" hidden="1" x14ac:dyDescent="0.2"/>
    <row r="19902" ht="10.199999999999999" hidden="1" x14ac:dyDescent="0.2"/>
    <row r="19903" ht="10.199999999999999" hidden="1" x14ac:dyDescent="0.2"/>
    <row r="19904" ht="10.199999999999999" hidden="1" x14ac:dyDescent="0.2"/>
    <row r="19905" ht="10.199999999999999" hidden="1" x14ac:dyDescent="0.2"/>
    <row r="19906" ht="10.199999999999999" hidden="1" x14ac:dyDescent="0.2"/>
    <row r="19907" ht="10.199999999999999" hidden="1" x14ac:dyDescent="0.2"/>
    <row r="19908" ht="10.199999999999999" hidden="1" x14ac:dyDescent="0.2"/>
    <row r="19909" ht="10.199999999999999" hidden="1" x14ac:dyDescent="0.2"/>
    <row r="19910" ht="10.199999999999999" hidden="1" x14ac:dyDescent="0.2"/>
    <row r="19911" ht="10.199999999999999" hidden="1" x14ac:dyDescent="0.2"/>
    <row r="19912" ht="10.199999999999999" hidden="1" x14ac:dyDescent="0.2"/>
    <row r="19913" ht="10.199999999999999" hidden="1" x14ac:dyDescent="0.2"/>
    <row r="19914" ht="10.199999999999999" hidden="1" x14ac:dyDescent="0.2"/>
    <row r="19915" ht="10.199999999999999" hidden="1" x14ac:dyDescent="0.2"/>
    <row r="19916" ht="10.199999999999999" hidden="1" x14ac:dyDescent="0.2"/>
    <row r="19917" ht="10.199999999999999" hidden="1" x14ac:dyDescent="0.2"/>
    <row r="19918" ht="10.199999999999999" hidden="1" x14ac:dyDescent="0.2"/>
    <row r="19919" ht="10.199999999999999" hidden="1" x14ac:dyDescent="0.2"/>
    <row r="19920" ht="10.199999999999999" hidden="1" x14ac:dyDescent="0.2"/>
    <row r="19921" ht="10.199999999999999" hidden="1" x14ac:dyDescent="0.2"/>
    <row r="19922" ht="10.199999999999999" hidden="1" x14ac:dyDescent="0.2"/>
    <row r="19923" ht="10.199999999999999" hidden="1" x14ac:dyDescent="0.2"/>
    <row r="19924" ht="10.199999999999999" hidden="1" x14ac:dyDescent="0.2"/>
    <row r="19925" ht="10.199999999999999" hidden="1" x14ac:dyDescent="0.2"/>
    <row r="19926" ht="10.199999999999999" hidden="1" x14ac:dyDescent="0.2"/>
    <row r="19927" ht="10.199999999999999" hidden="1" x14ac:dyDescent="0.2"/>
    <row r="19928" ht="10.199999999999999" hidden="1" x14ac:dyDescent="0.2"/>
    <row r="19929" ht="10.199999999999999" hidden="1" x14ac:dyDescent="0.2"/>
    <row r="19930" ht="10.199999999999999" hidden="1" x14ac:dyDescent="0.2"/>
    <row r="19931" ht="10.199999999999999" hidden="1" x14ac:dyDescent="0.2"/>
    <row r="19932" ht="10.199999999999999" hidden="1" x14ac:dyDescent="0.2"/>
    <row r="19933" ht="10.199999999999999" hidden="1" x14ac:dyDescent="0.2"/>
    <row r="19934" ht="10.199999999999999" hidden="1" x14ac:dyDescent="0.2"/>
    <row r="19935" ht="10.199999999999999" hidden="1" x14ac:dyDescent="0.2"/>
    <row r="19936" ht="10.199999999999999" hidden="1" x14ac:dyDescent="0.2"/>
    <row r="19937" ht="10.199999999999999" hidden="1" x14ac:dyDescent="0.2"/>
    <row r="19938" ht="10.199999999999999" hidden="1" x14ac:dyDescent="0.2"/>
    <row r="19939" ht="10.199999999999999" hidden="1" x14ac:dyDescent="0.2"/>
    <row r="19940" ht="10.199999999999999" hidden="1" x14ac:dyDescent="0.2"/>
    <row r="19941" ht="10.199999999999999" hidden="1" x14ac:dyDescent="0.2"/>
    <row r="19942" ht="10.199999999999999" hidden="1" x14ac:dyDescent="0.2"/>
    <row r="19943" ht="10.199999999999999" hidden="1" x14ac:dyDescent="0.2"/>
    <row r="19944" ht="10.199999999999999" hidden="1" x14ac:dyDescent="0.2"/>
    <row r="19945" ht="10.199999999999999" hidden="1" x14ac:dyDescent="0.2"/>
    <row r="19946" ht="10.199999999999999" hidden="1" x14ac:dyDescent="0.2"/>
    <row r="19947" ht="10.199999999999999" hidden="1" x14ac:dyDescent="0.2"/>
    <row r="19948" ht="10.199999999999999" hidden="1" x14ac:dyDescent="0.2"/>
    <row r="19949" ht="10.199999999999999" hidden="1" x14ac:dyDescent="0.2"/>
    <row r="19950" ht="10.199999999999999" hidden="1" x14ac:dyDescent="0.2"/>
    <row r="19951" ht="10.199999999999999" hidden="1" x14ac:dyDescent="0.2"/>
    <row r="19952" ht="10.199999999999999" hidden="1" x14ac:dyDescent="0.2"/>
    <row r="19953" ht="10.199999999999999" hidden="1" x14ac:dyDescent="0.2"/>
    <row r="19954" ht="10.199999999999999" hidden="1" x14ac:dyDescent="0.2"/>
    <row r="19955" ht="10.199999999999999" hidden="1" x14ac:dyDescent="0.2"/>
    <row r="19956" ht="10.199999999999999" hidden="1" x14ac:dyDescent="0.2"/>
    <row r="19957" ht="10.199999999999999" hidden="1" x14ac:dyDescent="0.2"/>
    <row r="19958" ht="10.199999999999999" hidden="1" x14ac:dyDescent="0.2"/>
    <row r="19959" ht="10.199999999999999" hidden="1" x14ac:dyDescent="0.2"/>
    <row r="19960" ht="10.199999999999999" hidden="1" x14ac:dyDescent="0.2"/>
    <row r="19961" ht="10.199999999999999" hidden="1" x14ac:dyDescent="0.2"/>
    <row r="19962" ht="10.199999999999999" hidden="1" x14ac:dyDescent="0.2"/>
    <row r="19963" ht="10.199999999999999" hidden="1" x14ac:dyDescent="0.2"/>
    <row r="19964" ht="10.199999999999999" hidden="1" x14ac:dyDescent="0.2"/>
    <row r="19965" ht="10.199999999999999" hidden="1" x14ac:dyDescent="0.2"/>
    <row r="19966" ht="10.199999999999999" hidden="1" x14ac:dyDescent="0.2"/>
    <row r="19967" ht="10.199999999999999" hidden="1" x14ac:dyDescent="0.2"/>
    <row r="19968" ht="10.199999999999999" hidden="1" x14ac:dyDescent="0.2"/>
    <row r="19969" ht="10.199999999999999" hidden="1" x14ac:dyDescent="0.2"/>
    <row r="19970" ht="10.199999999999999" hidden="1" x14ac:dyDescent="0.2"/>
    <row r="19971" ht="10.199999999999999" hidden="1" x14ac:dyDescent="0.2"/>
    <row r="19972" ht="10.199999999999999" hidden="1" x14ac:dyDescent="0.2"/>
    <row r="19973" ht="10.199999999999999" hidden="1" x14ac:dyDescent="0.2"/>
    <row r="19974" ht="10.199999999999999" hidden="1" x14ac:dyDescent="0.2"/>
    <row r="19975" ht="10.199999999999999" hidden="1" x14ac:dyDescent="0.2"/>
    <row r="19976" ht="10.199999999999999" hidden="1" x14ac:dyDescent="0.2"/>
    <row r="19977" ht="10.199999999999999" hidden="1" x14ac:dyDescent="0.2"/>
    <row r="19978" ht="10.199999999999999" hidden="1" x14ac:dyDescent="0.2"/>
    <row r="19979" ht="10.199999999999999" hidden="1" x14ac:dyDescent="0.2"/>
    <row r="19980" ht="10.199999999999999" hidden="1" x14ac:dyDescent="0.2"/>
    <row r="19981" ht="10.199999999999999" hidden="1" x14ac:dyDescent="0.2"/>
    <row r="19982" ht="10.199999999999999" hidden="1" x14ac:dyDescent="0.2"/>
    <row r="19983" ht="10.199999999999999" hidden="1" x14ac:dyDescent="0.2"/>
    <row r="19984" ht="10.199999999999999" hidden="1" x14ac:dyDescent="0.2"/>
    <row r="19985" ht="10.199999999999999" hidden="1" x14ac:dyDescent="0.2"/>
    <row r="19986" ht="10.199999999999999" hidden="1" x14ac:dyDescent="0.2"/>
    <row r="19987" ht="10.199999999999999" hidden="1" x14ac:dyDescent="0.2"/>
    <row r="19988" ht="10.199999999999999" hidden="1" x14ac:dyDescent="0.2"/>
    <row r="19989" ht="10.199999999999999" hidden="1" x14ac:dyDescent="0.2"/>
    <row r="19990" ht="10.199999999999999" hidden="1" x14ac:dyDescent="0.2"/>
    <row r="19991" ht="10.199999999999999" hidden="1" x14ac:dyDescent="0.2"/>
    <row r="19992" ht="10.199999999999999" hidden="1" x14ac:dyDescent="0.2"/>
    <row r="19993" ht="10.199999999999999" hidden="1" x14ac:dyDescent="0.2"/>
    <row r="19994" ht="10.199999999999999" hidden="1" x14ac:dyDescent="0.2"/>
    <row r="19995" ht="10.199999999999999" hidden="1" x14ac:dyDescent="0.2"/>
    <row r="19996" ht="10.199999999999999" hidden="1" x14ac:dyDescent="0.2"/>
    <row r="19997" ht="10.199999999999999" hidden="1" x14ac:dyDescent="0.2"/>
    <row r="19998" ht="10.199999999999999" hidden="1" x14ac:dyDescent="0.2"/>
    <row r="19999" ht="10.199999999999999" hidden="1" x14ac:dyDescent="0.2"/>
    <row r="20000" ht="10.199999999999999" hidden="1" x14ac:dyDescent="0.2"/>
    <row r="20001" ht="10.199999999999999" hidden="1" x14ac:dyDescent="0.2"/>
    <row r="20002" ht="10.199999999999999" hidden="1" x14ac:dyDescent="0.2"/>
    <row r="20003" ht="10.199999999999999" hidden="1" x14ac:dyDescent="0.2"/>
    <row r="20004" ht="10.199999999999999" hidden="1" x14ac:dyDescent="0.2"/>
    <row r="20005" ht="10.199999999999999" hidden="1" x14ac:dyDescent="0.2"/>
    <row r="20006" ht="10.199999999999999" hidden="1" x14ac:dyDescent="0.2"/>
    <row r="20007" ht="10.199999999999999" hidden="1" x14ac:dyDescent="0.2"/>
    <row r="20008" ht="10.199999999999999" hidden="1" x14ac:dyDescent="0.2"/>
    <row r="20009" ht="10.199999999999999" hidden="1" x14ac:dyDescent="0.2"/>
    <row r="20010" ht="10.199999999999999" hidden="1" x14ac:dyDescent="0.2"/>
    <row r="20011" ht="10.199999999999999" hidden="1" x14ac:dyDescent="0.2"/>
    <row r="20012" ht="10.199999999999999" hidden="1" x14ac:dyDescent="0.2"/>
    <row r="20013" ht="10.199999999999999" hidden="1" x14ac:dyDescent="0.2"/>
    <row r="20014" ht="10.199999999999999" hidden="1" x14ac:dyDescent="0.2"/>
    <row r="20015" ht="10.199999999999999" hidden="1" x14ac:dyDescent="0.2"/>
    <row r="20016" ht="10.199999999999999" hidden="1" x14ac:dyDescent="0.2"/>
    <row r="20017" ht="10.199999999999999" hidden="1" x14ac:dyDescent="0.2"/>
    <row r="20018" ht="10.199999999999999" hidden="1" x14ac:dyDescent="0.2"/>
    <row r="20019" ht="10.199999999999999" hidden="1" x14ac:dyDescent="0.2"/>
    <row r="20020" ht="10.199999999999999" hidden="1" x14ac:dyDescent="0.2"/>
    <row r="20021" ht="10.199999999999999" hidden="1" x14ac:dyDescent="0.2"/>
    <row r="20022" ht="10.199999999999999" hidden="1" x14ac:dyDescent="0.2"/>
    <row r="20023" ht="10.199999999999999" hidden="1" x14ac:dyDescent="0.2"/>
    <row r="20024" ht="10.199999999999999" hidden="1" x14ac:dyDescent="0.2"/>
    <row r="20025" ht="10.199999999999999" hidden="1" x14ac:dyDescent="0.2"/>
    <row r="20026" ht="10.199999999999999" hidden="1" x14ac:dyDescent="0.2"/>
    <row r="20027" ht="10.199999999999999" hidden="1" x14ac:dyDescent="0.2"/>
    <row r="20028" ht="10.199999999999999" hidden="1" x14ac:dyDescent="0.2"/>
    <row r="20029" ht="10.199999999999999" hidden="1" x14ac:dyDescent="0.2"/>
    <row r="20030" ht="10.199999999999999" hidden="1" x14ac:dyDescent="0.2"/>
    <row r="20031" ht="10.199999999999999" hidden="1" x14ac:dyDescent="0.2"/>
    <row r="20032" ht="10.199999999999999" hidden="1" x14ac:dyDescent="0.2"/>
    <row r="20033" ht="10.199999999999999" hidden="1" x14ac:dyDescent="0.2"/>
    <row r="20034" ht="10.199999999999999" hidden="1" x14ac:dyDescent="0.2"/>
    <row r="20035" ht="10.199999999999999" hidden="1" x14ac:dyDescent="0.2"/>
    <row r="20036" ht="10.199999999999999" hidden="1" x14ac:dyDescent="0.2"/>
    <row r="20037" ht="10.199999999999999" hidden="1" x14ac:dyDescent="0.2"/>
    <row r="20038" ht="10.199999999999999" hidden="1" x14ac:dyDescent="0.2"/>
    <row r="20039" ht="10.199999999999999" hidden="1" x14ac:dyDescent="0.2"/>
    <row r="20040" ht="10.199999999999999" hidden="1" x14ac:dyDescent="0.2"/>
    <row r="20041" ht="10.199999999999999" hidden="1" x14ac:dyDescent="0.2"/>
    <row r="20042" ht="10.199999999999999" hidden="1" x14ac:dyDescent="0.2"/>
    <row r="20043" ht="10.199999999999999" hidden="1" x14ac:dyDescent="0.2"/>
    <row r="20044" ht="10.199999999999999" hidden="1" x14ac:dyDescent="0.2"/>
    <row r="20045" ht="10.199999999999999" hidden="1" x14ac:dyDescent="0.2"/>
    <row r="20046" ht="10.199999999999999" hidden="1" x14ac:dyDescent="0.2"/>
    <row r="20047" ht="10.199999999999999" hidden="1" x14ac:dyDescent="0.2"/>
    <row r="20048" ht="10.199999999999999" hidden="1" x14ac:dyDescent="0.2"/>
    <row r="20049" ht="10.199999999999999" hidden="1" x14ac:dyDescent="0.2"/>
    <row r="20050" ht="10.199999999999999" hidden="1" x14ac:dyDescent="0.2"/>
    <row r="20051" ht="10.199999999999999" hidden="1" x14ac:dyDescent="0.2"/>
    <row r="20052" ht="10.199999999999999" hidden="1" x14ac:dyDescent="0.2"/>
    <row r="20053" ht="10.199999999999999" hidden="1" x14ac:dyDescent="0.2"/>
    <row r="20054" ht="10.199999999999999" hidden="1" x14ac:dyDescent="0.2"/>
    <row r="20055" ht="10.199999999999999" hidden="1" x14ac:dyDescent="0.2"/>
    <row r="20056" ht="10.199999999999999" hidden="1" x14ac:dyDescent="0.2"/>
    <row r="20057" ht="10.199999999999999" hidden="1" x14ac:dyDescent="0.2"/>
    <row r="20058" ht="10.199999999999999" hidden="1" x14ac:dyDescent="0.2"/>
    <row r="20059" ht="10.199999999999999" hidden="1" x14ac:dyDescent="0.2"/>
    <row r="20060" ht="10.199999999999999" hidden="1" x14ac:dyDescent="0.2"/>
    <row r="20061" ht="10.199999999999999" hidden="1" x14ac:dyDescent="0.2"/>
    <row r="20062" ht="10.199999999999999" hidden="1" x14ac:dyDescent="0.2"/>
    <row r="20063" ht="10.199999999999999" hidden="1" x14ac:dyDescent="0.2"/>
    <row r="20064" ht="10.199999999999999" hidden="1" x14ac:dyDescent="0.2"/>
    <row r="20065" ht="10.199999999999999" hidden="1" x14ac:dyDescent="0.2"/>
    <row r="20066" ht="10.199999999999999" hidden="1" x14ac:dyDescent="0.2"/>
    <row r="20067" ht="10.199999999999999" hidden="1" x14ac:dyDescent="0.2"/>
    <row r="20068" ht="10.199999999999999" hidden="1" x14ac:dyDescent="0.2"/>
    <row r="20069" ht="10.199999999999999" hidden="1" x14ac:dyDescent="0.2"/>
    <row r="20070" ht="10.199999999999999" hidden="1" x14ac:dyDescent="0.2"/>
    <row r="20071" ht="10.199999999999999" hidden="1" x14ac:dyDescent="0.2"/>
    <row r="20072" ht="10.199999999999999" hidden="1" x14ac:dyDescent="0.2"/>
    <row r="20073" ht="10.199999999999999" hidden="1" x14ac:dyDescent="0.2"/>
    <row r="20074" ht="10.199999999999999" hidden="1" x14ac:dyDescent="0.2"/>
    <row r="20075" ht="10.199999999999999" hidden="1" x14ac:dyDescent="0.2"/>
    <row r="20076" ht="10.199999999999999" hidden="1" x14ac:dyDescent="0.2"/>
    <row r="20077" ht="10.199999999999999" hidden="1" x14ac:dyDescent="0.2"/>
    <row r="20078" ht="10.199999999999999" hidden="1" x14ac:dyDescent="0.2"/>
    <row r="20079" ht="10.199999999999999" hidden="1" x14ac:dyDescent="0.2"/>
    <row r="20080" ht="10.199999999999999" hidden="1" x14ac:dyDescent="0.2"/>
    <row r="20081" ht="10.199999999999999" hidden="1" x14ac:dyDescent="0.2"/>
    <row r="20082" ht="10.199999999999999" hidden="1" x14ac:dyDescent="0.2"/>
    <row r="20083" ht="10.199999999999999" hidden="1" x14ac:dyDescent="0.2"/>
    <row r="20084" ht="10.199999999999999" hidden="1" x14ac:dyDescent="0.2"/>
    <row r="20085" ht="10.199999999999999" hidden="1" x14ac:dyDescent="0.2"/>
    <row r="20086" ht="10.199999999999999" hidden="1" x14ac:dyDescent="0.2"/>
    <row r="20087" ht="10.199999999999999" hidden="1" x14ac:dyDescent="0.2"/>
    <row r="20088" ht="10.199999999999999" hidden="1" x14ac:dyDescent="0.2"/>
    <row r="20089" ht="10.199999999999999" hidden="1" x14ac:dyDescent="0.2"/>
    <row r="20090" ht="10.199999999999999" hidden="1" x14ac:dyDescent="0.2"/>
    <row r="20091" ht="10.199999999999999" hidden="1" x14ac:dyDescent="0.2"/>
    <row r="20092" ht="10.199999999999999" hidden="1" x14ac:dyDescent="0.2"/>
    <row r="20093" ht="10.199999999999999" hidden="1" x14ac:dyDescent="0.2"/>
    <row r="20094" ht="10.199999999999999" hidden="1" x14ac:dyDescent="0.2"/>
    <row r="20095" ht="10.199999999999999" hidden="1" x14ac:dyDescent="0.2"/>
    <row r="20096" ht="10.199999999999999" hidden="1" x14ac:dyDescent="0.2"/>
    <row r="20097" ht="10.199999999999999" hidden="1" x14ac:dyDescent="0.2"/>
    <row r="20098" ht="10.199999999999999" hidden="1" x14ac:dyDescent="0.2"/>
    <row r="20099" ht="10.199999999999999" hidden="1" x14ac:dyDescent="0.2"/>
    <row r="20100" ht="10.199999999999999" hidden="1" x14ac:dyDescent="0.2"/>
    <row r="20101" ht="10.199999999999999" hidden="1" x14ac:dyDescent="0.2"/>
    <row r="20102" ht="10.199999999999999" hidden="1" x14ac:dyDescent="0.2"/>
    <row r="20103" ht="10.199999999999999" hidden="1" x14ac:dyDescent="0.2"/>
    <row r="20104" ht="10.199999999999999" hidden="1" x14ac:dyDescent="0.2"/>
    <row r="20105" ht="10.199999999999999" hidden="1" x14ac:dyDescent="0.2"/>
    <row r="20106" ht="10.199999999999999" hidden="1" x14ac:dyDescent="0.2"/>
    <row r="20107" ht="10.199999999999999" hidden="1" x14ac:dyDescent="0.2"/>
    <row r="20108" ht="10.199999999999999" hidden="1" x14ac:dyDescent="0.2"/>
    <row r="20109" ht="10.199999999999999" hidden="1" x14ac:dyDescent="0.2"/>
    <row r="20110" ht="10.199999999999999" hidden="1" x14ac:dyDescent="0.2"/>
    <row r="20111" ht="10.199999999999999" hidden="1" x14ac:dyDescent="0.2"/>
    <row r="20112" ht="10.199999999999999" hidden="1" x14ac:dyDescent="0.2"/>
    <row r="20113" ht="10.199999999999999" hidden="1" x14ac:dyDescent="0.2"/>
    <row r="20114" ht="10.199999999999999" hidden="1" x14ac:dyDescent="0.2"/>
    <row r="20115" ht="10.199999999999999" hidden="1" x14ac:dyDescent="0.2"/>
    <row r="20116" ht="10.199999999999999" hidden="1" x14ac:dyDescent="0.2"/>
    <row r="20117" ht="10.199999999999999" hidden="1" x14ac:dyDescent="0.2"/>
    <row r="20118" ht="10.199999999999999" hidden="1" x14ac:dyDescent="0.2"/>
    <row r="20119" ht="10.199999999999999" hidden="1" x14ac:dyDescent="0.2"/>
    <row r="20120" ht="10.199999999999999" hidden="1" x14ac:dyDescent="0.2"/>
    <row r="20121" ht="10.199999999999999" hidden="1" x14ac:dyDescent="0.2"/>
    <row r="20122" ht="10.199999999999999" hidden="1" x14ac:dyDescent="0.2"/>
    <row r="20123" ht="10.199999999999999" hidden="1" x14ac:dyDescent="0.2"/>
    <row r="20124" ht="10.199999999999999" hidden="1" x14ac:dyDescent="0.2"/>
    <row r="20125" ht="10.199999999999999" hidden="1" x14ac:dyDescent="0.2"/>
    <row r="20126" ht="10.199999999999999" hidden="1" x14ac:dyDescent="0.2"/>
    <row r="20127" ht="10.199999999999999" hidden="1" x14ac:dyDescent="0.2"/>
    <row r="20128" ht="10.199999999999999" hidden="1" x14ac:dyDescent="0.2"/>
    <row r="20129" ht="10.199999999999999" hidden="1" x14ac:dyDescent="0.2"/>
    <row r="20130" ht="10.199999999999999" hidden="1" x14ac:dyDescent="0.2"/>
    <row r="20131" ht="10.199999999999999" hidden="1" x14ac:dyDescent="0.2"/>
    <row r="20132" ht="10.199999999999999" hidden="1" x14ac:dyDescent="0.2"/>
    <row r="20133" ht="10.199999999999999" hidden="1" x14ac:dyDescent="0.2"/>
    <row r="20134" ht="10.199999999999999" hidden="1" x14ac:dyDescent="0.2"/>
    <row r="20135" ht="10.199999999999999" hidden="1" x14ac:dyDescent="0.2"/>
    <row r="20136" ht="10.199999999999999" hidden="1" x14ac:dyDescent="0.2"/>
    <row r="20137" ht="10.199999999999999" hidden="1" x14ac:dyDescent="0.2"/>
    <row r="20138" ht="10.199999999999999" hidden="1" x14ac:dyDescent="0.2"/>
    <row r="20139" ht="10.199999999999999" hidden="1" x14ac:dyDescent="0.2"/>
    <row r="20140" ht="10.199999999999999" hidden="1" x14ac:dyDescent="0.2"/>
    <row r="20141" ht="10.199999999999999" hidden="1" x14ac:dyDescent="0.2"/>
    <row r="20142" ht="10.199999999999999" hidden="1" x14ac:dyDescent="0.2"/>
    <row r="20143" ht="10.199999999999999" hidden="1" x14ac:dyDescent="0.2"/>
    <row r="20144" ht="10.199999999999999" hidden="1" x14ac:dyDescent="0.2"/>
    <row r="20145" ht="10.199999999999999" hidden="1" x14ac:dyDescent="0.2"/>
    <row r="20146" ht="10.199999999999999" hidden="1" x14ac:dyDescent="0.2"/>
    <row r="20147" ht="10.199999999999999" hidden="1" x14ac:dyDescent="0.2"/>
    <row r="20148" ht="10.199999999999999" hidden="1" x14ac:dyDescent="0.2"/>
    <row r="20149" ht="10.199999999999999" hidden="1" x14ac:dyDescent="0.2"/>
    <row r="20150" ht="10.199999999999999" hidden="1" x14ac:dyDescent="0.2"/>
    <row r="20151" ht="10.199999999999999" hidden="1" x14ac:dyDescent="0.2"/>
    <row r="20152" ht="10.199999999999999" hidden="1" x14ac:dyDescent="0.2"/>
    <row r="20153" ht="10.199999999999999" hidden="1" x14ac:dyDescent="0.2"/>
    <row r="20154" ht="10.199999999999999" hidden="1" x14ac:dyDescent="0.2"/>
    <row r="20155" ht="10.199999999999999" hidden="1" x14ac:dyDescent="0.2"/>
    <row r="20156" ht="10.199999999999999" hidden="1" x14ac:dyDescent="0.2"/>
    <row r="20157" ht="10.199999999999999" hidden="1" x14ac:dyDescent="0.2"/>
    <row r="20158" ht="10.199999999999999" hidden="1" x14ac:dyDescent="0.2"/>
    <row r="20159" ht="10.199999999999999" hidden="1" x14ac:dyDescent="0.2"/>
    <row r="20160" ht="10.199999999999999" hidden="1" x14ac:dyDescent="0.2"/>
    <row r="20161" ht="10.199999999999999" hidden="1" x14ac:dyDescent="0.2"/>
    <row r="20162" ht="10.199999999999999" hidden="1" x14ac:dyDescent="0.2"/>
    <row r="20163" ht="10.199999999999999" hidden="1" x14ac:dyDescent="0.2"/>
    <row r="20164" ht="10.199999999999999" hidden="1" x14ac:dyDescent="0.2"/>
    <row r="20165" ht="10.199999999999999" hidden="1" x14ac:dyDescent="0.2"/>
    <row r="20166" ht="10.199999999999999" hidden="1" x14ac:dyDescent="0.2"/>
    <row r="20167" ht="10.199999999999999" hidden="1" x14ac:dyDescent="0.2"/>
    <row r="20168" ht="10.199999999999999" hidden="1" x14ac:dyDescent="0.2"/>
    <row r="20169" ht="10.199999999999999" hidden="1" x14ac:dyDescent="0.2"/>
    <row r="20170" ht="10.199999999999999" hidden="1" x14ac:dyDescent="0.2"/>
    <row r="20171" ht="10.199999999999999" hidden="1" x14ac:dyDescent="0.2"/>
    <row r="20172" ht="10.199999999999999" hidden="1" x14ac:dyDescent="0.2"/>
    <row r="20173" ht="10.199999999999999" hidden="1" x14ac:dyDescent="0.2"/>
    <row r="20174" ht="10.199999999999999" hidden="1" x14ac:dyDescent="0.2"/>
    <row r="20175" ht="10.199999999999999" hidden="1" x14ac:dyDescent="0.2"/>
    <row r="20176" ht="10.199999999999999" hidden="1" x14ac:dyDescent="0.2"/>
    <row r="20177" ht="10.199999999999999" hidden="1" x14ac:dyDescent="0.2"/>
    <row r="20178" ht="10.199999999999999" hidden="1" x14ac:dyDescent="0.2"/>
    <row r="20179" ht="10.199999999999999" hidden="1" x14ac:dyDescent="0.2"/>
    <row r="20180" ht="10.199999999999999" hidden="1" x14ac:dyDescent="0.2"/>
    <row r="20181" ht="10.199999999999999" hidden="1" x14ac:dyDescent="0.2"/>
    <row r="20182" ht="10.199999999999999" hidden="1" x14ac:dyDescent="0.2"/>
    <row r="20183" ht="10.199999999999999" hidden="1" x14ac:dyDescent="0.2"/>
    <row r="20184" ht="10.199999999999999" hidden="1" x14ac:dyDescent="0.2"/>
    <row r="20185" ht="10.199999999999999" hidden="1" x14ac:dyDescent="0.2"/>
    <row r="20186" ht="10.199999999999999" hidden="1" x14ac:dyDescent="0.2"/>
    <row r="20187" ht="10.199999999999999" hidden="1" x14ac:dyDescent="0.2"/>
    <row r="20188" ht="10.199999999999999" hidden="1" x14ac:dyDescent="0.2"/>
    <row r="20189" ht="10.199999999999999" hidden="1" x14ac:dyDescent="0.2"/>
    <row r="20190" ht="10.199999999999999" hidden="1" x14ac:dyDescent="0.2"/>
    <row r="20191" ht="10.199999999999999" hidden="1" x14ac:dyDescent="0.2"/>
    <row r="20192" ht="10.199999999999999" hidden="1" x14ac:dyDescent="0.2"/>
    <row r="20193" ht="10.199999999999999" hidden="1" x14ac:dyDescent="0.2"/>
    <row r="20194" ht="10.199999999999999" hidden="1" x14ac:dyDescent="0.2"/>
    <row r="20195" ht="10.199999999999999" hidden="1" x14ac:dyDescent="0.2"/>
    <row r="20196" ht="10.199999999999999" hidden="1" x14ac:dyDescent="0.2"/>
    <row r="20197" ht="10.199999999999999" hidden="1" x14ac:dyDescent="0.2"/>
    <row r="20198" ht="10.199999999999999" hidden="1" x14ac:dyDescent="0.2"/>
    <row r="20199" ht="10.199999999999999" hidden="1" x14ac:dyDescent="0.2"/>
    <row r="20200" ht="10.199999999999999" hidden="1" x14ac:dyDescent="0.2"/>
    <row r="20201" ht="10.199999999999999" hidden="1" x14ac:dyDescent="0.2"/>
    <row r="20202" ht="10.199999999999999" hidden="1" x14ac:dyDescent="0.2"/>
    <row r="20203" ht="10.199999999999999" hidden="1" x14ac:dyDescent="0.2"/>
    <row r="20204" ht="10.199999999999999" hidden="1" x14ac:dyDescent="0.2"/>
    <row r="20205" ht="10.199999999999999" hidden="1" x14ac:dyDescent="0.2"/>
    <row r="20206" ht="10.199999999999999" hidden="1" x14ac:dyDescent="0.2"/>
    <row r="20207" ht="10.199999999999999" hidden="1" x14ac:dyDescent="0.2"/>
    <row r="20208" ht="10.199999999999999" hidden="1" x14ac:dyDescent="0.2"/>
    <row r="20209" ht="10.199999999999999" hidden="1" x14ac:dyDescent="0.2"/>
    <row r="20210" ht="10.199999999999999" hidden="1" x14ac:dyDescent="0.2"/>
    <row r="20211" ht="10.199999999999999" hidden="1" x14ac:dyDescent="0.2"/>
    <row r="20212" ht="10.199999999999999" hidden="1" x14ac:dyDescent="0.2"/>
    <row r="20213" ht="10.199999999999999" hidden="1" x14ac:dyDescent="0.2"/>
    <row r="20214" ht="10.199999999999999" hidden="1" x14ac:dyDescent="0.2"/>
    <row r="20215" ht="10.199999999999999" hidden="1" x14ac:dyDescent="0.2"/>
    <row r="20216" ht="10.199999999999999" hidden="1" x14ac:dyDescent="0.2"/>
    <row r="20217" ht="10.199999999999999" hidden="1" x14ac:dyDescent="0.2"/>
    <row r="20218" ht="10.199999999999999" hidden="1" x14ac:dyDescent="0.2"/>
    <row r="20219" ht="10.199999999999999" hidden="1" x14ac:dyDescent="0.2"/>
    <row r="20220" ht="10.199999999999999" hidden="1" x14ac:dyDescent="0.2"/>
    <row r="20221" ht="10.199999999999999" hidden="1" x14ac:dyDescent="0.2"/>
    <row r="20222" ht="10.199999999999999" hidden="1" x14ac:dyDescent="0.2"/>
    <row r="20223" ht="10.199999999999999" hidden="1" x14ac:dyDescent="0.2"/>
    <row r="20224" ht="10.199999999999999" hidden="1" x14ac:dyDescent="0.2"/>
    <row r="20225" ht="10.199999999999999" hidden="1" x14ac:dyDescent="0.2"/>
    <row r="20226" ht="10.199999999999999" hidden="1" x14ac:dyDescent="0.2"/>
    <row r="20227" ht="10.199999999999999" hidden="1" x14ac:dyDescent="0.2"/>
    <row r="20228" ht="10.199999999999999" hidden="1" x14ac:dyDescent="0.2"/>
    <row r="20229" ht="10.199999999999999" hidden="1" x14ac:dyDescent="0.2"/>
    <row r="20230" ht="10.199999999999999" hidden="1" x14ac:dyDescent="0.2"/>
    <row r="20231" ht="10.199999999999999" hidden="1" x14ac:dyDescent="0.2"/>
    <row r="20232" ht="10.199999999999999" hidden="1" x14ac:dyDescent="0.2"/>
    <row r="20233" ht="10.199999999999999" hidden="1" x14ac:dyDescent="0.2"/>
    <row r="20234" ht="10.199999999999999" hidden="1" x14ac:dyDescent="0.2"/>
    <row r="20235" ht="10.199999999999999" hidden="1" x14ac:dyDescent="0.2"/>
    <row r="20236" ht="10.199999999999999" hidden="1" x14ac:dyDescent="0.2"/>
    <row r="20237" ht="10.199999999999999" hidden="1" x14ac:dyDescent="0.2"/>
    <row r="20238" ht="10.199999999999999" hidden="1" x14ac:dyDescent="0.2"/>
    <row r="20239" ht="10.199999999999999" hidden="1" x14ac:dyDescent="0.2"/>
    <row r="20240" ht="10.199999999999999" hidden="1" x14ac:dyDescent="0.2"/>
    <row r="20241" ht="10.199999999999999" hidden="1" x14ac:dyDescent="0.2"/>
    <row r="20242" ht="10.199999999999999" hidden="1" x14ac:dyDescent="0.2"/>
    <row r="20243" ht="10.199999999999999" hidden="1" x14ac:dyDescent="0.2"/>
    <row r="20244" ht="10.199999999999999" hidden="1" x14ac:dyDescent="0.2"/>
    <row r="20245" ht="10.199999999999999" hidden="1" x14ac:dyDescent="0.2"/>
    <row r="20246" ht="10.199999999999999" hidden="1" x14ac:dyDescent="0.2"/>
    <row r="20247" ht="10.199999999999999" hidden="1" x14ac:dyDescent="0.2"/>
    <row r="20248" ht="10.199999999999999" hidden="1" x14ac:dyDescent="0.2"/>
    <row r="20249" ht="10.199999999999999" hidden="1" x14ac:dyDescent="0.2"/>
    <row r="20250" ht="10.199999999999999" hidden="1" x14ac:dyDescent="0.2"/>
    <row r="20251" ht="10.199999999999999" hidden="1" x14ac:dyDescent="0.2"/>
    <row r="20252" ht="10.199999999999999" hidden="1" x14ac:dyDescent="0.2"/>
    <row r="20253" ht="10.199999999999999" hidden="1" x14ac:dyDescent="0.2"/>
    <row r="20254" ht="10.199999999999999" hidden="1" x14ac:dyDescent="0.2"/>
    <row r="20255" ht="10.199999999999999" hidden="1" x14ac:dyDescent="0.2"/>
    <row r="20256" ht="10.199999999999999" hidden="1" x14ac:dyDescent="0.2"/>
    <row r="20257" ht="10.199999999999999" hidden="1" x14ac:dyDescent="0.2"/>
    <row r="20258" ht="10.199999999999999" hidden="1" x14ac:dyDescent="0.2"/>
    <row r="20259" ht="10.199999999999999" hidden="1" x14ac:dyDescent="0.2"/>
    <row r="20260" ht="10.199999999999999" hidden="1" x14ac:dyDescent="0.2"/>
    <row r="20261" ht="10.199999999999999" hidden="1" x14ac:dyDescent="0.2"/>
    <row r="20262" ht="10.199999999999999" hidden="1" x14ac:dyDescent="0.2"/>
    <row r="20263" ht="10.199999999999999" hidden="1" x14ac:dyDescent="0.2"/>
    <row r="20264" ht="10.199999999999999" hidden="1" x14ac:dyDescent="0.2"/>
    <row r="20265" ht="10.199999999999999" hidden="1" x14ac:dyDescent="0.2"/>
    <row r="20266" ht="10.199999999999999" hidden="1" x14ac:dyDescent="0.2"/>
    <row r="20267" ht="10.199999999999999" hidden="1" x14ac:dyDescent="0.2"/>
    <row r="20268" ht="10.199999999999999" hidden="1" x14ac:dyDescent="0.2"/>
    <row r="20269" ht="10.199999999999999" hidden="1" x14ac:dyDescent="0.2"/>
    <row r="20270" ht="10.199999999999999" hidden="1" x14ac:dyDescent="0.2"/>
    <row r="20271" ht="10.199999999999999" hidden="1" x14ac:dyDescent="0.2"/>
    <row r="20272" ht="10.199999999999999" hidden="1" x14ac:dyDescent="0.2"/>
    <row r="20273" ht="10.199999999999999" hidden="1" x14ac:dyDescent="0.2"/>
    <row r="20274" ht="10.199999999999999" hidden="1" x14ac:dyDescent="0.2"/>
    <row r="20275" ht="10.199999999999999" hidden="1" x14ac:dyDescent="0.2"/>
    <row r="20276" ht="10.199999999999999" hidden="1" x14ac:dyDescent="0.2"/>
    <row r="20277" ht="10.199999999999999" hidden="1" x14ac:dyDescent="0.2"/>
    <row r="20278" ht="10.199999999999999" hidden="1" x14ac:dyDescent="0.2"/>
    <row r="20279" ht="10.199999999999999" hidden="1" x14ac:dyDescent="0.2"/>
    <row r="20280" ht="10.199999999999999" hidden="1" x14ac:dyDescent="0.2"/>
    <row r="20281" ht="10.199999999999999" hidden="1" x14ac:dyDescent="0.2"/>
    <row r="20282" ht="10.199999999999999" hidden="1" x14ac:dyDescent="0.2"/>
    <row r="20283" ht="10.199999999999999" hidden="1" x14ac:dyDescent="0.2"/>
    <row r="20284" ht="10.199999999999999" hidden="1" x14ac:dyDescent="0.2"/>
    <row r="20285" ht="10.199999999999999" hidden="1" x14ac:dyDescent="0.2"/>
    <row r="20286" ht="10.199999999999999" hidden="1" x14ac:dyDescent="0.2"/>
    <row r="20287" ht="10.199999999999999" hidden="1" x14ac:dyDescent="0.2"/>
    <row r="20288" ht="10.199999999999999" hidden="1" x14ac:dyDescent="0.2"/>
    <row r="20289" ht="10.199999999999999" hidden="1" x14ac:dyDescent="0.2"/>
    <row r="20290" ht="10.199999999999999" hidden="1" x14ac:dyDescent="0.2"/>
    <row r="20291" ht="10.199999999999999" hidden="1" x14ac:dyDescent="0.2"/>
    <row r="20292" ht="10.199999999999999" hidden="1" x14ac:dyDescent="0.2"/>
    <row r="20293" ht="10.199999999999999" hidden="1" x14ac:dyDescent="0.2"/>
    <row r="20294" ht="10.199999999999999" hidden="1" x14ac:dyDescent="0.2"/>
    <row r="20295" ht="10.199999999999999" hidden="1" x14ac:dyDescent="0.2"/>
    <row r="20296" ht="10.199999999999999" hidden="1" x14ac:dyDescent="0.2"/>
    <row r="20297" ht="10.199999999999999" hidden="1" x14ac:dyDescent="0.2"/>
    <row r="20298" ht="10.199999999999999" hidden="1" x14ac:dyDescent="0.2"/>
    <row r="20299" ht="10.199999999999999" hidden="1" x14ac:dyDescent="0.2"/>
    <row r="20300" ht="10.199999999999999" hidden="1" x14ac:dyDescent="0.2"/>
    <row r="20301" ht="10.199999999999999" hidden="1" x14ac:dyDescent="0.2"/>
    <row r="20302" ht="10.199999999999999" hidden="1" x14ac:dyDescent="0.2"/>
    <row r="20303" ht="10.199999999999999" hidden="1" x14ac:dyDescent="0.2"/>
    <row r="20304" ht="10.199999999999999" hidden="1" x14ac:dyDescent="0.2"/>
    <row r="20305" ht="10.199999999999999" hidden="1" x14ac:dyDescent="0.2"/>
    <row r="20306" ht="10.199999999999999" hidden="1" x14ac:dyDescent="0.2"/>
    <row r="20307" ht="10.199999999999999" hidden="1" x14ac:dyDescent="0.2"/>
    <row r="20308" ht="10.199999999999999" hidden="1" x14ac:dyDescent="0.2"/>
    <row r="20309" ht="10.199999999999999" hidden="1" x14ac:dyDescent="0.2"/>
    <row r="20310" ht="10.199999999999999" hidden="1" x14ac:dyDescent="0.2"/>
    <row r="20311" ht="10.199999999999999" hidden="1" x14ac:dyDescent="0.2"/>
    <row r="20312" ht="10.199999999999999" hidden="1" x14ac:dyDescent="0.2"/>
    <row r="20313" ht="10.199999999999999" hidden="1" x14ac:dyDescent="0.2"/>
    <row r="20314" ht="10.199999999999999" hidden="1" x14ac:dyDescent="0.2"/>
    <row r="20315" ht="10.199999999999999" hidden="1" x14ac:dyDescent="0.2"/>
    <row r="20316" ht="10.199999999999999" hidden="1" x14ac:dyDescent="0.2"/>
    <row r="20317" ht="10.199999999999999" hidden="1" x14ac:dyDescent="0.2"/>
    <row r="20318" ht="10.199999999999999" hidden="1" x14ac:dyDescent="0.2"/>
    <row r="20319" ht="10.199999999999999" hidden="1" x14ac:dyDescent="0.2"/>
    <row r="20320" ht="10.199999999999999" hidden="1" x14ac:dyDescent="0.2"/>
    <row r="20321" ht="10.199999999999999" hidden="1" x14ac:dyDescent="0.2"/>
    <row r="20322" ht="10.199999999999999" hidden="1" x14ac:dyDescent="0.2"/>
    <row r="20323" ht="10.199999999999999" hidden="1" x14ac:dyDescent="0.2"/>
    <row r="20324" ht="10.199999999999999" hidden="1" x14ac:dyDescent="0.2"/>
    <row r="20325" ht="10.199999999999999" hidden="1" x14ac:dyDescent="0.2"/>
    <row r="20326" ht="10.199999999999999" hidden="1" x14ac:dyDescent="0.2"/>
    <row r="20327" ht="10.199999999999999" hidden="1" x14ac:dyDescent="0.2"/>
    <row r="20328" ht="10.199999999999999" hidden="1" x14ac:dyDescent="0.2"/>
    <row r="20329" ht="10.199999999999999" hidden="1" x14ac:dyDescent="0.2"/>
    <row r="20330" ht="10.199999999999999" hidden="1" x14ac:dyDescent="0.2"/>
    <row r="20331" ht="10.199999999999999" hidden="1" x14ac:dyDescent="0.2"/>
    <row r="20332" ht="10.199999999999999" hidden="1" x14ac:dyDescent="0.2"/>
    <row r="20333" ht="10.199999999999999" hidden="1" x14ac:dyDescent="0.2"/>
    <row r="20334" ht="10.199999999999999" hidden="1" x14ac:dyDescent="0.2"/>
    <row r="20335" ht="10.199999999999999" hidden="1" x14ac:dyDescent="0.2"/>
    <row r="20336" ht="10.199999999999999" hidden="1" x14ac:dyDescent="0.2"/>
    <row r="20337" ht="10.199999999999999" hidden="1" x14ac:dyDescent="0.2"/>
    <row r="20338" ht="10.199999999999999" hidden="1" x14ac:dyDescent="0.2"/>
    <row r="20339" ht="10.199999999999999" hidden="1" x14ac:dyDescent="0.2"/>
    <row r="20340" ht="10.199999999999999" hidden="1" x14ac:dyDescent="0.2"/>
    <row r="20341" ht="10.199999999999999" hidden="1" x14ac:dyDescent="0.2"/>
    <row r="20342" ht="10.199999999999999" hidden="1" x14ac:dyDescent="0.2"/>
    <row r="20343" ht="10.199999999999999" hidden="1" x14ac:dyDescent="0.2"/>
    <row r="20344" ht="10.199999999999999" hidden="1" x14ac:dyDescent="0.2"/>
    <row r="20345" ht="10.199999999999999" hidden="1" x14ac:dyDescent="0.2"/>
    <row r="20346" ht="10.199999999999999" hidden="1" x14ac:dyDescent="0.2"/>
    <row r="20347" ht="10.199999999999999" hidden="1" x14ac:dyDescent="0.2"/>
    <row r="20348" ht="10.199999999999999" hidden="1" x14ac:dyDescent="0.2"/>
    <row r="20349" ht="10.199999999999999" hidden="1" x14ac:dyDescent="0.2"/>
    <row r="20350" ht="10.199999999999999" hidden="1" x14ac:dyDescent="0.2"/>
    <row r="20351" ht="10.199999999999999" hidden="1" x14ac:dyDescent="0.2"/>
    <row r="20352" ht="10.199999999999999" hidden="1" x14ac:dyDescent="0.2"/>
    <row r="20353" ht="10.199999999999999" hidden="1" x14ac:dyDescent="0.2"/>
    <row r="20354" ht="10.199999999999999" hidden="1" x14ac:dyDescent="0.2"/>
    <row r="20355" ht="10.199999999999999" hidden="1" x14ac:dyDescent="0.2"/>
    <row r="20356" ht="10.199999999999999" hidden="1" x14ac:dyDescent="0.2"/>
    <row r="20357" ht="10.199999999999999" hidden="1" x14ac:dyDescent="0.2"/>
    <row r="20358" ht="10.199999999999999" hidden="1" x14ac:dyDescent="0.2"/>
    <row r="20359" ht="10.199999999999999" hidden="1" x14ac:dyDescent="0.2"/>
    <row r="20360" ht="10.199999999999999" hidden="1" x14ac:dyDescent="0.2"/>
    <row r="20361" ht="10.199999999999999" hidden="1" x14ac:dyDescent="0.2"/>
    <row r="20362" ht="10.199999999999999" hidden="1" x14ac:dyDescent="0.2"/>
    <row r="20363" ht="10.199999999999999" hidden="1" x14ac:dyDescent="0.2"/>
    <row r="20364" ht="10.199999999999999" hidden="1" x14ac:dyDescent="0.2"/>
    <row r="20365" ht="10.199999999999999" hidden="1" x14ac:dyDescent="0.2"/>
    <row r="20366" ht="10.199999999999999" hidden="1" x14ac:dyDescent="0.2"/>
    <row r="20367" ht="10.199999999999999" hidden="1" x14ac:dyDescent="0.2"/>
    <row r="20368" ht="10.199999999999999" hidden="1" x14ac:dyDescent="0.2"/>
    <row r="20369" ht="10.199999999999999" hidden="1" x14ac:dyDescent="0.2"/>
    <row r="20370" ht="10.199999999999999" hidden="1" x14ac:dyDescent="0.2"/>
    <row r="20371" ht="10.199999999999999" hidden="1" x14ac:dyDescent="0.2"/>
    <row r="20372" ht="10.199999999999999" hidden="1" x14ac:dyDescent="0.2"/>
    <row r="20373" ht="10.199999999999999" hidden="1" x14ac:dyDescent="0.2"/>
    <row r="20374" ht="10.199999999999999" hidden="1" x14ac:dyDescent="0.2"/>
    <row r="20375" ht="10.199999999999999" hidden="1" x14ac:dyDescent="0.2"/>
    <row r="20376" ht="10.199999999999999" hidden="1" x14ac:dyDescent="0.2"/>
    <row r="20377" ht="10.199999999999999" hidden="1" x14ac:dyDescent="0.2"/>
    <row r="20378" ht="10.199999999999999" hidden="1" x14ac:dyDescent="0.2"/>
    <row r="20379" ht="10.199999999999999" hidden="1" x14ac:dyDescent="0.2"/>
    <row r="20380" ht="10.199999999999999" hidden="1" x14ac:dyDescent="0.2"/>
    <row r="20381" ht="10.199999999999999" hidden="1" x14ac:dyDescent="0.2"/>
    <row r="20382" ht="10.199999999999999" hidden="1" x14ac:dyDescent="0.2"/>
    <row r="20383" ht="10.199999999999999" hidden="1" x14ac:dyDescent="0.2"/>
    <row r="20384" ht="10.199999999999999" hidden="1" x14ac:dyDescent="0.2"/>
    <row r="20385" ht="10.199999999999999" hidden="1" x14ac:dyDescent="0.2"/>
    <row r="20386" ht="10.199999999999999" hidden="1" x14ac:dyDescent="0.2"/>
    <row r="20387" ht="10.199999999999999" hidden="1" x14ac:dyDescent="0.2"/>
    <row r="20388" ht="10.199999999999999" hidden="1" x14ac:dyDescent="0.2"/>
    <row r="20389" ht="10.199999999999999" hidden="1" x14ac:dyDescent="0.2"/>
    <row r="20390" ht="10.199999999999999" hidden="1" x14ac:dyDescent="0.2"/>
    <row r="20391" ht="10.199999999999999" hidden="1" x14ac:dyDescent="0.2"/>
    <row r="20392" ht="10.199999999999999" hidden="1" x14ac:dyDescent="0.2"/>
    <row r="20393" ht="10.199999999999999" hidden="1" x14ac:dyDescent="0.2"/>
    <row r="20394" ht="10.199999999999999" hidden="1" x14ac:dyDescent="0.2"/>
    <row r="20395" ht="10.199999999999999" hidden="1" x14ac:dyDescent="0.2"/>
    <row r="20396" ht="10.199999999999999" hidden="1" x14ac:dyDescent="0.2"/>
    <row r="20397" ht="10.199999999999999" hidden="1" x14ac:dyDescent="0.2"/>
    <row r="20398" ht="10.199999999999999" hidden="1" x14ac:dyDescent="0.2"/>
    <row r="20399" ht="10.199999999999999" hidden="1" x14ac:dyDescent="0.2"/>
    <row r="20400" ht="10.199999999999999" hidden="1" x14ac:dyDescent="0.2"/>
    <row r="20401" ht="10.199999999999999" hidden="1" x14ac:dyDescent="0.2"/>
    <row r="20402" ht="10.199999999999999" hidden="1" x14ac:dyDescent="0.2"/>
    <row r="20403" ht="10.199999999999999" hidden="1" x14ac:dyDescent="0.2"/>
    <row r="20404" ht="10.199999999999999" hidden="1" x14ac:dyDescent="0.2"/>
    <row r="20405" ht="10.199999999999999" hidden="1" x14ac:dyDescent="0.2"/>
    <row r="20406" ht="10.199999999999999" hidden="1" x14ac:dyDescent="0.2"/>
    <row r="20407" ht="10.199999999999999" hidden="1" x14ac:dyDescent="0.2"/>
    <row r="20408" ht="10.199999999999999" hidden="1" x14ac:dyDescent="0.2"/>
    <row r="20409" ht="10.199999999999999" hidden="1" x14ac:dyDescent="0.2"/>
    <row r="20410" ht="10.199999999999999" hidden="1" x14ac:dyDescent="0.2"/>
    <row r="20411" ht="10.199999999999999" hidden="1" x14ac:dyDescent="0.2"/>
    <row r="20412" ht="10.199999999999999" hidden="1" x14ac:dyDescent="0.2"/>
    <row r="20413" ht="10.199999999999999" hidden="1" x14ac:dyDescent="0.2"/>
    <row r="20414" ht="10.199999999999999" hidden="1" x14ac:dyDescent="0.2"/>
    <row r="20415" ht="10.199999999999999" hidden="1" x14ac:dyDescent="0.2"/>
    <row r="20416" ht="10.199999999999999" hidden="1" x14ac:dyDescent="0.2"/>
    <row r="20417" ht="10.199999999999999" hidden="1" x14ac:dyDescent="0.2"/>
    <row r="20418" ht="10.199999999999999" hidden="1" x14ac:dyDescent="0.2"/>
    <row r="20419" ht="10.199999999999999" hidden="1" x14ac:dyDescent="0.2"/>
    <row r="20420" ht="10.199999999999999" hidden="1" x14ac:dyDescent="0.2"/>
    <row r="20421" ht="10.199999999999999" hidden="1" x14ac:dyDescent="0.2"/>
    <row r="20422" ht="10.199999999999999" hidden="1" x14ac:dyDescent="0.2"/>
    <row r="20423" ht="10.199999999999999" hidden="1" x14ac:dyDescent="0.2"/>
    <row r="20424" ht="10.199999999999999" hidden="1" x14ac:dyDescent="0.2"/>
    <row r="20425" ht="10.199999999999999" hidden="1" x14ac:dyDescent="0.2"/>
    <row r="20426" ht="10.199999999999999" hidden="1" x14ac:dyDescent="0.2"/>
    <row r="20427" ht="10.199999999999999" hidden="1" x14ac:dyDescent="0.2"/>
    <row r="20428" ht="10.199999999999999" hidden="1" x14ac:dyDescent="0.2"/>
    <row r="20429" ht="10.199999999999999" hidden="1" x14ac:dyDescent="0.2"/>
    <row r="20430" ht="10.199999999999999" hidden="1" x14ac:dyDescent="0.2"/>
    <row r="20431" ht="10.199999999999999" hidden="1" x14ac:dyDescent="0.2"/>
    <row r="20432" ht="10.199999999999999" hidden="1" x14ac:dyDescent="0.2"/>
    <row r="20433" ht="10.199999999999999" hidden="1" x14ac:dyDescent="0.2"/>
    <row r="20434" ht="10.199999999999999" hidden="1" x14ac:dyDescent="0.2"/>
    <row r="20435" ht="10.199999999999999" hidden="1" x14ac:dyDescent="0.2"/>
    <row r="20436" ht="10.199999999999999" hidden="1" x14ac:dyDescent="0.2"/>
    <row r="20437" ht="10.199999999999999" hidden="1" x14ac:dyDescent="0.2"/>
    <row r="20438" ht="10.199999999999999" hidden="1" x14ac:dyDescent="0.2"/>
    <row r="20439" ht="10.199999999999999" hidden="1" x14ac:dyDescent="0.2"/>
    <row r="20440" ht="10.199999999999999" hidden="1" x14ac:dyDescent="0.2"/>
    <row r="20441" ht="10.199999999999999" hidden="1" x14ac:dyDescent="0.2"/>
    <row r="20442" ht="10.199999999999999" hidden="1" x14ac:dyDescent="0.2"/>
    <row r="20443" ht="10.199999999999999" hidden="1" x14ac:dyDescent="0.2"/>
    <row r="20444" ht="10.199999999999999" hidden="1" x14ac:dyDescent="0.2"/>
    <row r="20445" ht="10.199999999999999" hidden="1" x14ac:dyDescent="0.2"/>
    <row r="20446" ht="10.199999999999999" hidden="1" x14ac:dyDescent="0.2"/>
    <row r="20447" ht="10.199999999999999" hidden="1" x14ac:dyDescent="0.2"/>
    <row r="20448" ht="10.199999999999999" hidden="1" x14ac:dyDescent="0.2"/>
    <row r="20449" ht="10.199999999999999" hidden="1" x14ac:dyDescent="0.2"/>
    <row r="20450" ht="10.199999999999999" hidden="1" x14ac:dyDescent="0.2"/>
    <row r="20451" ht="10.199999999999999" hidden="1" x14ac:dyDescent="0.2"/>
    <row r="20452" ht="10.199999999999999" hidden="1" x14ac:dyDescent="0.2"/>
    <row r="20453" ht="10.199999999999999" hidden="1" x14ac:dyDescent="0.2"/>
    <row r="20454" ht="10.199999999999999" hidden="1" x14ac:dyDescent="0.2"/>
    <row r="20455" ht="10.199999999999999" hidden="1" x14ac:dyDescent="0.2"/>
    <row r="20456" ht="10.199999999999999" hidden="1" x14ac:dyDescent="0.2"/>
    <row r="20457" ht="10.199999999999999" hidden="1" x14ac:dyDescent="0.2"/>
    <row r="20458" ht="10.199999999999999" hidden="1" x14ac:dyDescent="0.2"/>
    <row r="20459" ht="10.199999999999999" hidden="1" x14ac:dyDescent="0.2"/>
    <row r="20460" ht="10.199999999999999" hidden="1" x14ac:dyDescent="0.2"/>
    <row r="20461" ht="10.199999999999999" hidden="1" x14ac:dyDescent="0.2"/>
    <row r="20462" ht="10.199999999999999" hidden="1" x14ac:dyDescent="0.2"/>
    <row r="20463" ht="10.199999999999999" hidden="1" x14ac:dyDescent="0.2"/>
    <row r="20464" ht="10.199999999999999" hidden="1" x14ac:dyDescent="0.2"/>
    <row r="20465" ht="10.199999999999999" hidden="1" x14ac:dyDescent="0.2"/>
    <row r="20466" ht="10.199999999999999" hidden="1" x14ac:dyDescent="0.2"/>
    <row r="20467" ht="10.199999999999999" hidden="1" x14ac:dyDescent="0.2"/>
    <row r="20468" ht="10.199999999999999" hidden="1" x14ac:dyDescent="0.2"/>
    <row r="20469" ht="10.199999999999999" hidden="1" x14ac:dyDescent="0.2"/>
    <row r="20470" ht="10.199999999999999" hidden="1" x14ac:dyDescent="0.2"/>
    <row r="20471" ht="10.199999999999999" hidden="1" x14ac:dyDescent="0.2"/>
    <row r="20472" ht="10.199999999999999" hidden="1" x14ac:dyDescent="0.2"/>
    <row r="20473" ht="10.199999999999999" hidden="1" x14ac:dyDescent="0.2"/>
    <row r="20474" ht="10.199999999999999" hidden="1" x14ac:dyDescent="0.2"/>
    <row r="20475" ht="10.199999999999999" hidden="1" x14ac:dyDescent="0.2"/>
    <row r="20476" ht="10.199999999999999" hidden="1" x14ac:dyDescent="0.2"/>
    <row r="20477" ht="10.199999999999999" hidden="1" x14ac:dyDescent="0.2"/>
    <row r="20478" ht="10.199999999999999" hidden="1" x14ac:dyDescent="0.2"/>
    <row r="20479" ht="10.199999999999999" hidden="1" x14ac:dyDescent="0.2"/>
    <row r="20480" ht="10.199999999999999" hidden="1" x14ac:dyDescent="0.2"/>
    <row r="20481" ht="10.199999999999999" hidden="1" x14ac:dyDescent="0.2"/>
    <row r="20482" ht="10.199999999999999" hidden="1" x14ac:dyDescent="0.2"/>
    <row r="20483" ht="10.199999999999999" hidden="1" x14ac:dyDescent="0.2"/>
    <row r="20484" ht="10.199999999999999" hidden="1" x14ac:dyDescent="0.2"/>
    <row r="20485" ht="10.199999999999999" hidden="1" x14ac:dyDescent="0.2"/>
    <row r="20486" ht="10.199999999999999" hidden="1" x14ac:dyDescent="0.2"/>
    <row r="20487" ht="10.199999999999999" hidden="1" x14ac:dyDescent="0.2"/>
    <row r="20488" ht="10.199999999999999" hidden="1" x14ac:dyDescent="0.2"/>
    <row r="20489" ht="10.199999999999999" hidden="1" x14ac:dyDescent="0.2"/>
    <row r="20490" ht="10.199999999999999" hidden="1" x14ac:dyDescent="0.2"/>
    <row r="20491" ht="10.199999999999999" hidden="1" x14ac:dyDescent="0.2"/>
    <row r="20492" ht="10.199999999999999" hidden="1" x14ac:dyDescent="0.2"/>
    <row r="20493" ht="10.199999999999999" hidden="1" x14ac:dyDescent="0.2"/>
    <row r="20494" ht="10.199999999999999" hidden="1" x14ac:dyDescent="0.2"/>
    <row r="20495" ht="10.199999999999999" hidden="1" x14ac:dyDescent="0.2"/>
    <row r="20496" ht="10.199999999999999" hidden="1" x14ac:dyDescent="0.2"/>
    <row r="20497" ht="10.199999999999999" hidden="1" x14ac:dyDescent="0.2"/>
    <row r="20498" ht="10.199999999999999" hidden="1" x14ac:dyDescent="0.2"/>
    <row r="20499" ht="10.199999999999999" hidden="1" x14ac:dyDescent="0.2"/>
    <row r="20500" ht="10.199999999999999" hidden="1" x14ac:dyDescent="0.2"/>
    <row r="20501" ht="10.199999999999999" hidden="1" x14ac:dyDescent="0.2"/>
    <row r="20502" ht="10.199999999999999" hidden="1" x14ac:dyDescent="0.2"/>
    <row r="20503" ht="10.199999999999999" hidden="1" x14ac:dyDescent="0.2"/>
    <row r="20504" ht="10.199999999999999" hidden="1" x14ac:dyDescent="0.2"/>
    <row r="20505" ht="10.199999999999999" hidden="1" x14ac:dyDescent="0.2"/>
    <row r="20506" ht="10.199999999999999" hidden="1" x14ac:dyDescent="0.2"/>
    <row r="20507" ht="10.199999999999999" hidden="1" x14ac:dyDescent="0.2"/>
    <row r="20508" ht="10.199999999999999" hidden="1" x14ac:dyDescent="0.2"/>
    <row r="20509" ht="10.199999999999999" hidden="1" x14ac:dyDescent="0.2"/>
    <row r="20510" ht="10.199999999999999" hidden="1" x14ac:dyDescent="0.2"/>
    <row r="20511" ht="10.199999999999999" hidden="1" x14ac:dyDescent="0.2"/>
    <row r="20512" ht="10.199999999999999" hidden="1" x14ac:dyDescent="0.2"/>
    <row r="20513" ht="10.199999999999999" hidden="1" x14ac:dyDescent="0.2"/>
    <row r="20514" ht="10.199999999999999" hidden="1" x14ac:dyDescent="0.2"/>
    <row r="20515" ht="10.199999999999999" hidden="1" x14ac:dyDescent="0.2"/>
    <row r="20516" ht="10.199999999999999" hidden="1" x14ac:dyDescent="0.2"/>
    <row r="20517" ht="10.199999999999999" hidden="1" x14ac:dyDescent="0.2"/>
    <row r="20518" ht="10.199999999999999" hidden="1" x14ac:dyDescent="0.2"/>
    <row r="20519" ht="10.199999999999999" hidden="1" x14ac:dyDescent="0.2"/>
    <row r="20520" ht="10.199999999999999" hidden="1" x14ac:dyDescent="0.2"/>
    <row r="20521" ht="10.199999999999999" hidden="1" x14ac:dyDescent="0.2"/>
    <row r="20522" ht="10.199999999999999" hidden="1" x14ac:dyDescent="0.2"/>
    <row r="20523" ht="10.199999999999999" hidden="1" x14ac:dyDescent="0.2"/>
    <row r="20524" ht="10.199999999999999" hidden="1" x14ac:dyDescent="0.2"/>
    <row r="20525" ht="10.199999999999999" hidden="1" x14ac:dyDescent="0.2"/>
    <row r="20526" ht="10.199999999999999" hidden="1" x14ac:dyDescent="0.2"/>
    <row r="20527" ht="10.199999999999999" hidden="1" x14ac:dyDescent="0.2"/>
    <row r="20528" ht="10.199999999999999" hidden="1" x14ac:dyDescent="0.2"/>
    <row r="20529" ht="10.199999999999999" hidden="1" x14ac:dyDescent="0.2"/>
    <row r="20530" ht="10.199999999999999" hidden="1" x14ac:dyDescent="0.2"/>
    <row r="20531" ht="10.199999999999999" hidden="1" x14ac:dyDescent="0.2"/>
    <row r="20532" ht="10.199999999999999" hidden="1" x14ac:dyDescent="0.2"/>
    <row r="20533" ht="10.199999999999999" hidden="1" x14ac:dyDescent="0.2"/>
    <row r="20534" ht="10.199999999999999" hidden="1" x14ac:dyDescent="0.2"/>
    <row r="20535" ht="10.199999999999999" hidden="1" x14ac:dyDescent="0.2"/>
    <row r="20536" ht="10.199999999999999" hidden="1" x14ac:dyDescent="0.2"/>
    <row r="20537" ht="10.199999999999999" hidden="1" x14ac:dyDescent="0.2"/>
    <row r="20538" ht="10.199999999999999" hidden="1" x14ac:dyDescent="0.2"/>
    <row r="20539" ht="10.199999999999999" hidden="1" x14ac:dyDescent="0.2"/>
    <row r="20540" ht="10.199999999999999" hidden="1" x14ac:dyDescent="0.2"/>
    <row r="20541" ht="10.199999999999999" hidden="1" x14ac:dyDescent="0.2"/>
    <row r="20542" ht="10.199999999999999" hidden="1" x14ac:dyDescent="0.2"/>
    <row r="20543" ht="10.199999999999999" hidden="1" x14ac:dyDescent="0.2"/>
    <row r="20544" ht="10.199999999999999" hidden="1" x14ac:dyDescent="0.2"/>
    <row r="20545" ht="10.199999999999999" hidden="1" x14ac:dyDescent="0.2"/>
    <row r="20546" ht="10.199999999999999" hidden="1" x14ac:dyDescent="0.2"/>
    <row r="20547" ht="10.199999999999999" hidden="1" x14ac:dyDescent="0.2"/>
    <row r="20548" ht="10.199999999999999" hidden="1" x14ac:dyDescent="0.2"/>
    <row r="20549" ht="10.199999999999999" hidden="1" x14ac:dyDescent="0.2"/>
    <row r="20550" ht="10.199999999999999" hidden="1" x14ac:dyDescent="0.2"/>
    <row r="20551" ht="10.199999999999999" hidden="1" x14ac:dyDescent="0.2"/>
    <row r="20552" ht="10.199999999999999" hidden="1" x14ac:dyDescent="0.2"/>
    <row r="20553" ht="10.199999999999999" hidden="1" x14ac:dyDescent="0.2"/>
    <row r="20554" ht="10.199999999999999" hidden="1" x14ac:dyDescent="0.2"/>
    <row r="20555" ht="10.199999999999999" hidden="1" x14ac:dyDescent="0.2"/>
    <row r="20556" ht="10.199999999999999" hidden="1" x14ac:dyDescent="0.2"/>
    <row r="20557" ht="10.199999999999999" hidden="1" x14ac:dyDescent="0.2"/>
    <row r="20558" ht="10.199999999999999" hidden="1" x14ac:dyDescent="0.2"/>
    <row r="20559" ht="10.199999999999999" hidden="1" x14ac:dyDescent="0.2"/>
    <row r="20560" ht="10.199999999999999" hidden="1" x14ac:dyDescent="0.2"/>
    <row r="20561" ht="10.199999999999999" hidden="1" x14ac:dyDescent="0.2"/>
    <row r="20562" ht="10.199999999999999" hidden="1" x14ac:dyDescent="0.2"/>
    <row r="20563" ht="10.199999999999999" hidden="1" x14ac:dyDescent="0.2"/>
    <row r="20564" ht="10.199999999999999" hidden="1" x14ac:dyDescent="0.2"/>
    <row r="20565" ht="10.199999999999999" hidden="1" x14ac:dyDescent="0.2"/>
    <row r="20566" ht="10.199999999999999" hidden="1" x14ac:dyDescent="0.2"/>
    <row r="20567" ht="10.199999999999999" hidden="1" x14ac:dyDescent="0.2"/>
    <row r="20568" ht="10.199999999999999" hidden="1" x14ac:dyDescent="0.2"/>
    <row r="20569" ht="10.199999999999999" hidden="1" x14ac:dyDescent="0.2"/>
    <row r="20570" ht="10.199999999999999" hidden="1" x14ac:dyDescent="0.2"/>
    <row r="20571" ht="10.199999999999999" hidden="1" x14ac:dyDescent="0.2"/>
    <row r="20572" ht="10.199999999999999" hidden="1" x14ac:dyDescent="0.2"/>
    <row r="20573" ht="10.199999999999999" hidden="1" x14ac:dyDescent="0.2"/>
    <row r="20574" ht="10.199999999999999" hidden="1" x14ac:dyDescent="0.2"/>
    <row r="20575" ht="10.199999999999999" hidden="1" x14ac:dyDescent="0.2"/>
    <row r="20576" ht="10.199999999999999" hidden="1" x14ac:dyDescent="0.2"/>
    <row r="20577" ht="10.199999999999999" hidden="1" x14ac:dyDescent="0.2"/>
    <row r="20578" ht="10.199999999999999" hidden="1" x14ac:dyDescent="0.2"/>
    <row r="20579" ht="10.199999999999999" hidden="1" x14ac:dyDescent="0.2"/>
    <row r="20580" ht="10.199999999999999" hidden="1" x14ac:dyDescent="0.2"/>
    <row r="20581" ht="10.199999999999999" hidden="1" x14ac:dyDescent="0.2"/>
    <row r="20582" ht="10.199999999999999" hidden="1" x14ac:dyDescent="0.2"/>
    <row r="20583" ht="10.199999999999999" hidden="1" x14ac:dyDescent="0.2"/>
    <row r="20584" ht="10.199999999999999" hidden="1" x14ac:dyDescent="0.2"/>
    <row r="20585" ht="10.199999999999999" hidden="1" x14ac:dyDescent="0.2"/>
    <row r="20586" ht="10.199999999999999" hidden="1" x14ac:dyDescent="0.2"/>
    <row r="20587" ht="10.199999999999999" hidden="1" x14ac:dyDescent="0.2"/>
    <row r="20588" ht="10.199999999999999" hidden="1" x14ac:dyDescent="0.2"/>
    <row r="20589" ht="10.199999999999999" hidden="1" x14ac:dyDescent="0.2"/>
    <row r="20590" ht="10.199999999999999" hidden="1" x14ac:dyDescent="0.2"/>
    <row r="20591" ht="10.199999999999999" hidden="1" x14ac:dyDescent="0.2"/>
    <row r="20592" ht="10.199999999999999" hidden="1" x14ac:dyDescent="0.2"/>
    <row r="20593" ht="10.199999999999999" hidden="1" x14ac:dyDescent="0.2"/>
    <row r="20594" ht="10.199999999999999" hidden="1" x14ac:dyDescent="0.2"/>
    <row r="20595" ht="10.199999999999999" hidden="1" x14ac:dyDescent="0.2"/>
    <row r="20596" ht="10.199999999999999" hidden="1" x14ac:dyDescent="0.2"/>
    <row r="20597" ht="10.199999999999999" hidden="1" x14ac:dyDescent="0.2"/>
    <row r="20598" ht="10.199999999999999" hidden="1" x14ac:dyDescent="0.2"/>
    <row r="20599" ht="10.199999999999999" hidden="1" x14ac:dyDescent="0.2"/>
    <row r="20600" ht="10.199999999999999" hidden="1" x14ac:dyDescent="0.2"/>
    <row r="20601" ht="10.199999999999999" hidden="1" x14ac:dyDescent="0.2"/>
    <row r="20602" ht="10.199999999999999" hidden="1" x14ac:dyDescent="0.2"/>
    <row r="20603" ht="10.199999999999999" hidden="1" x14ac:dyDescent="0.2"/>
    <row r="20604" ht="10.199999999999999" hidden="1" x14ac:dyDescent="0.2"/>
    <row r="20605" ht="10.199999999999999" hidden="1" x14ac:dyDescent="0.2"/>
    <row r="20606" ht="10.199999999999999" hidden="1" x14ac:dyDescent="0.2"/>
    <row r="20607" ht="10.199999999999999" hidden="1" x14ac:dyDescent="0.2"/>
    <row r="20608" ht="10.199999999999999" hidden="1" x14ac:dyDescent="0.2"/>
    <row r="20609" ht="10.199999999999999" hidden="1" x14ac:dyDescent="0.2"/>
    <row r="20610" ht="10.199999999999999" hidden="1" x14ac:dyDescent="0.2"/>
    <row r="20611" ht="10.199999999999999" hidden="1" x14ac:dyDescent="0.2"/>
    <row r="20612" ht="10.199999999999999" hidden="1" x14ac:dyDescent="0.2"/>
    <row r="20613" ht="10.199999999999999" hidden="1" x14ac:dyDescent="0.2"/>
    <row r="20614" ht="10.199999999999999" hidden="1" x14ac:dyDescent="0.2"/>
    <row r="20615" ht="10.199999999999999" hidden="1" x14ac:dyDescent="0.2"/>
    <row r="20616" ht="10.199999999999999" hidden="1" x14ac:dyDescent="0.2"/>
    <row r="20617" ht="10.199999999999999" hidden="1" x14ac:dyDescent="0.2"/>
    <row r="20618" ht="10.199999999999999" hidden="1" x14ac:dyDescent="0.2"/>
    <row r="20619" ht="10.199999999999999" hidden="1" x14ac:dyDescent="0.2"/>
    <row r="20620" ht="10.199999999999999" hidden="1" x14ac:dyDescent="0.2"/>
    <row r="20621" ht="10.199999999999999" hidden="1" x14ac:dyDescent="0.2"/>
    <row r="20622" ht="10.199999999999999" hidden="1" x14ac:dyDescent="0.2"/>
    <row r="20623" ht="10.199999999999999" hidden="1" x14ac:dyDescent="0.2"/>
    <row r="20624" ht="10.199999999999999" hidden="1" x14ac:dyDescent="0.2"/>
    <row r="20625" ht="10.199999999999999" hidden="1" x14ac:dyDescent="0.2"/>
    <row r="20626" ht="10.199999999999999" hidden="1" x14ac:dyDescent="0.2"/>
    <row r="20627" ht="10.199999999999999" hidden="1" x14ac:dyDescent="0.2"/>
    <row r="20628" ht="10.199999999999999" hidden="1" x14ac:dyDescent="0.2"/>
    <row r="20629" ht="10.199999999999999" hidden="1" x14ac:dyDescent="0.2"/>
    <row r="20630" ht="10.199999999999999" hidden="1" x14ac:dyDescent="0.2"/>
    <row r="20631" ht="10.199999999999999" hidden="1" x14ac:dyDescent="0.2"/>
    <row r="20632" ht="10.199999999999999" hidden="1" x14ac:dyDescent="0.2"/>
    <row r="20633" ht="10.199999999999999" hidden="1" x14ac:dyDescent="0.2"/>
    <row r="20634" ht="10.199999999999999" hidden="1" x14ac:dyDescent="0.2"/>
    <row r="20635" ht="10.199999999999999" hidden="1" x14ac:dyDescent="0.2"/>
    <row r="20636" ht="10.199999999999999" hidden="1" x14ac:dyDescent="0.2"/>
    <row r="20637" ht="10.199999999999999" hidden="1" x14ac:dyDescent="0.2"/>
    <row r="20638" ht="10.199999999999999" hidden="1" x14ac:dyDescent="0.2"/>
    <row r="20639" ht="10.199999999999999" hidden="1" x14ac:dyDescent="0.2"/>
    <row r="20640" ht="10.199999999999999" hidden="1" x14ac:dyDescent="0.2"/>
    <row r="20641" ht="10.199999999999999" hidden="1" x14ac:dyDescent="0.2"/>
    <row r="20642" ht="10.199999999999999" hidden="1" x14ac:dyDescent="0.2"/>
    <row r="20643" ht="10.199999999999999" hidden="1" x14ac:dyDescent="0.2"/>
    <row r="20644" ht="10.199999999999999" hidden="1" x14ac:dyDescent="0.2"/>
    <row r="20645" ht="10.199999999999999" hidden="1" x14ac:dyDescent="0.2"/>
    <row r="20646" ht="10.199999999999999" hidden="1" x14ac:dyDescent="0.2"/>
    <row r="20647" ht="10.199999999999999" hidden="1" x14ac:dyDescent="0.2"/>
    <row r="20648" ht="10.199999999999999" hidden="1" x14ac:dyDescent="0.2"/>
    <row r="20649" ht="10.199999999999999" hidden="1" x14ac:dyDescent="0.2"/>
    <row r="20650" ht="10.199999999999999" hidden="1" x14ac:dyDescent="0.2"/>
    <row r="20651" ht="10.199999999999999" hidden="1" x14ac:dyDescent="0.2"/>
    <row r="20652" ht="10.199999999999999" hidden="1" x14ac:dyDescent="0.2"/>
    <row r="20653" ht="10.199999999999999" hidden="1" x14ac:dyDescent="0.2"/>
    <row r="20654" ht="10.199999999999999" hidden="1" x14ac:dyDescent="0.2"/>
    <row r="20655" ht="10.199999999999999" hidden="1" x14ac:dyDescent="0.2"/>
    <row r="20656" ht="10.199999999999999" hidden="1" x14ac:dyDescent="0.2"/>
    <row r="20657" ht="10.199999999999999" hidden="1" x14ac:dyDescent="0.2"/>
    <row r="20658" ht="10.199999999999999" hidden="1" x14ac:dyDescent="0.2"/>
    <row r="20659" ht="10.199999999999999" hidden="1" x14ac:dyDescent="0.2"/>
    <row r="20660" ht="10.199999999999999" hidden="1" x14ac:dyDescent="0.2"/>
    <row r="20661" ht="10.199999999999999" hidden="1" x14ac:dyDescent="0.2"/>
    <row r="20662" ht="10.199999999999999" hidden="1" x14ac:dyDescent="0.2"/>
    <row r="20663" ht="10.199999999999999" hidden="1" x14ac:dyDescent="0.2"/>
    <row r="20664" ht="10.199999999999999" hidden="1" x14ac:dyDescent="0.2"/>
    <row r="20665" ht="10.199999999999999" hidden="1" x14ac:dyDescent="0.2"/>
    <row r="20666" ht="10.199999999999999" hidden="1" x14ac:dyDescent="0.2"/>
    <row r="20667" ht="10.199999999999999" hidden="1" x14ac:dyDescent="0.2"/>
    <row r="20668" ht="10.199999999999999" hidden="1" x14ac:dyDescent="0.2"/>
    <row r="20669" ht="10.199999999999999" hidden="1" x14ac:dyDescent="0.2"/>
    <row r="20670" ht="10.199999999999999" hidden="1" x14ac:dyDescent="0.2"/>
    <row r="20671" ht="10.199999999999999" hidden="1" x14ac:dyDescent="0.2"/>
    <row r="20672" ht="10.199999999999999" hidden="1" x14ac:dyDescent="0.2"/>
    <row r="20673" ht="10.199999999999999" hidden="1" x14ac:dyDescent="0.2"/>
    <row r="20674" ht="10.199999999999999" hidden="1" x14ac:dyDescent="0.2"/>
    <row r="20675" ht="10.199999999999999" hidden="1" x14ac:dyDescent="0.2"/>
    <row r="20676" ht="10.199999999999999" hidden="1" x14ac:dyDescent="0.2"/>
    <row r="20677" ht="10.199999999999999" hidden="1" x14ac:dyDescent="0.2"/>
    <row r="20678" ht="10.199999999999999" hidden="1" x14ac:dyDescent="0.2"/>
    <row r="20679" ht="10.199999999999999" hidden="1" x14ac:dyDescent="0.2"/>
    <row r="20680" ht="10.199999999999999" hidden="1" x14ac:dyDescent="0.2"/>
    <row r="20681" ht="10.199999999999999" hidden="1" x14ac:dyDescent="0.2"/>
    <row r="20682" ht="10.199999999999999" hidden="1" x14ac:dyDescent="0.2"/>
    <row r="20683" ht="10.199999999999999" hidden="1" x14ac:dyDescent="0.2"/>
    <row r="20684" ht="10.199999999999999" hidden="1" x14ac:dyDescent="0.2"/>
    <row r="20685" ht="10.199999999999999" hidden="1" x14ac:dyDescent="0.2"/>
    <row r="20686" ht="10.199999999999999" hidden="1" x14ac:dyDescent="0.2"/>
    <row r="20687" ht="10.199999999999999" hidden="1" x14ac:dyDescent="0.2"/>
    <row r="20688" ht="10.199999999999999" hidden="1" x14ac:dyDescent="0.2"/>
    <row r="20689" ht="10.199999999999999" hidden="1" x14ac:dyDescent="0.2"/>
    <row r="20690" ht="10.199999999999999" hidden="1" x14ac:dyDescent="0.2"/>
    <row r="20691" ht="10.199999999999999" hidden="1" x14ac:dyDescent="0.2"/>
    <row r="20692" ht="10.199999999999999" hidden="1" x14ac:dyDescent="0.2"/>
    <row r="20693" ht="10.199999999999999" hidden="1" x14ac:dyDescent="0.2"/>
    <row r="20694" ht="10.199999999999999" hidden="1" x14ac:dyDescent="0.2"/>
    <row r="20695" ht="10.199999999999999" hidden="1" x14ac:dyDescent="0.2"/>
    <row r="20696" ht="10.199999999999999" hidden="1" x14ac:dyDescent="0.2"/>
    <row r="20697" ht="10.199999999999999" hidden="1" x14ac:dyDescent="0.2"/>
    <row r="20698" ht="10.199999999999999" hidden="1" x14ac:dyDescent="0.2"/>
    <row r="20699" ht="10.199999999999999" hidden="1" x14ac:dyDescent="0.2"/>
    <row r="20700" ht="10.199999999999999" hidden="1" x14ac:dyDescent="0.2"/>
    <row r="20701" ht="10.199999999999999" hidden="1" x14ac:dyDescent="0.2"/>
    <row r="20702" ht="10.199999999999999" hidden="1" x14ac:dyDescent="0.2"/>
    <row r="20703" ht="10.199999999999999" hidden="1" x14ac:dyDescent="0.2"/>
    <row r="20704" ht="10.199999999999999" hidden="1" x14ac:dyDescent="0.2"/>
    <row r="20705" ht="10.199999999999999" hidden="1" x14ac:dyDescent="0.2"/>
    <row r="20706" ht="10.199999999999999" hidden="1" x14ac:dyDescent="0.2"/>
    <row r="20707" ht="10.199999999999999" hidden="1" x14ac:dyDescent="0.2"/>
    <row r="20708" ht="10.199999999999999" hidden="1" x14ac:dyDescent="0.2"/>
    <row r="20709" ht="10.199999999999999" hidden="1" x14ac:dyDescent="0.2"/>
    <row r="20710" ht="10.199999999999999" hidden="1" x14ac:dyDescent="0.2"/>
    <row r="20711" ht="10.199999999999999" hidden="1" x14ac:dyDescent="0.2"/>
    <row r="20712" ht="10.199999999999999" hidden="1" x14ac:dyDescent="0.2"/>
    <row r="20713" ht="10.199999999999999" hidden="1" x14ac:dyDescent="0.2"/>
    <row r="20714" ht="10.199999999999999" hidden="1" x14ac:dyDescent="0.2"/>
    <row r="20715" ht="10.199999999999999" hidden="1" x14ac:dyDescent="0.2"/>
    <row r="20716" ht="10.199999999999999" hidden="1" x14ac:dyDescent="0.2"/>
    <row r="20717" ht="10.199999999999999" hidden="1" x14ac:dyDescent="0.2"/>
    <row r="20718" ht="10.199999999999999" hidden="1" x14ac:dyDescent="0.2"/>
    <row r="20719" ht="10.199999999999999" hidden="1" x14ac:dyDescent="0.2"/>
    <row r="20720" ht="10.199999999999999" hidden="1" x14ac:dyDescent="0.2"/>
    <row r="20721" ht="10.199999999999999" hidden="1" x14ac:dyDescent="0.2"/>
    <row r="20722" ht="10.199999999999999" hidden="1" x14ac:dyDescent="0.2"/>
    <row r="20723" ht="10.199999999999999" hidden="1" x14ac:dyDescent="0.2"/>
    <row r="20724" ht="10.199999999999999" hidden="1" x14ac:dyDescent="0.2"/>
    <row r="20725" ht="10.199999999999999" hidden="1" x14ac:dyDescent="0.2"/>
    <row r="20726" ht="10.199999999999999" hidden="1" x14ac:dyDescent="0.2"/>
    <row r="20727" ht="10.199999999999999" hidden="1" x14ac:dyDescent="0.2"/>
    <row r="20728" ht="10.199999999999999" hidden="1" x14ac:dyDescent="0.2"/>
    <row r="20729" ht="10.199999999999999" hidden="1" x14ac:dyDescent="0.2"/>
    <row r="20730" ht="10.199999999999999" hidden="1" x14ac:dyDescent="0.2"/>
    <row r="20731" ht="10.199999999999999" hidden="1" x14ac:dyDescent="0.2"/>
    <row r="20732" ht="10.199999999999999" hidden="1" x14ac:dyDescent="0.2"/>
    <row r="20733" ht="10.199999999999999" hidden="1" x14ac:dyDescent="0.2"/>
    <row r="20734" ht="10.199999999999999" hidden="1" x14ac:dyDescent="0.2"/>
    <row r="20735" ht="10.199999999999999" hidden="1" x14ac:dyDescent="0.2"/>
    <row r="20736" ht="10.199999999999999" hidden="1" x14ac:dyDescent="0.2"/>
    <row r="20737" ht="10.199999999999999" hidden="1" x14ac:dyDescent="0.2"/>
    <row r="20738" ht="10.199999999999999" hidden="1" x14ac:dyDescent="0.2"/>
    <row r="20739" ht="10.199999999999999" hidden="1" x14ac:dyDescent="0.2"/>
    <row r="20740" ht="10.199999999999999" hidden="1" x14ac:dyDescent="0.2"/>
    <row r="20741" ht="10.199999999999999" hidden="1" x14ac:dyDescent="0.2"/>
    <row r="20742" ht="10.199999999999999" hidden="1" x14ac:dyDescent="0.2"/>
    <row r="20743" ht="10.199999999999999" hidden="1" x14ac:dyDescent="0.2"/>
    <row r="20744" ht="10.199999999999999" hidden="1" x14ac:dyDescent="0.2"/>
    <row r="20745" ht="10.199999999999999" hidden="1" x14ac:dyDescent="0.2"/>
    <row r="20746" ht="10.199999999999999" hidden="1" x14ac:dyDescent="0.2"/>
    <row r="20747" ht="10.199999999999999" hidden="1" x14ac:dyDescent="0.2"/>
    <row r="20748" ht="10.199999999999999" hidden="1" x14ac:dyDescent="0.2"/>
    <row r="20749" ht="10.199999999999999" hidden="1" x14ac:dyDescent="0.2"/>
    <row r="20750" ht="10.199999999999999" hidden="1" x14ac:dyDescent="0.2"/>
    <row r="20751" ht="10.199999999999999" hidden="1" x14ac:dyDescent="0.2"/>
    <row r="20752" ht="10.199999999999999" hidden="1" x14ac:dyDescent="0.2"/>
    <row r="20753" ht="10.199999999999999" hidden="1" x14ac:dyDescent="0.2"/>
    <row r="20754" ht="10.199999999999999" hidden="1" x14ac:dyDescent="0.2"/>
    <row r="20755" ht="10.199999999999999" hidden="1" x14ac:dyDescent="0.2"/>
    <row r="20756" ht="10.199999999999999" hidden="1" x14ac:dyDescent="0.2"/>
    <row r="20757" ht="10.199999999999999" hidden="1" x14ac:dyDescent="0.2"/>
    <row r="20758" ht="10.199999999999999" hidden="1" x14ac:dyDescent="0.2"/>
    <row r="20759" ht="10.199999999999999" hidden="1" x14ac:dyDescent="0.2"/>
    <row r="20760" ht="10.199999999999999" hidden="1" x14ac:dyDescent="0.2"/>
    <row r="20761" ht="10.199999999999999" hidden="1" x14ac:dyDescent="0.2"/>
    <row r="20762" ht="10.199999999999999" hidden="1" x14ac:dyDescent="0.2"/>
    <row r="20763" ht="10.199999999999999" hidden="1" x14ac:dyDescent="0.2"/>
    <row r="20764" ht="10.199999999999999" hidden="1" x14ac:dyDescent="0.2"/>
    <row r="20765" ht="10.199999999999999" hidden="1" x14ac:dyDescent="0.2"/>
    <row r="20766" ht="10.199999999999999" hidden="1" x14ac:dyDescent="0.2"/>
    <row r="20767" ht="10.199999999999999" hidden="1" x14ac:dyDescent="0.2"/>
    <row r="20768" ht="10.199999999999999" hidden="1" x14ac:dyDescent="0.2"/>
    <row r="20769" ht="10.199999999999999" hidden="1" x14ac:dyDescent="0.2"/>
    <row r="20770" ht="10.199999999999999" hidden="1" x14ac:dyDescent="0.2"/>
    <row r="20771" ht="10.199999999999999" hidden="1" x14ac:dyDescent="0.2"/>
    <row r="20772" ht="10.199999999999999" hidden="1" x14ac:dyDescent="0.2"/>
    <row r="20773" ht="10.199999999999999" hidden="1" x14ac:dyDescent="0.2"/>
    <row r="20774" ht="10.199999999999999" hidden="1" x14ac:dyDescent="0.2"/>
    <row r="20775" ht="10.199999999999999" hidden="1" x14ac:dyDescent="0.2"/>
    <row r="20776" ht="10.199999999999999" hidden="1" x14ac:dyDescent="0.2"/>
    <row r="20777" ht="10.199999999999999" hidden="1" x14ac:dyDescent="0.2"/>
    <row r="20778" ht="10.199999999999999" hidden="1" x14ac:dyDescent="0.2"/>
    <row r="20779" ht="10.199999999999999" hidden="1" x14ac:dyDescent="0.2"/>
    <row r="20780" ht="10.199999999999999" hidden="1" x14ac:dyDescent="0.2"/>
    <row r="20781" ht="10.199999999999999" hidden="1" x14ac:dyDescent="0.2"/>
    <row r="20782" ht="10.199999999999999" hidden="1" x14ac:dyDescent="0.2"/>
    <row r="20783" ht="10.199999999999999" hidden="1" x14ac:dyDescent="0.2"/>
    <row r="20784" ht="10.199999999999999" hidden="1" x14ac:dyDescent="0.2"/>
    <row r="20785" ht="10.199999999999999" hidden="1" x14ac:dyDescent="0.2"/>
    <row r="20786" ht="10.199999999999999" hidden="1" x14ac:dyDescent="0.2"/>
    <row r="20787" ht="10.199999999999999" hidden="1" x14ac:dyDescent="0.2"/>
    <row r="20788" ht="10.199999999999999" hidden="1" x14ac:dyDescent="0.2"/>
    <row r="20789" ht="10.199999999999999" hidden="1" x14ac:dyDescent="0.2"/>
    <row r="20790" ht="10.199999999999999" hidden="1" x14ac:dyDescent="0.2"/>
    <row r="20791" ht="10.199999999999999" hidden="1" x14ac:dyDescent="0.2"/>
    <row r="20792" ht="10.199999999999999" hidden="1" x14ac:dyDescent="0.2"/>
    <row r="20793" ht="10.199999999999999" hidden="1" x14ac:dyDescent="0.2"/>
    <row r="20794" ht="10.199999999999999" hidden="1" x14ac:dyDescent="0.2"/>
    <row r="20795" ht="10.199999999999999" hidden="1" x14ac:dyDescent="0.2"/>
    <row r="20796" ht="10.199999999999999" hidden="1" x14ac:dyDescent="0.2"/>
    <row r="20797" ht="10.199999999999999" hidden="1" x14ac:dyDescent="0.2"/>
    <row r="20798" ht="10.199999999999999" hidden="1" x14ac:dyDescent="0.2"/>
    <row r="20799" ht="10.199999999999999" hidden="1" x14ac:dyDescent="0.2"/>
    <row r="20800" ht="10.199999999999999" hidden="1" x14ac:dyDescent="0.2"/>
    <row r="20801" ht="10.199999999999999" hidden="1" x14ac:dyDescent="0.2"/>
    <row r="20802" ht="10.199999999999999" hidden="1" x14ac:dyDescent="0.2"/>
    <row r="20803" ht="10.199999999999999" hidden="1" x14ac:dyDescent="0.2"/>
    <row r="20804" ht="10.199999999999999" hidden="1" x14ac:dyDescent="0.2"/>
    <row r="20805" ht="10.199999999999999" hidden="1" x14ac:dyDescent="0.2"/>
    <row r="20806" ht="10.199999999999999" hidden="1" x14ac:dyDescent="0.2"/>
    <row r="20807" ht="10.199999999999999" hidden="1" x14ac:dyDescent="0.2"/>
    <row r="20808" ht="10.199999999999999" hidden="1" x14ac:dyDescent="0.2"/>
    <row r="20809" ht="10.199999999999999" hidden="1" x14ac:dyDescent="0.2"/>
    <row r="20810" ht="10.199999999999999" hidden="1" x14ac:dyDescent="0.2"/>
    <row r="20811" ht="10.199999999999999" hidden="1" x14ac:dyDescent="0.2"/>
    <row r="20812" ht="10.199999999999999" hidden="1" x14ac:dyDescent="0.2"/>
    <row r="20813" ht="10.199999999999999" hidden="1" x14ac:dyDescent="0.2"/>
    <row r="20814" ht="10.199999999999999" hidden="1" x14ac:dyDescent="0.2"/>
    <row r="20815" ht="10.199999999999999" hidden="1" x14ac:dyDescent="0.2"/>
    <row r="20816" ht="10.199999999999999" hidden="1" x14ac:dyDescent="0.2"/>
    <row r="20817" ht="10.199999999999999" hidden="1" x14ac:dyDescent="0.2"/>
    <row r="20818" ht="10.199999999999999" hidden="1" x14ac:dyDescent="0.2"/>
    <row r="20819" ht="10.199999999999999" hidden="1" x14ac:dyDescent="0.2"/>
    <row r="20820" ht="10.199999999999999" hidden="1" x14ac:dyDescent="0.2"/>
    <row r="20821" ht="10.199999999999999" hidden="1" x14ac:dyDescent="0.2"/>
    <row r="20822" ht="10.199999999999999" hidden="1" x14ac:dyDescent="0.2"/>
    <row r="20823" ht="10.199999999999999" hidden="1" x14ac:dyDescent="0.2"/>
    <row r="20824" ht="10.199999999999999" hidden="1" x14ac:dyDescent="0.2"/>
    <row r="20825" ht="10.199999999999999" hidden="1" x14ac:dyDescent="0.2"/>
    <row r="20826" ht="10.199999999999999" hidden="1" x14ac:dyDescent="0.2"/>
    <row r="20827" ht="10.199999999999999" hidden="1" x14ac:dyDescent="0.2"/>
    <row r="20828" ht="10.199999999999999" hidden="1" x14ac:dyDescent="0.2"/>
    <row r="20829" ht="10.199999999999999" hidden="1" x14ac:dyDescent="0.2"/>
    <row r="20830" ht="10.199999999999999" hidden="1" x14ac:dyDescent="0.2"/>
    <row r="20831" ht="10.199999999999999" hidden="1" x14ac:dyDescent="0.2"/>
    <row r="20832" ht="10.199999999999999" hidden="1" x14ac:dyDescent="0.2"/>
    <row r="20833" ht="10.199999999999999" hidden="1" x14ac:dyDescent="0.2"/>
    <row r="20834" ht="10.199999999999999" hidden="1" x14ac:dyDescent="0.2"/>
    <row r="20835" ht="10.199999999999999" hidden="1" x14ac:dyDescent="0.2"/>
    <row r="20836" ht="10.199999999999999" hidden="1" x14ac:dyDescent="0.2"/>
    <row r="20837" ht="10.199999999999999" hidden="1" x14ac:dyDescent="0.2"/>
    <row r="20838" ht="10.199999999999999" hidden="1" x14ac:dyDescent="0.2"/>
    <row r="20839" ht="10.199999999999999" hidden="1" x14ac:dyDescent="0.2"/>
    <row r="20840" ht="10.199999999999999" hidden="1" x14ac:dyDescent="0.2"/>
    <row r="20841" ht="10.199999999999999" hidden="1" x14ac:dyDescent="0.2"/>
    <row r="20842" ht="10.199999999999999" hidden="1" x14ac:dyDescent="0.2"/>
    <row r="20843" ht="10.199999999999999" hidden="1" x14ac:dyDescent="0.2"/>
    <row r="20844" ht="10.199999999999999" hidden="1" x14ac:dyDescent="0.2"/>
    <row r="20845" ht="10.199999999999999" hidden="1" x14ac:dyDescent="0.2"/>
    <row r="20846" ht="10.199999999999999" hidden="1" x14ac:dyDescent="0.2"/>
    <row r="20847" ht="10.199999999999999" hidden="1" x14ac:dyDescent="0.2"/>
    <row r="20848" ht="10.199999999999999" hidden="1" x14ac:dyDescent="0.2"/>
    <row r="20849" ht="10.199999999999999" hidden="1" x14ac:dyDescent="0.2"/>
    <row r="20850" ht="10.199999999999999" hidden="1" x14ac:dyDescent="0.2"/>
    <row r="20851" ht="10.199999999999999" hidden="1" x14ac:dyDescent="0.2"/>
    <row r="20852" ht="10.199999999999999" hidden="1" x14ac:dyDescent="0.2"/>
    <row r="20853" ht="10.199999999999999" hidden="1" x14ac:dyDescent="0.2"/>
    <row r="20854" ht="10.199999999999999" hidden="1" x14ac:dyDescent="0.2"/>
    <row r="20855" ht="10.199999999999999" hidden="1" x14ac:dyDescent="0.2"/>
    <row r="20856" ht="10.199999999999999" hidden="1" x14ac:dyDescent="0.2"/>
    <row r="20857" ht="10.199999999999999" hidden="1" x14ac:dyDescent="0.2"/>
    <row r="20858" ht="10.199999999999999" hidden="1" x14ac:dyDescent="0.2"/>
    <row r="20859" ht="10.199999999999999" hidden="1" x14ac:dyDescent="0.2"/>
    <row r="20860" ht="10.199999999999999" hidden="1" x14ac:dyDescent="0.2"/>
    <row r="20861" ht="10.199999999999999" hidden="1" x14ac:dyDescent="0.2"/>
    <row r="20862" ht="10.199999999999999" hidden="1" x14ac:dyDescent="0.2"/>
    <row r="20863" ht="10.199999999999999" hidden="1" x14ac:dyDescent="0.2"/>
    <row r="20864" ht="10.199999999999999" hidden="1" x14ac:dyDescent="0.2"/>
    <row r="20865" ht="10.199999999999999" hidden="1" x14ac:dyDescent="0.2"/>
    <row r="20866" ht="10.199999999999999" hidden="1" x14ac:dyDescent="0.2"/>
    <row r="20867" ht="10.199999999999999" hidden="1" x14ac:dyDescent="0.2"/>
    <row r="20868" ht="10.199999999999999" hidden="1" x14ac:dyDescent="0.2"/>
    <row r="20869" ht="10.199999999999999" hidden="1" x14ac:dyDescent="0.2"/>
    <row r="20870" ht="10.199999999999999" hidden="1" x14ac:dyDescent="0.2"/>
    <row r="20871" ht="10.199999999999999" hidden="1" x14ac:dyDescent="0.2"/>
    <row r="20872" ht="10.199999999999999" hidden="1" x14ac:dyDescent="0.2"/>
    <row r="20873" ht="10.199999999999999" hidden="1" x14ac:dyDescent="0.2"/>
    <row r="20874" ht="10.199999999999999" hidden="1" x14ac:dyDescent="0.2"/>
    <row r="20875" ht="10.199999999999999" hidden="1" x14ac:dyDescent="0.2"/>
    <row r="20876" ht="10.199999999999999" hidden="1" x14ac:dyDescent="0.2"/>
    <row r="20877" ht="10.199999999999999" hidden="1" x14ac:dyDescent="0.2"/>
    <row r="20878" ht="10.199999999999999" hidden="1" x14ac:dyDescent="0.2"/>
    <row r="20879" ht="10.199999999999999" hidden="1" x14ac:dyDescent="0.2"/>
    <row r="20880" ht="10.199999999999999" hidden="1" x14ac:dyDescent="0.2"/>
    <row r="20881" ht="10.199999999999999" hidden="1" x14ac:dyDescent="0.2"/>
    <row r="20882" ht="10.199999999999999" hidden="1" x14ac:dyDescent="0.2"/>
    <row r="20883" ht="10.199999999999999" hidden="1" x14ac:dyDescent="0.2"/>
    <row r="20884" ht="10.199999999999999" hidden="1" x14ac:dyDescent="0.2"/>
    <row r="20885" ht="10.199999999999999" hidden="1" x14ac:dyDescent="0.2"/>
    <row r="20886" ht="10.199999999999999" hidden="1" x14ac:dyDescent="0.2"/>
    <row r="20887" ht="10.199999999999999" hidden="1" x14ac:dyDescent="0.2"/>
    <row r="20888" ht="10.199999999999999" hidden="1" x14ac:dyDescent="0.2"/>
    <row r="20889" ht="10.199999999999999" hidden="1" x14ac:dyDescent="0.2"/>
    <row r="20890" ht="10.199999999999999" hidden="1" x14ac:dyDescent="0.2"/>
    <row r="20891" ht="10.199999999999999" hidden="1" x14ac:dyDescent="0.2"/>
    <row r="20892" ht="10.199999999999999" hidden="1" x14ac:dyDescent="0.2"/>
    <row r="20893" ht="10.199999999999999" hidden="1" x14ac:dyDescent="0.2"/>
    <row r="20894" ht="10.199999999999999" hidden="1" x14ac:dyDescent="0.2"/>
    <row r="20895" ht="10.199999999999999" hidden="1" x14ac:dyDescent="0.2"/>
    <row r="20896" ht="10.199999999999999" hidden="1" x14ac:dyDescent="0.2"/>
    <row r="20897" ht="10.199999999999999" hidden="1" x14ac:dyDescent="0.2"/>
    <row r="20898" ht="10.199999999999999" hidden="1" x14ac:dyDescent="0.2"/>
    <row r="20899" ht="10.199999999999999" hidden="1" x14ac:dyDescent="0.2"/>
    <row r="20900" ht="10.199999999999999" hidden="1" x14ac:dyDescent="0.2"/>
    <row r="20901" ht="10.199999999999999" hidden="1" x14ac:dyDescent="0.2"/>
    <row r="20902" ht="10.199999999999999" hidden="1" x14ac:dyDescent="0.2"/>
    <row r="20903" ht="10.199999999999999" hidden="1" x14ac:dyDescent="0.2"/>
    <row r="20904" ht="10.199999999999999" hidden="1" x14ac:dyDescent="0.2"/>
    <row r="20905" ht="10.199999999999999" hidden="1" x14ac:dyDescent="0.2"/>
    <row r="20906" ht="10.199999999999999" hidden="1" x14ac:dyDescent="0.2"/>
    <row r="20907" ht="10.199999999999999" hidden="1" x14ac:dyDescent="0.2"/>
    <row r="20908" ht="10.199999999999999" hidden="1" x14ac:dyDescent="0.2"/>
    <row r="20909" ht="10.199999999999999" hidden="1" x14ac:dyDescent="0.2"/>
    <row r="20910" ht="10.199999999999999" hidden="1" x14ac:dyDescent="0.2"/>
    <row r="20911" ht="10.199999999999999" hidden="1" x14ac:dyDescent="0.2"/>
    <row r="20912" ht="10.199999999999999" hidden="1" x14ac:dyDescent="0.2"/>
    <row r="20913" ht="10.199999999999999" hidden="1" x14ac:dyDescent="0.2"/>
    <row r="20914" ht="10.199999999999999" hidden="1" x14ac:dyDescent="0.2"/>
    <row r="20915" ht="10.199999999999999" hidden="1" x14ac:dyDescent="0.2"/>
    <row r="20916" ht="10.199999999999999" hidden="1" x14ac:dyDescent="0.2"/>
    <row r="20917" ht="10.199999999999999" hidden="1" x14ac:dyDescent="0.2"/>
    <row r="20918" ht="10.199999999999999" hidden="1" x14ac:dyDescent="0.2"/>
    <row r="20919" ht="10.199999999999999" hidden="1" x14ac:dyDescent="0.2"/>
    <row r="20920" ht="10.199999999999999" hidden="1" x14ac:dyDescent="0.2"/>
    <row r="20921" ht="10.199999999999999" hidden="1" x14ac:dyDescent="0.2"/>
    <row r="20922" ht="10.199999999999999" hidden="1" x14ac:dyDescent="0.2"/>
    <row r="20923" ht="10.199999999999999" hidden="1" x14ac:dyDescent="0.2"/>
    <row r="20924" ht="10.199999999999999" hidden="1" x14ac:dyDescent="0.2"/>
    <row r="20925" ht="10.199999999999999" hidden="1" x14ac:dyDescent="0.2"/>
    <row r="20926" ht="10.199999999999999" hidden="1" x14ac:dyDescent="0.2"/>
    <row r="20927" ht="10.199999999999999" hidden="1" x14ac:dyDescent="0.2"/>
    <row r="20928" ht="10.199999999999999" hidden="1" x14ac:dyDescent="0.2"/>
    <row r="20929" ht="10.199999999999999" hidden="1" x14ac:dyDescent="0.2"/>
    <row r="20930" ht="10.199999999999999" hidden="1" x14ac:dyDescent="0.2"/>
    <row r="20931" ht="10.199999999999999" hidden="1" x14ac:dyDescent="0.2"/>
    <row r="20932" ht="10.199999999999999" hidden="1" x14ac:dyDescent="0.2"/>
    <row r="20933" ht="10.199999999999999" hidden="1" x14ac:dyDescent="0.2"/>
    <row r="20934" ht="10.199999999999999" hidden="1" x14ac:dyDescent="0.2"/>
    <row r="20935" ht="10.199999999999999" hidden="1" x14ac:dyDescent="0.2"/>
    <row r="20936" ht="10.199999999999999" hidden="1" x14ac:dyDescent="0.2"/>
    <row r="20937" ht="10.199999999999999" hidden="1" x14ac:dyDescent="0.2"/>
    <row r="20938" ht="10.199999999999999" hidden="1" x14ac:dyDescent="0.2"/>
    <row r="20939" ht="10.199999999999999" hidden="1" x14ac:dyDescent="0.2"/>
    <row r="20940" ht="10.199999999999999" hidden="1" x14ac:dyDescent="0.2"/>
    <row r="20941" ht="10.199999999999999" hidden="1" x14ac:dyDescent="0.2"/>
    <row r="20942" ht="10.199999999999999" hidden="1" x14ac:dyDescent="0.2"/>
    <row r="20943" ht="10.199999999999999" hidden="1" x14ac:dyDescent="0.2"/>
    <row r="20944" ht="10.199999999999999" hidden="1" x14ac:dyDescent="0.2"/>
    <row r="20945" ht="10.199999999999999" hidden="1" x14ac:dyDescent="0.2"/>
    <row r="20946" ht="10.199999999999999" hidden="1" x14ac:dyDescent="0.2"/>
    <row r="20947" ht="10.199999999999999" hidden="1" x14ac:dyDescent="0.2"/>
    <row r="20948" ht="10.199999999999999" hidden="1" x14ac:dyDescent="0.2"/>
    <row r="20949" ht="10.199999999999999" hidden="1" x14ac:dyDescent="0.2"/>
    <row r="20950" ht="10.199999999999999" hidden="1" x14ac:dyDescent="0.2"/>
    <row r="20951" ht="10.199999999999999" hidden="1" x14ac:dyDescent="0.2"/>
    <row r="20952" ht="10.199999999999999" hidden="1" x14ac:dyDescent="0.2"/>
    <row r="20953" ht="10.199999999999999" hidden="1" x14ac:dyDescent="0.2"/>
    <row r="20954" ht="10.199999999999999" hidden="1" x14ac:dyDescent="0.2"/>
    <row r="20955" ht="10.199999999999999" hidden="1" x14ac:dyDescent="0.2"/>
    <row r="20956" ht="10.199999999999999" hidden="1" x14ac:dyDescent="0.2"/>
    <row r="20957" ht="10.199999999999999" hidden="1" x14ac:dyDescent="0.2"/>
    <row r="20958" ht="10.199999999999999" hidden="1" x14ac:dyDescent="0.2"/>
    <row r="20959" ht="10.199999999999999" hidden="1" x14ac:dyDescent="0.2"/>
    <row r="20960" ht="10.199999999999999" hidden="1" x14ac:dyDescent="0.2"/>
    <row r="20961" ht="10.199999999999999" hidden="1" x14ac:dyDescent="0.2"/>
    <row r="20962" ht="10.199999999999999" hidden="1" x14ac:dyDescent="0.2"/>
    <row r="20963" ht="10.199999999999999" hidden="1" x14ac:dyDescent="0.2"/>
    <row r="20964" ht="10.199999999999999" hidden="1" x14ac:dyDescent="0.2"/>
    <row r="20965" ht="10.199999999999999" hidden="1" x14ac:dyDescent="0.2"/>
    <row r="20966" ht="10.199999999999999" hidden="1" x14ac:dyDescent="0.2"/>
    <row r="20967" ht="10.199999999999999" hidden="1" x14ac:dyDescent="0.2"/>
    <row r="20968" ht="10.199999999999999" hidden="1" x14ac:dyDescent="0.2"/>
    <row r="20969" ht="10.199999999999999" hidden="1" x14ac:dyDescent="0.2"/>
    <row r="20970" ht="10.199999999999999" hidden="1" x14ac:dyDescent="0.2"/>
    <row r="20971" ht="10.199999999999999" hidden="1" x14ac:dyDescent="0.2"/>
    <row r="20972" ht="10.199999999999999" hidden="1" x14ac:dyDescent="0.2"/>
    <row r="20973" ht="10.199999999999999" hidden="1" x14ac:dyDescent="0.2"/>
    <row r="20974" ht="10.199999999999999" hidden="1" x14ac:dyDescent="0.2"/>
    <row r="20975" ht="10.199999999999999" hidden="1" x14ac:dyDescent="0.2"/>
    <row r="20976" ht="10.199999999999999" hidden="1" x14ac:dyDescent="0.2"/>
    <row r="20977" ht="10.199999999999999" hidden="1" x14ac:dyDescent="0.2"/>
    <row r="20978" ht="10.199999999999999" hidden="1" x14ac:dyDescent="0.2"/>
    <row r="20979" ht="10.199999999999999" hidden="1" x14ac:dyDescent="0.2"/>
    <row r="20980" ht="10.199999999999999" hidden="1" x14ac:dyDescent="0.2"/>
    <row r="20981" ht="10.199999999999999" hidden="1" x14ac:dyDescent="0.2"/>
    <row r="20982" ht="10.199999999999999" hidden="1" x14ac:dyDescent="0.2"/>
    <row r="20983" ht="10.199999999999999" hidden="1" x14ac:dyDescent="0.2"/>
    <row r="20984" ht="10.199999999999999" hidden="1" x14ac:dyDescent="0.2"/>
    <row r="20985" ht="10.199999999999999" hidden="1" x14ac:dyDescent="0.2"/>
    <row r="20986" ht="10.199999999999999" hidden="1" x14ac:dyDescent="0.2"/>
    <row r="20987" ht="10.199999999999999" hidden="1" x14ac:dyDescent="0.2"/>
    <row r="20988" ht="10.199999999999999" hidden="1" x14ac:dyDescent="0.2"/>
    <row r="20989" ht="10.199999999999999" hidden="1" x14ac:dyDescent="0.2"/>
    <row r="20990" ht="10.199999999999999" hidden="1" x14ac:dyDescent="0.2"/>
    <row r="20991" ht="10.199999999999999" hidden="1" x14ac:dyDescent="0.2"/>
    <row r="20992" ht="10.199999999999999" hidden="1" x14ac:dyDescent="0.2"/>
    <row r="20993" ht="10.199999999999999" hidden="1" x14ac:dyDescent="0.2"/>
    <row r="20994" ht="10.199999999999999" hidden="1" x14ac:dyDescent="0.2"/>
    <row r="20995" ht="10.199999999999999" hidden="1" x14ac:dyDescent="0.2"/>
    <row r="20996" ht="10.199999999999999" hidden="1" x14ac:dyDescent="0.2"/>
    <row r="20997" ht="10.199999999999999" hidden="1" x14ac:dyDescent="0.2"/>
    <row r="20998" ht="10.199999999999999" hidden="1" x14ac:dyDescent="0.2"/>
    <row r="20999" ht="10.199999999999999" hidden="1" x14ac:dyDescent="0.2"/>
    <row r="21000" ht="10.199999999999999" hidden="1" x14ac:dyDescent="0.2"/>
    <row r="21001" ht="10.199999999999999" hidden="1" x14ac:dyDescent="0.2"/>
    <row r="21002" ht="10.199999999999999" hidden="1" x14ac:dyDescent="0.2"/>
    <row r="21003" ht="10.199999999999999" hidden="1" x14ac:dyDescent="0.2"/>
    <row r="21004" ht="10.199999999999999" hidden="1" x14ac:dyDescent="0.2"/>
    <row r="21005" ht="10.199999999999999" hidden="1" x14ac:dyDescent="0.2"/>
    <row r="21006" ht="10.199999999999999" hidden="1" x14ac:dyDescent="0.2"/>
    <row r="21007" ht="10.199999999999999" hidden="1" x14ac:dyDescent="0.2"/>
    <row r="21008" ht="10.199999999999999" hidden="1" x14ac:dyDescent="0.2"/>
    <row r="21009" ht="10.199999999999999" hidden="1" x14ac:dyDescent="0.2"/>
    <row r="21010" ht="10.199999999999999" hidden="1" x14ac:dyDescent="0.2"/>
    <row r="21011" ht="10.199999999999999" hidden="1" x14ac:dyDescent="0.2"/>
    <row r="21012" ht="10.199999999999999" hidden="1" x14ac:dyDescent="0.2"/>
    <row r="21013" ht="10.199999999999999" hidden="1" x14ac:dyDescent="0.2"/>
    <row r="21014" ht="10.199999999999999" hidden="1" x14ac:dyDescent="0.2"/>
    <row r="21015" ht="10.199999999999999" hidden="1" x14ac:dyDescent="0.2"/>
    <row r="21016" ht="10.199999999999999" hidden="1" x14ac:dyDescent="0.2"/>
    <row r="21017" ht="10.199999999999999" hidden="1" x14ac:dyDescent="0.2"/>
    <row r="21018" ht="10.199999999999999" hidden="1" x14ac:dyDescent="0.2"/>
    <row r="21019" ht="10.199999999999999" hidden="1" x14ac:dyDescent="0.2"/>
    <row r="21020" ht="10.199999999999999" hidden="1" x14ac:dyDescent="0.2"/>
    <row r="21021" ht="10.199999999999999" hidden="1" x14ac:dyDescent="0.2"/>
    <row r="21022" ht="10.199999999999999" hidden="1" x14ac:dyDescent="0.2"/>
    <row r="21023" ht="10.199999999999999" hidden="1" x14ac:dyDescent="0.2"/>
    <row r="21024" ht="10.199999999999999" hidden="1" x14ac:dyDescent="0.2"/>
    <row r="21025" ht="10.199999999999999" hidden="1" x14ac:dyDescent="0.2"/>
    <row r="21026" ht="10.199999999999999" hidden="1" x14ac:dyDescent="0.2"/>
    <row r="21027" ht="10.199999999999999" hidden="1" x14ac:dyDescent="0.2"/>
    <row r="21028" ht="10.199999999999999" hidden="1" x14ac:dyDescent="0.2"/>
    <row r="21029" ht="10.199999999999999" hidden="1" x14ac:dyDescent="0.2"/>
    <row r="21030" ht="10.199999999999999" hidden="1" x14ac:dyDescent="0.2"/>
    <row r="21031" ht="10.199999999999999" hidden="1" x14ac:dyDescent="0.2"/>
    <row r="21032" ht="10.199999999999999" hidden="1" x14ac:dyDescent="0.2"/>
    <row r="21033" ht="10.199999999999999" hidden="1" x14ac:dyDescent="0.2"/>
    <row r="21034" ht="10.199999999999999" hidden="1" x14ac:dyDescent="0.2"/>
    <row r="21035" ht="10.199999999999999" hidden="1" x14ac:dyDescent="0.2"/>
    <row r="21036" ht="10.199999999999999" hidden="1" x14ac:dyDescent="0.2"/>
    <row r="21037" ht="10.199999999999999" hidden="1" x14ac:dyDescent="0.2"/>
    <row r="21038" ht="10.199999999999999" hidden="1" x14ac:dyDescent="0.2"/>
    <row r="21039" ht="10.199999999999999" hidden="1" x14ac:dyDescent="0.2"/>
    <row r="21040" ht="10.199999999999999" hidden="1" x14ac:dyDescent="0.2"/>
    <row r="21041" ht="10.199999999999999" hidden="1" x14ac:dyDescent="0.2"/>
    <row r="21042" ht="10.199999999999999" hidden="1" x14ac:dyDescent="0.2"/>
    <row r="21043" ht="10.199999999999999" hidden="1" x14ac:dyDescent="0.2"/>
    <row r="21044" ht="10.199999999999999" hidden="1" x14ac:dyDescent="0.2"/>
    <row r="21045" ht="10.199999999999999" hidden="1" x14ac:dyDescent="0.2"/>
    <row r="21046" ht="10.199999999999999" hidden="1" x14ac:dyDescent="0.2"/>
    <row r="21047" ht="10.199999999999999" hidden="1" x14ac:dyDescent="0.2"/>
    <row r="21048" ht="10.199999999999999" hidden="1" x14ac:dyDescent="0.2"/>
    <row r="21049" ht="10.199999999999999" hidden="1" x14ac:dyDescent="0.2"/>
    <row r="21050" ht="10.199999999999999" hidden="1" x14ac:dyDescent="0.2"/>
    <row r="21051" ht="10.199999999999999" hidden="1" x14ac:dyDescent="0.2"/>
    <row r="21052" ht="10.199999999999999" hidden="1" x14ac:dyDescent="0.2"/>
    <row r="21053" ht="10.199999999999999" hidden="1" x14ac:dyDescent="0.2"/>
    <row r="21054" ht="10.199999999999999" hidden="1" x14ac:dyDescent="0.2"/>
    <row r="21055" ht="10.199999999999999" hidden="1" x14ac:dyDescent="0.2"/>
    <row r="21056" ht="10.199999999999999" hidden="1" x14ac:dyDescent="0.2"/>
    <row r="21057" ht="10.199999999999999" hidden="1" x14ac:dyDescent="0.2"/>
    <row r="21058" ht="10.199999999999999" hidden="1" x14ac:dyDescent="0.2"/>
    <row r="21059" ht="10.199999999999999" hidden="1" x14ac:dyDescent="0.2"/>
    <row r="21060" ht="10.199999999999999" hidden="1" x14ac:dyDescent="0.2"/>
    <row r="21061" ht="10.199999999999999" hidden="1" x14ac:dyDescent="0.2"/>
    <row r="21062" ht="10.199999999999999" hidden="1" x14ac:dyDescent="0.2"/>
    <row r="21063" ht="10.199999999999999" hidden="1" x14ac:dyDescent="0.2"/>
    <row r="21064" ht="10.199999999999999" hidden="1" x14ac:dyDescent="0.2"/>
    <row r="21065" ht="10.199999999999999" hidden="1" x14ac:dyDescent="0.2"/>
    <row r="21066" ht="10.199999999999999" hidden="1" x14ac:dyDescent="0.2"/>
    <row r="21067" ht="10.199999999999999" hidden="1" x14ac:dyDescent="0.2"/>
    <row r="21068" ht="10.199999999999999" hidden="1" x14ac:dyDescent="0.2"/>
    <row r="21069" ht="10.199999999999999" hidden="1" x14ac:dyDescent="0.2"/>
    <row r="21070" ht="10.199999999999999" hidden="1" x14ac:dyDescent="0.2"/>
    <row r="21071" ht="10.199999999999999" hidden="1" x14ac:dyDescent="0.2"/>
    <row r="21072" ht="10.199999999999999" hidden="1" x14ac:dyDescent="0.2"/>
    <row r="21073" ht="10.199999999999999" hidden="1" x14ac:dyDescent="0.2"/>
    <row r="21074" ht="10.199999999999999" hidden="1" x14ac:dyDescent="0.2"/>
    <row r="21075" ht="10.199999999999999" hidden="1" x14ac:dyDescent="0.2"/>
    <row r="21076" ht="10.199999999999999" hidden="1" x14ac:dyDescent="0.2"/>
    <row r="21077" ht="10.199999999999999" hidden="1" x14ac:dyDescent="0.2"/>
    <row r="21078" ht="10.199999999999999" hidden="1" x14ac:dyDescent="0.2"/>
    <row r="21079" ht="10.199999999999999" hidden="1" x14ac:dyDescent="0.2"/>
    <row r="21080" ht="10.199999999999999" hidden="1" x14ac:dyDescent="0.2"/>
    <row r="21081" ht="10.199999999999999" hidden="1" x14ac:dyDescent="0.2"/>
    <row r="21082" ht="10.199999999999999" hidden="1" x14ac:dyDescent="0.2"/>
    <row r="21083" ht="10.199999999999999" hidden="1" x14ac:dyDescent="0.2"/>
    <row r="21084" ht="10.199999999999999" hidden="1" x14ac:dyDescent="0.2"/>
    <row r="21085" ht="10.199999999999999" hidden="1" x14ac:dyDescent="0.2"/>
    <row r="21086" ht="10.199999999999999" hidden="1" x14ac:dyDescent="0.2"/>
    <row r="21087" ht="10.199999999999999" hidden="1" x14ac:dyDescent="0.2"/>
    <row r="21088" ht="10.199999999999999" hidden="1" x14ac:dyDescent="0.2"/>
    <row r="21089" ht="10.199999999999999" hidden="1" x14ac:dyDescent="0.2"/>
    <row r="21090" ht="10.199999999999999" hidden="1" x14ac:dyDescent="0.2"/>
    <row r="21091" ht="10.199999999999999" hidden="1" x14ac:dyDescent="0.2"/>
    <row r="21092" ht="10.199999999999999" hidden="1" x14ac:dyDescent="0.2"/>
    <row r="21093" ht="10.199999999999999" hidden="1" x14ac:dyDescent="0.2"/>
    <row r="21094" ht="10.199999999999999" hidden="1" x14ac:dyDescent="0.2"/>
    <row r="21095" ht="10.199999999999999" hidden="1" x14ac:dyDescent="0.2"/>
    <row r="21096" ht="10.199999999999999" hidden="1" x14ac:dyDescent="0.2"/>
    <row r="21097" ht="10.199999999999999" hidden="1" x14ac:dyDescent="0.2"/>
    <row r="21098" ht="10.199999999999999" hidden="1" x14ac:dyDescent="0.2"/>
    <row r="21099" ht="10.199999999999999" hidden="1" x14ac:dyDescent="0.2"/>
    <row r="21100" ht="10.199999999999999" hidden="1" x14ac:dyDescent="0.2"/>
    <row r="21101" ht="10.199999999999999" hidden="1" x14ac:dyDescent="0.2"/>
    <row r="21102" ht="10.199999999999999" hidden="1" x14ac:dyDescent="0.2"/>
    <row r="21103" ht="10.199999999999999" hidden="1" x14ac:dyDescent="0.2"/>
    <row r="21104" ht="10.199999999999999" hidden="1" x14ac:dyDescent="0.2"/>
    <row r="21105" ht="10.199999999999999" hidden="1" x14ac:dyDescent="0.2"/>
    <row r="21106" ht="10.199999999999999" hidden="1" x14ac:dyDescent="0.2"/>
    <row r="21107" ht="10.199999999999999" hidden="1" x14ac:dyDescent="0.2"/>
    <row r="21108" ht="10.199999999999999" hidden="1" x14ac:dyDescent="0.2"/>
    <row r="21109" ht="10.199999999999999" hidden="1" x14ac:dyDescent="0.2"/>
    <row r="21110" ht="10.199999999999999" hidden="1" x14ac:dyDescent="0.2"/>
    <row r="21111" ht="10.199999999999999" hidden="1" x14ac:dyDescent="0.2"/>
    <row r="21112" ht="10.199999999999999" hidden="1" x14ac:dyDescent="0.2"/>
    <row r="21113" ht="10.199999999999999" hidden="1" x14ac:dyDescent="0.2"/>
    <row r="21114" ht="10.199999999999999" hidden="1" x14ac:dyDescent="0.2"/>
    <row r="21115" ht="10.199999999999999" hidden="1" x14ac:dyDescent="0.2"/>
    <row r="21116" ht="10.199999999999999" hidden="1" x14ac:dyDescent="0.2"/>
    <row r="21117" ht="10.199999999999999" hidden="1" x14ac:dyDescent="0.2"/>
    <row r="21118" ht="10.199999999999999" hidden="1" x14ac:dyDescent="0.2"/>
    <row r="21119" ht="10.199999999999999" hidden="1" x14ac:dyDescent="0.2"/>
    <row r="21120" ht="10.199999999999999" hidden="1" x14ac:dyDescent="0.2"/>
    <row r="21121" ht="10.199999999999999" hidden="1" x14ac:dyDescent="0.2"/>
    <row r="21122" ht="10.199999999999999" hidden="1" x14ac:dyDescent="0.2"/>
    <row r="21123" ht="10.199999999999999" hidden="1" x14ac:dyDescent="0.2"/>
    <row r="21124" ht="10.199999999999999" hidden="1" x14ac:dyDescent="0.2"/>
    <row r="21125" ht="10.199999999999999" hidden="1" x14ac:dyDescent="0.2"/>
    <row r="21126" ht="10.199999999999999" hidden="1" x14ac:dyDescent="0.2"/>
    <row r="21127" ht="10.199999999999999" hidden="1" x14ac:dyDescent="0.2"/>
    <row r="21128" ht="10.199999999999999" hidden="1" x14ac:dyDescent="0.2"/>
    <row r="21129" ht="10.199999999999999" hidden="1" x14ac:dyDescent="0.2"/>
    <row r="21130" ht="10.199999999999999" hidden="1" x14ac:dyDescent="0.2"/>
    <row r="21131" ht="10.199999999999999" hidden="1" x14ac:dyDescent="0.2"/>
    <row r="21132" ht="10.199999999999999" hidden="1" x14ac:dyDescent="0.2"/>
    <row r="21133" ht="10.199999999999999" hidden="1" x14ac:dyDescent="0.2"/>
    <row r="21134" ht="10.199999999999999" hidden="1" x14ac:dyDescent="0.2"/>
    <row r="21135" ht="10.199999999999999" hidden="1" x14ac:dyDescent="0.2"/>
    <row r="21136" ht="10.199999999999999" hidden="1" x14ac:dyDescent="0.2"/>
    <row r="21137" ht="10.199999999999999" hidden="1" x14ac:dyDescent="0.2"/>
    <row r="21138" ht="10.199999999999999" hidden="1" x14ac:dyDescent="0.2"/>
    <row r="21139" ht="10.199999999999999" hidden="1" x14ac:dyDescent="0.2"/>
    <row r="21140" ht="10.199999999999999" hidden="1" x14ac:dyDescent="0.2"/>
    <row r="21141" ht="10.199999999999999" hidden="1" x14ac:dyDescent="0.2"/>
    <row r="21142" ht="10.199999999999999" hidden="1" x14ac:dyDescent="0.2"/>
    <row r="21143" ht="10.199999999999999" hidden="1" x14ac:dyDescent="0.2"/>
    <row r="21144" ht="10.199999999999999" hidden="1" x14ac:dyDescent="0.2"/>
    <row r="21145" ht="10.199999999999999" hidden="1" x14ac:dyDescent="0.2"/>
    <row r="21146" ht="10.199999999999999" hidden="1" x14ac:dyDescent="0.2"/>
    <row r="21147" ht="10.199999999999999" hidden="1" x14ac:dyDescent="0.2"/>
    <row r="21148" ht="10.199999999999999" hidden="1" x14ac:dyDescent="0.2"/>
    <row r="21149" ht="10.199999999999999" hidden="1" x14ac:dyDescent="0.2"/>
    <row r="21150" ht="10.199999999999999" hidden="1" x14ac:dyDescent="0.2"/>
    <row r="21151" ht="10.199999999999999" hidden="1" x14ac:dyDescent="0.2"/>
    <row r="21152" ht="10.199999999999999" hidden="1" x14ac:dyDescent="0.2"/>
    <row r="21153" ht="10.199999999999999" hidden="1" x14ac:dyDescent="0.2"/>
    <row r="21154" ht="10.199999999999999" hidden="1" x14ac:dyDescent="0.2"/>
    <row r="21155" ht="10.199999999999999" hidden="1" x14ac:dyDescent="0.2"/>
    <row r="21156" ht="10.199999999999999" hidden="1" x14ac:dyDescent="0.2"/>
    <row r="21157" ht="10.199999999999999" hidden="1" x14ac:dyDescent="0.2"/>
    <row r="21158" ht="10.199999999999999" hidden="1" x14ac:dyDescent="0.2"/>
    <row r="21159" ht="10.199999999999999" hidden="1" x14ac:dyDescent="0.2"/>
    <row r="21160" ht="10.199999999999999" hidden="1" x14ac:dyDescent="0.2"/>
    <row r="21161" ht="10.199999999999999" hidden="1" x14ac:dyDescent="0.2"/>
    <row r="21162" ht="10.199999999999999" hidden="1" x14ac:dyDescent="0.2"/>
    <row r="21163" ht="10.199999999999999" hidden="1" x14ac:dyDescent="0.2"/>
    <row r="21164" ht="10.199999999999999" hidden="1" x14ac:dyDescent="0.2"/>
    <row r="21165" ht="10.199999999999999" hidden="1" x14ac:dyDescent="0.2"/>
    <row r="21166" ht="10.199999999999999" hidden="1" x14ac:dyDescent="0.2"/>
    <row r="21167" ht="10.199999999999999" hidden="1" x14ac:dyDescent="0.2"/>
    <row r="21168" ht="10.199999999999999" hidden="1" x14ac:dyDescent="0.2"/>
    <row r="21169" ht="10.199999999999999" hidden="1" x14ac:dyDescent="0.2"/>
    <row r="21170" ht="10.199999999999999" hidden="1" x14ac:dyDescent="0.2"/>
    <row r="21171" ht="10.199999999999999" hidden="1" x14ac:dyDescent="0.2"/>
    <row r="21172" ht="10.199999999999999" hidden="1" x14ac:dyDescent="0.2"/>
    <row r="21173" ht="10.199999999999999" hidden="1" x14ac:dyDescent="0.2"/>
    <row r="21174" ht="10.199999999999999" hidden="1" x14ac:dyDescent="0.2"/>
    <row r="21175" ht="10.199999999999999" hidden="1" x14ac:dyDescent="0.2"/>
    <row r="21176" ht="10.199999999999999" hidden="1" x14ac:dyDescent="0.2"/>
    <row r="21177" ht="10.199999999999999" hidden="1" x14ac:dyDescent="0.2"/>
    <row r="21178" ht="10.199999999999999" hidden="1" x14ac:dyDescent="0.2"/>
    <row r="21179" ht="10.199999999999999" hidden="1" x14ac:dyDescent="0.2"/>
    <row r="21180" ht="10.199999999999999" hidden="1" x14ac:dyDescent="0.2"/>
    <row r="21181" ht="10.199999999999999" hidden="1" x14ac:dyDescent="0.2"/>
    <row r="21182" ht="10.199999999999999" hidden="1" x14ac:dyDescent="0.2"/>
    <row r="21183" ht="10.199999999999999" hidden="1" x14ac:dyDescent="0.2"/>
    <row r="21184" ht="10.199999999999999" hidden="1" x14ac:dyDescent="0.2"/>
    <row r="21185" ht="10.199999999999999" hidden="1" x14ac:dyDescent="0.2"/>
    <row r="21186" ht="10.199999999999999" hidden="1" x14ac:dyDescent="0.2"/>
    <row r="21187" ht="10.199999999999999" hidden="1" x14ac:dyDescent="0.2"/>
    <row r="21188" ht="10.199999999999999" hidden="1" x14ac:dyDescent="0.2"/>
    <row r="21189" ht="10.199999999999999" hidden="1" x14ac:dyDescent="0.2"/>
    <row r="21190" ht="10.199999999999999" hidden="1" x14ac:dyDescent="0.2"/>
    <row r="21191" ht="10.199999999999999" hidden="1" x14ac:dyDescent="0.2"/>
    <row r="21192" ht="10.199999999999999" hidden="1" x14ac:dyDescent="0.2"/>
    <row r="21193" ht="10.199999999999999" hidden="1" x14ac:dyDescent="0.2"/>
    <row r="21194" ht="10.199999999999999" hidden="1" x14ac:dyDescent="0.2"/>
    <row r="21195" ht="10.199999999999999" hidden="1" x14ac:dyDescent="0.2"/>
    <row r="21196" ht="10.199999999999999" hidden="1" x14ac:dyDescent="0.2"/>
    <row r="21197" ht="10.199999999999999" hidden="1" x14ac:dyDescent="0.2"/>
    <row r="21198" ht="10.199999999999999" hidden="1" x14ac:dyDescent="0.2"/>
    <row r="21199" ht="10.199999999999999" hidden="1" x14ac:dyDescent="0.2"/>
    <row r="21200" ht="10.199999999999999" hidden="1" x14ac:dyDescent="0.2"/>
    <row r="21201" ht="10.199999999999999" hidden="1" x14ac:dyDescent="0.2"/>
    <row r="21202" ht="10.199999999999999" hidden="1" x14ac:dyDescent="0.2"/>
    <row r="21203" ht="10.199999999999999" hidden="1" x14ac:dyDescent="0.2"/>
    <row r="21204" ht="10.199999999999999" hidden="1" x14ac:dyDescent="0.2"/>
    <row r="21205" ht="10.199999999999999" hidden="1" x14ac:dyDescent="0.2"/>
    <row r="21206" ht="10.199999999999999" hidden="1" x14ac:dyDescent="0.2"/>
    <row r="21207" ht="10.199999999999999" hidden="1" x14ac:dyDescent="0.2"/>
    <row r="21208" ht="10.199999999999999" hidden="1" x14ac:dyDescent="0.2"/>
    <row r="21209" ht="10.199999999999999" hidden="1" x14ac:dyDescent="0.2"/>
    <row r="21210" ht="10.199999999999999" hidden="1" x14ac:dyDescent="0.2"/>
    <row r="21211" ht="10.199999999999999" hidden="1" x14ac:dyDescent="0.2"/>
    <row r="21212" ht="10.199999999999999" hidden="1" x14ac:dyDescent="0.2"/>
    <row r="21213" ht="10.199999999999999" hidden="1" x14ac:dyDescent="0.2"/>
    <row r="21214" ht="10.199999999999999" hidden="1" x14ac:dyDescent="0.2"/>
    <row r="21215" ht="10.199999999999999" hidden="1" x14ac:dyDescent="0.2"/>
    <row r="21216" ht="10.199999999999999" hidden="1" x14ac:dyDescent="0.2"/>
    <row r="21217" ht="10.199999999999999" hidden="1" x14ac:dyDescent="0.2"/>
    <row r="21218" ht="10.199999999999999" hidden="1" x14ac:dyDescent="0.2"/>
    <row r="21219" ht="10.199999999999999" hidden="1" x14ac:dyDescent="0.2"/>
    <row r="21220" ht="10.199999999999999" hidden="1" x14ac:dyDescent="0.2"/>
    <row r="21221" ht="10.199999999999999" hidden="1" x14ac:dyDescent="0.2"/>
    <row r="21222" ht="10.199999999999999" hidden="1" x14ac:dyDescent="0.2"/>
    <row r="21223" ht="10.199999999999999" hidden="1" x14ac:dyDescent="0.2"/>
    <row r="21224" ht="10.199999999999999" hidden="1" x14ac:dyDescent="0.2"/>
    <row r="21225" ht="10.199999999999999" hidden="1" x14ac:dyDescent="0.2"/>
    <row r="21226" ht="10.199999999999999" hidden="1" x14ac:dyDescent="0.2"/>
    <row r="21227" ht="10.199999999999999" hidden="1" x14ac:dyDescent="0.2"/>
    <row r="21228" ht="10.199999999999999" hidden="1" x14ac:dyDescent="0.2"/>
    <row r="21229" ht="10.199999999999999" hidden="1" x14ac:dyDescent="0.2"/>
    <row r="21230" ht="10.199999999999999" hidden="1" x14ac:dyDescent="0.2"/>
    <row r="21231" ht="10.199999999999999" hidden="1" x14ac:dyDescent="0.2"/>
    <row r="21232" ht="10.199999999999999" hidden="1" x14ac:dyDescent="0.2"/>
    <row r="21233" ht="10.199999999999999" hidden="1" x14ac:dyDescent="0.2"/>
    <row r="21234" ht="10.199999999999999" hidden="1" x14ac:dyDescent="0.2"/>
    <row r="21235" ht="10.199999999999999" hidden="1" x14ac:dyDescent="0.2"/>
    <row r="21236" ht="10.199999999999999" hidden="1" x14ac:dyDescent="0.2"/>
    <row r="21237" ht="10.199999999999999" hidden="1" x14ac:dyDescent="0.2"/>
    <row r="21238" ht="10.199999999999999" hidden="1" x14ac:dyDescent="0.2"/>
    <row r="21239" ht="10.199999999999999" hidden="1" x14ac:dyDescent="0.2"/>
    <row r="21240" ht="10.199999999999999" hidden="1" x14ac:dyDescent="0.2"/>
    <row r="21241" ht="10.199999999999999" hidden="1" x14ac:dyDescent="0.2"/>
    <row r="21242" ht="10.199999999999999" hidden="1" x14ac:dyDescent="0.2"/>
    <row r="21243" ht="10.199999999999999" hidden="1" x14ac:dyDescent="0.2"/>
    <row r="21244" ht="10.199999999999999" hidden="1" x14ac:dyDescent="0.2"/>
    <row r="21245" ht="10.199999999999999" hidden="1" x14ac:dyDescent="0.2"/>
    <row r="21246" ht="10.199999999999999" hidden="1" x14ac:dyDescent="0.2"/>
    <row r="21247" ht="10.199999999999999" hidden="1" x14ac:dyDescent="0.2"/>
    <row r="21248" ht="10.199999999999999" hidden="1" x14ac:dyDescent="0.2"/>
    <row r="21249" ht="10.199999999999999" hidden="1" x14ac:dyDescent="0.2"/>
    <row r="21250" ht="10.199999999999999" hidden="1" x14ac:dyDescent="0.2"/>
    <row r="21251" ht="10.199999999999999" hidden="1" x14ac:dyDescent="0.2"/>
    <row r="21252" ht="10.199999999999999" hidden="1" x14ac:dyDescent="0.2"/>
    <row r="21253" ht="10.199999999999999" hidden="1" x14ac:dyDescent="0.2"/>
    <row r="21254" ht="10.199999999999999" hidden="1" x14ac:dyDescent="0.2"/>
    <row r="21255" ht="10.199999999999999" hidden="1" x14ac:dyDescent="0.2"/>
    <row r="21256" ht="10.199999999999999" hidden="1" x14ac:dyDescent="0.2"/>
    <row r="21257" ht="10.199999999999999" hidden="1" x14ac:dyDescent="0.2"/>
    <row r="21258" ht="10.199999999999999" hidden="1" x14ac:dyDescent="0.2"/>
    <row r="21259" ht="10.199999999999999" hidden="1" x14ac:dyDescent="0.2"/>
    <row r="21260" ht="10.199999999999999" hidden="1" x14ac:dyDescent="0.2"/>
    <row r="21261" ht="10.199999999999999" hidden="1" x14ac:dyDescent="0.2"/>
    <row r="21262" ht="10.199999999999999" hidden="1" x14ac:dyDescent="0.2"/>
    <row r="21263" ht="10.199999999999999" hidden="1" x14ac:dyDescent="0.2"/>
    <row r="21264" ht="10.199999999999999" hidden="1" x14ac:dyDescent="0.2"/>
    <row r="21265" ht="10.199999999999999" hidden="1" x14ac:dyDescent="0.2"/>
    <row r="21266" ht="10.199999999999999" hidden="1" x14ac:dyDescent="0.2"/>
    <row r="21267" ht="10.199999999999999" hidden="1" x14ac:dyDescent="0.2"/>
    <row r="21268" ht="10.199999999999999" hidden="1" x14ac:dyDescent="0.2"/>
    <row r="21269" ht="10.199999999999999" hidden="1" x14ac:dyDescent="0.2"/>
    <row r="21270" ht="10.199999999999999" hidden="1" x14ac:dyDescent="0.2"/>
    <row r="21271" ht="10.199999999999999" hidden="1" x14ac:dyDescent="0.2"/>
    <row r="21272" ht="10.199999999999999" hidden="1" x14ac:dyDescent="0.2"/>
    <row r="21273" ht="10.199999999999999" hidden="1" x14ac:dyDescent="0.2"/>
    <row r="21274" ht="10.199999999999999" hidden="1" x14ac:dyDescent="0.2"/>
    <row r="21275" ht="10.199999999999999" hidden="1" x14ac:dyDescent="0.2"/>
    <row r="21276" ht="10.199999999999999" hidden="1" x14ac:dyDescent="0.2"/>
    <row r="21277" ht="10.199999999999999" hidden="1" x14ac:dyDescent="0.2"/>
    <row r="21278" ht="10.199999999999999" hidden="1" x14ac:dyDescent="0.2"/>
    <row r="21279" ht="10.199999999999999" hidden="1" x14ac:dyDescent="0.2"/>
    <row r="21280" ht="10.199999999999999" hidden="1" x14ac:dyDescent="0.2"/>
    <row r="21281" ht="10.199999999999999" hidden="1" x14ac:dyDescent="0.2"/>
    <row r="21282" ht="10.199999999999999" hidden="1" x14ac:dyDescent="0.2"/>
    <row r="21283" ht="10.199999999999999" hidden="1" x14ac:dyDescent="0.2"/>
    <row r="21284" ht="10.199999999999999" hidden="1" x14ac:dyDescent="0.2"/>
    <row r="21285" ht="10.199999999999999" hidden="1" x14ac:dyDescent="0.2"/>
    <row r="21286" ht="10.199999999999999" hidden="1" x14ac:dyDescent="0.2"/>
    <row r="21287" ht="10.199999999999999" hidden="1" x14ac:dyDescent="0.2"/>
    <row r="21288" ht="10.199999999999999" hidden="1" x14ac:dyDescent="0.2"/>
    <row r="21289" ht="10.199999999999999" hidden="1" x14ac:dyDescent="0.2"/>
    <row r="21290" ht="10.199999999999999" hidden="1" x14ac:dyDescent="0.2"/>
    <row r="21291" ht="10.199999999999999" hidden="1" x14ac:dyDescent="0.2"/>
    <row r="21292" ht="10.199999999999999" hidden="1" x14ac:dyDescent="0.2"/>
    <row r="21293" ht="10.199999999999999" hidden="1" x14ac:dyDescent="0.2"/>
    <row r="21294" ht="10.199999999999999" hidden="1" x14ac:dyDescent="0.2"/>
    <row r="21295" ht="10.199999999999999" hidden="1" x14ac:dyDescent="0.2"/>
    <row r="21296" ht="10.199999999999999" hidden="1" x14ac:dyDescent="0.2"/>
    <row r="21297" ht="10.199999999999999" hidden="1" x14ac:dyDescent="0.2"/>
    <row r="21298" ht="10.199999999999999" hidden="1" x14ac:dyDescent="0.2"/>
    <row r="21299" ht="10.199999999999999" hidden="1" x14ac:dyDescent="0.2"/>
    <row r="21300" ht="10.199999999999999" hidden="1" x14ac:dyDescent="0.2"/>
    <row r="21301" ht="10.199999999999999" hidden="1" x14ac:dyDescent="0.2"/>
    <row r="21302" ht="10.199999999999999" hidden="1" x14ac:dyDescent="0.2"/>
    <row r="21303" ht="10.199999999999999" hidden="1" x14ac:dyDescent="0.2"/>
    <row r="21304" ht="10.199999999999999" hidden="1" x14ac:dyDescent="0.2"/>
    <row r="21305" ht="10.199999999999999" hidden="1" x14ac:dyDescent="0.2"/>
    <row r="21306" ht="10.199999999999999" hidden="1" x14ac:dyDescent="0.2"/>
    <row r="21307" ht="10.199999999999999" hidden="1" x14ac:dyDescent="0.2"/>
    <row r="21308" ht="10.199999999999999" hidden="1" x14ac:dyDescent="0.2"/>
    <row r="21309" ht="10.199999999999999" hidden="1" x14ac:dyDescent="0.2"/>
    <row r="21310" ht="10.199999999999999" hidden="1" x14ac:dyDescent="0.2"/>
    <row r="21311" ht="10.199999999999999" hidden="1" x14ac:dyDescent="0.2"/>
    <row r="21312" ht="10.199999999999999" hidden="1" x14ac:dyDescent="0.2"/>
    <row r="21313" ht="10.199999999999999" hidden="1" x14ac:dyDescent="0.2"/>
    <row r="21314" ht="10.199999999999999" hidden="1" x14ac:dyDescent="0.2"/>
    <row r="21315" ht="10.199999999999999" hidden="1" x14ac:dyDescent="0.2"/>
    <row r="21316" ht="10.199999999999999" hidden="1" x14ac:dyDescent="0.2"/>
    <row r="21317" ht="10.199999999999999" hidden="1" x14ac:dyDescent="0.2"/>
    <row r="21318" ht="10.199999999999999" hidden="1" x14ac:dyDescent="0.2"/>
    <row r="21319" ht="10.199999999999999" hidden="1" x14ac:dyDescent="0.2"/>
    <row r="21320" ht="10.199999999999999" hidden="1" x14ac:dyDescent="0.2"/>
    <row r="21321" ht="10.199999999999999" hidden="1" x14ac:dyDescent="0.2"/>
    <row r="21322" ht="10.199999999999999" hidden="1" x14ac:dyDescent="0.2"/>
    <row r="21323" ht="10.199999999999999" hidden="1" x14ac:dyDescent="0.2"/>
    <row r="21324" ht="10.199999999999999" hidden="1" x14ac:dyDescent="0.2"/>
    <row r="21325" ht="10.199999999999999" hidden="1" x14ac:dyDescent="0.2"/>
    <row r="21326" ht="10.199999999999999" hidden="1" x14ac:dyDescent="0.2"/>
    <row r="21327" ht="10.199999999999999" hidden="1" x14ac:dyDescent="0.2"/>
    <row r="21328" ht="10.199999999999999" hidden="1" x14ac:dyDescent="0.2"/>
    <row r="21329" ht="10.199999999999999" hidden="1" x14ac:dyDescent="0.2"/>
    <row r="21330" ht="10.199999999999999" hidden="1" x14ac:dyDescent="0.2"/>
    <row r="21331" ht="10.199999999999999" hidden="1" x14ac:dyDescent="0.2"/>
    <row r="21332" ht="10.199999999999999" hidden="1" x14ac:dyDescent="0.2"/>
    <row r="21333" ht="10.199999999999999" hidden="1" x14ac:dyDescent="0.2"/>
    <row r="21334" ht="10.199999999999999" hidden="1" x14ac:dyDescent="0.2"/>
    <row r="21335" ht="10.199999999999999" hidden="1" x14ac:dyDescent="0.2"/>
    <row r="21336" ht="10.199999999999999" hidden="1" x14ac:dyDescent="0.2"/>
    <row r="21337" ht="10.199999999999999" hidden="1" x14ac:dyDescent="0.2"/>
    <row r="21338" ht="10.199999999999999" hidden="1" x14ac:dyDescent="0.2"/>
    <row r="21339" ht="10.199999999999999" hidden="1" x14ac:dyDescent="0.2"/>
    <row r="21340" ht="10.199999999999999" hidden="1" x14ac:dyDescent="0.2"/>
    <row r="21341" ht="10.199999999999999" hidden="1" x14ac:dyDescent="0.2"/>
    <row r="21342" ht="10.199999999999999" hidden="1" x14ac:dyDescent="0.2"/>
    <row r="21343" ht="10.199999999999999" hidden="1" x14ac:dyDescent="0.2"/>
    <row r="21344" ht="10.199999999999999" hidden="1" x14ac:dyDescent="0.2"/>
    <row r="21345" ht="10.199999999999999" hidden="1" x14ac:dyDescent="0.2"/>
    <row r="21346" ht="10.199999999999999" hidden="1" x14ac:dyDescent="0.2"/>
    <row r="21347" ht="10.199999999999999" hidden="1" x14ac:dyDescent="0.2"/>
    <row r="21348" ht="10.199999999999999" hidden="1" x14ac:dyDescent="0.2"/>
    <row r="21349" ht="10.199999999999999" hidden="1" x14ac:dyDescent="0.2"/>
    <row r="21350" ht="10.199999999999999" hidden="1" x14ac:dyDescent="0.2"/>
    <row r="21351" ht="10.199999999999999" hidden="1" x14ac:dyDescent="0.2"/>
    <row r="21352" ht="10.199999999999999" hidden="1" x14ac:dyDescent="0.2"/>
    <row r="21353" ht="10.199999999999999" hidden="1" x14ac:dyDescent="0.2"/>
    <row r="21354" ht="10.199999999999999" hidden="1" x14ac:dyDescent="0.2"/>
    <row r="21355" ht="10.199999999999999" hidden="1" x14ac:dyDescent="0.2"/>
    <row r="21356" ht="10.199999999999999" hidden="1" x14ac:dyDescent="0.2"/>
    <row r="21357" ht="10.199999999999999" hidden="1" x14ac:dyDescent="0.2"/>
    <row r="21358" ht="10.199999999999999" hidden="1" x14ac:dyDescent="0.2"/>
    <row r="21359" ht="10.199999999999999" hidden="1" x14ac:dyDescent="0.2"/>
    <row r="21360" ht="10.199999999999999" hidden="1" x14ac:dyDescent="0.2"/>
    <row r="21361" ht="10.199999999999999" hidden="1" x14ac:dyDescent="0.2"/>
    <row r="21362" ht="10.199999999999999" hidden="1" x14ac:dyDescent="0.2"/>
    <row r="21363" ht="10.199999999999999" hidden="1" x14ac:dyDescent="0.2"/>
    <row r="21364" ht="10.199999999999999" hidden="1" x14ac:dyDescent="0.2"/>
    <row r="21365" ht="10.199999999999999" hidden="1" x14ac:dyDescent="0.2"/>
    <row r="21366" ht="10.199999999999999" hidden="1" x14ac:dyDescent="0.2"/>
    <row r="21367" ht="10.199999999999999" hidden="1" x14ac:dyDescent="0.2"/>
    <row r="21368" ht="10.199999999999999" hidden="1" x14ac:dyDescent="0.2"/>
    <row r="21369" ht="10.199999999999999" hidden="1" x14ac:dyDescent="0.2"/>
    <row r="21370" ht="10.199999999999999" hidden="1" x14ac:dyDescent="0.2"/>
    <row r="21371" ht="10.199999999999999" hidden="1" x14ac:dyDescent="0.2"/>
    <row r="21372" ht="10.199999999999999" hidden="1" x14ac:dyDescent="0.2"/>
    <row r="21373" ht="10.199999999999999" hidden="1" x14ac:dyDescent="0.2"/>
    <row r="21374" ht="10.199999999999999" hidden="1" x14ac:dyDescent="0.2"/>
    <row r="21375" ht="10.199999999999999" hidden="1" x14ac:dyDescent="0.2"/>
    <row r="21376" ht="10.199999999999999" hidden="1" x14ac:dyDescent="0.2"/>
    <row r="21377" ht="10.199999999999999" hidden="1" x14ac:dyDescent="0.2"/>
    <row r="21378" ht="10.199999999999999" hidden="1" x14ac:dyDescent="0.2"/>
    <row r="21379" ht="10.199999999999999" hidden="1" x14ac:dyDescent="0.2"/>
    <row r="21380" ht="10.199999999999999" hidden="1" x14ac:dyDescent="0.2"/>
    <row r="21381" ht="10.199999999999999" hidden="1" x14ac:dyDescent="0.2"/>
    <row r="21382" ht="10.199999999999999" hidden="1" x14ac:dyDescent="0.2"/>
    <row r="21383" ht="10.199999999999999" hidden="1" x14ac:dyDescent="0.2"/>
    <row r="21384" ht="10.199999999999999" hidden="1" x14ac:dyDescent="0.2"/>
    <row r="21385" ht="10.199999999999999" hidden="1" x14ac:dyDescent="0.2"/>
    <row r="21386" ht="10.199999999999999" hidden="1" x14ac:dyDescent="0.2"/>
    <row r="21387" ht="10.199999999999999" hidden="1" x14ac:dyDescent="0.2"/>
    <row r="21388" ht="10.199999999999999" hidden="1" x14ac:dyDescent="0.2"/>
    <row r="21389" ht="10.199999999999999" hidden="1" x14ac:dyDescent="0.2"/>
    <row r="21390" ht="10.199999999999999" hidden="1" x14ac:dyDescent="0.2"/>
    <row r="21391" ht="10.199999999999999" hidden="1" x14ac:dyDescent="0.2"/>
    <row r="21392" ht="10.199999999999999" hidden="1" x14ac:dyDescent="0.2"/>
    <row r="21393" ht="10.199999999999999" hidden="1" x14ac:dyDescent="0.2"/>
    <row r="21394" ht="10.199999999999999" hidden="1" x14ac:dyDescent="0.2"/>
    <row r="21395" ht="10.199999999999999" hidden="1" x14ac:dyDescent="0.2"/>
    <row r="21396" ht="10.199999999999999" hidden="1" x14ac:dyDescent="0.2"/>
    <row r="21397" ht="10.199999999999999" hidden="1" x14ac:dyDescent="0.2"/>
    <row r="21398" ht="10.199999999999999" hidden="1" x14ac:dyDescent="0.2"/>
    <row r="21399" ht="10.199999999999999" hidden="1" x14ac:dyDescent="0.2"/>
    <row r="21400" ht="10.199999999999999" hidden="1" x14ac:dyDescent="0.2"/>
    <row r="21401" ht="10.199999999999999" hidden="1" x14ac:dyDescent="0.2"/>
    <row r="21402" ht="10.199999999999999" hidden="1" x14ac:dyDescent="0.2"/>
    <row r="21403" ht="10.199999999999999" hidden="1" x14ac:dyDescent="0.2"/>
    <row r="21404" ht="10.199999999999999" hidden="1" x14ac:dyDescent="0.2"/>
    <row r="21405" ht="10.199999999999999" hidden="1" x14ac:dyDescent="0.2"/>
    <row r="21406" ht="10.199999999999999" hidden="1" x14ac:dyDescent="0.2"/>
    <row r="21407" ht="10.199999999999999" hidden="1" x14ac:dyDescent="0.2"/>
    <row r="21408" ht="10.199999999999999" hidden="1" x14ac:dyDescent="0.2"/>
    <row r="21409" ht="10.199999999999999" hidden="1" x14ac:dyDescent="0.2"/>
    <row r="21410" ht="10.199999999999999" hidden="1" x14ac:dyDescent="0.2"/>
    <row r="21411" ht="10.199999999999999" hidden="1" x14ac:dyDescent="0.2"/>
    <row r="21412" ht="10.199999999999999" hidden="1" x14ac:dyDescent="0.2"/>
    <row r="21413" ht="10.199999999999999" hidden="1" x14ac:dyDescent="0.2"/>
    <row r="21414" ht="10.199999999999999" hidden="1" x14ac:dyDescent="0.2"/>
    <row r="21415" ht="10.199999999999999" hidden="1" x14ac:dyDescent="0.2"/>
    <row r="21416" ht="10.199999999999999" hidden="1" x14ac:dyDescent="0.2"/>
    <row r="21417" ht="10.199999999999999" hidden="1" x14ac:dyDescent="0.2"/>
    <row r="21418" ht="10.199999999999999" hidden="1" x14ac:dyDescent="0.2"/>
    <row r="21419" ht="10.199999999999999" hidden="1" x14ac:dyDescent="0.2"/>
    <row r="21420" ht="10.199999999999999" hidden="1" x14ac:dyDescent="0.2"/>
    <row r="21421" ht="10.199999999999999" hidden="1" x14ac:dyDescent="0.2"/>
    <row r="21422" ht="10.199999999999999" hidden="1" x14ac:dyDescent="0.2"/>
    <row r="21423" ht="10.199999999999999" hidden="1" x14ac:dyDescent="0.2"/>
    <row r="21424" ht="10.199999999999999" hidden="1" x14ac:dyDescent="0.2"/>
    <row r="21425" ht="10.199999999999999" hidden="1" x14ac:dyDescent="0.2"/>
    <row r="21426" ht="10.199999999999999" hidden="1" x14ac:dyDescent="0.2"/>
    <row r="21427" ht="10.199999999999999" hidden="1" x14ac:dyDescent="0.2"/>
    <row r="21428" ht="10.199999999999999" hidden="1" x14ac:dyDescent="0.2"/>
    <row r="21429" ht="10.199999999999999" hidden="1" x14ac:dyDescent="0.2"/>
    <row r="21430" ht="10.199999999999999" hidden="1" x14ac:dyDescent="0.2"/>
    <row r="21431" ht="10.199999999999999" hidden="1" x14ac:dyDescent="0.2"/>
    <row r="21432" ht="10.199999999999999" hidden="1" x14ac:dyDescent="0.2"/>
    <row r="21433" ht="10.199999999999999" hidden="1" x14ac:dyDescent="0.2"/>
    <row r="21434" ht="10.199999999999999" hidden="1" x14ac:dyDescent="0.2"/>
    <row r="21435" ht="10.199999999999999" hidden="1" x14ac:dyDescent="0.2"/>
    <row r="21436" ht="10.199999999999999" hidden="1" x14ac:dyDescent="0.2"/>
    <row r="21437" ht="10.199999999999999" hidden="1" x14ac:dyDescent="0.2"/>
    <row r="21438" ht="10.199999999999999" hidden="1" x14ac:dyDescent="0.2"/>
    <row r="21439" ht="10.199999999999999" hidden="1" x14ac:dyDescent="0.2"/>
    <row r="21440" ht="10.199999999999999" hidden="1" x14ac:dyDescent="0.2"/>
    <row r="21441" ht="10.199999999999999" hidden="1" x14ac:dyDescent="0.2"/>
    <row r="21442" ht="10.199999999999999" hidden="1" x14ac:dyDescent="0.2"/>
    <row r="21443" ht="10.199999999999999" hidden="1" x14ac:dyDescent="0.2"/>
    <row r="21444" ht="10.199999999999999" hidden="1" x14ac:dyDescent="0.2"/>
    <row r="21445" ht="10.199999999999999" hidden="1" x14ac:dyDescent="0.2"/>
    <row r="21446" ht="10.199999999999999" hidden="1" x14ac:dyDescent="0.2"/>
    <row r="21447" ht="10.199999999999999" hidden="1" x14ac:dyDescent="0.2"/>
    <row r="21448" ht="10.199999999999999" hidden="1" x14ac:dyDescent="0.2"/>
    <row r="21449" ht="10.199999999999999" hidden="1" x14ac:dyDescent="0.2"/>
    <row r="21450" ht="10.199999999999999" hidden="1" x14ac:dyDescent="0.2"/>
    <row r="21451" ht="10.199999999999999" hidden="1" x14ac:dyDescent="0.2"/>
    <row r="21452" ht="10.199999999999999" hidden="1" x14ac:dyDescent="0.2"/>
    <row r="21453" ht="10.199999999999999" hidden="1" x14ac:dyDescent="0.2"/>
    <row r="21454" ht="10.199999999999999" hidden="1" x14ac:dyDescent="0.2"/>
    <row r="21455" ht="10.199999999999999" hidden="1" x14ac:dyDescent="0.2"/>
    <row r="21456" ht="10.199999999999999" hidden="1" x14ac:dyDescent="0.2"/>
    <row r="21457" ht="10.199999999999999" hidden="1" x14ac:dyDescent="0.2"/>
    <row r="21458" ht="10.199999999999999" hidden="1" x14ac:dyDescent="0.2"/>
    <row r="21459" ht="10.199999999999999" hidden="1" x14ac:dyDescent="0.2"/>
    <row r="21460" ht="10.199999999999999" hidden="1" x14ac:dyDescent="0.2"/>
    <row r="21461" ht="10.199999999999999" hidden="1" x14ac:dyDescent="0.2"/>
    <row r="21462" ht="10.199999999999999" hidden="1" x14ac:dyDescent="0.2"/>
    <row r="21463" ht="10.199999999999999" hidden="1" x14ac:dyDescent="0.2"/>
    <row r="21464" ht="10.199999999999999" hidden="1" x14ac:dyDescent="0.2"/>
    <row r="21465" ht="10.199999999999999" hidden="1" x14ac:dyDescent="0.2"/>
    <row r="21466" ht="10.199999999999999" hidden="1" x14ac:dyDescent="0.2"/>
    <row r="21467" ht="10.199999999999999" hidden="1" x14ac:dyDescent="0.2"/>
    <row r="21468" ht="10.199999999999999" hidden="1" x14ac:dyDescent="0.2"/>
    <row r="21469" ht="10.199999999999999" hidden="1" x14ac:dyDescent="0.2"/>
    <row r="21470" ht="10.199999999999999" hidden="1" x14ac:dyDescent="0.2"/>
    <row r="21471" ht="10.199999999999999" hidden="1" x14ac:dyDescent="0.2"/>
    <row r="21472" ht="10.199999999999999" hidden="1" x14ac:dyDescent="0.2"/>
    <row r="21473" ht="10.199999999999999" hidden="1" x14ac:dyDescent="0.2"/>
    <row r="21474" ht="10.199999999999999" hidden="1" x14ac:dyDescent="0.2"/>
    <row r="21475" ht="10.199999999999999" hidden="1" x14ac:dyDescent="0.2"/>
    <row r="21476" ht="10.199999999999999" hidden="1" x14ac:dyDescent="0.2"/>
    <row r="21477" ht="10.199999999999999" hidden="1" x14ac:dyDescent="0.2"/>
    <row r="21478" ht="10.199999999999999" hidden="1" x14ac:dyDescent="0.2"/>
    <row r="21479" ht="10.199999999999999" hidden="1" x14ac:dyDescent="0.2"/>
    <row r="21480" ht="10.199999999999999" hidden="1" x14ac:dyDescent="0.2"/>
    <row r="21481" ht="10.199999999999999" hidden="1" x14ac:dyDescent="0.2"/>
    <row r="21482" ht="10.199999999999999" hidden="1" x14ac:dyDescent="0.2"/>
    <row r="21483" ht="10.199999999999999" hidden="1" x14ac:dyDescent="0.2"/>
    <row r="21484" ht="10.199999999999999" hidden="1" x14ac:dyDescent="0.2"/>
    <row r="21485" ht="10.199999999999999" hidden="1" x14ac:dyDescent="0.2"/>
    <row r="21486" ht="10.199999999999999" hidden="1" x14ac:dyDescent="0.2"/>
    <row r="21487" ht="10.199999999999999" hidden="1" x14ac:dyDescent="0.2"/>
    <row r="21488" ht="10.199999999999999" hidden="1" x14ac:dyDescent="0.2"/>
    <row r="21489" ht="10.199999999999999" hidden="1" x14ac:dyDescent="0.2"/>
    <row r="21490" ht="10.199999999999999" hidden="1" x14ac:dyDescent="0.2"/>
    <row r="21491" ht="10.199999999999999" hidden="1" x14ac:dyDescent="0.2"/>
    <row r="21492" ht="10.199999999999999" hidden="1" x14ac:dyDescent="0.2"/>
    <row r="21493" ht="10.199999999999999" hidden="1" x14ac:dyDescent="0.2"/>
    <row r="21494" ht="10.199999999999999" hidden="1" x14ac:dyDescent="0.2"/>
    <row r="21495" ht="10.199999999999999" hidden="1" x14ac:dyDescent="0.2"/>
    <row r="21496" ht="10.199999999999999" hidden="1" x14ac:dyDescent="0.2"/>
    <row r="21497" ht="10.199999999999999" hidden="1" x14ac:dyDescent="0.2"/>
    <row r="21498" ht="10.199999999999999" hidden="1" x14ac:dyDescent="0.2"/>
    <row r="21499" ht="10.199999999999999" hidden="1" x14ac:dyDescent="0.2"/>
    <row r="21500" ht="10.199999999999999" hidden="1" x14ac:dyDescent="0.2"/>
    <row r="21501" ht="10.199999999999999" hidden="1" x14ac:dyDescent="0.2"/>
    <row r="21502" ht="10.199999999999999" hidden="1" x14ac:dyDescent="0.2"/>
    <row r="21503" ht="10.199999999999999" hidden="1" x14ac:dyDescent="0.2"/>
    <row r="21504" ht="10.199999999999999" hidden="1" x14ac:dyDescent="0.2"/>
    <row r="21505" ht="10.199999999999999" hidden="1" x14ac:dyDescent="0.2"/>
    <row r="21506" ht="10.199999999999999" hidden="1" x14ac:dyDescent="0.2"/>
    <row r="21507" ht="10.199999999999999" hidden="1" x14ac:dyDescent="0.2"/>
    <row r="21508" ht="10.199999999999999" hidden="1" x14ac:dyDescent="0.2"/>
    <row r="21509" ht="10.199999999999999" hidden="1" x14ac:dyDescent="0.2"/>
    <row r="21510" ht="10.199999999999999" hidden="1" x14ac:dyDescent="0.2"/>
    <row r="21511" ht="10.199999999999999" hidden="1" x14ac:dyDescent="0.2"/>
    <row r="21512" ht="10.199999999999999" hidden="1" x14ac:dyDescent="0.2"/>
    <row r="21513" ht="10.199999999999999" hidden="1" x14ac:dyDescent="0.2"/>
    <row r="21514" ht="10.199999999999999" hidden="1" x14ac:dyDescent="0.2"/>
    <row r="21515" ht="10.199999999999999" hidden="1" x14ac:dyDescent="0.2"/>
    <row r="21516" ht="10.199999999999999" hidden="1" x14ac:dyDescent="0.2"/>
    <row r="21517" ht="10.199999999999999" hidden="1" x14ac:dyDescent="0.2"/>
    <row r="21518" ht="10.199999999999999" hidden="1" x14ac:dyDescent="0.2"/>
    <row r="21519" ht="10.199999999999999" hidden="1" x14ac:dyDescent="0.2"/>
    <row r="21520" ht="10.199999999999999" hidden="1" x14ac:dyDescent="0.2"/>
    <row r="21521" ht="10.199999999999999" hidden="1" x14ac:dyDescent="0.2"/>
    <row r="21522" ht="10.199999999999999" hidden="1" x14ac:dyDescent="0.2"/>
    <row r="21523" ht="10.199999999999999" hidden="1" x14ac:dyDescent="0.2"/>
    <row r="21524" ht="10.199999999999999" hidden="1" x14ac:dyDescent="0.2"/>
    <row r="21525" ht="10.199999999999999" hidden="1" x14ac:dyDescent="0.2"/>
    <row r="21526" ht="10.199999999999999" hidden="1" x14ac:dyDescent="0.2"/>
    <row r="21527" ht="10.199999999999999" hidden="1" x14ac:dyDescent="0.2"/>
    <row r="21528" ht="10.199999999999999" hidden="1" x14ac:dyDescent="0.2"/>
    <row r="21529" ht="10.199999999999999" hidden="1" x14ac:dyDescent="0.2"/>
    <row r="21530" ht="10.199999999999999" hidden="1" x14ac:dyDescent="0.2"/>
    <row r="21531" ht="10.199999999999999" hidden="1" x14ac:dyDescent="0.2"/>
    <row r="21532" ht="10.199999999999999" hidden="1" x14ac:dyDescent="0.2"/>
    <row r="21533" ht="10.199999999999999" hidden="1" x14ac:dyDescent="0.2"/>
    <row r="21534" ht="10.199999999999999" hidden="1" x14ac:dyDescent="0.2"/>
    <row r="21535" ht="10.199999999999999" hidden="1" x14ac:dyDescent="0.2"/>
    <row r="21536" ht="10.199999999999999" hidden="1" x14ac:dyDescent="0.2"/>
    <row r="21537" ht="10.199999999999999" hidden="1" x14ac:dyDescent="0.2"/>
    <row r="21538" ht="10.199999999999999" hidden="1" x14ac:dyDescent="0.2"/>
    <row r="21539" ht="10.199999999999999" hidden="1" x14ac:dyDescent="0.2"/>
    <row r="21540" ht="10.199999999999999" hidden="1" x14ac:dyDescent="0.2"/>
    <row r="21541" ht="10.199999999999999" hidden="1" x14ac:dyDescent="0.2"/>
    <row r="21542" ht="10.199999999999999" hidden="1" x14ac:dyDescent="0.2"/>
    <row r="21543" ht="10.199999999999999" hidden="1" x14ac:dyDescent="0.2"/>
    <row r="21544" ht="10.199999999999999" hidden="1" x14ac:dyDescent="0.2"/>
    <row r="21545" ht="10.199999999999999" hidden="1" x14ac:dyDescent="0.2"/>
    <row r="21546" ht="10.199999999999999" hidden="1" x14ac:dyDescent="0.2"/>
    <row r="21547" ht="10.199999999999999" hidden="1" x14ac:dyDescent="0.2"/>
    <row r="21548" ht="10.199999999999999" hidden="1" x14ac:dyDescent="0.2"/>
    <row r="21549" ht="10.199999999999999" hidden="1" x14ac:dyDescent="0.2"/>
    <row r="21550" ht="10.199999999999999" hidden="1" x14ac:dyDescent="0.2"/>
    <row r="21551" ht="10.199999999999999" hidden="1" x14ac:dyDescent="0.2"/>
    <row r="21552" ht="10.199999999999999" hidden="1" x14ac:dyDescent="0.2"/>
    <row r="21553" ht="10.199999999999999" hidden="1" x14ac:dyDescent="0.2"/>
    <row r="21554" ht="10.199999999999999" hidden="1" x14ac:dyDescent="0.2"/>
    <row r="21555" ht="10.199999999999999" hidden="1" x14ac:dyDescent="0.2"/>
    <row r="21556" ht="10.199999999999999" hidden="1" x14ac:dyDescent="0.2"/>
    <row r="21557" ht="10.199999999999999" hidden="1" x14ac:dyDescent="0.2"/>
    <row r="21558" ht="10.199999999999999" hidden="1" x14ac:dyDescent="0.2"/>
    <row r="21559" ht="10.199999999999999" hidden="1" x14ac:dyDescent="0.2"/>
    <row r="21560" ht="10.199999999999999" hidden="1" x14ac:dyDescent="0.2"/>
    <row r="21561" ht="10.199999999999999" hidden="1" x14ac:dyDescent="0.2"/>
    <row r="21562" ht="10.199999999999999" hidden="1" x14ac:dyDescent="0.2"/>
    <row r="21563" ht="10.199999999999999" hidden="1" x14ac:dyDescent="0.2"/>
    <row r="21564" ht="10.199999999999999" hidden="1" x14ac:dyDescent="0.2"/>
    <row r="21565" ht="10.199999999999999" hidden="1" x14ac:dyDescent="0.2"/>
    <row r="21566" ht="10.199999999999999" hidden="1" x14ac:dyDescent="0.2"/>
    <row r="21567" ht="10.199999999999999" hidden="1" x14ac:dyDescent="0.2"/>
    <row r="21568" ht="10.199999999999999" hidden="1" x14ac:dyDescent="0.2"/>
    <row r="21569" ht="10.199999999999999" hidden="1" x14ac:dyDescent="0.2"/>
    <row r="21570" ht="10.199999999999999" hidden="1" x14ac:dyDescent="0.2"/>
    <row r="21571" ht="10.199999999999999" hidden="1" x14ac:dyDescent="0.2"/>
    <row r="21572" ht="10.199999999999999" hidden="1" x14ac:dyDescent="0.2"/>
    <row r="21573" ht="10.199999999999999" hidden="1" x14ac:dyDescent="0.2"/>
    <row r="21574" ht="10.199999999999999" hidden="1" x14ac:dyDescent="0.2"/>
    <row r="21575" ht="10.199999999999999" hidden="1" x14ac:dyDescent="0.2"/>
    <row r="21576" ht="10.199999999999999" hidden="1" x14ac:dyDescent="0.2"/>
    <row r="21577" ht="10.199999999999999" hidden="1" x14ac:dyDescent="0.2"/>
    <row r="21578" ht="10.199999999999999" hidden="1" x14ac:dyDescent="0.2"/>
    <row r="21579" ht="10.199999999999999" hidden="1" x14ac:dyDescent="0.2"/>
    <row r="21580" ht="10.199999999999999" hidden="1" x14ac:dyDescent="0.2"/>
    <row r="21581" ht="10.199999999999999" hidden="1" x14ac:dyDescent="0.2"/>
    <row r="21582" ht="10.199999999999999" hidden="1" x14ac:dyDescent="0.2"/>
    <row r="21583" ht="10.199999999999999" hidden="1" x14ac:dyDescent="0.2"/>
    <row r="21584" ht="10.199999999999999" hidden="1" x14ac:dyDescent="0.2"/>
    <row r="21585" ht="10.199999999999999" hidden="1" x14ac:dyDescent="0.2"/>
    <row r="21586" ht="10.199999999999999" hidden="1" x14ac:dyDescent="0.2"/>
    <row r="21587" ht="10.199999999999999" hidden="1" x14ac:dyDescent="0.2"/>
    <row r="21588" ht="10.199999999999999" hidden="1" x14ac:dyDescent="0.2"/>
    <row r="21589" ht="10.199999999999999" hidden="1" x14ac:dyDescent="0.2"/>
    <row r="21590" ht="10.199999999999999" hidden="1" x14ac:dyDescent="0.2"/>
    <row r="21591" ht="10.199999999999999" hidden="1" x14ac:dyDescent="0.2"/>
    <row r="21592" ht="10.199999999999999" hidden="1" x14ac:dyDescent="0.2"/>
    <row r="21593" ht="10.199999999999999" hidden="1" x14ac:dyDescent="0.2"/>
    <row r="21594" ht="10.199999999999999" hidden="1" x14ac:dyDescent="0.2"/>
    <row r="21595" ht="10.199999999999999" hidden="1" x14ac:dyDescent="0.2"/>
    <row r="21596" ht="10.199999999999999" hidden="1" x14ac:dyDescent="0.2"/>
    <row r="21597" ht="10.199999999999999" hidden="1" x14ac:dyDescent="0.2"/>
    <row r="21598" ht="10.199999999999999" hidden="1" x14ac:dyDescent="0.2"/>
    <row r="21599" ht="10.199999999999999" hidden="1" x14ac:dyDescent="0.2"/>
    <row r="21600" ht="10.199999999999999" hidden="1" x14ac:dyDescent="0.2"/>
    <row r="21601" ht="10.199999999999999" hidden="1" x14ac:dyDescent="0.2"/>
    <row r="21602" ht="10.199999999999999" hidden="1" x14ac:dyDescent="0.2"/>
    <row r="21603" ht="10.199999999999999" hidden="1" x14ac:dyDescent="0.2"/>
    <row r="21604" ht="10.199999999999999" hidden="1" x14ac:dyDescent="0.2"/>
    <row r="21605" ht="10.199999999999999" hidden="1" x14ac:dyDescent="0.2"/>
    <row r="21606" ht="10.199999999999999" hidden="1" x14ac:dyDescent="0.2"/>
    <row r="21607" ht="10.199999999999999" hidden="1" x14ac:dyDescent="0.2"/>
    <row r="21608" ht="10.199999999999999" hidden="1" x14ac:dyDescent="0.2"/>
    <row r="21609" ht="10.199999999999999" hidden="1" x14ac:dyDescent="0.2"/>
    <row r="21610" ht="10.199999999999999" hidden="1" x14ac:dyDescent="0.2"/>
    <row r="21611" ht="10.199999999999999" hidden="1" x14ac:dyDescent="0.2"/>
    <row r="21612" ht="10.199999999999999" hidden="1" x14ac:dyDescent="0.2"/>
    <row r="21613" ht="10.199999999999999" hidden="1" x14ac:dyDescent="0.2"/>
    <row r="21614" ht="10.199999999999999" hidden="1" x14ac:dyDescent="0.2"/>
    <row r="21615" ht="10.199999999999999" hidden="1" x14ac:dyDescent="0.2"/>
    <row r="21616" ht="10.199999999999999" hidden="1" x14ac:dyDescent="0.2"/>
    <row r="21617" ht="10.199999999999999" hidden="1" x14ac:dyDescent="0.2"/>
    <row r="21618" ht="10.199999999999999" hidden="1" x14ac:dyDescent="0.2"/>
    <row r="21619" ht="10.199999999999999" hidden="1" x14ac:dyDescent="0.2"/>
    <row r="21620" ht="10.199999999999999" hidden="1" x14ac:dyDescent="0.2"/>
    <row r="21621" ht="10.199999999999999" hidden="1" x14ac:dyDescent="0.2"/>
    <row r="21622" ht="10.199999999999999" hidden="1" x14ac:dyDescent="0.2"/>
    <row r="21623" ht="10.199999999999999" hidden="1" x14ac:dyDescent="0.2"/>
    <row r="21624" ht="10.199999999999999" hidden="1" x14ac:dyDescent="0.2"/>
    <row r="21625" ht="10.199999999999999" hidden="1" x14ac:dyDescent="0.2"/>
    <row r="21626" ht="10.199999999999999" hidden="1" x14ac:dyDescent="0.2"/>
    <row r="21627" ht="10.199999999999999" hidden="1" x14ac:dyDescent="0.2"/>
    <row r="21628" ht="10.199999999999999" hidden="1" x14ac:dyDescent="0.2"/>
    <row r="21629" ht="10.199999999999999" hidden="1" x14ac:dyDescent="0.2"/>
    <row r="21630" ht="10.199999999999999" hidden="1" x14ac:dyDescent="0.2"/>
    <row r="21631" ht="10.199999999999999" hidden="1" x14ac:dyDescent="0.2"/>
    <row r="21632" ht="10.199999999999999" hidden="1" x14ac:dyDescent="0.2"/>
    <row r="21633" ht="10.199999999999999" hidden="1" x14ac:dyDescent="0.2"/>
    <row r="21634" ht="10.199999999999999" hidden="1" x14ac:dyDescent="0.2"/>
    <row r="21635" ht="10.199999999999999" hidden="1" x14ac:dyDescent="0.2"/>
    <row r="21636" ht="10.199999999999999" hidden="1" x14ac:dyDescent="0.2"/>
    <row r="21637" ht="10.199999999999999" hidden="1" x14ac:dyDescent="0.2"/>
    <row r="21638" ht="10.199999999999999" hidden="1" x14ac:dyDescent="0.2"/>
    <row r="21639" ht="10.199999999999999" hidden="1" x14ac:dyDescent="0.2"/>
    <row r="21640" ht="10.199999999999999" hidden="1" x14ac:dyDescent="0.2"/>
    <row r="21641" ht="10.199999999999999" hidden="1" x14ac:dyDescent="0.2"/>
    <row r="21642" ht="10.199999999999999" hidden="1" x14ac:dyDescent="0.2"/>
    <row r="21643" ht="10.199999999999999" hidden="1" x14ac:dyDescent="0.2"/>
    <row r="21644" ht="10.199999999999999" hidden="1" x14ac:dyDescent="0.2"/>
    <row r="21645" ht="10.199999999999999" hidden="1" x14ac:dyDescent="0.2"/>
    <row r="21646" ht="10.199999999999999" hidden="1" x14ac:dyDescent="0.2"/>
    <row r="21647" ht="10.199999999999999" hidden="1" x14ac:dyDescent="0.2"/>
    <row r="21648" ht="10.199999999999999" hidden="1" x14ac:dyDescent="0.2"/>
    <row r="21649" ht="10.199999999999999" hidden="1" x14ac:dyDescent="0.2"/>
    <row r="21650" ht="10.199999999999999" hidden="1" x14ac:dyDescent="0.2"/>
    <row r="21651" ht="10.199999999999999" hidden="1" x14ac:dyDescent="0.2"/>
    <row r="21652" ht="10.199999999999999" hidden="1" x14ac:dyDescent="0.2"/>
    <row r="21653" ht="10.199999999999999" hidden="1" x14ac:dyDescent="0.2"/>
    <row r="21654" ht="10.199999999999999" hidden="1" x14ac:dyDescent="0.2"/>
    <row r="21655" ht="10.199999999999999" hidden="1" x14ac:dyDescent="0.2"/>
    <row r="21656" ht="10.199999999999999" hidden="1" x14ac:dyDescent="0.2"/>
    <row r="21657" ht="10.199999999999999" hidden="1" x14ac:dyDescent="0.2"/>
    <row r="21658" ht="10.199999999999999" hidden="1" x14ac:dyDescent="0.2"/>
    <row r="21659" ht="10.199999999999999" hidden="1" x14ac:dyDescent="0.2"/>
    <row r="21660" ht="10.199999999999999" hidden="1" x14ac:dyDescent="0.2"/>
    <row r="21661" ht="10.199999999999999" hidden="1" x14ac:dyDescent="0.2"/>
    <row r="21662" ht="10.199999999999999" hidden="1" x14ac:dyDescent="0.2"/>
    <row r="21663" ht="10.199999999999999" hidden="1" x14ac:dyDescent="0.2"/>
    <row r="21664" ht="10.199999999999999" hidden="1" x14ac:dyDescent="0.2"/>
    <row r="21665" ht="10.199999999999999" hidden="1" x14ac:dyDescent="0.2"/>
    <row r="21666" ht="10.199999999999999" hidden="1" x14ac:dyDescent="0.2"/>
    <row r="21667" ht="10.199999999999999" hidden="1" x14ac:dyDescent="0.2"/>
    <row r="21668" ht="10.199999999999999" hidden="1" x14ac:dyDescent="0.2"/>
    <row r="21669" ht="10.199999999999999" hidden="1" x14ac:dyDescent="0.2"/>
    <row r="21670" ht="10.199999999999999" hidden="1" x14ac:dyDescent="0.2"/>
    <row r="21671" ht="10.199999999999999" hidden="1" x14ac:dyDescent="0.2"/>
    <row r="21672" ht="10.199999999999999" hidden="1" x14ac:dyDescent="0.2"/>
    <row r="21673" ht="10.199999999999999" hidden="1" x14ac:dyDescent="0.2"/>
    <row r="21674" ht="10.199999999999999" hidden="1" x14ac:dyDescent="0.2"/>
    <row r="21675" ht="10.199999999999999" hidden="1" x14ac:dyDescent="0.2"/>
    <row r="21676" ht="10.199999999999999" hidden="1" x14ac:dyDescent="0.2"/>
    <row r="21677" ht="10.199999999999999" hidden="1" x14ac:dyDescent="0.2"/>
    <row r="21678" ht="10.199999999999999" hidden="1" x14ac:dyDescent="0.2"/>
    <row r="21679" ht="10.199999999999999" hidden="1" x14ac:dyDescent="0.2"/>
    <row r="21680" ht="10.199999999999999" hidden="1" x14ac:dyDescent="0.2"/>
    <row r="21681" ht="10.199999999999999" hidden="1" x14ac:dyDescent="0.2"/>
    <row r="21682" ht="10.199999999999999" hidden="1" x14ac:dyDescent="0.2"/>
    <row r="21683" ht="10.199999999999999" hidden="1" x14ac:dyDescent="0.2"/>
    <row r="21684" ht="10.199999999999999" hidden="1" x14ac:dyDescent="0.2"/>
    <row r="21685" ht="10.199999999999999" hidden="1" x14ac:dyDescent="0.2"/>
    <row r="21686" ht="10.199999999999999" hidden="1" x14ac:dyDescent="0.2"/>
    <row r="21687" ht="10.199999999999999" hidden="1" x14ac:dyDescent="0.2"/>
    <row r="21688" ht="10.199999999999999" hidden="1" x14ac:dyDescent="0.2"/>
    <row r="21689" ht="10.199999999999999" hidden="1" x14ac:dyDescent="0.2"/>
    <row r="21690" ht="10.199999999999999" hidden="1" x14ac:dyDescent="0.2"/>
    <row r="21691" ht="10.199999999999999" hidden="1" x14ac:dyDescent="0.2"/>
    <row r="21692" ht="10.199999999999999" hidden="1" x14ac:dyDescent="0.2"/>
    <row r="21693" ht="10.199999999999999" hidden="1" x14ac:dyDescent="0.2"/>
    <row r="21694" ht="10.199999999999999" hidden="1" x14ac:dyDescent="0.2"/>
    <row r="21695" ht="10.199999999999999" hidden="1" x14ac:dyDescent="0.2"/>
    <row r="21696" ht="10.199999999999999" hidden="1" x14ac:dyDescent="0.2"/>
    <row r="21697" ht="10.199999999999999" hidden="1" x14ac:dyDescent="0.2"/>
    <row r="21698" ht="10.199999999999999" hidden="1" x14ac:dyDescent="0.2"/>
    <row r="21699" ht="10.199999999999999" hidden="1" x14ac:dyDescent="0.2"/>
    <row r="21700" ht="10.199999999999999" hidden="1" x14ac:dyDescent="0.2"/>
    <row r="21701" ht="10.199999999999999" hidden="1" x14ac:dyDescent="0.2"/>
    <row r="21702" ht="10.199999999999999" hidden="1" x14ac:dyDescent="0.2"/>
    <row r="21703" ht="10.199999999999999" hidden="1" x14ac:dyDescent="0.2"/>
    <row r="21704" ht="10.199999999999999" hidden="1" x14ac:dyDescent="0.2"/>
    <row r="21705" ht="10.199999999999999" hidden="1" x14ac:dyDescent="0.2"/>
    <row r="21706" ht="10.199999999999999" hidden="1" x14ac:dyDescent="0.2"/>
    <row r="21707" ht="10.199999999999999" hidden="1" x14ac:dyDescent="0.2"/>
    <row r="21708" ht="10.199999999999999" hidden="1" x14ac:dyDescent="0.2"/>
    <row r="21709" ht="10.199999999999999" hidden="1" x14ac:dyDescent="0.2"/>
    <row r="21710" ht="10.199999999999999" hidden="1" x14ac:dyDescent="0.2"/>
    <row r="21711" ht="10.199999999999999" hidden="1" x14ac:dyDescent="0.2"/>
    <row r="21712" ht="10.199999999999999" hidden="1" x14ac:dyDescent="0.2"/>
    <row r="21713" ht="10.199999999999999" hidden="1" x14ac:dyDescent="0.2"/>
    <row r="21714" ht="10.199999999999999" hidden="1" x14ac:dyDescent="0.2"/>
    <row r="21715" ht="10.199999999999999" hidden="1" x14ac:dyDescent="0.2"/>
    <row r="21716" ht="10.199999999999999" hidden="1" x14ac:dyDescent="0.2"/>
    <row r="21717" ht="10.199999999999999" hidden="1" x14ac:dyDescent="0.2"/>
    <row r="21718" ht="10.199999999999999" hidden="1" x14ac:dyDescent="0.2"/>
    <row r="21719" ht="10.199999999999999" hidden="1" x14ac:dyDescent="0.2"/>
    <row r="21720" ht="10.199999999999999" hidden="1" x14ac:dyDescent="0.2"/>
    <row r="21721" ht="10.199999999999999" hidden="1" x14ac:dyDescent="0.2"/>
    <row r="21722" ht="10.199999999999999" hidden="1" x14ac:dyDescent="0.2"/>
    <row r="21723" ht="10.199999999999999" hidden="1" x14ac:dyDescent="0.2"/>
    <row r="21724" ht="10.199999999999999" hidden="1" x14ac:dyDescent="0.2"/>
    <row r="21725" ht="10.199999999999999" hidden="1" x14ac:dyDescent="0.2"/>
    <row r="21726" ht="10.199999999999999" hidden="1" x14ac:dyDescent="0.2"/>
    <row r="21727" ht="10.199999999999999" hidden="1" x14ac:dyDescent="0.2"/>
    <row r="21728" ht="10.199999999999999" hidden="1" x14ac:dyDescent="0.2"/>
    <row r="21729" ht="10.199999999999999" hidden="1" x14ac:dyDescent="0.2"/>
    <row r="21730" ht="10.199999999999999" hidden="1" x14ac:dyDescent="0.2"/>
    <row r="21731" ht="10.199999999999999" hidden="1" x14ac:dyDescent="0.2"/>
    <row r="21732" ht="10.199999999999999" hidden="1" x14ac:dyDescent="0.2"/>
    <row r="21733" ht="10.199999999999999" hidden="1" x14ac:dyDescent="0.2"/>
    <row r="21734" ht="10.199999999999999" hidden="1" x14ac:dyDescent="0.2"/>
    <row r="21735" ht="10.199999999999999" hidden="1" x14ac:dyDescent="0.2"/>
    <row r="21736" ht="10.199999999999999" hidden="1" x14ac:dyDescent="0.2"/>
    <row r="21737" ht="10.199999999999999" hidden="1" x14ac:dyDescent="0.2"/>
    <row r="21738" ht="10.199999999999999" hidden="1" x14ac:dyDescent="0.2"/>
    <row r="21739" ht="10.199999999999999" hidden="1" x14ac:dyDescent="0.2"/>
    <row r="21740" ht="10.199999999999999" hidden="1" x14ac:dyDescent="0.2"/>
    <row r="21741" ht="10.199999999999999" hidden="1" x14ac:dyDescent="0.2"/>
    <row r="21742" ht="10.199999999999999" hidden="1" x14ac:dyDescent="0.2"/>
    <row r="21743" ht="10.199999999999999" hidden="1" x14ac:dyDescent="0.2"/>
    <row r="21744" ht="10.199999999999999" hidden="1" x14ac:dyDescent="0.2"/>
    <row r="21745" ht="10.199999999999999" hidden="1" x14ac:dyDescent="0.2"/>
    <row r="21746" ht="10.199999999999999" hidden="1" x14ac:dyDescent="0.2"/>
    <row r="21747" ht="10.199999999999999" hidden="1" x14ac:dyDescent="0.2"/>
    <row r="21748" ht="10.199999999999999" hidden="1" x14ac:dyDescent="0.2"/>
    <row r="21749" ht="10.199999999999999" hidden="1" x14ac:dyDescent="0.2"/>
    <row r="21750" ht="10.199999999999999" hidden="1" x14ac:dyDescent="0.2"/>
    <row r="21751" ht="10.199999999999999" hidden="1" x14ac:dyDescent="0.2"/>
    <row r="21752" ht="10.199999999999999" hidden="1" x14ac:dyDescent="0.2"/>
    <row r="21753" ht="10.199999999999999" hidden="1" x14ac:dyDescent="0.2"/>
    <row r="21754" ht="10.199999999999999" hidden="1" x14ac:dyDescent="0.2"/>
    <row r="21755" ht="10.199999999999999" hidden="1" x14ac:dyDescent="0.2"/>
    <row r="21756" ht="10.199999999999999" hidden="1" x14ac:dyDescent="0.2"/>
    <row r="21757" ht="10.199999999999999" hidden="1" x14ac:dyDescent="0.2"/>
    <row r="21758" ht="10.199999999999999" hidden="1" x14ac:dyDescent="0.2"/>
    <row r="21759" ht="10.199999999999999" hidden="1" x14ac:dyDescent="0.2"/>
    <row r="21760" ht="10.199999999999999" hidden="1" x14ac:dyDescent="0.2"/>
    <row r="21761" ht="10.199999999999999" hidden="1" x14ac:dyDescent="0.2"/>
    <row r="21762" ht="10.199999999999999" hidden="1" x14ac:dyDescent="0.2"/>
    <row r="21763" ht="10.199999999999999" hidden="1" x14ac:dyDescent="0.2"/>
    <row r="21764" ht="10.199999999999999" hidden="1" x14ac:dyDescent="0.2"/>
    <row r="21765" ht="10.199999999999999" hidden="1" x14ac:dyDescent="0.2"/>
    <row r="21766" ht="10.199999999999999" hidden="1" x14ac:dyDescent="0.2"/>
    <row r="21767" ht="10.199999999999999" hidden="1" x14ac:dyDescent="0.2"/>
    <row r="21768" ht="10.199999999999999" hidden="1" x14ac:dyDescent="0.2"/>
    <row r="21769" ht="10.199999999999999" hidden="1" x14ac:dyDescent="0.2"/>
    <row r="21770" ht="10.199999999999999" hidden="1" x14ac:dyDescent="0.2"/>
    <row r="21771" ht="10.199999999999999" hidden="1" x14ac:dyDescent="0.2"/>
    <row r="21772" ht="10.199999999999999" hidden="1" x14ac:dyDescent="0.2"/>
    <row r="21773" ht="10.199999999999999" hidden="1" x14ac:dyDescent="0.2"/>
    <row r="21774" ht="10.199999999999999" hidden="1" x14ac:dyDescent="0.2"/>
    <row r="21775" ht="10.199999999999999" hidden="1" x14ac:dyDescent="0.2"/>
    <row r="21776" ht="10.199999999999999" hidden="1" x14ac:dyDescent="0.2"/>
    <row r="21777" ht="10.199999999999999" hidden="1" x14ac:dyDescent="0.2"/>
    <row r="21778" ht="10.199999999999999" hidden="1" x14ac:dyDescent="0.2"/>
    <row r="21779" ht="10.199999999999999" hidden="1" x14ac:dyDescent="0.2"/>
    <row r="21780" ht="10.199999999999999" hidden="1" x14ac:dyDescent="0.2"/>
    <row r="21781" ht="10.199999999999999" hidden="1" x14ac:dyDescent="0.2"/>
    <row r="21782" ht="10.199999999999999" hidden="1" x14ac:dyDescent="0.2"/>
    <row r="21783" ht="10.199999999999999" hidden="1" x14ac:dyDescent="0.2"/>
    <row r="21784" ht="10.199999999999999" hidden="1" x14ac:dyDescent="0.2"/>
    <row r="21785" ht="10.199999999999999" hidden="1" x14ac:dyDescent="0.2"/>
    <row r="21786" ht="10.199999999999999" hidden="1" x14ac:dyDescent="0.2"/>
    <row r="21787" ht="10.199999999999999" hidden="1" x14ac:dyDescent="0.2"/>
    <row r="21788" ht="10.199999999999999" hidden="1" x14ac:dyDescent="0.2"/>
    <row r="21789" ht="10.199999999999999" hidden="1" x14ac:dyDescent="0.2"/>
    <row r="21790" ht="10.199999999999999" hidden="1" x14ac:dyDescent="0.2"/>
    <row r="21791" ht="10.199999999999999" hidden="1" x14ac:dyDescent="0.2"/>
    <row r="21792" ht="10.199999999999999" hidden="1" x14ac:dyDescent="0.2"/>
    <row r="21793" ht="10.199999999999999" hidden="1" x14ac:dyDescent="0.2"/>
    <row r="21794" ht="10.199999999999999" hidden="1" x14ac:dyDescent="0.2"/>
    <row r="21795" ht="10.199999999999999" hidden="1" x14ac:dyDescent="0.2"/>
    <row r="21796" ht="10.199999999999999" hidden="1" x14ac:dyDescent="0.2"/>
    <row r="21797" ht="10.199999999999999" hidden="1" x14ac:dyDescent="0.2"/>
    <row r="21798" ht="10.199999999999999" hidden="1" x14ac:dyDescent="0.2"/>
    <row r="21799" ht="10.199999999999999" hidden="1" x14ac:dyDescent="0.2"/>
    <row r="21800" ht="10.199999999999999" hidden="1" x14ac:dyDescent="0.2"/>
    <row r="21801" ht="10.199999999999999" hidden="1" x14ac:dyDescent="0.2"/>
    <row r="21802" ht="10.199999999999999" hidden="1" x14ac:dyDescent="0.2"/>
    <row r="21803" ht="10.199999999999999" hidden="1" x14ac:dyDescent="0.2"/>
    <row r="21804" ht="10.199999999999999" hidden="1" x14ac:dyDescent="0.2"/>
    <row r="21805" ht="10.199999999999999" hidden="1" x14ac:dyDescent="0.2"/>
    <row r="21806" ht="10.199999999999999" hidden="1" x14ac:dyDescent="0.2"/>
    <row r="21807" ht="10.199999999999999" hidden="1" x14ac:dyDescent="0.2"/>
    <row r="21808" ht="10.199999999999999" hidden="1" x14ac:dyDescent="0.2"/>
    <row r="21809" ht="10.199999999999999" hidden="1" x14ac:dyDescent="0.2"/>
    <row r="21810" ht="10.199999999999999" hidden="1" x14ac:dyDescent="0.2"/>
    <row r="21811" ht="10.199999999999999" hidden="1" x14ac:dyDescent="0.2"/>
    <row r="21812" ht="10.199999999999999" hidden="1" x14ac:dyDescent="0.2"/>
    <row r="21813" ht="10.199999999999999" hidden="1" x14ac:dyDescent="0.2"/>
    <row r="21814" ht="10.199999999999999" hidden="1" x14ac:dyDescent="0.2"/>
    <row r="21815" ht="10.199999999999999" hidden="1" x14ac:dyDescent="0.2"/>
    <row r="21816" ht="10.199999999999999" hidden="1" x14ac:dyDescent="0.2"/>
    <row r="21817" ht="10.199999999999999" hidden="1" x14ac:dyDescent="0.2"/>
    <row r="21818" ht="10.199999999999999" hidden="1" x14ac:dyDescent="0.2"/>
    <row r="21819" ht="10.199999999999999" hidden="1" x14ac:dyDescent="0.2"/>
    <row r="21820" ht="10.199999999999999" hidden="1" x14ac:dyDescent="0.2"/>
    <row r="21821" ht="10.199999999999999" hidden="1" x14ac:dyDescent="0.2"/>
    <row r="21822" ht="10.199999999999999" hidden="1" x14ac:dyDescent="0.2"/>
    <row r="21823" ht="10.199999999999999" hidden="1" x14ac:dyDescent="0.2"/>
    <row r="21824" ht="10.199999999999999" hidden="1" x14ac:dyDescent="0.2"/>
    <row r="21825" ht="10.199999999999999" hidden="1" x14ac:dyDescent="0.2"/>
    <row r="21826" ht="10.199999999999999" hidden="1" x14ac:dyDescent="0.2"/>
    <row r="21827" ht="10.199999999999999" hidden="1" x14ac:dyDescent="0.2"/>
    <row r="21828" ht="10.199999999999999" hidden="1" x14ac:dyDescent="0.2"/>
    <row r="21829" ht="10.199999999999999" hidden="1" x14ac:dyDescent="0.2"/>
    <row r="21830" ht="10.199999999999999" hidden="1" x14ac:dyDescent="0.2"/>
    <row r="21831" ht="10.199999999999999" hidden="1" x14ac:dyDescent="0.2"/>
    <row r="21832" ht="10.199999999999999" hidden="1" x14ac:dyDescent="0.2"/>
    <row r="21833" ht="10.199999999999999" hidden="1" x14ac:dyDescent="0.2"/>
    <row r="21834" ht="10.199999999999999" hidden="1" x14ac:dyDescent="0.2"/>
    <row r="21835" ht="10.199999999999999" hidden="1" x14ac:dyDescent="0.2"/>
    <row r="21836" ht="10.199999999999999" hidden="1" x14ac:dyDescent="0.2"/>
    <row r="21837" ht="10.199999999999999" hidden="1" x14ac:dyDescent="0.2"/>
    <row r="21838" ht="10.199999999999999" hidden="1" x14ac:dyDescent="0.2"/>
    <row r="21839" ht="10.199999999999999" hidden="1" x14ac:dyDescent="0.2"/>
    <row r="21840" ht="10.199999999999999" hidden="1" x14ac:dyDescent="0.2"/>
    <row r="21841" ht="10.199999999999999" hidden="1" x14ac:dyDescent="0.2"/>
    <row r="21842" ht="10.199999999999999" hidden="1" x14ac:dyDescent="0.2"/>
    <row r="21843" ht="10.199999999999999" hidden="1" x14ac:dyDescent="0.2"/>
    <row r="21844" ht="10.199999999999999" hidden="1" x14ac:dyDescent="0.2"/>
    <row r="21845" ht="10.199999999999999" hidden="1" x14ac:dyDescent="0.2"/>
    <row r="21846" ht="10.199999999999999" hidden="1" x14ac:dyDescent="0.2"/>
    <row r="21847" ht="10.199999999999999" hidden="1" x14ac:dyDescent="0.2"/>
    <row r="21848" ht="10.199999999999999" hidden="1" x14ac:dyDescent="0.2"/>
    <row r="21849" ht="10.199999999999999" hidden="1" x14ac:dyDescent="0.2"/>
    <row r="21850" ht="10.199999999999999" hidden="1" x14ac:dyDescent="0.2"/>
    <row r="21851" ht="10.199999999999999" hidden="1" x14ac:dyDescent="0.2"/>
    <row r="21852" ht="10.199999999999999" hidden="1" x14ac:dyDescent="0.2"/>
    <row r="21853" ht="10.199999999999999" hidden="1" x14ac:dyDescent="0.2"/>
    <row r="21854" ht="10.199999999999999" hidden="1" x14ac:dyDescent="0.2"/>
    <row r="21855" ht="10.199999999999999" hidden="1" x14ac:dyDescent="0.2"/>
    <row r="21856" ht="10.199999999999999" hidden="1" x14ac:dyDescent="0.2"/>
    <row r="21857" ht="10.199999999999999" hidden="1" x14ac:dyDescent="0.2"/>
    <row r="21858" ht="10.199999999999999" hidden="1" x14ac:dyDescent="0.2"/>
    <row r="21859" ht="10.199999999999999" hidden="1" x14ac:dyDescent="0.2"/>
    <row r="21860" ht="10.199999999999999" hidden="1" x14ac:dyDescent="0.2"/>
    <row r="21861" ht="10.199999999999999" hidden="1" x14ac:dyDescent="0.2"/>
    <row r="21862" ht="10.199999999999999" hidden="1" x14ac:dyDescent="0.2"/>
    <row r="21863" ht="10.199999999999999" hidden="1" x14ac:dyDescent="0.2"/>
    <row r="21864" ht="10.199999999999999" hidden="1" x14ac:dyDescent="0.2"/>
    <row r="21865" ht="10.199999999999999" hidden="1" x14ac:dyDescent="0.2"/>
    <row r="21866" ht="10.199999999999999" hidden="1" x14ac:dyDescent="0.2"/>
    <row r="21867" ht="10.199999999999999" hidden="1" x14ac:dyDescent="0.2"/>
    <row r="21868" ht="10.199999999999999" hidden="1" x14ac:dyDescent="0.2"/>
    <row r="21869" ht="10.199999999999999" hidden="1" x14ac:dyDescent="0.2"/>
    <row r="21870" ht="10.199999999999999" hidden="1" x14ac:dyDescent="0.2"/>
    <row r="21871" ht="10.199999999999999" hidden="1" x14ac:dyDescent="0.2"/>
    <row r="21872" ht="10.199999999999999" hidden="1" x14ac:dyDescent="0.2"/>
    <row r="21873" ht="10.199999999999999" hidden="1" x14ac:dyDescent="0.2"/>
    <row r="21874" ht="10.199999999999999" hidden="1" x14ac:dyDescent="0.2"/>
    <row r="21875" ht="10.199999999999999" hidden="1" x14ac:dyDescent="0.2"/>
    <row r="21876" ht="10.199999999999999" hidden="1" x14ac:dyDescent="0.2"/>
    <row r="21877" ht="10.199999999999999" hidden="1" x14ac:dyDescent="0.2"/>
    <row r="21878" ht="10.199999999999999" hidden="1" x14ac:dyDescent="0.2"/>
    <row r="21879" ht="10.199999999999999" hidden="1" x14ac:dyDescent="0.2"/>
    <row r="21880" ht="10.199999999999999" hidden="1" x14ac:dyDescent="0.2"/>
    <row r="21881" ht="10.199999999999999" hidden="1" x14ac:dyDescent="0.2"/>
    <row r="21882" ht="10.199999999999999" hidden="1" x14ac:dyDescent="0.2"/>
    <row r="21883" ht="10.199999999999999" hidden="1" x14ac:dyDescent="0.2"/>
    <row r="21884" ht="10.199999999999999" hidden="1" x14ac:dyDescent="0.2"/>
    <row r="21885" ht="10.199999999999999" hidden="1" x14ac:dyDescent="0.2"/>
    <row r="21886" ht="10.199999999999999" hidden="1" x14ac:dyDescent="0.2"/>
    <row r="21887" ht="10.199999999999999" hidden="1" x14ac:dyDescent="0.2"/>
    <row r="21888" ht="10.199999999999999" hidden="1" x14ac:dyDescent="0.2"/>
    <row r="21889" ht="10.199999999999999" hidden="1" x14ac:dyDescent="0.2"/>
    <row r="21890" ht="10.199999999999999" hidden="1" x14ac:dyDescent="0.2"/>
    <row r="21891" ht="10.199999999999999" hidden="1" x14ac:dyDescent="0.2"/>
    <row r="21892" ht="10.199999999999999" hidden="1" x14ac:dyDescent="0.2"/>
    <row r="21893" ht="10.199999999999999" hidden="1" x14ac:dyDescent="0.2"/>
    <row r="21894" ht="10.199999999999999" hidden="1" x14ac:dyDescent="0.2"/>
    <row r="21895" ht="10.199999999999999" hidden="1" x14ac:dyDescent="0.2"/>
    <row r="21896" ht="10.199999999999999" hidden="1" x14ac:dyDescent="0.2"/>
    <row r="21897" ht="10.199999999999999" hidden="1" x14ac:dyDescent="0.2"/>
    <row r="21898" ht="10.199999999999999" hidden="1" x14ac:dyDescent="0.2"/>
    <row r="21899" ht="10.199999999999999" hidden="1" x14ac:dyDescent="0.2"/>
    <row r="21900" ht="10.199999999999999" hidden="1" x14ac:dyDescent="0.2"/>
    <row r="21901" ht="10.199999999999999" hidden="1" x14ac:dyDescent="0.2"/>
    <row r="21902" ht="10.199999999999999" hidden="1" x14ac:dyDescent="0.2"/>
    <row r="21903" ht="10.199999999999999" hidden="1" x14ac:dyDescent="0.2"/>
    <row r="21904" ht="10.199999999999999" hidden="1" x14ac:dyDescent="0.2"/>
    <row r="21905" ht="10.199999999999999" hidden="1" x14ac:dyDescent="0.2"/>
    <row r="21906" ht="10.199999999999999" hidden="1" x14ac:dyDescent="0.2"/>
    <row r="21907" ht="10.199999999999999" hidden="1" x14ac:dyDescent="0.2"/>
    <row r="21908" ht="10.199999999999999" hidden="1" x14ac:dyDescent="0.2"/>
    <row r="21909" ht="10.199999999999999" hidden="1" x14ac:dyDescent="0.2"/>
    <row r="21910" ht="10.199999999999999" hidden="1" x14ac:dyDescent="0.2"/>
    <row r="21911" ht="10.199999999999999" hidden="1" x14ac:dyDescent="0.2"/>
    <row r="21912" ht="10.199999999999999" hidden="1" x14ac:dyDescent="0.2"/>
    <row r="21913" ht="10.199999999999999" hidden="1" x14ac:dyDescent="0.2"/>
    <row r="21914" ht="10.199999999999999" hidden="1" x14ac:dyDescent="0.2"/>
    <row r="21915" ht="10.199999999999999" hidden="1" x14ac:dyDescent="0.2"/>
    <row r="21916" ht="10.199999999999999" hidden="1" x14ac:dyDescent="0.2"/>
    <row r="21917" ht="10.199999999999999" hidden="1" x14ac:dyDescent="0.2"/>
    <row r="21918" ht="10.199999999999999" hidden="1" x14ac:dyDescent="0.2"/>
    <row r="21919" ht="10.199999999999999" hidden="1" x14ac:dyDescent="0.2"/>
    <row r="21920" ht="10.199999999999999" hidden="1" x14ac:dyDescent="0.2"/>
    <row r="21921" ht="10.199999999999999" hidden="1" x14ac:dyDescent="0.2"/>
    <row r="21922" ht="10.199999999999999" hidden="1" x14ac:dyDescent="0.2"/>
    <row r="21923" ht="10.199999999999999" hidden="1" x14ac:dyDescent="0.2"/>
    <row r="21924" ht="10.199999999999999" hidden="1" x14ac:dyDescent="0.2"/>
    <row r="21925" ht="10.199999999999999" hidden="1" x14ac:dyDescent="0.2"/>
    <row r="21926" ht="10.199999999999999" hidden="1" x14ac:dyDescent="0.2"/>
    <row r="21927" ht="10.199999999999999" hidden="1" x14ac:dyDescent="0.2"/>
    <row r="21928" ht="10.199999999999999" hidden="1" x14ac:dyDescent="0.2"/>
    <row r="21929" ht="10.199999999999999" hidden="1" x14ac:dyDescent="0.2"/>
    <row r="21930" ht="10.199999999999999" hidden="1" x14ac:dyDescent="0.2"/>
    <row r="21931" ht="10.199999999999999" hidden="1" x14ac:dyDescent="0.2"/>
    <row r="21932" ht="10.199999999999999" hidden="1" x14ac:dyDescent="0.2"/>
    <row r="21933" ht="10.199999999999999" hidden="1" x14ac:dyDescent="0.2"/>
    <row r="21934" ht="10.199999999999999" hidden="1" x14ac:dyDescent="0.2"/>
    <row r="21935" ht="10.199999999999999" hidden="1" x14ac:dyDescent="0.2"/>
    <row r="21936" ht="10.199999999999999" hidden="1" x14ac:dyDescent="0.2"/>
    <row r="21937" ht="10.199999999999999" hidden="1" x14ac:dyDescent="0.2"/>
    <row r="21938" ht="10.199999999999999" hidden="1" x14ac:dyDescent="0.2"/>
    <row r="21939" ht="10.199999999999999" hidden="1" x14ac:dyDescent="0.2"/>
    <row r="21940" ht="10.199999999999999" hidden="1" x14ac:dyDescent="0.2"/>
    <row r="21941" ht="10.199999999999999" hidden="1" x14ac:dyDescent="0.2"/>
    <row r="21942" ht="10.199999999999999" hidden="1" x14ac:dyDescent="0.2"/>
    <row r="21943" ht="10.199999999999999" hidden="1" x14ac:dyDescent="0.2"/>
    <row r="21944" ht="10.199999999999999" hidden="1" x14ac:dyDescent="0.2"/>
    <row r="21945" ht="10.199999999999999" hidden="1" x14ac:dyDescent="0.2"/>
    <row r="21946" ht="10.199999999999999" hidden="1" x14ac:dyDescent="0.2"/>
    <row r="21947" ht="10.199999999999999" hidden="1" x14ac:dyDescent="0.2"/>
    <row r="21948" ht="10.199999999999999" hidden="1" x14ac:dyDescent="0.2"/>
    <row r="21949" ht="10.199999999999999" hidden="1" x14ac:dyDescent="0.2"/>
    <row r="21950" ht="10.199999999999999" hidden="1" x14ac:dyDescent="0.2"/>
    <row r="21951" ht="10.199999999999999" hidden="1" x14ac:dyDescent="0.2"/>
    <row r="21952" ht="10.199999999999999" hidden="1" x14ac:dyDescent="0.2"/>
    <row r="21953" ht="10.199999999999999" hidden="1" x14ac:dyDescent="0.2"/>
    <row r="21954" ht="10.199999999999999" hidden="1" x14ac:dyDescent="0.2"/>
    <row r="21955" ht="10.199999999999999" hidden="1" x14ac:dyDescent="0.2"/>
    <row r="21956" ht="10.199999999999999" hidden="1" x14ac:dyDescent="0.2"/>
    <row r="21957" ht="10.199999999999999" hidden="1" x14ac:dyDescent="0.2"/>
    <row r="21958" ht="10.199999999999999" hidden="1" x14ac:dyDescent="0.2"/>
    <row r="21959" ht="10.199999999999999" hidden="1" x14ac:dyDescent="0.2"/>
    <row r="21960" ht="10.199999999999999" hidden="1" x14ac:dyDescent="0.2"/>
    <row r="21961" ht="10.199999999999999" hidden="1" x14ac:dyDescent="0.2"/>
    <row r="21962" ht="10.199999999999999" hidden="1" x14ac:dyDescent="0.2"/>
    <row r="21963" ht="10.199999999999999" hidden="1" x14ac:dyDescent="0.2"/>
    <row r="21964" ht="10.199999999999999" hidden="1" x14ac:dyDescent="0.2"/>
    <row r="21965" ht="10.199999999999999" hidden="1" x14ac:dyDescent="0.2"/>
    <row r="21966" ht="10.199999999999999" hidden="1" x14ac:dyDescent="0.2"/>
    <row r="21967" ht="10.199999999999999" hidden="1" x14ac:dyDescent="0.2"/>
    <row r="21968" ht="10.199999999999999" hidden="1" x14ac:dyDescent="0.2"/>
    <row r="21969" ht="10.199999999999999" hidden="1" x14ac:dyDescent="0.2"/>
    <row r="21970" ht="10.199999999999999" hidden="1" x14ac:dyDescent="0.2"/>
    <row r="21971" ht="10.199999999999999" hidden="1" x14ac:dyDescent="0.2"/>
    <row r="21972" ht="10.199999999999999" hidden="1" x14ac:dyDescent="0.2"/>
    <row r="21973" ht="10.199999999999999" hidden="1" x14ac:dyDescent="0.2"/>
    <row r="21974" ht="10.199999999999999" hidden="1" x14ac:dyDescent="0.2"/>
    <row r="21975" ht="10.199999999999999" hidden="1" x14ac:dyDescent="0.2"/>
    <row r="21976" ht="10.199999999999999" hidden="1" x14ac:dyDescent="0.2"/>
    <row r="21977" ht="10.199999999999999" hidden="1" x14ac:dyDescent="0.2"/>
    <row r="21978" ht="10.199999999999999" hidden="1" x14ac:dyDescent="0.2"/>
    <row r="21979" ht="10.199999999999999" hidden="1" x14ac:dyDescent="0.2"/>
    <row r="21980" ht="10.199999999999999" hidden="1" x14ac:dyDescent="0.2"/>
    <row r="21981" ht="10.199999999999999" hidden="1" x14ac:dyDescent="0.2"/>
    <row r="21982" ht="10.199999999999999" hidden="1" x14ac:dyDescent="0.2"/>
    <row r="21983" ht="10.199999999999999" hidden="1" x14ac:dyDescent="0.2"/>
    <row r="21984" ht="10.199999999999999" hidden="1" x14ac:dyDescent="0.2"/>
    <row r="21985" ht="10.199999999999999" hidden="1" x14ac:dyDescent="0.2"/>
    <row r="21986" ht="10.199999999999999" hidden="1" x14ac:dyDescent="0.2"/>
    <row r="21987" ht="10.199999999999999" hidden="1" x14ac:dyDescent="0.2"/>
    <row r="21988" ht="10.199999999999999" hidden="1" x14ac:dyDescent="0.2"/>
    <row r="21989" ht="10.199999999999999" hidden="1" x14ac:dyDescent="0.2"/>
    <row r="21990" ht="10.199999999999999" hidden="1" x14ac:dyDescent="0.2"/>
    <row r="21991" ht="10.199999999999999" hidden="1" x14ac:dyDescent="0.2"/>
    <row r="21992" ht="10.199999999999999" hidden="1" x14ac:dyDescent="0.2"/>
    <row r="21993" ht="10.199999999999999" hidden="1" x14ac:dyDescent="0.2"/>
    <row r="21994" ht="10.199999999999999" hidden="1" x14ac:dyDescent="0.2"/>
    <row r="21995" ht="10.199999999999999" hidden="1" x14ac:dyDescent="0.2"/>
    <row r="21996" ht="10.199999999999999" hidden="1" x14ac:dyDescent="0.2"/>
    <row r="21997" ht="10.199999999999999" hidden="1" x14ac:dyDescent="0.2"/>
    <row r="21998" ht="10.199999999999999" hidden="1" x14ac:dyDescent="0.2"/>
    <row r="21999" ht="10.199999999999999" hidden="1" x14ac:dyDescent="0.2"/>
    <row r="22000" ht="10.199999999999999" hidden="1" x14ac:dyDescent="0.2"/>
    <row r="22001" ht="10.199999999999999" hidden="1" x14ac:dyDescent="0.2"/>
    <row r="22002" ht="10.199999999999999" hidden="1" x14ac:dyDescent="0.2"/>
    <row r="22003" ht="10.199999999999999" hidden="1" x14ac:dyDescent="0.2"/>
    <row r="22004" ht="10.199999999999999" hidden="1" x14ac:dyDescent="0.2"/>
    <row r="22005" ht="10.199999999999999" hidden="1" x14ac:dyDescent="0.2"/>
    <row r="22006" ht="10.199999999999999" hidden="1" x14ac:dyDescent="0.2"/>
    <row r="22007" ht="10.199999999999999" hidden="1" x14ac:dyDescent="0.2"/>
    <row r="22008" ht="10.199999999999999" hidden="1" x14ac:dyDescent="0.2"/>
    <row r="22009" ht="10.199999999999999" hidden="1" x14ac:dyDescent="0.2"/>
    <row r="22010" ht="10.199999999999999" hidden="1" x14ac:dyDescent="0.2"/>
    <row r="22011" ht="10.199999999999999" hidden="1" x14ac:dyDescent="0.2"/>
    <row r="22012" ht="10.199999999999999" hidden="1" x14ac:dyDescent="0.2"/>
    <row r="22013" ht="10.199999999999999" hidden="1" x14ac:dyDescent="0.2"/>
    <row r="22014" ht="10.199999999999999" hidden="1" x14ac:dyDescent="0.2"/>
    <row r="22015" ht="10.199999999999999" hidden="1" x14ac:dyDescent="0.2"/>
    <row r="22016" ht="10.199999999999999" hidden="1" x14ac:dyDescent="0.2"/>
    <row r="22017" ht="10.199999999999999" hidden="1" x14ac:dyDescent="0.2"/>
    <row r="22018" ht="10.199999999999999" hidden="1" x14ac:dyDescent="0.2"/>
    <row r="22019" ht="10.199999999999999" hidden="1" x14ac:dyDescent="0.2"/>
    <row r="22020" ht="10.199999999999999" hidden="1" x14ac:dyDescent="0.2"/>
    <row r="22021" ht="10.199999999999999" hidden="1" x14ac:dyDescent="0.2"/>
    <row r="22022" ht="10.199999999999999" hidden="1" x14ac:dyDescent="0.2"/>
    <row r="22023" ht="10.199999999999999" hidden="1" x14ac:dyDescent="0.2"/>
    <row r="22024" ht="10.199999999999999" hidden="1" x14ac:dyDescent="0.2"/>
    <row r="22025" ht="10.199999999999999" hidden="1" x14ac:dyDescent="0.2"/>
    <row r="22026" ht="10.199999999999999" hidden="1" x14ac:dyDescent="0.2"/>
    <row r="22027" ht="10.199999999999999" hidden="1" x14ac:dyDescent="0.2"/>
    <row r="22028" ht="10.199999999999999" hidden="1" x14ac:dyDescent="0.2"/>
    <row r="22029" ht="10.199999999999999" hidden="1" x14ac:dyDescent="0.2"/>
    <row r="22030" ht="10.199999999999999" hidden="1" x14ac:dyDescent="0.2"/>
    <row r="22031" ht="10.199999999999999" hidden="1" x14ac:dyDescent="0.2"/>
    <row r="22032" ht="10.199999999999999" hidden="1" x14ac:dyDescent="0.2"/>
    <row r="22033" ht="10.199999999999999" hidden="1" x14ac:dyDescent="0.2"/>
    <row r="22034" ht="10.199999999999999" hidden="1" x14ac:dyDescent="0.2"/>
    <row r="22035" ht="10.199999999999999" hidden="1" x14ac:dyDescent="0.2"/>
    <row r="22036" ht="10.199999999999999" hidden="1" x14ac:dyDescent="0.2"/>
    <row r="22037" ht="10.199999999999999" hidden="1" x14ac:dyDescent="0.2"/>
    <row r="22038" ht="10.199999999999999" hidden="1" x14ac:dyDescent="0.2"/>
    <row r="22039" ht="10.199999999999999" hidden="1" x14ac:dyDescent="0.2"/>
    <row r="22040" ht="10.199999999999999" hidden="1" x14ac:dyDescent="0.2"/>
    <row r="22041" ht="10.199999999999999" hidden="1" x14ac:dyDescent="0.2"/>
    <row r="22042" ht="10.199999999999999" hidden="1" x14ac:dyDescent="0.2"/>
    <row r="22043" ht="10.199999999999999" hidden="1" x14ac:dyDescent="0.2"/>
    <row r="22044" ht="10.199999999999999" hidden="1" x14ac:dyDescent="0.2"/>
    <row r="22045" ht="10.199999999999999" hidden="1" x14ac:dyDescent="0.2"/>
    <row r="22046" ht="10.199999999999999" hidden="1" x14ac:dyDescent="0.2"/>
    <row r="22047" ht="10.199999999999999" hidden="1" x14ac:dyDescent="0.2"/>
    <row r="22048" ht="10.199999999999999" hidden="1" x14ac:dyDescent="0.2"/>
    <row r="22049" ht="10.199999999999999" hidden="1" x14ac:dyDescent="0.2"/>
    <row r="22050" ht="10.199999999999999" hidden="1" x14ac:dyDescent="0.2"/>
    <row r="22051" ht="10.199999999999999" hidden="1" x14ac:dyDescent="0.2"/>
    <row r="22052" ht="10.199999999999999" hidden="1" x14ac:dyDescent="0.2"/>
    <row r="22053" ht="10.199999999999999" hidden="1" x14ac:dyDescent="0.2"/>
    <row r="22054" ht="10.199999999999999" hidden="1" x14ac:dyDescent="0.2"/>
    <row r="22055" ht="10.199999999999999" hidden="1" x14ac:dyDescent="0.2"/>
    <row r="22056" ht="10.199999999999999" hidden="1" x14ac:dyDescent="0.2"/>
    <row r="22057" ht="10.199999999999999" hidden="1" x14ac:dyDescent="0.2"/>
    <row r="22058" ht="10.199999999999999" hidden="1" x14ac:dyDescent="0.2"/>
    <row r="22059" ht="10.199999999999999" hidden="1" x14ac:dyDescent="0.2"/>
    <row r="22060" ht="10.199999999999999" hidden="1" x14ac:dyDescent="0.2"/>
    <row r="22061" ht="10.199999999999999" hidden="1" x14ac:dyDescent="0.2"/>
    <row r="22062" ht="10.199999999999999" hidden="1" x14ac:dyDescent="0.2"/>
    <row r="22063" ht="10.199999999999999" hidden="1" x14ac:dyDescent="0.2"/>
    <row r="22064" ht="10.199999999999999" hidden="1" x14ac:dyDescent="0.2"/>
    <row r="22065" ht="10.199999999999999" hidden="1" x14ac:dyDescent="0.2"/>
    <row r="22066" ht="10.199999999999999" hidden="1" x14ac:dyDescent="0.2"/>
    <row r="22067" ht="10.199999999999999" hidden="1" x14ac:dyDescent="0.2"/>
    <row r="22068" ht="10.199999999999999" hidden="1" x14ac:dyDescent="0.2"/>
    <row r="22069" ht="10.199999999999999" hidden="1" x14ac:dyDescent="0.2"/>
    <row r="22070" ht="10.199999999999999" hidden="1" x14ac:dyDescent="0.2"/>
    <row r="22071" ht="10.199999999999999" hidden="1" x14ac:dyDescent="0.2"/>
    <row r="22072" ht="10.199999999999999" hidden="1" x14ac:dyDescent="0.2"/>
    <row r="22073" ht="10.199999999999999" hidden="1" x14ac:dyDescent="0.2"/>
    <row r="22074" ht="10.199999999999999" hidden="1" x14ac:dyDescent="0.2"/>
    <row r="22075" ht="10.199999999999999" hidden="1" x14ac:dyDescent="0.2"/>
    <row r="22076" ht="10.199999999999999" hidden="1" x14ac:dyDescent="0.2"/>
    <row r="22077" ht="10.199999999999999" hidden="1" x14ac:dyDescent="0.2"/>
    <row r="22078" ht="10.199999999999999" hidden="1" x14ac:dyDescent="0.2"/>
    <row r="22079" ht="10.199999999999999" hidden="1" x14ac:dyDescent="0.2"/>
    <row r="22080" ht="10.199999999999999" hidden="1" x14ac:dyDescent="0.2"/>
    <row r="22081" ht="10.199999999999999" hidden="1" x14ac:dyDescent="0.2"/>
    <row r="22082" ht="10.199999999999999" hidden="1" x14ac:dyDescent="0.2"/>
    <row r="22083" ht="10.199999999999999" hidden="1" x14ac:dyDescent="0.2"/>
    <row r="22084" ht="10.199999999999999" hidden="1" x14ac:dyDescent="0.2"/>
    <row r="22085" ht="10.199999999999999" hidden="1" x14ac:dyDescent="0.2"/>
    <row r="22086" ht="10.199999999999999" hidden="1" x14ac:dyDescent="0.2"/>
    <row r="22087" ht="10.199999999999999" hidden="1" x14ac:dyDescent="0.2"/>
    <row r="22088" ht="10.199999999999999" hidden="1" x14ac:dyDescent="0.2"/>
    <row r="22089" ht="10.199999999999999" hidden="1" x14ac:dyDescent="0.2"/>
    <row r="22090" ht="10.199999999999999" hidden="1" x14ac:dyDescent="0.2"/>
    <row r="22091" ht="10.199999999999999" hidden="1" x14ac:dyDescent="0.2"/>
    <row r="22092" ht="10.199999999999999" hidden="1" x14ac:dyDescent="0.2"/>
    <row r="22093" ht="10.199999999999999" hidden="1" x14ac:dyDescent="0.2"/>
    <row r="22094" ht="10.199999999999999" hidden="1" x14ac:dyDescent="0.2"/>
    <row r="22095" ht="10.199999999999999" hidden="1" x14ac:dyDescent="0.2"/>
    <row r="22096" ht="10.199999999999999" hidden="1" x14ac:dyDescent="0.2"/>
    <row r="22097" ht="10.199999999999999" hidden="1" x14ac:dyDescent="0.2"/>
    <row r="22098" ht="10.199999999999999" hidden="1" x14ac:dyDescent="0.2"/>
    <row r="22099" ht="10.199999999999999" hidden="1" x14ac:dyDescent="0.2"/>
    <row r="22100" ht="10.199999999999999" hidden="1" x14ac:dyDescent="0.2"/>
    <row r="22101" ht="10.199999999999999" hidden="1" x14ac:dyDescent="0.2"/>
    <row r="22102" ht="10.199999999999999" hidden="1" x14ac:dyDescent="0.2"/>
    <row r="22103" ht="10.199999999999999" hidden="1" x14ac:dyDescent="0.2"/>
    <row r="22104" ht="10.199999999999999" hidden="1" x14ac:dyDescent="0.2"/>
    <row r="22105" ht="10.199999999999999" hidden="1" x14ac:dyDescent="0.2"/>
    <row r="22106" ht="10.199999999999999" hidden="1" x14ac:dyDescent="0.2"/>
    <row r="22107" ht="10.199999999999999" hidden="1" x14ac:dyDescent="0.2"/>
    <row r="22108" ht="10.199999999999999" hidden="1" x14ac:dyDescent="0.2"/>
    <row r="22109" ht="10.199999999999999" hidden="1" x14ac:dyDescent="0.2"/>
    <row r="22110" ht="10.199999999999999" hidden="1" x14ac:dyDescent="0.2"/>
    <row r="22111" ht="10.199999999999999" hidden="1" x14ac:dyDescent="0.2"/>
    <row r="22112" ht="10.199999999999999" hidden="1" x14ac:dyDescent="0.2"/>
    <row r="22113" ht="10.199999999999999" hidden="1" x14ac:dyDescent="0.2"/>
    <row r="22114" ht="10.199999999999999" hidden="1" x14ac:dyDescent="0.2"/>
    <row r="22115" ht="10.199999999999999" hidden="1" x14ac:dyDescent="0.2"/>
    <row r="22116" ht="10.199999999999999" hidden="1" x14ac:dyDescent="0.2"/>
    <row r="22117" ht="10.199999999999999" hidden="1" x14ac:dyDescent="0.2"/>
    <row r="22118" ht="10.199999999999999" hidden="1" x14ac:dyDescent="0.2"/>
    <row r="22119" ht="10.199999999999999" hidden="1" x14ac:dyDescent="0.2"/>
    <row r="22120" ht="10.199999999999999" hidden="1" x14ac:dyDescent="0.2"/>
    <row r="22121" ht="10.199999999999999" hidden="1" x14ac:dyDescent="0.2"/>
    <row r="22122" ht="10.199999999999999" hidden="1" x14ac:dyDescent="0.2"/>
    <row r="22123" ht="10.199999999999999" hidden="1" x14ac:dyDescent="0.2"/>
    <row r="22124" ht="10.199999999999999" hidden="1" x14ac:dyDescent="0.2"/>
    <row r="22125" ht="10.199999999999999" hidden="1" x14ac:dyDescent="0.2"/>
    <row r="22126" ht="10.199999999999999" hidden="1" x14ac:dyDescent="0.2"/>
    <row r="22127" ht="10.199999999999999" hidden="1" x14ac:dyDescent="0.2"/>
    <row r="22128" ht="10.199999999999999" hidden="1" x14ac:dyDescent="0.2"/>
    <row r="22129" ht="10.199999999999999" hidden="1" x14ac:dyDescent="0.2"/>
    <row r="22130" ht="10.199999999999999" hidden="1" x14ac:dyDescent="0.2"/>
    <row r="22131" ht="10.199999999999999" hidden="1" x14ac:dyDescent="0.2"/>
    <row r="22132" ht="10.199999999999999" hidden="1" x14ac:dyDescent="0.2"/>
    <row r="22133" ht="10.199999999999999" hidden="1" x14ac:dyDescent="0.2"/>
    <row r="22134" ht="10.199999999999999" hidden="1" x14ac:dyDescent="0.2"/>
    <row r="22135" ht="10.199999999999999" hidden="1" x14ac:dyDescent="0.2"/>
    <row r="22136" ht="10.199999999999999" hidden="1" x14ac:dyDescent="0.2"/>
    <row r="22137" ht="10.199999999999999" hidden="1" x14ac:dyDescent="0.2"/>
    <row r="22138" ht="10.199999999999999" hidden="1" x14ac:dyDescent="0.2"/>
    <row r="22139" ht="10.199999999999999" hidden="1" x14ac:dyDescent="0.2"/>
    <row r="22140" ht="10.199999999999999" hidden="1" x14ac:dyDescent="0.2"/>
    <row r="22141" ht="10.199999999999999" hidden="1" x14ac:dyDescent="0.2"/>
    <row r="22142" ht="10.199999999999999" hidden="1" x14ac:dyDescent="0.2"/>
    <row r="22143" ht="10.199999999999999" hidden="1" x14ac:dyDescent="0.2"/>
    <row r="22144" ht="10.199999999999999" hidden="1" x14ac:dyDescent="0.2"/>
    <row r="22145" ht="10.199999999999999" hidden="1" x14ac:dyDescent="0.2"/>
    <row r="22146" ht="10.199999999999999" hidden="1" x14ac:dyDescent="0.2"/>
    <row r="22147" ht="10.199999999999999" hidden="1" x14ac:dyDescent="0.2"/>
    <row r="22148" ht="10.199999999999999" hidden="1" x14ac:dyDescent="0.2"/>
    <row r="22149" ht="10.199999999999999" hidden="1" x14ac:dyDescent="0.2"/>
    <row r="22150" ht="10.199999999999999" hidden="1" x14ac:dyDescent="0.2"/>
    <row r="22151" ht="10.199999999999999" hidden="1" x14ac:dyDescent="0.2"/>
    <row r="22152" ht="10.199999999999999" hidden="1" x14ac:dyDescent="0.2"/>
    <row r="22153" ht="10.199999999999999" hidden="1" x14ac:dyDescent="0.2"/>
    <row r="22154" ht="10.199999999999999" hidden="1" x14ac:dyDescent="0.2"/>
    <row r="22155" ht="10.199999999999999" hidden="1" x14ac:dyDescent="0.2"/>
    <row r="22156" ht="10.199999999999999" hidden="1" x14ac:dyDescent="0.2"/>
    <row r="22157" ht="10.199999999999999" hidden="1" x14ac:dyDescent="0.2"/>
    <row r="22158" ht="10.199999999999999" hidden="1" x14ac:dyDescent="0.2"/>
    <row r="22159" ht="10.199999999999999" hidden="1" x14ac:dyDescent="0.2"/>
    <row r="22160" ht="10.199999999999999" hidden="1" x14ac:dyDescent="0.2"/>
    <row r="22161" ht="10.199999999999999" hidden="1" x14ac:dyDescent="0.2"/>
    <row r="22162" ht="10.199999999999999" hidden="1" x14ac:dyDescent="0.2"/>
    <row r="22163" ht="10.199999999999999" hidden="1" x14ac:dyDescent="0.2"/>
    <row r="22164" ht="10.199999999999999" hidden="1" x14ac:dyDescent="0.2"/>
    <row r="22165" ht="10.199999999999999" hidden="1" x14ac:dyDescent="0.2"/>
    <row r="22166" ht="10.199999999999999" hidden="1" x14ac:dyDescent="0.2"/>
    <row r="22167" ht="10.199999999999999" hidden="1" x14ac:dyDescent="0.2"/>
    <row r="22168" ht="10.199999999999999" hidden="1" x14ac:dyDescent="0.2"/>
    <row r="22169" ht="10.199999999999999" hidden="1" x14ac:dyDescent="0.2"/>
    <row r="22170" ht="10.199999999999999" hidden="1" x14ac:dyDescent="0.2"/>
    <row r="22171" ht="10.199999999999999" hidden="1" x14ac:dyDescent="0.2"/>
    <row r="22172" ht="10.199999999999999" hidden="1" x14ac:dyDescent="0.2"/>
    <row r="22173" ht="10.199999999999999" hidden="1" x14ac:dyDescent="0.2"/>
    <row r="22174" ht="10.199999999999999" hidden="1" x14ac:dyDescent="0.2"/>
    <row r="22175" ht="10.199999999999999" hidden="1" x14ac:dyDescent="0.2"/>
    <row r="22176" ht="10.199999999999999" hidden="1" x14ac:dyDescent="0.2"/>
    <row r="22177" ht="10.199999999999999" hidden="1" x14ac:dyDescent="0.2"/>
    <row r="22178" ht="10.199999999999999" hidden="1" x14ac:dyDescent="0.2"/>
    <row r="22179" ht="10.199999999999999" hidden="1" x14ac:dyDescent="0.2"/>
    <row r="22180" ht="10.199999999999999" hidden="1" x14ac:dyDescent="0.2"/>
    <row r="22181" ht="10.199999999999999" hidden="1" x14ac:dyDescent="0.2"/>
    <row r="22182" ht="10.199999999999999" hidden="1" x14ac:dyDescent="0.2"/>
    <row r="22183" ht="10.199999999999999" hidden="1" x14ac:dyDescent="0.2"/>
    <row r="22184" ht="10.199999999999999" hidden="1" x14ac:dyDescent="0.2"/>
    <row r="22185" ht="10.199999999999999" hidden="1" x14ac:dyDescent="0.2"/>
    <row r="22186" ht="10.199999999999999" hidden="1" x14ac:dyDescent="0.2"/>
    <row r="22187" ht="10.199999999999999" hidden="1" x14ac:dyDescent="0.2"/>
    <row r="22188" ht="10.199999999999999" hidden="1" x14ac:dyDescent="0.2"/>
    <row r="22189" ht="10.199999999999999" hidden="1" x14ac:dyDescent="0.2"/>
    <row r="22190" ht="10.199999999999999" hidden="1" x14ac:dyDescent="0.2"/>
    <row r="22191" ht="10.199999999999999" hidden="1" x14ac:dyDescent="0.2"/>
    <row r="22192" ht="10.199999999999999" hidden="1" x14ac:dyDescent="0.2"/>
    <row r="22193" ht="10.199999999999999" hidden="1" x14ac:dyDescent="0.2"/>
    <row r="22194" ht="10.199999999999999" hidden="1" x14ac:dyDescent="0.2"/>
    <row r="22195" ht="10.199999999999999" hidden="1" x14ac:dyDescent="0.2"/>
    <row r="22196" ht="10.199999999999999" hidden="1" x14ac:dyDescent="0.2"/>
    <row r="22197" ht="10.199999999999999" hidden="1" x14ac:dyDescent="0.2"/>
    <row r="22198" ht="10.199999999999999" hidden="1" x14ac:dyDescent="0.2"/>
    <row r="22199" ht="10.199999999999999" hidden="1" x14ac:dyDescent="0.2"/>
    <row r="22200" ht="10.199999999999999" hidden="1" x14ac:dyDescent="0.2"/>
    <row r="22201" ht="10.199999999999999" hidden="1" x14ac:dyDescent="0.2"/>
    <row r="22202" ht="10.199999999999999" hidden="1" x14ac:dyDescent="0.2"/>
    <row r="22203" ht="10.199999999999999" hidden="1" x14ac:dyDescent="0.2"/>
    <row r="22204" ht="10.199999999999999" hidden="1" x14ac:dyDescent="0.2"/>
    <row r="22205" ht="10.199999999999999" hidden="1" x14ac:dyDescent="0.2"/>
    <row r="22206" ht="10.199999999999999" hidden="1" x14ac:dyDescent="0.2"/>
    <row r="22207" ht="10.199999999999999" hidden="1" x14ac:dyDescent="0.2"/>
    <row r="22208" ht="10.199999999999999" hidden="1" x14ac:dyDescent="0.2"/>
    <row r="22209" ht="10.199999999999999" hidden="1" x14ac:dyDescent="0.2"/>
    <row r="22210" ht="10.199999999999999" hidden="1" x14ac:dyDescent="0.2"/>
    <row r="22211" ht="10.199999999999999" hidden="1" x14ac:dyDescent="0.2"/>
    <row r="22212" ht="10.199999999999999" hidden="1" x14ac:dyDescent="0.2"/>
    <row r="22213" ht="10.199999999999999" hidden="1" x14ac:dyDescent="0.2"/>
    <row r="22214" ht="10.199999999999999" hidden="1" x14ac:dyDescent="0.2"/>
    <row r="22215" ht="10.199999999999999" hidden="1" x14ac:dyDescent="0.2"/>
    <row r="22216" ht="10.199999999999999" hidden="1" x14ac:dyDescent="0.2"/>
    <row r="22217" ht="10.199999999999999" hidden="1" x14ac:dyDescent="0.2"/>
    <row r="22218" ht="10.199999999999999" hidden="1" x14ac:dyDescent="0.2"/>
    <row r="22219" ht="10.199999999999999" hidden="1" x14ac:dyDescent="0.2"/>
    <row r="22220" ht="10.199999999999999" hidden="1" x14ac:dyDescent="0.2"/>
    <row r="22221" ht="10.199999999999999" hidden="1" x14ac:dyDescent="0.2"/>
    <row r="22222" ht="10.199999999999999" hidden="1" x14ac:dyDescent="0.2"/>
    <row r="22223" ht="10.199999999999999" hidden="1" x14ac:dyDescent="0.2"/>
    <row r="22224" ht="10.199999999999999" hidden="1" x14ac:dyDescent="0.2"/>
    <row r="22225" ht="10.199999999999999" hidden="1" x14ac:dyDescent="0.2"/>
    <row r="22226" ht="10.199999999999999" hidden="1" x14ac:dyDescent="0.2"/>
    <row r="22227" ht="10.199999999999999" hidden="1" x14ac:dyDescent="0.2"/>
    <row r="22228" ht="10.199999999999999" hidden="1" x14ac:dyDescent="0.2"/>
    <row r="22229" ht="10.199999999999999" hidden="1" x14ac:dyDescent="0.2"/>
    <row r="22230" ht="10.199999999999999" hidden="1" x14ac:dyDescent="0.2"/>
    <row r="22231" ht="10.199999999999999" hidden="1" x14ac:dyDescent="0.2"/>
    <row r="22232" ht="10.199999999999999" hidden="1" x14ac:dyDescent="0.2"/>
    <row r="22233" ht="10.199999999999999" hidden="1" x14ac:dyDescent="0.2"/>
    <row r="22234" ht="10.199999999999999" hidden="1" x14ac:dyDescent="0.2"/>
    <row r="22235" ht="10.199999999999999" hidden="1" x14ac:dyDescent="0.2"/>
    <row r="22236" ht="10.199999999999999" hidden="1" x14ac:dyDescent="0.2"/>
    <row r="22237" ht="10.199999999999999" hidden="1" x14ac:dyDescent="0.2"/>
    <row r="22238" ht="10.199999999999999" hidden="1" x14ac:dyDescent="0.2"/>
    <row r="22239" ht="10.199999999999999" hidden="1" x14ac:dyDescent="0.2"/>
    <row r="22240" ht="10.199999999999999" hidden="1" x14ac:dyDescent="0.2"/>
    <row r="22241" ht="10.199999999999999" hidden="1" x14ac:dyDescent="0.2"/>
    <row r="22242" ht="10.199999999999999" hidden="1" x14ac:dyDescent="0.2"/>
    <row r="22243" ht="10.199999999999999" hidden="1" x14ac:dyDescent="0.2"/>
    <row r="22244" ht="10.199999999999999" hidden="1" x14ac:dyDescent="0.2"/>
    <row r="22245" ht="10.199999999999999" hidden="1" x14ac:dyDescent="0.2"/>
    <row r="22246" ht="10.199999999999999" hidden="1" x14ac:dyDescent="0.2"/>
    <row r="22247" ht="10.199999999999999" hidden="1" x14ac:dyDescent="0.2"/>
    <row r="22248" ht="10.199999999999999" hidden="1" x14ac:dyDescent="0.2"/>
    <row r="22249" ht="10.199999999999999" hidden="1" x14ac:dyDescent="0.2"/>
    <row r="22250" ht="10.199999999999999" hidden="1" x14ac:dyDescent="0.2"/>
    <row r="22251" ht="10.199999999999999" hidden="1" x14ac:dyDescent="0.2"/>
    <row r="22252" ht="10.199999999999999" hidden="1" x14ac:dyDescent="0.2"/>
    <row r="22253" ht="10.199999999999999" hidden="1" x14ac:dyDescent="0.2"/>
    <row r="22254" ht="10.199999999999999" hidden="1" x14ac:dyDescent="0.2"/>
    <row r="22255" ht="10.199999999999999" hidden="1" x14ac:dyDescent="0.2"/>
    <row r="22256" ht="10.199999999999999" hidden="1" x14ac:dyDescent="0.2"/>
    <row r="22257" ht="10.199999999999999" hidden="1" x14ac:dyDescent="0.2"/>
    <row r="22258" ht="10.199999999999999" hidden="1" x14ac:dyDescent="0.2"/>
    <row r="22259" ht="10.199999999999999" hidden="1" x14ac:dyDescent="0.2"/>
    <row r="22260" ht="10.199999999999999" hidden="1" x14ac:dyDescent="0.2"/>
    <row r="22261" ht="10.199999999999999" hidden="1" x14ac:dyDescent="0.2"/>
    <row r="22262" ht="10.199999999999999" hidden="1" x14ac:dyDescent="0.2"/>
    <row r="22263" ht="10.199999999999999" hidden="1" x14ac:dyDescent="0.2"/>
    <row r="22264" ht="10.199999999999999" hidden="1" x14ac:dyDescent="0.2"/>
    <row r="22265" ht="10.199999999999999" hidden="1" x14ac:dyDescent="0.2"/>
    <row r="22266" ht="10.199999999999999" hidden="1" x14ac:dyDescent="0.2"/>
    <row r="22267" ht="10.199999999999999" hidden="1" x14ac:dyDescent="0.2"/>
    <row r="22268" ht="10.199999999999999" hidden="1" x14ac:dyDescent="0.2"/>
    <row r="22269" ht="10.199999999999999" hidden="1" x14ac:dyDescent="0.2"/>
    <row r="22270" ht="10.199999999999999" hidden="1" x14ac:dyDescent="0.2"/>
    <row r="22271" ht="10.199999999999999" hidden="1" x14ac:dyDescent="0.2"/>
    <row r="22272" ht="10.199999999999999" hidden="1" x14ac:dyDescent="0.2"/>
    <row r="22273" ht="10.199999999999999" hidden="1" x14ac:dyDescent="0.2"/>
    <row r="22274" ht="10.199999999999999" hidden="1" x14ac:dyDescent="0.2"/>
    <row r="22275" ht="10.199999999999999" hidden="1" x14ac:dyDescent="0.2"/>
    <row r="22276" ht="10.199999999999999" hidden="1" x14ac:dyDescent="0.2"/>
    <row r="22277" ht="10.199999999999999" hidden="1" x14ac:dyDescent="0.2"/>
    <row r="22278" ht="10.199999999999999" hidden="1" x14ac:dyDescent="0.2"/>
    <row r="22279" ht="10.199999999999999" hidden="1" x14ac:dyDescent="0.2"/>
    <row r="22280" ht="10.199999999999999" hidden="1" x14ac:dyDescent="0.2"/>
    <row r="22281" ht="10.199999999999999" hidden="1" x14ac:dyDescent="0.2"/>
    <row r="22282" ht="10.199999999999999" hidden="1" x14ac:dyDescent="0.2"/>
    <row r="22283" ht="10.199999999999999" hidden="1" x14ac:dyDescent="0.2"/>
    <row r="22284" ht="10.199999999999999" hidden="1" x14ac:dyDescent="0.2"/>
    <row r="22285" ht="10.199999999999999" hidden="1" x14ac:dyDescent="0.2"/>
    <row r="22286" ht="10.199999999999999" hidden="1" x14ac:dyDescent="0.2"/>
    <row r="22287" ht="10.199999999999999" hidden="1" x14ac:dyDescent="0.2"/>
    <row r="22288" ht="10.199999999999999" hidden="1" x14ac:dyDescent="0.2"/>
    <row r="22289" ht="10.199999999999999" hidden="1" x14ac:dyDescent="0.2"/>
    <row r="22290" ht="10.199999999999999" hidden="1" x14ac:dyDescent="0.2"/>
    <row r="22291" ht="10.199999999999999" hidden="1" x14ac:dyDescent="0.2"/>
    <row r="22292" ht="10.199999999999999" hidden="1" x14ac:dyDescent="0.2"/>
    <row r="22293" ht="10.199999999999999" hidden="1" x14ac:dyDescent="0.2"/>
    <row r="22294" ht="10.199999999999999" hidden="1" x14ac:dyDescent="0.2"/>
    <row r="22295" ht="10.199999999999999" hidden="1" x14ac:dyDescent="0.2"/>
    <row r="22296" ht="10.199999999999999" hidden="1" x14ac:dyDescent="0.2"/>
    <row r="22297" ht="10.199999999999999" hidden="1" x14ac:dyDescent="0.2"/>
    <row r="22298" ht="10.199999999999999" hidden="1" x14ac:dyDescent="0.2"/>
    <row r="22299" ht="10.199999999999999" hidden="1" x14ac:dyDescent="0.2"/>
    <row r="22300" ht="10.199999999999999" hidden="1" x14ac:dyDescent="0.2"/>
    <row r="22301" ht="10.199999999999999" hidden="1" x14ac:dyDescent="0.2"/>
    <row r="22302" ht="10.199999999999999" hidden="1" x14ac:dyDescent="0.2"/>
    <row r="22303" ht="10.199999999999999" hidden="1" x14ac:dyDescent="0.2"/>
    <row r="22304" ht="10.199999999999999" hidden="1" x14ac:dyDescent="0.2"/>
    <row r="22305" ht="10.199999999999999" hidden="1" x14ac:dyDescent="0.2"/>
    <row r="22306" ht="10.199999999999999" hidden="1" x14ac:dyDescent="0.2"/>
    <row r="22307" ht="10.199999999999999" hidden="1" x14ac:dyDescent="0.2"/>
    <row r="22308" ht="10.199999999999999" hidden="1" x14ac:dyDescent="0.2"/>
    <row r="22309" ht="10.199999999999999" hidden="1" x14ac:dyDescent="0.2"/>
    <row r="22310" ht="10.199999999999999" hidden="1" x14ac:dyDescent="0.2"/>
    <row r="22311" ht="10.199999999999999" hidden="1" x14ac:dyDescent="0.2"/>
    <row r="22312" ht="10.199999999999999" hidden="1" x14ac:dyDescent="0.2"/>
    <row r="22313" ht="10.199999999999999" hidden="1" x14ac:dyDescent="0.2"/>
    <row r="22314" ht="10.199999999999999" hidden="1" x14ac:dyDescent="0.2"/>
    <row r="22315" ht="10.199999999999999" hidden="1" x14ac:dyDescent="0.2"/>
    <row r="22316" ht="10.199999999999999" hidden="1" x14ac:dyDescent="0.2"/>
    <row r="22317" ht="10.199999999999999" hidden="1" x14ac:dyDescent="0.2"/>
    <row r="22318" ht="10.199999999999999" hidden="1" x14ac:dyDescent="0.2"/>
    <row r="22319" ht="10.199999999999999" hidden="1" x14ac:dyDescent="0.2"/>
    <row r="22320" ht="10.199999999999999" hidden="1" x14ac:dyDescent="0.2"/>
    <row r="22321" ht="10.199999999999999" hidden="1" x14ac:dyDescent="0.2"/>
    <row r="22322" ht="10.199999999999999" hidden="1" x14ac:dyDescent="0.2"/>
    <row r="22323" ht="10.199999999999999" hidden="1" x14ac:dyDescent="0.2"/>
    <row r="22324" ht="10.199999999999999" hidden="1" x14ac:dyDescent="0.2"/>
    <row r="22325" ht="10.199999999999999" hidden="1" x14ac:dyDescent="0.2"/>
    <row r="22326" ht="10.199999999999999" hidden="1" x14ac:dyDescent="0.2"/>
    <row r="22327" ht="10.199999999999999" hidden="1" x14ac:dyDescent="0.2"/>
    <row r="22328" ht="10.199999999999999" hidden="1" x14ac:dyDescent="0.2"/>
    <row r="22329" ht="10.199999999999999" hidden="1" x14ac:dyDescent="0.2"/>
    <row r="22330" ht="10.199999999999999" hidden="1" x14ac:dyDescent="0.2"/>
    <row r="22331" ht="10.199999999999999" hidden="1" x14ac:dyDescent="0.2"/>
    <row r="22332" ht="10.199999999999999" hidden="1" x14ac:dyDescent="0.2"/>
    <row r="22333" ht="10.199999999999999" hidden="1" x14ac:dyDescent="0.2"/>
    <row r="22334" ht="10.199999999999999" hidden="1" x14ac:dyDescent="0.2"/>
    <row r="22335" ht="10.199999999999999" hidden="1" x14ac:dyDescent="0.2"/>
    <row r="22336" ht="10.199999999999999" hidden="1" x14ac:dyDescent="0.2"/>
    <row r="22337" ht="10.199999999999999" hidden="1" x14ac:dyDescent="0.2"/>
    <row r="22338" ht="10.199999999999999" hidden="1" x14ac:dyDescent="0.2"/>
    <row r="22339" ht="10.199999999999999" hidden="1" x14ac:dyDescent="0.2"/>
    <row r="22340" ht="10.199999999999999" hidden="1" x14ac:dyDescent="0.2"/>
    <row r="22341" ht="10.199999999999999" hidden="1" x14ac:dyDescent="0.2"/>
    <row r="22342" ht="10.199999999999999" hidden="1" x14ac:dyDescent="0.2"/>
    <row r="22343" ht="10.199999999999999" hidden="1" x14ac:dyDescent="0.2"/>
    <row r="22344" ht="10.199999999999999" hidden="1" x14ac:dyDescent="0.2"/>
    <row r="22345" ht="10.199999999999999" hidden="1" x14ac:dyDescent="0.2"/>
    <row r="22346" ht="10.199999999999999" hidden="1" x14ac:dyDescent="0.2"/>
    <row r="22347" ht="10.199999999999999" hidden="1" x14ac:dyDescent="0.2"/>
    <row r="22348" ht="10.199999999999999" hidden="1" x14ac:dyDescent="0.2"/>
    <row r="22349" ht="10.199999999999999" hidden="1" x14ac:dyDescent="0.2"/>
    <row r="22350" ht="10.199999999999999" hidden="1" x14ac:dyDescent="0.2"/>
    <row r="22351" ht="10.199999999999999" hidden="1" x14ac:dyDescent="0.2"/>
    <row r="22352" ht="10.199999999999999" hidden="1" x14ac:dyDescent="0.2"/>
    <row r="22353" ht="10.199999999999999" hidden="1" x14ac:dyDescent="0.2"/>
    <row r="22354" ht="10.199999999999999" hidden="1" x14ac:dyDescent="0.2"/>
    <row r="22355" ht="10.199999999999999" hidden="1" x14ac:dyDescent="0.2"/>
    <row r="22356" ht="10.199999999999999" hidden="1" x14ac:dyDescent="0.2"/>
    <row r="22357" ht="10.199999999999999" hidden="1" x14ac:dyDescent="0.2"/>
    <row r="22358" ht="10.199999999999999" hidden="1" x14ac:dyDescent="0.2"/>
    <row r="22359" ht="10.199999999999999" hidden="1" x14ac:dyDescent="0.2"/>
    <row r="22360" ht="10.199999999999999" hidden="1" x14ac:dyDescent="0.2"/>
    <row r="22361" ht="10.199999999999999" hidden="1" x14ac:dyDescent="0.2"/>
    <row r="22362" ht="10.199999999999999" hidden="1" x14ac:dyDescent="0.2"/>
    <row r="22363" ht="10.199999999999999" hidden="1" x14ac:dyDescent="0.2"/>
    <row r="22364" ht="10.199999999999999" hidden="1" x14ac:dyDescent="0.2"/>
    <row r="22365" ht="10.199999999999999" hidden="1" x14ac:dyDescent="0.2"/>
    <row r="22366" ht="10.199999999999999" hidden="1" x14ac:dyDescent="0.2"/>
    <row r="22367" ht="10.199999999999999" hidden="1" x14ac:dyDescent="0.2"/>
    <row r="22368" ht="10.199999999999999" hidden="1" x14ac:dyDescent="0.2"/>
    <row r="22369" ht="10.199999999999999" hidden="1" x14ac:dyDescent="0.2"/>
    <row r="22370" ht="10.199999999999999" hidden="1" x14ac:dyDescent="0.2"/>
    <row r="22371" ht="10.199999999999999" hidden="1" x14ac:dyDescent="0.2"/>
    <row r="22372" ht="10.199999999999999" hidden="1" x14ac:dyDescent="0.2"/>
    <row r="22373" ht="10.199999999999999" hidden="1" x14ac:dyDescent="0.2"/>
    <row r="22374" ht="10.199999999999999" hidden="1" x14ac:dyDescent="0.2"/>
    <row r="22375" ht="10.199999999999999" hidden="1" x14ac:dyDescent="0.2"/>
    <row r="22376" ht="10.199999999999999" hidden="1" x14ac:dyDescent="0.2"/>
    <row r="22377" ht="10.199999999999999" hidden="1" x14ac:dyDescent="0.2"/>
    <row r="22378" ht="10.199999999999999" hidden="1" x14ac:dyDescent="0.2"/>
    <row r="22379" ht="10.199999999999999" hidden="1" x14ac:dyDescent="0.2"/>
    <row r="22380" ht="10.199999999999999" hidden="1" x14ac:dyDescent="0.2"/>
    <row r="22381" ht="10.199999999999999" hidden="1" x14ac:dyDescent="0.2"/>
    <row r="22382" ht="10.199999999999999" hidden="1" x14ac:dyDescent="0.2"/>
    <row r="22383" ht="10.199999999999999" hidden="1" x14ac:dyDescent="0.2"/>
    <row r="22384" ht="10.199999999999999" hidden="1" x14ac:dyDescent="0.2"/>
    <row r="22385" ht="10.199999999999999" hidden="1" x14ac:dyDescent="0.2"/>
    <row r="22386" ht="10.199999999999999" hidden="1" x14ac:dyDescent="0.2"/>
    <row r="22387" ht="10.199999999999999" hidden="1" x14ac:dyDescent="0.2"/>
    <row r="22388" ht="10.199999999999999" hidden="1" x14ac:dyDescent="0.2"/>
    <row r="22389" ht="10.199999999999999" hidden="1" x14ac:dyDescent="0.2"/>
    <row r="22390" ht="10.199999999999999" hidden="1" x14ac:dyDescent="0.2"/>
    <row r="22391" ht="10.199999999999999" hidden="1" x14ac:dyDescent="0.2"/>
    <row r="22392" ht="10.199999999999999" hidden="1" x14ac:dyDescent="0.2"/>
    <row r="22393" ht="10.199999999999999" hidden="1" x14ac:dyDescent="0.2"/>
    <row r="22394" ht="10.199999999999999" hidden="1" x14ac:dyDescent="0.2"/>
    <row r="22395" ht="10.199999999999999" hidden="1" x14ac:dyDescent="0.2"/>
    <row r="22396" ht="10.199999999999999" hidden="1" x14ac:dyDescent="0.2"/>
    <row r="22397" ht="10.199999999999999" hidden="1" x14ac:dyDescent="0.2"/>
    <row r="22398" ht="10.199999999999999" hidden="1" x14ac:dyDescent="0.2"/>
    <row r="22399" ht="10.199999999999999" hidden="1" x14ac:dyDescent="0.2"/>
    <row r="22400" ht="10.199999999999999" hidden="1" x14ac:dyDescent="0.2"/>
    <row r="22401" ht="10.199999999999999" hidden="1" x14ac:dyDescent="0.2"/>
    <row r="22402" ht="10.199999999999999" hidden="1" x14ac:dyDescent="0.2"/>
    <row r="22403" ht="10.199999999999999" hidden="1" x14ac:dyDescent="0.2"/>
    <row r="22404" ht="10.199999999999999" hidden="1" x14ac:dyDescent="0.2"/>
    <row r="22405" ht="10.199999999999999" hidden="1" x14ac:dyDescent="0.2"/>
    <row r="22406" ht="10.199999999999999" hidden="1" x14ac:dyDescent="0.2"/>
    <row r="22407" ht="10.199999999999999" hidden="1" x14ac:dyDescent="0.2"/>
    <row r="22408" ht="10.199999999999999" hidden="1" x14ac:dyDescent="0.2"/>
    <row r="22409" ht="10.199999999999999" hidden="1" x14ac:dyDescent="0.2"/>
    <row r="22410" ht="10.199999999999999" hidden="1" x14ac:dyDescent="0.2"/>
    <row r="22411" ht="10.199999999999999" hidden="1" x14ac:dyDescent="0.2"/>
    <row r="22412" ht="10.199999999999999" hidden="1" x14ac:dyDescent="0.2"/>
    <row r="22413" ht="10.199999999999999" hidden="1" x14ac:dyDescent="0.2"/>
    <row r="22414" ht="10.199999999999999" hidden="1" x14ac:dyDescent="0.2"/>
    <row r="22415" ht="10.199999999999999" hidden="1" x14ac:dyDescent="0.2"/>
    <row r="22416" ht="10.199999999999999" hidden="1" x14ac:dyDescent="0.2"/>
    <row r="22417" ht="10.199999999999999" hidden="1" x14ac:dyDescent="0.2"/>
    <row r="22418" ht="10.199999999999999" hidden="1" x14ac:dyDescent="0.2"/>
    <row r="22419" ht="10.199999999999999" hidden="1" x14ac:dyDescent="0.2"/>
    <row r="22420" ht="10.199999999999999" hidden="1" x14ac:dyDescent="0.2"/>
    <row r="22421" ht="10.199999999999999" hidden="1" x14ac:dyDescent="0.2"/>
    <row r="22422" ht="10.199999999999999" hidden="1" x14ac:dyDescent="0.2"/>
    <row r="22423" ht="10.199999999999999" hidden="1" x14ac:dyDescent="0.2"/>
    <row r="22424" ht="10.199999999999999" hidden="1" x14ac:dyDescent="0.2"/>
    <row r="22425" ht="10.199999999999999" hidden="1" x14ac:dyDescent="0.2"/>
    <row r="22426" ht="10.199999999999999" hidden="1" x14ac:dyDescent="0.2"/>
    <row r="22427" ht="10.199999999999999" hidden="1" x14ac:dyDescent="0.2"/>
    <row r="22428" ht="10.199999999999999" hidden="1" x14ac:dyDescent="0.2"/>
    <row r="22429" ht="10.199999999999999" hidden="1" x14ac:dyDescent="0.2"/>
    <row r="22430" ht="10.199999999999999" hidden="1" x14ac:dyDescent="0.2"/>
    <row r="22431" ht="10.199999999999999" hidden="1" x14ac:dyDescent="0.2"/>
    <row r="22432" ht="10.199999999999999" hidden="1" x14ac:dyDescent="0.2"/>
    <row r="22433" ht="10.199999999999999" hidden="1" x14ac:dyDescent="0.2"/>
    <row r="22434" ht="10.199999999999999" hidden="1" x14ac:dyDescent="0.2"/>
    <row r="22435" ht="10.199999999999999" hidden="1" x14ac:dyDescent="0.2"/>
    <row r="22436" ht="10.199999999999999" hidden="1" x14ac:dyDescent="0.2"/>
    <row r="22437" ht="10.199999999999999" hidden="1" x14ac:dyDescent="0.2"/>
    <row r="22438" ht="10.199999999999999" hidden="1" x14ac:dyDescent="0.2"/>
    <row r="22439" ht="10.199999999999999" hidden="1" x14ac:dyDescent="0.2"/>
    <row r="22440" ht="10.199999999999999" hidden="1" x14ac:dyDescent="0.2"/>
    <row r="22441" ht="10.199999999999999" hidden="1" x14ac:dyDescent="0.2"/>
    <row r="22442" ht="10.199999999999999" hidden="1" x14ac:dyDescent="0.2"/>
    <row r="22443" ht="10.199999999999999" hidden="1" x14ac:dyDescent="0.2"/>
    <row r="22444" ht="10.199999999999999" hidden="1" x14ac:dyDescent="0.2"/>
    <row r="22445" ht="10.199999999999999" hidden="1" x14ac:dyDescent="0.2"/>
    <row r="22446" ht="10.199999999999999" hidden="1" x14ac:dyDescent="0.2"/>
    <row r="22447" ht="10.199999999999999" hidden="1" x14ac:dyDescent="0.2"/>
    <row r="22448" ht="10.199999999999999" hidden="1" x14ac:dyDescent="0.2"/>
    <row r="22449" ht="10.199999999999999" hidden="1" x14ac:dyDescent="0.2"/>
    <row r="22450" ht="10.199999999999999" hidden="1" x14ac:dyDescent="0.2"/>
    <row r="22451" ht="10.199999999999999" hidden="1" x14ac:dyDescent="0.2"/>
    <row r="22452" ht="10.199999999999999" hidden="1" x14ac:dyDescent="0.2"/>
    <row r="22453" ht="10.199999999999999" hidden="1" x14ac:dyDescent="0.2"/>
    <row r="22454" ht="10.199999999999999" hidden="1" x14ac:dyDescent="0.2"/>
    <row r="22455" ht="10.199999999999999" hidden="1" x14ac:dyDescent="0.2"/>
    <row r="22456" ht="10.199999999999999" hidden="1" x14ac:dyDescent="0.2"/>
    <row r="22457" ht="10.199999999999999" hidden="1" x14ac:dyDescent="0.2"/>
    <row r="22458" ht="10.199999999999999" hidden="1" x14ac:dyDescent="0.2"/>
    <row r="22459" ht="10.199999999999999" hidden="1" x14ac:dyDescent="0.2"/>
    <row r="22460" ht="10.199999999999999" hidden="1" x14ac:dyDescent="0.2"/>
    <row r="22461" ht="10.199999999999999" hidden="1" x14ac:dyDescent="0.2"/>
    <row r="22462" ht="10.199999999999999" hidden="1" x14ac:dyDescent="0.2"/>
    <row r="22463" ht="10.199999999999999" hidden="1" x14ac:dyDescent="0.2"/>
    <row r="22464" ht="10.199999999999999" hidden="1" x14ac:dyDescent="0.2"/>
    <row r="22465" ht="10.199999999999999" hidden="1" x14ac:dyDescent="0.2"/>
    <row r="22466" ht="10.199999999999999" hidden="1" x14ac:dyDescent="0.2"/>
    <row r="22467" ht="10.199999999999999" hidden="1" x14ac:dyDescent="0.2"/>
    <row r="22468" ht="10.199999999999999" hidden="1" x14ac:dyDescent="0.2"/>
    <row r="22469" ht="10.199999999999999" hidden="1" x14ac:dyDescent="0.2"/>
    <row r="22470" ht="10.199999999999999" hidden="1" x14ac:dyDescent="0.2"/>
    <row r="22471" ht="10.199999999999999" hidden="1" x14ac:dyDescent="0.2"/>
    <row r="22472" ht="10.199999999999999" hidden="1" x14ac:dyDescent="0.2"/>
    <row r="22473" ht="10.199999999999999" hidden="1" x14ac:dyDescent="0.2"/>
    <row r="22474" ht="10.199999999999999" hidden="1" x14ac:dyDescent="0.2"/>
    <row r="22475" ht="10.199999999999999" hidden="1" x14ac:dyDescent="0.2"/>
    <row r="22476" ht="10.199999999999999" hidden="1" x14ac:dyDescent="0.2"/>
    <row r="22477" ht="10.199999999999999" hidden="1" x14ac:dyDescent="0.2"/>
    <row r="22478" ht="10.199999999999999" hidden="1" x14ac:dyDescent="0.2"/>
    <row r="22479" ht="10.199999999999999" hidden="1" x14ac:dyDescent="0.2"/>
    <row r="22480" ht="10.199999999999999" hidden="1" x14ac:dyDescent="0.2"/>
    <row r="22481" ht="10.199999999999999" hidden="1" x14ac:dyDescent="0.2"/>
    <row r="22482" ht="10.199999999999999" hidden="1" x14ac:dyDescent="0.2"/>
    <row r="22483" ht="10.199999999999999" hidden="1" x14ac:dyDescent="0.2"/>
    <row r="22484" ht="10.199999999999999" hidden="1" x14ac:dyDescent="0.2"/>
    <row r="22485" ht="10.199999999999999" hidden="1" x14ac:dyDescent="0.2"/>
    <row r="22486" ht="10.199999999999999" hidden="1" x14ac:dyDescent="0.2"/>
    <row r="22487" ht="10.199999999999999" hidden="1" x14ac:dyDescent="0.2"/>
    <row r="22488" ht="10.199999999999999" hidden="1" x14ac:dyDescent="0.2"/>
    <row r="22489" ht="10.199999999999999" hidden="1" x14ac:dyDescent="0.2"/>
    <row r="22490" ht="10.199999999999999" hidden="1" x14ac:dyDescent="0.2"/>
    <row r="22491" ht="10.199999999999999" hidden="1" x14ac:dyDescent="0.2"/>
    <row r="22492" ht="10.199999999999999" hidden="1" x14ac:dyDescent="0.2"/>
    <row r="22493" ht="10.199999999999999" hidden="1" x14ac:dyDescent="0.2"/>
    <row r="22494" ht="10.199999999999999" hidden="1" x14ac:dyDescent="0.2"/>
    <row r="22495" ht="10.199999999999999" hidden="1" x14ac:dyDescent="0.2"/>
    <row r="22496" ht="10.199999999999999" hidden="1" x14ac:dyDescent="0.2"/>
    <row r="22497" ht="10.199999999999999" hidden="1" x14ac:dyDescent="0.2"/>
    <row r="22498" ht="10.199999999999999" hidden="1" x14ac:dyDescent="0.2"/>
    <row r="22499" ht="10.199999999999999" hidden="1" x14ac:dyDescent="0.2"/>
    <row r="22500" ht="10.199999999999999" hidden="1" x14ac:dyDescent="0.2"/>
    <row r="22501" ht="10.199999999999999" hidden="1" x14ac:dyDescent="0.2"/>
    <row r="22502" ht="10.199999999999999" hidden="1" x14ac:dyDescent="0.2"/>
    <row r="22503" ht="10.199999999999999" hidden="1" x14ac:dyDescent="0.2"/>
    <row r="22504" ht="10.199999999999999" hidden="1" x14ac:dyDescent="0.2"/>
    <row r="22505" ht="10.199999999999999" hidden="1" x14ac:dyDescent="0.2"/>
    <row r="22506" ht="10.199999999999999" hidden="1" x14ac:dyDescent="0.2"/>
    <row r="22507" ht="10.199999999999999" hidden="1" x14ac:dyDescent="0.2"/>
    <row r="22508" ht="10.199999999999999" hidden="1" x14ac:dyDescent="0.2"/>
    <row r="22509" ht="10.199999999999999" hidden="1" x14ac:dyDescent="0.2"/>
    <row r="22510" ht="10.199999999999999" hidden="1" x14ac:dyDescent="0.2"/>
    <row r="22511" ht="10.199999999999999" hidden="1" x14ac:dyDescent="0.2"/>
    <row r="22512" ht="10.199999999999999" hidden="1" x14ac:dyDescent="0.2"/>
    <row r="22513" ht="10.199999999999999" hidden="1" x14ac:dyDescent="0.2"/>
    <row r="22514" ht="10.199999999999999" hidden="1" x14ac:dyDescent="0.2"/>
    <row r="22515" ht="10.199999999999999" hidden="1" x14ac:dyDescent="0.2"/>
    <row r="22516" ht="10.199999999999999" hidden="1" x14ac:dyDescent="0.2"/>
    <row r="22517" ht="10.199999999999999" hidden="1" x14ac:dyDescent="0.2"/>
    <row r="22518" ht="10.199999999999999" hidden="1" x14ac:dyDescent="0.2"/>
    <row r="22519" ht="10.199999999999999" hidden="1" x14ac:dyDescent="0.2"/>
    <row r="22520" ht="10.199999999999999" hidden="1" x14ac:dyDescent="0.2"/>
    <row r="22521" ht="10.199999999999999" hidden="1" x14ac:dyDescent="0.2"/>
    <row r="22522" ht="10.199999999999999" hidden="1" x14ac:dyDescent="0.2"/>
    <row r="22523" ht="10.199999999999999" hidden="1" x14ac:dyDescent="0.2"/>
    <row r="22524" ht="10.199999999999999" hidden="1" x14ac:dyDescent="0.2"/>
    <row r="22525" ht="10.199999999999999" hidden="1" x14ac:dyDescent="0.2"/>
    <row r="22526" ht="10.199999999999999" hidden="1" x14ac:dyDescent="0.2"/>
    <row r="22527" ht="10.199999999999999" hidden="1" x14ac:dyDescent="0.2"/>
    <row r="22528" ht="10.199999999999999" hidden="1" x14ac:dyDescent="0.2"/>
    <row r="22529" ht="10.199999999999999" hidden="1" x14ac:dyDescent="0.2"/>
    <row r="22530" ht="10.199999999999999" hidden="1" x14ac:dyDescent="0.2"/>
    <row r="22531" ht="10.199999999999999" hidden="1" x14ac:dyDescent="0.2"/>
    <row r="22532" ht="10.199999999999999" hidden="1" x14ac:dyDescent="0.2"/>
    <row r="22533" ht="10.199999999999999" hidden="1" x14ac:dyDescent="0.2"/>
    <row r="22534" ht="10.199999999999999" hidden="1" x14ac:dyDescent="0.2"/>
    <row r="22535" ht="10.199999999999999" hidden="1" x14ac:dyDescent="0.2"/>
    <row r="22536" ht="10.199999999999999" hidden="1" x14ac:dyDescent="0.2"/>
    <row r="22537" ht="10.199999999999999" hidden="1" x14ac:dyDescent="0.2"/>
    <row r="22538" ht="10.199999999999999" hidden="1" x14ac:dyDescent="0.2"/>
    <row r="22539" ht="10.199999999999999" hidden="1" x14ac:dyDescent="0.2"/>
    <row r="22540" ht="10.199999999999999" hidden="1" x14ac:dyDescent="0.2"/>
    <row r="22541" ht="10.199999999999999" hidden="1" x14ac:dyDescent="0.2"/>
    <row r="22542" ht="10.199999999999999" hidden="1" x14ac:dyDescent="0.2"/>
    <row r="22543" ht="10.199999999999999" hidden="1" x14ac:dyDescent="0.2"/>
    <row r="22544" ht="10.199999999999999" hidden="1" x14ac:dyDescent="0.2"/>
    <row r="22545" ht="10.199999999999999" hidden="1" x14ac:dyDescent="0.2"/>
    <row r="22546" ht="10.199999999999999" hidden="1" x14ac:dyDescent="0.2"/>
    <row r="22547" ht="10.199999999999999" hidden="1" x14ac:dyDescent="0.2"/>
    <row r="22548" ht="10.199999999999999" hidden="1" x14ac:dyDescent="0.2"/>
    <row r="22549" ht="10.199999999999999" hidden="1" x14ac:dyDescent="0.2"/>
    <row r="22550" ht="10.199999999999999" hidden="1" x14ac:dyDescent="0.2"/>
    <row r="22551" ht="10.199999999999999" hidden="1" x14ac:dyDescent="0.2"/>
    <row r="22552" ht="10.199999999999999" hidden="1" x14ac:dyDescent="0.2"/>
    <row r="22553" ht="10.199999999999999" hidden="1" x14ac:dyDescent="0.2"/>
    <row r="22554" ht="10.199999999999999" hidden="1" x14ac:dyDescent="0.2"/>
    <row r="22555" ht="10.199999999999999" hidden="1" x14ac:dyDescent="0.2"/>
    <row r="22556" ht="10.199999999999999" hidden="1" x14ac:dyDescent="0.2"/>
    <row r="22557" ht="10.199999999999999" hidden="1" x14ac:dyDescent="0.2"/>
    <row r="22558" ht="10.199999999999999" hidden="1" x14ac:dyDescent="0.2"/>
    <row r="22559" ht="10.199999999999999" hidden="1" x14ac:dyDescent="0.2"/>
    <row r="22560" ht="10.199999999999999" hidden="1" x14ac:dyDescent="0.2"/>
    <row r="22561" ht="10.199999999999999" hidden="1" x14ac:dyDescent="0.2"/>
    <row r="22562" ht="10.199999999999999" hidden="1" x14ac:dyDescent="0.2"/>
    <row r="22563" ht="10.199999999999999" hidden="1" x14ac:dyDescent="0.2"/>
    <row r="22564" ht="10.199999999999999" hidden="1" x14ac:dyDescent="0.2"/>
    <row r="22565" ht="10.199999999999999" hidden="1" x14ac:dyDescent="0.2"/>
    <row r="22566" ht="10.199999999999999" hidden="1" x14ac:dyDescent="0.2"/>
    <row r="22567" ht="10.199999999999999" hidden="1" x14ac:dyDescent="0.2"/>
    <row r="22568" ht="10.199999999999999" hidden="1" x14ac:dyDescent="0.2"/>
    <row r="22569" ht="10.199999999999999" hidden="1" x14ac:dyDescent="0.2"/>
    <row r="22570" ht="10.199999999999999" hidden="1" x14ac:dyDescent="0.2"/>
    <row r="22571" ht="10.199999999999999" hidden="1" x14ac:dyDescent="0.2"/>
    <row r="22572" ht="10.199999999999999" hidden="1" x14ac:dyDescent="0.2"/>
    <row r="22573" ht="10.199999999999999" hidden="1" x14ac:dyDescent="0.2"/>
    <row r="22574" ht="10.199999999999999" hidden="1" x14ac:dyDescent="0.2"/>
    <row r="22575" ht="10.199999999999999" hidden="1" x14ac:dyDescent="0.2"/>
    <row r="22576" ht="10.199999999999999" hidden="1" x14ac:dyDescent="0.2"/>
    <row r="22577" ht="10.199999999999999" hidden="1" x14ac:dyDescent="0.2"/>
    <row r="22578" ht="10.199999999999999" hidden="1" x14ac:dyDescent="0.2"/>
    <row r="22579" ht="10.199999999999999" hidden="1" x14ac:dyDescent="0.2"/>
    <row r="22580" ht="10.199999999999999" hidden="1" x14ac:dyDescent="0.2"/>
    <row r="22581" ht="10.199999999999999" hidden="1" x14ac:dyDescent="0.2"/>
    <row r="22582" ht="10.199999999999999" hidden="1" x14ac:dyDescent="0.2"/>
    <row r="22583" ht="10.199999999999999" hidden="1" x14ac:dyDescent="0.2"/>
    <row r="22584" ht="10.199999999999999" hidden="1" x14ac:dyDescent="0.2"/>
    <row r="22585" ht="10.199999999999999" hidden="1" x14ac:dyDescent="0.2"/>
    <row r="22586" ht="10.199999999999999" hidden="1" x14ac:dyDescent="0.2"/>
    <row r="22587" ht="10.199999999999999" hidden="1" x14ac:dyDescent="0.2"/>
    <row r="22588" ht="10.199999999999999" hidden="1" x14ac:dyDescent="0.2"/>
    <row r="22589" ht="10.199999999999999" hidden="1" x14ac:dyDescent="0.2"/>
    <row r="22590" ht="10.199999999999999" hidden="1" x14ac:dyDescent="0.2"/>
    <row r="22591" ht="10.199999999999999" hidden="1" x14ac:dyDescent="0.2"/>
    <row r="22592" ht="10.199999999999999" hidden="1" x14ac:dyDescent="0.2"/>
    <row r="22593" ht="10.199999999999999" hidden="1" x14ac:dyDescent="0.2"/>
    <row r="22594" ht="10.199999999999999" hidden="1" x14ac:dyDescent="0.2"/>
    <row r="22595" ht="10.199999999999999" hidden="1" x14ac:dyDescent="0.2"/>
    <row r="22596" ht="10.199999999999999" hidden="1" x14ac:dyDescent="0.2"/>
    <row r="22597" ht="10.199999999999999" hidden="1" x14ac:dyDescent="0.2"/>
    <row r="22598" ht="10.199999999999999" hidden="1" x14ac:dyDescent="0.2"/>
    <row r="22599" ht="10.199999999999999" hidden="1" x14ac:dyDescent="0.2"/>
    <row r="22600" ht="10.199999999999999" hidden="1" x14ac:dyDescent="0.2"/>
    <row r="22601" ht="10.199999999999999" hidden="1" x14ac:dyDescent="0.2"/>
    <row r="22602" ht="10.199999999999999" hidden="1" x14ac:dyDescent="0.2"/>
    <row r="22603" ht="10.199999999999999" hidden="1" x14ac:dyDescent="0.2"/>
    <row r="22604" ht="10.199999999999999" hidden="1" x14ac:dyDescent="0.2"/>
    <row r="22605" ht="10.199999999999999" hidden="1" x14ac:dyDescent="0.2"/>
    <row r="22606" ht="10.199999999999999" hidden="1" x14ac:dyDescent="0.2"/>
    <row r="22607" ht="10.199999999999999" hidden="1" x14ac:dyDescent="0.2"/>
    <row r="22608" ht="10.199999999999999" hidden="1" x14ac:dyDescent="0.2"/>
    <row r="22609" ht="10.199999999999999" hidden="1" x14ac:dyDescent="0.2"/>
    <row r="22610" ht="10.199999999999999" hidden="1" x14ac:dyDescent="0.2"/>
    <row r="22611" ht="10.199999999999999" hidden="1" x14ac:dyDescent="0.2"/>
    <row r="22612" ht="10.199999999999999" hidden="1" x14ac:dyDescent="0.2"/>
    <row r="22613" ht="10.199999999999999" hidden="1" x14ac:dyDescent="0.2"/>
    <row r="22614" ht="10.199999999999999" hidden="1" x14ac:dyDescent="0.2"/>
    <row r="22615" ht="10.199999999999999" hidden="1" x14ac:dyDescent="0.2"/>
    <row r="22616" ht="10.199999999999999" hidden="1" x14ac:dyDescent="0.2"/>
    <row r="22617" ht="10.199999999999999" hidden="1" x14ac:dyDescent="0.2"/>
    <row r="22618" ht="10.199999999999999" hidden="1" x14ac:dyDescent="0.2"/>
    <row r="22619" ht="10.199999999999999" hidden="1" x14ac:dyDescent="0.2"/>
    <row r="22620" ht="10.199999999999999" hidden="1" x14ac:dyDescent="0.2"/>
    <row r="22621" ht="10.199999999999999" hidden="1" x14ac:dyDescent="0.2"/>
    <row r="22622" ht="10.199999999999999" hidden="1" x14ac:dyDescent="0.2"/>
    <row r="22623" ht="10.199999999999999" hidden="1" x14ac:dyDescent="0.2"/>
    <row r="22624" ht="10.199999999999999" hidden="1" x14ac:dyDescent="0.2"/>
    <row r="22625" ht="10.199999999999999" hidden="1" x14ac:dyDescent="0.2"/>
    <row r="22626" ht="10.199999999999999" hidden="1" x14ac:dyDescent="0.2"/>
    <row r="22627" ht="10.199999999999999" hidden="1" x14ac:dyDescent="0.2"/>
    <row r="22628" ht="10.199999999999999" hidden="1" x14ac:dyDescent="0.2"/>
    <row r="22629" ht="10.199999999999999" hidden="1" x14ac:dyDescent="0.2"/>
    <row r="22630" ht="10.199999999999999" hidden="1" x14ac:dyDescent="0.2"/>
    <row r="22631" ht="10.199999999999999" hidden="1" x14ac:dyDescent="0.2"/>
    <row r="22632" ht="10.199999999999999" hidden="1" x14ac:dyDescent="0.2"/>
    <row r="22633" ht="10.199999999999999" hidden="1" x14ac:dyDescent="0.2"/>
    <row r="22634" ht="10.199999999999999" hidden="1" x14ac:dyDescent="0.2"/>
    <row r="22635" ht="10.199999999999999" hidden="1" x14ac:dyDescent="0.2"/>
    <row r="22636" ht="10.199999999999999" hidden="1" x14ac:dyDescent="0.2"/>
    <row r="22637" ht="10.199999999999999" hidden="1" x14ac:dyDescent="0.2"/>
    <row r="22638" ht="10.199999999999999" hidden="1" x14ac:dyDescent="0.2"/>
    <row r="22639" ht="10.199999999999999" hidden="1" x14ac:dyDescent="0.2"/>
    <row r="22640" ht="10.199999999999999" hidden="1" x14ac:dyDescent="0.2"/>
    <row r="22641" ht="10.199999999999999" hidden="1" x14ac:dyDescent="0.2"/>
    <row r="22642" ht="10.199999999999999" hidden="1" x14ac:dyDescent="0.2"/>
    <row r="22643" ht="10.199999999999999" hidden="1" x14ac:dyDescent="0.2"/>
    <row r="22644" ht="10.199999999999999" hidden="1" x14ac:dyDescent="0.2"/>
    <row r="22645" ht="10.199999999999999" hidden="1" x14ac:dyDescent="0.2"/>
    <row r="22646" ht="10.199999999999999" hidden="1" x14ac:dyDescent="0.2"/>
    <row r="22647" ht="10.199999999999999" hidden="1" x14ac:dyDescent="0.2"/>
    <row r="22648" ht="10.199999999999999" hidden="1" x14ac:dyDescent="0.2"/>
    <row r="22649" ht="10.199999999999999" hidden="1" x14ac:dyDescent="0.2"/>
    <row r="22650" ht="10.199999999999999" hidden="1" x14ac:dyDescent="0.2"/>
    <row r="22651" ht="10.199999999999999" hidden="1" x14ac:dyDescent="0.2"/>
    <row r="22652" ht="10.199999999999999" hidden="1" x14ac:dyDescent="0.2"/>
    <row r="22653" ht="10.199999999999999" hidden="1" x14ac:dyDescent="0.2"/>
    <row r="22654" ht="10.199999999999999" hidden="1" x14ac:dyDescent="0.2"/>
    <row r="22655" ht="10.199999999999999" hidden="1" x14ac:dyDescent="0.2"/>
    <row r="22656" ht="10.199999999999999" hidden="1" x14ac:dyDescent="0.2"/>
    <row r="22657" ht="10.199999999999999" hidden="1" x14ac:dyDescent="0.2"/>
    <row r="22658" ht="10.199999999999999" hidden="1" x14ac:dyDescent="0.2"/>
    <row r="22659" ht="10.199999999999999" hidden="1" x14ac:dyDescent="0.2"/>
    <row r="22660" ht="10.199999999999999" hidden="1" x14ac:dyDescent="0.2"/>
    <row r="22661" ht="10.199999999999999" hidden="1" x14ac:dyDescent="0.2"/>
    <row r="22662" ht="10.199999999999999" hidden="1" x14ac:dyDescent="0.2"/>
    <row r="22663" ht="10.199999999999999" hidden="1" x14ac:dyDescent="0.2"/>
    <row r="22664" ht="10.199999999999999" hidden="1" x14ac:dyDescent="0.2"/>
    <row r="22665" ht="10.199999999999999" hidden="1" x14ac:dyDescent="0.2"/>
    <row r="22666" ht="10.199999999999999" hidden="1" x14ac:dyDescent="0.2"/>
    <row r="22667" ht="10.199999999999999" hidden="1" x14ac:dyDescent="0.2"/>
    <row r="22668" ht="10.199999999999999" hidden="1" x14ac:dyDescent="0.2"/>
    <row r="22669" ht="10.199999999999999" hidden="1" x14ac:dyDescent="0.2"/>
    <row r="22670" ht="10.199999999999999" hidden="1" x14ac:dyDescent="0.2"/>
    <row r="22671" ht="10.199999999999999" hidden="1" x14ac:dyDescent="0.2"/>
    <row r="22672" ht="10.199999999999999" hidden="1" x14ac:dyDescent="0.2"/>
    <row r="22673" ht="10.199999999999999" hidden="1" x14ac:dyDescent="0.2"/>
    <row r="22674" ht="10.199999999999999" hidden="1" x14ac:dyDescent="0.2"/>
    <row r="22675" ht="10.199999999999999" hidden="1" x14ac:dyDescent="0.2"/>
    <row r="22676" ht="10.199999999999999" hidden="1" x14ac:dyDescent="0.2"/>
    <row r="22677" ht="10.199999999999999" hidden="1" x14ac:dyDescent="0.2"/>
    <row r="22678" ht="10.199999999999999" hidden="1" x14ac:dyDescent="0.2"/>
    <row r="22679" ht="10.199999999999999" hidden="1" x14ac:dyDescent="0.2"/>
    <row r="22680" ht="10.199999999999999" hidden="1" x14ac:dyDescent="0.2"/>
    <row r="22681" ht="10.199999999999999" hidden="1" x14ac:dyDescent="0.2"/>
    <row r="22682" ht="10.199999999999999" hidden="1" x14ac:dyDescent="0.2"/>
    <row r="22683" ht="10.199999999999999" hidden="1" x14ac:dyDescent="0.2"/>
    <row r="22684" ht="10.199999999999999" hidden="1" x14ac:dyDescent="0.2"/>
    <row r="22685" ht="10.199999999999999" hidden="1" x14ac:dyDescent="0.2"/>
    <row r="22686" ht="10.199999999999999" hidden="1" x14ac:dyDescent="0.2"/>
    <row r="22687" ht="10.199999999999999" hidden="1" x14ac:dyDescent="0.2"/>
    <row r="22688" ht="10.199999999999999" hidden="1" x14ac:dyDescent="0.2"/>
    <row r="22689" ht="10.199999999999999" hidden="1" x14ac:dyDescent="0.2"/>
    <row r="22690" ht="10.199999999999999" hidden="1" x14ac:dyDescent="0.2"/>
    <row r="22691" ht="10.199999999999999" hidden="1" x14ac:dyDescent="0.2"/>
    <row r="22692" ht="10.199999999999999" hidden="1" x14ac:dyDescent="0.2"/>
    <row r="22693" ht="10.199999999999999" hidden="1" x14ac:dyDescent="0.2"/>
    <row r="22694" ht="10.199999999999999" hidden="1" x14ac:dyDescent="0.2"/>
    <row r="22695" ht="10.199999999999999" hidden="1" x14ac:dyDescent="0.2"/>
    <row r="22696" ht="10.199999999999999" hidden="1" x14ac:dyDescent="0.2"/>
    <row r="22697" ht="10.199999999999999" hidden="1" x14ac:dyDescent="0.2"/>
    <row r="22698" ht="10.199999999999999" hidden="1" x14ac:dyDescent="0.2"/>
    <row r="22699" ht="10.199999999999999" hidden="1" x14ac:dyDescent="0.2"/>
    <row r="22700" ht="10.199999999999999" hidden="1" x14ac:dyDescent="0.2"/>
    <row r="22701" ht="10.199999999999999" hidden="1" x14ac:dyDescent="0.2"/>
    <row r="22702" ht="10.199999999999999" hidden="1" x14ac:dyDescent="0.2"/>
    <row r="22703" ht="10.199999999999999" hidden="1" x14ac:dyDescent="0.2"/>
    <row r="22704" ht="10.199999999999999" hidden="1" x14ac:dyDescent="0.2"/>
    <row r="22705" ht="10.199999999999999" hidden="1" x14ac:dyDescent="0.2"/>
    <row r="22706" ht="10.199999999999999" hidden="1" x14ac:dyDescent="0.2"/>
    <row r="22707" ht="10.199999999999999" hidden="1" x14ac:dyDescent="0.2"/>
    <row r="22708" ht="10.199999999999999" hidden="1" x14ac:dyDescent="0.2"/>
    <row r="22709" ht="10.199999999999999" hidden="1" x14ac:dyDescent="0.2"/>
    <row r="22710" ht="10.199999999999999" hidden="1" x14ac:dyDescent="0.2"/>
    <row r="22711" ht="10.199999999999999" hidden="1" x14ac:dyDescent="0.2"/>
    <row r="22712" ht="10.199999999999999" hidden="1" x14ac:dyDescent="0.2"/>
    <row r="22713" ht="10.199999999999999" hidden="1" x14ac:dyDescent="0.2"/>
    <row r="22714" ht="10.199999999999999" hidden="1" x14ac:dyDescent="0.2"/>
    <row r="22715" ht="10.199999999999999" hidden="1" x14ac:dyDescent="0.2"/>
    <row r="22716" ht="10.199999999999999" hidden="1" x14ac:dyDescent="0.2"/>
    <row r="22717" ht="10.199999999999999" hidden="1" x14ac:dyDescent="0.2"/>
    <row r="22718" ht="10.199999999999999" hidden="1" x14ac:dyDescent="0.2"/>
    <row r="22719" ht="10.199999999999999" hidden="1" x14ac:dyDescent="0.2"/>
    <row r="22720" ht="10.199999999999999" hidden="1" x14ac:dyDescent="0.2"/>
    <row r="22721" ht="10.199999999999999" hidden="1" x14ac:dyDescent="0.2"/>
    <row r="22722" ht="10.199999999999999" hidden="1" x14ac:dyDescent="0.2"/>
    <row r="22723" ht="10.199999999999999" hidden="1" x14ac:dyDescent="0.2"/>
    <row r="22724" ht="10.199999999999999" hidden="1" x14ac:dyDescent="0.2"/>
    <row r="22725" ht="10.199999999999999" hidden="1" x14ac:dyDescent="0.2"/>
    <row r="22726" ht="10.199999999999999" hidden="1" x14ac:dyDescent="0.2"/>
    <row r="22727" ht="10.199999999999999" hidden="1" x14ac:dyDescent="0.2"/>
    <row r="22728" ht="10.199999999999999" hidden="1" x14ac:dyDescent="0.2"/>
    <row r="22729" ht="10.199999999999999" hidden="1" x14ac:dyDescent="0.2"/>
    <row r="22730" ht="10.199999999999999" hidden="1" x14ac:dyDescent="0.2"/>
    <row r="22731" ht="10.199999999999999" hidden="1" x14ac:dyDescent="0.2"/>
    <row r="22732" ht="10.199999999999999" hidden="1" x14ac:dyDescent="0.2"/>
    <row r="22733" ht="10.199999999999999" hidden="1" x14ac:dyDescent="0.2"/>
    <row r="22734" ht="10.199999999999999" hidden="1" x14ac:dyDescent="0.2"/>
    <row r="22735" ht="10.199999999999999" hidden="1" x14ac:dyDescent="0.2"/>
    <row r="22736" ht="10.199999999999999" hidden="1" x14ac:dyDescent="0.2"/>
    <row r="22737" ht="10.199999999999999" hidden="1" x14ac:dyDescent="0.2"/>
    <row r="22738" ht="10.199999999999999" hidden="1" x14ac:dyDescent="0.2"/>
    <row r="22739" ht="10.199999999999999" hidden="1" x14ac:dyDescent="0.2"/>
    <row r="22740" ht="10.199999999999999" hidden="1" x14ac:dyDescent="0.2"/>
    <row r="22741" ht="10.199999999999999" hidden="1" x14ac:dyDescent="0.2"/>
    <row r="22742" ht="10.199999999999999" hidden="1" x14ac:dyDescent="0.2"/>
    <row r="22743" ht="10.199999999999999" hidden="1" x14ac:dyDescent="0.2"/>
    <row r="22744" ht="10.199999999999999" hidden="1" x14ac:dyDescent="0.2"/>
    <row r="22745" ht="10.199999999999999" hidden="1" x14ac:dyDescent="0.2"/>
    <row r="22746" ht="10.199999999999999" hidden="1" x14ac:dyDescent="0.2"/>
    <row r="22747" ht="10.199999999999999" hidden="1" x14ac:dyDescent="0.2"/>
    <row r="22748" ht="10.199999999999999" hidden="1" x14ac:dyDescent="0.2"/>
    <row r="22749" ht="10.199999999999999" hidden="1" x14ac:dyDescent="0.2"/>
    <row r="22750" ht="10.199999999999999" hidden="1" x14ac:dyDescent="0.2"/>
    <row r="22751" ht="10.199999999999999" hidden="1" x14ac:dyDescent="0.2"/>
    <row r="22752" ht="10.199999999999999" hidden="1" x14ac:dyDescent="0.2"/>
    <row r="22753" ht="10.199999999999999" hidden="1" x14ac:dyDescent="0.2"/>
    <row r="22754" ht="10.199999999999999" hidden="1" x14ac:dyDescent="0.2"/>
    <row r="22755" ht="10.199999999999999" hidden="1" x14ac:dyDescent="0.2"/>
    <row r="22756" ht="10.199999999999999" hidden="1" x14ac:dyDescent="0.2"/>
    <row r="22757" ht="10.199999999999999" hidden="1" x14ac:dyDescent="0.2"/>
    <row r="22758" ht="10.199999999999999" hidden="1" x14ac:dyDescent="0.2"/>
    <row r="22759" ht="10.199999999999999" hidden="1" x14ac:dyDescent="0.2"/>
    <row r="22760" ht="10.199999999999999" hidden="1" x14ac:dyDescent="0.2"/>
    <row r="22761" ht="10.199999999999999" hidden="1" x14ac:dyDescent="0.2"/>
    <row r="22762" ht="10.199999999999999" hidden="1" x14ac:dyDescent="0.2"/>
    <row r="22763" ht="10.199999999999999" hidden="1" x14ac:dyDescent="0.2"/>
    <row r="22764" ht="10.199999999999999" hidden="1" x14ac:dyDescent="0.2"/>
    <row r="22765" ht="10.199999999999999" hidden="1" x14ac:dyDescent="0.2"/>
    <row r="22766" ht="10.199999999999999" hidden="1" x14ac:dyDescent="0.2"/>
    <row r="22767" ht="10.199999999999999" hidden="1" x14ac:dyDescent="0.2"/>
    <row r="22768" ht="10.199999999999999" hidden="1" x14ac:dyDescent="0.2"/>
    <row r="22769" ht="10.199999999999999" hidden="1" x14ac:dyDescent="0.2"/>
    <row r="22770" ht="10.199999999999999" hidden="1" x14ac:dyDescent="0.2"/>
    <row r="22771" ht="10.199999999999999" hidden="1" x14ac:dyDescent="0.2"/>
    <row r="22772" ht="10.199999999999999" hidden="1" x14ac:dyDescent="0.2"/>
    <row r="22773" ht="10.199999999999999" hidden="1" x14ac:dyDescent="0.2"/>
    <row r="22774" ht="10.199999999999999" hidden="1" x14ac:dyDescent="0.2"/>
    <row r="22775" ht="10.199999999999999" hidden="1" x14ac:dyDescent="0.2"/>
    <row r="22776" ht="10.199999999999999" hidden="1" x14ac:dyDescent="0.2"/>
    <row r="22777" ht="10.199999999999999" hidden="1" x14ac:dyDescent="0.2"/>
    <row r="22778" ht="10.199999999999999" hidden="1" x14ac:dyDescent="0.2"/>
    <row r="22779" ht="10.199999999999999" hidden="1" x14ac:dyDescent="0.2"/>
    <row r="22780" ht="10.199999999999999" hidden="1" x14ac:dyDescent="0.2"/>
    <row r="22781" ht="10.199999999999999" hidden="1" x14ac:dyDescent="0.2"/>
    <row r="22782" ht="10.199999999999999" hidden="1" x14ac:dyDescent="0.2"/>
    <row r="22783" ht="10.199999999999999" hidden="1" x14ac:dyDescent="0.2"/>
    <row r="22784" ht="10.199999999999999" hidden="1" x14ac:dyDescent="0.2"/>
    <row r="22785" ht="10.199999999999999" hidden="1" x14ac:dyDescent="0.2"/>
    <row r="22786" ht="10.199999999999999" hidden="1" x14ac:dyDescent="0.2"/>
    <row r="22787" ht="10.199999999999999" hidden="1" x14ac:dyDescent="0.2"/>
    <row r="22788" ht="10.199999999999999" hidden="1" x14ac:dyDescent="0.2"/>
    <row r="22789" ht="10.199999999999999" hidden="1" x14ac:dyDescent="0.2"/>
    <row r="22790" ht="10.199999999999999" hidden="1" x14ac:dyDescent="0.2"/>
    <row r="22791" ht="10.199999999999999" hidden="1" x14ac:dyDescent="0.2"/>
    <row r="22792" ht="10.199999999999999" hidden="1" x14ac:dyDescent="0.2"/>
    <row r="22793" ht="10.199999999999999" hidden="1" x14ac:dyDescent="0.2"/>
    <row r="22794" ht="10.199999999999999" hidden="1" x14ac:dyDescent="0.2"/>
    <row r="22795" ht="10.199999999999999" hidden="1" x14ac:dyDescent="0.2"/>
    <row r="22796" ht="10.199999999999999" hidden="1" x14ac:dyDescent="0.2"/>
    <row r="22797" ht="10.199999999999999" hidden="1" x14ac:dyDescent="0.2"/>
    <row r="22798" ht="10.199999999999999" hidden="1" x14ac:dyDescent="0.2"/>
    <row r="22799" ht="10.199999999999999" hidden="1" x14ac:dyDescent="0.2"/>
    <row r="22800" ht="10.199999999999999" hidden="1" x14ac:dyDescent="0.2"/>
    <row r="22801" ht="10.199999999999999" hidden="1" x14ac:dyDescent="0.2"/>
    <row r="22802" ht="10.199999999999999" hidden="1" x14ac:dyDescent="0.2"/>
    <row r="22803" ht="10.199999999999999" hidden="1" x14ac:dyDescent="0.2"/>
    <row r="22804" ht="10.199999999999999" hidden="1" x14ac:dyDescent="0.2"/>
    <row r="22805" ht="10.199999999999999" hidden="1" x14ac:dyDescent="0.2"/>
    <row r="22806" ht="10.199999999999999" hidden="1" x14ac:dyDescent="0.2"/>
    <row r="22807" ht="10.199999999999999" hidden="1" x14ac:dyDescent="0.2"/>
    <row r="22808" ht="10.199999999999999" hidden="1" x14ac:dyDescent="0.2"/>
    <row r="22809" ht="10.199999999999999" hidden="1" x14ac:dyDescent="0.2"/>
    <row r="22810" ht="10.199999999999999" hidden="1" x14ac:dyDescent="0.2"/>
    <row r="22811" ht="10.199999999999999" hidden="1" x14ac:dyDescent="0.2"/>
    <row r="22812" ht="10.199999999999999" hidden="1" x14ac:dyDescent="0.2"/>
    <row r="22813" ht="10.199999999999999" hidden="1" x14ac:dyDescent="0.2"/>
    <row r="22814" ht="10.199999999999999" hidden="1" x14ac:dyDescent="0.2"/>
    <row r="22815" ht="10.199999999999999" hidden="1" x14ac:dyDescent="0.2"/>
    <row r="22816" ht="10.199999999999999" hidden="1" x14ac:dyDescent="0.2"/>
    <row r="22817" ht="10.199999999999999" hidden="1" x14ac:dyDescent="0.2"/>
    <row r="22818" ht="10.199999999999999" hidden="1" x14ac:dyDescent="0.2"/>
    <row r="22819" ht="10.199999999999999" hidden="1" x14ac:dyDescent="0.2"/>
    <row r="22820" ht="10.199999999999999" hidden="1" x14ac:dyDescent="0.2"/>
    <row r="22821" ht="10.199999999999999" hidden="1" x14ac:dyDescent="0.2"/>
    <row r="22822" ht="10.199999999999999" hidden="1" x14ac:dyDescent="0.2"/>
    <row r="22823" ht="10.199999999999999" hidden="1" x14ac:dyDescent="0.2"/>
    <row r="22824" ht="10.199999999999999" hidden="1" x14ac:dyDescent="0.2"/>
    <row r="22825" ht="10.199999999999999" hidden="1" x14ac:dyDescent="0.2"/>
    <row r="22826" ht="10.199999999999999" hidden="1" x14ac:dyDescent="0.2"/>
    <row r="22827" ht="10.199999999999999" hidden="1" x14ac:dyDescent="0.2"/>
    <row r="22828" ht="10.199999999999999" hidden="1" x14ac:dyDescent="0.2"/>
    <row r="22829" ht="10.199999999999999" hidden="1" x14ac:dyDescent="0.2"/>
    <row r="22830" ht="10.199999999999999" hidden="1" x14ac:dyDescent="0.2"/>
    <row r="22831" ht="10.199999999999999" hidden="1" x14ac:dyDescent="0.2"/>
    <row r="22832" ht="10.199999999999999" hidden="1" x14ac:dyDescent="0.2"/>
    <row r="22833" ht="10.199999999999999" hidden="1" x14ac:dyDescent="0.2"/>
    <row r="22834" ht="10.199999999999999" hidden="1" x14ac:dyDescent="0.2"/>
    <row r="22835" ht="10.199999999999999" hidden="1" x14ac:dyDescent="0.2"/>
    <row r="22836" ht="10.199999999999999" hidden="1" x14ac:dyDescent="0.2"/>
    <row r="22837" ht="10.199999999999999" hidden="1" x14ac:dyDescent="0.2"/>
    <row r="22838" ht="10.199999999999999" hidden="1" x14ac:dyDescent="0.2"/>
    <row r="22839" ht="10.199999999999999" hidden="1" x14ac:dyDescent="0.2"/>
    <row r="22840" ht="10.199999999999999" hidden="1" x14ac:dyDescent="0.2"/>
    <row r="22841" ht="10.199999999999999" hidden="1" x14ac:dyDescent="0.2"/>
    <row r="22842" ht="10.199999999999999" hidden="1" x14ac:dyDescent="0.2"/>
    <row r="22843" ht="10.199999999999999" hidden="1" x14ac:dyDescent="0.2"/>
    <row r="22844" ht="10.199999999999999" hidden="1" x14ac:dyDescent="0.2"/>
    <row r="22845" ht="10.199999999999999" hidden="1" x14ac:dyDescent="0.2"/>
    <row r="22846" ht="10.199999999999999" hidden="1" x14ac:dyDescent="0.2"/>
    <row r="22847" ht="10.199999999999999" hidden="1" x14ac:dyDescent="0.2"/>
    <row r="22848" ht="10.199999999999999" hidden="1" x14ac:dyDescent="0.2"/>
    <row r="22849" ht="10.199999999999999" hidden="1" x14ac:dyDescent="0.2"/>
    <row r="22850" ht="10.199999999999999" hidden="1" x14ac:dyDescent="0.2"/>
    <row r="22851" ht="10.199999999999999" hidden="1" x14ac:dyDescent="0.2"/>
    <row r="22852" ht="10.199999999999999" hidden="1" x14ac:dyDescent="0.2"/>
    <row r="22853" ht="10.199999999999999" hidden="1" x14ac:dyDescent="0.2"/>
    <row r="22854" ht="10.199999999999999" hidden="1" x14ac:dyDescent="0.2"/>
    <row r="22855" ht="10.199999999999999" hidden="1" x14ac:dyDescent="0.2"/>
    <row r="22856" ht="10.199999999999999" hidden="1" x14ac:dyDescent="0.2"/>
    <row r="22857" ht="10.199999999999999" hidden="1" x14ac:dyDescent="0.2"/>
    <row r="22858" ht="10.199999999999999" hidden="1" x14ac:dyDescent="0.2"/>
    <row r="22859" ht="10.199999999999999" hidden="1" x14ac:dyDescent="0.2"/>
    <row r="22860" ht="10.199999999999999" hidden="1" x14ac:dyDescent="0.2"/>
    <row r="22861" ht="10.199999999999999" hidden="1" x14ac:dyDescent="0.2"/>
    <row r="22862" ht="10.199999999999999" hidden="1" x14ac:dyDescent="0.2"/>
    <row r="22863" ht="10.199999999999999" hidden="1" x14ac:dyDescent="0.2"/>
    <row r="22864" ht="10.199999999999999" hidden="1" x14ac:dyDescent="0.2"/>
    <row r="22865" ht="10.199999999999999" hidden="1" x14ac:dyDescent="0.2"/>
    <row r="22866" ht="10.199999999999999" hidden="1" x14ac:dyDescent="0.2"/>
    <row r="22867" ht="10.199999999999999" hidden="1" x14ac:dyDescent="0.2"/>
    <row r="22868" ht="10.199999999999999" hidden="1" x14ac:dyDescent="0.2"/>
    <row r="22869" ht="10.199999999999999" hidden="1" x14ac:dyDescent="0.2"/>
    <row r="22870" ht="10.199999999999999" hidden="1" x14ac:dyDescent="0.2"/>
    <row r="22871" ht="10.199999999999999" hidden="1" x14ac:dyDescent="0.2"/>
    <row r="22872" ht="10.199999999999999" hidden="1" x14ac:dyDescent="0.2"/>
    <row r="22873" ht="10.199999999999999" hidden="1" x14ac:dyDescent="0.2"/>
    <row r="22874" ht="10.199999999999999" hidden="1" x14ac:dyDescent="0.2"/>
    <row r="22875" ht="10.199999999999999" hidden="1" x14ac:dyDescent="0.2"/>
    <row r="22876" ht="10.199999999999999" hidden="1" x14ac:dyDescent="0.2"/>
    <row r="22877" ht="10.199999999999999" hidden="1" x14ac:dyDescent="0.2"/>
    <row r="22878" ht="10.199999999999999" hidden="1" x14ac:dyDescent="0.2"/>
    <row r="22879" ht="10.199999999999999" hidden="1" x14ac:dyDescent="0.2"/>
    <row r="22880" ht="10.199999999999999" hidden="1" x14ac:dyDescent="0.2"/>
    <row r="22881" ht="10.199999999999999" hidden="1" x14ac:dyDescent="0.2"/>
    <row r="22882" ht="10.199999999999999" hidden="1" x14ac:dyDescent="0.2"/>
    <row r="22883" ht="10.199999999999999" hidden="1" x14ac:dyDescent="0.2"/>
    <row r="22884" ht="10.199999999999999" hidden="1" x14ac:dyDescent="0.2"/>
    <row r="22885" ht="10.199999999999999" hidden="1" x14ac:dyDescent="0.2"/>
    <row r="22886" ht="10.199999999999999" hidden="1" x14ac:dyDescent="0.2"/>
    <row r="22887" ht="10.199999999999999" hidden="1" x14ac:dyDescent="0.2"/>
    <row r="22888" ht="10.199999999999999" hidden="1" x14ac:dyDescent="0.2"/>
    <row r="22889" ht="10.199999999999999" hidden="1" x14ac:dyDescent="0.2"/>
    <row r="22890" ht="10.199999999999999" hidden="1" x14ac:dyDescent="0.2"/>
    <row r="22891" ht="10.199999999999999" hidden="1" x14ac:dyDescent="0.2"/>
    <row r="22892" ht="10.199999999999999" hidden="1" x14ac:dyDescent="0.2"/>
    <row r="22893" ht="10.199999999999999" hidden="1" x14ac:dyDescent="0.2"/>
    <row r="22894" ht="10.199999999999999" hidden="1" x14ac:dyDescent="0.2"/>
    <row r="22895" ht="10.199999999999999" hidden="1" x14ac:dyDescent="0.2"/>
    <row r="22896" ht="10.199999999999999" hidden="1" x14ac:dyDescent="0.2"/>
    <row r="22897" ht="10.199999999999999" hidden="1" x14ac:dyDescent="0.2"/>
    <row r="22898" ht="10.199999999999999" hidden="1" x14ac:dyDescent="0.2"/>
    <row r="22899" ht="10.199999999999999" hidden="1" x14ac:dyDescent="0.2"/>
    <row r="22900" ht="10.199999999999999" hidden="1" x14ac:dyDescent="0.2"/>
    <row r="22901" ht="10.199999999999999" hidden="1" x14ac:dyDescent="0.2"/>
    <row r="22902" ht="10.199999999999999" hidden="1" x14ac:dyDescent="0.2"/>
    <row r="22903" ht="10.199999999999999" hidden="1" x14ac:dyDescent="0.2"/>
    <row r="22904" ht="10.199999999999999" hidden="1" x14ac:dyDescent="0.2"/>
    <row r="22905" ht="10.199999999999999" hidden="1" x14ac:dyDescent="0.2"/>
    <row r="22906" ht="10.199999999999999" hidden="1" x14ac:dyDescent="0.2"/>
    <row r="22907" ht="10.199999999999999" hidden="1" x14ac:dyDescent="0.2"/>
    <row r="22908" ht="10.199999999999999" hidden="1" x14ac:dyDescent="0.2"/>
    <row r="22909" ht="10.199999999999999" hidden="1" x14ac:dyDescent="0.2"/>
    <row r="22910" ht="10.199999999999999" hidden="1" x14ac:dyDescent="0.2"/>
    <row r="22911" ht="10.199999999999999" hidden="1" x14ac:dyDescent="0.2"/>
    <row r="22912" ht="10.199999999999999" hidden="1" x14ac:dyDescent="0.2"/>
    <row r="22913" ht="10.199999999999999" hidden="1" x14ac:dyDescent="0.2"/>
    <row r="22914" ht="10.199999999999999" hidden="1" x14ac:dyDescent="0.2"/>
    <row r="22915" ht="10.199999999999999" hidden="1" x14ac:dyDescent="0.2"/>
    <row r="22916" ht="10.199999999999999" hidden="1" x14ac:dyDescent="0.2"/>
    <row r="22917" ht="10.199999999999999" hidden="1" x14ac:dyDescent="0.2"/>
    <row r="22918" ht="10.199999999999999" hidden="1" x14ac:dyDescent="0.2"/>
    <row r="22919" ht="10.199999999999999" hidden="1" x14ac:dyDescent="0.2"/>
    <row r="22920" ht="10.199999999999999" hidden="1" x14ac:dyDescent="0.2"/>
    <row r="22921" ht="10.199999999999999" hidden="1" x14ac:dyDescent="0.2"/>
    <row r="22922" ht="10.199999999999999" hidden="1" x14ac:dyDescent="0.2"/>
    <row r="22923" ht="10.199999999999999" hidden="1" x14ac:dyDescent="0.2"/>
    <row r="22924" ht="10.199999999999999" hidden="1" x14ac:dyDescent="0.2"/>
    <row r="22925" ht="10.199999999999999" hidden="1" x14ac:dyDescent="0.2"/>
    <row r="22926" ht="10.199999999999999" hidden="1" x14ac:dyDescent="0.2"/>
    <row r="22927" ht="10.199999999999999" hidden="1" x14ac:dyDescent="0.2"/>
    <row r="22928" ht="10.199999999999999" hidden="1" x14ac:dyDescent="0.2"/>
    <row r="22929" ht="10.199999999999999" hidden="1" x14ac:dyDescent="0.2"/>
    <row r="22930" ht="10.199999999999999" hidden="1" x14ac:dyDescent="0.2"/>
    <row r="22931" ht="10.199999999999999" hidden="1" x14ac:dyDescent="0.2"/>
    <row r="22932" ht="10.199999999999999" hidden="1" x14ac:dyDescent="0.2"/>
    <row r="22933" ht="10.199999999999999" hidden="1" x14ac:dyDescent="0.2"/>
    <row r="22934" ht="10.199999999999999" hidden="1" x14ac:dyDescent="0.2"/>
    <row r="22935" ht="10.199999999999999" hidden="1" x14ac:dyDescent="0.2"/>
    <row r="22936" ht="10.199999999999999" hidden="1" x14ac:dyDescent="0.2"/>
    <row r="22937" ht="10.199999999999999" hidden="1" x14ac:dyDescent="0.2"/>
    <row r="22938" ht="10.199999999999999" hidden="1" x14ac:dyDescent="0.2"/>
    <row r="22939" ht="10.199999999999999" hidden="1" x14ac:dyDescent="0.2"/>
    <row r="22940" ht="10.199999999999999" hidden="1" x14ac:dyDescent="0.2"/>
    <row r="22941" ht="10.199999999999999" hidden="1" x14ac:dyDescent="0.2"/>
    <row r="22942" ht="10.199999999999999" hidden="1" x14ac:dyDescent="0.2"/>
    <row r="22943" ht="10.199999999999999" hidden="1" x14ac:dyDescent="0.2"/>
    <row r="22944" ht="10.199999999999999" hidden="1" x14ac:dyDescent="0.2"/>
    <row r="22945" ht="10.199999999999999" hidden="1" x14ac:dyDescent="0.2"/>
    <row r="22946" ht="10.199999999999999" hidden="1" x14ac:dyDescent="0.2"/>
    <row r="22947" ht="10.199999999999999" hidden="1" x14ac:dyDescent="0.2"/>
    <row r="22948" ht="10.199999999999999" hidden="1" x14ac:dyDescent="0.2"/>
    <row r="22949" ht="10.199999999999999" hidden="1" x14ac:dyDescent="0.2"/>
    <row r="22950" ht="10.199999999999999" hidden="1" x14ac:dyDescent="0.2"/>
    <row r="22951" ht="10.199999999999999" hidden="1" x14ac:dyDescent="0.2"/>
    <row r="22952" ht="10.199999999999999" hidden="1" x14ac:dyDescent="0.2"/>
    <row r="22953" ht="10.199999999999999" hidden="1" x14ac:dyDescent="0.2"/>
    <row r="22954" ht="10.199999999999999" hidden="1" x14ac:dyDescent="0.2"/>
    <row r="22955" ht="10.199999999999999" hidden="1" x14ac:dyDescent="0.2"/>
    <row r="22956" ht="10.199999999999999" hidden="1" x14ac:dyDescent="0.2"/>
    <row r="22957" ht="10.199999999999999" hidden="1" x14ac:dyDescent="0.2"/>
    <row r="22958" ht="10.199999999999999" hidden="1" x14ac:dyDescent="0.2"/>
    <row r="22959" ht="10.199999999999999" hidden="1" x14ac:dyDescent="0.2"/>
    <row r="22960" ht="10.199999999999999" hidden="1" x14ac:dyDescent="0.2"/>
    <row r="22961" ht="10.199999999999999" hidden="1" x14ac:dyDescent="0.2"/>
    <row r="22962" ht="10.199999999999999" hidden="1" x14ac:dyDescent="0.2"/>
    <row r="22963" ht="10.199999999999999" hidden="1" x14ac:dyDescent="0.2"/>
    <row r="22964" ht="10.199999999999999" hidden="1" x14ac:dyDescent="0.2"/>
    <row r="22965" ht="10.199999999999999" hidden="1" x14ac:dyDescent="0.2"/>
    <row r="22966" ht="10.199999999999999" hidden="1" x14ac:dyDescent="0.2"/>
    <row r="22967" ht="10.199999999999999" hidden="1" x14ac:dyDescent="0.2"/>
    <row r="22968" ht="10.199999999999999" hidden="1" x14ac:dyDescent="0.2"/>
    <row r="22969" ht="10.199999999999999" hidden="1" x14ac:dyDescent="0.2"/>
    <row r="22970" ht="10.199999999999999" hidden="1" x14ac:dyDescent="0.2"/>
    <row r="22971" ht="10.199999999999999" hidden="1" x14ac:dyDescent="0.2"/>
    <row r="22972" ht="10.199999999999999" hidden="1" x14ac:dyDescent="0.2"/>
    <row r="22973" ht="10.199999999999999" hidden="1" x14ac:dyDescent="0.2"/>
    <row r="22974" ht="10.199999999999999" hidden="1" x14ac:dyDescent="0.2"/>
    <row r="22975" ht="10.199999999999999" hidden="1" x14ac:dyDescent="0.2"/>
    <row r="22976" ht="10.199999999999999" hidden="1" x14ac:dyDescent="0.2"/>
    <row r="22977" ht="10.199999999999999" hidden="1" x14ac:dyDescent="0.2"/>
    <row r="22978" ht="10.199999999999999" hidden="1" x14ac:dyDescent="0.2"/>
    <row r="22979" ht="10.199999999999999" hidden="1" x14ac:dyDescent="0.2"/>
    <row r="22980" ht="10.199999999999999" hidden="1" x14ac:dyDescent="0.2"/>
    <row r="22981" ht="10.199999999999999" hidden="1" x14ac:dyDescent="0.2"/>
    <row r="22982" ht="10.199999999999999" hidden="1" x14ac:dyDescent="0.2"/>
    <row r="22983" ht="10.199999999999999" hidden="1" x14ac:dyDescent="0.2"/>
    <row r="22984" ht="10.199999999999999" hidden="1" x14ac:dyDescent="0.2"/>
    <row r="22985" ht="10.199999999999999" hidden="1" x14ac:dyDescent="0.2"/>
    <row r="22986" ht="10.199999999999999" hidden="1" x14ac:dyDescent="0.2"/>
    <row r="22987" ht="10.199999999999999" hidden="1" x14ac:dyDescent="0.2"/>
    <row r="22988" ht="10.199999999999999" hidden="1" x14ac:dyDescent="0.2"/>
    <row r="22989" ht="10.199999999999999" hidden="1" x14ac:dyDescent="0.2"/>
    <row r="22990" ht="10.199999999999999" hidden="1" x14ac:dyDescent="0.2"/>
    <row r="22991" ht="10.199999999999999" hidden="1" x14ac:dyDescent="0.2"/>
    <row r="22992" ht="10.199999999999999" hidden="1" x14ac:dyDescent="0.2"/>
    <row r="22993" ht="10.199999999999999" hidden="1" x14ac:dyDescent="0.2"/>
    <row r="22994" ht="10.199999999999999" hidden="1" x14ac:dyDescent="0.2"/>
    <row r="22995" ht="10.199999999999999" hidden="1" x14ac:dyDescent="0.2"/>
    <row r="22996" ht="10.199999999999999" hidden="1" x14ac:dyDescent="0.2"/>
    <row r="22997" ht="10.199999999999999" hidden="1" x14ac:dyDescent="0.2"/>
    <row r="22998" ht="10.199999999999999" hidden="1" x14ac:dyDescent="0.2"/>
    <row r="22999" ht="10.199999999999999" hidden="1" x14ac:dyDescent="0.2"/>
    <row r="23000" ht="10.199999999999999" hidden="1" x14ac:dyDescent="0.2"/>
    <row r="23001" ht="10.199999999999999" hidden="1" x14ac:dyDescent="0.2"/>
    <row r="23002" ht="10.199999999999999" hidden="1" x14ac:dyDescent="0.2"/>
    <row r="23003" ht="10.199999999999999" hidden="1" x14ac:dyDescent="0.2"/>
    <row r="23004" ht="10.199999999999999" hidden="1" x14ac:dyDescent="0.2"/>
    <row r="23005" ht="10.199999999999999" hidden="1" x14ac:dyDescent="0.2"/>
    <row r="23006" ht="10.199999999999999" hidden="1" x14ac:dyDescent="0.2"/>
    <row r="23007" ht="10.199999999999999" hidden="1" x14ac:dyDescent="0.2"/>
    <row r="23008" ht="10.199999999999999" hidden="1" x14ac:dyDescent="0.2"/>
    <row r="23009" ht="10.199999999999999" hidden="1" x14ac:dyDescent="0.2"/>
    <row r="23010" ht="10.199999999999999" hidden="1" x14ac:dyDescent="0.2"/>
    <row r="23011" ht="10.199999999999999" hidden="1" x14ac:dyDescent="0.2"/>
    <row r="23012" ht="10.199999999999999" hidden="1" x14ac:dyDescent="0.2"/>
    <row r="23013" ht="10.199999999999999" hidden="1" x14ac:dyDescent="0.2"/>
    <row r="23014" ht="10.199999999999999" hidden="1" x14ac:dyDescent="0.2"/>
    <row r="23015" ht="10.199999999999999" hidden="1" x14ac:dyDescent="0.2"/>
    <row r="23016" ht="10.199999999999999" hidden="1" x14ac:dyDescent="0.2"/>
    <row r="23017" ht="10.199999999999999" hidden="1" x14ac:dyDescent="0.2"/>
    <row r="23018" ht="10.199999999999999" hidden="1" x14ac:dyDescent="0.2"/>
    <row r="23019" ht="10.199999999999999" hidden="1" x14ac:dyDescent="0.2"/>
    <row r="23020" ht="10.199999999999999" hidden="1" x14ac:dyDescent="0.2"/>
    <row r="23021" ht="10.199999999999999" hidden="1" x14ac:dyDescent="0.2"/>
    <row r="23022" ht="10.199999999999999" hidden="1" x14ac:dyDescent="0.2"/>
    <row r="23023" ht="10.199999999999999" hidden="1" x14ac:dyDescent="0.2"/>
    <row r="23024" ht="10.199999999999999" hidden="1" x14ac:dyDescent="0.2"/>
    <row r="23025" ht="10.199999999999999" hidden="1" x14ac:dyDescent="0.2"/>
    <row r="23026" ht="10.199999999999999" hidden="1" x14ac:dyDescent="0.2"/>
    <row r="23027" ht="10.199999999999999" hidden="1" x14ac:dyDescent="0.2"/>
    <row r="23028" ht="10.199999999999999" hidden="1" x14ac:dyDescent="0.2"/>
    <row r="23029" ht="10.199999999999999" hidden="1" x14ac:dyDescent="0.2"/>
    <row r="23030" ht="10.199999999999999" hidden="1" x14ac:dyDescent="0.2"/>
    <row r="23031" ht="10.199999999999999" hidden="1" x14ac:dyDescent="0.2"/>
    <row r="23032" ht="10.199999999999999" hidden="1" x14ac:dyDescent="0.2"/>
    <row r="23033" ht="10.199999999999999" hidden="1" x14ac:dyDescent="0.2"/>
    <row r="23034" ht="10.199999999999999" hidden="1" x14ac:dyDescent="0.2"/>
    <row r="23035" ht="10.199999999999999" hidden="1" x14ac:dyDescent="0.2"/>
    <row r="23036" ht="10.199999999999999" hidden="1" x14ac:dyDescent="0.2"/>
    <row r="23037" ht="10.199999999999999" hidden="1" x14ac:dyDescent="0.2"/>
    <row r="23038" ht="10.199999999999999" hidden="1" x14ac:dyDescent="0.2"/>
    <row r="23039" ht="10.199999999999999" hidden="1" x14ac:dyDescent="0.2"/>
    <row r="23040" ht="10.199999999999999" hidden="1" x14ac:dyDescent="0.2"/>
    <row r="23041" ht="10.199999999999999" hidden="1" x14ac:dyDescent="0.2"/>
    <row r="23042" ht="10.199999999999999" hidden="1" x14ac:dyDescent="0.2"/>
    <row r="23043" ht="10.199999999999999" hidden="1" x14ac:dyDescent="0.2"/>
    <row r="23044" ht="10.199999999999999" hidden="1" x14ac:dyDescent="0.2"/>
    <row r="23045" ht="10.199999999999999" hidden="1" x14ac:dyDescent="0.2"/>
    <row r="23046" ht="10.199999999999999" hidden="1" x14ac:dyDescent="0.2"/>
    <row r="23047" ht="10.199999999999999" hidden="1" x14ac:dyDescent="0.2"/>
    <row r="23048" ht="10.199999999999999" hidden="1" x14ac:dyDescent="0.2"/>
    <row r="23049" ht="10.199999999999999" hidden="1" x14ac:dyDescent="0.2"/>
    <row r="23050" ht="10.199999999999999" hidden="1" x14ac:dyDescent="0.2"/>
    <row r="23051" ht="10.199999999999999" hidden="1" x14ac:dyDescent="0.2"/>
    <row r="23052" ht="10.199999999999999" hidden="1" x14ac:dyDescent="0.2"/>
    <row r="23053" ht="10.199999999999999" hidden="1" x14ac:dyDescent="0.2"/>
    <row r="23054" ht="10.199999999999999" hidden="1" x14ac:dyDescent="0.2"/>
    <row r="23055" ht="10.199999999999999" hidden="1" x14ac:dyDescent="0.2"/>
    <row r="23056" ht="10.199999999999999" hidden="1" x14ac:dyDescent="0.2"/>
    <row r="23057" ht="10.199999999999999" hidden="1" x14ac:dyDescent="0.2"/>
    <row r="23058" ht="10.199999999999999" hidden="1" x14ac:dyDescent="0.2"/>
    <row r="23059" ht="10.199999999999999" hidden="1" x14ac:dyDescent="0.2"/>
    <row r="23060" ht="10.199999999999999" hidden="1" x14ac:dyDescent="0.2"/>
    <row r="23061" ht="10.199999999999999" hidden="1" x14ac:dyDescent="0.2"/>
    <row r="23062" ht="10.199999999999999" hidden="1" x14ac:dyDescent="0.2"/>
    <row r="23063" ht="10.199999999999999" hidden="1" x14ac:dyDescent="0.2"/>
    <row r="23064" ht="10.199999999999999" hidden="1" x14ac:dyDescent="0.2"/>
    <row r="23065" ht="10.199999999999999" hidden="1" x14ac:dyDescent="0.2"/>
    <row r="23066" ht="10.199999999999999" hidden="1" x14ac:dyDescent="0.2"/>
    <row r="23067" ht="10.199999999999999" hidden="1" x14ac:dyDescent="0.2"/>
    <row r="23068" ht="10.199999999999999" hidden="1" x14ac:dyDescent="0.2"/>
    <row r="23069" ht="10.199999999999999" hidden="1" x14ac:dyDescent="0.2"/>
    <row r="23070" ht="10.199999999999999" hidden="1" x14ac:dyDescent="0.2"/>
    <row r="23071" ht="10.199999999999999" hidden="1" x14ac:dyDescent="0.2"/>
    <row r="23072" ht="10.199999999999999" hidden="1" x14ac:dyDescent="0.2"/>
    <row r="23073" ht="10.199999999999999" hidden="1" x14ac:dyDescent="0.2"/>
    <row r="23074" ht="10.199999999999999" hidden="1" x14ac:dyDescent="0.2"/>
    <row r="23075" ht="10.199999999999999" hidden="1" x14ac:dyDescent="0.2"/>
    <row r="23076" ht="10.199999999999999" hidden="1" x14ac:dyDescent="0.2"/>
    <row r="23077" ht="10.199999999999999" hidden="1" x14ac:dyDescent="0.2"/>
    <row r="23078" ht="10.199999999999999" hidden="1" x14ac:dyDescent="0.2"/>
    <row r="23079" ht="10.199999999999999" hidden="1" x14ac:dyDescent="0.2"/>
    <row r="23080" ht="10.199999999999999" hidden="1" x14ac:dyDescent="0.2"/>
    <row r="23081" ht="10.199999999999999" hidden="1" x14ac:dyDescent="0.2"/>
    <row r="23082" ht="10.199999999999999" hidden="1" x14ac:dyDescent="0.2"/>
    <row r="23083" ht="10.199999999999999" hidden="1" x14ac:dyDescent="0.2"/>
    <row r="23084" ht="10.199999999999999" hidden="1" x14ac:dyDescent="0.2"/>
    <row r="23085" ht="10.199999999999999" hidden="1" x14ac:dyDescent="0.2"/>
    <row r="23086" ht="10.199999999999999" hidden="1" x14ac:dyDescent="0.2"/>
    <row r="23087" ht="10.199999999999999" hidden="1" x14ac:dyDescent="0.2"/>
    <row r="23088" ht="10.199999999999999" hidden="1" x14ac:dyDescent="0.2"/>
    <row r="23089" ht="10.199999999999999" hidden="1" x14ac:dyDescent="0.2"/>
    <row r="23090" ht="10.199999999999999" hidden="1" x14ac:dyDescent="0.2"/>
    <row r="23091" ht="10.199999999999999" hidden="1" x14ac:dyDescent="0.2"/>
    <row r="23092" ht="10.199999999999999" hidden="1" x14ac:dyDescent="0.2"/>
    <row r="23093" ht="10.199999999999999" hidden="1" x14ac:dyDescent="0.2"/>
    <row r="23094" ht="10.199999999999999" hidden="1" x14ac:dyDescent="0.2"/>
    <row r="23095" ht="10.199999999999999" hidden="1" x14ac:dyDescent="0.2"/>
    <row r="23096" ht="10.199999999999999" hidden="1" x14ac:dyDescent="0.2"/>
    <row r="23097" ht="10.199999999999999" hidden="1" x14ac:dyDescent="0.2"/>
    <row r="23098" ht="10.199999999999999" hidden="1" x14ac:dyDescent="0.2"/>
    <row r="23099" ht="10.199999999999999" hidden="1" x14ac:dyDescent="0.2"/>
    <row r="23100" ht="10.199999999999999" hidden="1" x14ac:dyDescent="0.2"/>
    <row r="23101" ht="10.199999999999999" hidden="1" x14ac:dyDescent="0.2"/>
    <row r="23102" ht="10.199999999999999" hidden="1" x14ac:dyDescent="0.2"/>
    <row r="23103" ht="10.199999999999999" hidden="1" x14ac:dyDescent="0.2"/>
    <row r="23104" ht="10.199999999999999" hidden="1" x14ac:dyDescent="0.2"/>
    <row r="23105" ht="10.199999999999999" hidden="1" x14ac:dyDescent="0.2"/>
    <row r="23106" ht="10.199999999999999" hidden="1" x14ac:dyDescent="0.2"/>
    <row r="23107" ht="10.199999999999999" hidden="1" x14ac:dyDescent="0.2"/>
    <row r="23108" ht="10.199999999999999" hidden="1" x14ac:dyDescent="0.2"/>
    <row r="23109" ht="10.199999999999999" hidden="1" x14ac:dyDescent="0.2"/>
    <row r="23110" ht="10.199999999999999" hidden="1" x14ac:dyDescent="0.2"/>
    <row r="23111" ht="10.199999999999999" hidden="1" x14ac:dyDescent="0.2"/>
    <row r="23112" ht="10.199999999999999" hidden="1" x14ac:dyDescent="0.2"/>
    <row r="23113" ht="10.199999999999999" hidden="1" x14ac:dyDescent="0.2"/>
    <row r="23114" ht="10.199999999999999" hidden="1" x14ac:dyDescent="0.2"/>
    <row r="23115" ht="10.199999999999999" hidden="1" x14ac:dyDescent="0.2"/>
    <row r="23116" ht="10.199999999999999" hidden="1" x14ac:dyDescent="0.2"/>
    <row r="23117" ht="10.199999999999999" hidden="1" x14ac:dyDescent="0.2"/>
    <row r="23118" ht="10.199999999999999" hidden="1" x14ac:dyDescent="0.2"/>
    <row r="23119" ht="10.199999999999999" hidden="1" x14ac:dyDescent="0.2"/>
    <row r="23120" ht="10.199999999999999" hidden="1" x14ac:dyDescent="0.2"/>
    <row r="23121" ht="10.199999999999999" hidden="1" x14ac:dyDescent="0.2"/>
    <row r="23122" ht="10.199999999999999" hidden="1" x14ac:dyDescent="0.2"/>
    <row r="23123" ht="10.199999999999999" hidden="1" x14ac:dyDescent="0.2"/>
    <row r="23124" ht="10.199999999999999" hidden="1" x14ac:dyDescent="0.2"/>
    <row r="23125" ht="10.199999999999999" hidden="1" x14ac:dyDescent="0.2"/>
    <row r="23126" ht="10.199999999999999" hidden="1" x14ac:dyDescent="0.2"/>
    <row r="23127" ht="10.199999999999999" hidden="1" x14ac:dyDescent="0.2"/>
    <row r="23128" ht="10.199999999999999" hidden="1" x14ac:dyDescent="0.2"/>
    <row r="23129" ht="10.199999999999999" hidden="1" x14ac:dyDescent="0.2"/>
    <row r="23130" ht="10.199999999999999" hidden="1" x14ac:dyDescent="0.2"/>
    <row r="23131" ht="10.199999999999999" hidden="1" x14ac:dyDescent="0.2"/>
    <row r="23132" ht="10.199999999999999" hidden="1" x14ac:dyDescent="0.2"/>
    <row r="23133" ht="10.199999999999999" hidden="1" x14ac:dyDescent="0.2"/>
    <row r="23134" ht="10.199999999999999" hidden="1" x14ac:dyDescent="0.2"/>
    <row r="23135" ht="10.199999999999999" hidden="1" x14ac:dyDescent="0.2"/>
    <row r="23136" ht="10.199999999999999" hidden="1" x14ac:dyDescent="0.2"/>
    <row r="23137" ht="10.199999999999999" hidden="1" x14ac:dyDescent="0.2"/>
    <row r="23138" ht="10.199999999999999" hidden="1" x14ac:dyDescent="0.2"/>
    <row r="23139" ht="10.199999999999999" hidden="1" x14ac:dyDescent="0.2"/>
    <row r="23140" ht="10.199999999999999" hidden="1" x14ac:dyDescent="0.2"/>
    <row r="23141" ht="10.199999999999999" hidden="1" x14ac:dyDescent="0.2"/>
    <row r="23142" ht="10.199999999999999" hidden="1" x14ac:dyDescent="0.2"/>
    <row r="23143" ht="10.199999999999999" hidden="1" x14ac:dyDescent="0.2"/>
    <row r="23144" ht="10.199999999999999" hidden="1" x14ac:dyDescent="0.2"/>
    <row r="23145" ht="10.199999999999999" hidden="1" x14ac:dyDescent="0.2"/>
    <row r="23146" ht="10.199999999999999" hidden="1" x14ac:dyDescent="0.2"/>
    <row r="23147" ht="10.199999999999999" hidden="1" x14ac:dyDescent="0.2"/>
    <row r="23148" ht="10.199999999999999" hidden="1" x14ac:dyDescent="0.2"/>
    <row r="23149" ht="10.199999999999999" hidden="1" x14ac:dyDescent="0.2"/>
    <row r="23150" ht="10.199999999999999" hidden="1" x14ac:dyDescent="0.2"/>
    <row r="23151" ht="10.199999999999999" hidden="1" x14ac:dyDescent="0.2"/>
    <row r="23152" ht="10.199999999999999" hidden="1" x14ac:dyDescent="0.2"/>
    <row r="23153" ht="10.199999999999999" hidden="1" x14ac:dyDescent="0.2"/>
    <row r="23154" ht="10.199999999999999" hidden="1" x14ac:dyDescent="0.2"/>
    <row r="23155" ht="10.199999999999999" hidden="1" x14ac:dyDescent="0.2"/>
    <row r="23156" ht="10.199999999999999" hidden="1" x14ac:dyDescent="0.2"/>
    <row r="23157" ht="10.199999999999999" hidden="1" x14ac:dyDescent="0.2"/>
    <row r="23158" ht="10.199999999999999" hidden="1" x14ac:dyDescent="0.2"/>
    <row r="23159" ht="10.199999999999999" hidden="1" x14ac:dyDescent="0.2"/>
    <row r="23160" ht="10.199999999999999" hidden="1" x14ac:dyDescent="0.2"/>
    <row r="23161" ht="10.199999999999999" hidden="1" x14ac:dyDescent="0.2"/>
    <row r="23162" ht="10.199999999999999" hidden="1" x14ac:dyDescent="0.2"/>
    <row r="23163" ht="10.199999999999999" hidden="1" x14ac:dyDescent="0.2"/>
    <row r="23164" ht="10.199999999999999" hidden="1" x14ac:dyDescent="0.2"/>
    <row r="23165" ht="10.199999999999999" hidden="1" x14ac:dyDescent="0.2"/>
    <row r="23166" ht="10.199999999999999" hidden="1" x14ac:dyDescent="0.2"/>
    <row r="23167" ht="10.199999999999999" hidden="1" x14ac:dyDescent="0.2"/>
    <row r="23168" ht="10.199999999999999" hidden="1" x14ac:dyDescent="0.2"/>
    <row r="23169" ht="10.199999999999999" hidden="1" x14ac:dyDescent="0.2"/>
    <row r="23170" ht="10.199999999999999" hidden="1" x14ac:dyDescent="0.2"/>
    <row r="23171" ht="10.199999999999999" hidden="1" x14ac:dyDescent="0.2"/>
    <row r="23172" ht="10.199999999999999" hidden="1" x14ac:dyDescent="0.2"/>
    <row r="23173" ht="10.199999999999999" hidden="1" x14ac:dyDescent="0.2"/>
    <row r="23174" ht="10.199999999999999" hidden="1" x14ac:dyDescent="0.2"/>
    <row r="23175" ht="10.199999999999999" hidden="1" x14ac:dyDescent="0.2"/>
    <row r="23176" ht="10.199999999999999" hidden="1" x14ac:dyDescent="0.2"/>
    <row r="23177" ht="10.199999999999999" hidden="1" x14ac:dyDescent="0.2"/>
    <row r="23178" ht="10.199999999999999" hidden="1" x14ac:dyDescent="0.2"/>
    <row r="23179" ht="10.199999999999999" hidden="1" x14ac:dyDescent="0.2"/>
    <row r="23180" ht="10.199999999999999" hidden="1" x14ac:dyDescent="0.2"/>
    <row r="23181" ht="10.199999999999999" hidden="1" x14ac:dyDescent="0.2"/>
    <row r="23182" ht="10.199999999999999" hidden="1" x14ac:dyDescent="0.2"/>
    <row r="23183" ht="10.199999999999999" hidden="1" x14ac:dyDescent="0.2"/>
    <row r="23184" ht="10.199999999999999" hidden="1" x14ac:dyDescent="0.2"/>
    <row r="23185" ht="10.199999999999999" hidden="1" x14ac:dyDescent="0.2"/>
    <row r="23186" ht="10.199999999999999" hidden="1" x14ac:dyDescent="0.2"/>
    <row r="23187" ht="10.199999999999999" hidden="1" x14ac:dyDescent="0.2"/>
    <row r="23188" ht="10.199999999999999" hidden="1" x14ac:dyDescent="0.2"/>
    <row r="23189" ht="10.199999999999999" hidden="1" x14ac:dyDescent="0.2"/>
    <row r="23190" ht="10.199999999999999" hidden="1" x14ac:dyDescent="0.2"/>
    <row r="23191" ht="10.199999999999999" hidden="1" x14ac:dyDescent="0.2"/>
    <row r="23192" ht="10.199999999999999" hidden="1" x14ac:dyDescent="0.2"/>
    <row r="23193" ht="10.199999999999999" hidden="1" x14ac:dyDescent="0.2"/>
    <row r="23194" ht="10.199999999999999" hidden="1" x14ac:dyDescent="0.2"/>
    <row r="23195" ht="10.199999999999999" hidden="1" x14ac:dyDescent="0.2"/>
    <row r="23196" ht="10.199999999999999" hidden="1" x14ac:dyDescent="0.2"/>
    <row r="23197" ht="10.199999999999999" hidden="1" x14ac:dyDescent="0.2"/>
    <row r="23198" ht="10.199999999999999" hidden="1" x14ac:dyDescent="0.2"/>
    <row r="23199" ht="10.199999999999999" hidden="1" x14ac:dyDescent="0.2"/>
    <row r="23200" ht="10.199999999999999" hidden="1" x14ac:dyDescent="0.2"/>
    <row r="23201" ht="10.199999999999999" hidden="1" x14ac:dyDescent="0.2"/>
    <row r="23202" ht="10.199999999999999" hidden="1" x14ac:dyDescent="0.2"/>
    <row r="23203" ht="10.199999999999999" hidden="1" x14ac:dyDescent="0.2"/>
    <row r="23204" ht="10.199999999999999" hidden="1" x14ac:dyDescent="0.2"/>
    <row r="23205" ht="10.199999999999999" hidden="1" x14ac:dyDescent="0.2"/>
    <row r="23206" ht="10.199999999999999" hidden="1" x14ac:dyDescent="0.2"/>
    <row r="23207" ht="10.199999999999999" hidden="1" x14ac:dyDescent="0.2"/>
    <row r="23208" ht="10.199999999999999" hidden="1" x14ac:dyDescent="0.2"/>
    <row r="23209" ht="10.199999999999999" hidden="1" x14ac:dyDescent="0.2"/>
    <row r="23210" ht="10.199999999999999" hidden="1" x14ac:dyDescent="0.2"/>
    <row r="23211" ht="10.199999999999999" hidden="1" x14ac:dyDescent="0.2"/>
    <row r="23212" ht="10.199999999999999" hidden="1" x14ac:dyDescent="0.2"/>
    <row r="23213" ht="10.199999999999999" hidden="1" x14ac:dyDescent="0.2"/>
    <row r="23214" ht="10.199999999999999" hidden="1" x14ac:dyDescent="0.2"/>
    <row r="23215" ht="10.199999999999999" hidden="1" x14ac:dyDescent="0.2"/>
    <row r="23216" ht="10.199999999999999" hidden="1" x14ac:dyDescent="0.2"/>
    <row r="23217" ht="10.199999999999999" hidden="1" x14ac:dyDescent="0.2"/>
    <row r="23218" ht="10.199999999999999" hidden="1" x14ac:dyDescent="0.2"/>
    <row r="23219" ht="10.199999999999999" hidden="1" x14ac:dyDescent="0.2"/>
    <row r="23220" ht="10.199999999999999" hidden="1" x14ac:dyDescent="0.2"/>
    <row r="23221" ht="10.199999999999999" hidden="1" x14ac:dyDescent="0.2"/>
    <row r="23222" ht="10.199999999999999" hidden="1" x14ac:dyDescent="0.2"/>
    <row r="23223" ht="10.199999999999999" hidden="1" x14ac:dyDescent="0.2"/>
    <row r="23224" ht="10.199999999999999" hidden="1" x14ac:dyDescent="0.2"/>
    <row r="23225" ht="10.199999999999999" hidden="1" x14ac:dyDescent="0.2"/>
    <row r="23226" ht="10.199999999999999" hidden="1" x14ac:dyDescent="0.2"/>
    <row r="23227" ht="10.199999999999999" hidden="1" x14ac:dyDescent="0.2"/>
    <row r="23228" ht="10.199999999999999" hidden="1" x14ac:dyDescent="0.2"/>
    <row r="23229" ht="10.199999999999999" hidden="1" x14ac:dyDescent="0.2"/>
    <row r="23230" ht="10.199999999999999" hidden="1" x14ac:dyDescent="0.2"/>
    <row r="23231" ht="10.199999999999999" hidden="1" x14ac:dyDescent="0.2"/>
    <row r="23232" ht="10.199999999999999" hidden="1" x14ac:dyDescent="0.2"/>
    <row r="23233" ht="10.199999999999999" hidden="1" x14ac:dyDescent="0.2"/>
    <row r="23234" ht="10.199999999999999" hidden="1" x14ac:dyDescent="0.2"/>
    <row r="23235" ht="10.199999999999999" hidden="1" x14ac:dyDescent="0.2"/>
    <row r="23236" ht="10.199999999999999" hidden="1" x14ac:dyDescent="0.2"/>
    <row r="23237" ht="10.199999999999999" hidden="1" x14ac:dyDescent="0.2"/>
    <row r="23238" ht="10.199999999999999" hidden="1" x14ac:dyDescent="0.2"/>
    <row r="23239" ht="10.199999999999999" hidden="1" x14ac:dyDescent="0.2"/>
    <row r="23240" ht="10.199999999999999" hidden="1" x14ac:dyDescent="0.2"/>
    <row r="23241" ht="10.199999999999999" hidden="1" x14ac:dyDescent="0.2"/>
    <row r="23242" ht="10.199999999999999" hidden="1" x14ac:dyDescent="0.2"/>
    <row r="23243" ht="10.199999999999999" hidden="1" x14ac:dyDescent="0.2"/>
    <row r="23244" ht="10.199999999999999" hidden="1" x14ac:dyDescent="0.2"/>
    <row r="23245" ht="10.199999999999999" hidden="1" x14ac:dyDescent="0.2"/>
    <row r="23246" ht="10.199999999999999" hidden="1" x14ac:dyDescent="0.2"/>
    <row r="23247" ht="10.199999999999999" hidden="1" x14ac:dyDescent="0.2"/>
    <row r="23248" ht="10.199999999999999" hidden="1" x14ac:dyDescent="0.2"/>
    <row r="23249" ht="10.199999999999999" hidden="1" x14ac:dyDescent="0.2"/>
    <row r="23250" ht="10.199999999999999" hidden="1" x14ac:dyDescent="0.2"/>
    <row r="23251" ht="10.199999999999999" hidden="1" x14ac:dyDescent="0.2"/>
    <row r="23252" ht="10.199999999999999" hidden="1" x14ac:dyDescent="0.2"/>
    <row r="23253" ht="10.199999999999999" hidden="1" x14ac:dyDescent="0.2"/>
    <row r="23254" ht="10.199999999999999" hidden="1" x14ac:dyDescent="0.2"/>
    <row r="23255" ht="10.199999999999999" hidden="1" x14ac:dyDescent="0.2"/>
    <row r="23256" ht="10.199999999999999" hidden="1" x14ac:dyDescent="0.2"/>
    <row r="23257" ht="10.199999999999999" hidden="1" x14ac:dyDescent="0.2"/>
    <row r="23258" ht="10.199999999999999" hidden="1" x14ac:dyDescent="0.2"/>
    <row r="23259" ht="10.199999999999999" hidden="1" x14ac:dyDescent="0.2"/>
    <row r="23260" ht="10.199999999999999" hidden="1" x14ac:dyDescent="0.2"/>
    <row r="23261" ht="10.199999999999999" hidden="1" x14ac:dyDescent="0.2"/>
    <row r="23262" ht="10.199999999999999" hidden="1" x14ac:dyDescent="0.2"/>
    <row r="23263" ht="10.199999999999999" hidden="1" x14ac:dyDescent="0.2"/>
    <row r="23264" ht="10.199999999999999" hidden="1" x14ac:dyDescent="0.2"/>
    <row r="23265" ht="10.199999999999999" hidden="1" x14ac:dyDescent="0.2"/>
    <row r="23266" ht="10.199999999999999" hidden="1" x14ac:dyDescent="0.2"/>
    <row r="23267" ht="10.199999999999999" hidden="1" x14ac:dyDescent="0.2"/>
    <row r="23268" ht="10.199999999999999" hidden="1" x14ac:dyDescent="0.2"/>
    <row r="23269" ht="10.199999999999999" hidden="1" x14ac:dyDescent="0.2"/>
    <row r="23270" ht="10.199999999999999" hidden="1" x14ac:dyDescent="0.2"/>
    <row r="23271" ht="10.199999999999999" hidden="1" x14ac:dyDescent="0.2"/>
    <row r="23272" ht="10.199999999999999" hidden="1" x14ac:dyDescent="0.2"/>
    <row r="23273" ht="10.199999999999999" hidden="1" x14ac:dyDescent="0.2"/>
    <row r="23274" ht="10.199999999999999" hidden="1" x14ac:dyDescent="0.2"/>
    <row r="23275" ht="10.199999999999999" hidden="1" x14ac:dyDescent="0.2"/>
    <row r="23276" ht="10.199999999999999" hidden="1" x14ac:dyDescent="0.2"/>
    <row r="23277" ht="10.199999999999999" hidden="1" x14ac:dyDescent="0.2"/>
    <row r="23278" ht="10.199999999999999" hidden="1" x14ac:dyDescent="0.2"/>
    <row r="23279" ht="10.199999999999999" hidden="1" x14ac:dyDescent="0.2"/>
    <row r="23280" ht="10.199999999999999" hidden="1" x14ac:dyDescent="0.2"/>
    <row r="23281" ht="10.199999999999999" hidden="1" x14ac:dyDescent="0.2"/>
    <row r="23282" ht="10.199999999999999" hidden="1" x14ac:dyDescent="0.2"/>
    <row r="23283" ht="10.199999999999999" hidden="1" x14ac:dyDescent="0.2"/>
    <row r="23284" ht="10.199999999999999" hidden="1" x14ac:dyDescent="0.2"/>
    <row r="23285" ht="10.199999999999999" hidden="1" x14ac:dyDescent="0.2"/>
    <row r="23286" ht="10.199999999999999" hidden="1" x14ac:dyDescent="0.2"/>
    <row r="23287" ht="10.199999999999999" hidden="1" x14ac:dyDescent="0.2"/>
    <row r="23288" ht="10.199999999999999" hidden="1" x14ac:dyDescent="0.2"/>
    <row r="23289" ht="10.199999999999999" hidden="1" x14ac:dyDescent="0.2"/>
    <row r="23290" ht="10.199999999999999" hidden="1" x14ac:dyDescent="0.2"/>
    <row r="23291" ht="10.199999999999999" hidden="1" x14ac:dyDescent="0.2"/>
    <row r="23292" ht="10.199999999999999" hidden="1" x14ac:dyDescent="0.2"/>
    <row r="23293" ht="10.199999999999999" hidden="1" x14ac:dyDescent="0.2"/>
    <row r="23294" ht="10.199999999999999" hidden="1" x14ac:dyDescent="0.2"/>
    <row r="23295" ht="10.199999999999999" hidden="1" x14ac:dyDescent="0.2"/>
    <row r="23296" ht="10.199999999999999" hidden="1" x14ac:dyDescent="0.2"/>
    <row r="23297" ht="10.199999999999999" hidden="1" x14ac:dyDescent="0.2"/>
    <row r="23298" ht="10.199999999999999" hidden="1" x14ac:dyDescent="0.2"/>
    <row r="23299" ht="10.199999999999999" hidden="1" x14ac:dyDescent="0.2"/>
    <row r="23300" ht="10.199999999999999" hidden="1" x14ac:dyDescent="0.2"/>
    <row r="23301" ht="10.199999999999999" hidden="1" x14ac:dyDescent="0.2"/>
    <row r="23302" ht="10.199999999999999" hidden="1" x14ac:dyDescent="0.2"/>
    <row r="23303" ht="10.199999999999999" hidden="1" x14ac:dyDescent="0.2"/>
    <row r="23304" ht="10.199999999999999" hidden="1" x14ac:dyDescent="0.2"/>
    <row r="23305" ht="10.199999999999999" hidden="1" x14ac:dyDescent="0.2"/>
    <row r="23306" ht="10.199999999999999" hidden="1" x14ac:dyDescent="0.2"/>
    <row r="23307" ht="10.199999999999999" hidden="1" x14ac:dyDescent="0.2"/>
    <row r="23308" ht="10.199999999999999" hidden="1" x14ac:dyDescent="0.2"/>
    <row r="23309" ht="10.199999999999999" hidden="1" x14ac:dyDescent="0.2"/>
    <row r="23310" ht="10.199999999999999" hidden="1" x14ac:dyDescent="0.2"/>
    <row r="23311" ht="10.199999999999999" hidden="1" x14ac:dyDescent="0.2"/>
    <row r="23312" ht="10.199999999999999" hidden="1" x14ac:dyDescent="0.2"/>
    <row r="23313" ht="10.199999999999999" hidden="1" x14ac:dyDescent="0.2"/>
    <row r="23314" ht="10.199999999999999" hidden="1" x14ac:dyDescent="0.2"/>
    <row r="23315" ht="10.199999999999999" hidden="1" x14ac:dyDescent="0.2"/>
    <row r="23316" ht="10.199999999999999" hidden="1" x14ac:dyDescent="0.2"/>
    <row r="23317" ht="10.199999999999999" hidden="1" x14ac:dyDescent="0.2"/>
    <row r="23318" ht="10.199999999999999" hidden="1" x14ac:dyDescent="0.2"/>
    <row r="23319" ht="10.199999999999999" hidden="1" x14ac:dyDescent="0.2"/>
    <row r="23320" ht="10.199999999999999" hidden="1" x14ac:dyDescent="0.2"/>
    <row r="23321" ht="10.199999999999999" hidden="1" x14ac:dyDescent="0.2"/>
    <row r="23322" ht="10.199999999999999" hidden="1" x14ac:dyDescent="0.2"/>
    <row r="23323" ht="10.199999999999999" hidden="1" x14ac:dyDescent="0.2"/>
    <row r="23324" ht="10.199999999999999" hidden="1" x14ac:dyDescent="0.2"/>
    <row r="23325" ht="10.199999999999999" hidden="1" x14ac:dyDescent="0.2"/>
    <row r="23326" ht="10.199999999999999" hidden="1" x14ac:dyDescent="0.2"/>
    <row r="23327" ht="10.199999999999999" hidden="1" x14ac:dyDescent="0.2"/>
    <row r="23328" ht="10.199999999999999" hidden="1" x14ac:dyDescent="0.2"/>
    <row r="23329" ht="10.199999999999999" hidden="1" x14ac:dyDescent="0.2"/>
    <row r="23330" ht="10.199999999999999" hidden="1" x14ac:dyDescent="0.2"/>
    <row r="23331" ht="10.199999999999999" hidden="1" x14ac:dyDescent="0.2"/>
    <row r="23332" ht="10.199999999999999" hidden="1" x14ac:dyDescent="0.2"/>
    <row r="23333" ht="10.199999999999999" hidden="1" x14ac:dyDescent="0.2"/>
    <row r="23334" ht="10.199999999999999" hidden="1" x14ac:dyDescent="0.2"/>
    <row r="23335" ht="10.199999999999999" hidden="1" x14ac:dyDescent="0.2"/>
    <row r="23336" ht="10.199999999999999" hidden="1" x14ac:dyDescent="0.2"/>
    <row r="23337" ht="10.199999999999999" hidden="1" x14ac:dyDescent="0.2"/>
    <row r="23338" ht="10.199999999999999" hidden="1" x14ac:dyDescent="0.2"/>
    <row r="23339" ht="10.199999999999999" hidden="1" x14ac:dyDescent="0.2"/>
    <row r="23340" ht="10.199999999999999" hidden="1" x14ac:dyDescent="0.2"/>
    <row r="23341" ht="10.199999999999999" hidden="1" x14ac:dyDescent="0.2"/>
    <row r="23342" ht="10.199999999999999" hidden="1" x14ac:dyDescent="0.2"/>
    <row r="23343" ht="10.199999999999999" hidden="1" x14ac:dyDescent="0.2"/>
    <row r="23344" ht="10.199999999999999" hidden="1" x14ac:dyDescent="0.2"/>
    <row r="23345" ht="10.199999999999999" hidden="1" x14ac:dyDescent="0.2"/>
    <row r="23346" ht="10.199999999999999" hidden="1" x14ac:dyDescent="0.2"/>
    <row r="23347" ht="10.199999999999999" hidden="1" x14ac:dyDescent="0.2"/>
    <row r="23348" ht="10.199999999999999" hidden="1" x14ac:dyDescent="0.2"/>
    <row r="23349" ht="10.199999999999999" hidden="1" x14ac:dyDescent="0.2"/>
    <row r="23350" ht="10.199999999999999" hidden="1" x14ac:dyDescent="0.2"/>
    <row r="23351" ht="10.199999999999999" hidden="1" x14ac:dyDescent="0.2"/>
    <row r="23352" ht="10.199999999999999" hidden="1" x14ac:dyDescent="0.2"/>
    <row r="23353" ht="10.199999999999999" hidden="1" x14ac:dyDescent="0.2"/>
    <row r="23354" ht="10.199999999999999" hidden="1" x14ac:dyDescent="0.2"/>
    <row r="23355" ht="10.199999999999999" hidden="1" x14ac:dyDescent="0.2"/>
    <row r="23356" ht="10.199999999999999" hidden="1" x14ac:dyDescent="0.2"/>
    <row r="23357" ht="10.199999999999999" hidden="1" x14ac:dyDescent="0.2"/>
    <row r="23358" ht="10.199999999999999" hidden="1" x14ac:dyDescent="0.2"/>
    <row r="23359" ht="10.199999999999999" hidden="1" x14ac:dyDescent="0.2"/>
    <row r="23360" ht="10.199999999999999" hidden="1" x14ac:dyDescent="0.2"/>
    <row r="23361" ht="10.199999999999999" hidden="1" x14ac:dyDescent="0.2"/>
    <row r="23362" ht="10.199999999999999" hidden="1" x14ac:dyDescent="0.2"/>
    <row r="23363" ht="10.199999999999999" hidden="1" x14ac:dyDescent="0.2"/>
    <row r="23364" ht="10.199999999999999" hidden="1" x14ac:dyDescent="0.2"/>
    <row r="23365" ht="10.199999999999999" hidden="1" x14ac:dyDescent="0.2"/>
    <row r="23366" ht="10.199999999999999" hidden="1" x14ac:dyDescent="0.2"/>
    <row r="23367" ht="10.199999999999999" hidden="1" x14ac:dyDescent="0.2"/>
    <row r="23368" ht="10.199999999999999" hidden="1" x14ac:dyDescent="0.2"/>
    <row r="23369" ht="10.199999999999999" hidden="1" x14ac:dyDescent="0.2"/>
    <row r="23370" ht="10.199999999999999" hidden="1" x14ac:dyDescent="0.2"/>
    <row r="23371" ht="10.199999999999999" hidden="1" x14ac:dyDescent="0.2"/>
    <row r="23372" ht="10.199999999999999" hidden="1" x14ac:dyDescent="0.2"/>
    <row r="23373" ht="10.199999999999999" hidden="1" x14ac:dyDescent="0.2"/>
    <row r="23374" ht="10.199999999999999" hidden="1" x14ac:dyDescent="0.2"/>
    <row r="23375" ht="10.199999999999999" hidden="1" x14ac:dyDescent="0.2"/>
    <row r="23376" ht="10.199999999999999" hidden="1" x14ac:dyDescent="0.2"/>
    <row r="23377" ht="10.199999999999999" hidden="1" x14ac:dyDescent="0.2"/>
    <row r="23378" ht="10.199999999999999" hidden="1" x14ac:dyDescent="0.2"/>
    <row r="23379" ht="10.199999999999999" hidden="1" x14ac:dyDescent="0.2"/>
    <row r="23380" ht="10.199999999999999" hidden="1" x14ac:dyDescent="0.2"/>
    <row r="23381" ht="10.199999999999999" hidden="1" x14ac:dyDescent="0.2"/>
    <row r="23382" ht="10.199999999999999" hidden="1" x14ac:dyDescent="0.2"/>
    <row r="23383" ht="10.199999999999999" hidden="1" x14ac:dyDescent="0.2"/>
    <row r="23384" ht="10.199999999999999" hidden="1" x14ac:dyDescent="0.2"/>
    <row r="23385" ht="10.199999999999999" hidden="1" x14ac:dyDescent="0.2"/>
    <row r="23386" ht="10.199999999999999" hidden="1" x14ac:dyDescent="0.2"/>
    <row r="23387" ht="10.199999999999999" hidden="1" x14ac:dyDescent="0.2"/>
    <row r="23388" ht="10.199999999999999" hidden="1" x14ac:dyDescent="0.2"/>
    <row r="23389" ht="10.199999999999999" hidden="1" x14ac:dyDescent="0.2"/>
    <row r="23390" ht="10.199999999999999" hidden="1" x14ac:dyDescent="0.2"/>
    <row r="23391" ht="10.199999999999999" hidden="1" x14ac:dyDescent="0.2"/>
    <row r="23392" ht="10.199999999999999" hidden="1" x14ac:dyDescent="0.2"/>
    <row r="23393" ht="10.199999999999999" hidden="1" x14ac:dyDescent="0.2"/>
    <row r="23394" ht="10.199999999999999" hidden="1" x14ac:dyDescent="0.2"/>
    <row r="23395" ht="10.199999999999999" hidden="1" x14ac:dyDescent="0.2"/>
    <row r="23396" ht="10.199999999999999" hidden="1" x14ac:dyDescent="0.2"/>
    <row r="23397" ht="10.199999999999999" hidden="1" x14ac:dyDescent="0.2"/>
    <row r="23398" ht="10.199999999999999" hidden="1" x14ac:dyDescent="0.2"/>
    <row r="23399" ht="10.199999999999999" hidden="1" x14ac:dyDescent="0.2"/>
    <row r="23400" ht="10.199999999999999" hidden="1" x14ac:dyDescent="0.2"/>
    <row r="23401" ht="10.199999999999999" hidden="1" x14ac:dyDescent="0.2"/>
    <row r="23402" ht="10.199999999999999" hidden="1" x14ac:dyDescent="0.2"/>
    <row r="23403" ht="10.199999999999999" hidden="1" x14ac:dyDescent="0.2"/>
    <row r="23404" ht="10.199999999999999" hidden="1" x14ac:dyDescent="0.2"/>
    <row r="23405" ht="10.199999999999999" hidden="1" x14ac:dyDescent="0.2"/>
    <row r="23406" ht="10.199999999999999" hidden="1" x14ac:dyDescent="0.2"/>
    <row r="23407" ht="10.199999999999999" hidden="1" x14ac:dyDescent="0.2"/>
    <row r="23408" ht="10.199999999999999" hidden="1" x14ac:dyDescent="0.2"/>
    <row r="23409" ht="10.199999999999999" hidden="1" x14ac:dyDescent="0.2"/>
    <row r="23410" ht="10.199999999999999" hidden="1" x14ac:dyDescent="0.2"/>
    <row r="23411" ht="10.199999999999999" hidden="1" x14ac:dyDescent="0.2"/>
    <row r="23412" ht="10.199999999999999" hidden="1" x14ac:dyDescent="0.2"/>
    <row r="23413" ht="10.199999999999999" hidden="1" x14ac:dyDescent="0.2"/>
    <row r="23414" ht="10.199999999999999" hidden="1" x14ac:dyDescent="0.2"/>
    <row r="23415" ht="10.199999999999999" hidden="1" x14ac:dyDescent="0.2"/>
    <row r="23416" ht="10.199999999999999" hidden="1" x14ac:dyDescent="0.2"/>
    <row r="23417" ht="10.199999999999999" hidden="1" x14ac:dyDescent="0.2"/>
    <row r="23418" ht="10.199999999999999" hidden="1" x14ac:dyDescent="0.2"/>
    <row r="23419" ht="10.199999999999999" hidden="1" x14ac:dyDescent="0.2"/>
    <row r="23420" ht="10.199999999999999" hidden="1" x14ac:dyDescent="0.2"/>
    <row r="23421" ht="10.199999999999999" hidden="1" x14ac:dyDescent="0.2"/>
    <row r="23422" ht="10.199999999999999" hidden="1" x14ac:dyDescent="0.2"/>
    <row r="23423" ht="10.199999999999999" hidden="1" x14ac:dyDescent="0.2"/>
    <row r="23424" ht="10.199999999999999" hidden="1" x14ac:dyDescent="0.2"/>
    <row r="23425" ht="10.199999999999999" hidden="1" x14ac:dyDescent="0.2"/>
    <row r="23426" ht="10.199999999999999" hidden="1" x14ac:dyDescent="0.2"/>
    <row r="23427" ht="10.199999999999999" hidden="1" x14ac:dyDescent="0.2"/>
    <row r="23428" ht="10.199999999999999" hidden="1" x14ac:dyDescent="0.2"/>
    <row r="23429" ht="10.199999999999999" hidden="1" x14ac:dyDescent="0.2"/>
    <row r="23430" ht="10.199999999999999" hidden="1" x14ac:dyDescent="0.2"/>
    <row r="23431" ht="10.199999999999999" hidden="1" x14ac:dyDescent="0.2"/>
    <row r="23432" ht="10.199999999999999" hidden="1" x14ac:dyDescent="0.2"/>
    <row r="23433" ht="10.199999999999999" hidden="1" x14ac:dyDescent="0.2"/>
    <row r="23434" ht="10.199999999999999" hidden="1" x14ac:dyDescent="0.2"/>
    <row r="23435" ht="10.199999999999999" hidden="1" x14ac:dyDescent="0.2"/>
    <row r="23436" ht="10.199999999999999" hidden="1" x14ac:dyDescent="0.2"/>
    <row r="23437" ht="10.199999999999999" hidden="1" x14ac:dyDescent="0.2"/>
    <row r="23438" ht="10.199999999999999" hidden="1" x14ac:dyDescent="0.2"/>
    <row r="23439" ht="10.199999999999999" hidden="1" x14ac:dyDescent="0.2"/>
    <row r="23440" ht="10.199999999999999" hidden="1" x14ac:dyDescent="0.2"/>
    <row r="23441" ht="10.199999999999999" hidden="1" x14ac:dyDescent="0.2"/>
    <row r="23442" ht="10.199999999999999" hidden="1" x14ac:dyDescent="0.2"/>
    <row r="23443" ht="10.199999999999999" hidden="1" x14ac:dyDescent="0.2"/>
    <row r="23444" ht="10.199999999999999" hidden="1" x14ac:dyDescent="0.2"/>
    <row r="23445" ht="10.199999999999999" hidden="1" x14ac:dyDescent="0.2"/>
    <row r="23446" ht="10.199999999999999" hidden="1" x14ac:dyDescent="0.2"/>
    <row r="23447" ht="10.199999999999999" hidden="1" x14ac:dyDescent="0.2"/>
    <row r="23448" ht="10.199999999999999" hidden="1" x14ac:dyDescent="0.2"/>
    <row r="23449" ht="10.199999999999999" hidden="1" x14ac:dyDescent="0.2"/>
    <row r="23450" ht="10.199999999999999" hidden="1" x14ac:dyDescent="0.2"/>
    <row r="23451" ht="10.199999999999999" hidden="1" x14ac:dyDescent="0.2"/>
    <row r="23452" ht="10.199999999999999" hidden="1" x14ac:dyDescent="0.2"/>
    <row r="23453" ht="10.199999999999999" hidden="1" x14ac:dyDescent="0.2"/>
    <row r="23454" ht="10.199999999999999" hidden="1" x14ac:dyDescent="0.2"/>
    <row r="23455" ht="10.199999999999999" hidden="1" x14ac:dyDescent="0.2"/>
    <row r="23456" ht="10.199999999999999" hidden="1" x14ac:dyDescent="0.2"/>
    <row r="23457" ht="10.199999999999999" hidden="1" x14ac:dyDescent="0.2"/>
    <row r="23458" ht="10.199999999999999" hidden="1" x14ac:dyDescent="0.2"/>
    <row r="23459" ht="10.199999999999999" hidden="1" x14ac:dyDescent="0.2"/>
    <row r="23460" ht="10.199999999999999" hidden="1" x14ac:dyDescent="0.2"/>
    <row r="23461" ht="10.199999999999999" hidden="1" x14ac:dyDescent="0.2"/>
    <row r="23462" ht="10.199999999999999" hidden="1" x14ac:dyDescent="0.2"/>
    <row r="23463" ht="10.199999999999999" hidden="1" x14ac:dyDescent="0.2"/>
    <row r="23464" ht="10.199999999999999" hidden="1" x14ac:dyDescent="0.2"/>
    <row r="23465" ht="10.199999999999999" hidden="1" x14ac:dyDescent="0.2"/>
    <row r="23466" ht="10.199999999999999" hidden="1" x14ac:dyDescent="0.2"/>
    <row r="23467" ht="10.199999999999999" hidden="1" x14ac:dyDescent="0.2"/>
    <row r="23468" ht="10.199999999999999" hidden="1" x14ac:dyDescent="0.2"/>
    <row r="23469" ht="10.199999999999999" hidden="1" x14ac:dyDescent="0.2"/>
    <row r="23470" ht="10.199999999999999" hidden="1" x14ac:dyDescent="0.2"/>
    <row r="23471" ht="10.199999999999999" hidden="1" x14ac:dyDescent="0.2"/>
    <row r="23472" ht="10.199999999999999" hidden="1" x14ac:dyDescent="0.2"/>
    <row r="23473" ht="10.199999999999999" hidden="1" x14ac:dyDescent="0.2"/>
    <row r="23474" ht="10.199999999999999" hidden="1" x14ac:dyDescent="0.2"/>
    <row r="23475" ht="10.199999999999999" hidden="1" x14ac:dyDescent="0.2"/>
    <row r="23476" ht="10.199999999999999" hidden="1" x14ac:dyDescent="0.2"/>
    <row r="23477" ht="10.199999999999999" hidden="1" x14ac:dyDescent="0.2"/>
    <row r="23478" ht="10.199999999999999" hidden="1" x14ac:dyDescent="0.2"/>
    <row r="23479" ht="10.199999999999999" hidden="1" x14ac:dyDescent="0.2"/>
    <row r="23480" ht="10.199999999999999" hidden="1" x14ac:dyDescent="0.2"/>
    <row r="23481" ht="10.199999999999999" hidden="1" x14ac:dyDescent="0.2"/>
    <row r="23482" ht="10.199999999999999" hidden="1" x14ac:dyDescent="0.2"/>
    <row r="23483" ht="10.199999999999999" hidden="1" x14ac:dyDescent="0.2"/>
    <row r="23484" ht="10.199999999999999" hidden="1" x14ac:dyDescent="0.2"/>
    <row r="23485" ht="10.199999999999999" hidden="1" x14ac:dyDescent="0.2"/>
    <row r="23486" ht="10.199999999999999" hidden="1" x14ac:dyDescent="0.2"/>
    <row r="23487" ht="10.199999999999999" hidden="1" x14ac:dyDescent="0.2"/>
    <row r="23488" ht="10.199999999999999" hidden="1" x14ac:dyDescent="0.2"/>
    <row r="23489" ht="10.199999999999999" hidden="1" x14ac:dyDescent="0.2"/>
    <row r="23490" ht="10.199999999999999" hidden="1" x14ac:dyDescent="0.2"/>
    <row r="23491" ht="10.199999999999999" hidden="1" x14ac:dyDescent="0.2"/>
    <row r="23492" ht="10.199999999999999" hidden="1" x14ac:dyDescent="0.2"/>
    <row r="23493" ht="10.199999999999999" hidden="1" x14ac:dyDescent="0.2"/>
    <row r="23494" ht="10.199999999999999" hidden="1" x14ac:dyDescent="0.2"/>
    <row r="23495" ht="10.199999999999999" hidden="1" x14ac:dyDescent="0.2"/>
    <row r="23496" ht="10.199999999999999" hidden="1" x14ac:dyDescent="0.2"/>
    <row r="23497" ht="10.199999999999999" hidden="1" x14ac:dyDescent="0.2"/>
    <row r="23498" ht="10.199999999999999" hidden="1" x14ac:dyDescent="0.2"/>
    <row r="23499" ht="10.199999999999999" hidden="1" x14ac:dyDescent="0.2"/>
    <row r="23500" ht="10.199999999999999" hidden="1" x14ac:dyDescent="0.2"/>
    <row r="23501" ht="10.199999999999999" hidden="1" x14ac:dyDescent="0.2"/>
    <row r="23502" ht="10.199999999999999" hidden="1" x14ac:dyDescent="0.2"/>
    <row r="23503" ht="10.199999999999999" hidden="1" x14ac:dyDescent="0.2"/>
    <row r="23504" ht="10.199999999999999" hidden="1" x14ac:dyDescent="0.2"/>
    <row r="23505" ht="10.199999999999999" hidden="1" x14ac:dyDescent="0.2"/>
    <row r="23506" ht="10.199999999999999" hidden="1" x14ac:dyDescent="0.2"/>
    <row r="23507" ht="10.199999999999999" hidden="1" x14ac:dyDescent="0.2"/>
    <row r="23508" ht="10.199999999999999" hidden="1" x14ac:dyDescent="0.2"/>
    <row r="23509" ht="10.199999999999999" hidden="1" x14ac:dyDescent="0.2"/>
    <row r="23510" ht="10.199999999999999" hidden="1" x14ac:dyDescent="0.2"/>
    <row r="23511" ht="10.199999999999999" hidden="1" x14ac:dyDescent="0.2"/>
    <row r="23512" ht="10.199999999999999" hidden="1" x14ac:dyDescent="0.2"/>
    <row r="23513" ht="10.199999999999999" hidden="1" x14ac:dyDescent="0.2"/>
    <row r="23514" ht="10.199999999999999" hidden="1" x14ac:dyDescent="0.2"/>
    <row r="23515" ht="10.199999999999999" hidden="1" x14ac:dyDescent="0.2"/>
    <row r="23516" ht="10.199999999999999" hidden="1" x14ac:dyDescent="0.2"/>
    <row r="23517" ht="10.199999999999999" hidden="1" x14ac:dyDescent="0.2"/>
    <row r="23518" ht="10.199999999999999" hidden="1" x14ac:dyDescent="0.2"/>
    <row r="23519" ht="10.199999999999999" hidden="1" x14ac:dyDescent="0.2"/>
    <row r="23520" ht="10.199999999999999" hidden="1" x14ac:dyDescent="0.2"/>
    <row r="23521" ht="10.199999999999999" hidden="1" x14ac:dyDescent="0.2"/>
    <row r="23522" ht="10.199999999999999" hidden="1" x14ac:dyDescent="0.2"/>
    <row r="23523" ht="10.199999999999999" hidden="1" x14ac:dyDescent="0.2"/>
    <row r="23524" ht="10.199999999999999" hidden="1" x14ac:dyDescent="0.2"/>
    <row r="23525" ht="10.199999999999999" hidden="1" x14ac:dyDescent="0.2"/>
    <row r="23526" ht="10.199999999999999" hidden="1" x14ac:dyDescent="0.2"/>
    <row r="23527" ht="10.199999999999999" hidden="1" x14ac:dyDescent="0.2"/>
    <row r="23528" ht="10.199999999999999" hidden="1" x14ac:dyDescent="0.2"/>
    <row r="23529" ht="10.199999999999999" hidden="1" x14ac:dyDescent="0.2"/>
    <row r="23530" ht="10.199999999999999" hidden="1" x14ac:dyDescent="0.2"/>
    <row r="23531" ht="10.199999999999999" hidden="1" x14ac:dyDescent="0.2"/>
    <row r="23532" ht="10.199999999999999" hidden="1" x14ac:dyDescent="0.2"/>
    <row r="23533" ht="10.199999999999999" hidden="1" x14ac:dyDescent="0.2"/>
    <row r="23534" ht="10.199999999999999" hidden="1" x14ac:dyDescent="0.2"/>
    <row r="23535" ht="10.199999999999999" hidden="1" x14ac:dyDescent="0.2"/>
    <row r="23536" ht="10.199999999999999" hidden="1" x14ac:dyDescent="0.2"/>
    <row r="23537" ht="10.199999999999999" hidden="1" x14ac:dyDescent="0.2"/>
    <row r="23538" ht="10.199999999999999" hidden="1" x14ac:dyDescent="0.2"/>
    <row r="23539" ht="10.199999999999999" hidden="1" x14ac:dyDescent="0.2"/>
    <row r="23540" ht="10.199999999999999" hidden="1" x14ac:dyDescent="0.2"/>
    <row r="23541" ht="10.199999999999999" hidden="1" x14ac:dyDescent="0.2"/>
    <row r="23542" ht="10.199999999999999" hidden="1" x14ac:dyDescent="0.2"/>
    <row r="23543" ht="10.199999999999999" hidden="1" x14ac:dyDescent="0.2"/>
    <row r="23544" ht="10.199999999999999" hidden="1" x14ac:dyDescent="0.2"/>
    <row r="23545" ht="10.199999999999999" hidden="1" x14ac:dyDescent="0.2"/>
    <row r="23546" ht="10.199999999999999" hidden="1" x14ac:dyDescent="0.2"/>
    <row r="23547" ht="10.199999999999999" hidden="1" x14ac:dyDescent="0.2"/>
    <row r="23548" ht="10.199999999999999" hidden="1" x14ac:dyDescent="0.2"/>
    <row r="23549" ht="10.199999999999999" hidden="1" x14ac:dyDescent="0.2"/>
    <row r="23550" ht="10.199999999999999" hidden="1" x14ac:dyDescent="0.2"/>
    <row r="23551" ht="10.199999999999999" hidden="1" x14ac:dyDescent="0.2"/>
    <row r="23552" ht="10.199999999999999" hidden="1" x14ac:dyDescent="0.2"/>
    <row r="23553" ht="10.199999999999999" hidden="1" x14ac:dyDescent="0.2"/>
    <row r="23554" ht="10.199999999999999" hidden="1" x14ac:dyDescent="0.2"/>
    <row r="23555" ht="10.199999999999999" hidden="1" x14ac:dyDescent="0.2"/>
    <row r="23556" ht="10.199999999999999" hidden="1" x14ac:dyDescent="0.2"/>
    <row r="23557" ht="10.199999999999999" hidden="1" x14ac:dyDescent="0.2"/>
    <row r="23558" ht="10.199999999999999" hidden="1" x14ac:dyDescent="0.2"/>
    <row r="23559" ht="10.199999999999999" hidden="1" x14ac:dyDescent="0.2"/>
    <row r="23560" ht="10.199999999999999" hidden="1" x14ac:dyDescent="0.2"/>
    <row r="23561" ht="10.199999999999999" hidden="1" x14ac:dyDescent="0.2"/>
    <row r="23562" ht="10.199999999999999" hidden="1" x14ac:dyDescent="0.2"/>
    <row r="23563" ht="10.199999999999999" hidden="1" x14ac:dyDescent="0.2"/>
    <row r="23564" ht="10.199999999999999" hidden="1" x14ac:dyDescent="0.2"/>
    <row r="23565" ht="10.199999999999999" hidden="1" x14ac:dyDescent="0.2"/>
    <row r="23566" ht="10.199999999999999" hidden="1" x14ac:dyDescent="0.2"/>
    <row r="23567" ht="10.199999999999999" hidden="1" x14ac:dyDescent="0.2"/>
    <row r="23568" ht="10.199999999999999" hidden="1" x14ac:dyDescent="0.2"/>
    <row r="23569" ht="10.199999999999999" hidden="1" x14ac:dyDescent="0.2"/>
    <row r="23570" ht="10.199999999999999" hidden="1" x14ac:dyDescent="0.2"/>
    <row r="23571" ht="10.199999999999999" hidden="1" x14ac:dyDescent="0.2"/>
    <row r="23572" ht="10.199999999999999" hidden="1" x14ac:dyDescent="0.2"/>
    <row r="23573" ht="10.199999999999999" hidden="1" x14ac:dyDescent="0.2"/>
    <row r="23574" ht="10.199999999999999" hidden="1" x14ac:dyDescent="0.2"/>
    <row r="23575" ht="10.199999999999999" hidden="1" x14ac:dyDescent="0.2"/>
    <row r="23576" ht="10.199999999999999" hidden="1" x14ac:dyDescent="0.2"/>
    <row r="23577" ht="10.199999999999999" hidden="1" x14ac:dyDescent="0.2"/>
    <row r="23578" ht="10.199999999999999" hidden="1" x14ac:dyDescent="0.2"/>
    <row r="23579" ht="10.199999999999999" hidden="1" x14ac:dyDescent="0.2"/>
    <row r="23580" ht="10.199999999999999" hidden="1" x14ac:dyDescent="0.2"/>
    <row r="23581" ht="10.199999999999999" hidden="1" x14ac:dyDescent="0.2"/>
    <row r="23582" ht="10.199999999999999" hidden="1" x14ac:dyDescent="0.2"/>
    <row r="23583" ht="10.199999999999999" hidden="1" x14ac:dyDescent="0.2"/>
    <row r="23584" ht="10.199999999999999" hidden="1" x14ac:dyDescent="0.2"/>
    <row r="23585" ht="10.199999999999999" hidden="1" x14ac:dyDescent="0.2"/>
    <row r="23586" ht="10.199999999999999" hidden="1" x14ac:dyDescent="0.2"/>
    <row r="23587" ht="10.199999999999999" hidden="1" x14ac:dyDescent="0.2"/>
    <row r="23588" ht="10.199999999999999" hidden="1" x14ac:dyDescent="0.2"/>
    <row r="23589" ht="10.199999999999999" hidden="1" x14ac:dyDescent="0.2"/>
    <row r="23590" ht="10.199999999999999" hidden="1" x14ac:dyDescent="0.2"/>
    <row r="23591" ht="10.199999999999999" hidden="1" x14ac:dyDescent="0.2"/>
    <row r="23592" ht="10.199999999999999" hidden="1" x14ac:dyDescent="0.2"/>
    <row r="23593" ht="10.199999999999999" hidden="1" x14ac:dyDescent="0.2"/>
    <row r="23594" ht="10.199999999999999" hidden="1" x14ac:dyDescent="0.2"/>
    <row r="23595" ht="10.199999999999999" hidden="1" x14ac:dyDescent="0.2"/>
    <row r="23596" ht="10.199999999999999" hidden="1" x14ac:dyDescent="0.2"/>
    <row r="23597" ht="10.199999999999999" hidden="1" x14ac:dyDescent="0.2"/>
    <row r="23598" ht="10.199999999999999" hidden="1" x14ac:dyDescent="0.2"/>
    <row r="23599" ht="10.199999999999999" hidden="1" x14ac:dyDescent="0.2"/>
    <row r="23600" ht="10.199999999999999" hidden="1" x14ac:dyDescent="0.2"/>
    <row r="23601" ht="10.199999999999999" hidden="1" x14ac:dyDescent="0.2"/>
    <row r="23602" ht="10.199999999999999" hidden="1" x14ac:dyDescent="0.2"/>
    <row r="23603" ht="10.199999999999999" hidden="1" x14ac:dyDescent="0.2"/>
    <row r="23604" ht="10.199999999999999" hidden="1" x14ac:dyDescent="0.2"/>
    <row r="23605" ht="10.199999999999999" hidden="1" x14ac:dyDescent="0.2"/>
    <row r="23606" ht="10.199999999999999" hidden="1" x14ac:dyDescent="0.2"/>
    <row r="23607" ht="10.199999999999999" hidden="1" x14ac:dyDescent="0.2"/>
    <row r="23608" ht="10.199999999999999" hidden="1" x14ac:dyDescent="0.2"/>
    <row r="23609" ht="10.199999999999999" hidden="1" x14ac:dyDescent="0.2"/>
    <row r="23610" ht="10.199999999999999" hidden="1" x14ac:dyDescent="0.2"/>
    <row r="23611" ht="10.199999999999999" hidden="1" x14ac:dyDescent="0.2"/>
    <row r="23612" ht="10.199999999999999" hidden="1" x14ac:dyDescent="0.2"/>
    <row r="23613" ht="10.199999999999999" hidden="1" x14ac:dyDescent="0.2"/>
    <row r="23614" ht="10.199999999999999" hidden="1" x14ac:dyDescent="0.2"/>
    <row r="23615" ht="10.199999999999999" hidden="1" x14ac:dyDescent="0.2"/>
    <row r="23616" ht="10.199999999999999" hidden="1" x14ac:dyDescent="0.2"/>
    <row r="23617" ht="10.199999999999999" hidden="1" x14ac:dyDescent="0.2"/>
    <row r="23618" ht="10.199999999999999" hidden="1" x14ac:dyDescent="0.2"/>
    <row r="23619" ht="10.199999999999999" hidden="1" x14ac:dyDescent="0.2"/>
    <row r="23620" ht="10.199999999999999" hidden="1" x14ac:dyDescent="0.2"/>
    <row r="23621" ht="10.199999999999999" hidden="1" x14ac:dyDescent="0.2"/>
    <row r="23622" ht="10.199999999999999" hidden="1" x14ac:dyDescent="0.2"/>
    <row r="23623" ht="10.199999999999999" hidden="1" x14ac:dyDescent="0.2"/>
    <row r="23624" ht="10.199999999999999" hidden="1" x14ac:dyDescent="0.2"/>
    <row r="23625" ht="10.199999999999999" hidden="1" x14ac:dyDescent="0.2"/>
    <row r="23626" ht="10.199999999999999" hidden="1" x14ac:dyDescent="0.2"/>
    <row r="23627" ht="10.199999999999999" hidden="1" x14ac:dyDescent="0.2"/>
    <row r="23628" ht="10.199999999999999" hidden="1" x14ac:dyDescent="0.2"/>
    <row r="23629" ht="10.199999999999999" hidden="1" x14ac:dyDescent="0.2"/>
    <row r="23630" ht="10.199999999999999" hidden="1" x14ac:dyDescent="0.2"/>
    <row r="23631" ht="10.199999999999999" hidden="1" x14ac:dyDescent="0.2"/>
    <row r="23632" ht="10.199999999999999" hidden="1" x14ac:dyDescent="0.2"/>
    <row r="23633" ht="10.199999999999999" hidden="1" x14ac:dyDescent="0.2"/>
    <row r="23634" ht="10.199999999999999" hidden="1" x14ac:dyDescent="0.2"/>
    <row r="23635" ht="10.199999999999999" hidden="1" x14ac:dyDescent="0.2"/>
    <row r="23636" ht="10.199999999999999" hidden="1" x14ac:dyDescent="0.2"/>
    <row r="23637" ht="10.199999999999999" hidden="1" x14ac:dyDescent="0.2"/>
    <row r="23638" ht="10.199999999999999" hidden="1" x14ac:dyDescent="0.2"/>
    <row r="23639" ht="10.199999999999999" hidden="1" x14ac:dyDescent="0.2"/>
    <row r="23640" ht="10.199999999999999" hidden="1" x14ac:dyDescent="0.2"/>
    <row r="23641" ht="10.199999999999999" hidden="1" x14ac:dyDescent="0.2"/>
    <row r="23642" ht="10.199999999999999" hidden="1" x14ac:dyDescent="0.2"/>
    <row r="23643" ht="10.199999999999999" hidden="1" x14ac:dyDescent="0.2"/>
    <row r="23644" ht="10.199999999999999" hidden="1" x14ac:dyDescent="0.2"/>
    <row r="23645" ht="10.199999999999999" hidden="1" x14ac:dyDescent="0.2"/>
    <row r="23646" ht="10.199999999999999" hidden="1" x14ac:dyDescent="0.2"/>
    <row r="23647" ht="10.199999999999999" hidden="1" x14ac:dyDescent="0.2"/>
    <row r="23648" ht="10.199999999999999" hidden="1" x14ac:dyDescent="0.2"/>
    <row r="23649" ht="10.199999999999999" hidden="1" x14ac:dyDescent="0.2"/>
    <row r="23650" ht="10.199999999999999" hidden="1" x14ac:dyDescent="0.2"/>
    <row r="23651" ht="10.199999999999999" hidden="1" x14ac:dyDescent="0.2"/>
    <row r="23652" ht="10.199999999999999" hidden="1" x14ac:dyDescent="0.2"/>
    <row r="23653" ht="10.199999999999999" hidden="1" x14ac:dyDescent="0.2"/>
    <row r="23654" ht="10.199999999999999" hidden="1" x14ac:dyDescent="0.2"/>
    <row r="23655" ht="10.199999999999999" hidden="1" x14ac:dyDescent="0.2"/>
    <row r="23656" ht="10.199999999999999" hidden="1" x14ac:dyDescent="0.2"/>
    <row r="23657" ht="10.199999999999999" hidden="1" x14ac:dyDescent="0.2"/>
    <row r="23658" ht="10.199999999999999" hidden="1" x14ac:dyDescent="0.2"/>
    <row r="23659" ht="10.199999999999999" hidden="1" x14ac:dyDescent="0.2"/>
    <row r="23660" ht="10.199999999999999" hidden="1" x14ac:dyDescent="0.2"/>
    <row r="23661" ht="10.199999999999999" hidden="1" x14ac:dyDescent="0.2"/>
    <row r="23662" ht="10.199999999999999" hidden="1" x14ac:dyDescent="0.2"/>
    <row r="23663" ht="10.199999999999999" hidden="1" x14ac:dyDescent="0.2"/>
    <row r="23664" ht="10.199999999999999" hidden="1" x14ac:dyDescent="0.2"/>
    <row r="23665" ht="10.199999999999999" hidden="1" x14ac:dyDescent="0.2"/>
    <row r="23666" ht="10.199999999999999" hidden="1" x14ac:dyDescent="0.2"/>
    <row r="23667" ht="10.199999999999999" hidden="1" x14ac:dyDescent="0.2"/>
    <row r="23668" ht="10.199999999999999" hidden="1" x14ac:dyDescent="0.2"/>
    <row r="23669" ht="10.199999999999999" hidden="1" x14ac:dyDescent="0.2"/>
    <row r="23670" ht="10.199999999999999" hidden="1" x14ac:dyDescent="0.2"/>
    <row r="23671" ht="10.199999999999999" hidden="1" x14ac:dyDescent="0.2"/>
    <row r="23672" ht="10.199999999999999" hidden="1" x14ac:dyDescent="0.2"/>
    <row r="23673" ht="10.199999999999999" hidden="1" x14ac:dyDescent="0.2"/>
    <row r="23674" ht="10.199999999999999" hidden="1" x14ac:dyDescent="0.2"/>
    <row r="23675" ht="10.199999999999999" hidden="1" x14ac:dyDescent="0.2"/>
    <row r="23676" ht="10.199999999999999" hidden="1" x14ac:dyDescent="0.2"/>
    <row r="23677" ht="10.199999999999999" hidden="1" x14ac:dyDescent="0.2"/>
    <row r="23678" ht="10.199999999999999" hidden="1" x14ac:dyDescent="0.2"/>
    <row r="23679" ht="10.199999999999999" hidden="1" x14ac:dyDescent="0.2"/>
    <row r="23680" ht="10.199999999999999" hidden="1" x14ac:dyDescent="0.2"/>
    <row r="23681" ht="10.199999999999999" hidden="1" x14ac:dyDescent="0.2"/>
    <row r="23682" ht="10.199999999999999" hidden="1" x14ac:dyDescent="0.2"/>
    <row r="23683" ht="10.199999999999999" hidden="1" x14ac:dyDescent="0.2"/>
    <row r="23684" ht="10.199999999999999" hidden="1" x14ac:dyDescent="0.2"/>
    <row r="23685" ht="10.199999999999999" hidden="1" x14ac:dyDescent="0.2"/>
    <row r="23686" ht="10.199999999999999" hidden="1" x14ac:dyDescent="0.2"/>
    <row r="23687" ht="10.199999999999999" hidden="1" x14ac:dyDescent="0.2"/>
    <row r="23688" ht="10.199999999999999" hidden="1" x14ac:dyDescent="0.2"/>
    <row r="23689" ht="10.199999999999999" hidden="1" x14ac:dyDescent="0.2"/>
    <row r="23690" ht="10.199999999999999" hidden="1" x14ac:dyDescent="0.2"/>
    <row r="23691" ht="10.199999999999999" hidden="1" x14ac:dyDescent="0.2"/>
    <row r="23692" ht="10.199999999999999" hidden="1" x14ac:dyDescent="0.2"/>
    <row r="23693" ht="10.199999999999999" hidden="1" x14ac:dyDescent="0.2"/>
    <row r="23694" ht="10.199999999999999" hidden="1" x14ac:dyDescent="0.2"/>
    <row r="23695" ht="10.199999999999999" hidden="1" x14ac:dyDescent="0.2"/>
    <row r="23696" ht="10.199999999999999" hidden="1" x14ac:dyDescent="0.2"/>
    <row r="23697" ht="10.199999999999999" hidden="1" x14ac:dyDescent="0.2"/>
    <row r="23698" ht="10.199999999999999" hidden="1" x14ac:dyDescent="0.2"/>
    <row r="23699" ht="10.199999999999999" hidden="1" x14ac:dyDescent="0.2"/>
    <row r="23700" ht="10.199999999999999" hidden="1" x14ac:dyDescent="0.2"/>
    <row r="23701" ht="10.199999999999999" hidden="1" x14ac:dyDescent="0.2"/>
    <row r="23702" ht="10.199999999999999" hidden="1" x14ac:dyDescent="0.2"/>
    <row r="23703" ht="10.199999999999999" hidden="1" x14ac:dyDescent="0.2"/>
    <row r="23704" ht="10.199999999999999" hidden="1" x14ac:dyDescent="0.2"/>
    <row r="23705" ht="10.199999999999999" hidden="1" x14ac:dyDescent="0.2"/>
    <row r="23706" ht="10.199999999999999" hidden="1" x14ac:dyDescent="0.2"/>
    <row r="23707" ht="10.199999999999999" hidden="1" x14ac:dyDescent="0.2"/>
    <row r="23708" ht="10.199999999999999" hidden="1" x14ac:dyDescent="0.2"/>
    <row r="23709" ht="10.199999999999999" hidden="1" x14ac:dyDescent="0.2"/>
    <row r="23710" ht="10.199999999999999" hidden="1" x14ac:dyDescent="0.2"/>
    <row r="23711" ht="10.199999999999999" hidden="1" x14ac:dyDescent="0.2"/>
    <row r="23712" ht="10.199999999999999" hidden="1" x14ac:dyDescent="0.2"/>
    <row r="23713" ht="10.199999999999999" hidden="1" x14ac:dyDescent="0.2"/>
    <row r="23714" ht="10.199999999999999" hidden="1" x14ac:dyDescent="0.2"/>
    <row r="23715" ht="10.199999999999999" hidden="1" x14ac:dyDescent="0.2"/>
    <row r="23716" ht="10.199999999999999" hidden="1" x14ac:dyDescent="0.2"/>
    <row r="23717" ht="10.199999999999999" hidden="1" x14ac:dyDescent="0.2"/>
    <row r="23718" ht="10.199999999999999" hidden="1" x14ac:dyDescent="0.2"/>
    <row r="23719" ht="10.199999999999999" hidden="1" x14ac:dyDescent="0.2"/>
    <row r="23720" ht="10.199999999999999" hidden="1" x14ac:dyDescent="0.2"/>
    <row r="23721" ht="10.199999999999999" hidden="1" x14ac:dyDescent="0.2"/>
    <row r="23722" ht="10.199999999999999" hidden="1" x14ac:dyDescent="0.2"/>
    <row r="23723" ht="10.199999999999999" hidden="1" x14ac:dyDescent="0.2"/>
    <row r="23724" ht="10.199999999999999" hidden="1" x14ac:dyDescent="0.2"/>
    <row r="23725" ht="10.199999999999999" hidden="1" x14ac:dyDescent="0.2"/>
    <row r="23726" ht="10.199999999999999" hidden="1" x14ac:dyDescent="0.2"/>
    <row r="23727" ht="10.199999999999999" hidden="1" x14ac:dyDescent="0.2"/>
    <row r="23728" ht="10.199999999999999" hidden="1" x14ac:dyDescent="0.2"/>
    <row r="23729" ht="10.199999999999999" hidden="1" x14ac:dyDescent="0.2"/>
    <row r="23730" ht="10.199999999999999" hidden="1" x14ac:dyDescent="0.2"/>
    <row r="23731" ht="10.199999999999999" hidden="1" x14ac:dyDescent="0.2"/>
    <row r="23732" ht="10.199999999999999" hidden="1" x14ac:dyDescent="0.2"/>
    <row r="23733" ht="10.199999999999999" hidden="1" x14ac:dyDescent="0.2"/>
    <row r="23734" ht="10.199999999999999" hidden="1" x14ac:dyDescent="0.2"/>
    <row r="23735" ht="10.199999999999999" hidden="1" x14ac:dyDescent="0.2"/>
    <row r="23736" ht="10.199999999999999" hidden="1" x14ac:dyDescent="0.2"/>
    <row r="23737" ht="10.199999999999999" hidden="1" x14ac:dyDescent="0.2"/>
    <row r="23738" ht="10.199999999999999" hidden="1" x14ac:dyDescent="0.2"/>
    <row r="23739" ht="10.199999999999999" hidden="1" x14ac:dyDescent="0.2"/>
    <row r="23740" ht="10.199999999999999" hidden="1" x14ac:dyDescent="0.2"/>
    <row r="23741" ht="10.199999999999999" hidden="1" x14ac:dyDescent="0.2"/>
    <row r="23742" ht="10.199999999999999" hidden="1" x14ac:dyDescent="0.2"/>
    <row r="23743" ht="10.199999999999999" hidden="1" x14ac:dyDescent="0.2"/>
    <row r="23744" ht="10.199999999999999" hidden="1" x14ac:dyDescent="0.2"/>
    <row r="23745" ht="10.199999999999999" hidden="1" x14ac:dyDescent="0.2"/>
    <row r="23746" ht="10.199999999999999" hidden="1" x14ac:dyDescent="0.2"/>
    <row r="23747" ht="10.199999999999999" hidden="1" x14ac:dyDescent="0.2"/>
    <row r="23748" ht="10.199999999999999" hidden="1" x14ac:dyDescent="0.2"/>
    <row r="23749" ht="10.199999999999999" hidden="1" x14ac:dyDescent="0.2"/>
    <row r="23750" ht="10.199999999999999" hidden="1" x14ac:dyDescent="0.2"/>
    <row r="23751" ht="10.199999999999999" hidden="1" x14ac:dyDescent="0.2"/>
    <row r="23752" ht="10.199999999999999" hidden="1" x14ac:dyDescent="0.2"/>
    <row r="23753" ht="10.199999999999999" hidden="1" x14ac:dyDescent="0.2"/>
    <row r="23754" ht="10.199999999999999" hidden="1" x14ac:dyDescent="0.2"/>
    <row r="23755" ht="10.199999999999999" hidden="1" x14ac:dyDescent="0.2"/>
    <row r="23756" ht="10.199999999999999" hidden="1" x14ac:dyDescent="0.2"/>
    <row r="23757" ht="10.199999999999999" hidden="1" x14ac:dyDescent="0.2"/>
    <row r="23758" ht="10.199999999999999" hidden="1" x14ac:dyDescent="0.2"/>
    <row r="23759" ht="10.199999999999999" hidden="1" x14ac:dyDescent="0.2"/>
    <row r="23760" ht="10.199999999999999" hidden="1" x14ac:dyDescent="0.2"/>
    <row r="23761" ht="10.199999999999999" hidden="1" x14ac:dyDescent="0.2"/>
    <row r="23762" ht="10.199999999999999" hidden="1" x14ac:dyDescent="0.2"/>
    <row r="23763" ht="10.199999999999999" hidden="1" x14ac:dyDescent="0.2"/>
    <row r="23764" ht="10.199999999999999" hidden="1" x14ac:dyDescent="0.2"/>
    <row r="23765" ht="10.199999999999999" hidden="1" x14ac:dyDescent="0.2"/>
    <row r="23766" ht="10.199999999999999" hidden="1" x14ac:dyDescent="0.2"/>
    <row r="23767" ht="10.199999999999999" hidden="1" x14ac:dyDescent="0.2"/>
    <row r="23768" ht="10.199999999999999" hidden="1" x14ac:dyDescent="0.2"/>
    <row r="23769" ht="10.199999999999999" hidden="1" x14ac:dyDescent="0.2"/>
    <row r="23770" ht="10.199999999999999" hidden="1" x14ac:dyDescent="0.2"/>
    <row r="23771" ht="10.199999999999999" hidden="1" x14ac:dyDescent="0.2"/>
    <row r="23772" ht="10.199999999999999" hidden="1" x14ac:dyDescent="0.2"/>
    <row r="23773" ht="10.199999999999999" hidden="1" x14ac:dyDescent="0.2"/>
    <row r="23774" ht="10.199999999999999" hidden="1" x14ac:dyDescent="0.2"/>
    <row r="23775" ht="10.199999999999999" hidden="1" x14ac:dyDescent="0.2"/>
    <row r="23776" ht="10.199999999999999" hidden="1" x14ac:dyDescent="0.2"/>
    <row r="23777" ht="10.199999999999999" hidden="1" x14ac:dyDescent="0.2"/>
    <row r="23778" ht="10.199999999999999" hidden="1" x14ac:dyDescent="0.2"/>
    <row r="23779" ht="10.199999999999999" hidden="1" x14ac:dyDescent="0.2"/>
    <row r="23780" ht="10.199999999999999" hidden="1" x14ac:dyDescent="0.2"/>
    <row r="23781" ht="10.199999999999999" hidden="1" x14ac:dyDescent="0.2"/>
    <row r="23782" ht="10.199999999999999" hidden="1" x14ac:dyDescent="0.2"/>
    <row r="23783" ht="10.199999999999999" hidden="1" x14ac:dyDescent="0.2"/>
    <row r="23784" ht="10.199999999999999" hidden="1" x14ac:dyDescent="0.2"/>
    <row r="23785" ht="10.199999999999999" hidden="1" x14ac:dyDescent="0.2"/>
    <row r="23786" ht="10.199999999999999" hidden="1" x14ac:dyDescent="0.2"/>
    <row r="23787" ht="10.199999999999999" hidden="1" x14ac:dyDescent="0.2"/>
    <row r="23788" ht="10.199999999999999" hidden="1" x14ac:dyDescent="0.2"/>
    <row r="23789" ht="10.199999999999999" hidden="1" x14ac:dyDescent="0.2"/>
    <row r="23790" ht="10.199999999999999" hidden="1" x14ac:dyDescent="0.2"/>
    <row r="23791" ht="10.199999999999999" hidden="1" x14ac:dyDescent="0.2"/>
    <row r="23792" ht="10.199999999999999" hidden="1" x14ac:dyDescent="0.2"/>
    <row r="23793" ht="10.199999999999999" hidden="1" x14ac:dyDescent="0.2"/>
    <row r="23794" ht="10.199999999999999" hidden="1" x14ac:dyDescent="0.2"/>
    <row r="23795" ht="10.199999999999999" hidden="1" x14ac:dyDescent="0.2"/>
    <row r="23796" ht="10.199999999999999" hidden="1" x14ac:dyDescent="0.2"/>
    <row r="23797" ht="10.199999999999999" hidden="1" x14ac:dyDescent="0.2"/>
    <row r="23798" ht="10.199999999999999" hidden="1" x14ac:dyDescent="0.2"/>
    <row r="23799" ht="10.199999999999999" hidden="1" x14ac:dyDescent="0.2"/>
    <row r="23800" ht="10.199999999999999" hidden="1" x14ac:dyDescent="0.2"/>
    <row r="23801" ht="10.199999999999999" hidden="1" x14ac:dyDescent="0.2"/>
    <row r="23802" ht="10.199999999999999" hidden="1" x14ac:dyDescent="0.2"/>
    <row r="23803" ht="10.199999999999999" hidden="1" x14ac:dyDescent="0.2"/>
    <row r="23804" ht="10.199999999999999" hidden="1" x14ac:dyDescent="0.2"/>
    <row r="23805" ht="10.199999999999999" hidden="1" x14ac:dyDescent="0.2"/>
    <row r="23806" ht="10.199999999999999" hidden="1" x14ac:dyDescent="0.2"/>
    <row r="23807" ht="10.199999999999999" hidden="1" x14ac:dyDescent="0.2"/>
    <row r="23808" ht="10.199999999999999" hidden="1" x14ac:dyDescent="0.2"/>
    <row r="23809" ht="10.199999999999999" hidden="1" x14ac:dyDescent="0.2"/>
    <row r="23810" ht="10.199999999999999" hidden="1" x14ac:dyDescent="0.2"/>
    <row r="23811" ht="10.199999999999999" hidden="1" x14ac:dyDescent="0.2"/>
    <row r="23812" ht="10.199999999999999" hidden="1" x14ac:dyDescent="0.2"/>
    <row r="23813" ht="10.199999999999999" hidden="1" x14ac:dyDescent="0.2"/>
    <row r="23814" ht="10.199999999999999" hidden="1" x14ac:dyDescent="0.2"/>
    <row r="23815" ht="10.199999999999999" hidden="1" x14ac:dyDescent="0.2"/>
    <row r="23816" ht="10.199999999999999" hidden="1" x14ac:dyDescent="0.2"/>
    <row r="23817" ht="10.199999999999999" hidden="1" x14ac:dyDescent="0.2"/>
    <row r="23818" ht="10.199999999999999" hidden="1" x14ac:dyDescent="0.2"/>
    <row r="23819" ht="10.199999999999999" hidden="1" x14ac:dyDescent="0.2"/>
    <row r="23820" ht="10.199999999999999" hidden="1" x14ac:dyDescent="0.2"/>
    <row r="23821" ht="10.199999999999999" hidden="1" x14ac:dyDescent="0.2"/>
    <row r="23822" ht="10.199999999999999" hidden="1" x14ac:dyDescent="0.2"/>
    <row r="23823" ht="10.199999999999999" hidden="1" x14ac:dyDescent="0.2"/>
    <row r="23824" ht="10.199999999999999" hidden="1" x14ac:dyDescent="0.2"/>
    <row r="23825" ht="10.199999999999999" hidden="1" x14ac:dyDescent="0.2"/>
    <row r="23826" ht="10.199999999999999" hidden="1" x14ac:dyDescent="0.2"/>
    <row r="23827" ht="10.199999999999999" hidden="1" x14ac:dyDescent="0.2"/>
    <row r="23828" ht="10.199999999999999" hidden="1" x14ac:dyDescent="0.2"/>
    <row r="23829" ht="10.199999999999999" hidden="1" x14ac:dyDescent="0.2"/>
    <row r="23830" ht="10.199999999999999" hidden="1" x14ac:dyDescent="0.2"/>
    <row r="23831" ht="10.199999999999999" hidden="1" x14ac:dyDescent="0.2"/>
    <row r="23832" ht="10.199999999999999" hidden="1" x14ac:dyDescent="0.2"/>
    <row r="23833" ht="10.199999999999999" hidden="1" x14ac:dyDescent="0.2"/>
    <row r="23834" ht="10.199999999999999" hidden="1" x14ac:dyDescent="0.2"/>
    <row r="23835" ht="10.199999999999999" hidden="1" x14ac:dyDescent="0.2"/>
    <row r="23836" ht="10.199999999999999" hidden="1" x14ac:dyDescent="0.2"/>
    <row r="23837" ht="10.199999999999999" hidden="1" x14ac:dyDescent="0.2"/>
    <row r="23838" ht="10.199999999999999" hidden="1" x14ac:dyDescent="0.2"/>
    <row r="23839" ht="10.199999999999999" hidden="1" x14ac:dyDescent="0.2"/>
    <row r="23840" ht="10.199999999999999" hidden="1" x14ac:dyDescent="0.2"/>
    <row r="23841" ht="10.199999999999999" hidden="1" x14ac:dyDescent="0.2"/>
    <row r="23842" ht="10.199999999999999" hidden="1" x14ac:dyDescent="0.2"/>
    <row r="23843" ht="10.199999999999999" hidden="1" x14ac:dyDescent="0.2"/>
    <row r="23844" ht="10.199999999999999" hidden="1" x14ac:dyDescent="0.2"/>
    <row r="23845" ht="10.199999999999999" hidden="1" x14ac:dyDescent="0.2"/>
    <row r="23846" ht="10.199999999999999" hidden="1" x14ac:dyDescent="0.2"/>
    <row r="23847" ht="10.199999999999999" hidden="1" x14ac:dyDescent="0.2"/>
    <row r="23848" ht="10.199999999999999" hidden="1" x14ac:dyDescent="0.2"/>
    <row r="23849" ht="10.199999999999999" hidden="1" x14ac:dyDescent="0.2"/>
    <row r="23850" ht="10.199999999999999" hidden="1" x14ac:dyDescent="0.2"/>
    <row r="23851" ht="10.199999999999999" hidden="1" x14ac:dyDescent="0.2"/>
    <row r="23852" ht="10.199999999999999" hidden="1" x14ac:dyDescent="0.2"/>
    <row r="23853" ht="10.199999999999999" hidden="1" x14ac:dyDescent="0.2"/>
    <row r="23854" ht="10.199999999999999" hidden="1" x14ac:dyDescent="0.2"/>
    <row r="23855" ht="10.199999999999999" hidden="1" x14ac:dyDescent="0.2"/>
    <row r="23856" ht="10.199999999999999" hidden="1" x14ac:dyDescent="0.2"/>
    <row r="23857" ht="10.199999999999999" hidden="1" x14ac:dyDescent="0.2"/>
    <row r="23858" ht="10.199999999999999" hidden="1" x14ac:dyDescent="0.2"/>
    <row r="23859" ht="10.199999999999999" hidden="1" x14ac:dyDescent="0.2"/>
    <row r="23860" ht="10.199999999999999" hidden="1" x14ac:dyDescent="0.2"/>
    <row r="23861" ht="10.199999999999999" hidden="1" x14ac:dyDescent="0.2"/>
    <row r="23862" ht="10.199999999999999" hidden="1" x14ac:dyDescent="0.2"/>
    <row r="23863" ht="10.199999999999999" hidden="1" x14ac:dyDescent="0.2"/>
    <row r="23864" ht="10.199999999999999" hidden="1" x14ac:dyDescent="0.2"/>
    <row r="23865" ht="10.199999999999999" hidden="1" x14ac:dyDescent="0.2"/>
    <row r="23866" ht="10.199999999999999" hidden="1" x14ac:dyDescent="0.2"/>
    <row r="23867" ht="10.199999999999999" hidden="1" x14ac:dyDescent="0.2"/>
    <row r="23868" ht="10.199999999999999" hidden="1" x14ac:dyDescent="0.2"/>
    <row r="23869" ht="10.199999999999999" hidden="1" x14ac:dyDescent="0.2"/>
    <row r="23870" ht="10.199999999999999" hidden="1" x14ac:dyDescent="0.2"/>
    <row r="23871" ht="10.199999999999999" hidden="1" x14ac:dyDescent="0.2"/>
    <row r="23872" ht="10.199999999999999" hidden="1" x14ac:dyDescent="0.2"/>
    <row r="23873" ht="10.199999999999999" hidden="1" x14ac:dyDescent="0.2"/>
    <row r="23874" ht="10.199999999999999" hidden="1" x14ac:dyDescent="0.2"/>
    <row r="23875" ht="10.199999999999999" hidden="1" x14ac:dyDescent="0.2"/>
    <row r="23876" ht="10.199999999999999" hidden="1" x14ac:dyDescent="0.2"/>
    <row r="23877" ht="10.199999999999999" hidden="1" x14ac:dyDescent="0.2"/>
    <row r="23878" ht="10.199999999999999" hidden="1" x14ac:dyDescent="0.2"/>
    <row r="23879" ht="10.199999999999999" hidden="1" x14ac:dyDescent="0.2"/>
    <row r="23880" ht="10.199999999999999" hidden="1" x14ac:dyDescent="0.2"/>
    <row r="23881" ht="10.199999999999999" hidden="1" x14ac:dyDescent="0.2"/>
    <row r="23882" ht="10.199999999999999" hidden="1" x14ac:dyDescent="0.2"/>
    <row r="23883" ht="10.199999999999999" hidden="1" x14ac:dyDescent="0.2"/>
    <row r="23884" ht="10.199999999999999" hidden="1" x14ac:dyDescent="0.2"/>
    <row r="23885" ht="10.199999999999999" hidden="1" x14ac:dyDescent="0.2"/>
    <row r="23886" ht="10.199999999999999" hidden="1" x14ac:dyDescent="0.2"/>
    <row r="23887" ht="10.199999999999999" hidden="1" x14ac:dyDescent="0.2"/>
    <row r="23888" ht="10.199999999999999" hidden="1" x14ac:dyDescent="0.2"/>
    <row r="23889" ht="10.199999999999999" hidden="1" x14ac:dyDescent="0.2"/>
    <row r="23890" ht="10.199999999999999" hidden="1" x14ac:dyDescent="0.2"/>
    <row r="23891" ht="10.199999999999999" hidden="1" x14ac:dyDescent="0.2"/>
    <row r="23892" ht="10.199999999999999" hidden="1" x14ac:dyDescent="0.2"/>
    <row r="23893" ht="10.199999999999999" hidden="1" x14ac:dyDescent="0.2"/>
    <row r="23894" ht="10.199999999999999" hidden="1" x14ac:dyDescent="0.2"/>
    <row r="23895" ht="10.199999999999999" hidden="1" x14ac:dyDescent="0.2"/>
    <row r="23896" ht="10.199999999999999" hidden="1" x14ac:dyDescent="0.2"/>
    <row r="23897" ht="10.199999999999999" hidden="1" x14ac:dyDescent="0.2"/>
    <row r="23898" ht="10.199999999999999" hidden="1" x14ac:dyDescent="0.2"/>
    <row r="23899" ht="10.199999999999999" hidden="1" x14ac:dyDescent="0.2"/>
    <row r="23900" ht="10.199999999999999" hidden="1" x14ac:dyDescent="0.2"/>
    <row r="23901" ht="10.199999999999999" hidden="1" x14ac:dyDescent="0.2"/>
    <row r="23902" ht="10.199999999999999" hidden="1" x14ac:dyDescent="0.2"/>
    <row r="23903" ht="10.199999999999999" hidden="1" x14ac:dyDescent="0.2"/>
    <row r="23904" ht="10.199999999999999" hidden="1" x14ac:dyDescent="0.2"/>
    <row r="23905" ht="10.199999999999999" hidden="1" x14ac:dyDescent="0.2"/>
    <row r="23906" ht="10.199999999999999" hidden="1" x14ac:dyDescent="0.2"/>
    <row r="23907" ht="10.199999999999999" hidden="1" x14ac:dyDescent="0.2"/>
    <row r="23908" ht="10.199999999999999" hidden="1" x14ac:dyDescent="0.2"/>
    <row r="23909" ht="10.199999999999999" hidden="1" x14ac:dyDescent="0.2"/>
    <row r="23910" ht="10.199999999999999" hidden="1" x14ac:dyDescent="0.2"/>
    <row r="23911" ht="10.199999999999999" hidden="1" x14ac:dyDescent="0.2"/>
    <row r="23912" ht="10.199999999999999" hidden="1" x14ac:dyDescent="0.2"/>
    <row r="23913" ht="10.199999999999999" hidden="1" x14ac:dyDescent="0.2"/>
    <row r="23914" ht="10.199999999999999" hidden="1" x14ac:dyDescent="0.2"/>
    <row r="23915" ht="10.199999999999999" hidden="1" x14ac:dyDescent="0.2"/>
    <row r="23916" ht="10.199999999999999" hidden="1" x14ac:dyDescent="0.2"/>
    <row r="23917" ht="10.199999999999999" hidden="1" x14ac:dyDescent="0.2"/>
    <row r="23918" ht="10.199999999999999" hidden="1" x14ac:dyDescent="0.2"/>
    <row r="23919" ht="10.199999999999999" hidden="1" x14ac:dyDescent="0.2"/>
    <row r="23920" ht="10.199999999999999" hidden="1" x14ac:dyDescent="0.2"/>
    <row r="23921" ht="10.199999999999999" hidden="1" x14ac:dyDescent="0.2"/>
    <row r="23922" ht="10.199999999999999" hidden="1" x14ac:dyDescent="0.2"/>
    <row r="23923" ht="10.199999999999999" hidden="1" x14ac:dyDescent="0.2"/>
    <row r="23924" ht="10.199999999999999" hidden="1" x14ac:dyDescent="0.2"/>
    <row r="23925" ht="10.199999999999999" hidden="1" x14ac:dyDescent="0.2"/>
    <row r="23926" ht="10.199999999999999" hidden="1" x14ac:dyDescent="0.2"/>
    <row r="23927" ht="10.199999999999999" hidden="1" x14ac:dyDescent="0.2"/>
    <row r="23928" ht="10.199999999999999" hidden="1" x14ac:dyDescent="0.2"/>
    <row r="23929" ht="10.199999999999999" hidden="1" x14ac:dyDescent="0.2"/>
    <row r="23930" ht="10.199999999999999" hidden="1" x14ac:dyDescent="0.2"/>
    <row r="23931" ht="10.199999999999999" hidden="1" x14ac:dyDescent="0.2"/>
    <row r="23932" ht="10.199999999999999" hidden="1" x14ac:dyDescent="0.2"/>
    <row r="23933" ht="10.199999999999999" hidden="1" x14ac:dyDescent="0.2"/>
    <row r="23934" ht="10.199999999999999" hidden="1" x14ac:dyDescent="0.2"/>
    <row r="23935" ht="10.199999999999999" hidden="1" x14ac:dyDescent="0.2"/>
    <row r="23936" ht="10.199999999999999" hidden="1" x14ac:dyDescent="0.2"/>
    <row r="23937" ht="10.199999999999999" hidden="1" x14ac:dyDescent="0.2"/>
    <row r="23938" ht="10.199999999999999" hidden="1" x14ac:dyDescent="0.2"/>
    <row r="23939" ht="10.199999999999999" hidden="1" x14ac:dyDescent="0.2"/>
    <row r="23940" ht="10.199999999999999" hidden="1" x14ac:dyDescent="0.2"/>
    <row r="23941" ht="10.199999999999999" hidden="1" x14ac:dyDescent="0.2"/>
    <row r="23942" ht="10.199999999999999" hidden="1" x14ac:dyDescent="0.2"/>
    <row r="23943" ht="10.199999999999999" hidden="1" x14ac:dyDescent="0.2"/>
    <row r="23944" ht="10.199999999999999" hidden="1" x14ac:dyDescent="0.2"/>
    <row r="23945" ht="10.199999999999999" hidden="1" x14ac:dyDescent="0.2"/>
    <row r="23946" ht="10.199999999999999" hidden="1" x14ac:dyDescent="0.2"/>
    <row r="23947" ht="10.199999999999999" hidden="1" x14ac:dyDescent="0.2"/>
    <row r="23948" ht="10.199999999999999" hidden="1" x14ac:dyDescent="0.2"/>
    <row r="23949" ht="10.199999999999999" hidden="1" x14ac:dyDescent="0.2"/>
    <row r="23950" ht="10.199999999999999" hidden="1" x14ac:dyDescent="0.2"/>
    <row r="23951" ht="10.199999999999999" hidden="1" x14ac:dyDescent="0.2"/>
    <row r="23952" ht="10.199999999999999" hidden="1" x14ac:dyDescent="0.2"/>
    <row r="23953" ht="10.199999999999999" hidden="1" x14ac:dyDescent="0.2"/>
    <row r="23954" ht="10.199999999999999" hidden="1" x14ac:dyDescent="0.2"/>
    <row r="23955" ht="10.199999999999999" hidden="1" x14ac:dyDescent="0.2"/>
    <row r="23956" ht="10.199999999999999" hidden="1" x14ac:dyDescent="0.2"/>
    <row r="23957" ht="10.199999999999999" hidden="1" x14ac:dyDescent="0.2"/>
    <row r="23958" ht="10.199999999999999" hidden="1" x14ac:dyDescent="0.2"/>
    <row r="23959" ht="10.199999999999999" hidden="1" x14ac:dyDescent="0.2"/>
    <row r="23960" ht="10.199999999999999" hidden="1" x14ac:dyDescent="0.2"/>
    <row r="23961" ht="10.199999999999999" hidden="1" x14ac:dyDescent="0.2"/>
    <row r="23962" ht="10.199999999999999" hidden="1" x14ac:dyDescent="0.2"/>
    <row r="23963" ht="10.199999999999999" hidden="1" x14ac:dyDescent="0.2"/>
    <row r="23964" ht="10.199999999999999" hidden="1" x14ac:dyDescent="0.2"/>
    <row r="23965" ht="10.199999999999999" hidden="1" x14ac:dyDescent="0.2"/>
    <row r="23966" ht="10.199999999999999" hidden="1" x14ac:dyDescent="0.2"/>
    <row r="23967" ht="10.199999999999999" hidden="1" x14ac:dyDescent="0.2"/>
    <row r="23968" ht="10.199999999999999" hidden="1" x14ac:dyDescent="0.2"/>
    <row r="23969" ht="10.199999999999999" hidden="1" x14ac:dyDescent="0.2"/>
    <row r="23970" ht="10.199999999999999" hidden="1" x14ac:dyDescent="0.2"/>
    <row r="23971" ht="10.199999999999999" hidden="1" x14ac:dyDescent="0.2"/>
    <row r="23972" ht="10.199999999999999" hidden="1" x14ac:dyDescent="0.2"/>
    <row r="23973" ht="10.199999999999999" hidden="1" x14ac:dyDescent="0.2"/>
    <row r="23974" ht="10.199999999999999" hidden="1" x14ac:dyDescent="0.2"/>
    <row r="23975" ht="10.199999999999999" hidden="1" x14ac:dyDescent="0.2"/>
    <row r="23976" ht="10.199999999999999" hidden="1" x14ac:dyDescent="0.2"/>
    <row r="23977" ht="10.199999999999999" hidden="1" x14ac:dyDescent="0.2"/>
    <row r="23978" ht="10.199999999999999" hidden="1" x14ac:dyDescent="0.2"/>
    <row r="23979" ht="10.199999999999999" hidden="1" x14ac:dyDescent="0.2"/>
    <row r="23980" ht="10.199999999999999" hidden="1" x14ac:dyDescent="0.2"/>
    <row r="23981" ht="10.199999999999999" hidden="1" x14ac:dyDescent="0.2"/>
    <row r="23982" ht="10.199999999999999" hidden="1" x14ac:dyDescent="0.2"/>
    <row r="23983" ht="10.199999999999999" hidden="1" x14ac:dyDescent="0.2"/>
    <row r="23984" ht="10.199999999999999" hidden="1" x14ac:dyDescent="0.2"/>
    <row r="23985" ht="10.199999999999999" hidden="1" x14ac:dyDescent="0.2"/>
    <row r="23986" ht="10.199999999999999" hidden="1" x14ac:dyDescent="0.2"/>
    <row r="23987" ht="10.199999999999999" hidden="1" x14ac:dyDescent="0.2"/>
    <row r="23988" ht="10.199999999999999" hidden="1" x14ac:dyDescent="0.2"/>
    <row r="23989" ht="10.199999999999999" hidden="1" x14ac:dyDescent="0.2"/>
    <row r="23990" ht="10.199999999999999" hidden="1" x14ac:dyDescent="0.2"/>
    <row r="23991" ht="10.199999999999999" hidden="1" x14ac:dyDescent="0.2"/>
    <row r="23992" ht="10.199999999999999" hidden="1" x14ac:dyDescent="0.2"/>
    <row r="23993" ht="10.199999999999999" hidden="1" x14ac:dyDescent="0.2"/>
    <row r="23994" ht="10.199999999999999" hidden="1" x14ac:dyDescent="0.2"/>
    <row r="23995" ht="10.199999999999999" hidden="1" x14ac:dyDescent="0.2"/>
    <row r="23996" ht="10.199999999999999" hidden="1" x14ac:dyDescent="0.2"/>
    <row r="23997" ht="10.199999999999999" hidden="1" x14ac:dyDescent="0.2"/>
    <row r="23998" ht="10.199999999999999" hidden="1" x14ac:dyDescent="0.2"/>
    <row r="23999" ht="10.199999999999999" hidden="1" x14ac:dyDescent="0.2"/>
    <row r="24000" ht="10.199999999999999" hidden="1" x14ac:dyDescent="0.2"/>
    <row r="24001" ht="10.199999999999999" hidden="1" x14ac:dyDescent="0.2"/>
    <row r="24002" ht="10.199999999999999" hidden="1" x14ac:dyDescent="0.2"/>
    <row r="24003" ht="10.199999999999999" hidden="1" x14ac:dyDescent="0.2"/>
    <row r="24004" ht="10.199999999999999" hidden="1" x14ac:dyDescent="0.2"/>
    <row r="24005" ht="10.199999999999999" hidden="1" x14ac:dyDescent="0.2"/>
    <row r="24006" ht="10.199999999999999" hidden="1" x14ac:dyDescent="0.2"/>
    <row r="24007" ht="10.199999999999999" hidden="1" x14ac:dyDescent="0.2"/>
    <row r="24008" ht="10.199999999999999" hidden="1" x14ac:dyDescent="0.2"/>
    <row r="24009" ht="10.199999999999999" hidden="1" x14ac:dyDescent="0.2"/>
    <row r="24010" ht="10.199999999999999" hidden="1" x14ac:dyDescent="0.2"/>
    <row r="24011" ht="10.199999999999999" hidden="1" x14ac:dyDescent="0.2"/>
    <row r="24012" ht="10.199999999999999" hidden="1" x14ac:dyDescent="0.2"/>
    <row r="24013" ht="10.199999999999999" hidden="1" x14ac:dyDescent="0.2"/>
    <row r="24014" ht="10.199999999999999" hidden="1" x14ac:dyDescent="0.2"/>
    <row r="24015" ht="10.199999999999999" hidden="1" x14ac:dyDescent="0.2"/>
    <row r="24016" ht="10.199999999999999" hidden="1" x14ac:dyDescent="0.2"/>
    <row r="24017" ht="10.199999999999999" hidden="1" x14ac:dyDescent="0.2"/>
    <row r="24018" ht="10.199999999999999" hidden="1" x14ac:dyDescent="0.2"/>
    <row r="24019" ht="10.199999999999999" hidden="1" x14ac:dyDescent="0.2"/>
    <row r="24020" ht="10.199999999999999" hidden="1" x14ac:dyDescent="0.2"/>
    <row r="24021" ht="10.199999999999999" hidden="1" x14ac:dyDescent="0.2"/>
    <row r="24022" ht="10.199999999999999" hidden="1" x14ac:dyDescent="0.2"/>
    <row r="24023" ht="10.199999999999999" hidden="1" x14ac:dyDescent="0.2"/>
    <row r="24024" ht="10.199999999999999" hidden="1" x14ac:dyDescent="0.2"/>
    <row r="24025" ht="10.199999999999999" hidden="1" x14ac:dyDescent="0.2"/>
    <row r="24026" ht="10.199999999999999" hidden="1" x14ac:dyDescent="0.2"/>
    <row r="24027" ht="10.199999999999999" hidden="1" x14ac:dyDescent="0.2"/>
    <row r="24028" ht="10.199999999999999" hidden="1" x14ac:dyDescent="0.2"/>
    <row r="24029" ht="10.199999999999999" hidden="1" x14ac:dyDescent="0.2"/>
    <row r="24030" ht="10.199999999999999" hidden="1" x14ac:dyDescent="0.2"/>
    <row r="24031" ht="10.199999999999999" hidden="1" x14ac:dyDescent="0.2"/>
    <row r="24032" ht="10.199999999999999" hidden="1" x14ac:dyDescent="0.2"/>
    <row r="24033" ht="10.199999999999999" hidden="1" x14ac:dyDescent="0.2"/>
    <row r="24034" ht="10.199999999999999" hidden="1" x14ac:dyDescent="0.2"/>
    <row r="24035" ht="10.199999999999999" hidden="1" x14ac:dyDescent="0.2"/>
    <row r="24036" ht="10.199999999999999" hidden="1" x14ac:dyDescent="0.2"/>
    <row r="24037" ht="10.199999999999999" hidden="1" x14ac:dyDescent="0.2"/>
    <row r="24038" ht="10.199999999999999" hidden="1" x14ac:dyDescent="0.2"/>
    <row r="24039" ht="10.199999999999999" hidden="1" x14ac:dyDescent="0.2"/>
    <row r="24040" ht="10.199999999999999" hidden="1" x14ac:dyDescent="0.2"/>
    <row r="24041" ht="10.199999999999999" hidden="1" x14ac:dyDescent="0.2"/>
    <row r="24042" ht="10.199999999999999" hidden="1" x14ac:dyDescent="0.2"/>
    <row r="24043" ht="10.199999999999999" hidden="1" x14ac:dyDescent="0.2"/>
    <row r="24044" ht="10.199999999999999" hidden="1" x14ac:dyDescent="0.2"/>
    <row r="24045" ht="10.199999999999999" hidden="1" x14ac:dyDescent="0.2"/>
    <row r="24046" ht="10.199999999999999" hidden="1" x14ac:dyDescent="0.2"/>
    <row r="24047" ht="10.199999999999999" hidden="1" x14ac:dyDescent="0.2"/>
    <row r="24048" ht="10.199999999999999" hidden="1" x14ac:dyDescent="0.2"/>
    <row r="24049" ht="10.199999999999999" hidden="1" x14ac:dyDescent="0.2"/>
    <row r="24050" ht="10.199999999999999" hidden="1" x14ac:dyDescent="0.2"/>
    <row r="24051" ht="10.199999999999999" hidden="1" x14ac:dyDescent="0.2"/>
    <row r="24052" ht="10.199999999999999" hidden="1" x14ac:dyDescent="0.2"/>
    <row r="24053" ht="10.199999999999999" hidden="1" x14ac:dyDescent="0.2"/>
    <row r="24054" ht="10.199999999999999" hidden="1" x14ac:dyDescent="0.2"/>
    <row r="24055" ht="10.199999999999999" hidden="1" x14ac:dyDescent="0.2"/>
    <row r="24056" ht="10.199999999999999" hidden="1" x14ac:dyDescent="0.2"/>
    <row r="24057" ht="10.199999999999999" hidden="1" x14ac:dyDescent="0.2"/>
    <row r="24058" ht="10.199999999999999" hidden="1" x14ac:dyDescent="0.2"/>
    <row r="24059" ht="10.199999999999999" hidden="1" x14ac:dyDescent="0.2"/>
    <row r="24060" ht="10.199999999999999" hidden="1" x14ac:dyDescent="0.2"/>
    <row r="24061" ht="10.199999999999999" hidden="1" x14ac:dyDescent="0.2"/>
    <row r="24062" ht="10.199999999999999" hidden="1" x14ac:dyDescent="0.2"/>
    <row r="24063" ht="10.199999999999999" hidden="1" x14ac:dyDescent="0.2"/>
    <row r="24064" ht="10.199999999999999" hidden="1" x14ac:dyDescent="0.2"/>
    <row r="24065" ht="10.199999999999999" hidden="1" x14ac:dyDescent="0.2"/>
    <row r="24066" ht="10.199999999999999" hidden="1" x14ac:dyDescent="0.2"/>
    <row r="24067" ht="10.199999999999999" hidden="1" x14ac:dyDescent="0.2"/>
    <row r="24068" ht="10.199999999999999" hidden="1" x14ac:dyDescent="0.2"/>
    <row r="24069" ht="10.199999999999999" hidden="1" x14ac:dyDescent="0.2"/>
    <row r="24070" ht="10.199999999999999" hidden="1" x14ac:dyDescent="0.2"/>
    <row r="24071" ht="10.199999999999999" hidden="1" x14ac:dyDescent="0.2"/>
    <row r="24072" ht="10.199999999999999" hidden="1" x14ac:dyDescent="0.2"/>
    <row r="24073" ht="10.199999999999999" hidden="1" x14ac:dyDescent="0.2"/>
    <row r="24074" ht="10.199999999999999" hidden="1" x14ac:dyDescent="0.2"/>
    <row r="24075" ht="10.199999999999999" hidden="1" x14ac:dyDescent="0.2"/>
    <row r="24076" ht="10.199999999999999" hidden="1" x14ac:dyDescent="0.2"/>
    <row r="24077" ht="10.199999999999999" hidden="1" x14ac:dyDescent="0.2"/>
    <row r="24078" ht="10.199999999999999" hidden="1" x14ac:dyDescent="0.2"/>
    <row r="24079" ht="10.199999999999999" hidden="1" x14ac:dyDescent="0.2"/>
    <row r="24080" ht="10.199999999999999" hidden="1" x14ac:dyDescent="0.2"/>
    <row r="24081" ht="10.199999999999999" hidden="1" x14ac:dyDescent="0.2"/>
    <row r="24082" ht="10.199999999999999" hidden="1" x14ac:dyDescent="0.2"/>
    <row r="24083" ht="10.199999999999999" hidden="1" x14ac:dyDescent="0.2"/>
    <row r="24084" ht="10.199999999999999" hidden="1" x14ac:dyDescent="0.2"/>
    <row r="24085" ht="10.199999999999999" hidden="1" x14ac:dyDescent="0.2"/>
    <row r="24086" ht="10.199999999999999" hidden="1" x14ac:dyDescent="0.2"/>
    <row r="24087" ht="10.199999999999999" hidden="1" x14ac:dyDescent="0.2"/>
    <row r="24088" ht="10.199999999999999" hidden="1" x14ac:dyDescent="0.2"/>
    <row r="24089" ht="10.199999999999999" hidden="1" x14ac:dyDescent="0.2"/>
    <row r="24090" ht="10.199999999999999" hidden="1" x14ac:dyDescent="0.2"/>
    <row r="24091" ht="10.199999999999999" hidden="1" x14ac:dyDescent="0.2"/>
    <row r="24092" ht="10.199999999999999" hidden="1" x14ac:dyDescent="0.2"/>
    <row r="24093" ht="10.199999999999999" hidden="1" x14ac:dyDescent="0.2"/>
    <row r="24094" ht="10.199999999999999" hidden="1" x14ac:dyDescent="0.2"/>
    <row r="24095" ht="10.199999999999999" hidden="1" x14ac:dyDescent="0.2"/>
    <row r="24096" ht="10.199999999999999" hidden="1" x14ac:dyDescent="0.2"/>
    <row r="24097" ht="10.199999999999999" hidden="1" x14ac:dyDescent="0.2"/>
    <row r="24098" ht="10.199999999999999" hidden="1" x14ac:dyDescent="0.2"/>
    <row r="24099" ht="10.199999999999999" hidden="1" x14ac:dyDescent="0.2"/>
    <row r="24100" ht="10.199999999999999" hidden="1" x14ac:dyDescent="0.2"/>
    <row r="24101" ht="10.199999999999999" hidden="1" x14ac:dyDescent="0.2"/>
    <row r="24102" ht="10.199999999999999" hidden="1" x14ac:dyDescent="0.2"/>
    <row r="24103" ht="10.199999999999999" hidden="1" x14ac:dyDescent="0.2"/>
    <row r="24104" ht="10.199999999999999" hidden="1" x14ac:dyDescent="0.2"/>
    <row r="24105" ht="10.199999999999999" hidden="1" x14ac:dyDescent="0.2"/>
    <row r="24106" ht="10.199999999999999" hidden="1" x14ac:dyDescent="0.2"/>
    <row r="24107" ht="10.199999999999999" hidden="1" x14ac:dyDescent="0.2"/>
    <row r="24108" ht="10.199999999999999" hidden="1" x14ac:dyDescent="0.2"/>
    <row r="24109" ht="10.199999999999999" hidden="1" x14ac:dyDescent="0.2"/>
    <row r="24110" ht="10.199999999999999" hidden="1" x14ac:dyDescent="0.2"/>
    <row r="24111" ht="10.199999999999999" hidden="1" x14ac:dyDescent="0.2"/>
    <row r="24112" ht="10.199999999999999" hidden="1" x14ac:dyDescent="0.2"/>
    <row r="24113" ht="10.199999999999999" hidden="1" x14ac:dyDescent="0.2"/>
    <row r="24114" ht="10.199999999999999" hidden="1" x14ac:dyDescent="0.2"/>
    <row r="24115" ht="10.199999999999999" hidden="1" x14ac:dyDescent="0.2"/>
    <row r="24116" ht="10.199999999999999" hidden="1" x14ac:dyDescent="0.2"/>
    <row r="24117" ht="10.199999999999999" hidden="1" x14ac:dyDescent="0.2"/>
    <row r="24118" ht="10.199999999999999" hidden="1" x14ac:dyDescent="0.2"/>
    <row r="24119" ht="10.199999999999999" hidden="1" x14ac:dyDescent="0.2"/>
    <row r="24120" ht="10.199999999999999" hidden="1" x14ac:dyDescent="0.2"/>
    <row r="24121" ht="10.199999999999999" hidden="1" x14ac:dyDescent="0.2"/>
    <row r="24122" ht="10.199999999999999" hidden="1" x14ac:dyDescent="0.2"/>
    <row r="24123" ht="10.199999999999999" hidden="1" x14ac:dyDescent="0.2"/>
    <row r="24124" ht="10.199999999999999" hidden="1" x14ac:dyDescent="0.2"/>
    <row r="24125" ht="10.199999999999999" hidden="1" x14ac:dyDescent="0.2"/>
    <row r="24126" ht="10.199999999999999" hidden="1" x14ac:dyDescent="0.2"/>
    <row r="24127" ht="10.199999999999999" hidden="1" x14ac:dyDescent="0.2"/>
    <row r="24128" ht="10.199999999999999" hidden="1" x14ac:dyDescent="0.2"/>
    <row r="24129" ht="10.199999999999999" hidden="1" x14ac:dyDescent="0.2"/>
    <row r="24130" ht="10.199999999999999" hidden="1" x14ac:dyDescent="0.2"/>
    <row r="24131" ht="10.199999999999999" hidden="1" x14ac:dyDescent="0.2"/>
    <row r="24132" ht="10.199999999999999" hidden="1" x14ac:dyDescent="0.2"/>
    <row r="24133" ht="10.199999999999999" hidden="1" x14ac:dyDescent="0.2"/>
    <row r="24134" ht="10.199999999999999" hidden="1" x14ac:dyDescent="0.2"/>
    <row r="24135" ht="10.199999999999999" hidden="1" x14ac:dyDescent="0.2"/>
    <row r="24136" ht="10.199999999999999" hidden="1" x14ac:dyDescent="0.2"/>
    <row r="24137" ht="10.199999999999999" hidden="1" x14ac:dyDescent="0.2"/>
    <row r="24138" ht="10.199999999999999" hidden="1" x14ac:dyDescent="0.2"/>
    <row r="24139" ht="10.199999999999999" hidden="1" x14ac:dyDescent="0.2"/>
    <row r="24140" ht="10.199999999999999" hidden="1" x14ac:dyDescent="0.2"/>
    <row r="24141" ht="10.199999999999999" hidden="1" x14ac:dyDescent="0.2"/>
    <row r="24142" ht="10.199999999999999" hidden="1" x14ac:dyDescent="0.2"/>
    <row r="24143" ht="10.199999999999999" hidden="1" x14ac:dyDescent="0.2"/>
    <row r="24144" ht="10.199999999999999" hidden="1" x14ac:dyDescent="0.2"/>
    <row r="24145" ht="10.199999999999999" hidden="1" x14ac:dyDescent="0.2"/>
    <row r="24146" ht="10.199999999999999" hidden="1" x14ac:dyDescent="0.2"/>
    <row r="24147" ht="10.199999999999999" hidden="1" x14ac:dyDescent="0.2"/>
    <row r="24148" ht="10.199999999999999" hidden="1" x14ac:dyDescent="0.2"/>
    <row r="24149" ht="10.199999999999999" hidden="1" x14ac:dyDescent="0.2"/>
    <row r="24150" ht="10.199999999999999" hidden="1" x14ac:dyDescent="0.2"/>
    <row r="24151" ht="10.199999999999999" hidden="1" x14ac:dyDescent="0.2"/>
    <row r="24152" ht="10.199999999999999" hidden="1" x14ac:dyDescent="0.2"/>
    <row r="24153" ht="10.199999999999999" hidden="1" x14ac:dyDescent="0.2"/>
    <row r="24154" ht="10.199999999999999" hidden="1" x14ac:dyDescent="0.2"/>
    <row r="24155" ht="10.199999999999999" hidden="1" x14ac:dyDescent="0.2"/>
    <row r="24156" ht="10.199999999999999" hidden="1" x14ac:dyDescent="0.2"/>
    <row r="24157" ht="10.199999999999999" hidden="1" x14ac:dyDescent="0.2"/>
    <row r="24158" ht="10.199999999999999" hidden="1" x14ac:dyDescent="0.2"/>
    <row r="24159" ht="10.199999999999999" hidden="1" x14ac:dyDescent="0.2"/>
    <row r="24160" ht="10.199999999999999" hidden="1" x14ac:dyDescent="0.2"/>
    <row r="24161" ht="10.199999999999999" hidden="1" x14ac:dyDescent="0.2"/>
    <row r="24162" ht="10.199999999999999" hidden="1" x14ac:dyDescent="0.2"/>
    <row r="24163" ht="10.199999999999999" hidden="1" x14ac:dyDescent="0.2"/>
    <row r="24164" ht="10.199999999999999" hidden="1" x14ac:dyDescent="0.2"/>
    <row r="24165" ht="10.199999999999999" hidden="1" x14ac:dyDescent="0.2"/>
    <row r="24166" ht="10.199999999999999" hidden="1" x14ac:dyDescent="0.2"/>
    <row r="24167" ht="10.199999999999999" hidden="1" x14ac:dyDescent="0.2"/>
    <row r="24168" ht="10.199999999999999" hidden="1" x14ac:dyDescent="0.2"/>
    <row r="24169" ht="10.199999999999999" hidden="1" x14ac:dyDescent="0.2"/>
    <row r="24170" ht="10.199999999999999" hidden="1" x14ac:dyDescent="0.2"/>
    <row r="24171" ht="10.199999999999999" hidden="1" x14ac:dyDescent="0.2"/>
    <row r="24172" ht="10.199999999999999" hidden="1" x14ac:dyDescent="0.2"/>
    <row r="24173" ht="10.199999999999999" hidden="1" x14ac:dyDescent="0.2"/>
    <row r="24174" ht="10.199999999999999" hidden="1" x14ac:dyDescent="0.2"/>
    <row r="24175" ht="10.199999999999999" hidden="1" x14ac:dyDescent="0.2"/>
    <row r="24176" ht="10.199999999999999" hidden="1" x14ac:dyDescent="0.2"/>
    <row r="24177" ht="10.199999999999999" hidden="1" x14ac:dyDescent="0.2"/>
    <row r="24178" ht="10.199999999999999" hidden="1" x14ac:dyDescent="0.2"/>
    <row r="24179" ht="10.199999999999999" hidden="1" x14ac:dyDescent="0.2"/>
    <row r="24180" ht="10.199999999999999" hidden="1" x14ac:dyDescent="0.2"/>
    <row r="24181" ht="10.199999999999999" hidden="1" x14ac:dyDescent="0.2"/>
    <row r="24182" ht="10.199999999999999" hidden="1" x14ac:dyDescent="0.2"/>
    <row r="24183" ht="10.199999999999999" hidden="1" x14ac:dyDescent="0.2"/>
    <row r="24184" ht="10.199999999999999" hidden="1" x14ac:dyDescent="0.2"/>
    <row r="24185" ht="10.199999999999999" hidden="1" x14ac:dyDescent="0.2"/>
    <row r="24186" ht="10.199999999999999" hidden="1" x14ac:dyDescent="0.2"/>
    <row r="24187" ht="10.199999999999999" hidden="1" x14ac:dyDescent="0.2"/>
    <row r="24188" ht="10.199999999999999" hidden="1" x14ac:dyDescent="0.2"/>
    <row r="24189" ht="10.199999999999999" hidden="1" x14ac:dyDescent="0.2"/>
    <row r="24190" ht="10.199999999999999" hidden="1" x14ac:dyDescent="0.2"/>
    <row r="24191" ht="10.199999999999999" hidden="1" x14ac:dyDescent="0.2"/>
    <row r="24192" ht="10.199999999999999" hidden="1" x14ac:dyDescent="0.2"/>
    <row r="24193" ht="10.199999999999999" hidden="1" x14ac:dyDescent="0.2"/>
    <row r="24194" ht="10.199999999999999" hidden="1" x14ac:dyDescent="0.2"/>
    <row r="24195" ht="10.199999999999999" hidden="1" x14ac:dyDescent="0.2"/>
    <row r="24196" ht="10.199999999999999" hidden="1" x14ac:dyDescent="0.2"/>
    <row r="24197" ht="10.199999999999999" hidden="1" x14ac:dyDescent="0.2"/>
    <row r="24198" ht="10.199999999999999" hidden="1" x14ac:dyDescent="0.2"/>
    <row r="24199" ht="10.199999999999999" hidden="1" x14ac:dyDescent="0.2"/>
    <row r="24200" ht="10.199999999999999" hidden="1" x14ac:dyDescent="0.2"/>
    <row r="24201" ht="10.199999999999999" hidden="1" x14ac:dyDescent="0.2"/>
    <row r="24202" ht="10.199999999999999" hidden="1" x14ac:dyDescent="0.2"/>
    <row r="24203" ht="10.199999999999999" hidden="1" x14ac:dyDescent="0.2"/>
    <row r="24204" ht="10.199999999999999" hidden="1" x14ac:dyDescent="0.2"/>
    <row r="24205" ht="10.199999999999999" hidden="1" x14ac:dyDescent="0.2"/>
    <row r="24206" ht="10.199999999999999" hidden="1" x14ac:dyDescent="0.2"/>
    <row r="24207" ht="10.199999999999999" hidden="1" x14ac:dyDescent="0.2"/>
    <row r="24208" ht="10.199999999999999" hidden="1" x14ac:dyDescent="0.2"/>
    <row r="24209" ht="10.199999999999999" hidden="1" x14ac:dyDescent="0.2"/>
    <row r="24210" ht="10.199999999999999" hidden="1" x14ac:dyDescent="0.2"/>
    <row r="24211" ht="10.199999999999999" hidden="1" x14ac:dyDescent="0.2"/>
    <row r="24212" ht="10.199999999999999" hidden="1" x14ac:dyDescent="0.2"/>
    <row r="24213" ht="10.199999999999999" hidden="1" x14ac:dyDescent="0.2"/>
    <row r="24214" ht="10.199999999999999" hidden="1" x14ac:dyDescent="0.2"/>
    <row r="24215" ht="10.199999999999999" hidden="1" x14ac:dyDescent="0.2"/>
    <row r="24216" ht="10.199999999999999" hidden="1" x14ac:dyDescent="0.2"/>
    <row r="24217" ht="10.199999999999999" hidden="1" x14ac:dyDescent="0.2"/>
    <row r="24218" ht="10.199999999999999" hidden="1" x14ac:dyDescent="0.2"/>
    <row r="24219" ht="10.199999999999999" hidden="1" x14ac:dyDescent="0.2"/>
    <row r="24220" ht="10.199999999999999" hidden="1" x14ac:dyDescent="0.2"/>
    <row r="24221" ht="10.199999999999999" hidden="1" x14ac:dyDescent="0.2"/>
    <row r="24222" ht="10.199999999999999" hidden="1" x14ac:dyDescent="0.2"/>
    <row r="24223" ht="10.199999999999999" hidden="1" x14ac:dyDescent="0.2"/>
    <row r="24224" ht="10.199999999999999" hidden="1" x14ac:dyDescent="0.2"/>
    <row r="24225" ht="10.199999999999999" hidden="1" x14ac:dyDescent="0.2"/>
    <row r="24226" ht="10.199999999999999" hidden="1" x14ac:dyDescent="0.2"/>
    <row r="24227" ht="10.199999999999999" hidden="1" x14ac:dyDescent="0.2"/>
    <row r="24228" ht="10.199999999999999" hidden="1" x14ac:dyDescent="0.2"/>
    <row r="24229" ht="10.199999999999999" hidden="1" x14ac:dyDescent="0.2"/>
    <row r="24230" ht="10.199999999999999" hidden="1" x14ac:dyDescent="0.2"/>
    <row r="24231" ht="10.199999999999999" hidden="1" x14ac:dyDescent="0.2"/>
    <row r="24232" ht="10.199999999999999" hidden="1" x14ac:dyDescent="0.2"/>
    <row r="24233" ht="10.199999999999999" hidden="1" x14ac:dyDescent="0.2"/>
    <row r="24234" ht="10.199999999999999" hidden="1" x14ac:dyDescent="0.2"/>
    <row r="24235" ht="10.199999999999999" hidden="1" x14ac:dyDescent="0.2"/>
    <row r="24236" ht="10.199999999999999" hidden="1" x14ac:dyDescent="0.2"/>
    <row r="24237" ht="10.199999999999999" hidden="1" x14ac:dyDescent="0.2"/>
    <row r="24238" ht="10.199999999999999" hidden="1" x14ac:dyDescent="0.2"/>
    <row r="24239" ht="10.199999999999999" hidden="1" x14ac:dyDescent="0.2"/>
    <row r="24240" ht="10.199999999999999" hidden="1" x14ac:dyDescent="0.2"/>
    <row r="24241" ht="10.199999999999999" hidden="1" x14ac:dyDescent="0.2"/>
    <row r="24242" ht="10.199999999999999" hidden="1" x14ac:dyDescent="0.2"/>
    <row r="24243" ht="10.199999999999999" hidden="1" x14ac:dyDescent="0.2"/>
    <row r="24244" ht="10.199999999999999" hidden="1" x14ac:dyDescent="0.2"/>
    <row r="24245" ht="10.199999999999999" hidden="1" x14ac:dyDescent="0.2"/>
    <row r="24246" ht="10.199999999999999" hidden="1" x14ac:dyDescent="0.2"/>
    <row r="24247" ht="10.199999999999999" hidden="1" x14ac:dyDescent="0.2"/>
    <row r="24248" ht="10.199999999999999" hidden="1" x14ac:dyDescent="0.2"/>
    <row r="24249" ht="10.199999999999999" hidden="1" x14ac:dyDescent="0.2"/>
    <row r="24250" ht="10.199999999999999" hidden="1" x14ac:dyDescent="0.2"/>
    <row r="24251" ht="10.199999999999999" hidden="1" x14ac:dyDescent="0.2"/>
    <row r="24252" ht="10.199999999999999" hidden="1" x14ac:dyDescent="0.2"/>
    <row r="24253" ht="10.199999999999999" hidden="1" x14ac:dyDescent="0.2"/>
    <row r="24254" ht="10.199999999999999" hidden="1" x14ac:dyDescent="0.2"/>
    <row r="24255" ht="10.199999999999999" hidden="1" x14ac:dyDescent="0.2"/>
    <row r="24256" ht="10.199999999999999" hidden="1" x14ac:dyDescent="0.2"/>
    <row r="24257" ht="10.199999999999999" hidden="1" x14ac:dyDescent="0.2"/>
    <row r="24258" ht="10.199999999999999" hidden="1" x14ac:dyDescent="0.2"/>
    <row r="24259" ht="10.199999999999999" hidden="1" x14ac:dyDescent="0.2"/>
    <row r="24260" ht="10.199999999999999" hidden="1" x14ac:dyDescent="0.2"/>
    <row r="24261" ht="10.199999999999999" hidden="1" x14ac:dyDescent="0.2"/>
    <row r="24262" ht="10.199999999999999" hidden="1" x14ac:dyDescent="0.2"/>
    <row r="24263" ht="10.199999999999999" hidden="1" x14ac:dyDescent="0.2"/>
    <row r="24264" ht="10.199999999999999" hidden="1" x14ac:dyDescent="0.2"/>
    <row r="24265" ht="10.199999999999999" hidden="1" x14ac:dyDescent="0.2"/>
    <row r="24266" ht="10.199999999999999" hidden="1" x14ac:dyDescent="0.2"/>
    <row r="24267" ht="10.199999999999999" hidden="1" x14ac:dyDescent="0.2"/>
    <row r="24268" ht="10.199999999999999" hidden="1" x14ac:dyDescent="0.2"/>
    <row r="24269" ht="10.199999999999999" hidden="1" x14ac:dyDescent="0.2"/>
    <row r="24270" ht="10.199999999999999" hidden="1" x14ac:dyDescent="0.2"/>
    <row r="24271" ht="10.199999999999999" hidden="1" x14ac:dyDescent="0.2"/>
    <row r="24272" ht="10.199999999999999" hidden="1" x14ac:dyDescent="0.2"/>
    <row r="24273" ht="10.199999999999999" hidden="1" x14ac:dyDescent="0.2"/>
    <row r="24274" ht="10.199999999999999" hidden="1" x14ac:dyDescent="0.2"/>
    <row r="24275" ht="10.199999999999999" hidden="1" x14ac:dyDescent="0.2"/>
    <row r="24276" ht="10.199999999999999" hidden="1" x14ac:dyDescent="0.2"/>
    <row r="24277" ht="10.199999999999999" hidden="1" x14ac:dyDescent="0.2"/>
    <row r="24278" ht="10.199999999999999" hidden="1" x14ac:dyDescent="0.2"/>
    <row r="24279" ht="10.199999999999999" hidden="1" x14ac:dyDescent="0.2"/>
    <row r="24280" ht="10.199999999999999" hidden="1" x14ac:dyDescent="0.2"/>
    <row r="24281" ht="10.199999999999999" hidden="1" x14ac:dyDescent="0.2"/>
    <row r="24282" ht="10.199999999999999" hidden="1" x14ac:dyDescent="0.2"/>
    <row r="24283" ht="10.199999999999999" hidden="1" x14ac:dyDescent="0.2"/>
    <row r="24284" ht="10.199999999999999" hidden="1" x14ac:dyDescent="0.2"/>
    <row r="24285" ht="10.199999999999999" hidden="1" x14ac:dyDescent="0.2"/>
    <row r="24286" ht="10.199999999999999" hidden="1" x14ac:dyDescent="0.2"/>
    <row r="24287" ht="10.199999999999999" hidden="1" x14ac:dyDescent="0.2"/>
    <row r="24288" ht="10.199999999999999" hidden="1" x14ac:dyDescent="0.2"/>
    <row r="24289" ht="10.199999999999999" hidden="1" x14ac:dyDescent="0.2"/>
    <row r="24290" ht="10.199999999999999" hidden="1" x14ac:dyDescent="0.2"/>
    <row r="24291" ht="10.199999999999999" hidden="1" x14ac:dyDescent="0.2"/>
    <row r="24292" ht="10.199999999999999" hidden="1" x14ac:dyDescent="0.2"/>
    <row r="24293" ht="10.199999999999999" hidden="1" x14ac:dyDescent="0.2"/>
    <row r="24294" ht="10.199999999999999" hidden="1" x14ac:dyDescent="0.2"/>
    <row r="24295" ht="10.199999999999999" hidden="1" x14ac:dyDescent="0.2"/>
    <row r="24296" ht="10.199999999999999" hidden="1" x14ac:dyDescent="0.2"/>
    <row r="24297" ht="10.199999999999999" hidden="1" x14ac:dyDescent="0.2"/>
    <row r="24298" ht="10.199999999999999" hidden="1" x14ac:dyDescent="0.2"/>
    <row r="24299" ht="10.199999999999999" hidden="1" x14ac:dyDescent="0.2"/>
    <row r="24300" ht="10.199999999999999" hidden="1" x14ac:dyDescent="0.2"/>
    <row r="24301" ht="10.199999999999999" hidden="1" x14ac:dyDescent="0.2"/>
    <row r="24302" ht="10.199999999999999" hidden="1" x14ac:dyDescent="0.2"/>
    <row r="24303" ht="10.199999999999999" hidden="1" x14ac:dyDescent="0.2"/>
    <row r="24304" ht="10.199999999999999" hidden="1" x14ac:dyDescent="0.2"/>
    <row r="24305" ht="10.199999999999999" hidden="1" x14ac:dyDescent="0.2"/>
    <row r="24306" ht="10.199999999999999" hidden="1" x14ac:dyDescent="0.2"/>
    <row r="24307" ht="10.199999999999999" hidden="1" x14ac:dyDescent="0.2"/>
    <row r="24308" ht="10.199999999999999" hidden="1" x14ac:dyDescent="0.2"/>
    <row r="24309" ht="10.199999999999999" hidden="1" x14ac:dyDescent="0.2"/>
    <row r="24310" ht="10.199999999999999" hidden="1" x14ac:dyDescent="0.2"/>
    <row r="24311" ht="10.199999999999999" hidden="1" x14ac:dyDescent="0.2"/>
    <row r="24312" ht="10.199999999999999" hidden="1" x14ac:dyDescent="0.2"/>
    <row r="24313" ht="10.199999999999999" hidden="1" x14ac:dyDescent="0.2"/>
    <row r="24314" ht="10.199999999999999" hidden="1" x14ac:dyDescent="0.2"/>
    <row r="24315" ht="10.199999999999999" hidden="1" x14ac:dyDescent="0.2"/>
    <row r="24316" ht="10.199999999999999" hidden="1" x14ac:dyDescent="0.2"/>
    <row r="24317" ht="10.199999999999999" hidden="1" x14ac:dyDescent="0.2"/>
    <row r="24318" ht="10.199999999999999" hidden="1" x14ac:dyDescent="0.2"/>
    <row r="24319" ht="10.199999999999999" hidden="1" x14ac:dyDescent="0.2"/>
    <row r="24320" ht="10.199999999999999" hidden="1" x14ac:dyDescent="0.2"/>
    <row r="24321" ht="10.199999999999999" hidden="1" x14ac:dyDescent="0.2"/>
    <row r="24322" ht="10.199999999999999" hidden="1" x14ac:dyDescent="0.2"/>
    <row r="24323" ht="10.199999999999999" hidden="1" x14ac:dyDescent="0.2"/>
    <row r="24324" ht="10.199999999999999" hidden="1" x14ac:dyDescent="0.2"/>
    <row r="24325" ht="10.199999999999999" hidden="1" x14ac:dyDescent="0.2"/>
    <row r="24326" ht="10.199999999999999" hidden="1" x14ac:dyDescent="0.2"/>
    <row r="24327" ht="10.199999999999999" hidden="1" x14ac:dyDescent="0.2"/>
    <row r="24328" ht="10.199999999999999" hidden="1" x14ac:dyDescent="0.2"/>
    <row r="24329" ht="10.199999999999999" hidden="1" x14ac:dyDescent="0.2"/>
    <row r="24330" ht="10.199999999999999" hidden="1" x14ac:dyDescent="0.2"/>
    <row r="24331" ht="10.199999999999999" hidden="1" x14ac:dyDescent="0.2"/>
    <row r="24332" ht="10.199999999999999" hidden="1" x14ac:dyDescent="0.2"/>
    <row r="24333" ht="10.199999999999999" hidden="1" x14ac:dyDescent="0.2"/>
    <row r="24334" ht="10.199999999999999" hidden="1" x14ac:dyDescent="0.2"/>
    <row r="24335" ht="10.199999999999999" hidden="1" x14ac:dyDescent="0.2"/>
    <row r="24336" ht="10.199999999999999" hidden="1" x14ac:dyDescent="0.2"/>
    <row r="24337" ht="10.199999999999999" hidden="1" x14ac:dyDescent="0.2"/>
    <row r="24338" ht="10.199999999999999" hidden="1" x14ac:dyDescent="0.2"/>
    <row r="24339" ht="10.199999999999999" hidden="1" x14ac:dyDescent="0.2"/>
    <row r="24340" ht="10.199999999999999" hidden="1" x14ac:dyDescent="0.2"/>
    <row r="24341" ht="10.199999999999999" hidden="1" x14ac:dyDescent="0.2"/>
    <row r="24342" ht="10.199999999999999" hidden="1" x14ac:dyDescent="0.2"/>
    <row r="24343" ht="10.199999999999999" hidden="1" x14ac:dyDescent="0.2"/>
    <row r="24344" ht="10.199999999999999" hidden="1" x14ac:dyDescent="0.2"/>
    <row r="24345" ht="10.199999999999999" hidden="1" x14ac:dyDescent="0.2"/>
    <row r="24346" ht="10.199999999999999" hidden="1" x14ac:dyDescent="0.2"/>
    <row r="24347" ht="10.199999999999999" hidden="1" x14ac:dyDescent="0.2"/>
    <row r="24348" ht="10.199999999999999" hidden="1" x14ac:dyDescent="0.2"/>
    <row r="24349" ht="10.199999999999999" hidden="1" x14ac:dyDescent="0.2"/>
    <row r="24350" ht="10.199999999999999" hidden="1" x14ac:dyDescent="0.2"/>
    <row r="24351" ht="10.199999999999999" hidden="1" x14ac:dyDescent="0.2"/>
    <row r="24352" ht="10.199999999999999" hidden="1" x14ac:dyDescent="0.2"/>
    <row r="24353" ht="10.199999999999999" hidden="1" x14ac:dyDescent="0.2"/>
    <row r="24354" ht="10.199999999999999" hidden="1" x14ac:dyDescent="0.2"/>
    <row r="24355" ht="10.199999999999999" hidden="1" x14ac:dyDescent="0.2"/>
    <row r="24356" ht="10.199999999999999" hidden="1" x14ac:dyDescent="0.2"/>
    <row r="24357" ht="10.199999999999999" hidden="1" x14ac:dyDescent="0.2"/>
    <row r="24358" ht="10.199999999999999" hidden="1" x14ac:dyDescent="0.2"/>
    <row r="24359" ht="10.199999999999999" hidden="1" x14ac:dyDescent="0.2"/>
    <row r="24360" ht="10.199999999999999" hidden="1" x14ac:dyDescent="0.2"/>
    <row r="24361" ht="10.199999999999999" hidden="1" x14ac:dyDescent="0.2"/>
    <row r="24362" ht="10.199999999999999" hidden="1" x14ac:dyDescent="0.2"/>
    <row r="24363" ht="10.199999999999999" hidden="1" x14ac:dyDescent="0.2"/>
    <row r="24364" ht="10.199999999999999" hidden="1" x14ac:dyDescent="0.2"/>
    <row r="24365" ht="10.199999999999999" hidden="1" x14ac:dyDescent="0.2"/>
    <row r="24366" ht="10.199999999999999" hidden="1" x14ac:dyDescent="0.2"/>
    <row r="24367" ht="10.199999999999999" hidden="1" x14ac:dyDescent="0.2"/>
    <row r="24368" ht="10.199999999999999" hidden="1" x14ac:dyDescent="0.2"/>
    <row r="24369" ht="10.199999999999999" hidden="1" x14ac:dyDescent="0.2"/>
    <row r="24370" ht="10.199999999999999" hidden="1" x14ac:dyDescent="0.2"/>
    <row r="24371" ht="10.199999999999999" hidden="1" x14ac:dyDescent="0.2"/>
    <row r="24372" ht="10.199999999999999" hidden="1" x14ac:dyDescent="0.2"/>
    <row r="24373" ht="10.199999999999999" hidden="1" x14ac:dyDescent="0.2"/>
    <row r="24374" ht="10.199999999999999" hidden="1" x14ac:dyDescent="0.2"/>
    <row r="24375" ht="10.199999999999999" hidden="1" x14ac:dyDescent="0.2"/>
    <row r="24376" ht="10.199999999999999" hidden="1" x14ac:dyDescent="0.2"/>
    <row r="24377" ht="10.199999999999999" hidden="1" x14ac:dyDescent="0.2"/>
    <row r="24378" ht="10.199999999999999" hidden="1" x14ac:dyDescent="0.2"/>
    <row r="24379" ht="10.199999999999999" hidden="1" x14ac:dyDescent="0.2"/>
    <row r="24380" ht="10.199999999999999" hidden="1" x14ac:dyDescent="0.2"/>
    <row r="24381" ht="10.199999999999999" hidden="1" x14ac:dyDescent="0.2"/>
    <row r="24382" ht="10.199999999999999" hidden="1" x14ac:dyDescent="0.2"/>
    <row r="24383" ht="10.199999999999999" hidden="1" x14ac:dyDescent="0.2"/>
    <row r="24384" ht="10.199999999999999" hidden="1" x14ac:dyDescent="0.2"/>
    <row r="24385" ht="10.199999999999999" hidden="1" x14ac:dyDescent="0.2"/>
    <row r="24386" ht="10.199999999999999" hidden="1" x14ac:dyDescent="0.2"/>
    <row r="24387" ht="10.199999999999999" hidden="1" x14ac:dyDescent="0.2"/>
    <row r="24388" ht="10.199999999999999" hidden="1" x14ac:dyDescent="0.2"/>
    <row r="24389" ht="10.199999999999999" hidden="1" x14ac:dyDescent="0.2"/>
    <row r="24390" ht="10.199999999999999" hidden="1" x14ac:dyDescent="0.2"/>
    <row r="24391" ht="10.199999999999999" hidden="1" x14ac:dyDescent="0.2"/>
    <row r="24392" ht="10.199999999999999" hidden="1" x14ac:dyDescent="0.2"/>
    <row r="24393" ht="10.199999999999999" hidden="1" x14ac:dyDescent="0.2"/>
    <row r="24394" ht="10.199999999999999" hidden="1" x14ac:dyDescent="0.2"/>
    <row r="24395" ht="10.199999999999999" hidden="1" x14ac:dyDescent="0.2"/>
    <row r="24396" ht="10.199999999999999" hidden="1" x14ac:dyDescent="0.2"/>
    <row r="24397" ht="10.199999999999999" hidden="1" x14ac:dyDescent="0.2"/>
    <row r="24398" ht="10.199999999999999" hidden="1" x14ac:dyDescent="0.2"/>
    <row r="24399" ht="10.199999999999999" hidden="1" x14ac:dyDescent="0.2"/>
    <row r="24400" ht="10.199999999999999" hidden="1" x14ac:dyDescent="0.2"/>
    <row r="24401" ht="10.199999999999999" hidden="1" x14ac:dyDescent="0.2"/>
    <row r="24402" ht="10.199999999999999" hidden="1" x14ac:dyDescent="0.2"/>
    <row r="24403" ht="10.199999999999999" hidden="1" x14ac:dyDescent="0.2"/>
    <row r="24404" ht="10.199999999999999" hidden="1" x14ac:dyDescent="0.2"/>
    <row r="24405" ht="10.199999999999999" hidden="1" x14ac:dyDescent="0.2"/>
    <row r="24406" ht="10.199999999999999" hidden="1" x14ac:dyDescent="0.2"/>
    <row r="24407" ht="10.199999999999999" hidden="1" x14ac:dyDescent="0.2"/>
    <row r="24408" ht="10.199999999999999" hidden="1" x14ac:dyDescent="0.2"/>
    <row r="24409" ht="10.199999999999999" hidden="1" x14ac:dyDescent="0.2"/>
    <row r="24410" ht="10.199999999999999" hidden="1" x14ac:dyDescent="0.2"/>
    <row r="24411" ht="10.199999999999999" hidden="1" x14ac:dyDescent="0.2"/>
    <row r="24412" ht="10.199999999999999" hidden="1" x14ac:dyDescent="0.2"/>
    <row r="24413" ht="10.199999999999999" hidden="1" x14ac:dyDescent="0.2"/>
    <row r="24414" ht="10.199999999999999" hidden="1" x14ac:dyDescent="0.2"/>
    <row r="24415" ht="10.199999999999999" hidden="1" x14ac:dyDescent="0.2"/>
    <row r="24416" ht="10.199999999999999" hidden="1" x14ac:dyDescent="0.2"/>
    <row r="24417" ht="10.199999999999999" hidden="1" x14ac:dyDescent="0.2"/>
    <row r="24418" ht="10.199999999999999" hidden="1" x14ac:dyDescent="0.2"/>
    <row r="24419" ht="10.199999999999999" hidden="1" x14ac:dyDescent="0.2"/>
    <row r="24420" ht="10.199999999999999" hidden="1" x14ac:dyDescent="0.2"/>
    <row r="24421" ht="10.199999999999999" hidden="1" x14ac:dyDescent="0.2"/>
    <row r="24422" ht="10.199999999999999" hidden="1" x14ac:dyDescent="0.2"/>
    <row r="24423" ht="10.199999999999999" hidden="1" x14ac:dyDescent="0.2"/>
    <row r="24424" ht="10.199999999999999" hidden="1" x14ac:dyDescent="0.2"/>
    <row r="24425" ht="10.199999999999999" hidden="1" x14ac:dyDescent="0.2"/>
    <row r="24426" ht="10.199999999999999" hidden="1" x14ac:dyDescent="0.2"/>
    <row r="24427" ht="10.199999999999999" hidden="1" x14ac:dyDescent="0.2"/>
    <row r="24428" ht="10.199999999999999" hidden="1" x14ac:dyDescent="0.2"/>
    <row r="24429" ht="10.199999999999999" hidden="1" x14ac:dyDescent="0.2"/>
    <row r="24430" ht="10.199999999999999" hidden="1" x14ac:dyDescent="0.2"/>
    <row r="24431" ht="10.199999999999999" hidden="1" x14ac:dyDescent="0.2"/>
    <row r="24432" ht="10.199999999999999" hidden="1" x14ac:dyDescent="0.2"/>
    <row r="24433" ht="10.199999999999999" hidden="1" x14ac:dyDescent="0.2"/>
    <row r="24434" ht="10.199999999999999" hidden="1" x14ac:dyDescent="0.2"/>
    <row r="24435" ht="10.199999999999999" hidden="1" x14ac:dyDescent="0.2"/>
    <row r="24436" ht="10.199999999999999" hidden="1" x14ac:dyDescent="0.2"/>
    <row r="24437" ht="10.199999999999999" hidden="1" x14ac:dyDescent="0.2"/>
    <row r="24438" ht="10.199999999999999" hidden="1" x14ac:dyDescent="0.2"/>
    <row r="24439" ht="10.199999999999999" hidden="1" x14ac:dyDescent="0.2"/>
    <row r="24440" ht="10.199999999999999" hidden="1" x14ac:dyDescent="0.2"/>
    <row r="24441" ht="10.199999999999999" hidden="1" x14ac:dyDescent="0.2"/>
    <row r="24442" ht="10.199999999999999" hidden="1" x14ac:dyDescent="0.2"/>
    <row r="24443" ht="10.199999999999999" hidden="1" x14ac:dyDescent="0.2"/>
    <row r="24444" ht="10.199999999999999" hidden="1" x14ac:dyDescent="0.2"/>
    <row r="24445" ht="10.199999999999999" hidden="1" x14ac:dyDescent="0.2"/>
    <row r="24446" ht="10.199999999999999" hidden="1" x14ac:dyDescent="0.2"/>
    <row r="24447" ht="10.199999999999999" hidden="1" x14ac:dyDescent="0.2"/>
    <row r="24448" ht="10.199999999999999" hidden="1" x14ac:dyDescent="0.2"/>
    <row r="24449" ht="10.199999999999999" hidden="1" x14ac:dyDescent="0.2"/>
    <row r="24450" ht="10.199999999999999" hidden="1" x14ac:dyDescent="0.2"/>
    <row r="24451" ht="10.199999999999999" hidden="1" x14ac:dyDescent="0.2"/>
    <row r="24452" ht="10.199999999999999" hidden="1" x14ac:dyDescent="0.2"/>
    <row r="24453" ht="10.199999999999999" hidden="1" x14ac:dyDescent="0.2"/>
    <row r="24454" ht="10.199999999999999" hidden="1" x14ac:dyDescent="0.2"/>
    <row r="24455" ht="10.199999999999999" hidden="1" x14ac:dyDescent="0.2"/>
    <row r="24456" ht="10.199999999999999" hidden="1" x14ac:dyDescent="0.2"/>
    <row r="24457" ht="10.199999999999999" hidden="1" x14ac:dyDescent="0.2"/>
    <row r="24458" ht="10.199999999999999" hidden="1" x14ac:dyDescent="0.2"/>
    <row r="24459" ht="10.199999999999999" hidden="1" x14ac:dyDescent="0.2"/>
    <row r="24460" ht="10.199999999999999" hidden="1" x14ac:dyDescent="0.2"/>
    <row r="24461" ht="10.199999999999999" hidden="1" x14ac:dyDescent="0.2"/>
    <row r="24462" ht="10.199999999999999" hidden="1" x14ac:dyDescent="0.2"/>
    <row r="24463" ht="10.199999999999999" hidden="1" x14ac:dyDescent="0.2"/>
    <row r="24464" ht="10.199999999999999" hidden="1" x14ac:dyDescent="0.2"/>
    <row r="24465" ht="10.199999999999999" hidden="1" x14ac:dyDescent="0.2"/>
    <row r="24466" ht="10.199999999999999" hidden="1" x14ac:dyDescent="0.2"/>
    <row r="24467" ht="10.199999999999999" hidden="1" x14ac:dyDescent="0.2"/>
    <row r="24468" ht="10.199999999999999" hidden="1" x14ac:dyDescent="0.2"/>
    <row r="24469" ht="10.199999999999999" hidden="1" x14ac:dyDescent="0.2"/>
    <row r="24470" ht="10.199999999999999" hidden="1" x14ac:dyDescent="0.2"/>
    <row r="24471" ht="10.199999999999999" hidden="1" x14ac:dyDescent="0.2"/>
    <row r="24472" ht="10.199999999999999" hidden="1" x14ac:dyDescent="0.2"/>
    <row r="24473" ht="10.199999999999999" hidden="1" x14ac:dyDescent="0.2"/>
    <row r="24474" ht="10.199999999999999" hidden="1" x14ac:dyDescent="0.2"/>
    <row r="24475" ht="10.199999999999999" hidden="1" x14ac:dyDescent="0.2"/>
    <row r="24476" ht="10.199999999999999" hidden="1" x14ac:dyDescent="0.2"/>
    <row r="24477" ht="10.199999999999999" hidden="1" x14ac:dyDescent="0.2"/>
    <row r="24478" ht="10.199999999999999" hidden="1" x14ac:dyDescent="0.2"/>
    <row r="24479" ht="10.199999999999999" hidden="1" x14ac:dyDescent="0.2"/>
    <row r="24480" ht="10.199999999999999" hidden="1" x14ac:dyDescent="0.2"/>
    <row r="24481" ht="10.199999999999999" hidden="1" x14ac:dyDescent="0.2"/>
    <row r="24482" ht="10.199999999999999" hidden="1" x14ac:dyDescent="0.2"/>
    <row r="24483" ht="10.199999999999999" hidden="1" x14ac:dyDescent="0.2"/>
    <row r="24484" ht="10.199999999999999" hidden="1" x14ac:dyDescent="0.2"/>
    <row r="24485" ht="10.199999999999999" hidden="1" x14ac:dyDescent="0.2"/>
    <row r="24486" ht="10.199999999999999" hidden="1" x14ac:dyDescent="0.2"/>
    <row r="24487" ht="10.199999999999999" hidden="1" x14ac:dyDescent="0.2"/>
    <row r="24488" ht="10.199999999999999" hidden="1" x14ac:dyDescent="0.2"/>
    <row r="24489" ht="10.199999999999999" hidden="1" x14ac:dyDescent="0.2"/>
    <row r="24490" ht="10.199999999999999" hidden="1" x14ac:dyDescent="0.2"/>
    <row r="24491" ht="10.199999999999999" hidden="1" x14ac:dyDescent="0.2"/>
    <row r="24492" ht="10.199999999999999" hidden="1" x14ac:dyDescent="0.2"/>
    <row r="24493" ht="10.199999999999999" hidden="1" x14ac:dyDescent="0.2"/>
    <row r="24494" ht="10.199999999999999" hidden="1" x14ac:dyDescent="0.2"/>
    <row r="24495" ht="10.199999999999999" hidden="1" x14ac:dyDescent="0.2"/>
    <row r="24496" ht="10.199999999999999" hidden="1" x14ac:dyDescent="0.2"/>
    <row r="24497" ht="10.199999999999999" hidden="1" x14ac:dyDescent="0.2"/>
    <row r="24498" ht="10.199999999999999" hidden="1" x14ac:dyDescent="0.2"/>
    <row r="24499" ht="10.199999999999999" hidden="1" x14ac:dyDescent="0.2"/>
    <row r="24500" ht="10.199999999999999" hidden="1" x14ac:dyDescent="0.2"/>
    <row r="24501" ht="10.199999999999999" hidden="1" x14ac:dyDescent="0.2"/>
    <row r="24502" ht="10.199999999999999" hidden="1" x14ac:dyDescent="0.2"/>
    <row r="24503" ht="10.199999999999999" hidden="1" x14ac:dyDescent="0.2"/>
    <row r="24504" ht="10.199999999999999" hidden="1" x14ac:dyDescent="0.2"/>
    <row r="24505" ht="10.199999999999999" hidden="1" x14ac:dyDescent="0.2"/>
    <row r="24506" ht="10.199999999999999" hidden="1" x14ac:dyDescent="0.2"/>
    <row r="24507" ht="10.199999999999999" hidden="1" x14ac:dyDescent="0.2"/>
    <row r="24508" ht="10.199999999999999" hidden="1" x14ac:dyDescent="0.2"/>
    <row r="24509" ht="10.199999999999999" hidden="1" x14ac:dyDescent="0.2"/>
    <row r="24510" ht="10.199999999999999" hidden="1" x14ac:dyDescent="0.2"/>
    <row r="24511" ht="10.199999999999999" hidden="1" x14ac:dyDescent="0.2"/>
    <row r="24512" ht="10.199999999999999" hidden="1" x14ac:dyDescent="0.2"/>
    <row r="24513" ht="10.199999999999999" hidden="1" x14ac:dyDescent="0.2"/>
    <row r="24514" ht="10.199999999999999" hidden="1" x14ac:dyDescent="0.2"/>
    <row r="24515" ht="10.199999999999999" hidden="1" x14ac:dyDescent="0.2"/>
    <row r="24516" ht="10.199999999999999" hidden="1" x14ac:dyDescent="0.2"/>
    <row r="24517" ht="10.199999999999999" hidden="1" x14ac:dyDescent="0.2"/>
    <row r="24518" ht="10.199999999999999" hidden="1" x14ac:dyDescent="0.2"/>
    <row r="24519" ht="10.199999999999999" hidden="1" x14ac:dyDescent="0.2"/>
    <row r="24520" ht="10.199999999999999" hidden="1" x14ac:dyDescent="0.2"/>
    <row r="24521" ht="10.199999999999999" hidden="1" x14ac:dyDescent="0.2"/>
    <row r="24522" ht="10.199999999999999" hidden="1" x14ac:dyDescent="0.2"/>
    <row r="24523" ht="10.199999999999999" hidden="1" x14ac:dyDescent="0.2"/>
    <row r="24524" ht="10.199999999999999" hidden="1" x14ac:dyDescent="0.2"/>
    <row r="24525" ht="10.199999999999999" hidden="1" x14ac:dyDescent="0.2"/>
    <row r="24526" ht="10.199999999999999" hidden="1" x14ac:dyDescent="0.2"/>
    <row r="24527" ht="10.199999999999999" hidden="1" x14ac:dyDescent="0.2"/>
    <row r="24528" ht="10.199999999999999" hidden="1" x14ac:dyDescent="0.2"/>
    <row r="24529" ht="10.199999999999999" hidden="1" x14ac:dyDescent="0.2"/>
    <row r="24530" ht="10.199999999999999" hidden="1" x14ac:dyDescent="0.2"/>
    <row r="24531" ht="10.199999999999999" hidden="1" x14ac:dyDescent="0.2"/>
    <row r="24532" ht="10.199999999999999" hidden="1" x14ac:dyDescent="0.2"/>
    <row r="24533" ht="10.199999999999999" hidden="1" x14ac:dyDescent="0.2"/>
    <row r="24534" ht="10.199999999999999" hidden="1" x14ac:dyDescent="0.2"/>
    <row r="24535" ht="10.199999999999999" hidden="1" x14ac:dyDescent="0.2"/>
    <row r="24536" ht="10.199999999999999" hidden="1" x14ac:dyDescent="0.2"/>
    <row r="24537" ht="10.199999999999999" hidden="1" x14ac:dyDescent="0.2"/>
    <row r="24538" ht="10.199999999999999" hidden="1" x14ac:dyDescent="0.2"/>
    <row r="24539" ht="10.199999999999999" hidden="1" x14ac:dyDescent="0.2"/>
    <row r="24540" ht="10.199999999999999" hidden="1" x14ac:dyDescent="0.2"/>
    <row r="24541" ht="10.199999999999999" hidden="1" x14ac:dyDescent="0.2"/>
    <row r="24542" ht="10.199999999999999" hidden="1" x14ac:dyDescent="0.2"/>
    <row r="24543" ht="10.199999999999999" hidden="1" x14ac:dyDescent="0.2"/>
    <row r="24544" ht="10.199999999999999" hidden="1" x14ac:dyDescent="0.2"/>
    <row r="24545" ht="10.199999999999999" hidden="1" x14ac:dyDescent="0.2"/>
    <row r="24546" ht="10.199999999999999" hidden="1" x14ac:dyDescent="0.2"/>
    <row r="24547" ht="10.199999999999999" hidden="1" x14ac:dyDescent="0.2"/>
    <row r="24548" ht="10.199999999999999" hidden="1" x14ac:dyDescent="0.2"/>
    <row r="24549" ht="10.199999999999999" hidden="1" x14ac:dyDescent="0.2"/>
    <row r="24550" ht="10.199999999999999" hidden="1" x14ac:dyDescent="0.2"/>
    <row r="24551" ht="10.199999999999999" hidden="1" x14ac:dyDescent="0.2"/>
    <row r="24552" ht="10.199999999999999" hidden="1" x14ac:dyDescent="0.2"/>
    <row r="24553" ht="10.199999999999999" hidden="1" x14ac:dyDescent="0.2"/>
    <row r="24554" ht="10.199999999999999" hidden="1" x14ac:dyDescent="0.2"/>
    <row r="24555" ht="10.199999999999999" hidden="1" x14ac:dyDescent="0.2"/>
    <row r="24556" ht="10.199999999999999" hidden="1" x14ac:dyDescent="0.2"/>
    <row r="24557" ht="10.199999999999999" hidden="1" x14ac:dyDescent="0.2"/>
    <row r="24558" ht="10.199999999999999" hidden="1" x14ac:dyDescent="0.2"/>
    <row r="24559" ht="10.199999999999999" hidden="1" x14ac:dyDescent="0.2"/>
    <row r="24560" ht="10.199999999999999" hidden="1" x14ac:dyDescent="0.2"/>
    <row r="24561" ht="10.199999999999999" hidden="1" x14ac:dyDescent="0.2"/>
    <row r="24562" ht="10.199999999999999" hidden="1" x14ac:dyDescent="0.2"/>
    <row r="24563" ht="10.199999999999999" hidden="1" x14ac:dyDescent="0.2"/>
    <row r="24564" ht="10.199999999999999" hidden="1" x14ac:dyDescent="0.2"/>
    <row r="24565" ht="10.199999999999999" hidden="1" x14ac:dyDescent="0.2"/>
    <row r="24566" ht="10.199999999999999" hidden="1" x14ac:dyDescent="0.2"/>
    <row r="24567" ht="10.199999999999999" hidden="1" x14ac:dyDescent="0.2"/>
    <row r="24568" ht="10.199999999999999" hidden="1" x14ac:dyDescent="0.2"/>
    <row r="24569" ht="10.199999999999999" hidden="1" x14ac:dyDescent="0.2"/>
    <row r="24570" ht="10.199999999999999" hidden="1" x14ac:dyDescent="0.2"/>
    <row r="24571" ht="10.199999999999999" hidden="1" x14ac:dyDescent="0.2"/>
    <row r="24572" ht="10.199999999999999" hidden="1" x14ac:dyDescent="0.2"/>
    <row r="24573" ht="10.199999999999999" hidden="1" x14ac:dyDescent="0.2"/>
    <row r="24574" ht="10.199999999999999" hidden="1" x14ac:dyDescent="0.2"/>
    <row r="24575" ht="10.199999999999999" hidden="1" x14ac:dyDescent="0.2"/>
    <row r="24576" ht="10.199999999999999" hidden="1" x14ac:dyDescent="0.2"/>
    <row r="24577" ht="10.199999999999999" hidden="1" x14ac:dyDescent="0.2"/>
    <row r="24578" ht="10.199999999999999" hidden="1" x14ac:dyDescent="0.2"/>
    <row r="24579" ht="10.199999999999999" hidden="1" x14ac:dyDescent="0.2"/>
    <row r="24580" ht="10.199999999999999" hidden="1" x14ac:dyDescent="0.2"/>
    <row r="24581" ht="10.199999999999999" hidden="1" x14ac:dyDescent="0.2"/>
    <row r="24582" ht="10.199999999999999" hidden="1" x14ac:dyDescent="0.2"/>
    <row r="24583" ht="10.199999999999999" hidden="1" x14ac:dyDescent="0.2"/>
    <row r="24584" ht="10.199999999999999" hidden="1" x14ac:dyDescent="0.2"/>
    <row r="24585" ht="10.199999999999999" hidden="1" x14ac:dyDescent="0.2"/>
    <row r="24586" ht="10.199999999999999" hidden="1" x14ac:dyDescent="0.2"/>
    <row r="24587" ht="10.199999999999999" hidden="1" x14ac:dyDescent="0.2"/>
    <row r="24588" ht="10.199999999999999" hidden="1" x14ac:dyDescent="0.2"/>
    <row r="24589" ht="10.199999999999999" hidden="1" x14ac:dyDescent="0.2"/>
    <row r="24590" ht="10.199999999999999" hidden="1" x14ac:dyDescent="0.2"/>
    <row r="24591" ht="10.199999999999999" hidden="1" x14ac:dyDescent="0.2"/>
    <row r="24592" ht="10.199999999999999" hidden="1" x14ac:dyDescent="0.2"/>
    <row r="24593" ht="10.199999999999999" hidden="1" x14ac:dyDescent="0.2"/>
    <row r="24594" ht="10.199999999999999" hidden="1" x14ac:dyDescent="0.2"/>
    <row r="24595" ht="10.199999999999999" hidden="1" x14ac:dyDescent="0.2"/>
    <row r="24596" ht="10.199999999999999" hidden="1" x14ac:dyDescent="0.2"/>
    <row r="24597" ht="10.199999999999999" hidden="1" x14ac:dyDescent="0.2"/>
    <row r="24598" ht="10.199999999999999" hidden="1" x14ac:dyDescent="0.2"/>
    <row r="24599" ht="10.199999999999999" hidden="1" x14ac:dyDescent="0.2"/>
    <row r="24600" ht="10.199999999999999" hidden="1" x14ac:dyDescent="0.2"/>
    <row r="24601" ht="10.199999999999999" hidden="1" x14ac:dyDescent="0.2"/>
    <row r="24602" ht="10.199999999999999" hidden="1" x14ac:dyDescent="0.2"/>
    <row r="24603" ht="10.199999999999999" hidden="1" x14ac:dyDescent="0.2"/>
    <row r="24604" ht="10.199999999999999" hidden="1" x14ac:dyDescent="0.2"/>
    <row r="24605" ht="10.199999999999999" hidden="1" x14ac:dyDescent="0.2"/>
    <row r="24606" ht="10.199999999999999" hidden="1" x14ac:dyDescent="0.2"/>
    <row r="24607" ht="10.199999999999999" hidden="1" x14ac:dyDescent="0.2"/>
    <row r="24608" ht="10.199999999999999" hidden="1" x14ac:dyDescent="0.2"/>
    <row r="24609" ht="10.199999999999999" hidden="1" x14ac:dyDescent="0.2"/>
    <row r="24610" ht="10.199999999999999" hidden="1" x14ac:dyDescent="0.2"/>
    <row r="24611" ht="10.199999999999999" hidden="1" x14ac:dyDescent="0.2"/>
    <row r="24612" ht="10.199999999999999" hidden="1" x14ac:dyDescent="0.2"/>
    <row r="24613" ht="10.199999999999999" hidden="1" x14ac:dyDescent="0.2"/>
    <row r="24614" ht="10.199999999999999" hidden="1" x14ac:dyDescent="0.2"/>
    <row r="24615" ht="10.199999999999999" hidden="1" x14ac:dyDescent="0.2"/>
    <row r="24616" ht="10.199999999999999" hidden="1" x14ac:dyDescent="0.2"/>
    <row r="24617" ht="10.199999999999999" hidden="1" x14ac:dyDescent="0.2"/>
    <row r="24618" ht="10.199999999999999" hidden="1" x14ac:dyDescent="0.2"/>
    <row r="24619" ht="10.199999999999999" hidden="1" x14ac:dyDescent="0.2"/>
    <row r="24620" ht="10.199999999999999" hidden="1" x14ac:dyDescent="0.2"/>
    <row r="24621" ht="10.199999999999999" hidden="1" x14ac:dyDescent="0.2"/>
    <row r="24622" ht="10.199999999999999" hidden="1" x14ac:dyDescent="0.2"/>
    <row r="24623" ht="10.199999999999999" hidden="1" x14ac:dyDescent="0.2"/>
    <row r="24624" ht="10.199999999999999" hidden="1" x14ac:dyDescent="0.2"/>
    <row r="24625" ht="10.199999999999999" hidden="1" x14ac:dyDescent="0.2"/>
    <row r="24626" ht="10.199999999999999" hidden="1" x14ac:dyDescent="0.2"/>
    <row r="24627" ht="10.199999999999999" hidden="1" x14ac:dyDescent="0.2"/>
    <row r="24628" ht="10.199999999999999" hidden="1" x14ac:dyDescent="0.2"/>
    <row r="24629" ht="10.199999999999999" hidden="1" x14ac:dyDescent="0.2"/>
    <row r="24630" ht="10.199999999999999" hidden="1" x14ac:dyDescent="0.2"/>
    <row r="24631" ht="10.199999999999999" hidden="1" x14ac:dyDescent="0.2"/>
    <row r="24632" ht="10.199999999999999" hidden="1" x14ac:dyDescent="0.2"/>
    <row r="24633" ht="10.199999999999999" hidden="1" x14ac:dyDescent="0.2"/>
    <row r="24634" ht="10.199999999999999" hidden="1" x14ac:dyDescent="0.2"/>
    <row r="24635" ht="10.199999999999999" hidden="1" x14ac:dyDescent="0.2"/>
    <row r="24636" ht="10.199999999999999" hidden="1" x14ac:dyDescent="0.2"/>
    <row r="24637" ht="10.199999999999999" hidden="1" x14ac:dyDescent="0.2"/>
    <row r="24638" ht="10.199999999999999" hidden="1" x14ac:dyDescent="0.2"/>
    <row r="24639" ht="10.199999999999999" hidden="1" x14ac:dyDescent="0.2"/>
    <row r="24640" ht="10.199999999999999" hidden="1" x14ac:dyDescent="0.2"/>
    <row r="24641" ht="10.199999999999999" hidden="1" x14ac:dyDescent="0.2"/>
    <row r="24642" ht="10.199999999999999" hidden="1" x14ac:dyDescent="0.2"/>
    <row r="24643" ht="10.199999999999999" hidden="1" x14ac:dyDescent="0.2"/>
    <row r="24644" ht="10.199999999999999" hidden="1" x14ac:dyDescent="0.2"/>
    <row r="24645" ht="10.199999999999999" hidden="1" x14ac:dyDescent="0.2"/>
    <row r="24646" ht="10.199999999999999" hidden="1" x14ac:dyDescent="0.2"/>
    <row r="24647" ht="10.199999999999999" hidden="1" x14ac:dyDescent="0.2"/>
    <row r="24648" ht="10.199999999999999" hidden="1" x14ac:dyDescent="0.2"/>
    <row r="24649" ht="10.199999999999999" hidden="1" x14ac:dyDescent="0.2"/>
    <row r="24650" ht="10.199999999999999" hidden="1" x14ac:dyDescent="0.2"/>
    <row r="24651" ht="10.199999999999999" hidden="1" x14ac:dyDescent="0.2"/>
    <row r="24652" ht="10.199999999999999" hidden="1" x14ac:dyDescent="0.2"/>
    <row r="24653" ht="10.199999999999999" hidden="1" x14ac:dyDescent="0.2"/>
    <row r="24654" ht="10.199999999999999" hidden="1" x14ac:dyDescent="0.2"/>
    <row r="24655" ht="10.199999999999999" hidden="1" x14ac:dyDescent="0.2"/>
    <row r="24656" ht="10.199999999999999" hidden="1" x14ac:dyDescent="0.2"/>
    <row r="24657" ht="10.199999999999999" hidden="1" x14ac:dyDescent="0.2"/>
    <row r="24658" ht="10.199999999999999" hidden="1" x14ac:dyDescent="0.2"/>
    <row r="24659" ht="10.199999999999999" hidden="1" x14ac:dyDescent="0.2"/>
    <row r="24660" ht="10.199999999999999" hidden="1" x14ac:dyDescent="0.2"/>
    <row r="24661" ht="10.199999999999999" hidden="1" x14ac:dyDescent="0.2"/>
    <row r="24662" ht="10.199999999999999" hidden="1" x14ac:dyDescent="0.2"/>
    <row r="24663" ht="10.199999999999999" hidden="1" x14ac:dyDescent="0.2"/>
    <row r="24664" ht="10.199999999999999" hidden="1" x14ac:dyDescent="0.2"/>
    <row r="24665" ht="10.199999999999999" hidden="1" x14ac:dyDescent="0.2"/>
    <row r="24666" ht="10.199999999999999" hidden="1" x14ac:dyDescent="0.2"/>
    <row r="24667" ht="10.199999999999999" hidden="1" x14ac:dyDescent="0.2"/>
    <row r="24668" ht="10.199999999999999" hidden="1" x14ac:dyDescent="0.2"/>
    <row r="24669" ht="10.199999999999999" hidden="1" x14ac:dyDescent="0.2"/>
    <row r="24670" ht="10.199999999999999" hidden="1" x14ac:dyDescent="0.2"/>
    <row r="24671" ht="10.199999999999999" hidden="1" x14ac:dyDescent="0.2"/>
    <row r="24672" ht="10.199999999999999" hidden="1" x14ac:dyDescent="0.2"/>
    <row r="24673" ht="10.199999999999999" hidden="1" x14ac:dyDescent="0.2"/>
    <row r="24674" ht="10.199999999999999" hidden="1" x14ac:dyDescent="0.2"/>
    <row r="24675" ht="10.199999999999999" hidden="1" x14ac:dyDescent="0.2"/>
    <row r="24676" ht="10.199999999999999" hidden="1" x14ac:dyDescent="0.2"/>
    <row r="24677" ht="10.199999999999999" hidden="1" x14ac:dyDescent="0.2"/>
    <row r="24678" ht="10.199999999999999" hidden="1" x14ac:dyDescent="0.2"/>
    <row r="24679" ht="10.199999999999999" hidden="1" x14ac:dyDescent="0.2"/>
    <row r="24680" ht="10.199999999999999" hidden="1" x14ac:dyDescent="0.2"/>
    <row r="24681" ht="10.199999999999999" hidden="1" x14ac:dyDescent="0.2"/>
    <row r="24682" ht="10.199999999999999" hidden="1" x14ac:dyDescent="0.2"/>
    <row r="24683" ht="10.199999999999999" hidden="1" x14ac:dyDescent="0.2"/>
    <row r="24684" ht="10.199999999999999" hidden="1" x14ac:dyDescent="0.2"/>
    <row r="24685" ht="10.199999999999999" hidden="1" x14ac:dyDescent="0.2"/>
    <row r="24686" ht="10.199999999999999" hidden="1" x14ac:dyDescent="0.2"/>
    <row r="24687" ht="10.199999999999999" hidden="1" x14ac:dyDescent="0.2"/>
    <row r="24688" ht="10.199999999999999" hidden="1" x14ac:dyDescent="0.2"/>
    <row r="24689" ht="10.199999999999999" hidden="1" x14ac:dyDescent="0.2"/>
    <row r="24690" ht="10.199999999999999" hidden="1" x14ac:dyDescent="0.2"/>
    <row r="24691" ht="10.199999999999999" hidden="1" x14ac:dyDescent="0.2"/>
    <row r="24692" ht="10.199999999999999" hidden="1" x14ac:dyDescent="0.2"/>
    <row r="24693" ht="10.199999999999999" hidden="1" x14ac:dyDescent="0.2"/>
    <row r="24694" ht="10.199999999999999" hidden="1" x14ac:dyDescent="0.2"/>
    <row r="24695" ht="10.199999999999999" hidden="1" x14ac:dyDescent="0.2"/>
    <row r="24696" ht="10.199999999999999" hidden="1" x14ac:dyDescent="0.2"/>
    <row r="24697" ht="10.199999999999999" hidden="1" x14ac:dyDescent="0.2"/>
    <row r="24698" ht="10.199999999999999" hidden="1" x14ac:dyDescent="0.2"/>
    <row r="24699" ht="10.199999999999999" hidden="1" x14ac:dyDescent="0.2"/>
    <row r="24700" ht="10.199999999999999" hidden="1" x14ac:dyDescent="0.2"/>
    <row r="24701" ht="10.199999999999999" hidden="1" x14ac:dyDescent="0.2"/>
    <row r="24702" ht="10.199999999999999" hidden="1" x14ac:dyDescent="0.2"/>
    <row r="24703" ht="10.199999999999999" hidden="1" x14ac:dyDescent="0.2"/>
    <row r="24704" ht="10.199999999999999" hidden="1" x14ac:dyDescent="0.2"/>
    <row r="24705" ht="10.199999999999999" hidden="1" x14ac:dyDescent="0.2"/>
    <row r="24706" ht="10.199999999999999" hidden="1" x14ac:dyDescent="0.2"/>
    <row r="24707" ht="10.199999999999999" hidden="1" x14ac:dyDescent="0.2"/>
    <row r="24708" ht="10.199999999999999" hidden="1" x14ac:dyDescent="0.2"/>
    <row r="24709" ht="10.199999999999999" hidden="1" x14ac:dyDescent="0.2"/>
    <row r="24710" ht="10.199999999999999" hidden="1" x14ac:dyDescent="0.2"/>
    <row r="24711" ht="10.199999999999999" hidden="1" x14ac:dyDescent="0.2"/>
    <row r="24712" ht="10.199999999999999" hidden="1" x14ac:dyDescent="0.2"/>
    <row r="24713" ht="10.199999999999999" hidden="1" x14ac:dyDescent="0.2"/>
    <row r="24714" ht="10.199999999999999" hidden="1" x14ac:dyDescent="0.2"/>
    <row r="24715" ht="10.199999999999999" hidden="1" x14ac:dyDescent="0.2"/>
    <row r="24716" ht="10.199999999999999" hidden="1" x14ac:dyDescent="0.2"/>
    <row r="24717" ht="10.199999999999999" hidden="1" x14ac:dyDescent="0.2"/>
    <row r="24718" ht="10.199999999999999" hidden="1" x14ac:dyDescent="0.2"/>
    <row r="24719" ht="10.199999999999999" hidden="1" x14ac:dyDescent="0.2"/>
    <row r="24720" ht="10.199999999999999" hidden="1" x14ac:dyDescent="0.2"/>
    <row r="24721" ht="10.199999999999999" hidden="1" x14ac:dyDescent="0.2"/>
    <row r="24722" ht="10.199999999999999" hidden="1" x14ac:dyDescent="0.2"/>
    <row r="24723" ht="10.199999999999999" hidden="1" x14ac:dyDescent="0.2"/>
    <row r="24724" ht="10.199999999999999" hidden="1" x14ac:dyDescent="0.2"/>
    <row r="24725" ht="10.199999999999999" hidden="1" x14ac:dyDescent="0.2"/>
    <row r="24726" ht="10.199999999999999" hidden="1" x14ac:dyDescent="0.2"/>
    <row r="24727" ht="10.199999999999999" hidden="1" x14ac:dyDescent="0.2"/>
    <row r="24728" ht="10.199999999999999" hidden="1" x14ac:dyDescent="0.2"/>
    <row r="24729" ht="10.199999999999999" hidden="1" x14ac:dyDescent="0.2"/>
    <row r="24730" ht="10.199999999999999" hidden="1" x14ac:dyDescent="0.2"/>
    <row r="24731" ht="10.199999999999999" hidden="1" x14ac:dyDescent="0.2"/>
    <row r="24732" ht="10.199999999999999" hidden="1" x14ac:dyDescent="0.2"/>
    <row r="24733" ht="10.199999999999999" hidden="1" x14ac:dyDescent="0.2"/>
    <row r="24734" ht="10.199999999999999" hidden="1" x14ac:dyDescent="0.2"/>
    <row r="24735" ht="10.199999999999999" hidden="1" x14ac:dyDescent="0.2"/>
    <row r="24736" ht="10.199999999999999" hidden="1" x14ac:dyDescent="0.2"/>
    <row r="24737" ht="10.199999999999999" hidden="1" x14ac:dyDescent="0.2"/>
    <row r="24738" ht="10.199999999999999" hidden="1" x14ac:dyDescent="0.2"/>
    <row r="24739" ht="10.199999999999999" hidden="1" x14ac:dyDescent="0.2"/>
    <row r="24740" ht="10.199999999999999" hidden="1" x14ac:dyDescent="0.2"/>
    <row r="24741" ht="10.199999999999999" hidden="1" x14ac:dyDescent="0.2"/>
    <row r="24742" ht="10.199999999999999" hidden="1" x14ac:dyDescent="0.2"/>
    <row r="24743" ht="10.199999999999999" hidden="1" x14ac:dyDescent="0.2"/>
    <row r="24744" ht="10.199999999999999" hidden="1" x14ac:dyDescent="0.2"/>
    <row r="24745" ht="10.199999999999999" hidden="1" x14ac:dyDescent="0.2"/>
    <row r="24746" ht="10.199999999999999" hidden="1" x14ac:dyDescent="0.2"/>
    <row r="24747" ht="10.199999999999999" hidden="1" x14ac:dyDescent="0.2"/>
    <row r="24748" ht="10.199999999999999" hidden="1" x14ac:dyDescent="0.2"/>
    <row r="24749" ht="10.199999999999999" hidden="1" x14ac:dyDescent="0.2"/>
    <row r="24750" ht="10.199999999999999" hidden="1" x14ac:dyDescent="0.2"/>
    <row r="24751" ht="10.199999999999999" hidden="1" x14ac:dyDescent="0.2"/>
    <row r="24752" ht="10.199999999999999" hidden="1" x14ac:dyDescent="0.2"/>
    <row r="24753" ht="10.199999999999999" hidden="1" x14ac:dyDescent="0.2"/>
    <row r="24754" ht="10.199999999999999" hidden="1" x14ac:dyDescent="0.2"/>
    <row r="24755" ht="10.199999999999999" hidden="1" x14ac:dyDescent="0.2"/>
    <row r="24756" ht="10.199999999999999" hidden="1" x14ac:dyDescent="0.2"/>
    <row r="24757" ht="10.199999999999999" hidden="1" x14ac:dyDescent="0.2"/>
    <row r="24758" ht="10.199999999999999" hidden="1" x14ac:dyDescent="0.2"/>
    <row r="24759" ht="10.199999999999999" hidden="1" x14ac:dyDescent="0.2"/>
    <row r="24760" ht="10.199999999999999" hidden="1" x14ac:dyDescent="0.2"/>
    <row r="24761" ht="10.199999999999999" hidden="1" x14ac:dyDescent="0.2"/>
    <row r="24762" ht="10.199999999999999" hidden="1" x14ac:dyDescent="0.2"/>
    <row r="24763" ht="10.199999999999999" hidden="1" x14ac:dyDescent="0.2"/>
    <row r="24764" ht="10.199999999999999" hidden="1" x14ac:dyDescent="0.2"/>
    <row r="24765" ht="10.199999999999999" hidden="1" x14ac:dyDescent="0.2"/>
    <row r="24766" ht="10.199999999999999" hidden="1" x14ac:dyDescent="0.2"/>
    <row r="24767" ht="10.199999999999999" hidden="1" x14ac:dyDescent="0.2"/>
    <row r="24768" ht="10.199999999999999" hidden="1" x14ac:dyDescent="0.2"/>
    <row r="24769" ht="10.199999999999999" hidden="1" x14ac:dyDescent="0.2"/>
    <row r="24770" ht="10.199999999999999" hidden="1" x14ac:dyDescent="0.2"/>
    <row r="24771" ht="10.199999999999999" hidden="1" x14ac:dyDescent="0.2"/>
    <row r="24772" ht="10.199999999999999" hidden="1" x14ac:dyDescent="0.2"/>
    <row r="24773" ht="10.199999999999999" hidden="1" x14ac:dyDescent="0.2"/>
    <row r="24774" ht="10.199999999999999" hidden="1" x14ac:dyDescent="0.2"/>
    <row r="24775" ht="10.199999999999999" hidden="1" x14ac:dyDescent="0.2"/>
    <row r="24776" ht="10.199999999999999" hidden="1" x14ac:dyDescent="0.2"/>
    <row r="24777" ht="10.199999999999999" hidden="1" x14ac:dyDescent="0.2"/>
    <row r="24778" ht="10.199999999999999" hidden="1" x14ac:dyDescent="0.2"/>
    <row r="24779" ht="10.199999999999999" hidden="1" x14ac:dyDescent="0.2"/>
    <row r="24780" ht="10.199999999999999" hidden="1" x14ac:dyDescent="0.2"/>
    <row r="24781" ht="10.199999999999999" hidden="1" x14ac:dyDescent="0.2"/>
    <row r="24782" ht="10.199999999999999" hidden="1" x14ac:dyDescent="0.2"/>
    <row r="24783" ht="10.199999999999999" hidden="1" x14ac:dyDescent="0.2"/>
    <row r="24784" ht="10.199999999999999" hidden="1" x14ac:dyDescent="0.2"/>
    <row r="24785" ht="10.199999999999999" hidden="1" x14ac:dyDescent="0.2"/>
    <row r="24786" ht="10.199999999999999" hidden="1" x14ac:dyDescent="0.2"/>
    <row r="24787" ht="10.199999999999999" hidden="1" x14ac:dyDescent="0.2"/>
    <row r="24788" ht="10.199999999999999" hidden="1" x14ac:dyDescent="0.2"/>
    <row r="24789" ht="10.199999999999999" hidden="1" x14ac:dyDescent="0.2"/>
    <row r="24790" ht="10.199999999999999" hidden="1" x14ac:dyDescent="0.2"/>
    <row r="24791" ht="10.199999999999999" hidden="1" x14ac:dyDescent="0.2"/>
    <row r="24792" ht="10.199999999999999" hidden="1" x14ac:dyDescent="0.2"/>
    <row r="24793" ht="10.199999999999999" hidden="1" x14ac:dyDescent="0.2"/>
    <row r="24794" ht="10.199999999999999" hidden="1" x14ac:dyDescent="0.2"/>
    <row r="24795" ht="10.199999999999999" hidden="1" x14ac:dyDescent="0.2"/>
    <row r="24796" ht="10.199999999999999" hidden="1" x14ac:dyDescent="0.2"/>
    <row r="24797" ht="10.199999999999999" hidden="1" x14ac:dyDescent="0.2"/>
    <row r="24798" ht="10.199999999999999" hidden="1" x14ac:dyDescent="0.2"/>
    <row r="24799" ht="10.199999999999999" hidden="1" x14ac:dyDescent="0.2"/>
    <row r="24800" ht="10.199999999999999" hidden="1" x14ac:dyDescent="0.2"/>
    <row r="24801" ht="10.199999999999999" hidden="1" x14ac:dyDescent="0.2"/>
    <row r="24802" ht="10.199999999999999" hidden="1" x14ac:dyDescent="0.2"/>
    <row r="24803" ht="10.199999999999999" hidden="1" x14ac:dyDescent="0.2"/>
    <row r="24804" ht="10.199999999999999" hidden="1" x14ac:dyDescent="0.2"/>
    <row r="24805" ht="10.199999999999999" hidden="1" x14ac:dyDescent="0.2"/>
    <row r="24806" ht="10.199999999999999" hidden="1" x14ac:dyDescent="0.2"/>
    <row r="24807" ht="10.199999999999999" hidden="1" x14ac:dyDescent="0.2"/>
    <row r="24808" ht="10.199999999999999" hidden="1" x14ac:dyDescent="0.2"/>
    <row r="24809" ht="10.199999999999999" hidden="1" x14ac:dyDescent="0.2"/>
    <row r="24810" ht="10.199999999999999" hidden="1" x14ac:dyDescent="0.2"/>
    <row r="24811" ht="10.199999999999999" hidden="1" x14ac:dyDescent="0.2"/>
    <row r="24812" ht="10.199999999999999" hidden="1" x14ac:dyDescent="0.2"/>
    <row r="24813" ht="10.199999999999999" hidden="1" x14ac:dyDescent="0.2"/>
    <row r="24814" ht="10.199999999999999" hidden="1" x14ac:dyDescent="0.2"/>
    <row r="24815" ht="10.199999999999999" hidden="1" x14ac:dyDescent="0.2"/>
    <row r="24816" ht="10.199999999999999" hidden="1" x14ac:dyDescent="0.2"/>
    <row r="24817" ht="10.199999999999999" hidden="1" x14ac:dyDescent="0.2"/>
    <row r="24818" ht="10.199999999999999" hidden="1" x14ac:dyDescent="0.2"/>
    <row r="24819" ht="10.199999999999999" hidden="1" x14ac:dyDescent="0.2"/>
    <row r="24820" ht="10.199999999999999" hidden="1" x14ac:dyDescent="0.2"/>
    <row r="24821" ht="10.199999999999999" hidden="1" x14ac:dyDescent="0.2"/>
    <row r="24822" ht="10.199999999999999" hidden="1" x14ac:dyDescent="0.2"/>
    <row r="24823" ht="10.199999999999999" hidden="1" x14ac:dyDescent="0.2"/>
    <row r="24824" ht="10.199999999999999" hidden="1" x14ac:dyDescent="0.2"/>
    <row r="24825" ht="10.199999999999999" hidden="1" x14ac:dyDescent="0.2"/>
    <row r="24826" ht="10.199999999999999" hidden="1" x14ac:dyDescent="0.2"/>
    <row r="24827" ht="10.199999999999999" hidden="1" x14ac:dyDescent="0.2"/>
    <row r="24828" ht="10.199999999999999" hidden="1" x14ac:dyDescent="0.2"/>
    <row r="24829" ht="10.199999999999999" hidden="1" x14ac:dyDescent="0.2"/>
    <row r="24830" ht="10.199999999999999" hidden="1" x14ac:dyDescent="0.2"/>
    <row r="24831" ht="10.199999999999999" hidden="1" x14ac:dyDescent="0.2"/>
    <row r="24832" ht="10.199999999999999" hidden="1" x14ac:dyDescent="0.2"/>
    <row r="24833" ht="10.199999999999999" hidden="1" x14ac:dyDescent="0.2"/>
    <row r="24834" ht="10.199999999999999" hidden="1" x14ac:dyDescent="0.2"/>
    <row r="24835" ht="10.199999999999999" hidden="1" x14ac:dyDescent="0.2"/>
    <row r="24836" ht="10.199999999999999" hidden="1" x14ac:dyDescent="0.2"/>
    <row r="24837" ht="10.199999999999999" hidden="1" x14ac:dyDescent="0.2"/>
    <row r="24838" ht="10.199999999999999" hidden="1" x14ac:dyDescent="0.2"/>
    <row r="24839" ht="10.199999999999999" hidden="1" x14ac:dyDescent="0.2"/>
    <row r="24840" ht="10.199999999999999" hidden="1" x14ac:dyDescent="0.2"/>
    <row r="24841" ht="10.199999999999999" hidden="1" x14ac:dyDescent="0.2"/>
    <row r="24842" ht="10.199999999999999" hidden="1" x14ac:dyDescent="0.2"/>
    <row r="24843" ht="10.199999999999999" hidden="1" x14ac:dyDescent="0.2"/>
    <row r="24844" ht="10.199999999999999" hidden="1" x14ac:dyDescent="0.2"/>
    <row r="24845" ht="10.199999999999999" hidden="1" x14ac:dyDescent="0.2"/>
    <row r="24846" ht="10.199999999999999" hidden="1" x14ac:dyDescent="0.2"/>
    <row r="24847" ht="10.199999999999999" hidden="1" x14ac:dyDescent="0.2"/>
    <row r="24848" ht="10.199999999999999" hidden="1" x14ac:dyDescent="0.2"/>
    <row r="24849" ht="10.199999999999999" hidden="1" x14ac:dyDescent="0.2"/>
    <row r="24850" ht="10.199999999999999" hidden="1" x14ac:dyDescent="0.2"/>
    <row r="24851" ht="10.199999999999999" hidden="1" x14ac:dyDescent="0.2"/>
    <row r="24852" ht="10.199999999999999" hidden="1" x14ac:dyDescent="0.2"/>
    <row r="24853" ht="10.199999999999999" hidden="1" x14ac:dyDescent="0.2"/>
    <row r="24854" ht="10.199999999999999" hidden="1" x14ac:dyDescent="0.2"/>
    <row r="24855" ht="10.199999999999999" hidden="1" x14ac:dyDescent="0.2"/>
    <row r="24856" ht="10.199999999999999" hidden="1" x14ac:dyDescent="0.2"/>
    <row r="24857" ht="10.199999999999999" hidden="1" x14ac:dyDescent="0.2"/>
    <row r="24858" ht="10.199999999999999" hidden="1" x14ac:dyDescent="0.2"/>
    <row r="24859" ht="10.199999999999999" hidden="1" x14ac:dyDescent="0.2"/>
    <row r="24860" ht="10.199999999999999" hidden="1" x14ac:dyDescent="0.2"/>
    <row r="24861" ht="10.199999999999999" hidden="1" x14ac:dyDescent="0.2"/>
    <row r="24862" ht="10.199999999999999" hidden="1" x14ac:dyDescent="0.2"/>
    <row r="24863" ht="10.199999999999999" hidden="1" x14ac:dyDescent="0.2"/>
    <row r="24864" ht="10.199999999999999" hidden="1" x14ac:dyDescent="0.2"/>
    <row r="24865" ht="10.199999999999999" hidden="1" x14ac:dyDescent="0.2"/>
    <row r="24866" ht="10.199999999999999" hidden="1" x14ac:dyDescent="0.2"/>
    <row r="24867" ht="10.199999999999999" hidden="1" x14ac:dyDescent="0.2"/>
    <row r="24868" ht="10.199999999999999" hidden="1" x14ac:dyDescent="0.2"/>
    <row r="24869" ht="10.199999999999999" hidden="1" x14ac:dyDescent="0.2"/>
    <row r="24870" ht="10.199999999999999" hidden="1" x14ac:dyDescent="0.2"/>
    <row r="24871" ht="10.199999999999999" hidden="1" x14ac:dyDescent="0.2"/>
    <row r="24872" ht="10.199999999999999" hidden="1" x14ac:dyDescent="0.2"/>
    <row r="24873" ht="10.199999999999999" hidden="1" x14ac:dyDescent="0.2"/>
    <row r="24874" ht="10.199999999999999" hidden="1" x14ac:dyDescent="0.2"/>
    <row r="24875" ht="10.199999999999999" hidden="1" x14ac:dyDescent="0.2"/>
    <row r="24876" ht="10.199999999999999" hidden="1" x14ac:dyDescent="0.2"/>
    <row r="24877" ht="10.199999999999999" hidden="1" x14ac:dyDescent="0.2"/>
    <row r="24878" ht="10.199999999999999" hidden="1" x14ac:dyDescent="0.2"/>
    <row r="24879" ht="10.199999999999999" hidden="1" x14ac:dyDescent="0.2"/>
    <row r="24880" ht="10.199999999999999" hidden="1" x14ac:dyDescent="0.2"/>
    <row r="24881" ht="10.199999999999999" hidden="1" x14ac:dyDescent="0.2"/>
    <row r="24882" ht="10.199999999999999" hidden="1" x14ac:dyDescent="0.2"/>
    <row r="24883" ht="10.199999999999999" hidden="1" x14ac:dyDescent="0.2"/>
    <row r="24884" ht="10.199999999999999" hidden="1" x14ac:dyDescent="0.2"/>
    <row r="24885" ht="10.199999999999999" hidden="1" x14ac:dyDescent="0.2"/>
    <row r="24886" ht="10.199999999999999" hidden="1" x14ac:dyDescent="0.2"/>
    <row r="24887" ht="10.199999999999999" hidden="1" x14ac:dyDescent="0.2"/>
    <row r="24888" ht="10.199999999999999" hidden="1" x14ac:dyDescent="0.2"/>
    <row r="24889" ht="10.199999999999999" hidden="1" x14ac:dyDescent="0.2"/>
    <row r="24890" ht="10.199999999999999" hidden="1" x14ac:dyDescent="0.2"/>
    <row r="24891" ht="10.199999999999999" hidden="1" x14ac:dyDescent="0.2"/>
    <row r="24892" ht="10.199999999999999" hidden="1" x14ac:dyDescent="0.2"/>
    <row r="24893" ht="10.199999999999999" hidden="1" x14ac:dyDescent="0.2"/>
    <row r="24894" ht="10.199999999999999" hidden="1" x14ac:dyDescent="0.2"/>
    <row r="24895" ht="10.199999999999999" hidden="1" x14ac:dyDescent="0.2"/>
    <row r="24896" ht="10.199999999999999" hidden="1" x14ac:dyDescent="0.2"/>
    <row r="24897" ht="10.199999999999999" hidden="1" x14ac:dyDescent="0.2"/>
    <row r="24898" ht="10.199999999999999" hidden="1" x14ac:dyDescent="0.2"/>
    <row r="24899" ht="10.199999999999999" hidden="1" x14ac:dyDescent="0.2"/>
    <row r="24900" ht="10.199999999999999" hidden="1" x14ac:dyDescent="0.2"/>
    <row r="24901" ht="10.199999999999999" hidden="1" x14ac:dyDescent="0.2"/>
    <row r="24902" ht="10.199999999999999" hidden="1" x14ac:dyDescent="0.2"/>
    <row r="24903" ht="10.199999999999999" hidden="1" x14ac:dyDescent="0.2"/>
    <row r="24904" ht="10.199999999999999" hidden="1" x14ac:dyDescent="0.2"/>
    <row r="24905" ht="10.199999999999999" hidden="1" x14ac:dyDescent="0.2"/>
    <row r="24906" ht="10.199999999999999" hidden="1" x14ac:dyDescent="0.2"/>
    <row r="24907" ht="10.199999999999999" hidden="1" x14ac:dyDescent="0.2"/>
    <row r="24908" ht="10.199999999999999" hidden="1" x14ac:dyDescent="0.2"/>
    <row r="24909" ht="10.199999999999999" hidden="1" x14ac:dyDescent="0.2"/>
    <row r="24910" ht="10.199999999999999" hidden="1" x14ac:dyDescent="0.2"/>
    <row r="24911" ht="10.199999999999999" hidden="1" x14ac:dyDescent="0.2"/>
    <row r="24912" ht="10.199999999999999" hidden="1" x14ac:dyDescent="0.2"/>
    <row r="24913" ht="10.199999999999999" hidden="1" x14ac:dyDescent="0.2"/>
    <row r="24914" ht="10.199999999999999" hidden="1" x14ac:dyDescent="0.2"/>
    <row r="24915" ht="10.199999999999999" hidden="1" x14ac:dyDescent="0.2"/>
    <row r="24916" ht="10.199999999999999" hidden="1" x14ac:dyDescent="0.2"/>
    <row r="24917" ht="10.199999999999999" hidden="1" x14ac:dyDescent="0.2"/>
    <row r="24918" ht="10.199999999999999" hidden="1" x14ac:dyDescent="0.2"/>
    <row r="24919" ht="10.199999999999999" hidden="1" x14ac:dyDescent="0.2"/>
    <row r="24920" ht="10.199999999999999" hidden="1" x14ac:dyDescent="0.2"/>
    <row r="24921" ht="10.199999999999999" hidden="1" x14ac:dyDescent="0.2"/>
    <row r="24922" ht="10.199999999999999" hidden="1" x14ac:dyDescent="0.2"/>
    <row r="24923" ht="10.199999999999999" hidden="1" x14ac:dyDescent="0.2"/>
    <row r="24924" ht="10.199999999999999" hidden="1" x14ac:dyDescent="0.2"/>
    <row r="24925" ht="10.199999999999999" hidden="1" x14ac:dyDescent="0.2"/>
    <row r="24926" ht="10.199999999999999" hidden="1" x14ac:dyDescent="0.2"/>
    <row r="24927" ht="10.199999999999999" hidden="1" x14ac:dyDescent="0.2"/>
    <row r="24928" ht="10.199999999999999" hidden="1" x14ac:dyDescent="0.2"/>
    <row r="24929" ht="10.199999999999999" hidden="1" x14ac:dyDescent="0.2"/>
    <row r="24930" ht="10.199999999999999" hidden="1" x14ac:dyDescent="0.2"/>
    <row r="24931" ht="10.199999999999999" hidden="1" x14ac:dyDescent="0.2"/>
    <row r="24932" ht="10.199999999999999" hidden="1" x14ac:dyDescent="0.2"/>
    <row r="24933" ht="10.199999999999999" hidden="1" x14ac:dyDescent="0.2"/>
    <row r="24934" ht="10.199999999999999" hidden="1" x14ac:dyDescent="0.2"/>
    <row r="24935" ht="10.199999999999999" hidden="1" x14ac:dyDescent="0.2"/>
    <row r="24936" ht="10.199999999999999" hidden="1" x14ac:dyDescent="0.2"/>
    <row r="24937" ht="10.199999999999999" hidden="1" x14ac:dyDescent="0.2"/>
    <row r="24938" ht="10.199999999999999" hidden="1" x14ac:dyDescent="0.2"/>
    <row r="24939" ht="10.199999999999999" hidden="1" x14ac:dyDescent="0.2"/>
    <row r="24940" ht="10.199999999999999" hidden="1" x14ac:dyDescent="0.2"/>
    <row r="24941" ht="10.199999999999999" hidden="1" x14ac:dyDescent="0.2"/>
    <row r="24942" ht="10.199999999999999" hidden="1" x14ac:dyDescent="0.2"/>
    <row r="24943" ht="10.199999999999999" hidden="1" x14ac:dyDescent="0.2"/>
    <row r="24944" ht="10.199999999999999" hidden="1" x14ac:dyDescent="0.2"/>
    <row r="24945" ht="10.199999999999999" hidden="1" x14ac:dyDescent="0.2"/>
    <row r="24946" ht="10.199999999999999" hidden="1" x14ac:dyDescent="0.2"/>
    <row r="24947" ht="10.199999999999999" hidden="1" x14ac:dyDescent="0.2"/>
    <row r="24948" ht="10.199999999999999" hidden="1" x14ac:dyDescent="0.2"/>
    <row r="24949" ht="10.199999999999999" hidden="1" x14ac:dyDescent="0.2"/>
    <row r="24950" ht="10.199999999999999" hidden="1" x14ac:dyDescent="0.2"/>
    <row r="24951" ht="10.199999999999999" hidden="1" x14ac:dyDescent="0.2"/>
    <row r="24952" ht="10.199999999999999" hidden="1" x14ac:dyDescent="0.2"/>
    <row r="24953" ht="10.199999999999999" hidden="1" x14ac:dyDescent="0.2"/>
    <row r="24954" ht="10.199999999999999" hidden="1" x14ac:dyDescent="0.2"/>
    <row r="24955" ht="10.199999999999999" hidden="1" x14ac:dyDescent="0.2"/>
    <row r="24956" ht="10.199999999999999" hidden="1" x14ac:dyDescent="0.2"/>
    <row r="24957" ht="10.199999999999999" hidden="1" x14ac:dyDescent="0.2"/>
    <row r="24958" ht="10.199999999999999" hidden="1" x14ac:dyDescent="0.2"/>
    <row r="24959" ht="10.199999999999999" hidden="1" x14ac:dyDescent="0.2"/>
    <row r="24960" ht="10.199999999999999" hidden="1" x14ac:dyDescent="0.2"/>
    <row r="24961" ht="10.199999999999999" hidden="1" x14ac:dyDescent="0.2"/>
    <row r="24962" ht="10.199999999999999" hidden="1" x14ac:dyDescent="0.2"/>
    <row r="24963" ht="10.199999999999999" hidden="1" x14ac:dyDescent="0.2"/>
    <row r="24964" ht="10.199999999999999" hidden="1" x14ac:dyDescent="0.2"/>
    <row r="24965" ht="10.199999999999999" hidden="1" x14ac:dyDescent="0.2"/>
    <row r="24966" ht="10.199999999999999" hidden="1" x14ac:dyDescent="0.2"/>
    <row r="24967" ht="10.199999999999999" hidden="1" x14ac:dyDescent="0.2"/>
    <row r="24968" ht="10.199999999999999" hidden="1" x14ac:dyDescent="0.2"/>
    <row r="24969" ht="10.199999999999999" hidden="1" x14ac:dyDescent="0.2"/>
    <row r="24970" ht="10.199999999999999" hidden="1" x14ac:dyDescent="0.2"/>
    <row r="24971" ht="10.199999999999999" hidden="1" x14ac:dyDescent="0.2"/>
    <row r="24972" ht="10.199999999999999" hidden="1" x14ac:dyDescent="0.2"/>
    <row r="24973" ht="10.199999999999999" hidden="1" x14ac:dyDescent="0.2"/>
    <row r="24974" ht="10.199999999999999" hidden="1" x14ac:dyDescent="0.2"/>
    <row r="24975" ht="10.199999999999999" hidden="1" x14ac:dyDescent="0.2"/>
    <row r="24976" ht="10.199999999999999" hidden="1" x14ac:dyDescent="0.2"/>
    <row r="24977" ht="10.199999999999999" hidden="1" x14ac:dyDescent="0.2"/>
    <row r="24978" ht="10.199999999999999" hidden="1" x14ac:dyDescent="0.2"/>
    <row r="24979" ht="10.199999999999999" hidden="1" x14ac:dyDescent="0.2"/>
    <row r="24980" ht="10.199999999999999" hidden="1" x14ac:dyDescent="0.2"/>
    <row r="24981" ht="10.199999999999999" hidden="1" x14ac:dyDescent="0.2"/>
    <row r="24982" ht="10.199999999999999" hidden="1" x14ac:dyDescent="0.2"/>
    <row r="24983" ht="10.199999999999999" hidden="1" x14ac:dyDescent="0.2"/>
    <row r="24984" ht="10.199999999999999" hidden="1" x14ac:dyDescent="0.2"/>
    <row r="24985" ht="10.199999999999999" hidden="1" x14ac:dyDescent="0.2"/>
    <row r="24986" ht="10.199999999999999" hidden="1" x14ac:dyDescent="0.2"/>
    <row r="24987" ht="10.199999999999999" hidden="1" x14ac:dyDescent="0.2"/>
    <row r="24988" ht="10.199999999999999" hidden="1" x14ac:dyDescent="0.2"/>
    <row r="24989" ht="10.199999999999999" hidden="1" x14ac:dyDescent="0.2"/>
    <row r="24990" ht="10.199999999999999" hidden="1" x14ac:dyDescent="0.2"/>
    <row r="24991" ht="10.199999999999999" hidden="1" x14ac:dyDescent="0.2"/>
    <row r="24992" ht="10.199999999999999" hidden="1" x14ac:dyDescent="0.2"/>
    <row r="24993" ht="10.199999999999999" hidden="1" x14ac:dyDescent="0.2"/>
    <row r="24994" ht="10.199999999999999" hidden="1" x14ac:dyDescent="0.2"/>
    <row r="24995" ht="10.199999999999999" hidden="1" x14ac:dyDescent="0.2"/>
    <row r="24996" ht="10.199999999999999" hidden="1" x14ac:dyDescent="0.2"/>
    <row r="24997" ht="10.199999999999999" hidden="1" x14ac:dyDescent="0.2"/>
    <row r="24998" ht="10.199999999999999" hidden="1" x14ac:dyDescent="0.2"/>
    <row r="24999" ht="10.199999999999999" hidden="1" x14ac:dyDescent="0.2"/>
    <row r="25000" ht="10.199999999999999" hidden="1" x14ac:dyDescent="0.2"/>
    <row r="25001" ht="10.199999999999999" hidden="1" x14ac:dyDescent="0.2"/>
    <row r="25002" ht="10.199999999999999" hidden="1" x14ac:dyDescent="0.2"/>
    <row r="25003" ht="10.199999999999999" hidden="1" x14ac:dyDescent="0.2"/>
    <row r="25004" ht="10.199999999999999" hidden="1" x14ac:dyDescent="0.2"/>
    <row r="25005" ht="10.199999999999999" hidden="1" x14ac:dyDescent="0.2"/>
    <row r="25006" ht="10.199999999999999" hidden="1" x14ac:dyDescent="0.2"/>
    <row r="25007" ht="10.199999999999999" hidden="1" x14ac:dyDescent="0.2"/>
    <row r="25008" ht="10.199999999999999" hidden="1" x14ac:dyDescent="0.2"/>
    <row r="25009" ht="10.199999999999999" hidden="1" x14ac:dyDescent="0.2"/>
    <row r="25010" ht="10.199999999999999" hidden="1" x14ac:dyDescent="0.2"/>
    <row r="25011" ht="10.199999999999999" hidden="1" x14ac:dyDescent="0.2"/>
    <row r="25012" ht="10.199999999999999" hidden="1" x14ac:dyDescent="0.2"/>
    <row r="25013" ht="10.199999999999999" hidden="1" x14ac:dyDescent="0.2"/>
    <row r="25014" ht="10.199999999999999" hidden="1" x14ac:dyDescent="0.2"/>
    <row r="25015" ht="10.199999999999999" hidden="1" x14ac:dyDescent="0.2"/>
    <row r="25016" ht="10.199999999999999" hidden="1" x14ac:dyDescent="0.2"/>
    <row r="25017" ht="10.199999999999999" hidden="1" x14ac:dyDescent="0.2"/>
    <row r="25018" ht="10.199999999999999" hidden="1" x14ac:dyDescent="0.2"/>
    <row r="25019" ht="10.199999999999999" hidden="1" x14ac:dyDescent="0.2"/>
    <row r="25020" ht="10.199999999999999" hidden="1" x14ac:dyDescent="0.2"/>
    <row r="25021" ht="10.199999999999999" hidden="1" x14ac:dyDescent="0.2"/>
    <row r="25022" ht="10.199999999999999" hidden="1" x14ac:dyDescent="0.2"/>
    <row r="25023" ht="10.199999999999999" hidden="1" x14ac:dyDescent="0.2"/>
    <row r="25024" ht="10.199999999999999" hidden="1" x14ac:dyDescent="0.2"/>
    <row r="25025" ht="10.199999999999999" hidden="1" x14ac:dyDescent="0.2"/>
    <row r="25026" ht="10.199999999999999" hidden="1" x14ac:dyDescent="0.2"/>
    <row r="25027" ht="10.199999999999999" hidden="1" x14ac:dyDescent="0.2"/>
    <row r="25028" ht="10.199999999999999" hidden="1" x14ac:dyDescent="0.2"/>
    <row r="25029" ht="10.199999999999999" hidden="1" x14ac:dyDescent="0.2"/>
    <row r="25030" ht="10.199999999999999" hidden="1" x14ac:dyDescent="0.2"/>
    <row r="25031" ht="10.199999999999999" hidden="1" x14ac:dyDescent="0.2"/>
    <row r="25032" ht="10.199999999999999" hidden="1" x14ac:dyDescent="0.2"/>
    <row r="25033" ht="10.199999999999999" hidden="1" x14ac:dyDescent="0.2"/>
    <row r="25034" ht="10.199999999999999" hidden="1" x14ac:dyDescent="0.2"/>
    <row r="25035" ht="10.199999999999999" hidden="1" x14ac:dyDescent="0.2"/>
    <row r="25036" ht="10.199999999999999" hidden="1" x14ac:dyDescent="0.2"/>
    <row r="25037" ht="10.199999999999999" hidden="1" x14ac:dyDescent="0.2"/>
    <row r="25038" ht="10.199999999999999" hidden="1" x14ac:dyDescent="0.2"/>
    <row r="25039" ht="10.199999999999999" hidden="1" x14ac:dyDescent="0.2"/>
    <row r="25040" ht="10.199999999999999" hidden="1" x14ac:dyDescent="0.2"/>
    <row r="25041" ht="10.199999999999999" hidden="1" x14ac:dyDescent="0.2"/>
    <row r="25042" ht="10.199999999999999" hidden="1" x14ac:dyDescent="0.2"/>
    <row r="25043" ht="10.199999999999999" hidden="1" x14ac:dyDescent="0.2"/>
    <row r="25044" ht="10.199999999999999" hidden="1" x14ac:dyDescent="0.2"/>
    <row r="25045" ht="10.199999999999999" hidden="1" x14ac:dyDescent="0.2"/>
    <row r="25046" ht="10.199999999999999" hidden="1" x14ac:dyDescent="0.2"/>
    <row r="25047" ht="10.199999999999999" hidden="1" x14ac:dyDescent="0.2"/>
    <row r="25048" ht="10.199999999999999" hidden="1" x14ac:dyDescent="0.2"/>
    <row r="25049" ht="10.199999999999999" hidden="1" x14ac:dyDescent="0.2"/>
    <row r="25050" ht="10.199999999999999" hidden="1" x14ac:dyDescent="0.2"/>
    <row r="25051" ht="10.199999999999999" hidden="1" x14ac:dyDescent="0.2"/>
    <row r="25052" ht="10.199999999999999" hidden="1" x14ac:dyDescent="0.2"/>
    <row r="25053" ht="10.199999999999999" hidden="1" x14ac:dyDescent="0.2"/>
    <row r="25054" ht="10.199999999999999" hidden="1" x14ac:dyDescent="0.2"/>
    <row r="25055" ht="10.199999999999999" hidden="1" x14ac:dyDescent="0.2"/>
    <row r="25056" ht="10.199999999999999" hidden="1" x14ac:dyDescent="0.2"/>
    <row r="25057" ht="10.199999999999999" hidden="1" x14ac:dyDescent="0.2"/>
    <row r="25058" ht="10.199999999999999" hidden="1" x14ac:dyDescent="0.2"/>
    <row r="25059" ht="10.199999999999999" hidden="1" x14ac:dyDescent="0.2"/>
    <row r="25060" ht="10.199999999999999" hidden="1" x14ac:dyDescent="0.2"/>
    <row r="25061" ht="10.199999999999999" hidden="1" x14ac:dyDescent="0.2"/>
    <row r="25062" ht="10.199999999999999" hidden="1" x14ac:dyDescent="0.2"/>
    <row r="25063" ht="10.199999999999999" hidden="1" x14ac:dyDescent="0.2"/>
    <row r="25064" ht="10.199999999999999" hidden="1" x14ac:dyDescent="0.2"/>
    <row r="25065" ht="10.199999999999999" hidden="1" x14ac:dyDescent="0.2"/>
    <row r="25066" ht="10.199999999999999" hidden="1" x14ac:dyDescent="0.2"/>
    <row r="25067" ht="10.199999999999999" hidden="1" x14ac:dyDescent="0.2"/>
    <row r="25068" ht="10.199999999999999" hidden="1" x14ac:dyDescent="0.2"/>
    <row r="25069" ht="10.199999999999999" hidden="1" x14ac:dyDescent="0.2"/>
    <row r="25070" ht="10.199999999999999" hidden="1" x14ac:dyDescent="0.2"/>
    <row r="25071" ht="10.199999999999999" hidden="1" x14ac:dyDescent="0.2"/>
    <row r="25072" ht="10.199999999999999" hidden="1" x14ac:dyDescent="0.2"/>
    <row r="25073" ht="10.199999999999999" hidden="1" x14ac:dyDescent="0.2"/>
    <row r="25074" ht="10.199999999999999" hidden="1" x14ac:dyDescent="0.2"/>
    <row r="25075" ht="10.199999999999999" hidden="1" x14ac:dyDescent="0.2"/>
    <row r="25076" ht="10.199999999999999" hidden="1" x14ac:dyDescent="0.2"/>
    <row r="25077" ht="10.199999999999999" hidden="1" x14ac:dyDescent="0.2"/>
    <row r="25078" ht="10.199999999999999" hidden="1" x14ac:dyDescent="0.2"/>
    <row r="25079" ht="10.199999999999999" hidden="1" x14ac:dyDescent="0.2"/>
    <row r="25080" ht="10.199999999999999" hidden="1" x14ac:dyDescent="0.2"/>
    <row r="25081" ht="10.199999999999999" hidden="1" x14ac:dyDescent="0.2"/>
    <row r="25082" ht="10.199999999999999" hidden="1" x14ac:dyDescent="0.2"/>
    <row r="25083" ht="10.199999999999999" hidden="1" x14ac:dyDescent="0.2"/>
    <row r="25084" ht="10.199999999999999" hidden="1" x14ac:dyDescent="0.2"/>
    <row r="25085" ht="10.199999999999999" hidden="1" x14ac:dyDescent="0.2"/>
    <row r="25086" ht="10.199999999999999" hidden="1" x14ac:dyDescent="0.2"/>
    <row r="25087" ht="10.199999999999999" hidden="1" x14ac:dyDescent="0.2"/>
    <row r="25088" ht="10.199999999999999" hidden="1" x14ac:dyDescent="0.2"/>
    <row r="25089" ht="10.199999999999999" hidden="1" x14ac:dyDescent="0.2"/>
    <row r="25090" ht="10.199999999999999" hidden="1" x14ac:dyDescent="0.2"/>
    <row r="25091" ht="10.199999999999999" hidden="1" x14ac:dyDescent="0.2"/>
    <row r="25092" ht="10.199999999999999" hidden="1" x14ac:dyDescent="0.2"/>
    <row r="25093" ht="10.199999999999999" hidden="1" x14ac:dyDescent="0.2"/>
    <row r="25094" ht="10.199999999999999" hidden="1" x14ac:dyDescent="0.2"/>
    <row r="25095" ht="10.199999999999999" hidden="1" x14ac:dyDescent="0.2"/>
    <row r="25096" ht="10.199999999999999" hidden="1" x14ac:dyDescent="0.2"/>
    <row r="25097" ht="10.199999999999999" hidden="1" x14ac:dyDescent="0.2"/>
    <row r="25098" ht="10.199999999999999" hidden="1" x14ac:dyDescent="0.2"/>
    <row r="25099" ht="10.199999999999999" hidden="1" x14ac:dyDescent="0.2"/>
    <row r="25100" ht="10.199999999999999" hidden="1" x14ac:dyDescent="0.2"/>
    <row r="25101" ht="10.199999999999999" hidden="1" x14ac:dyDescent="0.2"/>
    <row r="25102" ht="10.199999999999999" hidden="1" x14ac:dyDescent="0.2"/>
    <row r="25103" ht="10.199999999999999" hidden="1" x14ac:dyDescent="0.2"/>
    <row r="25104" ht="10.199999999999999" hidden="1" x14ac:dyDescent="0.2"/>
    <row r="25105" ht="10.199999999999999" hidden="1" x14ac:dyDescent="0.2"/>
    <row r="25106" ht="10.199999999999999" hidden="1" x14ac:dyDescent="0.2"/>
    <row r="25107" ht="10.199999999999999" hidden="1" x14ac:dyDescent="0.2"/>
    <row r="25108" ht="10.199999999999999" hidden="1" x14ac:dyDescent="0.2"/>
    <row r="25109" ht="10.199999999999999" hidden="1" x14ac:dyDescent="0.2"/>
    <row r="25110" ht="10.199999999999999" hidden="1" x14ac:dyDescent="0.2"/>
    <row r="25111" ht="10.199999999999999" hidden="1" x14ac:dyDescent="0.2"/>
    <row r="25112" ht="10.199999999999999" hidden="1" x14ac:dyDescent="0.2"/>
    <row r="25113" ht="10.199999999999999" hidden="1" x14ac:dyDescent="0.2"/>
    <row r="25114" ht="10.199999999999999" hidden="1" x14ac:dyDescent="0.2"/>
    <row r="25115" ht="10.199999999999999" hidden="1" x14ac:dyDescent="0.2"/>
    <row r="25116" ht="10.199999999999999" hidden="1" x14ac:dyDescent="0.2"/>
    <row r="25117" ht="10.199999999999999" hidden="1" x14ac:dyDescent="0.2"/>
    <row r="25118" ht="10.199999999999999" hidden="1" x14ac:dyDescent="0.2"/>
    <row r="25119" ht="10.199999999999999" hidden="1" x14ac:dyDescent="0.2"/>
    <row r="25120" ht="10.199999999999999" hidden="1" x14ac:dyDescent="0.2"/>
    <row r="25121" ht="10.199999999999999" hidden="1" x14ac:dyDescent="0.2"/>
    <row r="25122" ht="10.199999999999999" hidden="1" x14ac:dyDescent="0.2"/>
    <row r="25123" ht="10.199999999999999" hidden="1" x14ac:dyDescent="0.2"/>
    <row r="25124" ht="10.199999999999999" hidden="1" x14ac:dyDescent="0.2"/>
    <row r="25125" ht="10.199999999999999" hidden="1" x14ac:dyDescent="0.2"/>
    <row r="25126" ht="10.199999999999999" hidden="1" x14ac:dyDescent="0.2"/>
    <row r="25127" ht="10.199999999999999" hidden="1" x14ac:dyDescent="0.2"/>
    <row r="25128" ht="10.199999999999999" hidden="1" x14ac:dyDescent="0.2"/>
    <row r="25129" ht="10.199999999999999" hidden="1" x14ac:dyDescent="0.2"/>
    <row r="25130" ht="10.199999999999999" hidden="1" x14ac:dyDescent="0.2"/>
    <row r="25131" ht="10.199999999999999" hidden="1" x14ac:dyDescent="0.2"/>
    <row r="25132" ht="10.199999999999999" hidden="1" x14ac:dyDescent="0.2"/>
    <row r="25133" ht="10.199999999999999" hidden="1" x14ac:dyDescent="0.2"/>
    <row r="25134" ht="10.199999999999999" hidden="1" x14ac:dyDescent="0.2"/>
    <row r="25135" ht="10.199999999999999" hidden="1" x14ac:dyDescent="0.2"/>
    <row r="25136" ht="10.199999999999999" hidden="1" x14ac:dyDescent="0.2"/>
    <row r="25137" ht="10.199999999999999" hidden="1" x14ac:dyDescent="0.2"/>
    <row r="25138" ht="10.199999999999999" hidden="1" x14ac:dyDescent="0.2"/>
    <row r="25139" ht="10.199999999999999" hidden="1" x14ac:dyDescent="0.2"/>
    <row r="25140" ht="10.199999999999999" hidden="1" x14ac:dyDescent="0.2"/>
    <row r="25141" ht="10.199999999999999" hidden="1" x14ac:dyDescent="0.2"/>
    <row r="25142" ht="10.199999999999999" hidden="1" x14ac:dyDescent="0.2"/>
    <row r="25143" ht="10.199999999999999" hidden="1" x14ac:dyDescent="0.2"/>
    <row r="25144" ht="10.199999999999999" hidden="1" x14ac:dyDescent="0.2"/>
    <row r="25145" ht="10.199999999999999" hidden="1" x14ac:dyDescent="0.2"/>
    <row r="25146" ht="10.199999999999999" hidden="1" x14ac:dyDescent="0.2"/>
    <row r="25147" ht="10.199999999999999" hidden="1" x14ac:dyDescent="0.2"/>
    <row r="25148" ht="10.199999999999999" hidden="1" x14ac:dyDescent="0.2"/>
    <row r="25149" ht="10.199999999999999" hidden="1" x14ac:dyDescent="0.2"/>
    <row r="25150" ht="10.199999999999999" hidden="1" x14ac:dyDescent="0.2"/>
    <row r="25151" ht="10.199999999999999" hidden="1" x14ac:dyDescent="0.2"/>
    <row r="25152" ht="10.199999999999999" hidden="1" x14ac:dyDescent="0.2"/>
    <row r="25153" ht="10.199999999999999" hidden="1" x14ac:dyDescent="0.2"/>
    <row r="25154" ht="10.199999999999999" hidden="1" x14ac:dyDescent="0.2"/>
    <row r="25155" ht="10.199999999999999" hidden="1" x14ac:dyDescent="0.2"/>
    <row r="25156" ht="10.199999999999999" hidden="1" x14ac:dyDescent="0.2"/>
    <row r="25157" ht="10.199999999999999" hidden="1" x14ac:dyDescent="0.2"/>
    <row r="25158" ht="10.199999999999999" hidden="1" x14ac:dyDescent="0.2"/>
    <row r="25159" ht="10.199999999999999" hidden="1" x14ac:dyDescent="0.2"/>
    <row r="25160" ht="10.199999999999999" hidden="1" x14ac:dyDescent="0.2"/>
    <row r="25161" ht="10.199999999999999" hidden="1" x14ac:dyDescent="0.2"/>
    <row r="25162" ht="10.199999999999999" hidden="1" x14ac:dyDescent="0.2"/>
    <row r="25163" ht="10.199999999999999" hidden="1" x14ac:dyDescent="0.2"/>
    <row r="25164" ht="10.199999999999999" hidden="1" x14ac:dyDescent="0.2"/>
    <row r="25165" ht="10.199999999999999" hidden="1" x14ac:dyDescent="0.2"/>
    <row r="25166" ht="10.199999999999999" hidden="1" x14ac:dyDescent="0.2"/>
    <row r="25167" ht="10.199999999999999" hidden="1" x14ac:dyDescent="0.2"/>
    <row r="25168" ht="10.199999999999999" hidden="1" x14ac:dyDescent="0.2"/>
    <row r="25169" ht="10.199999999999999" hidden="1" x14ac:dyDescent="0.2"/>
    <row r="25170" ht="10.199999999999999" hidden="1" x14ac:dyDescent="0.2"/>
    <row r="25171" ht="10.199999999999999" hidden="1" x14ac:dyDescent="0.2"/>
    <row r="25172" ht="10.199999999999999" hidden="1" x14ac:dyDescent="0.2"/>
    <row r="25173" ht="10.199999999999999" hidden="1" x14ac:dyDescent="0.2"/>
    <row r="25174" ht="10.199999999999999" hidden="1" x14ac:dyDescent="0.2"/>
    <row r="25175" ht="10.199999999999999" hidden="1" x14ac:dyDescent="0.2"/>
    <row r="25176" ht="10.199999999999999" hidden="1" x14ac:dyDescent="0.2"/>
    <row r="25177" ht="10.199999999999999" hidden="1" x14ac:dyDescent="0.2"/>
    <row r="25178" ht="10.199999999999999" hidden="1" x14ac:dyDescent="0.2"/>
    <row r="25179" ht="10.199999999999999" hidden="1" x14ac:dyDescent="0.2"/>
    <row r="25180" ht="10.199999999999999" hidden="1" x14ac:dyDescent="0.2"/>
    <row r="25181" ht="10.199999999999999" hidden="1" x14ac:dyDescent="0.2"/>
    <row r="25182" ht="10.199999999999999" hidden="1" x14ac:dyDescent="0.2"/>
    <row r="25183" ht="10.199999999999999" hidden="1" x14ac:dyDescent="0.2"/>
    <row r="25184" ht="10.199999999999999" hidden="1" x14ac:dyDescent="0.2"/>
    <row r="25185" ht="10.199999999999999" hidden="1" x14ac:dyDescent="0.2"/>
    <row r="25186" ht="10.199999999999999" hidden="1" x14ac:dyDescent="0.2"/>
    <row r="25187" ht="10.199999999999999" hidden="1" x14ac:dyDescent="0.2"/>
    <row r="25188" ht="10.199999999999999" hidden="1" x14ac:dyDescent="0.2"/>
    <row r="25189" ht="10.199999999999999" hidden="1" x14ac:dyDescent="0.2"/>
    <row r="25190" ht="10.199999999999999" hidden="1" x14ac:dyDescent="0.2"/>
    <row r="25191" ht="10.199999999999999" hidden="1" x14ac:dyDescent="0.2"/>
    <row r="25192" ht="10.199999999999999" hidden="1" x14ac:dyDescent="0.2"/>
    <row r="25193" ht="10.199999999999999" hidden="1" x14ac:dyDescent="0.2"/>
    <row r="25194" ht="10.199999999999999" hidden="1" x14ac:dyDescent="0.2"/>
    <row r="25195" ht="10.199999999999999" hidden="1" x14ac:dyDescent="0.2"/>
    <row r="25196" ht="10.199999999999999" hidden="1" x14ac:dyDescent="0.2"/>
    <row r="25197" ht="10.199999999999999" hidden="1" x14ac:dyDescent="0.2"/>
    <row r="25198" ht="10.199999999999999" hidden="1" x14ac:dyDescent="0.2"/>
    <row r="25199" ht="10.199999999999999" hidden="1" x14ac:dyDescent="0.2"/>
    <row r="25200" ht="10.199999999999999" hidden="1" x14ac:dyDescent="0.2"/>
    <row r="25201" ht="10.199999999999999" hidden="1" x14ac:dyDescent="0.2"/>
    <row r="25202" ht="10.199999999999999" hidden="1" x14ac:dyDescent="0.2"/>
    <row r="25203" ht="10.199999999999999" hidden="1" x14ac:dyDescent="0.2"/>
    <row r="25204" ht="10.199999999999999" hidden="1" x14ac:dyDescent="0.2"/>
    <row r="25205" ht="10.199999999999999" hidden="1" x14ac:dyDescent="0.2"/>
    <row r="25206" ht="10.199999999999999" hidden="1" x14ac:dyDescent="0.2"/>
    <row r="25207" ht="10.199999999999999" hidden="1" x14ac:dyDescent="0.2"/>
    <row r="25208" ht="10.199999999999999" hidden="1" x14ac:dyDescent="0.2"/>
    <row r="25209" ht="10.199999999999999" hidden="1" x14ac:dyDescent="0.2"/>
    <row r="25210" ht="10.199999999999999" hidden="1" x14ac:dyDescent="0.2"/>
    <row r="25211" ht="10.199999999999999" hidden="1" x14ac:dyDescent="0.2"/>
    <row r="25212" ht="10.199999999999999" hidden="1" x14ac:dyDescent="0.2"/>
    <row r="25213" ht="10.199999999999999" hidden="1" x14ac:dyDescent="0.2"/>
    <row r="25214" ht="10.199999999999999" hidden="1" x14ac:dyDescent="0.2"/>
    <row r="25215" ht="10.199999999999999" hidden="1" x14ac:dyDescent="0.2"/>
    <row r="25216" ht="10.199999999999999" hidden="1" x14ac:dyDescent="0.2"/>
    <row r="25217" ht="10.199999999999999" hidden="1" x14ac:dyDescent="0.2"/>
    <row r="25218" ht="10.199999999999999" hidden="1" x14ac:dyDescent="0.2"/>
    <row r="25219" ht="10.199999999999999" hidden="1" x14ac:dyDescent="0.2"/>
    <row r="25220" ht="10.199999999999999" hidden="1" x14ac:dyDescent="0.2"/>
    <row r="25221" ht="10.199999999999999" hidden="1" x14ac:dyDescent="0.2"/>
    <row r="25222" ht="10.199999999999999" hidden="1" x14ac:dyDescent="0.2"/>
    <row r="25223" ht="10.199999999999999" hidden="1" x14ac:dyDescent="0.2"/>
    <row r="25224" ht="10.199999999999999" hidden="1" x14ac:dyDescent="0.2"/>
    <row r="25225" ht="10.199999999999999" hidden="1" x14ac:dyDescent="0.2"/>
    <row r="25226" ht="10.199999999999999" hidden="1" x14ac:dyDescent="0.2"/>
    <row r="25227" ht="10.199999999999999" hidden="1" x14ac:dyDescent="0.2"/>
    <row r="25228" ht="10.199999999999999" hidden="1" x14ac:dyDescent="0.2"/>
    <row r="25229" ht="10.199999999999999" hidden="1" x14ac:dyDescent="0.2"/>
    <row r="25230" ht="10.199999999999999" hidden="1" x14ac:dyDescent="0.2"/>
    <row r="25231" ht="10.199999999999999" hidden="1" x14ac:dyDescent="0.2"/>
    <row r="25232" ht="10.199999999999999" hidden="1" x14ac:dyDescent="0.2"/>
    <row r="25233" ht="10.199999999999999" hidden="1" x14ac:dyDescent="0.2"/>
    <row r="25234" ht="10.199999999999999" hidden="1" x14ac:dyDescent="0.2"/>
    <row r="25235" ht="10.199999999999999" hidden="1" x14ac:dyDescent="0.2"/>
    <row r="25236" ht="10.199999999999999" hidden="1" x14ac:dyDescent="0.2"/>
    <row r="25237" ht="10.199999999999999" hidden="1" x14ac:dyDescent="0.2"/>
    <row r="25238" ht="10.199999999999999" hidden="1" x14ac:dyDescent="0.2"/>
    <row r="25239" ht="10.199999999999999" hidden="1" x14ac:dyDescent="0.2"/>
    <row r="25240" ht="10.199999999999999" hidden="1" x14ac:dyDescent="0.2"/>
    <row r="25241" ht="10.199999999999999" hidden="1" x14ac:dyDescent="0.2"/>
    <row r="25242" ht="10.199999999999999" hidden="1" x14ac:dyDescent="0.2"/>
    <row r="25243" ht="10.199999999999999" hidden="1" x14ac:dyDescent="0.2"/>
    <row r="25244" ht="10.199999999999999" hidden="1" x14ac:dyDescent="0.2"/>
    <row r="25245" ht="10.199999999999999" hidden="1" x14ac:dyDescent="0.2"/>
    <row r="25246" ht="10.199999999999999" hidden="1" x14ac:dyDescent="0.2"/>
    <row r="25247" ht="10.199999999999999" hidden="1" x14ac:dyDescent="0.2"/>
    <row r="25248" ht="10.199999999999999" hidden="1" x14ac:dyDescent="0.2"/>
    <row r="25249" ht="10.199999999999999" hidden="1" x14ac:dyDescent="0.2"/>
    <row r="25250" ht="10.199999999999999" hidden="1" x14ac:dyDescent="0.2"/>
    <row r="25251" ht="10.199999999999999" hidden="1" x14ac:dyDescent="0.2"/>
    <row r="25252" ht="10.199999999999999" hidden="1" x14ac:dyDescent="0.2"/>
    <row r="25253" ht="10.199999999999999" hidden="1" x14ac:dyDescent="0.2"/>
    <row r="25254" ht="10.199999999999999" hidden="1" x14ac:dyDescent="0.2"/>
    <row r="25255" ht="10.199999999999999" hidden="1" x14ac:dyDescent="0.2"/>
    <row r="25256" ht="10.199999999999999" hidden="1" x14ac:dyDescent="0.2"/>
    <row r="25257" ht="10.199999999999999" hidden="1" x14ac:dyDescent="0.2"/>
    <row r="25258" ht="10.199999999999999" hidden="1" x14ac:dyDescent="0.2"/>
    <row r="25259" ht="10.199999999999999" hidden="1" x14ac:dyDescent="0.2"/>
    <row r="25260" ht="10.199999999999999" hidden="1" x14ac:dyDescent="0.2"/>
    <row r="25261" ht="10.199999999999999" hidden="1" x14ac:dyDescent="0.2"/>
    <row r="25262" ht="10.199999999999999" hidden="1" x14ac:dyDescent="0.2"/>
    <row r="25263" ht="10.199999999999999" hidden="1" x14ac:dyDescent="0.2"/>
    <row r="25264" ht="10.199999999999999" hidden="1" x14ac:dyDescent="0.2"/>
    <row r="25265" ht="10.199999999999999" hidden="1" x14ac:dyDescent="0.2"/>
    <row r="25266" ht="10.199999999999999" hidden="1" x14ac:dyDescent="0.2"/>
    <row r="25267" ht="10.199999999999999" hidden="1" x14ac:dyDescent="0.2"/>
    <row r="25268" ht="10.199999999999999" hidden="1" x14ac:dyDescent="0.2"/>
    <row r="25269" ht="10.199999999999999" hidden="1" x14ac:dyDescent="0.2"/>
    <row r="25270" ht="10.199999999999999" hidden="1" x14ac:dyDescent="0.2"/>
    <row r="25271" ht="10.199999999999999" hidden="1" x14ac:dyDescent="0.2"/>
    <row r="25272" ht="10.199999999999999" hidden="1" x14ac:dyDescent="0.2"/>
    <row r="25273" ht="10.199999999999999" hidden="1" x14ac:dyDescent="0.2"/>
    <row r="25274" ht="10.199999999999999" hidden="1" x14ac:dyDescent="0.2"/>
    <row r="25275" ht="10.199999999999999" hidden="1" x14ac:dyDescent="0.2"/>
    <row r="25276" ht="10.199999999999999" hidden="1" x14ac:dyDescent="0.2"/>
    <row r="25277" ht="10.199999999999999" hidden="1" x14ac:dyDescent="0.2"/>
    <row r="25278" ht="10.199999999999999" hidden="1" x14ac:dyDescent="0.2"/>
    <row r="25279" ht="10.199999999999999" hidden="1" x14ac:dyDescent="0.2"/>
    <row r="25280" ht="10.199999999999999" hidden="1" x14ac:dyDescent="0.2"/>
    <row r="25281" ht="10.199999999999999" hidden="1" x14ac:dyDescent="0.2"/>
    <row r="25282" ht="10.199999999999999" hidden="1" x14ac:dyDescent="0.2"/>
    <row r="25283" ht="10.199999999999999" hidden="1" x14ac:dyDescent="0.2"/>
    <row r="25284" ht="10.199999999999999" hidden="1" x14ac:dyDescent="0.2"/>
    <row r="25285" ht="10.199999999999999" hidden="1" x14ac:dyDescent="0.2"/>
    <row r="25286" ht="10.199999999999999" hidden="1" x14ac:dyDescent="0.2"/>
    <row r="25287" ht="10.199999999999999" hidden="1" x14ac:dyDescent="0.2"/>
    <row r="25288" ht="10.199999999999999" hidden="1" x14ac:dyDescent="0.2"/>
    <row r="25289" ht="10.199999999999999" hidden="1" x14ac:dyDescent="0.2"/>
    <row r="25290" ht="10.199999999999999" hidden="1" x14ac:dyDescent="0.2"/>
    <row r="25291" ht="10.199999999999999" hidden="1" x14ac:dyDescent="0.2"/>
    <row r="25292" ht="10.199999999999999" hidden="1" x14ac:dyDescent="0.2"/>
    <row r="25293" ht="10.199999999999999" hidden="1" x14ac:dyDescent="0.2"/>
    <row r="25294" ht="10.199999999999999" hidden="1" x14ac:dyDescent="0.2"/>
    <row r="25295" ht="10.199999999999999" hidden="1" x14ac:dyDescent="0.2"/>
    <row r="25296" ht="10.199999999999999" hidden="1" x14ac:dyDescent="0.2"/>
    <row r="25297" ht="10.199999999999999" hidden="1" x14ac:dyDescent="0.2"/>
    <row r="25298" ht="10.199999999999999" hidden="1" x14ac:dyDescent="0.2"/>
    <row r="25299" ht="10.199999999999999" hidden="1" x14ac:dyDescent="0.2"/>
    <row r="25300" ht="10.199999999999999" hidden="1" x14ac:dyDescent="0.2"/>
    <row r="25301" ht="10.199999999999999" hidden="1" x14ac:dyDescent="0.2"/>
    <row r="25302" ht="10.199999999999999" hidden="1" x14ac:dyDescent="0.2"/>
    <row r="25303" ht="10.199999999999999" hidden="1" x14ac:dyDescent="0.2"/>
    <row r="25304" ht="10.199999999999999" hidden="1" x14ac:dyDescent="0.2"/>
    <row r="25305" ht="10.199999999999999" hidden="1" x14ac:dyDescent="0.2"/>
    <row r="25306" ht="10.199999999999999" hidden="1" x14ac:dyDescent="0.2"/>
    <row r="25307" ht="10.199999999999999" hidden="1" x14ac:dyDescent="0.2"/>
    <row r="25308" ht="10.199999999999999" hidden="1" x14ac:dyDescent="0.2"/>
    <row r="25309" ht="10.199999999999999" hidden="1" x14ac:dyDescent="0.2"/>
    <row r="25310" ht="10.199999999999999" hidden="1" x14ac:dyDescent="0.2"/>
    <row r="25311" ht="10.199999999999999" hidden="1" x14ac:dyDescent="0.2"/>
    <row r="25312" ht="10.199999999999999" hidden="1" x14ac:dyDescent="0.2"/>
    <row r="25313" ht="10.199999999999999" hidden="1" x14ac:dyDescent="0.2"/>
    <row r="25314" ht="10.199999999999999" hidden="1" x14ac:dyDescent="0.2"/>
    <row r="25315" ht="10.199999999999999" hidden="1" x14ac:dyDescent="0.2"/>
    <row r="25316" ht="10.199999999999999" hidden="1" x14ac:dyDescent="0.2"/>
    <row r="25317" ht="10.199999999999999" hidden="1" x14ac:dyDescent="0.2"/>
    <row r="25318" ht="10.199999999999999" hidden="1" x14ac:dyDescent="0.2"/>
    <row r="25319" ht="10.199999999999999" hidden="1" x14ac:dyDescent="0.2"/>
    <row r="25320" ht="10.199999999999999" hidden="1" x14ac:dyDescent="0.2"/>
    <row r="25321" ht="10.199999999999999" hidden="1" x14ac:dyDescent="0.2"/>
    <row r="25322" ht="10.199999999999999" hidden="1" x14ac:dyDescent="0.2"/>
    <row r="25323" ht="10.199999999999999" hidden="1" x14ac:dyDescent="0.2"/>
    <row r="25324" ht="10.199999999999999" hidden="1" x14ac:dyDescent="0.2"/>
    <row r="25325" ht="10.199999999999999" hidden="1" x14ac:dyDescent="0.2"/>
    <row r="25326" ht="10.199999999999999" hidden="1" x14ac:dyDescent="0.2"/>
    <row r="25327" ht="10.199999999999999" hidden="1" x14ac:dyDescent="0.2"/>
    <row r="25328" ht="10.199999999999999" hidden="1" x14ac:dyDescent="0.2"/>
    <row r="25329" ht="10.199999999999999" hidden="1" x14ac:dyDescent="0.2"/>
    <row r="25330" ht="10.199999999999999" hidden="1" x14ac:dyDescent="0.2"/>
    <row r="25331" ht="10.199999999999999" hidden="1" x14ac:dyDescent="0.2"/>
    <row r="25332" ht="10.199999999999999" hidden="1" x14ac:dyDescent="0.2"/>
    <row r="25333" ht="10.199999999999999" hidden="1" x14ac:dyDescent="0.2"/>
    <row r="25334" ht="10.199999999999999" hidden="1" x14ac:dyDescent="0.2"/>
    <row r="25335" ht="10.199999999999999" hidden="1" x14ac:dyDescent="0.2"/>
    <row r="25336" ht="10.199999999999999" hidden="1" x14ac:dyDescent="0.2"/>
    <row r="25337" ht="10.199999999999999" hidden="1" x14ac:dyDescent="0.2"/>
    <row r="25338" ht="10.199999999999999" hidden="1" x14ac:dyDescent="0.2"/>
    <row r="25339" ht="10.199999999999999" hidden="1" x14ac:dyDescent="0.2"/>
    <row r="25340" ht="10.199999999999999" hidden="1" x14ac:dyDescent="0.2"/>
    <row r="25341" ht="10.199999999999999" hidden="1" x14ac:dyDescent="0.2"/>
    <row r="25342" ht="10.199999999999999" hidden="1" x14ac:dyDescent="0.2"/>
    <row r="25343" ht="10.199999999999999" hidden="1" x14ac:dyDescent="0.2"/>
    <row r="25344" ht="10.199999999999999" hidden="1" x14ac:dyDescent="0.2"/>
    <row r="25345" ht="10.199999999999999" hidden="1" x14ac:dyDescent="0.2"/>
    <row r="25346" ht="10.199999999999999" hidden="1" x14ac:dyDescent="0.2"/>
    <row r="25347" ht="10.199999999999999" hidden="1" x14ac:dyDescent="0.2"/>
    <row r="25348" ht="10.199999999999999" hidden="1" x14ac:dyDescent="0.2"/>
    <row r="25349" ht="10.199999999999999" hidden="1" x14ac:dyDescent="0.2"/>
    <row r="25350" ht="10.199999999999999" hidden="1" x14ac:dyDescent="0.2"/>
    <row r="25351" ht="10.199999999999999" hidden="1" x14ac:dyDescent="0.2"/>
    <row r="25352" ht="10.199999999999999" hidden="1" x14ac:dyDescent="0.2"/>
    <row r="25353" ht="10.199999999999999" hidden="1" x14ac:dyDescent="0.2"/>
    <row r="25354" ht="10.199999999999999" hidden="1" x14ac:dyDescent="0.2"/>
    <row r="25355" ht="10.199999999999999" hidden="1" x14ac:dyDescent="0.2"/>
    <row r="25356" ht="10.199999999999999" hidden="1" x14ac:dyDescent="0.2"/>
    <row r="25357" ht="10.199999999999999" hidden="1" x14ac:dyDescent="0.2"/>
    <row r="25358" ht="10.199999999999999" hidden="1" x14ac:dyDescent="0.2"/>
    <row r="25359" ht="10.199999999999999" hidden="1" x14ac:dyDescent="0.2"/>
    <row r="25360" ht="10.199999999999999" hidden="1" x14ac:dyDescent="0.2"/>
    <row r="25361" ht="10.199999999999999" hidden="1" x14ac:dyDescent="0.2"/>
    <row r="25362" ht="10.199999999999999" hidden="1" x14ac:dyDescent="0.2"/>
    <row r="25363" ht="10.199999999999999" hidden="1" x14ac:dyDescent="0.2"/>
    <row r="25364" ht="10.199999999999999" hidden="1" x14ac:dyDescent="0.2"/>
    <row r="25365" ht="10.199999999999999" hidden="1" x14ac:dyDescent="0.2"/>
    <row r="25366" ht="10.199999999999999" hidden="1" x14ac:dyDescent="0.2"/>
    <row r="25367" ht="10.199999999999999" hidden="1" x14ac:dyDescent="0.2"/>
    <row r="25368" ht="10.199999999999999" hidden="1" x14ac:dyDescent="0.2"/>
    <row r="25369" ht="10.199999999999999" hidden="1" x14ac:dyDescent="0.2"/>
    <row r="25370" ht="10.199999999999999" hidden="1" x14ac:dyDescent="0.2"/>
    <row r="25371" ht="10.199999999999999" hidden="1" x14ac:dyDescent="0.2"/>
    <row r="25372" ht="10.199999999999999" hidden="1" x14ac:dyDescent="0.2"/>
    <row r="25373" ht="10.199999999999999" hidden="1" x14ac:dyDescent="0.2"/>
    <row r="25374" ht="10.199999999999999" hidden="1" x14ac:dyDescent="0.2"/>
    <row r="25375" ht="10.199999999999999" hidden="1" x14ac:dyDescent="0.2"/>
    <row r="25376" ht="10.199999999999999" hidden="1" x14ac:dyDescent="0.2"/>
    <row r="25377" ht="10.199999999999999" hidden="1" x14ac:dyDescent="0.2"/>
    <row r="25378" ht="10.199999999999999" hidden="1" x14ac:dyDescent="0.2"/>
    <row r="25379" ht="10.199999999999999" hidden="1" x14ac:dyDescent="0.2"/>
    <row r="25380" ht="10.199999999999999" hidden="1" x14ac:dyDescent="0.2"/>
    <row r="25381" ht="10.199999999999999" hidden="1" x14ac:dyDescent="0.2"/>
    <row r="25382" ht="10.199999999999999" hidden="1" x14ac:dyDescent="0.2"/>
    <row r="25383" ht="10.199999999999999" hidden="1" x14ac:dyDescent="0.2"/>
    <row r="25384" ht="10.199999999999999" hidden="1" x14ac:dyDescent="0.2"/>
    <row r="25385" ht="10.199999999999999" hidden="1" x14ac:dyDescent="0.2"/>
    <row r="25386" ht="10.199999999999999" hidden="1" x14ac:dyDescent="0.2"/>
    <row r="25387" ht="10.199999999999999" hidden="1" x14ac:dyDescent="0.2"/>
    <row r="25388" ht="10.199999999999999" hidden="1" x14ac:dyDescent="0.2"/>
    <row r="25389" ht="10.199999999999999" hidden="1" x14ac:dyDescent="0.2"/>
    <row r="25390" ht="10.199999999999999" hidden="1" x14ac:dyDescent="0.2"/>
    <row r="25391" ht="10.199999999999999" hidden="1" x14ac:dyDescent="0.2"/>
    <row r="25392" ht="10.199999999999999" hidden="1" x14ac:dyDescent="0.2"/>
    <row r="25393" ht="10.199999999999999" hidden="1" x14ac:dyDescent="0.2"/>
    <row r="25394" ht="10.199999999999999" hidden="1" x14ac:dyDescent="0.2"/>
    <row r="25395" ht="10.199999999999999" hidden="1" x14ac:dyDescent="0.2"/>
    <row r="25396" ht="10.199999999999999" hidden="1" x14ac:dyDescent="0.2"/>
    <row r="25397" ht="10.199999999999999" hidden="1" x14ac:dyDescent="0.2"/>
    <row r="25398" ht="10.199999999999999" hidden="1" x14ac:dyDescent="0.2"/>
    <row r="25399" ht="10.199999999999999" hidden="1" x14ac:dyDescent="0.2"/>
    <row r="25400" ht="10.199999999999999" hidden="1" x14ac:dyDescent="0.2"/>
    <row r="25401" ht="10.199999999999999" hidden="1" x14ac:dyDescent="0.2"/>
    <row r="25402" ht="10.199999999999999" hidden="1" x14ac:dyDescent="0.2"/>
    <row r="25403" ht="10.199999999999999" hidden="1" x14ac:dyDescent="0.2"/>
    <row r="25404" ht="10.199999999999999" hidden="1" x14ac:dyDescent="0.2"/>
    <row r="25405" ht="10.199999999999999" hidden="1" x14ac:dyDescent="0.2"/>
    <row r="25406" ht="10.199999999999999" hidden="1" x14ac:dyDescent="0.2"/>
    <row r="25407" ht="10.199999999999999" hidden="1" x14ac:dyDescent="0.2"/>
    <row r="25408" ht="10.199999999999999" hidden="1" x14ac:dyDescent="0.2"/>
    <row r="25409" ht="10.199999999999999" hidden="1" x14ac:dyDescent="0.2"/>
    <row r="25410" ht="10.199999999999999" hidden="1" x14ac:dyDescent="0.2"/>
    <row r="25411" ht="10.199999999999999" hidden="1" x14ac:dyDescent="0.2"/>
    <row r="25412" ht="10.199999999999999" hidden="1" x14ac:dyDescent="0.2"/>
    <row r="25413" ht="10.199999999999999" hidden="1" x14ac:dyDescent="0.2"/>
    <row r="25414" ht="10.199999999999999" hidden="1" x14ac:dyDescent="0.2"/>
    <row r="25415" ht="10.199999999999999" hidden="1" x14ac:dyDescent="0.2"/>
    <row r="25416" ht="10.199999999999999" hidden="1" x14ac:dyDescent="0.2"/>
    <row r="25417" ht="10.199999999999999" hidden="1" x14ac:dyDescent="0.2"/>
    <row r="25418" ht="10.199999999999999" hidden="1" x14ac:dyDescent="0.2"/>
    <row r="25419" ht="10.199999999999999" hidden="1" x14ac:dyDescent="0.2"/>
    <row r="25420" ht="10.199999999999999" hidden="1" x14ac:dyDescent="0.2"/>
    <row r="25421" ht="10.199999999999999" hidden="1" x14ac:dyDescent="0.2"/>
    <row r="25422" ht="10.199999999999999" hidden="1" x14ac:dyDescent="0.2"/>
    <row r="25423" ht="10.199999999999999" hidden="1" x14ac:dyDescent="0.2"/>
    <row r="25424" ht="10.199999999999999" hidden="1" x14ac:dyDescent="0.2"/>
    <row r="25425" ht="10.199999999999999" hidden="1" x14ac:dyDescent="0.2"/>
    <row r="25426" ht="10.199999999999999" hidden="1" x14ac:dyDescent="0.2"/>
    <row r="25427" ht="10.199999999999999" hidden="1" x14ac:dyDescent="0.2"/>
    <row r="25428" ht="10.199999999999999" hidden="1" x14ac:dyDescent="0.2"/>
    <row r="25429" ht="10.199999999999999" hidden="1" x14ac:dyDescent="0.2"/>
    <row r="25430" ht="10.199999999999999" hidden="1" x14ac:dyDescent="0.2"/>
    <row r="25431" ht="10.199999999999999" hidden="1" x14ac:dyDescent="0.2"/>
    <row r="25432" ht="10.199999999999999" hidden="1" x14ac:dyDescent="0.2"/>
    <row r="25433" ht="10.199999999999999" hidden="1" x14ac:dyDescent="0.2"/>
    <row r="25434" ht="10.199999999999999" hidden="1" x14ac:dyDescent="0.2"/>
    <row r="25435" ht="10.199999999999999" hidden="1" x14ac:dyDescent="0.2"/>
    <row r="25436" ht="10.199999999999999" hidden="1" x14ac:dyDescent="0.2"/>
    <row r="25437" ht="10.199999999999999" hidden="1" x14ac:dyDescent="0.2"/>
    <row r="25438" ht="10.199999999999999" hidden="1" x14ac:dyDescent="0.2"/>
    <row r="25439" ht="10.199999999999999" hidden="1" x14ac:dyDescent="0.2"/>
    <row r="25440" ht="10.199999999999999" hidden="1" x14ac:dyDescent="0.2"/>
    <row r="25441" ht="10.199999999999999" hidden="1" x14ac:dyDescent="0.2"/>
    <row r="25442" ht="10.199999999999999" hidden="1" x14ac:dyDescent="0.2"/>
    <row r="25443" ht="10.199999999999999" hidden="1" x14ac:dyDescent="0.2"/>
    <row r="25444" ht="10.199999999999999" hidden="1" x14ac:dyDescent="0.2"/>
    <row r="25445" ht="10.199999999999999" hidden="1" x14ac:dyDescent="0.2"/>
    <row r="25446" ht="10.199999999999999" hidden="1" x14ac:dyDescent="0.2"/>
    <row r="25447" ht="10.199999999999999" hidden="1" x14ac:dyDescent="0.2"/>
    <row r="25448" ht="10.199999999999999" hidden="1" x14ac:dyDescent="0.2"/>
    <row r="25449" ht="10.199999999999999" hidden="1" x14ac:dyDescent="0.2"/>
    <row r="25450" ht="10.199999999999999" hidden="1" x14ac:dyDescent="0.2"/>
    <row r="25451" ht="10.199999999999999" hidden="1" x14ac:dyDescent="0.2"/>
    <row r="25452" ht="10.199999999999999" hidden="1" x14ac:dyDescent="0.2"/>
    <row r="25453" ht="10.199999999999999" hidden="1" x14ac:dyDescent="0.2"/>
    <row r="25454" ht="10.199999999999999" hidden="1" x14ac:dyDescent="0.2"/>
    <row r="25455" ht="10.199999999999999" hidden="1" x14ac:dyDescent="0.2"/>
    <row r="25456" ht="10.199999999999999" hidden="1" x14ac:dyDescent="0.2"/>
    <row r="25457" ht="10.199999999999999" hidden="1" x14ac:dyDescent="0.2"/>
    <row r="25458" ht="10.199999999999999" hidden="1" x14ac:dyDescent="0.2"/>
    <row r="25459" ht="10.199999999999999" hidden="1" x14ac:dyDescent="0.2"/>
    <row r="25460" ht="10.199999999999999" hidden="1" x14ac:dyDescent="0.2"/>
    <row r="25461" ht="10.199999999999999" hidden="1" x14ac:dyDescent="0.2"/>
    <row r="25462" ht="10.199999999999999" hidden="1" x14ac:dyDescent="0.2"/>
    <row r="25463" ht="10.199999999999999" hidden="1" x14ac:dyDescent="0.2"/>
    <row r="25464" ht="10.199999999999999" hidden="1" x14ac:dyDescent="0.2"/>
    <row r="25465" ht="10.199999999999999" hidden="1" x14ac:dyDescent="0.2"/>
    <row r="25466" ht="10.199999999999999" hidden="1" x14ac:dyDescent="0.2"/>
    <row r="25467" ht="10.199999999999999" hidden="1" x14ac:dyDescent="0.2"/>
    <row r="25468" ht="10.199999999999999" hidden="1" x14ac:dyDescent="0.2"/>
    <row r="25469" ht="10.199999999999999" hidden="1" x14ac:dyDescent="0.2"/>
    <row r="25470" ht="10.199999999999999" hidden="1" x14ac:dyDescent="0.2"/>
    <row r="25471" ht="10.199999999999999" hidden="1" x14ac:dyDescent="0.2"/>
    <row r="25472" ht="10.199999999999999" hidden="1" x14ac:dyDescent="0.2"/>
    <row r="25473" ht="10.199999999999999" hidden="1" x14ac:dyDescent="0.2"/>
    <row r="25474" ht="10.199999999999999" hidden="1" x14ac:dyDescent="0.2"/>
    <row r="25475" ht="10.199999999999999" hidden="1" x14ac:dyDescent="0.2"/>
    <row r="25476" ht="10.199999999999999" hidden="1" x14ac:dyDescent="0.2"/>
    <row r="25477" ht="10.199999999999999" hidden="1" x14ac:dyDescent="0.2"/>
    <row r="25478" ht="10.199999999999999" hidden="1" x14ac:dyDescent="0.2"/>
    <row r="25479" ht="10.199999999999999" hidden="1" x14ac:dyDescent="0.2"/>
    <row r="25480" ht="10.199999999999999" hidden="1" x14ac:dyDescent="0.2"/>
    <row r="25481" ht="10.199999999999999" hidden="1" x14ac:dyDescent="0.2"/>
    <row r="25482" ht="10.199999999999999" hidden="1" x14ac:dyDescent="0.2"/>
    <row r="25483" ht="10.199999999999999" hidden="1" x14ac:dyDescent="0.2"/>
    <row r="25484" ht="10.199999999999999" hidden="1" x14ac:dyDescent="0.2"/>
    <row r="25485" ht="10.199999999999999" hidden="1" x14ac:dyDescent="0.2"/>
    <row r="25486" ht="10.199999999999999" hidden="1" x14ac:dyDescent="0.2"/>
    <row r="25487" ht="10.199999999999999" hidden="1" x14ac:dyDescent="0.2"/>
    <row r="25488" ht="10.199999999999999" hidden="1" x14ac:dyDescent="0.2"/>
    <row r="25489" ht="10.199999999999999" hidden="1" x14ac:dyDescent="0.2"/>
    <row r="25490" ht="10.199999999999999" hidden="1" x14ac:dyDescent="0.2"/>
    <row r="25491" ht="10.199999999999999" hidden="1" x14ac:dyDescent="0.2"/>
    <row r="25492" ht="10.199999999999999" hidden="1" x14ac:dyDescent="0.2"/>
    <row r="25493" ht="10.199999999999999" hidden="1" x14ac:dyDescent="0.2"/>
    <row r="25494" ht="10.199999999999999" hidden="1" x14ac:dyDescent="0.2"/>
    <row r="25495" ht="10.199999999999999" hidden="1" x14ac:dyDescent="0.2"/>
    <row r="25496" ht="10.199999999999999" hidden="1" x14ac:dyDescent="0.2"/>
    <row r="25497" ht="10.199999999999999" hidden="1" x14ac:dyDescent="0.2"/>
    <row r="25498" ht="10.199999999999999" hidden="1" x14ac:dyDescent="0.2"/>
    <row r="25499" ht="10.199999999999999" hidden="1" x14ac:dyDescent="0.2"/>
    <row r="25500" ht="10.199999999999999" hidden="1" x14ac:dyDescent="0.2"/>
    <row r="25501" ht="10.199999999999999" hidden="1" x14ac:dyDescent="0.2"/>
    <row r="25502" ht="10.199999999999999" hidden="1" x14ac:dyDescent="0.2"/>
    <row r="25503" ht="10.199999999999999" hidden="1" x14ac:dyDescent="0.2"/>
    <row r="25504" ht="10.199999999999999" hidden="1" x14ac:dyDescent="0.2"/>
    <row r="25505" ht="10.199999999999999" hidden="1" x14ac:dyDescent="0.2"/>
    <row r="25506" ht="10.199999999999999" hidden="1" x14ac:dyDescent="0.2"/>
    <row r="25507" ht="10.199999999999999" hidden="1" x14ac:dyDescent="0.2"/>
    <row r="25508" ht="10.199999999999999" hidden="1" x14ac:dyDescent="0.2"/>
    <row r="25509" ht="10.199999999999999" hidden="1" x14ac:dyDescent="0.2"/>
    <row r="25510" ht="10.199999999999999" hidden="1" x14ac:dyDescent="0.2"/>
    <row r="25511" ht="10.199999999999999" hidden="1" x14ac:dyDescent="0.2"/>
    <row r="25512" ht="10.199999999999999" hidden="1" x14ac:dyDescent="0.2"/>
    <row r="25513" ht="10.199999999999999" hidden="1" x14ac:dyDescent="0.2"/>
    <row r="25514" ht="10.199999999999999" hidden="1" x14ac:dyDescent="0.2"/>
    <row r="25515" ht="10.199999999999999" hidden="1" x14ac:dyDescent="0.2"/>
    <row r="25516" ht="10.199999999999999" hidden="1" x14ac:dyDescent="0.2"/>
    <row r="25517" ht="10.199999999999999" hidden="1" x14ac:dyDescent="0.2"/>
    <row r="25518" ht="10.199999999999999" hidden="1" x14ac:dyDescent="0.2"/>
    <row r="25519" ht="10.199999999999999" hidden="1" x14ac:dyDescent="0.2"/>
    <row r="25520" ht="10.199999999999999" hidden="1" x14ac:dyDescent="0.2"/>
    <row r="25521" ht="10.199999999999999" hidden="1" x14ac:dyDescent="0.2"/>
    <row r="25522" ht="10.199999999999999" hidden="1" x14ac:dyDescent="0.2"/>
    <row r="25523" ht="10.199999999999999" hidden="1" x14ac:dyDescent="0.2"/>
    <row r="25524" ht="10.199999999999999" hidden="1" x14ac:dyDescent="0.2"/>
    <row r="25525" ht="10.199999999999999" hidden="1" x14ac:dyDescent="0.2"/>
    <row r="25526" ht="10.199999999999999" hidden="1" x14ac:dyDescent="0.2"/>
    <row r="25527" ht="10.199999999999999" hidden="1" x14ac:dyDescent="0.2"/>
    <row r="25528" ht="10.199999999999999" hidden="1" x14ac:dyDescent="0.2"/>
    <row r="25529" ht="10.199999999999999" hidden="1" x14ac:dyDescent="0.2"/>
    <row r="25530" ht="10.199999999999999" hidden="1" x14ac:dyDescent="0.2"/>
    <row r="25531" ht="10.199999999999999" hidden="1" x14ac:dyDescent="0.2"/>
    <row r="25532" ht="10.199999999999999" hidden="1" x14ac:dyDescent="0.2"/>
    <row r="25533" ht="10.199999999999999" hidden="1" x14ac:dyDescent="0.2"/>
    <row r="25534" ht="10.199999999999999" hidden="1" x14ac:dyDescent="0.2"/>
    <row r="25535" ht="10.199999999999999" hidden="1" x14ac:dyDescent="0.2"/>
    <row r="25536" ht="10.199999999999999" hidden="1" x14ac:dyDescent="0.2"/>
    <row r="25537" ht="10.199999999999999" hidden="1" x14ac:dyDescent="0.2"/>
    <row r="25538" ht="10.199999999999999" hidden="1" x14ac:dyDescent="0.2"/>
    <row r="25539" ht="10.199999999999999" hidden="1" x14ac:dyDescent="0.2"/>
    <row r="25540" ht="10.199999999999999" hidden="1" x14ac:dyDescent="0.2"/>
    <row r="25541" ht="10.199999999999999" hidden="1" x14ac:dyDescent="0.2"/>
    <row r="25542" ht="10.199999999999999" hidden="1" x14ac:dyDescent="0.2"/>
    <row r="25543" ht="10.199999999999999" hidden="1" x14ac:dyDescent="0.2"/>
    <row r="25544" ht="10.199999999999999" hidden="1" x14ac:dyDescent="0.2"/>
    <row r="25545" ht="10.199999999999999" hidden="1" x14ac:dyDescent="0.2"/>
    <row r="25546" ht="10.199999999999999" hidden="1" x14ac:dyDescent="0.2"/>
    <row r="25547" ht="10.199999999999999" hidden="1" x14ac:dyDescent="0.2"/>
    <row r="25548" ht="10.199999999999999" hidden="1" x14ac:dyDescent="0.2"/>
    <row r="25549" ht="10.199999999999999" hidden="1" x14ac:dyDescent="0.2"/>
    <row r="25550" ht="10.199999999999999" hidden="1" x14ac:dyDescent="0.2"/>
    <row r="25551" ht="10.199999999999999" hidden="1" x14ac:dyDescent="0.2"/>
    <row r="25552" ht="10.199999999999999" hidden="1" x14ac:dyDescent="0.2"/>
    <row r="25553" ht="10.199999999999999" hidden="1" x14ac:dyDescent="0.2"/>
    <row r="25554" ht="10.199999999999999" hidden="1" x14ac:dyDescent="0.2"/>
    <row r="25555" ht="10.199999999999999" hidden="1" x14ac:dyDescent="0.2"/>
    <row r="25556" ht="10.199999999999999" hidden="1" x14ac:dyDescent="0.2"/>
    <row r="25557" ht="10.199999999999999" hidden="1" x14ac:dyDescent="0.2"/>
    <row r="25558" ht="10.199999999999999" hidden="1" x14ac:dyDescent="0.2"/>
    <row r="25559" ht="10.199999999999999" hidden="1" x14ac:dyDescent="0.2"/>
    <row r="25560" ht="10.199999999999999" hidden="1" x14ac:dyDescent="0.2"/>
    <row r="25561" ht="10.199999999999999" hidden="1" x14ac:dyDescent="0.2"/>
    <row r="25562" ht="10.199999999999999" hidden="1" x14ac:dyDescent="0.2"/>
    <row r="25563" ht="10.199999999999999" hidden="1" x14ac:dyDescent="0.2"/>
    <row r="25564" ht="10.199999999999999" hidden="1" x14ac:dyDescent="0.2"/>
    <row r="25565" ht="10.199999999999999" hidden="1" x14ac:dyDescent="0.2"/>
    <row r="25566" ht="10.199999999999999" hidden="1" x14ac:dyDescent="0.2"/>
    <row r="25567" ht="10.199999999999999" hidden="1" x14ac:dyDescent="0.2"/>
    <row r="25568" ht="10.199999999999999" hidden="1" x14ac:dyDescent="0.2"/>
    <row r="25569" ht="10.199999999999999" hidden="1" x14ac:dyDescent="0.2"/>
    <row r="25570" ht="10.199999999999999" hidden="1" x14ac:dyDescent="0.2"/>
    <row r="25571" ht="10.199999999999999" hidden="1" x14ac:dyDescent="0.2"/>
    <row r="25572" ht="10.199999999999999" hidden="1" x14ac:dyDescent="0.2"/>
    <row r="25573" ht="10.199999999999999" hidden="1" x14ac:dyDescent="0.2"/>
    <row r="25574" ht="10.199999999999999" hidden="1" x14ac:dyDescent="0.2"/>
    <row r="25575" ht="10.199999999999999" hidden="1" x14ac:dyDescent="0.2"/>
    <row r="25576" ht="10.199999999999999" hidden="1" x14ac:dyDescent="0.2"/>
    <row r="25577" ht="10.199999999999999" hidden="1" x14ac:dyDescent="0.2"/>
    <row r="25578" ht="10.199999999999999" hidden="1" x14ac:dyDescent="0.2"/>
    <row r="25579" ht="10.199999999999999" hidden="1" x14ac:dyDescent="0.2"/>
    <row r="25580" ht="10.199999999999999" hidden="1" x14ac:dyDescent="0.2"/>
    <row r="25581" ht="10.199999999999999" hidden="1" x14ac:dyDescent="0.2"/>
    <row r="25582" ht="10.199999999999999" hidden="1" x14ac:dyDescent="0.2"/>
    <row r="25583" ht="10.199999999999999" hidden="1" x14ac:dyDescent="0.2"/>
    <row r="25584" ht="10.199999999999999" hidden="1" x14ac:dyDescent="0.2"/>
    <row r="25585" ht="10.199999999999999" hidden="1" x14ac:dyDescent="0.2"/>
    <row r="25586" ht="10.199999999999999" hidden="1" x14ac:dyDescent="0.2"/>
    <row r="25587" ht="10.199999999999999" hidden="1" x14ac:dyDescent="0.2"/>
    <row r="25588" ht="10.199999999999999" hidden="1" x14ac:dyDescent="0.2"/>
    <row r="25589" ht="10.199999999999999" hidden="1" x14ac:dyDescent="0.2"/>
    <row r="25590" ht="10.199999999999999" hidden="1" x14ac:dyDescent="0.2"/>
    <row r="25591" ht="10.199999999999999" hidden="1" x14ac:dyDescent="0.2"/>
    <row r="25592" ht="10.199999999999999" hidden="1" x14ac:dyDescent="0.2"/>
    <row r="25593" ht="10.199999999999999" hidden="1" x14ac:dyDescent="0.2"/>
    <row r="25594" ht="10.199999999999999" hidden="1" x14ac:dyDescent="0.2"/>
    <row r="25595" ht="10.199999999999999" hidden="1" x14ac:dyDescent="0.2"/>
    <row r="25596" ht="10.199999999999999" hidden="1" x14ac:dyDescent="0.2"/>
    <row r="25597" ht="10.199999999999999" hidden="1" x14ac:dyDescent="0.2"/>
    <row r="25598" ht="10.199999999999999" hidden="1" x14ac:dyDescent="0.2"/>
    <row r="25599" ht="10.199999999999999" hidden="1" x14ac:dyDescent="0.2"/>
    <row r="25600" ht="10.199999999999999" hidden="1" x14ac:dyDescent="0.2"/>
    <row r="25601" ht="10.199999999999999" hidden="1" x14ac:dyDescent="0.2"/>
    <row r="25602" ht="10.199999999999999" hidden="1" x14ac:dyDescent="0.2"/>
    <row r="25603" ht="10.199999999999999" hidden="1" x14ac:dyDescent="0.2"/>
    <row r="25604" ht="10.199999999999999" hidden="1" x14ac:dyDescent="0.2"/>
    <row r="25605" ht="10.199999999999999" hidden="1" x14ac:dyDescent="0.2"/>
    <row r="25606" ht="10.199999999999999" hidden="1" x14ac:dyDescent="0.2"/>
    <row r="25607" ht="10.199999999999999" hidden="1" x14ac:dyDescent="0.2"/>
    <row r="25608" ht="10.199999999999999" hidden="1" x14ac:dyDescent="0.2"/>
    <row r="25609" ht="10.199999999999999" hidden="1" x14ac:dyDescent="0.2"/>
    <row r="25610" ht="10.199999999999999" hidden="1" x14ac:dyDescent="0.2"/>
    <row r="25611" ht="10.199999999999999" hidden="1" x14ac:dyDescent="0.2"/>
    <row r="25612" ht="10.199999999999999" hidden="1" x14ac:dyDescent="0.2"/>
    <row r="25613" ht="10.199999999999999" hidden="1" x14ac:dyDescent="0.2"/>
    <row r="25614" ht="10.199999999999999" hidden="1" x14ac:dyDescent="0.2"/>
    <row r="25615" ht="10.199999999999999" hidden="1" x14ac:dyDescent="0.2"/>
    <row r="25616" ht="10.199999999999999" hidden="1" x14ac:dyDescent="0.2"/>
    <row r="25617" ht="10.199999999999999" hidden="1" x14ac:dyDescent="0.2"/>
    <row r="25618" ht="10.199999999999999" hidden="1" x14ac:dyDescent="0.2"/>
    <row r="25619" ht="10.199999999999999" hidden="1" x14ac:dyDescent="0.2"/>
    <row r="25620" ht="10.199999999999999" hidden="1" x14ac:dyDescent="0.2"/>
    <row r="25621" ht="10.199999999999999" hidden="1" x14ac:dyDescent="0.2"/>
    <row r="25622" ht="10.199999999999999" hidden="1" x14ac:dyDescent="0.2"/>
    <row r="25623" ht="10.199999999999999" hidden="1" x14ac:dyDescent="0.2"/>
    <row r="25624" ht="10.199999999999999" hidden="1" x14ac:dyDescent="0.2"/>
    <row r="25625" ht="10.199999999999999" hidden="1" x14ac:dyDescent="0.2"/>
    <row r="25626" ht="10.199999999999999" hidden="1" x14ac:dyDescent="0.2"/>
    <row r="25627" ht="10.199999999999999" hidden="1" x14ac:dyDescent="0.2"/>
    <row r="25628" ht="10.199999999999999" hidden="1" x14ac:dyDescent="0.2"/>
    <row r="25629" ht="10.199999999999999" hidden="1" x14ac:dyDescent="0.2"/>
    <row r="25630" ht="10.199999999999999" hidden="1" x14ac:dyDescent="0.2"/>
    <row r="25631" ht="10.199999999999999" hidden="1" x14ac:dyDescent="0.2"/>
    <row r="25632" ht="10.199999999999999" hidden="1" x14ac:dyDescent="0.2"/>
    <row r="25633" ht="10.199999999999999" hidden="1" x14ac:dyDescent="0.2"/>
    <row r="25634" ht="10.199999999999999" hidden="1" x14ac:dyDescent="0.2"/>
    <row r="25635" ht="10.199999999999999" hidden="1" x14ac:dyDescent="0.2"/>
    <row r="25636" ht="10.199999999999999" hidden="1" x14ac:dyDescent="0.2"/>
    <row r="25637" ht="10.199999999999999" hidden="1" x14ac:dyDescent="0.2"/>
    <row r="25638" ht="10.199999999999999" hidden="1" x14ac:dyDescent="0.2"/>
    <row r="25639" ht="10.199999999999999" hidden="1" x14ac:dyDescent="0.2"/>
    <row r="25640" ht="10.199999999999999" hidden="1" x14ac:dyDescent="0.2"/>
    <row r="25641" ht="10.199999999999999" hidden="1" x14ac:dyDescent="0.2"/>
    <row r="25642" ht="10.199999999999999" hidden="1" x14ac:dyDescent="0.2"/>
    <row r="25643" ht="10.199999999999999" hidden="1" x14ac:dyDescent="0.2"/>
    <row r="25644" ht="10.199999999999999" hidden="1" x14ac:dyDescent="0.2"/>
    <row r="25645" ht="10.199999999999999" hidden="1" x14ac:dyDescent="0.2"/>
    <row r="25646" ht="10.199999999999999" hidden="1" x14ac:dyDescent="0.2"/>
    <row r="25647" ht="10.199999999999999" hidden="1" x14ac:dyDescent="0.2"/>
    <row r="25648" ht="10.199999999999999" hidden="1" x14ac:dyDescent="0.2"/>
    <row r="25649" ht="10.199999999999999" hidden="1" x14ac:dyDescent="0.2"/>
    <row r="25650" ht="10.199999999999999" hidden="1" x14ac:dyDescent="0.2"/>
    <row r="25651" ht="10.199999999999999" hidden="1" x14ac:dyDescent="0.2"/>
    <row r="25652" ht="10.199999999999999" hidden="1" x14ac:dyDescent="0.2"/>
    <row r="25653" ht="10.199999999999999" hidden="1" x14ac:dyDescent="0.2"/>
    <row r="25654" ht="10.199999999999999" hidden="1" x14ac:dyDescent="0.2"/>
    <row r="25655" ht="10.199999999999999" hidden="1" x14ac:dyDescent="0.2"/>
    <row r="25656" ht="10.199999999999999" hidden="1" x14ac:dyDescent="0.2"/>
    <row r="25657" ht="10.199999999999999" hidden="1" x14ac:dyDescent="0.2"/>
    <row r="25658" ht="10.199999999999999" hidden="1" x14ac:dyDescent="0.2"/>
    <row r="25659" ht="10.199999999999999" hidden="1" x14ac:dyDescent="0.2"/>
    <row r="25660" ht="10.199999999999999" hidden="1" x14ac:dyDescent="0.2"/>
    <row r="25661" ht="10.199999999999999" hidden="1" x14ac:dyDescent="0.2"/>
    <row r="25662" ht="10.199999999999999" hidden="1" x14ac:dyDescent="0.2"/>
    <row r="25663" ht="10.199999999999999" hidden="1" x14ac:dyDescent="0.2"/>
    <row r="25664" ht="10.199999999999999" hidden="1" x14ac:dyDescent="0.2"/>
    <row r="25665" ht="10.199999999999999" hidden="1" x14ac:dyDescent="0.2"/>
    <row r="25666" ht="10.199999999999999" hidden="1" x14ac:dyDescent="0.2"/>
    <row r="25667" ht="10.199999999999999" hidden="1" x14ac:dyDescent="0.2"/>
    <row r="25668" ht="10.199999999999999" hidden="1" x14ac:dyDescent="0.2"/>
    <row r="25669" ht="10.199999999999999" hidden="1" x14ac:dyDescent="0.2"/>
    <row r="25670" ht="10.199999999999999" hidden="1" x14ac:dyDescent="0.2"/>
    <row r="25671" ht="10.199999999999999" hidden="1" x14ac:dyDescent="0.2"/>
    <row r="25672" ht="10.199999999999999" hidden="1" x14ac:dyDescent="0.2"/>
    <row r="25673" ht="10.199999999999999" hidden="1" x14ac:dyDescent="0.2"/>
    <row r="25674" ht="10.199999999999999" hidden="1" x14ac:dyDescent="0.2"/>
    <row r="25675" ht="10.199999999999999" hidden="1" x14ac:dyDescent="0.2"/>
    <row r="25676" ht="10.199999999999999" hidden="1" x14ac:dyDescent="0.2"/>
    <row r="25677" ht="10.199999999999999" hidden="1" x14ac:dyDescent="0.2"/>
    <row r="25678" ht="10.199999999999999" hidden="1" x14ac:dyDescent="0.2"/>
    <row r="25679" ht="10.199999999999999" hidden="1" x14ac:dyDescent="0.2"/>
    <row r="25680" ht="10.199999999999999" hidden="1" x14ac:dyDescent="0.2"/>
    <row r="25681" ht="10.199999999999999" hidden="1" x14ac:dyDescent="0.2"/>
    <row r="25682" ht="10.199999999999999" hidden="1" x14ac:dyDescent="0.2"/>
    <row r="25683" ht="10.199999999999999" hidden="1" x14ac:dyDescent="0.2"/>
    <row r="25684" ht="10.199999999999999" hidden="1" x14ac:dyDescent="0.2"/>
    <row r="25685" ht="10.199999999999999" hidden="1" x14ac:dyDescent="0.2"/>
    <row r="25686" ht="10.199999999999999" hidden="1" x14ac:dyDescent="0.2"/>
    <row r="25687" ht="10.199999999999999" hidden="1" x14ac:dyDescent="0.2"/>
    <row r="25688" ht="10.199999999999999" hidden="1" x14ac:dyDescent="0.2"/>
    <row r="25689" ht="10.199999999999999" hidden="1" x14ac:dyDescent="0.2"/>
    <row r="25690" ht="10.199999999999999" hidden="1" x14ac:dyDescent="0.2"/>
    <row r="25691" ht="10.199999999999999" hidden="1" x14ac:dyDescent="0.2"/>
    <row r="25692" ht="10.199999999999999" hidden="1" x14ac:dyDescent="0.2"/>
    <row r="25693" ht="10.199999999999999" hidden="1" x14ac:dyDescent="0.2"/>
    <row r="25694" ht="10.199999999999999" hidden="1" x14ac:dyDescent="0.2"/>
    <row r="25695" ht="10.199999999999999" hidden="1" x14ac:dyDescent="0.2"/>
    <row r="25696" ht="10.199999999999999" hidden="1" x14ac:dyDescent="0.2"/>
    <row r="25697" ht="10.199999999999999" hidden="1" x14ac:dyDescent="0.2"/>
    <row r="25698" ht="10.199999999999999" hidden="1" x14ac:dyDescent="0.2"/>
    <row r="25699" ht="10.199999999999999" hidden="1" x14ac:dyDescent="0.2"/>
    <row r="25700" ht="10.199999999999999" hidden="1" x14ac:dyDescent="0.2"/>
    <row r="25701" ht="10.199999999999999" hidden="1" x14ac:dyDescent="0.2"/>
    <row r="25702" ht="10.199999999999999" hidden="1" x14ac:dyDescent="0.2"/>
    <row r="25703" ht="10.199999999999999" hidden="1" x14ac:dyDescent="0.2"/>
    <row r="25704" ht="10.199999999999999" hidden="1" x14ac:dyDescent="0.2"/>
    <row r="25705" ht="10.199999999999999" hidden="1" x14ac:dyDescent="0.2"/>
    <row r="25706" ht="10.199999999999999" hidden="1" x14ac:dyDescent="0.2"/>
    <row r="25707" ht="10.199999999999999" hidden="1" x14ac:dyDescent="0.2"/>
    <row r="25708" ht="10.199999999999999" hidden="1" x14ac:dyDescent="0.2"/>
    <row r="25709" ht="10.199999999999999" hidden="1" x14ac:dyDescent="0.2"/>
    <row r="25710" ht="10.199999999999999" hidden="1" x14ac:dyDescent="0.2"/>
    <row r="25711" ht="10.199999999999999" hidden="1" x14ac:dyDescent="0.2"/>
    <row r="25712" ht="10.199999999999999" hidden="1" x14ac:dyDescent="0.2"/>
    <row r="25713" ht="10.199999999999999" hidden="1" x14ac:dyDescent="0.2"/>
    <row r="25714" ht="10.199999999999999" hidden="1" x14ac:dyDescent="0.2"/>
    <row r="25715" ht="10.199999999999999" hidden="1" x14ac:dyDescent="0.2"/>
    <row r="25716" ht="10.199999999999999" hidden="1" x14ac:dyDescent="0.2"/>
    <row r="25717" ht="10.199999999999999" hidden="1" x14ac:dyDescent="0.2"/>
    <row r="25718" ht="10.199999999999999" hidden="1" x14ac:dyDescent="0.2"/>
    <row r="25719" ht="10.199999999999999" hidden="1" x14ac:dyDescent="0.2"/>
    <row r="25720" ht="10.199999999999999" hidden="1" x14ac:dyDescent="0.2"/>
    <row r="25721" ht="10.199999999999999" hidden="1" x14ac:dyDescent="0.2"/>
    <row r="25722" ht="10.199999999999999" hidden="1" x14ac:dyDescent="0.2"/>
    <row r="25723" ht="10.199999999999999" hidden="1" x14ac:dyDescent="0.2"/>
    <row r="25724" ht="10.199999999999999" hidden="1" x14ac:dyDescent="0.2"/>
    <row r="25725" ht="10.199999999999999" hidden="1" x14ac:dyDescent="0.2"/>
    <row r="25726" ht="10.199999999999999" hidden="1" x14ac:dyDescent="0.2"/>
    <row r="25727" ht="10.199999999999999" hidden="1" x14ac:dyDescent="0.2"/>
    <row r="25728" ht="10.199999999999999" hidden="1" x14ac:dyDescent="0.2"/>
    <row r="25729" ht="10.199999999999999" hidden="1" x14ac:dyDescent="0.2"/>
    <row r="25730" ht="10.199999999999999" hidden="1" x14ac:dyDescent="0.2"/>
    <row r="25731" ht="10.199999999999999" hidden="1" x14ac:dyDescent="0.2"/>
    <row r="25732" ht="10.199999999999999" hidden="1" x14ac:dyDescent="0.2"/>
    <row r="25733" ht="10.199999999999999" hidden="1" x14ac:dyDescent="0.2"/>
    <row r="25734" ht="10.199999999999999" hidden="1" x14ac:dyDescent="0.2"/>
    <row r="25735" ht="10.199999999999999" hidden="1" x14ac:dyDescent="0.2"/>
    <row r="25736" ht="10.199999999999999" hidden="1" x14ac:dyDescent="0.2"/>
    <row r="25737" ht="10.199999999999999" hidden="1" x14ac:dyDescent="0.2"/>
    <row r="25738" ht="10.199999999999999" hidden="1" x14ac:dyDescent="0.2"/>
    <row r="25739" ht="10.199999999999999" hidden="1" x14ac:dyDescent="0.2"/>
    <row r="25740" ht="10.199999999999999" hidden="1" x14ac:dyDescent="0.2"/>
    <row r="25741" ht="10.199999999999999" hidden="1" x14ac:dyDescent="0.2"/>
    <row r="25742" ht="10.199999999999999" hidden="1" x14ac:dyDescent="0.2"/>
    <row r="25743" ht="10.199999999999999" hidden="1" x14ac:dyDescent="0.2"/>
    <row r="25744" ht="10.199999999999999" hidden="1" x14ac:dyDescent="0.2"/>
    <row r="25745" ht="10.199999999999999" hidden="1" x14ac:dyDescent="0.2"/>
    <row r="25746" ht="10.199999999999999" hidden="1" x14ac:dyDescent="0.2"/>
    <row r="25747" ht="10.199999999999999" hidden="1" x14ac:dyDescent="0.2"/>
    <row r="25748" ht="10.199999999999999" hidden="1" x14ac:dyDescent="0.2"/>
    <row r="25749" ht="10.199999999999999" hidden="1" x14ac:dyDescent="0.2"/>
    <row r="25750" ht="10.199999999999999" hidden="1" x14ac:dyDescent="0.2"/>
    <row r="25751" ht="10.199999999999999" hidden="1" x14ac:dyDescent="0.2"/>
    <row r="25752" ht="10.199999999999999" hidden="1" x14ac:dyDescent="0.2"/>
    <row r="25753" ht="10.199999999999999" hidden="1" x14ac:dyDescent="0.2"/>
    <row r="25754" ht="10.199999999999999" hidden="1" x14ac:dyDescent="0.2"/>
    <row r="25755" ht="10.199999999999999" hidden="1" x14ac:dyDescent="0.2"/>
    <row r="25756" ht="10.199999999999999" hidden="1" x14ac:dyDescent="0.2"/>
    <row r="25757" ht="10.199999999999999" hidden="1" x14ac:dyDescent="0.2"/>
    <row r="25758" ht="10.199999999999999" hidden="1" x14ac:dyDescent="0.2"/>
    <row r="25759" ht="10.199999999999999" hidden="1" x14ac:dyDescent="0.2"/>
    <row r="25760" ht="10.199999999999999" hidden="1" x14ac:dyDescent="0.2"/>
    <row r="25761" ht="10.199999999999999" hidden="1" x14ac:dyDescent="0.2"/>
    <row r="25762" ht="10.199999999999999" hidden="1" x14ac:dyDescent="0.2"/>
    <row r="25763" ht="10.199999999999999" hidden="1" x14ac:dyDescent="0.2"/>
    <row r="25764" ht="10.199999999999999" hidden="1" x14ac:dyDescent="0.2"/>
    <row r="25765" ht="10.199999999999999" hidden="1" x14ac:dyDescent="0.2"/>
    <row r="25766" ht="10.199999999999999" hidden="1" x14ac:dyDescent="0.2"/>
    <row r="25767" ht="10.199999999999999" hidden="1" x14ac:dyDescent="0.2"/>
    <row r="25768" ht="10.199999999999999" hidden="1" x14ac:dyDescent="0.2"/>
    <row r="25769" ht="10.199999999999999" hidden="1" x14ac:dyDescent="0.2"/>
    <row r="25770" ht="10.199999999999999" hidden="1" x14ac:dyDescent="0.2"/>
    <row r="25771" ht="10.199999999999999" hidden="1" x14ac:dyDescent="0.2"/>
    <row r="25772" ht="10.199999999999999" hidden="1" x14ac:dyDescent="0.2"/>
    <row r="25773" ht="10.199999999999999" hidden="1" x14ac:dyDescent="0.2"/>
    <row r="25774" ht="10.199999999999999" hidden="1" x14ac:dyDescent="0.2"/>
    <row r="25775" ht="10.199999999999999" hidden="1" x14ac:dyDescent="0.2"/>
    <row r="25776" ht="10.199999999999999" hidden="1" x14ac:dyDescent="0.2"/>
    <row r="25777" ht="10.199999999999999" hidden="1" x14ac:dyDescent="0.2"/>
    <row r="25778" ht="10.199999999999999" hidden="1" x14ac:dyDescent="0.2"/>
    <row r="25779" ht="10.199999999999999" hidden="1" x14ac:dyDescent="0.2"/>
    <row r="25780" ht="10.199999999999999" hidden="1" x14ac:dyDescent="0.2"/>
    <row r="25781" ht="10.199999999999999" hidden="1" x14ac:dyDescent="0.2"/>
    <row r="25782" ht="10.199999999999999" hidden="1" x14ac:dyDescent="0.2"/>
    <row r="25783" ht="10.199999999999999" hidden="1" x14ac:dyDescent="0.2"/>
    <row r="25784" ht="10.199999999999999" hidden="1" x14ac:dyDescent="0.2"/>
    <row r="25785" ht="10.199999999999999" hidden="1" x14ac:dyDescent="0.2"/>
    <row r="25786" ht="10.199999999999999" hidden="1" x14ac:dyDescent="0.2"/>
    <row r="25787" ht="10.199999999999999" hidden="1" x14ac:dyDescent="0.2"/>
    <row r="25788" ht="10.199999999999999" hidden="1" x14ac:dyDescent="0.2"/>
    <row r="25789" ht="10.199999999999999" hidden="1" x14ac:dyDescent="0.2"/>
    <row r="25790" ht="10.199999999999999" hidden="1" x14ac:dyDescent="0.2"/>
    <row r="25791" ht="10.199999999999999" hidden="1" x14ac:dyDescent="0.2"/>
    <row r="25792" ht="10.199999999999999" hidden="1" x14ac:dyDescent="0.2"/>
    <row r="25793" ht="10.199999999999999" hidden="1" x14ac:dyDescent="0.2"/>
    <row r="25794" ht="10.199999999999999" hidden="1" x14ac:dyDescent="0.2"/>
    <row r="25795" ht="10.199999999999999" hidden="1" x14ac:dyDescent="0.2"/>
    <row r="25796" ht="10.199999999999999" hidden="1" x14ac:dyDescent="0.2"/>
    <row r="25797" ht="10.199999999999999" hidden="1" x14ac:dyDescent="0.2"/>
    <row r="25798" ht="10.199999999999999" hidden="1" x14ac:dyDescent="0.2"/>
    <row r="25799" ht="10.199999999999999" hidden="1" x14ac:dyDescent="0.2"/>
    <row r="25800" ht="10.199999999999999" hidden="1" x14ac:dyDescent="0.2"/>
    <row r="25801" ht="10.199999999999999" hidden="1" x14ac:dyDescent="0.2"/>
    <row r="25802" ht="10.199999999999999" hidden="1" x14ac:dyDescent="0.2"/>
    <row r="25803" ht="10.199999999999999" hidden="1" x14ac:dyDescent="0.2"/>
    <row r="25804" ht="10.199999999999999" hidden="1" x14ac:dyDescent="0.2"/>
    <row r="25805" ht="10.199999999999999" hidden="1" x14ac:dyDescent="0.2"/>
    <row r="25806" ht="10.199999999999999" hidden="1" x14ac:dyDescent="0.2"/>
    <row r="25807" ht="10.199999999999999" hidden="1" x14ac:dyDescent="0.2"/>
    <row r="25808" ht="10.199999999999999" hidden="1" x14ac:dyDescent="0.2"/>
    <row r="25809" ht="10.199999999999999" hidden="1" x14ac:dyDescent="0.2"/>
    <row r="25810" ht="10.199999999999999" hidden="1" x14ac:dyDescent="0.2"/>
    <row r="25811" ht="10.199999999999999" hidden="1" x14ac:dyDescent="0.2"/>
    <row r="25812" ht="10.199999999999999" hidden="1" x14ac:dyDescent="0.2"/>
    <row r="25813" ht="10.199999999999999" hidden="1" x14ac:dyDescent="0.2"/>
    <row r="25814" ht="10.199999999999999" hidden="1" x14ac:dyDescent="0.2"/>
    <row r="25815" ht="10.199999999999999" hidden="1" x14ac:dyDescent="0.2"/>
    <row r="25816" ht="10.199999999999999" hidden="1" x14ac:dyDescent="0.2"/>
    <row r="25817" ht="10.199999999999999" hidden="1" x14ac:dyDescent="0.2"/>
    <row r="25818" ht="10.199999999999999" hidden="1" x14ac:dyDescent="0.2"/>
    <row r="25819" ht="10.199999999999999" hidden="1" x14ac:dyDescent="0.2"/>
    <row r="25820" ht="10.199999999999999" hidden="1" x14ac:dyDescent="0.2"/>
    <row r="25821" ht="10.199999999999999" hidden="1" x14ac:dyDescent="0.2"/>
    <row r="25822" ht="10.199999999999999" hidden="1" x14ac:dyDescent="0.2"/>
    <row r="25823" ht="10.199999999999999" hidden="1" x14ac:dyDescent="0.2"/>
    <row r="25824" ht="10.199999999999999" hidden="1" x14ac:dyDescent="0.2"/>
    <row r="25825" ht="10.199999999999999" hidden="1" x14ac:dyDescent="0.2"/>
    <row r="25826" ht="10.199999999999999" hidden="1" x14ac:dyDescent="0.2"/>
    <row r="25827" ht="10.199999999999999" hidden="1" x14ac:dyDescent="0.2"/>
    <row r="25828" ht="10.199999999999999" hidden="1" x14ac:dyDescent="0.2"/>
    <row r="25829" ht="10.199999999999999" hidden="1" x14ac:dyDescent="0.2"/>
    <row r="25830" ht="10.199999999999999" hidden="1" x14ac:dyDescent="0.2"/>
    <row r="25831" ht="10.199999999999999" hidden="1" x14ac:dyDescent="0.2"/>
    <row r="25832" ht="10.199999999999999" hidden="1" x14ac:dyDescent="0.2"/>
    <row r="25833" ht="10.199999999999999" hidden="1" x14ac:dyDescent="0.2"/>
    <row r="25834" ht="10.199999999999999" hidden="1" x14ac:dyDescent="0.2"/>
    <row r="25835" ht="10.199999999999999" hidden="1" x14ac:dyDescent="0.2"/>
    <row r="25836" ht="10.199999999999999" hidden="1" x14ac:dyDescent="0.2"/>
    <row r="25837" ht="10.199999999999999" hidden="1" x14ac:dyDescent="0.2"/>
    <row r="25838" ht="10.199999999999999" hidden="1" x14ac:dyDescent="0.2"/>
    <row r="25839" ht="10.199999999999999" hidden="1" x14ac:dyDescent="0.2"/>
    <row r="25840" ht="10.199999999999999" hidden="1" x14ac:dyDescent="0.2"/>
    <row r="25841" ht="10.199999999999999" hidden="1" x14ac:dyDescent="0.2"/>
    <row r="25842" ht="10.199999999999999" hidden="1" x14ac:dyDescent="0.2"/>
    <row r="25843" ht="10.199999999999999" hidden="1" x14ac:dyDescent="0.2"/>
    <row r="25844" ht="10.199999999999999" hidden="1" x14ac:dyDescent="0.2"/>
    <row r="25845" ht="10.199999999999999" hidden="1" x14ac:dyDescent="0.2"/>
    <row r="25846" ht="10.199999999999999" hidden="1" x14ac:dyDescent="0.2"/>
    <row r="25847" ht="10.199999999999999" hidden="1" x14ac:dyDescent="0.2"/>
    <row r="25848" ht="10.199999999999999" hidden="1" x14ac:dyDescent="0.2"/>
    <row r="25849" ht="10.199999999999999" hidden="1" x14ac:dyDescent="0.2"/>
    <row r="25850" ht="10.199999999999999" hidden="1" x14ac:dyDescent="0.2"/>
    <row r="25851" ht="10.199999999999999" hidden="1" x14ac:dyDescent="0.2"/>
    <row r="25852" ht="10.199999999999999" hidden="1" x14ac:dyDescent="0.2"/>
    <row r="25853" ht="10.199999999999999" hidden="1" x14ac:dyDescent="0.2"/>
    <row r="25854" ht="10.199999999999999" hidden="1" x14ac:dyDescent="0.2"/>
    <row r="25855" ht="10.199999999999999" hidden="1" x14ac:dyDescent="0.2"/>
    <row r="25856" ht="10.199999999999999" hidden="1" x14ac:dyDescent="0.2"/>
    <row r="25857" ht="10.199999999999999" hidden="1" x14ac:dyDescent="0.2"/>
    <row r="25858" ht="10.199999999999999" hidden="1" x14ac:dyDescent="0.2"/>
    <row r="25859" ht="10.199999999999999" hidden="1" x14ac:dyDescent="0.2"/>
    <row r="25860" ht="10.199999999999999" hidden="1" x14ac:dyDescent="0.2"/>
    <row r="25861" ht="10.199999999999999" hidden="1" x14ac:dyDescent="0.2"/>
    <row r="25862" ht="10.199999999999999" hidden="1" x14ac:dyDescent="0.2"/>
    <row r="25863" ht="10.199999999999999" hidden="1" x14ac:dyDescent="0.2"/>
    <row r="25864" ht="10.199999999999999" hidden="1" x14ac:dyDescent="0.2"/>
    <row r="25865" ht="10.199999999999999" hidden="1" x14ac:dyDescent="0.2"/>
    <row r="25866" ht="10.199999999999999" hidden="1" x14ac:dyDescent="0.2"/>
    <row r="25867" ht="10.199999999999999" hidden="1" x14ac:dyDescent="0.2"/>
    <row r="25868" ht="10.199999999999999" hidden="1" x14ac:dyDescent="0.2"/>
    <row r="25869" ht="10.199999999999999" hidden="1" x14ac:dyDescent="0.2"/>
    <row r="25870" ht="10.199999999999999" hidden="1" x14ac:dyDescent="0.2"/>
    <row r="25871" ht="10.199999999999999" hidden="1" x14ac:dyDescent="0.2"/>
    <row r="25872" ht="10.199999999999999" hidden="1" x14ac:dyDescent="0.2"/>
    <row r="25873" ht="10.199999999999999" hidden="1" x14ac:dyDescent="0.2"/>
    <row r="25874" ht="10.199999999999999" hidden="1" x14ac:dyDescent="0.2"/>
    <row r="25875" ht="10.199999999999999" hidden="1" x14ac:dyDescent="0.2"/>
    <row r="25876" ht="10.199999999999999" hidden="1" x14ac:dyDescent="0.2"/>
    <row r="25877" ht="10.199999999999999" hidden="1" x14ac:dyDescent="0.2"/>
    <row r="25878" ht="10.199999999999999" hidden="1" x14ac:dyDescent="0.2"/>
    <row r="25879" ht="10.199999999999999" hidden="1" x14ac:dyDescent="0.2"/>
    <row r="25880" ht="10.199999999999999" hidden="1" x14ac:dyDescent="0.2"/>
    <row r="25881" ht="10.199999999999999" hidden="1" x14ac:dyDescent="0.2"/>
    <row r="25882" ht="10.199999999999999" hidden="1" x14ac:dyDescent="0.2"/>
    <row r="25883" ht="10.199999999999999" hidden="1" x14ac:dyDescent="0.2"/>
    <row r="25884" ht="10.199999999999999" hidden="1" x14ac:dyDescent="0.2"/>
    <row r="25885" ht="10.199999999999999" hidden="1" x14ac:dyDescent="0.2"/>
    <row r="25886" ht="10.199999999999999" hidden="1" x14ac:dyDescent="0.2"/>
    <row r="25887" ht="10.199999999999999" hidden="1" x14ac:dyDescent="0.2"/>
    <row r="25888" ht="10.199999999999999" hidden="1" x14ac:dyDescent="0.2"/>
    <row r="25889" ht="10.199999999999999" hidden="1" x14ac:dyDescent="0.2"/>
    <row r="25890" ht="10.199999999999999" hidden="1" x14ac:dyDescent="0.2"/>
    <row r="25891" ht="10.199999999999999" hidden="1" x14ac:dyDescent="0.2"/>
    <row r="25892" ht="10.199999999999999" hidden="1" x14ac:dyDescent="0.2"/>
    <row r="25893" ht="10.199999999999999" hidden="1" x14ac:dyDescent="0.2"/>
    <row r="25894" ht="10.199999999999999" hidden="1" x14ac:dyDescent="0.2"/>
    <row r="25895" ht="10.199999999999999" hidden="1" x14ac:dyDescent="0.2"/>
    <row r="25896" ht="10.199999999999999" hidden="1" x14ac:dyDescent="0.2"/>
    <row r="25897" ht="10.199999999999999" hidden="1" x14ac:dyDescent="0.2"/>
    <row r="25898" ht="10.199999999999999" hidden="1" x14ac:dyDescent="0.2"/>
    <row r="25899" ht="10.199999999999999" hidden="1" x14ac:dyDescent="0.2"/>
    <row r="25900" ht="10.199999999999999" hidden="1" x14ac:dyDescent="0.2"/>
    <row r="25901" ht="10.199999999999999" hidden="1" x14ac:dyDescent="0.2"/>
    <row r="25902" ht="10.199999999999999" hidden="1" x14ac:dyDescent="0.2"/>
    <row r="25903" ht="10.199999999999999" hidden="1" x14ac:dyDescent="0.2"/>
    <row r="25904" ht="10.199999999999999" hidden="1" x14ac:dyDescent="0.2"/>
    <row r="25905" ht="10.199999999999999" hidden="1" x14ac:dyDescent="0.2"/>
    <row r="25906" ht="10.199999999999999" hidden="1" x14ac:dyDescent="0.2"/>
    <row r="25907" ht="10.199999999999999" hidden="1" x14ac:dyDescent="0.2"/>
    <row r="25908" ht="10.199999999999999" hidden="1" x14ac:dyDescent="0.2"/>
    <row r="25909" ht="10.199999999999999" hidden="1" x14ac:dyDescent="0.2"/>
    <row r="25910" ht="10.199999999999999" hidden="1" x14ac:dyDescent="0.2"/>
    <row r="25911" ht="10.199999999999999" hidden="1" x14ac:dyDescent="0.2"/>
    <row r="25912" ht="10.199999999999999" hidden="1" x14ac:dyDescent="0.2"/>
    <row r="25913" ht="10.199999999999999" hidden="1" x14ac:dyDescent="0.2"/>
    <row r="25914" ht="10.199999999999999" hidden="1" x14ac:dyDescent="0.2"/>
    <row r="25915" ht="10.199999999999999" hidden="1" x14ac:dyDescent="0.2"/>
    <row r="25916" ht="10.199999999999999" hidden="1" x14ac:dyDescent="0.2"/>
    <row r="25917" ht="10.199999999999999" hidden="1" x14ac:dyDescent="0.2"/>
    <row r="25918" ht="10.199999999999999" hidden="1" x14ac:dyDescent="0.2"/>
    <row r="25919" ht="10.199999999999999" hidden="1" x14ac:dyDescent="0.2"/>
    <row r="25920" ht="10.199999999999999" hidden="1" x14ac:dyDescent="0.2"/>
    <row r="25921" ht="10.199999999999999" hidden="1" x14ac:dyDescent="0.2"/>
    <row r="25922" ht="10.199999999999999" hidden="1" x14ac:dyDescent="0.2"/>
    <row r="25923" ht="10.199999999999999" hidden="1" x14ac:dyDescent="0.2"/>
    <row r="25924" ht="10.199999999999999" hidden="1" x14ac:dyDescent="0.2"/>
    <row r="25925" ht="10.199999999999999" hidden="1" x14ac:dyDescent="0.2"/>
    <row r="25926" ht="10.199999999999999" hidden="1" x14ac:dyDescent="0.2"/>
    <row r="25927" ht="10.199999999999999" hidden="1" x14ac:dyDescent="0.2"/>
    <row r="25928" ht="10.199999999999999" hidden="1" x14ac:dyDescent="0.2"/>
    <row r="25929" ht="10.199999999999999" hidden="1" x14ac:dyDescent="0.2"/>
    <row r="25930" ht="10.199999999999999" hidden="1" x14ac:dyDescent="0.2"/>
    <row r="25931" ht="10.199999999999999" hidden="1" x14ac:dyDescent="0.2"/>
    <row r="25932" ht="10.199999999999999" hidden="1" x14ac:dyDescent="0.2"/>
    <row r="25933" ht="10.199999999999999" hidden="1" x14ac:dyDescent="0.2"/>
    <row r="25934" ht="10.199999999999999" hidden="1" x14ac:dyDescent="0.2"/>
    <row r="25935" ht="10.199999999999999" hidden="1" x14ac:dyDescent="0.2"/>
    <row r="25936" ht="10.199999999999999" hidden="1" x14ac:dyDescent="0.2"/>
    <row r="25937" ht="10.199999999999999" hidden="1" x14ac:dyDescent="0.2"/>
    <row r="25938" ht="10.199999999999999" hidden="1" x14ac:dyDescent="0.2"/>
    <row r="25939" ht="10.199999999999999" hidden="1" x14ac:dyDescent="0.2"/>
    <row r="25940" ht="10.199999999999999" hidden="1" x14ac:dyDescent="0.2"/>
    <row r="25941" ht="10.199999999999999" hidden="1" x14ac:dyDescent="0.2"/>
    <row r="25942" ht="10.199999999999999" hidden="1" x14ac:dyDescent="0.2"/>
    <row r="25943" ht="10.199999999999999" hidden="1" x14ac:dyDescent="0.2"/>
    <row r="25944" ht="10.199999999999999" hidden="1" x14ac:dyDescent="0.2"/>
    <row r="25945" ht="10.199999999999999" hidden="1" x14ac:dyDescent="0.2"/>
    <row r="25946" ht="10.199999999999999" hidden="1" x14ac:dyDescent="0.2"/>
    <row r="25947" ht="10.199999999999999" hidden="1" x14ac:dyDescent="0.2"/>
    <row r="25948" ht="10.199999999999999" hidden="1" x14ac:dyDescent="0.2"/>
    <row r="25949" ht="10.199999999999999" hidden="1" x14ac:dyDescent="0.2"/>
    <row r="25950" ht="10.199999999999999" hidden="1" x14ac:dyDescent="0.2"/>
    <row r="25951" ht="10.199999999999999" hidden="1" x14ac:dyDescent="0.2"/>
    <row r="25952" ht="10.199999999999999" hidden="1" x14ac:dyDescent="0.2"/>
    <row r="25953" ht="10.199999999999999" hidden="1" x14ac:dyDescent="0.2"/>
    <row r="25954" ht="10.199999999999999" hidden="1" x14ac:dyDescent="0.2"/>
    <row r="25955" ht="10.199999999999999" hidden="1" x14ac:dyDescent="0.2"/>
    <row r="25956" ht="10.199999999999999" hidden="1" x14ac:dyDescent="0.2"/>
    <row r="25957" ht="10.199999999999999" hidden="1" x14ac:dyDescent="0.2"/>
    <row r="25958" ht="10.199999999999999" hidden="1" x14ac:dyDescent="0.2"/>
    <row r="25959" ht="10.199999999999999" hidden="1" x14ac:dyDescent="0.2"/>
    <row r="25960" ht="10.199999999999999" hidden="1" x14ac:dyDescent="0.2"/>
    <row r="25961" ht="10.199999999999999" hidden="1" x14ac:dyDescent="0.2"/>
    <row r="25962" ht="10.199999999999999" hidden="1" x14ac:dyDescent="0.2"/>
    <row r="25963" ht="10.199999999999999" hidden="1" x14ac:dyDescent="0.2"/>
    <row r="25964" ht="10.199999999999999" hidden="1" x14ac:dyDescent="0.2"/>
    <row r="25965" ht="10.199999999999999" hidden="1" x14ac:dyDescent="0.2"/>
    <row r="25966" ht="10.199999999999999" hidden="1" x14ac:dyDescent="0.2"/>
    <row r="25967" ht="10.199999999999999" hidden="1" x14ac:dyDescent="0.2"/>
    <row r="25968" ht="10.199999999999999" hidden="1" x14ac:dyDescent="0.2"/>
    <row r="25969" ht="10.199999999999999" hidden="1" x14ac:dyDescent="0.2"/>
    <row r="25970" ht="10.199999999999999" hidden="1" x14ac:dyDescent="0.2"/>
    <row r="25971" ht="10.199999999999999" hidden="1" x14ac:dyDescent="0.2"/>
    <row r="25972" ht="10.199999999999999" hidden="1" x14ac:dyDescent="0.2"/>
    <row r="25973" ht="10.199999999999999" hidden="1" x14ac:dyDescent="0.2"/>
    <row r="25974" ht="10.199999999999999" hidden="1" x14ac:dyDescent="0.2"/>
    <row r="25975" ht="10.199999999999999" hidden="1" x14ac:dyDescent="0.2"/>
    <row r="25976" ht="10.199999999999999" hidden="1" x14ac:dyDescent="0.2"/>
    <row r="25977" ht="10.199999999999999" hidden="1" x14ac:dyDescent="0.2"/>
    <row r="25978" ht="10.199999999999999" hidden="1" x14ac:dyDescent="0.2"/>
    <row r="25979" ht="10.199999999999999" hidden="1" x14ac:dyDescent="0.2"/>
    <row r="25980" ht="10.199999999999999" hidden="1" x14ac:dyDescent="0.2"/>
    <row r="25981" ht="10.199999999999999" hidden="1" x14ac:dyDescent="0.2"/>
    <row r="25982" ht="10.199999999999999" hidden="1" x14ac:dyDescent="0.2"/>
    <row r="25983" ht="10.199999999999999" hidden="1" x14ac:dyDescent="0.2"/>
    <row r="25984" ht="10.199999999999999" hidden="1" x14ac:dyDescent="0.2"/>
    <row r="25985" ht="10.199999999999999" hidden="1" x14ac:dyDescent="0.2"/>
    <row r="25986" ht="10.199999999999999" hidden="1" x14ac:dyDescent="0.2"/>
    <row r="25987" ht="10.199999999999999" hidden="1" x14ac:dyDescent="0.2"/>
    <row r="25988" ht="10.199999999999999" hidden="1" x14ac:dyDescent="0.2"/>
    <row r="25989" ht="10.199999999999999" hidden="1" x14ac:dyDescent="0.2"/>
    <row r="25990" ht="10.199999999999999" hidden="1" x14ac:dyDescent="0.2"/>
    <row r="25991" ht="10.199999999999999" hidden="1" x14ac:dyDescent="0.2"/>
    <row r="25992" ht="10.199999999999999" hidden="1" x14ac:dyDescent="0.2"/>
    <row r="25993" ht="10.199999999999999" hidden="1" x14ac:dyDescent="0.2"/>
    <row r="25994" ht="10.199999999999999" hidden="1" x14ac:dyDescent="0.2"/>
    <row r="25995" ht="10.199999999999999" hidden="1" x14ac:dyDescent="0.2"/>
    <row r="25996" ht="10.199999999999999" hidden="1" x14ac:dyDescent="0.2"/>
    <row r="25997" ht="10.199999999999999" hidden="1" x14ac:dyDescent="0.2"/>
    <row r="25998" ht="10.199999999999999" hidden="1" x14ac:dyDescent="0.2"/>
    <row r="25999" ht="10.199999999999999" hidden="1" x14ac:dyDescent="0.2"/>
    <row r="26000" ht="10.199999999999999" hidden="1" x14ac:dyDescent="0.2"/>
    <row r="26001" ht="10.199999999999999" hidden="1" x14ac:dyDescent="0.2"/>
    <row r="26002" ht="10.199999999999999" hidden="1" x14ac:dyDescent="0.2"/>
    <row r="26003" ht="10.199999999999999" hidden="1" x14ac:dyDescent="0.2"/>
    <row r="26004" ht="10.199999999999999" hidden="1" x14ac:dyDescent="0.2"/>
    <row r="26005" ht="10.199999999999999" hidden="1" x14ac:dyDescent="0.2"/>
    <row r="26006" ht="10.199999999999999" hidden="1" x14ac:dyDescent="0.2"/>
    <row r="26007" ht="10.199999999999999" hidden="1" x14ac:dyDescent="0.2"/>
    <row r="26008" ht="10.199999999999999" hidden="1" x14ac:dyDescent="0.2"/>
    <row r="26009" ht="10.199999999999999" hidden="1" x14ac:dyDescent="0.2"/>
    <row r="26010" ht="10.199999999999999" hidden="1" x14ac:dyDescent="0.2"/>
    <row r="26011" ht="10.199999999999999" hidden="1" x14ac:dyDescent="0.2"/>
    <row r="26012" ht="10.199999999999999" hidden="1" x14ac:dyDescent="0.2"/>
    <row r="26013" ht="10.199999999999999" hidden="1" x14ac:dyDescent="0.2"/>
    <row r="26014" ht="10.199999999999999" hidden="1" x14ac:dyDescent="0.2"/>
    <row r="26015" ht="10.199999999999999" hidden="1" x14ac:dyDescent="0.2"/>
    <row r="26016" ht="10.199999999999999" hidden="1" x14ac:dyDescent="0.2"/>
    <row r="26017" ht="10.199999999999999" hidden="1" x14ac:dyDescent="0.2"/>
    <row r="26018" ht="10.199999999999999" hidden="1" x14ac:dyDescent="0.2"/>
    <row r="26019" ht="10.199999999999999" hidden="1" x14ac:dyDescent="0.2"/>
    <row r="26020" ht="10.199999999999999" hidden="1" x14ac:dyDescent="0.2"/>
    <row r="26021" ht="10.199999999999999" hidden="1" x14ac:dyDescent="0.2"/>
    <row r="26022" ht="10.199999999999999" hidden="1" x14ac:dyDescent="0.2"/>
    <row r="26023" ht="10.199999999999999" hidden="1" x14ac:dyDescent="0.2"/>
    <row r="26024" ht="10.199999999999999" hidden="1" x14ac:dyDescent="0.2"/>
    <row r="26025" ht="10.199999999999999" hidden="1" x14ac:dyDescent="0.2"/>
    <row r="26026" ht="10.199999999999999" hidden="1" x14ac:dyDescent="0.2"/>
    <row r="26027" ht="10.199999999999999" hidden="1" x14ac:dyDescent="0.2"/>
    <row r="26028" ht="10.199999999999999" hidden="1" x14ac:dyDescent="0.2"/>
    <row r="26029" ht="10.199999999999999" hidden="1" x14ac:dyDescent="0.2"/>
    <row r="26030" ht="10.199999999999999" hidden="1" x14ac:dyDescent="0.2"/>
    <row r="26031" ht="10.199999999999999" hidden="1" x14ac:dyDescent="0.2"/>
    <row r="26032" ht="10.199999999999999" hidden="1" x14ac:dyDescent="0.2"/>
    <row r="26033" ht="10.199999999999999" hidden="1" x14ac:dyDescent="0.2"/>
    <row r="26034" ht="10.199999999999999" hidden="1" x14ac:dyDescent="0.2"/>
    <row r="26035" ht="10.199999999999999" hidden="1" x14ac:dyDescent="0.2"/>
    <row r="26036" ht="10.199999999999999" hidden="1" x14ac:dyDescent="0.2"/>
    <row r="26037" ht="10.199999999999999" hidden="1" x14ac:dyDescent="0.2"/>
    <row r="26038" ht="10.199999999999999" hidden="1" x14ac:dyDescent="0.2"/>
    <row r="26039" ht="10.199999999999999" hidden="1" x14ac:dyDescent="0.2"/>
    <row r="26040" ht="10.199999999999999" hidden="1" x14ac:dyDescent="0.2"/>
    <row r="26041" ht="10.199999999999999" hidden="1" x14ac:dyDescent="0.2"/>
    <row r="26042" ht="10.199999999999999" hidden="1" x14ac:dyDescent="0.2"/>
    <row r="26043" ht="10.199999999999999" hidden="1" x14ac:dyDescent="0.2"/>
    <row r="26044" ht="10.199999999999999" hidden="1" x14ac:dyDescent="0.2"/>
    <row r="26045" ht="10.199999999999999" hidden="1" x14ac:dyDescent="0.2"/>
    <row r="26046" ht="10.199999999999999" hidden="1" x14ac:dyDescent="0.2"/>
    <row r="26047" ht="10.199999999999999" hidden="1" x14ac:dyDescent="0.2"/>
    <row r="26048" ht="10.199999999999999" hidden="1" x14ac:dyDescent="0.2"/>
    <row r="26049" ht="10.199999999999999" hidden="1" x14ac:dyDescent="0.2"/>
    <row r="26050" ht="10.199999999999999" hidden="1" x14ac:dyDescent="0.2"/>
    <row r="26051" ht="10.199999999999999" hidden="1" x14ac:dyDescent="0.2"/>
    <row r="26052" ht="10.199999999999999" hidden="1" x14ac:dyDescent="0.2"/>
    <row r="26053" ht="10.199999999999999" hidden="1" x14ac:dyDescent="0.2"/>
    <row r="26054" ht="10.199999999999999" hidden="1" x14ac:dyDescent="0.2"/>
    <row r="26055" ht="10.199999999999999" hidden="1" x14ac:dyDescent="0.2"/>
    <row r="26056" ht="10.199999999999999" hidden="1" x14ac:dyDescent="0.2"/>
    <row r="26057" ht="10.199999999999999" hidden="1" x14ac:dyDescent="0.2"/>
    <row r="26058" ht="10.199999999999999" hidden="1" x14ac:dyDescent="0.2"/>
    <row r="26059" ht="10.199999999999999" hidden="1" x14ac:dyDescent="0.2"/>
    <row r="26060" ht="10.199999999999999" hidden="1" x14ac:dyDescent="0.2"/>
    <row r="26061" ht="10.199999999999999" hidden="1" x14ac:dyDescent="0.2"/>
    <row r="26062" ht="10.199999999999999" hidden="1" x14ac:dyDescent="0.2"/>
    <row r="26063" ht="10.199999999999999" hidden="1" x14ac:dyDescent="0.2"/>
    <row r="26064" ht="10.199999999999999" hidden="1" x14ac:dyDescent="0.2"/>
    <row r="26065" ht="10.199999999999999" hidden="1" x14ac:dyDescent="0.2"/>
    <row r="26066" ht="10.199999999999999" hidden="1" x14ac:dyDescent="0.2"/>
    <row r="26067" ht="10.199999999999999" hidden="1" x14ac:dyDescent="0.2"/>
    <row r="26068" ht="10.199999999999999" hidden="1" x14ac:dyDescent="0.2"/>
    <row r="26069" ht="10.199999999999999" hidden="1" x14ac:dyDescent="0.2"/>
    <row r="26070" ht="10.199999999999999" hidden="1" x14ac:dyDescent="0.2"/>
    <row r="26071" ht="10.199999999999999" hidden="1" x14ac:dyDescent="0.2"/>
    <row r="26072" ht="10.199999999999999" hidden="1" x14ac:dyDescent="0.2"/>
    <row r="26073" ht="10.199999999999999" hidden="1" x14ac:dyDescent="0.2"/>
    <row r="26074" ht="10.199999999999999" hidden="1" x14ac:dyDescent="0.2"/>
    <row r="26075" ht="10.199999999999999" hidden="1" x14ac:dyDescent="0.2"/>
    <row r="26076" ht="10.199999999999999" hidden="1" x14ac:dyDescent="0.2"/>
    <row r="26077" ht="10.199999999999999" hidden="1" x14ac:dyDescent="0.2"/>
    <row r="26078" ht="10.199999999999999" hidden="1" x14ac:dyDescent="0.2"/>
    <row r="26079" ht="10.199999999999999" hidden="1" x14ac:dyDescent="0.2"/>
    <row r="26080" ht="10.199999999999999" hidden="1" x14ac:dyDescent="0.2"/>
    <row r="26081" ht="10.199999999999999" hidden="1" x14ac:dyDescent="0.2"/>
    <row r="26082" ht="10.199999999999999" hidden="1" x14ac:dyDescent="0.2"/>
    <row r="26083" ht="10.199999999999999" hidden="1" x14ac:dyDescent="0.2"/>
    <row r="26084" ht="10.199999999999999" hidden="1" x14ac:dyDescent="0.2"/>
    <row r="26085" ht="10.199999999999999" hidden="1" x14ac:dyDescent="0.2"/>
    <row r="26086" ht="10.199999999999999" hidden="1" x14ac:dyDescent="0.2"/>
    <row r="26087" ht="10.199999999999999" hidden="1" x14ac:dyDescent="0.2"/>
    <row r="26088" ht="10.199999999999999" hidden="1" x14ac:dyDescent="0.2"/>
    <row r="26089" ht="10.199999999999999" hidden="1" x14ac:dyDescent="0.2"/>
    <row r="26090" ht="10.199999999999999" hidden="1" x14ac:dyDescent="0.2"/>
    <row r="26091" ht="10.199999999999999" hidden="1" x14ac:dyDescent="0.2"/>
    <row r="26092" ht="10.199999999999999" hidden="1" x14ac:dyDescent="0.2"/>
    <row r="26093" ht="10.199999999999999" hidden="1" x14ac:dyDescent="0.2"/>
    <row r="26094" ht="10.199999999999999" hidden="1" x14ac:dyDescent="0.2"/>
    <row r="26095" ht="10.199999999999999" hidden="1" x14ac:dyDescent="0.2"/>
    <row r="26096" ht="10.199999999999999" hidden="1" x14ac:dyDescent="0.2"/>
    <row r="26097" ht="10.199999999999999" hidden="1" x14ac:dyDescent="0.2"/>
    <row r="26098" ht="10.199999999999999" hidden="1" x14ac:dyDescent="0.2"/>
    <row r="26099" ht="10.199999999999999" hidden="1" x14ac:dyDescent="0.2"/>
    <row r="26100" ht="10.199999999999999" hidden="1" x14ac:dyDescent="0.2"/>
    <row r="26101" ht="10.199999999999999" hidden="1" x14ac:dyDescent="0.2"/>
    <row r="26102" ht="10.199999999999999" hidden="1" x14ac:dyDescent="0.2"/>
    <row r="26103" ht="10.199999999999999" hidden="1" x14ac:dyDescent="0.2"/>
    <row r="26104" ht="10.199999999999999" hidden="1" x14ac:dyDescent="0.2"/>
    <row r="26105" ht="10.199999999999999" hidden="1" x14ac:dyDescent="0.2"/>
    <row r="26106" ht="10.199999999999999" hidden="1" x14ac:dyDescent="0.2"/>
    <row r="26107" ht="10.199999999999999" hidden="1" x14ac:dyDescent="0.2"/>
    <row r="26108" ht="10.199999999999999" hidden="1" x14ac:dyDescent="0.2"/>
    <row r="26109" ht="10.199999999999999" hidden="1" x14ac:dyDescent="0.2"/>
    <row r="26110" ht="10.199999999999999" hidden="1" x14ac:dyDescent="0.2"/>
    <row r="26111" ht="10.199999999999999" hidden="1" x14ac:dyDescent="0.2"/>
    <row r="26112" ht="10.199999999999999" hidden="1" x14ac:dyDescent="0.2"/>
    <row r="26113" ht="10.199999999999999" hidden="1" x14ac:dyDescent="0.2"/>
    <row r="26114" ht="10.199999999999999" hidden="1" x14ac:dyDescent="0.2"/>
    <row r="26115" ht="10.199999999999999" hidden="1" x14ac:dyDescent="0.2"/>
    <row r="26116" ht="10.199999999999999" hidden="1" x14ac:dyDescent="0.2"/>
    <row r="26117" ht="10.199999999999999" hidden="1" x14ac:dyDescent="0.2"/>
    <row r="26118" ht="10.199999999999999" hidden="1" x14ac:dyDescent="0.2"/>
    <row r="26119" ht="10.199999999999999" hidden="1" x14ac:dyDescent="0.2"/>
    <row r="26120" ht="10.199999999999999" hidden="1" x14ac:dyDescent="0.2"/>
    <row r="26121" ht="10.199999999999999" hidden="1" x14ac:dyDescent="0.2"/>
    <row r="26122" ht="10.199999999999999" hidden="1" x14ac:dyDescent="0.2"/>
    <row r="26123" ht="10.199999999999999" hidden="1" x14ac:dyDescent="0.2"/>
    <row r="26124" ht="10.199999999999999" hidden="1" x14ac:dyDescent="0.2"/>
    <row r="26125" ht="10.199999999999999" hidden="1" x14ac:dyDescent="0.2"/>
    <row r="26126" ht="10.199999999999999" hidden="1" x14ac:dyDescent="0.2"/>
    <row r="26127" ht="10.199999999999999" hidden="1" x14ac:dyDescent="0.2"/>
    <row r="26128" ht="10.199999999999999" hidden="1" x14ac:dyDescent="0.2"/>
    <row r="26129" ht="10.199999999999999" hidden="1" x14ac:dyDescent="0.2"/>
    <row r="26130" ht="10.199999999999999" hidden="1" x14ac:dyDescent="0.2"/>
    <row r="26131" ht="10.199999999999999" hidden="1" x14ac:dyDescent="0.2"/>
    <row r="26132" ht="10.199999999999999" hidden="1" x14ac:dyDescent="0.2"/>
    <row r="26133" ht="10.199999999999999" hidden="1" x14ac:dyDescent="0.2"/>
    <row r="26134" ht="10.199999999999999" hidden="1" x14ac:dyDescent="0.2"/>
    <row r="26135" ht="10.199999999999999" hidden="1" x14ac:dyDescent="0.2"/>
    <row r="26136" ht="10.199999999999999" hidden="1" x14ac:dyDescent="0.2"/>
    <row r="26137" ht="10.199999999999999" hidden="1" x14ac:dyDescent="0.2"/>
    <row r="26138" ht="10.199999999999999" hidden="1" x14ac:dyDescent="0.2"/>
    <row r="26139" ht="10.199999999999999" hidden="1" x14ac:dyDescent="0.2"/>
    <row r="26140" ht="10.199999999999999" hidden="1" x14ac:dyDescent="0.2"/>
    <row r="26141" ht="10.199999999999999" hidden="1" x14ac:dyDescent="0.2"/>
    <row r="26142" ht="10.199999999999999" hidden="1" x14ac:dyDescent="0.2"/>
    <row r="26143" ht="10.199999999999999" hidden="1" x14ac:dyDescent="0.2"/>
    <row r="26144" ht="10.199999999999999" hidden="1" x14ac:dyDescent="0.2"/>
    <row r="26145" ht="10.199999999999999" hidden="1" x14ac:dyDescent="0.2"/>
    <row r="26146" ht="10.199999999999999" hidden="1" x14ac:dyDescent="0.2"/>
    <row r="26147" ht="10.199999999999999" hidden="1" x14ac:dyDescent="0.2"/>
    <row r="26148" ht="10.199999999999999" hidden="1" x14ac:dyDescent="0.2"/>
    <row r="26149" ht="10.199999999999999" hidden="1" x14ac:dyDescent="0.2"/>
    <row r="26150" ht="10.199999999999999" hidden="1" x14ac:dyDescent="0.2"/>
    <row r="26151" ht="10.199999999999999" hidden="1" x14ac:dyDescent="0.2"/>
    <row r="26152" ht="10.199999999999999" hidden="1" x14ac:dyDescent="0.2"/>
    <row r="26153" ht="10.199999999999999" hidden="1" x14ac:dyDescent="0.2"/>
    <row r="26154" ht="10.199999999999999" hidden="1" x14ac:dyDescent="0.2"/>
    <row r="26155" ht="10.199999999999999" hidden="1" x14ac:dyDescent="0.2"/>
    <row r="26156" ht="10.199999999999999" hidden="1" x14ac:dyDescent="0.2"/>
    <row r="26157" ht="10.199999999999999" hidden="1" x14ac:dyDescent="0.2"/>
    <row r="26158" ht="10.199999999999999" hidden="1" x14ac:dyDescent="0.2"/>
    <row r="26159" ht="10.199999999999999" hidden="1" x14ac:dyDescent="0.2"/>
    <row r="26160" ht="10.199999999999999" hidden="1" x14ac:dyDescent="0.2"/>
    <row r="26161" ht="10.199999999999999" hidden="1" x14ac:dyDescent="0.2"/>
    <row r="26162" ht="10.199999999999999" hidden="1" x14ac:dyDescent="0.2"/>
    <row r="26163" ht="10.199999999999999" hidden="1" x14ac:dyDescent="0.2"/>
    <row r="26164" ht="10.199999999999999" hidden="1" x14ac:dyDescent="0.2"/>
    <row r="26165" ht="10.199999999999999" hidden="1" x14ac:dyDescent="0.2"/>
    <row r="26166" ht="10.199999999999999" hidden="1" x14ac:dyDescent="0.2"/>
    <row r="26167" ht="10.199999999999999" hidden="1" x14ac:dyDescent="0.2"/>
    <row r="26168" ht="10.199999999999999" hidden="1" x14ac:dyDescent="0.2"/>
    <row r="26169" ht="10.199999999999999" hidden="1" x14ac:dyDescent="0.2"/>
    <row r="26170" ht="10.199999999999999" hidden="1" x14ac:dyDescent="0.2"/>
    <row r="26171" ht="10.199999999999999" hidden="1" x14ac:dyDescent="0.2"/>
    <row r="26172" ht="10.199999999999999" hidden="1" x14ac:dyDescent="0.2"/>
    <row r="26173" ht="10.199999999999999" hidden="1" x14ac:dyDescent="0.2"/>
    <row r="26174" ht="10.199999999999999" hidden="1" x14ac:dyDescent="0.2"/>
    <row r="26175" ht="10.199999999999999" hidden="1" x14ac:dyDescent="0.2"/>
    <row r="26176" ht="10.199999999999999" hidden="1" x14ac:dyDescent="0.2"/>
    <row r="26177" ht="10.199999999999999" hidden="1" x14ac:dyDescent="0.2"/>
    <row r="26178" ht="10.199999999999999" hidden="1" x14ac:dyDescent="0.2"/>
    <row r="26179" ht="10.199999999999999" hidden="1" x14ac:dyDescent="0.2"/>
    <row r="26180" ht="10.199999999999999" hidden="1" x14ac:dyDescent="0.2"/>
    <row r="26181" ht="10.199999999999999" hidden="1" x14ac:dyDescent="0.2"/>
    <row r="26182" ht="10.199999999999999" hidden="1" x14ac:dyDescent="0.2"/>
    <row r="26183" ht="10.199999999999999" hidden="1" x14ac:dyDescent="0.2"/>
    <row r="26184" ht="10.199999999999999" hidden="1" x14ac:dyDescent="0.2"/>
    <row r="26185" ht="10.199999999999999" hidden="1" x14ac:dyDescent="0.2"/>
    <row r="26186" ht="10.199999999999999" hidden="1" x14ac:dyDescent="0.2"/>
    <row r="26187" ht="10.199999999999999" hidden="1" x14ac:dyDescent="0.2"/>
    <row r="26188" ht="10.199999999999999" hidden="1" x14ac:dyDescent="0.2"/>
    <row r="26189" ht="10.199999999999999" hidden="1" x14ac:dyDescent="0.2"/>
    <row r="26190" ht="10.199999999999999" hidden="1" x14ac:dyDescent="0.2"/>
    <row r="26191" ht="10.199999999999999" hidden="1" x14ac:dyDescent="0.2"/>
    <row r="26192" ht="10.199999999999999" hidden="1" x14ac:dyDescent="0.2"/>
    <row r="26193" ht="10.199999999999999" hidden="1" x14ac:dyDescent="0.2"/>
    <row r="26194" ht="10.199999999999999" hidden="1" x14ac:dyDescent="0.2"/>
    <row r="26195" ht="10.199999999999999" hidden="1" x14ac:dyDescent="0.2"/>
    <row r="26196" ht="10.199999999999999" hidden="1" x14ac:dyDescent="0.2"/>
    <row r="26197" ht="10.199999999999999" hidden="1" x14ac:dyDescent="0.2"/>
    <row r="26198" ht="10.199999999999999" hidden="1" x14ac:dyDescent="0.2"/>
    <row r="26199" ht="10.199999999999999" hidden="1" x14ac:dyDescent="0.2"/>
    <row r="26200" ht="10.199999999999999" hidden="1" x14ac:dyDescent="0.2"/>
    <row r="26201" ht="10.199999999999999" hidden="1" x14ac:dyDescent="0.2"/>
    <row r="26202" ht="10.199999999999999" hidden="1" x14ac:dyDescent="0.2"/>
    <row r="26203" ht="10.199999999999999" hidden="1" x14ac:dyDescent="0.2"/>
    <row r="26204" ht="10.199999999999999" hidden="1" x14ac:dyDescent="0.2"/>
    <row r="26205" ht="10.199999999999999" hidden="1" x14ac:dyDescent="0.2"/>
    <row r="26206" ht="10.199999999999999" hidden="1" x14ac:dyDescent="0.2"/>
    <row r="26207" ht="10.199999999999999" hidden="1" x14ac:dyDescent="0.2"/>
    <row r="26208" ht="10.199999999999999" hidden="1" x14ac:dyDescent="0.2"/>
    <row r="26209" ht="10.199999999999999" hidden="1" x14ac:dyDescent="0.2"/>
    <row r="26210" ht="10.199999999999999" hidden="1" x14ac:dyDescent="0.2"/>
    <row r="26211" ht="10.199999999999999" hidden="1" x14ac:dyDescent="0.2"/>
    <row r="26212" ht="10.199999999999999" hidden="1" x14ac:dyDescent="0.2"/>
    <row r="26213" ht="10.199999999999999" hidden="1" x14ac:dyDescent="0.2"/>
    <row r="26214" ht="10.199999999999999" hidden="1" x14ac:dyDescent="0.2"/>
    <row r="26215" ht="10.199999999999999" hidden="1" x14ac:dyDescent="0.2"/>
    <row r="26216" ht="10.199999999999999" hidden="1" x14ac:dyDescent="0.2"/>
    <row r="26217" ht="10.199999999999999" hidden="1" x14ac:dyDescent="0.2"/>
    <row r="26218" ht="10.199999999999999" hidden="1" x14ac:dyDescent="0.2"/>
    <row r="26219" ht="10.199999999999999" hidden="1" x14ac:dyDescent="0.2"/>
    <row r="26220" ht="10.199999999999999" hidden="1" x14ac:dyDescent="0.2"/>
    <row r="26221" ht="10.199999999999999" hidden="1" x14ac:dyDescent="0.2"/>
    <row r="26222" ht="10.199999999999999" hidden="1" x14ac:dyDescent="0.2"/>
    <row r="26223" ht="10.199999999999999" hidden="1" x14ac:dyDescent="0.2"/>
    <row r="26224" ht="10.199999999999999" hidden="1" x14ac:dyDescent="0.2"/>
    <row r="26225" ht="10.199999999999999" hidden="1" x14ac:dyDescent="0.2"/>
    <row r="26226" ht="10.199999999999999" hidden="1" x14ac:dyDescent="0.2"/>
    <row r="26227" ht="10.199999999999999" hidden="1" x14ac:dyDescent="0.2"/>
    <row r="26228" ht="10.199999999999999" hidden="1" x14ac:dyDescent="0.2"/>
    <row r="26229" ht="10.199999999999999" hidden="1" x14ac:dyDescent="0.2"/>
    <row r="26230" ht="10.199999999999999" hidden="1" x14ac:dyDescent="0.2"/>
    <row r="26231" ht="10.199999999999999" hidden="1" x14ac:dyDescent="0.2"/>
    <row r="26232" ht="10.199999999999999" hidden="1" x14ac:dyDescent="0.2"/>
    <row r="26233" ht="10.199999999999999" hidden="1" x14ac:dyDescent="0.2"/>
    <row r="26234" ht="10.199999999999999" hidden="1" x14ac:dyDescent="0.2"/>
    <row r="26235" ht="10.199999999999999" hidden="1" x14ac:dyDescent="0.2"/>
    <row r="26236" ht="10.199999999999999" hidden="1" x14ac:dyDescent="0.2"/>
    <row r="26237" ht="10.199999999999999" hidden="1" x14ac:dyDescent="0.2"/>
    <row r="26238" ht="10.199999999999999" hidden="1" x14ac:dyDescent="0.2"/>
    <row r="26239" ht="10.199999999999999" hidden="1" x14ac:dyDescent="0.2"/>
    <row r="26240" ht="10.199999999999999" hidden="1" x14ac:dyDescent="0.2"/>
    <row r="26241" ht="10.199999999999999" hidden="1" x14ac:dyDescent="0.2"/>
    <row r="26242" ht="10.199999999999999" hidden="1" x14ac:dyDescent="0.2"/>
    <row r="26243" ht="10.199999999999999" hidden="1" x14ac:dyDescent="0.2"/>
    <row r="26244" ht="10.199999999999999" hidden="1" x14ac:dyDescent="0.2"/>
    <row r="26245" ht="10.199999999999999" hidden="1" x14ac:dyDescent="0.2"/>
    <row r="26246" ht="10.199999999999999" hidden="1" x14ac:dyDescent="0.2"/>
    <row r="26247" ht="10.199999999999999" hidden="1" x14ac:dyDescent="0.2"/>
    <row r="26248" ht="10.199999999999999" hidden="1" x14ac:dyDescent="0.2"/>
    <row r="26249" ht="10.199999999999999" hidden="1" x14ac:dyDescent="0.2"/>
    <row r="26250" ht="10.199999999999999" hidden="1" x14ac:dyDescent="0.2"/>
    <row r="26251" ht="10.199999999999999" hidden="1" x14ac:dyDescent="0.2"/>
    <row r="26252" ht="10.199999999999999" hidden="1" x14ac:dyDescent="0.2"/>
    <row r="26253" ht="10.199999999999999" hidden="1" x14ac:dyDescent="0.2"/>
    <row r="26254" ht="10.199999999999999" hidden="1" x14ac:dyDescent="0.2"/>
    <row r="26255" ht="10.199999999999999" hidden="1" x14ac:dyDescent="0.2"/>
    <row r="26256" ht="10.199999999999999" hidden="1" x14ac:dyDescent="0.2"/>
    <row r="26257" ht="10.199999999999999" hidden="1" x14ac:dyDescent="0.2"/>
    <row r="26258" ht="10.199999999999999" hidden="1" x14ac:dyDescent="0.2"/>
    <row r="26259" ht="10.199999999999999" hidden="1" x14ac:dyDescent="0.2"/>
    <row r="26260" ht="10.199999999999999" hidden="1" x14ac:dyDescent="0.2"/>
    <row r="26261" ht="10.199999999999999" hidden="1" x14ac:dyDescent="0.2"/>
    <row r="26262" ht="10.199999999999999" hidden="1" x14ac:dyDescent="0.2"/>
    <row r="26263" ht="10.199999999999999" hidden="1" x14ac:dyDescent="0.2"/>
    <row r="26264" ht="10.199999999999999" hidden="1" x14ac:dyDescent="0.2"/>
    <row r="26265" ht="10.199999999999999" hidden="1" x14ac:dyDescent="0.2"/>
    <row r="26266" ht="10.199999999999999" hidden="1" x14ac:dyDescent="0.2"/>
    <row r="26267" ht="10.199999999999999" hidden="1" x14ac:dyDescent="0.2"/>
    <row r="26268" ht="10.199999999999999" hidden="1" x14ac:dyDescent="0.2"/>
    <row r="26269" ht="10.199999999999999" hidden="1" x14ac:dyDescent="0.2"/>
    <row r="26270" ht="10.199999999999999" hidden="1" x14ac:dyDescent="0.2"/>
    <row r="26271" ht="10.199999999999999" hidden="1" x14ac:dyDescent="0.2"/>
    <row r="26272" ht="10.199999999999999" hidden="1" x14ac:dyDescent="0.2"/>
    <row r="26273" ht="10.199999999999999" hidden="1" x14ac:dyDescent="0.2"/>
    <row r="26274" ht="10.199999999999999" hidden="1" x14ac:dyDescent="0.2"/>
    <row r="26275" ht="10.199999999999999" hidden="1" x14ac:dyDescent="0.2"/>
    <row r="26276" ht="10.199999999999999" hidden="1" x14ac:dyDescent="0.2"/>
    <row r="26277" ht="10.199999999999999" hidden="1" x14ac:dyDescent="0.2"/>
    <row r="26278" ht="10.199999999999999" hidden="1" x14ac:dyDescent="0.2"/>
    <row r="26279" ht="10.199999999999999" hidden="1" x14ac:dyDescent="0.2"/>
    <row r="26280" ht="10.199999999999999" hidden="1" x14ac:dyDescent="0.2"/>
    <row r="26281" ht="10.199999999999999" hidden="1" x14ac:dyDescent="0.2"/>
    <row r="26282" ht="10.199999999999999" hidden="1" x14ac:dyDescent="0.2"/>
    <row r="26283" ht="10.199999999999999" hidden="1" x14ac:dyDescent="0.2"/>
    <row r="26284" ht="10.199999999999999" hidden="1" x14ac:dyDescent="0.2"/>
    <row r="26285" ht="10.199999999999999" hidden="1" x14ac:dyDescent="0.2"/>
    <row r="26286" ht="10.199999999999999" hidden="1" x14ac:dyDescent="0.2"/>
    <row r="26287" ht="10.199999999999999" hidden="1" x14ac:dyDescent="0.2"/>
    <row r="26288" ht="10.199999999999999" hidden="1" x14ac:dyDescent="0.2"/>
    <row r="26289" ht="10.199999999999999" hidden="1" x14ac:dyDescent="0.2"/>
    <row r="26290" ht="10.199999999999999" hidden="1" x14ac:dyDescent="0.2"/>
    <row r="26291" ht="10.199999999999999" hidden="1" x14ac:dyDescent="0.2"/>
    <row r="26292" ht="10.199999999999999" hidden="1" x14ac:dyDescent="0.2"/>
    <row r="26293" ht="10.199999999999999" hidden="1" x14ac:dyDescent="0.2"/>
    <row r="26294" ht="10.199999999999999" hidden="1" x14ac:dyDescent="0.2"/>
    <row r="26295" ht="10.199999999999999" hidden="1" x14ac:dyDescent="0.2"/>
    <row r="26296" ht="10.199999999999999" hidden="1" x14ac:dyDescent="0.2"/>
    <row r="26297" ht="10.199999999999999" hidden="1" x14ac:dyDescent="0.2"/>
    <row r="26298" ht="10.199999999999999" hidden="1" x14ac:dyDescent="0.2"/>
    <row r="26299" ht="10.199999999999999" hidden="1" x14ac:dyDescent="0.2"/>
    <row r="26300" ht="10.199999999999999" hidden="1" x14ac:dyDescent="0.2"/>
    <row r="26301" ht="10.199999999999999" hidden="1" x14ac:dyDescent="0.2"/>
    <row r="26302" ht="10.199999999999999" hidden="1" x14ac:dyDescent="0.2"/>
    <row r="26303" ht="10.199999999999999" hidden="1" x14ac:dyDescent="0.2"/>
    <row r="26304" ht="10.199999999999999" hidden="1" x14ac:dyDescent="0.2"/>
    <row r="26305" ht="10.199999999999999" hidden="1" x14ac:dyDescent="0.2"/>
    <row r="26306" ht="10.199999999999999" hidden="1" x14ac:dyDescent="0.2"/>
    <row r="26307" ht="10.199999999999999" hidden="1" x14ac:dyDescent="0.2"/>
    <row r="26308" ht="10.199999999999999" hidden="1" x14ac:dyDescent="0.2"/>
    <row r="26309" ht="10.199999999999999" hidden="1" x14ac:dyDescent="0.2"/>
    <row r="26310" ht="10.199999999999999" hidden="1" x14ac:dyDescent="0.2"/>
    <row r="26311" ht="10.199999999999999" hidden="1" x14ac:dyDescent="0.2"/>
    <row r="26312" ht="10.199999999999999" hidden="1" x14ac:dyDescent="0.2"/>
    <row r="26313" ht="10.199999999999999" hidden="1" x14ac:dyDescent="0.2"/>
    <row r="26314" ht="10.199999999999999" hidden="1" x14ac:dyDescent="0.2"/>
    <row r="26315" ht="10.199999999999999" hidden="1" x14ac:dyDescent="0.2"/>
    <row r="26316" ht="10.199999999999999" hidden="1" x14ac:dyDescent="0.2"/>
    <row r="26317" ht="10.199999999999999" hidden="1" x14ac:dyDescent="0.2"/>
    <row r="26318" ht="10.199999999999999" hidden="1" x14ac:dyDescent="0.2"/>
    <row r="26319" ht="10.199999999999999" hidden="1" x14ac:dyDescent="0.2"/>
    <row r="26320" ht="10.199999999999999" hidden="1" x14ac:dyDescent="0.2"/>
    <row r="26321" ht="10.199999999999999" hidden="1" x14ac:dyDescent="0.2"/>
    <row r="26322" ht="10.199999999999999" hidden="1" x14ac:dyDescent="0.2"/>
    <row r="26323" ht="10.199999999999999" hidden="1" x14ac:dyDescent="0.2"/>
    <row r="26324" ht="10.199999999999999" hidden="1" x14ac:dyDescent="0.2"/>
    <row r="26325" ht="10.199999999999999" hidden="1" x14ac:dyDescent="0.2"/>
    <row r="26326" ht="10.199999999999999" hidden="1" x14ac:dyDescent="0.2"/>
    <row r="26327" ht="10.199999999999999" hidden="1" x14ac:dyDescent="0.2"/>
    <row r="26328" ht="10.199999999999999" hidden="1" x14ac:dyDescent="0.2"/>
    <row r="26329" ht="10.199999999999999" hidden="1" x14ac:dyDescent="0.2"/>
    <row r="26330" ht="10.199999999999999" hidden="1" x14ac:dyDescent="0.2"/>
    <row r="26331" ht="10.199999999999999" hidden="1" x14ac:dyDescent="0.2"/>
    <row r="26332" ht="10.199999999999999" hidden="1" x14ac:dyDescent="0.2"/>
    <row r="26333" ht="10.199999999999999" hidden="1" x14ac:dyDescent="0.2"/>
    <row r="26334" ht="10.199999999999999" hidden="1" x14ac:dyDescent="0.2"/>
    <row r="26335" ht="10.199999999999999" hidden="1" x14ac:dyDescent="0.2"/>
    <row r="26336" ht="10.199999999999999" hidden="1" x14ac:dyDescent="0.2"/>
    <row r="26337" ht="10.199999999999999" hidden="1" x14ac:dyDescent="0.2"/>
    <row r="26338" ht="10.199999999999999" hidden="1" x14ac:dyDescent="0.2"/>
    <row r="26339" ht="10.199999999999999" hidden="1" x14ac:dyDescent="0.2"/>
    <row r="26340" ht="10.199999999999999" hidden="1" x14ac:dyDescent="0.2"/>
    <row r="26341" ht="10.199999999999999" hidden="1" x14ac:dyDescent="0.2"/>
    <row r="26342" ht="10.199999999999999" hidden="1" x14ac:dyDescent="0.2"/>
    <row r="26343" ht="10.199999999999999" hidden="1" x14ac:dyDescent="0.2"/>
    <row r="26344" ht="10.199999999999999" hidden="1" x14ac:dyDescent="0.2"/>
    <row r="26345" ht="10.199999999999999" hidden="1" x14ac:dyDescent="0.2"/>
    <row r="26346" ht="10.199999999999999" hidden="1" x14ac:dyDescent="0.2"/>
    <row r="26347" ht="10.199999999999999" hidden="1" x14ac:dyDescent="0.2"/>
    <row r="26348" ht="10.199999999999999" hidden="1" x14ac:dyDescent="0.2"/>
    <row r="26349" ht="10.199999999999999" hidden="1" x14ac:dyDescent="0.2"/>
    <row r="26350" ht="10.199999999999999" hidden="1" x14ac:dyDescent="0.2"/>
    <row r="26351" ht="10.199999999999999" hidden="1" x14ac:dyDescent="0.2"/>
    <row r="26352" ht="10.199999999999999" hidden="1" x14ac:dyDescent="0.2"/>
    <row r="26353" ht="10.199999999999999" hidden="1" x14ac:dyDescent="0.2"/>
    <row r="26354" ht="10.199999999999999" hidden="1" x14ac:dyDescent="0.2"/>
    <row r="26355" ht="10.199999999999999" hidden="1" x14ac:dyDescent="0.2"/>
    <row r="26356" ht="10.199999999999999" hidden="1" x14ac:dyDescent="0.2"/>
    <row r="26357" ht="10.199999999999999" hidden="1" x14ac:dyDescent="0.2"/>
    <row r="26358" ht="10.199999999999999" hidden="1" x14ac:dyDescent="0.2"/>
    <row r="26359" ht="10.199999999999999" hidden="1" x14ac:dyDescent="0.2"/>
    <row r="26360" ht="10.199999999999999" hidden="1" x14ac:dyDescent="0.2"/>
    <row r="26361" ht="10.199999999999999" hidden="1" x14ac:dyDescent="0.2"/>
    <row r="26362" ht="10.199999999999999" hidden="1" x14ac:dyDescent="0.2"/>
    <row r="26363" ht="10.199999999999999" hidden="1" x14ac:dyDescent="0.2"/>
    <row r="26364" ht="10.199999999999999" hidden="1" x14ac:dyDescent="0.2"/>
    <row r="26365" ht="10.199999999999999" hidden="1" x14ac:dyDescent="0.2"/>
    <row r="26366" ht="10.199999999999999" hidden="1" x14ac:dyDescent="0.2"/>
    <row r="26367" ht="10.199999999999999" hidden="1" x14ac:dyDescent="0.2"/>
    <row r="26368" ht="10.199999999999999" hidden="1" x14ac:dyDescent="0.2"/>
    <row r="26369" ht="10.199999999999999" hidden="1" x14ac:dyDescent="0.2"/>
    <row r="26370" ht="10.199999999999999" hidden="1" x14ac:dyDescent="0.2"/>
    <row r="26371" ht="10.199999999999999" hidden="1" x14ac:dyDescent="0.2"/>
    <row r="26372" ht="10.199999999999999" hidden="1" x14ac:dyDescent="0.2"/>
    <row r="26373" ht="10.199999999999999" hidden="1" x14ac:dyDescent="0.2"/>
    <row r="26374" ht="10.199999999999999" hidden="1" x14ac:dyDescent="0.2"/>
    <row r="26375" ht="10.199999999999999" hidden="1" x14ac:dyDescent="0.2"/>
    <row r="26376" ht="10.199999999999999" hidden="1" x14ac:dyDescent="0.2"/>
    <row r="26377" ht="10.199999999999999" hidden="1" x14ac:dyDescent="0.2"/>
    <row r="26378" ht="10.199999999999999" hidden="1" x14ac:dyDescent="0.2"/>
    <row r="26379" ht="10.199999999999999" hidden="1" x14ac:dyDescent="0.2"/>
    <row r="26380" ht="10.199999999999999" hidden="1" x14ac:dyDescent="0.2"/>
    <row r="26381" ht="10.199999999999999" hidden="1" x14ac:dyDescent="0.2"/>
    <row r="26382" ht="10.199999999999999" hidden="1" x14ac:dyDescent="0.2"/>
    <row r="26383" ht="10.199999999999999" hidden="1" x14ac:dyDescent="0.2"/>
    <row r="26384" ht="10.199999999999999" hidden="1" x14ac:dyDescent="0.2"/>
    <row r="26385" ht="10.199999999999999" hidden="1" x14ac:dyDescent="0.2"/>
    <row r="26386" ht="10.199999999999999" hidden="1" x14ac:dyDescent="0.2"/>
    <row r="26387" ht="10.199999999999999" hidden="1" x14ac:dyDescent="0.2"/>
    <row r="26388" ht="10.199999999999999" hidden="1" x14ac:dyDescent="0.2"/>
    <row r="26389" ht="10.199999999999999" hidden="1" x14ac:dyDescent="0.2"/>
    <row r="26390" ht="10.199999999999999" hidden="1" x14ac:dyDescent="0.2"/>
    <row r="26391" ht="10.199999999999999" hidden="1" x14ac:dyDescent="0.2"/>
    <row r="26392" ht="10.199999999999999" hidden="1" x14ac:dyDescent="0.2"/>
    <row r="26393" ht="10.199999999999999" hidden="1" x14ac:dyDescent="0.2"/>
    <row r="26394" ht="10.199999999999999" hidden="1" x14ac:dyDescent="0.2"/>
    <row r="26395" ht="10.199999999999999" hidden="1" x14ac:dyDescent="0.2"/>
    <row r="26396" ht="10.199999999999999" hidden="1" x14ac:dyDescent="0.2"/>
    <row r="26397" ht="10.199999999999999" hidden="1" x14ac:dyDescent="0.2"/>
    <row r="26398" ht="10.199999999999999" hidden="1" x14ac:dyDescent="0.2"/>
    <row r="26399" ht="10.199999999999999" hidden="1" x14ac:dyDescent="0.2"/>
    <row r="26400" ht="10.199999999999999" hidden="1" x14ac:dyDescent="0.2"/>
    <row r="26401" ht="10.199999999999999" hidden="1" x14ac:dyDescent="0.2"/>
    <row r="26402" ht="10.199999999999999" hidden="1" x14ac:dyDescent="0.2"/>
    <row r="26403" ht="10.199999999999999" hidden="1" x14ac:dyDescent="0.2"/>
    <row r="26404" ht="10.199999999999999" hidden="1" x14ac:dyDescent="0.2"/>
    <row r="26405" ht="10.199999999999999" hidden="1" x14ac:dyDescent="0.2"/>
    <row r="26406" ht="10.199999999999999" hidden="1" x14ac:dyDescent="0.2"/>
    <row r="26407" ht="10.199999999999999" hidden="1" x14ac:dyDescent="0.2"/>
    <row r="26408" ht="10.199999999999999" hidden="1" x14ac:dyDescent="0.2"/>
    <row r="26409" ht="10.199999999999999" hidden="1" x14ac:dyDescent="0.2"/>
    <row r="26410" ht="10.199999999999999" hidden="1" x14ac:dyDescent="0.2"/>
    <row r="26411" ht="10.199999999999999" hidden="1" x14ac:dyDescent="0.2"/>
    <row r="26412" ht="10.199999999999999" hidden="1" x14ac:dyDescent="0.2"/>
    <row r="26413" ht="10.199999999999999" hidden="1" x14ac:dyDescent="0.2"/>
    <row r="26414" ht="10.199999999999999" hidden="1" x14ac:dyDescent="0.2"/>
    <row r="26415" ht="10.199999999999999" hidden="1" x14ac:dyDescent="0.2"/>
    <row r="26416" ht="10.199999999999999" hidden="1" x14ac:dyDescent="0.2"/>
    <row r="26417" ht="10.199999999999999" hidden="1" x14ac:dyDescent="0.2"/>
    <row r="26418" ht="10.199999999999999" hidden="1" x14ac:dyDescent="0.2"/>
    <row r="26419" ht="10.199999999999999" hidden="1" x14ac:dyDescent="0.2"/>
    <row r="26420" ht="10.199999999999999" hidden="1" x14ac:dyDescent="0.2"/>
    <row r="26421" ht="10.199999999999999" hidden="1" x14ac:dyDescent="0.2"/>
    <row r="26422" ht="10.199999999999999" hidden="1" x14ac:dyDescent="0.2"/>
    <row r="26423" ht="10.199999999999999" hidden="1" x14ac:dyDescent="0.2"/>
    <row r="26424" ht="10.199999999999999" hidden="1" x14ac:dyDescent="0.2"/>
    <row r="26425" ht="10.199999999999999" hidden="1" x14ac:dyDescent="0.2"/>
    <row r="26426" ht="10.199999999999999" hidden="1" x14ac:dyDescent="0.2"/>
    <row r="26427" ht="10.199999999999999" hidden="1" x14ac:dyDescent="0.2"/>
    <row r="26428" ht="10.199999999999999" hidden="1" x14ac:dyDescent="0.2"/>
    <row r="26429" ht="10.199999999999999" hidden="1" x14ac:dyDescent="0.2"/>
    <row r="26430" ht="10.199999999999999" hidden="1" x14ac:dyDescent="0.2"/>
    <row r="26431" ht="10.199999999999999" hidden="1" x14ac:dyDescent="0.2"/>
    <row r="26432" ht="10.199999999999999" hidden="1" x14ac:dyDescent="0.2"/>
    <row r="26433" ht="10.199999999999999" hidden="1" x14ac:dyDescent="0.2"/>
    <row r="26434" ht="10.199999999999999" hidden="1" x14ac:dyDescent="0.2"/>
    <row r="26435" ht="10.199999999999999" hidden="1" x14ac:dyDescent="0.2"/>
    <row r="26436" ht="10.199999999999999" hidden="1" x14ac:dyDescent="0.2"/>
    <row r="26437" ht="10.199999999999999" hidden="1" x14ac:dyDescent="0.2"/>
    <row r="26438" ht="10.199999999999999" hidden="1" x14ac:dyDescent="0.2"/>
    <row r="26439" ht="10.199999999999999" hidden="1" x14ac:dyDescent="0.2"/>
    <row r="26440" ht="10.199999999999999" hidden="1" x14ac:dyDescent="0.2"/>
    <row r="26441" ht="10.199999999999999" hidden="1" x14ac:dyDescent="0.2"/>
    <row r="26442" ht="10.199999999999999" hidden="1" x14ac:dyDescent="0.2"/>
    <row r="26443" ht="10.199999999999999" hidden="1" x14ac:dyDescent="0.2"/>
    <row r="26444" ht="10.199999999999999" hidden="1" x14ac:dyDescent="0.2"/>
    <row r="26445" ht="10.199999999999999" hidden="1" x14ac:dyDescent="0.2"/>
    <row r="26446" ht="10.199999999999999" hidden="1" x14ac:dyDescent="0.2"/>
    <row r="26447" ht="10.199999999999999" hidden="1" x14ac:dyDescent="0.2"/>
    <row r="26448" ht="10.199999999999999" hidden="1" x14ac:dyDescent="0.2"/>
    <row r="26449" ht="10.199999999999999" hidden="1" x14ac:dyDescent="0.2"/>
    <row r="26450" ht="10.199999999999999" hidden="1" x14ac:dyDescent="0.2"/>
    <row r="26451" ht="10.199999999999999" hidden="1" x14ac:dyDescent="0.2"/>
    <row r="26452" ht="10.199999999999999" hidden="1" x14ac:dyDescent="0.2"/>
    <row r="26453" ht="10.199999999999999" hidden="1" x14ac:dyDescent="0.2"/>
    <row r="26454" ht="10.199999999999999" hidden="1" x14ac:dyDescent="0.2"/>
    <row r="26455" ht="10.199999999999999" hidden="1" x14ac:dyDescent="0.2"/>
    <row r="26456" ht="10.199999999999999" hidden="1" x14ac:dyDescent="0.2"/>
    <row r="26457" ht="10.199999999999999" hidden="1" x14ac:dyDescent="0.2"/>
    <row r="26458" ht="10.199999999999999" hidden="1" x14ac:dyDescent="0.2"/>
    <row r="26459" ht="10.199999999999999" hidden="1" x14ac:dyDescent="0.2"/>
    <row r="26460" ht="10.199999999999999" hidden="1" x14ac:dyDescent="0.2"/>
    <row r="26461" ht="10.199999999999999" hidden="1" x14ac:dyDescent="0.2"/>
    <row r="26462" ht="10.199999999999999" hidden="1" x14ac:dyDescent="0.2"/>
    <row r="26463" ht="10.199999999999999" hidden="1" x14ac:dyDescent="0.2"/>
    <row r="26464" ht="10.199999999999999" hidden="1" x14ac:dyDescent="0.2"/>
    <row r="26465" ht="10.199999999999999" hidden="1" x14ac:dyDescent="0.2"/>
    <row r="26466" ht="10.199999999999999" hidden="1" x14ac:dyDescent="0.2"/>
    <row r="26467" ht="10.199999999999999" hidden="1" x14ac:dyDescent="0.2"/>
    <row r="26468" ht="10.199999999999999" hidden="1" x14ac:dyDescent="0.2"/>
    <row r="26469" ht="10.199999999999999" hidden="1" x14ac:dyDescent="0.2"/>
    <row r="26470" ht="10.199999999999999" hidden="1" x14ac:dyDescent="0.2"/>
    <row r="26471" ht="10.199999999999999" hidden="1" x14ac:dyDescent="0.2"/>
    <row r="26472" ht="10.199999999999999" hidden="1" x14ac:dyDescent="0.2"/>
    <row r="26473" ht="10.199999999999999" hidden="1" x14ac:dyDescent="0.2"/>
    <row r="26474" ht="10.199999999999999" hidden="1" x14ac:dyDescent="0.2"/>
    <row r="26475" ht="10.199999999999999" hidden="1" x14ac:dyDescent="0.2"/>
    <row r="26476" ht="10.199999999999999" hidden="1" x14ac:dyDescent="0.2"/>
    <row r="26477" ht="10.199999999999999" hidden="1" x14ac:dyDescent="0.2"/>
    <row r="26478" ht="10.199999999999999" hidden="1" x14ac:dyDescent="0.2"/>
    <row r="26479" ht="10.199999999999999" hidden="1" x14ac:dyDescent="0.2"/>
    <row r="26480" ht="10.199999999999999" hidden="1" x14ac:dyDescent="0.2"/>
    <row r="26481" ht="10.199999999999999" hidden="1" x14ac:dyDescent="0.2"/>
    <row r="26482" ht="10.199999999999999" hidden="1" x14ac:dyDescent="0.2"/>
    <row r="26483" ht="10.199999999999999" hidden="1" x14ac:dyDescent="0.2"/>
    <row r="26484" ht="10.199999999999999" hidden="1" x14ac:dyDescent="0.2"/>
    <row r="26485" ht="10.199999999999999" hidden="1" x14ac:dyDescent="0.2"/>
    <row r="26486" ht="10.199999999999999" hidden="1" x14ac:dyDescent="0.2"/>
    <row r="26487" ht="10.199999999999999" hidden="1" x14ac:dyDescent="0.2"/>
    <row r="26488" ht="10.199999999999999" hidden="1" x14ac:dyDescent="0.2"/>
    <row r="26489" ht="10.199999999999999" hidden="1" x14ac:dyDescent="0.2"/>
    <row r="26490" ht="10.199999999999999" hidden="1" x14ac:dyDescent="0.2"/>
    <row r="26491" ht="10.199999999999999" hidden="1" x14ac:dyDescent="0.2"/>
    <row r="26492" ht="10.199999999999999" hidden="1" x14ac:dyDescent="0.2"/>
    <row r="26493" ht="10.199999999999999" hidden="1" x14ac:dyDescent="0.2"/>
    <row r="26494" ht="10.199999999999999" hidden="1" x14ac:dyDescent="0.2"/>
    <row r="26495" ht="10.199999999999999" hidden="1" x14ac:dyDescent="0.2"/>
    <row r="26496" ht="10.199999999999999" hidden="1" x14ac:dyDescent="0.2"/>
    <row r="26497" ht="10.199999999999999" hidden="1" x14ac:dyDescent="0.2"/>
    <row r="26498" ht="10.199999999999999" hidden="1" x14ac:dyDescent="0.2"/>
    <row r="26499" ht="10.199999999999999" hidden="1" x14ac:dyDescent="0.2"/>
    <row r="26500" ht="10.199999999999999" hidden="1" x14ac:dyDescent="0.2"/>
    <row r="26501" ht="10.199999999999999" hidden="1" x14ac:dyDescent="0.2"/>
    <row r="26502" ht="10.199999999999999" hidden="1" x14ac:dyDescent="0.2"/>
    <row r="26503" ht="10.199999999999999" hidden="1" x14ac:dyDescent="0.2"/>
    <row r="26504" ht="10.199999999999999" hidden="1" x14ac:dyDescent="0.2"/>
    <row r="26505" ht="10.199999999999999" hidden="1" x14ac:dyDescent="0.2"/>
    <row r="26506" ht="10.199999999999999" hidden="1" x14ac:dyDescent="0.2"/>
    <row r="26507" ht="10.199999999999999" hidden="1" x14ac:dyDescent="0.2"/>
    <row r="26508" ht="10.199999999999999" hidden="1" x14ac:dyDescent="0.2"/>
    <row r="26509" ht="10.199999999999999" hidden="1" x14ac:dyDescent="0.2"/>
    <row r="26510" ht="10.199999999999999" hidden="1" x14ac:dyDescent="0.2"/>
    <row r="26511" ht="10.199999999999999" hidden="1" x14ac:dyDescent="0.2"/>
    <row r="26512" ht="10.199999999999999" hidden="1" x14ac:dyDescent="0.2"/>
    <row r="26513" ht="10.199999999999999" hidden="1" x14ac:dyDescent="0.2"/>
    <row r="26514" ht="10.199999999999999" hidden="1" x14ac:dyDescent="0.2"/>
    <row r="26515" ht="10.199999999999999" hidden="1" x14ac:dyDescent="0.2"/>
    <row r="26516" ht="10.199999999999999" hidden="1" x14ac:dyDescent="0.2"/>
    <row r="26517" ht="10.199999999999999" hidden="1" x14ac:dyDescent="0.2"/>
    <row r="26518" ht="10.199999999999999" hidden="1" x14ac:dyDescent="0.2"/>
    <row r="26519" ht="10.199999999999999" hidden="1" x14ac:dyDescent="0.2"/>
    <row r="26520" ht="10.199999999999999" hidden="1" x14ac:dyDescent="0.2"/>
    <row r="26521" ht="10.199999999999999" hidden="1" x14ac:dyDescent="0.2"/>
    <row r="26522" ht="10.199999999999999" hidden="1" x14ac:dyDescent="0.2"/>
    <row r="26523" ht="10.199999999999999" hidden="1" x14ac:dyDescent="0.2"/>
    <row r="26524" ht="10.199999999999999" hidden="1" x14ac:dyDescent="0.2"/>
    <row r="26525" ht="10.199999999999999" hidden="1" x14ac:dyDescent="0.2"/>
    <row r="26526" ht="10.199999999999999" hidden="1" x14ac:dyDescent="0.2"/>
    <row r="26527" ht="10.199999999999999" hidden="1" x14ac:dyDescent="0.2"/>
    <row r="26528" ht="10.199999999999999" hidden="1" x14ac:dyDescent="0.2"/>
    <row r="26529" ht="10.199999999999999" hidden="1" x14ac:dyDescent="0.2"/>
    <row r="26530" ht="10.199999999999999" hidden="1" x14ac:dyDescent="0.2"/>
    <row r="26531" ht="10.199999999999999" hidden="1" x14ac:dyDescent="0.2"/>
    <row r="26532" ht="10.199999999999999" hidden="1" x14ac:dyDescent="0.2"/>
    <row r="26533" ht="10.199999999999999" hidden="1" x14ac:dyDescent="0.2"/>
    <row r="26534" ht="10.199999999999999" hidden="1" x14ac:dyDescent="0.2"/>
    <row r="26535" ht="10.199999999999999" hidden="1" x14ac:dyDescent="0.2"/>
    <row r="26536" ht="10.199999999999999" hidden="1" x14ac:dyDescent="0.2"/>
    <row r="26537" ht="10.199999999999999" hidden="1" x14ac:dyDescent="0.2"/>
    <row r="26538" ht="10.199999999999999" hidden="1" x14ac:dyDescent="0.2"/>
    <row r="26539" ht="10.199999999999999" hidden="1" x14ac:dyDescent="0.2"/>
    <row r="26540" ht="10.199999999999999" hidden="1" x14ac:dyDescent="0.2"/>
    <row r="26541" ht="10.199999999999999" hidden="1" x14ac:dyDescent="0.2"/>
    <row r="26542" ht="10.199999999999999" hidden="1" x14ac:dyDescent="0.2"/>
    <row r="26543" ht="10.199999999999999" hidden="1" x14ac:dyDescent="0.2"/>
    <row r="26544" ht="10.199999999999999" hidden="1" x14ac:dyDescent="0.2"/>
    <row r="26545" ht="10.199999999999999" hidden="1" x14ac:dyDescent="0.2"/>
    <row r="26546" ht="10.199999999999999" hidden="1" x14ac:dyDescent="0.2"/>
    <row r="26547" ht="10.199999999999999" hidden="1" x14ac:dyDescent="0.2"/>
    <row r="26548" ht="10.199999999999999" hidden="1" x14ac:dyDescent="0.2"/>
    <row r="26549" ht="10.199999999999999" hidden="1" x14ac:dyDescent="0.2"/>
    <row r="26550" ht="10.199999999999999" hidden="1" x14ac:dyDescent="0.2"/>
    <row r="26551" ht="10.199999999999999" hidden="1" x14ac:dyDescent="0.2"/>
    <row r="26552" ht="10.199999999999999" hidden="1" x14ac:dyDescent="0.2"/>
    <row r="26553" ht="10.199999999999999" hidden="1" x14ac:dyDescent="0.2"/>
    <row r="26554" ht="10.199999999999999" hidden="1" x14ac:dyDescent="0.2"/>
    <row r="26555" ht="10.199999999999999" hidden="1" x14ac:dyDescent="0.2"/>
    <row r="26556" ht="10.199999999999999" hidden="1" x14ac:dyDescent="0.2"/>
    <row r="26557" ht="10.199999999999999" hidden="1" x14ac:dyDescent="0.2"/>
    <row r="26558" ht="10.199999999999999" hidden="1" x14ac:dyDescent="0.2"/>
    <row r="26559" ht="10.199999999999999" hidden="1" x14ac:dyDescent="0.2"/>
    <row r="26560" ht="10.199999999999999" hidden="1" x14ac:dyDescent="0.2"/>
    <row r="26561" ht="10.199999999999999" hidden="1" x14ac:dyDescent="0.2"/>
    <row r="26562" ht="10.199999999999999" hidden="1" x14ac:dyDescent="0.2"/>
    <row r="26563" ht="10.199999999999999" hidden="1" x14ac:dyDescent="0.2"/>
    <row r="26564" ht="10.199999999999999" hidden="1" x14ac:dyDescent="0.2"/>
    <row r="26565" ht="10.199999999999999" hidden="1" x14ac:dyDescent="0.2"/>
    <row r="26566" ht="10.199999999999999" hidden="1" x14ac:dyDescent="0.2"/>
    <row r="26567" ht="10.199999999999999" hidden="1" x14ac:dyDescent="0.2"/>
    <row r="26568" ht="10.199999999999999" hidden="1" x14ac:dyDescent="0.2"/>
    <row r="26569" ht="10.199999999999999" hidden="1" x14ac:dyDescent="0.2"/>
    <row r="26570" ht="10.199999999999999" hidden="1" x14ac:dyDescent="0.2"/>
    <row r="26571" ht="10.199999999999999" hidden="1" x14ac:dyDescent="0.2"/>
    <row r="26572" ht="10.199999999999999" hidden="1" x14ac:dyDescent="0.2"/>
    <row r="26573" ht="10.199999999999999" hidden="1" x14ac:dyDescent="0.2"/>
    <row r="26574" ht="10.199999999999999" hidden="1" x14ac:dyDescent="0.2"/>
    <row r="26575" ht="10.199999999999999" hidden="1" x14ac:dyDescent="0.2"/>
    <row r="26576" ht="10.199999999999999" hidden="1" x14ac:dyDescent="0.2"/>
    <row r="26577" ht="10.199999999999999" hidden="1" x14ac:dyDescent="0.2"/>
    <row r="26578" ht="10.199999999999999" hidden="1" x14ac:dyDescent="0.2"/>
    <row r="26579" ht="10.199999999999999" hidden="1" x14ac:dyDescent="0.2"/>
    <row r="26580" ht="10.199999999999999" hidden="1" x14ac:dyDescent="0.2"/>
    <row r="26581" ht="10.199999999999999" hidden="1" x14ac:dyDescent="0.2"/>
    <row r="26582" ht="10.199999999999999" hidden="1" x14ac:dyDescent="0.2"/>
    <row r="26583" ht="10.199999999999999" hidden="1" x14ac:dyDescent="0.2"/>
    <row r="26584" ht="10.199999999999999" hidden="1" x14ac:dyDescent="0.2"/>
    <row r="26585" ht="10.199999999999999" hidden="1" x14ac:dyDescent="0.2"/>
    <row r="26586" ht="10.199999999999999" hidden="1" x14ac:dyDescent="0.2"/>
    <row r="26587" ht="10.199999999999999" hidden="1" x14ac:dyDescent="0.2"/>
    <row r="26588" ht="10.199999999999999" hidden="1" x14ac:dyDescent="0.2"/>
    <row r="26589" ht="10.199999999999999" hidden="1" x14ac:dyDescent="0.2"/>
    <row r="26590" ht="10.199999999999999" hidden="1" x14ac:dyDescent="0.2"/>
    <row r="26591" ht="10.199999999999999" hidden="1" x14ac:dyDescent="0.2"/>
    <row r="26592" ht="10.199999999999999" hidden="1" x14ac:dyDescent="0.2"/>
    <row r="26593" ht="10.199999999999999" hidden="1" x14ac:dyDescent="0.2"/>
    <row r="26594" ht="10.199999999999999" hidden="1" x14ac:dyDescent="0.2"/>
    <row r="26595" ht="10.199999999999999" hidden="1" x14ac:dyDescent="0.2"/>
    <row r="26596" ht="10.199999999999999" hidden="1" x14ac:dyDescent="0.2"/>
    <row r="26597" ht="10.199999999999999" hidden="1" x14ac:dyDescent="0.2"/>
    <row r="26598" ht="10.199999999999999" hidden="1" x14ac:dyDescent="0.2"/>
    <row r="26599" ht="10.199999999999999" hidden="1" x14ac:dyDescent="0.2"/>
    <row r="26600" ht="10.199999999999999" hidden="1" x14ac:dyDescent="0.2"/>
    <row r="26601" ht="10.199999999999999" hidden="1" x14ac:dyDescent="0.2"/>
    <row r="26602" ht="10.199999999999999" hidden="1" x14ac:dyDescent="0.2"/>
    <row r="26603" ht="10.199999999999999" hidden="1" x14ac:dyDescent="0.2"/>
    <row r="26604" ht="10.199999999999999" hidden="1" x14ac:dyDescent="0.2"/>
    <row r="26605" ht="10.199999999999999" hidden="1" x14ac:dyDescent="0.2"/>
    <row r="26606" ht="10.199999999999999" hidden="1" x14ac:dyDescent="0.2"/>
    <row r="26607" ht="10.199999999999999" hidden="1" x14ac:dyDescent="0.2"/>
    <row r="26608" ht="10.199999999999999" hidden="1" x14ac:dyDescent="0.2"/>
    <row r="26609" ht="10.199999999999999" hidden="1" x14ac:dyDescent="0.2"/>
    <row r="26610" ht="10.199999999999999" hidden="1" x14ac:dyDescent="0.2"/>
    <row r="26611" ht="10.199999999999999" hidden="1" x14ac:dyDescent="0.2"/>
    <row r="26612" ht="10.199999999999999" hidden="1" x14ac:dyDescent="0.2"/>
    <row r="26613" ht="10.199999999999999" hidden="1" x14ac:dyDescent="0.2"/>
    <row r="26614" ht="10.199999999999999" hidden="1" x14ac:dyDescent="0.2"/>
    <row r="26615" ht="10.199999999999999" hidden="1" x14ac:dyDescent="0.2"/>
    <row r="26616" ht="10.199999999999999" hidden="1" x14ac:dyDescent="0.2"/>
    <row r="26617" ht="10.199999999999999" hidden="1" x14ac:dyDescent="0.2"/>
    <row r="26618" ht="10.199999999999999" hidden="1" x14ac:dyDescent="0.2"/>
    <row r="26619" ht="10.199999999999999" hidden="1" x14ac:dyDescent="0.2"/>
    <row r="26620" ht="10.199999999999999" hidden="1" x14ac:dyDescent="0.2"/>
    <row r="26621" ht="10.199999999999999" hidden="1" x14ac:dyDescent="0.2"/>
    <row r="26622" ht="10.199999999999999" hidden="1" x14ac:dyDescent="0.2"/>
    <row r="26623" ht="10.199999999999999" hidden="1" x14ac:dyDescent="0.2"/>
    <row r="26624" ht="10.199999999999999" hidden="1" x14ac:dyDescent="0.2"/>
    <row r="26625" ht="10.199999999999999" hidden="1" x14ac:dyDescent="0.2"/>
    <row r="26626" ht="10.199999999999999" hidden="1" x14ac:dyDescent="0.2"/>
    <row r="26627" ht="10.199999999999999" hidden="1" x14ac:dyDescent="0.2"/>
    <row r="26628" ht="10.199999999999999" hidden="1" x14ac:dyDescent="0.2"/>
    <row r="26629" ht="10.199999999999999" hidden="1" x14ac:dyDescent="0.2"/>
    <row r="26630" ht="10.199999999999999" hidden="1" x14ac:dyDescent="0.2"/>
    <row r="26631" ht="10.199999999999999" hidden="1" x14ac:dyDescent="0.2"/>
    <row r="26632" ht="10.199999999999999" hidden="1" x14ac:dyDescent="0.2"/>
    <row r="26633" ht="10.199999999999999" hidden="1" x14ac:dyDescent="0.2"/>
    <row r="26634" ht="10.199999999999999" hidden="1" x14ac:dyDescent="0.2"/>
    <row r="26635" ht="10.199999999999999" hidden="1" x14ac:dyDescent="0.2"/>
    <row r="26636" ht="10.199999999999999" hidden="1" x14ac:dyDescent="0.2"/>
    <row r="26637" ht="10.199999999999999" hidden="1" x14ac:dyDescent="0.2"/>
    <row r="26638" ht="10.199999999999999" hidden="1" x14ac:dyDescent="0.2"/>
    <row r="26639" ht="10.199999999999999" hidden="1" x14ac:dyDescent="0.2"/>
    <row r="26640" ht="10.199999999999999" hidden="1" x14ac:dyDescent="0.2"/>
    <row r="26641" ht="10.199999999999999" hidden="1" x14ac:dyDescent="0.2"/>
    <row r="26642" ht="10.199999999999999" hidden="1" x14ac:dyDescent="0.2"/>
    <row r="26643" ht="10.199999999999999" hidden="1" x14ac:dyDescent="0.2"/>
    <row r="26644" ht="10.199999999999999" hidden="1" x14ac:dyDescent="0.2"/>
    <row r="26645" ht="10.199999999999999" hidden="1" x14ac:dyDescent="0.2"/>
    <row r="26646" ht="10.199999999999999" hidden="1" x14ac:dyDescent="0.2"/>
    <row r="26647" ht="10.199999999999999" hidden="1" x14ac:dyDescent="0.2"/>
    <row r="26648" ht="10.199999999999999" hidden="1" x14ac:dyDescent="0.2"/>
    <row r="26649" ht="10.199999999999999" hidden="1" x14ac:dyDescent="0.2"/>
    <row r="26650" ht="10.199999999999999" hidden="1" x14ac:dyDescent="0.2"/>
    <row r="26651" ht="10.199999999999999" hidden="1" x14ac:dyDescent="0.2"/>
    <row r="26652" ht="10.199999999999999" hidden="1" x14ac:dyDescent="0.2"/>
    <row r="26653" ht="10.199999999999999" hidden="1" x14ac:dyDescent="0.2"/>
    <row r="26654" ht="10.199999999999999" hidden="1" x14ac:dyDescent="0.2"/>
    <row r="26655" ht="10.199999999999999" hidden="1" x14ac:dyDescent="0.2"/>
    <row r="26656" ht="10.199999999999999" hidden="1" x14ac:dyDescent="0.2"/>
    <row r="26657" ht="10.199999999999999" hidden="1" x14ac:dyDescent="0.2"/>
    <row r="26658" ht="10.199999999999999" hidden="1" x14ac:dyDescent="0.2"/>
    <row r="26659" ht="10.199999999999999" hidden="1" x14ac:dyDescent="0.2"/>
    <row r="26660" ht="10.199999999999999" hidden="1" x14ac:dyDescent="0.2"/>
    <row r="26661" ht="10.199999999999999" hidden="1" x14ac:dyDescent="0.2"/>
    <row r="26662" ht="10.199999999999999" hidden="1" x14ac:dyDescent="0.2"/>
    <row r="26663" ht="10.199999999999999" hidden="1" x14ac:dyDescent="0.2"/>
    <row r="26664" ht="10.199999999999999" hidden="1" x14ac:dyDescent="0.2"/>
    <row r="26665" ht="10.199999999999999" hidden="1" x14ac:dyDescent="0.2"/>
    <row r="26666" ht="10.199999999999999" hidden="1" x14ac:dyDescent="0.2"/>
    <row r="26667" ht="10.199999999999999" hidden="1" x14ac:dyDescent="0.2"/>
    <row r="26668" ht="10.199999999999999" hidden="1" x14ac:dyDescent="0.2"/>
    <row r="26669" ht="10.199999999999999" hidden="1" x14ac:dyDescent="0.2"/>
    <row r="26670" ht="10.199999999999999" hidden="1" x14ac:dyDescent="0.2"/>
    <row r="26671" ht="10.199999999999999" hidden="1" x14ac:dyDescent="0.2"/>
    <row r="26672" ht="10.199999999999999" hidden="1" x14ac:dyDescent="0.2"/>
    <row r="26673" ht="10.199999999999999" hidden="1" x14ac:dyDescent="0.2"/>
    <row r="26674" ht="10.199999999999999" hidden="1" x14ac:dyDescent="0.2"/>
    <row r="26675" ht="10.199999999999999" hidden="1" x14ac:dyDescent="0.2"/>
    <row r="26676" ht="10.199999999999999" hidden="1" x14ac:dyDescent="0.2"/>
    <row r="26677" ht="10.199999999999999" hidden="1" x14ac:dyDescent="0.2"/>
    <row r="26678" ht="10.199999999999999" hidden="1" x14ac:dyDescent="0.2"/>
    <row r="26679" ht="10.199999999999999" hidden="1" x14ac:dyDescent="0.2"/>
    <row r="26680" ht="10.199999999999999" hidden="1" x14ac:dyDescent="0.2"/>
    <row r="26681" ht="10.199999999999999" hidden="1" x14ac:dyDescent="0.2"/>
    <row r="26682" ht="10.199999999999999" hidden="1" x14ac:dyDescent="0.2"/>
    <row r="26683" ht="10.199999999999999" hidden="1" x14ac:dyDescent="0.2"/>
    <row r="26684" ht="10.199999999999999" hidden="1" x14ac:dyDescent="0.2"/>
    <row r="26685" ht="10.199999999999999" hidden="1" x14ac:dyDescent="0.2"/>
    <row r="26686" ht="10.199999999999999" hidden="1" x14ac:dyDescent="0.2"/>
    <row r="26687" ht="10.199999999999999" hidden="1" x14ac:dyDescent="0.2"/>
    <row r="26688" ht="10.199999999999999" hidden="1" x14ac:dyDescent="0.2"/>
    <row r="26689" ht="10.199999999999999" hidden="1" x14ac:dyDescent="0.2"/>
    <row r="26690" ht="10.199999999999999" hidden="1" x14ac:dyDescent="0.2"/>
    <row r="26691" ht="10.199999999999999" hidden="1" x14ac:dyDescent="0.2"/>
    <row r="26692" ht="10.199999999999999" hidden="1" x14ac:dyDescent="0.2"/>
    <row r="26693" ht="10.199999999999999" hidden="1" x14ac:dyDescent="0.2"/>
    <row r="26694" ht="10.199999999999999" hidden="1" x14ac:dyDescent="0.2"/>
    <row r="26695" ht="10.199999999999999" hidden="1" x14ac:dyDescent="0.2"/>
    <row r="26696" ht="10.199999999999999" hidden="1" x14ac:dyDescent="0.2"/>
    <row r="26697" ht="10.199999999999999" hidden="1" x14ac:dyDescent="0.2"/>
    <row r="26698" ht="10.199999999999999" hidden="1" x14ac:dyDescent="0.2"/>
    <row r="26699" ht="10.199999999999999" hidden="1" x14ac:dyDescent="0.2"/>
    <row r="26700" ht="10.199999999999999" hidden="1" x14ac:dyDescent="0.2"/>
    <row r="26701" ht="10.199999999999999" hidden="1" x14ac:dyDescent="0.2"/>
    <row r="26702" ht="10.199999999999999" hidden="1" x14ac:dyDescent="0.2"/>
    <row r="26703" ht="10.199999999999999" hidden="1" x14ac:dyDescent="0.2"/>
    <row r="26704" ht="10.199999999999999" hidden="1" x14ac:dyDescent="0.2"/>
    <row r="26705" ht="10.199999999999999" hidden="1" x14ac:dyDescent="0.2"/>
    <row r="26706" ht="10.199999999999999" hidden="1" x14ac:dyDescent="0.2"/>
    <row r="26707" ht="10.199999999999999" hidden="1" x14ac:dyDescent="0.2"/>
    <row r="26708" ht="10.199999999999999" hidden="1" x14ac:dyDescent="0.2"/>
    <row r="26709" ht="10.199999999999999" hidden="1" x14ac:dyDescent="0.2"/>
    <row r="26710" ht="10.199999999999999" hidden="1" x14ac:dyDescent="0.2"/>
    <row r="26711" ht="10.199999999999999" hidden="1" x14ac:dyDescent="0.2"/>
    <row r="26712" ht="10.199999999999999" hidden="1" x14ac:dyDescent="0.2"/>
    <row r="26713" ht="10.199999999999999" hidden="1" x14ac:dyDescent="0.2"/>
    <row r="26714" ht="10.199999999999999" hidden="1" x14ac:dyDescent="0.2"/>
    <row r="26715" ht="10.199999999999999" hidden="1" x14ac:dyDescent="0.2"/>
    <row r="26716" ht="10.199999999999999" hidden="1" x14ac:dyDescent="0.2"/>
    <row r="26717" ht="10.199999999999999" hidden="1" x14ac:dyDescent="0.2"/>
    <row r="26718" ht="10.199999999999999" hidden="1" x14ac:dyDescent="0.2"/>
    <row r="26719" ht="10.199999999999999" hidden="1" x14ac:dyDescent="0.2"/>
    <row r="26720" ht="10.199999999999999" hidden="1" x14ac:dyDescent="0.2"/>
    <row r="26721" ht="10.199999999999999" hidden="1" x14ac:dyDescent="0.2"/>
    <row r="26722" ht="10.199999999999999" hidden="1" x14ac:dyDescent="0.2"/>
    <row r="26723" ht="10.199999999999999" hidden="1" x14ac:dyDescent="0.2"/>
    <row r="26724" ht="10.199999999999999" hidden="1" x14ac:dyDescent="0.2"/>
    <row r="26725" ht="10.199999999999999" hidden="1" x14ac:dyDescent="0.2"/>
    <row r="26726" ht="10.199999999999999" hidden="1" x14ac:dyDescent="0.2"/>
    <row r="26727" ht="10.199999999999999" hidden="1" x14ac:dyDescent="0.2"/>
    <row r="26728" ht="10.199999999999999" hidden="1" x14ac:dyDescent="0.2"/>
    <row r="26729" ht="10.199999999999999" hidden="1" x14ac:dyDescent="0.2"/>
    <row r="26730" ht="10.199999999999999" hidden="1" x14ac:dyDescent="0.2"/>
    <row r="26731" ht="10.199999999999999" hidden="1" x14ac:dyDescent="0.2"/>
    <row r="26732" ht="10.199999999999999" hidden="1" x14ac:dyDescent="0.2"/>
    <row r="26733" ht="10.199999999999999" hidden="1" x14ac:dyDescent="0.2"/>
    <row r="26734" ht="10.199999999999999" hidden="1" x14ac:dyDescent="0.2"/>
    <row r="26735" ht="10.199999999999999" hidden="1" x14ac:dyDescent="0.2"/>
    <row r="26736" ht="10.199999999999999" hidden="1" x14ac:dyDescent="0.2"/>
    <row r="26737" ht="10.199999999999999" hidden="1" x14ac:dyDescent="0.2"/>
    <row r="26738" ht="10.199999999999999" hidden="1" x14ac:dyDescent="0.2"/>
    <row r="26739" ht="10.199999999999999" hidden="1" x14ac:dyDescent="0.2"/>
    <row r="26740" ht="10.199999999999999" hidden="1" x14ac:dyDescent="0.2"/>
    <row r="26741" ht="10.199999999999999" hidden="1" x14ac:dyDescent="0.2"/>
    <row r="26742" ht="10.199999999999999" hidden="1" x14ac:dyDescent="0.2"/>
    <row r="26743" ht="10.199999999999999" hidden="1" x14ac:dyDescent="0.2"/>
    <row r="26744" ht="10.199999999999999" hidden="1" x14ac:dyDescent="0.2"/>
    <row r="26745" ht="10.199999999999999" hidden="1" x14ac:dyDescent="0.2"/>
    <row r="26746" ht="10.199999999999999" hidden="1" x14ac:dyDescent="0.2"/>
    <row r="26747" ht="10.199999999999999" hidden="1" x14ac:dyDescent="0.2"/>
    <row r="26748" ht="10.199999999999999" hidden="1" x14ac:dyDescent="0.2"/>
    <row r="26749" ht="10.199999999999999" hidden="1" x14ac:dyDescent="0.2"/>
    <row r="26750" ht="10.199999999999999" hidden="1" x14ac:dyDescent="0.2"/>
    <row r="26751" ht="10.199999999999999" hidden="1" x14ac:dyDescent="0.2"/>
    <row r="26752" ht="10.199999999999999" hidden="1" x14ac:dyDescent="0.2"/>
    <row r="26753" ht="10.199999999999999" hidden="1" x14ac:dyDescent="0.2"/>
    <row r="26754" ht="10.199999999999999" hidden="1" x14ac:dyDescent="0.2"/>
    <row r="26755" ht="10.199999999999999" hidden="1" x14ac:dyDescent="0.2"/>
    <row r="26756" ht="10.199999999999999" hidden="1" x14ac:dyDescent="0.2"/>
    <row r="26757" ht="10.199999999999999" hidden="1" x14ac:dyDescent="0.2"/>
    <row r="26758" ht="10.199999999999999" hidden="1" x14ac:dyDescent="0.2"/>
    <row r="26759" ht="10.199999999999999" hidden="1" x14ac:dyDescent="0.2"/>
    <row r="26760" ht="10.199999999999999" hidden="1" x14ac:dyDescent="0.2"/>
    <row r="26761" ht="10.199999999999999" hidden="1" x14ac:dyDescent="0.2"/>
    <row r="26762" ht="10.199999999999999" hidden="1" x14ac:dyDescent="0.2"/>
    <row r="26763" ht="10.199999999999999" hidden="1" x14ac:dyDescent="0.2"/>
    <row r="26764" ht="10.199999999999999" hidden="1" x14ac:dyDescent="0.2"/>
    <row r="26765" ht="10.199999999999999" hidden="1" x14ac:dyDescent="0.2"/>
    <row r="26766" ht="10.199999999999999" hidden="1" x14ac:dyDescent="0.2"/>
    <row r="26767" ht="10.199999999999999" hidden="1" x14ac:dyDescent="0.2"/>
    <row r="26768" ht="10.199999999999999" hidden="1" x14ac:dyDescent="0.2"/>
    <row r="26769" ht="10.199999999999999" hidden="1" x14ac:dyDescent="0.2"/>
    <row r="26770" ht="10.199999999999999" hidden="1" x14ac:dyDescent="0.2"/>
    <row r="26771" ht="10.199999999999999" hidden="1" x14ac:dyDescent="0.2"/>
    <row r="26772" ht="10.199999999999999" hidden="1" x14ac:dyDescent="0.2"/>
    <row r="26773" ht="10.199999999999999" hidden="1" x14ac:dyDescent="0.2"/>
    <row r="26774" ht="10.199999999999999" hidden="1" x14ac:dyDescent="0.2"/>
    <row r="26775" ht="10.199999999999999" hidden="1" x14ac:dyDescent="0.2"/>
    <row r="26776" ht="10.199999999999999" hidden="1" x14ac:dyDescent="0.2"/>
    <row r="26777" ht="10.199999999999999" hidden="1" x14ac:dyDescent="0.2"/>
    <row r="26778" ht="10.199999999999999" hidden="1" x14ac:dyDescent="0.2"/>
    <row r="26779" ht="10.199999999999999" hidden="1" x14ac:dyDescent="0.2"/>
    <row r="26780" ht="10.199999999999999" hidden="1" x14ac:dyDescent="0.2"/>
    <row r="26781" ht="10.199999999999999" hidden="1" x14ac:dyDescent="0.2"/>
    <row r="26782" ht="10.199999999999999" hidden="1" x14ac:dyDescent="0.2"/>
    <row r="26783" ht="10.199999999999999" hidden="1" x14ac:dyDescent="0.2"/>
    <row r="26784" ht="10.199999999999999" hidden="1" x14ac:dyDescent="0.2"/>
    <row r="26785" ht="10.199999999999999" hidden="1" x14ac:dyDescent="0.2"/>
    <row r="26786" ht="10.199999999999999" hidden="1" x14ac:dyDescent="0.2"/>
    <row r="26787" ht="10.199999999999999" hidden="1" x14ac:dyDescent="0.2"/>
    <row r="26788" ht="10.199999999999999" hidden="1" x14ac:dyDescent="0.2"/>
    <row r="26789" ht="10.199999999999999" hidden="1" x14ac:dyDescent="0.2"/>
    <row r="26790" ht="10.199999999999999" hidden="1" x14ac:dyDescent="0.2"/>
    <row r="26791" ht="10.199999999999999" hidden="1" x14ac:dyDescent="0.2"/>
    <row r="26792" ht="10.199999999999999" hidden="1" x14ac:dyDescent="0.2"/>
    <row r="26793" ht="10.199999999999999" hidden="1" x14ac:dyDescent="0.2"/>
    <row r="26794" ht="10.199999999999999" hidden="1" x14ac:dyDescent="0.2"/>
    <row r="26795" ht="10.199999999999999" hidden="1" x14ac:dyDescent="0.2"/>
    <row r="26796" ht="10.199999999999999" hidden="1" x14ac:dyDescent="0.2"/>
    <row r="26797" ht="10.199999999999999" hidden="1" x14ac:dyDescent="0.2"/>
    <row r="26798" ht="10.199999999999999" hidden="1" x14ac:dyDescent="0.2"/>
    <row r="26799" ht="10.199999999999999" hidden="1" x14ac:dyDescent="0.2"/>
    <row r="26800" ht="10.199999999999999" hidden="1" x14ac:dyDescent="0.2"/>
    <row r="26801" ht="10.199999999999999" hidden="1" x14ac:dyDescent="0.2"/>
    <row r="26802" ht="10.199999999999999" hidden="1" x14ac:dyDescent="0.2"/>
    <row r="26803" ht="10.199999999999999" hidden="1" x14ac:dyDescent="0.2"/>
    <row r="26804" ht="10.199999999999999" hidden="1" x14ac:dyDescent="0.2"/>
    <row r="26805" ht="10.199999999999999" hidden="1" x14ac:dyDescent="0.2"/>
    <row r="26806" ht="10.199999999999999" hidden="1" x14ac:dyDescent="0.2"/>
    <row r="26807" ht="10.199999999999999" hidden="1" x14ac:dyDescent="0.2"/>
    <row r="26808" ht="10.199999999999999" hidden="1" x14ac:dyDescent="0.2"/>
    <row r="26809" ht="10.199999999999999" hidden="1" x14ac:dyDescent="0.2"/>
    <row r="26810" ht="10.199999999999999" hidden="1" x14ac:dyDescent="0.2"/>
    <row r="26811" ht="10.199999999999999" hidden="1" x14ac:dyDescent="0.2"/>
    <row r="26812" ht="10.199999999999999" hidden="1" x14ac:dyDescent="0.2"/>
    <row r="26813" ht="10.199999999999999" hidden="1" x14ac:dyDescent="0.2"/>
    <row r="26814" ht="10.199999999999999" hidden="1" x14ac:dyDescent="0.2"/>
    <row r="26815" ht="10.199999999999999" hidden="1" x14ac:dyDescent="0.2"/>
    <row r="26816" ht="10.199999999999999" hidden="1" x14ac:dyDescent="0.2"/>
    <row r="26817" ht="10.199999999999999" hidden="1" x14ac:dyDescent="0.2"/>
    <row r="26818" ht="10.199999999999999" hidden="1" x14ac:dyDescent="0.2"/>
    <row r="26819" ht="10.199999999999999" hidden="1" x14ac:dyDescent="0.2"/>
    <row r="26820" ht="10.199999999999999" hidden="1" x14ac:dyDescent="0.2"/>
    <row r="26821" ht="10.199999999999999" hidden="1" x14ac:dyDescent="0.2"/>
    <row r="26822" ht="10.199999999999999" hidden="1" x14ac:dyDescent="0.2"/>
    <row r="26823" ht="10.199999999999999" hidden="1" x14ac:dyDescent="0.2"/>
    <row r="26824" ht="10.199999999999999" hidden="1" x14ac:dyDescent="0.2"/>
    <row r="26825" ht="10.199999999999999" hidden="1" x14ac:dyDescent="0.2"/>
    <row r="26826" ht="10.199999999999999" hidden="1" x14ac:dyDescent="0.2"/>
    <row r="26827" ht="10.199999999999999" hidden="1" x14ac:dyDescent="0.2"/>
    <row r="26828" ht="10.199999999999999" hidden="1" x14ac:dyDescent="0.2"/>
    <row r="26829" ht="10.199999999999999" hidden="1" x14ac:dyDescent="0.2"/>
    <row r="26830" ht="10.199999999999999" hidden="1" x14ac:dyDescent="0.2"/>
    <row r="26831" ht="10.199999999999999" hidden="1" x14ac:dyDescent="0.2"/>
    <row r="26832" ht="10.199999999999999" hidden="1" x14ac:dyDescent="0.2"/>
    <row r="26833" ht="10.199999999999999" hidden="1" x14ac:dyDescent="0.2"/>
    <row r="26834" ht="10.199999999999999" hidden="1" x14ac:dyDescent="0.2"/>
    <row r="26835" ht="10.199999999999999" hidden="1" x14ac:dyDescent="0.2"/>
    <row r="26836" ht="10.199999999999999" hidden="1" x14ac:dyDescent="0.2"/>
    <row r="26837" ht="10.199999999999999" hidden="1" x14ac:dyDescent="0.2"/>
    <row r="26838" ht="10.199999999999999" hidden="1" x14ac:dyDescent="0.2"/>
    <row r="26839" ht="10.199999999999999" hidden="1" x14ac:dyDescent="0.2"/>
    <row r="26840" ht="10.199999999999999" hidden="1" x14ac:dyDescent="0.2"/>
    <row r="26841" ht="10.199999999999999" hidden="1" x14ac:dyDescent="0.2"/>
    <row r="26842" ht="10.199999999999999" hidden="1" x14ac:dyDescent="0.2"/>
    <row r="26843" ht="10.199999999999999" hidden="1" x14ac:dyDescent="0.2"/>
    <row r="26844" ht="10.199999999999999" hidden="1" x14ac:dyDescent="0.2"/>
    <row r="26845" ht="10.199999999999999" hidden="1" x14ac:dyDescent="0.2"/>
    <row r="26846" ht="10.199999999999999" hidden="1" x14ac:dyDescent="0.2"/>
    <row r="26847" ht="10.199999999999999" hidden="1" x14ac:dyDescent="0.2"/>
    <row r="26848" ht="10.199999999999999" hidden="1" x14ac:dyDescent="0.2"/>
    <row r="26849" ht="10.199999999999999" hidden="1" x14ac:dyDescent="0.2"/>
    <row r="26850" ht="10.199999999999999" hidden="1" x14ac:dyDescent="0.2"/>
    <row r="26851" ht="10.199999999999999" hidden="1" x14ac:dyDescent="0.2"/>
    <row r="26852" ht="10.199999999999999" hidden="1" x14ac:dyDescent="0.2"/>
    <row r="26853" ht="10.199999999999999" hidden="1" x14ac:dyDescent="0.2"/>
    <row r="26854" ht="10.199999999999999" hidden="1" x14ac:dyDescent="0.2"/>
    <row r="26855" ht="10.199999999999999" hidden="1" x14ac:dyDescent="0.2"/>
    <row r="26856" ht="10.199999999999999" hidden="1" x14ac:dyDescent="0.2"/>
    <row r="26857" ht="10.199999999999999" hidden="1" x14ac:dyDescent="0.2"/>
    <row r="26858" ht="10.199999999999999" hidden="1" x14ac:dyDescent="0.2"/>
    <row r="26859" ht="10.199999999999999" hidden="1" x14ac:dyDescent="0.2"/>
    <row r="26860" ht="10.199999999999999" hidden="1" x14ac:dyDescent="0.2"/>
    <row r="26861" ht="10.199999999999999" hidden="1" x14ac:dyDescent="0.2"/>
    <row r="26862" ht="10.199999999999999" hidden="1" x14ac:dyDescent="0.2"/>
    <row r="26863" ht="10.199999999999999" hidden="1" x14ac:dyDescent="0.2"/>
    <row r="26864" ht="10.199999999999999" hidden="1" x14ac:dyDescent="0.2"/>
    <row r="26865" ht="10.199999999999999" hidden="1" x14ac:dyDescent="0.2"/>
    <row r="26866" ht="10.199999999999999" hidden="1" x14ac:dyDescent="0.2"/>
    <row r="26867" ht="10.199999999999999" hidden="1" x14ac:dyDescent="0.2"/>
    <row r="26868" ht="10.199999999999999" hidden="1" x14ac:dyDescent="0.2"/>
    <row r="26869" ht="10.199999999999999" hidden="1" x14ac:dyDescent="0.2"/>
    <row r="26870" ht="10.199999999999999" hidden="1" x14ac:dyDescent="0.2"/>
    <row r="26871" ht="10.199999999999999" hidden="1" x14ac:dyDescent="0.2"/>
    <row r="26872" ht="10.199999999999999" hidden="1" x14ac:dyDescent="0.2"/>
    <row r="26873" ht="10.199999999999999" hidden="1" x14ac:dyDescent="0.2"/>
    <row r="26874" ht="10.199999999999999" hidden="1" x14ac:dyDescent="0.2"/>
    <row r="26875" ht="10.199999999999999" hidden="1" x14ac:dyDescent="0.2"/>
    <row r="26876" ht="10.199999999999999" hidden="1" x14ac:dyDescent="0.2"/>
    <row r="26877" ht="10.199999999999999" hidden="1" x14ac:dyDescent="0.2"/>
    <row r="26878" ht="10.199999999999999" hidden="1" x14ac:dyDescent="0.2"/>
    <row r="26879" ht="10.199999999999999" hidden="1" x14ac:dyDescent="0.2"/>
    <row r="26880" ht="10.199999999999999" hidden="1" x14ac:dyDescent="0.2"/>
    <row r="26881" ht="10.199999999999999" hidden="1" x14ac:dyDescent="0.2"/>
    <row r="26882" ht="10.199999999999999" hidden="1" x14ac:dyDescent="0.2"/>
    <row r="26883" ht="10.199999999999999" hidden="1" x14ac:dyDescent="0.2"/>
    <row r="26884" ht="10.199999999999999" hidden="1" x14ac:dyDescent="0.2"/>
    <row r="26885" ht="10.199999999999999" hidden="1" x14ac:dyDescent="0.2"/>
    <row r="26886" ht="10.199999999999999" hidden="1" x14ac:dyDescent="0.2"/>
    <row r="26887" ht="10.199999999999999" hidden="1" x14ac:dyDescent="0.2"/>
    <row r="26888" ht="10.199999999999999" hidden="1" x14ac:dyDescent="0.2"/>
    <row r="26889" ht="10.199999999999999" hidden="1" x14ac:dyDescent="0.2"/>
    <row r="26890" ht="10.199999999999999" hidden="1" x14ac:dyDescent="0.2"/>
    <row r="26891" ht="10.199999999999999" hidden="1" x14ac:dyDescent="0.2"/>
    <row r="26892" ht="10.199999999999999" hidden="1" x14ac:dyDescent="0.2"/>
    <row r="26893" ht="10.199999999999999" hidden="1" x14ac:dyDescent="0.2"/>
    <row r="26894" ht="10.199999999999999" hidden="1" x14ac:dyDescent="0.2"/>
    <row r="26895" ht="10.199999999999999" hidden="1" x14ac:dyDescent="0.2"/>
    <row r="26896" ht="10.199999999999999" hidden="1" x14ac:dyDescent="0.2"/>
    <row r="26897" ht="10.199999999999999" hidden="1" x14ac:dyDescent="0.2"/>
    <row r="26898" ht="10.199999999999999" hidden="1" x14ac:dyDescent="0.2"/>
    <row r="26899" ht="10.199999999999999" hidden="1" x14ac:dyDescent="0.2"/>
    <row r="26900" ht="10.199999999999999" hidden="1" x14ac:dyDescent="0.2"/>
    <row r="26901" ht="10.199999999999999" hidden="1" x14ac:dyDescent="0.2"/>
    <row r="26902" ht="10.199999999999999" hidden="1" x14ac:dyDescent="0.2"/>
    <row r="26903" ht="10.199999999999999" hidden="1" x14ac:dyDescent="0.2"/>
    <row r="26904" ht="10.199999999999999" hidden="1" x14ac:dyDescent="0.2"/>
    <row r="26905" ht="10.199999999999999" hidden="1" x14ac:dyDescent="0.2"/>
    <row r="26906" ht="10.199999999999999" hidden="1" x14ac:dyDescent="0.2"/>
    <row r="26907" ht="10.199999999999999" hidden="1" x14ac:dyDescent="0.2"/>
    <row r="26908" ht="10.199999999999999" hidden="1" x14ac:dyDescent="0.2"/>
    <row r="26909" ht="10.199999999999999" hidden="1" x14ac:dyDescent="0.2"/>
    <row r="26910" ht="10.199999999999999" hidden="1" x14ac:dyDescent="0.2"/>
    <row r="26911" ht="10.199999999999999" hidden="1" x14ac:dyDescent="0.2"/>
    <row r="26912" ht="10.199999999999999" hidden="1" x14ac:dyDescent="0.2"/>
    <row r="26913" ht="10.199999999999999" hidden="1" x14ac:dyDescent="0.2"/>
    <row r="26914" ht="10.199999999999999" hidden="1" x14ac:dyDescent="0.2"/>
    <row r="26915" ht="10.199999999999999" hidden="1" x14ac:dyDescent="0.2"/>
    <row r="26916" ht="10.199999999999999" hidden="1" x14ac:dyDescent="0.2"/>
    <row r="26917" ht="10.199999999999999" hidden="1" x14ac:dyDescent="0.2"/>
    <row r="26918" ht="10.199999999999999" hidden="1" x14ac:dyDescent="0.2"/>
    <row r="26919" ht="10.199999999999999" hidden="1" x14ac:dyDescent="0.2"/>
    <row r="26920" ht="10.199999999999999" hidden="1" x14ac:dyDescent="0.2"/>
    <row r="26921" ht="10.199999999999999" hidden="1" x14ac:dyDescent="0.2"/>
    <row r="26922" ht="10.199999999999999" hidden="1" x14ac:dyDescent="0.2"/>
    <row r="26923" ht="10.199999999999999" hidden="1" x14ac:dyDescent="0.2"/>
    <row r="26924" ht="10.199999999999999" hidden="1" x14ac:dyDescent="0.2"/>
    <row r="26925" ht="10.199999999999999" hidden="1" x14ac:dyDescent="0.2"/>
    <row r="26926" ht="10.199999999999999" hidden="1" x14ac:dyDescent="0.2"/>
    <row r="26927" ht="10.199999999999999" hidden="1" x14ac:dyDescent="0.2"/>
    <row r="26928" ht="10.199999999999999" hidden="1" x14ac:dyDescent="0.2"/>
    <row r="26929" ht="10.199999999999999" hidden="1" x14ac:dyDescent="0.2"/>
    <row r="26930" ht="10.199999999999999" hidden="1" x14ac:dyDescent="0.2"/>
    <row r="26931" ht="10.199999999999999" hidden="1" x14ac:dyDescent="0.2"/>
    <row r="26932" ht="10.199999999999999" hidden="1" x14ac:dyDescent="0.2"/>
    <row r="26933" ht="10.199999999999999" hidden="1" x14ac:dyDescent="0.2"/>
    <row r="26934" ht="10.199999999999999" hidden="1" x14ac:dyDescent="0.2"/>
    <row r="26935" ht="10.199999999999999" hidden="1" x14ac:dyDescent="0.2"/>
    <row r="26936" ht="10.199999999999999" hidden="1" x14ac:dyDescent="0.2"/>
    <row r="26937" ht="10.199999999999999" hidden="1" x14ac:dyDescent="0.2"/>
    <row r="26938" ht="10.199999999999999" hidden="1" x14ac:dyDescent="0.2"/>
    <row r="26939" ht="10.199999999999999" hidden="1" x14ac:dyDescent="0.2"/>
    <row r="26940" ht="10.199999999999999" hidden="1" x14ac:dyDescent="0.2"/>
    <row r="26941" ht="10.199999999999999" hidden="1" x14ac:dyDescent="0.2"/>
    <row r="26942" ht="10.199999999999999" hidden="1" x14ac:dyDescent="0.2"/>
    <row r="26943" ht="10.199999999999999" hidden="1" x14ac:dyDescent="0.2"/>
    <row r="26944" ht="10.199999999999999" hidden="1" x14ac:dyDescent="0.2"/>
    <row r="26945" ht="10.199999999999999" hidden="1" x14ac:dyDescent="0.2"/>
    <row r="26946" ht="10.199999999999999" hidden="1" x14ac:dyDescent="0.2"/>
    <row r="26947" ht="10.199999999999999" hidden="1" x14ac:dyDescent="0.2"/>
    <row r="26948" ht="10.199999999999999" hidden="1" x14ac:dyDescent="0.2"/>
    <row r="26949" ht="10.199999999999999" hidden="1" x14ac:dyDescent="0.2"/>
    <row r="26950" ht="10.199999999999999" hidden="1" x14ac:dyDescent="0.2"/>
    <row r="26951" ht="10.199999999999999" hidden="1" x14ac:dyDescent="0.2"/>
    <row r="26952" ht="10.199999999999999" hidden="1" x14ac:dyDescent="0.2"/>
    <row r="26953" ht="10.199999999999999" hidden="1" x14ac:dyDescent="0.2"/>
    <row r="26954" ht="10.199999999999999" hidden="1" x14ac:dyDescent="0.2"/>
    <row r="26955" ht="10.199999999999999" hidden="1" x14ac:dyDescent="0.2"/>
    <row r="26956" ht="10.199999999999999" hidden="1" x14ac:dyDescent="0.2"/>
    <row r="26957" ht="10.199999999999999" hidden="1" x14ac:dyDescent="0.2"/>
    <row r="26958" ht="10.199999999999999" hidden="1" x14ac:dyDescent="0.2"/>
    <row r="26959" ht="10.199999999999999" hidden="1" x14ac:dyDescent="0.2"/>
    <row r="26960" ht="10.199999999999999" hidden="1" x14ac:dyDescent="0.2"/>
    <row r="26961" ht="10.199999999999999" hidden="1" x14ac:dyDescent="0.2"/>
    <row r="26962" ht="10.199999999999999" hidden="1" x14ac:dyDescent="0.2"/>
    <row r="26963" ht="10.199999999999999" hidden="1" x14ac:dyDescent="0.2"/>
    <row r="26964" ht="10.199999999999999" hidden="1" x14ac:dyDescent="0.2"/>
    <row r="26965" ht="10.199999999999999" hidden="1" x14ac:dyDescent="0.2"/>
    <row r="26966" ht="10.199999999999999" hidden="1" x14ac:dyDescent="0.2"/>
    <row r="26967" ht="10.199999999999999" hidden="1" x14ac:dyDescent="0.2"/>
    <row r="26968" ht="10.199999999999999" hidden="1" x14ac:dyDescent="0.2"/>
    <row r="26969" ht="10.199999999999999" hidden="1" x14ac:dyDescent="0.2"/>
    <row r="26970" ht="10.199999999999999" hidden="1" x14ac:dyDescent="0.2"/>
    <row r="26971" ht="10.199999999999999" hidden="1" x14ac:dyDescent="0.2"/>
    <row r="26972" ht="10.199999999999999" hidden="1" x14ac:dyDescent="0.2"/>
    <row r="26973" ht="10.199999999999999" hidden="1" x14ac:dyDescent="0.2"/>
    <row r="26974" ht="10.199999999999999" hidden="1" x14ac:dyDescent="0.2"/>
    <row r="26975" ht="10.199999999999999" hidden="1" x14ac:dyDescent="0.2"/>
    <row r="26976" ht="10.199999999999999" hidden="1" x14ac:dyDescent="0.2"/>
    <row r="26977" ht="10.199999999999999" hidden="1" x14ac:dyDescent="0.2"/>
    <row r="26978" ht="10.199999999999999" hidden="1" x14ac:dyDescent="0.2"/>
    <row r="26979" ht="10.199999999999999" hidden="1" x14ac:dyDescent="0.2"/>
    <row r="26980" ht="10.199999999999999" hidden="1" x14ac:dyDescent="0.2"/>
    <row r="26981" ht="10.199999999999999" hidden="1" x14ac:dyDescent="0.2"/>
    <row r="26982" ht="10.199999999999999" hidden="1" x14ac:dyDescent="0.2"/>
    <row r="26983" ht="10.199999999999999" hidden="1" x14ac:dyDescent="0.2"/>
    <row r="26984" ht="10.199999999999999" hidden="1" x14ac:dyDescent="0.2"/>
    <row r="26985" ht="10.199999999999999" hidden="1" x14ac:dyDescent="0.2"/>
    <row r="26986" ht="10.199999999999999" hidden="1" x14ac:dyDescent="0.2"/>
    <row r="26987" ht="10.199999999999999" hidden="1" x14ac:dyDescent="0.2"/>
    <row r="26988" ht="10.199999999999999" hidden="1" x14ac:dyDescent="0.2"/>
    <row r="26989" ht="10.199999999999999" hidden="1" x14ac:dyDescent="0.2"/>
    <row r="26990" ht="10.199999999999999" hidden="1" x14ac:dyDescent="0.2"/>
    <row r="26991" ht="10.199999999999999" hidden="1" x14ac:dyDescent="0.2"/>
    <row r="26992" ht="10.199999999999999" hidden="1" x14ac:dyDescent="0.2"/>
    <row r="26993" ht="10.199999999999999" hidden="1" x14ac:dyDescent="0.2"/>
    <row r="26994" ht="10.199999999999999" hidden="1" x14ac:dyDescent="0.2"/>
    <row r="26995" ht="10.199999999999999" hidden="1" x14ac:dyDescent="0.2"/>
    <row r="26996" ht="10.199999999999999" hidden="1" x14ac:dyDescent="0.2"/>
    <row r="26997" ht="10.199999999999999" hidden="1" x14ac:dyDescent="0.2"/>
    <row r="26998" ht="10.199999999999999" hidden="1" x14ac:dyDescent="0.2"/>
    <row r="26999" ht="10.199999999999999" hidden="1" x14ac:dyDescent="0.2"/>
    <row r="27000" ht="10.199999999999999" hidden="1" x14ac:dyDescent="0.2"/>
    <row r="27001" ht="10.199999999999999" hidden="1" x14ac:dyDescent="0.2"/>
    <row r="27002" ht="10.199999999999999" hidden="1" x14ac:dyDescent="0.2"/>
    <row r="27003" ht="10.199999999999999" hidden="1" x14ac:dyDescent="0.2"/>
    <row r="27004" ht="10.199999999999999" hidden="1" x14ac:dyDescent="0.2"/>
    <row r="27005" ht="10.199999999999999" hidden="1" x14ac:dyDescent="0.2"/>
    <row r="27006" ht="10.199999999999999" hidden="1" x14ac:dyDescent="0.2"/>
    <row r="27007" ht="10.199999999999999" hidden="1" x14ac:dyDescent="0.2"/>
    <row r="27008" ht="10.199999999999999" hidden="1" x14ac:dyDescent="0.2"/>
    <row r="27009" ht="10.199999999999999" hidden="1" x14ac:dyDescent="0.2"/>
    <row r="27010" ht="10.199999999999999" hidden="1" x14ac:dyDescent="0.2"/>
    <row r="27011" ht="10.199999999999999" hidden="1" x14ac:dyDescent="0.2"/>
    <row r="27012" ht="10.199999999999999" hidden="1" x14ac:dyDescent="0.2"/>
    <row r="27013" ht="10.199999999999999" hidden="1" x14ac:dyDescent="0.2"/>
    <row r="27014" ht="10.199999999999999" hidden="1" x14ac:dyDescent="0.2"/>
    <row r="27015" ht="10.199999999999999" hidden="1" x14ac:dyDescent="0.2"/>
    <row r="27016" ht="10.199999999999999" hidden="1" x14ac:dyDescent="0.2"/>
    <row r="27017" ht="10.199999999999999" hidden="1" x14ac:dyDescent="0.2"/>
    <row r="27018" ht="10.199999999999999" hidden="1" x14ac:dyDescent="0.2"/>
    <row r="27019" ht="10.199999999999999" hidden="1" x14ac:dyDescent="0.2"/>
    <row r="27020" ht="10.199999999999999" hidden="1" x14ac:dyDescent="0.2"/>
    <row r="27021" ht="10.199999999999999" hidden="1" x14ac:dyDescent="0.2"/>
    <row r="27022" ht="10.199999999999999" hidden="1" x14ac:dyDescent="0.2"/>
    <row r="27023" ht="10.199999999999999" hidden="1" x14ac:dyDescent="0.2"/>
    <row r="27024" ht="10.199999999999999" hidden="1" x14ac:dyDescent="0.2"/>
    <row r="27025" ht="10.199999999999999" hidden="1" x14ac:dyDescent="0.2"/>
    <row r="27026" ht="10.199999999999999" hidden="1" x14ac:dyDescent="0.2"/>
    <row r="27027" ht="10.199999999999999" hidden="1" x14ac:dyDescent="0.2"/>
    <row r="27028" ht="10.199999999999999" hidden="1" x14ac:dyDescent="0.2"/>
    <row r="27029" ht="10.199999999999999" hidden="1" x14ac:dyDescent="0.2"/>
    <row r="27030" ht="10.199999999999999" hidden="1" x14ac:dyDescent="0.2"/>
    <row r="27031" ht="10.199999999999999" hidden="1" x14ac:dyDescent="0.2"/>
    <row r="27032" ht="10.199999999999999" hidden="1" x14ac:dyDescent="0.2"/>
    <row r="27033" ht="10.199999999999999" hidden="1" x14ac:dyDescent="0.2"/>
    <row r="27034" ht="10.199999999999999" hidden="1" x14ac:dyDescent="0.2"/>
    <row r="27035" ht="10.199999999999999" hidden="1" x14ac:dyDescent="0.2"/>
    <row r="27036" ht="10.199999999999999" hidden="1" x14ac:dyDescent="0.2"/>
    <row r="27037" ht="10.199999999999999" hidden="1" x14ac:dyDescent="0.2"/>
    <row r="27038" ht="10.199999999999999" hidden="1" x14ac:dyDescent="0.2"/>
    <row r="27039" ht="10.199999999999999" hidden="1" x14ac:dyDescent="0.2"/>
    <row r="27040" ht="10.199999999999999" hidden="1" x14ac:dyDescent="0.2"/>
    <row r="27041" ht="10.199999999999999" hidden="1" x14ac:dyDescent="0.2"/>
    <row r="27042" ht="10.199999999999999" hidden="1" x14ac:dyDescent="0.2"/>
    <row r="27043" ht="10.199999999999999" hidden="1" x14ac:dyDescent="0.2"/>
    <row r="27044" ht="10.199999999999999" hidden="1" x14ac:dyDescent="0.2"/>
    <row r="27045" ht="10.199999999999999" hidden="1" x14ac:dyDescent="0.2"/>
    <row r="27046" ht="10.199999999999999" hidden="1" x14ac:dyDescent="0.2"/>
    <row r="27047" ht="10.199999999999999" hidden="1" x14ac:dyDescent="0.2"/>
    <row r="27048" ht="10.199999999999999" hidden="1" x14ac:dyDescent="0.2"/>
    <row r="27049" ht="10.199999999999999" hidden="1" x14ac:dyDescent="0.2"/>
    <row r="27050" ht="10.199999999999999" hidden="1" x14ac:dyDescent="0.2"/>
    <row r="27051" ht="10.199999999999999" hidden="1" x14ac:dyDescent="0.2"/>
    <row r="27052" ht="10.199999999999999" hidden="1" x14ac:dyDescent="0.2"/>
    <row r="27053" ht="10.199999999999999" hidden="1" x14ac:dyDescent="0.2"/>
    <row r="27054" ht="10.199999999999999" hidden="1" x14ac:dyDescent="0.2"/>
    <row r="27055" ht="10.199999999999999" hidden="1" x14ac:dyDescent="0.2"/>
    <row r="27056" ht="10.199999999999999" hidden="1" x14ac:dyDescent="0.2"/>
    <row r="27057" ht="10.199999999999999" hidden="1" x14ac:dyDescent="0.2"/>
    <row r="27058" ht="10.199999999999999" hidden="1" x14ac:dyDescent="0.2"/>
    <row r="27059" ht="10.199999999999999" hidden="1" x14ac:dyDescent="0.2"/>
    <row r="27060" ht="10.199999999999999" hidden="1" x14ac:dyDescent="0.2"/>
    <row r="27061" ht="10.199999999999999" hidden="1" x14ac:dyDescent="0.2"/>
    <row r="27062" ht="10.199999999999999" hidden="1" x14ac:dyDescent="0.2"/>
    <row r="27063" ht="10.199999999999999" hidden="1" x14ac:dyDescent="0.2"/>
    <row r="27064" ht="10.199999999999999" hidden="1" x14ac:dyDescent="0.2"/>
    <row r="27065" ht="10.199999999999999" hidden="1" x14ac:dyDescent="0.2"/>
    <row r="27066" ht="10.199999999999999" hidden="1" x14ac:dyDescent="0.2"/>
    <row r="27067" ht="10.199999999999999" hidden="1" x14ac:dyDescent="0.2"/>
    <row r="27068" ht="10.199999999999999" hidden="1" x14ac:dyDescent="0.2"/>
    <row r="27069" ht="10.199999999999999" hidden="1" x14ac:dyDescent="0.2"/>
    <row r="27070" ht="10.199999999999999" hidden="1" x14ac:dyDescent="0.2"/>
    <row r="27071" ht="10.199999999999999" hidden="1" x14ac:dyDescent="0.2"/>
    <row r="27072" ht="10.199999999999999" hidden="1" x14ac:dyDescent="0.2"/>
    <row r="27073" ht="10.199999999999999" hidden="1" x14ac:dyDescent="0.2"/>
    <row r="27074" ht="10.199999999999999" hidden="1" x14ac:dyDescent="0.2"/>
    <row r="27075" ht="10.199999999999999" hidden="1" x14ac:dyDescent="0.2"/>
    <row r="27076" ht="10.199999999999999" hidden="1" x14ac:dyDescent="0.2"/>
    <row r="27077" ht="10.199999999999999" hidden="1" x14ac:dyDescent="0.2"/>
    <row r="27078" ht="10.199999999999999" hidden="1" x14ac:dyDescent="0.2"/>
    <row r="27079" ht="10.199999999999999" hidden="1" x14ac:dyDescent="0.2"/>
    <row r="27080" ht="10.199999999999999" hidden="1" x14ac:dyDescent="0.2"/>
    <row r="27081" ht="10.199999999999999" hidden="1" x14ac:dyDescent="0.2"/>
    <row r="27082" ht="10.199999999999999" hidden="1" x14ac:dyDescent="0.2"/>
    <row r="27083" ht="10.199999999999999" hidden="1" x14ac:dyDescent="0.2"/>
    <row r="27084" ht="10.199999999999999" hidden="1" x14ac:dyDescent="0.2"/>
    <row r="27085" ht="10.199999999999999" hidden="1" x14ac:dyDescent="0.2"/>
    <row r="27086" ht="10.199999999999999" hidden="1" x14ac:dyDescent="0.2"/>
    <row r="27087" ht="10.199999999999999" hidden="1" x14ac:dyDescent="0.2"/>
    <row r="27088" ht="10.199999999999999" hidden="1" x14ac:dyDescent="0.2"/>
    <row r="27089" ht="10.199999999999999" hidden="1" x14ac:dyDescent="0.2"/>
    <row r="27090" ht="10.199999999999999" hidden="1" x14ac:dyDescent="0.2"/>
    <row r="27091" ht="10.199999999999999" hidden="1" x14ac:dyDescent="0.2"/>
    <row r="27092" ht="10.199999999999999" hidden="1" x14ac:dyDescent="0.2"/>
    <row r="27093" ht="10.199999999999999" hidden="1" x14ac:dyDescent="0.2"/>
    <row r="27094" ht="10.199999999999999" hidden="1" x14ac:dyDescent="0.2"/>
    <row r="27095" ht="10.199999999999999" hidden="1" x14ac:dyDescent="0.2"/>
    <row r="27096" ht="10.199999999999999" hidden="1" x14ac:dyDescent="0.2"/>
    <row r="27097" ht="10.199999999999999" hidden="1" x14ac:dyDescent="0.2"/>
    <row r="27098" ht="10.199999999999999" hidden="1" x14ac:dyDescent="0.2"/>
    <row r="27099" ht="10.199999999999999" hidden="1" x14ac:dyDescent="0.2"/>
    <row r="27100" ht="10.199999999999999" hidden="1" x14ac:dyDescent="0.2"/>
    <row r="27101" ht="10.199999999999999" hidden="1" x14ac:dyDescent="0.2"/>
    <row r="27102" ht="10.199999999999999" hidden="1" x14ac:dyDescent="0.2"/>
    <row r="27103" ht="10.199999999999999" hidden="1" x14ac:dyDescent="0.2"/>
    <row r="27104" ht="10.199999999999999" hidden="1" x14ac:dyDescent="0.2"/>
    <row r="27105" ht="10.199999999999999" hidden="1" x14ac:dyDescent="0.2"/>
    <row r="27106" ht="10.199999999999999" hidden="1" x14ac:dyDescent="0.2"/>
    <row r="27107" ht="10.199999999999999" hidden="1" x14ac:dyDescent="0.2"/>
    <row r="27108" ht="10.199999999999999" hidden="1" x14ac:dyDescent="0.2"/>
    <row r="27109" ht="10.199999999999999" hidden="1" x14ac:dyDescent="0.2"/>
    <row r="27110" ht="10.199999999999999" hidden="1" x14ac:dyDescent="0.2"/>
    <row r="27111" ht="10.199999999999999" hidden="1" x14ac:dyDescent="0.2"/>
    <row r="27112" ht="10.199999999999999" hidden="1" x14ac:dyDescent="0.2"/>
    <row r="27113" ht="10.199999999999999" hidden="1" x14ac:dyDescent="0.2"/>
    <row r="27114" ht="10.199999999999999" hidden="1" x14ac:dyDescent="0.2"/>
    <row r="27115" ht="10.199999999999999" hidden="1" x14ac:dyDescent="0.2"/>
    <row r="27116" ht="10.199999999999999" hidden="1" x14ac:dyDescent="0.2"/>
    <row r="27117" ht="10.199999999999999" hidden="1" x14ac:dyDescent="0.2"/>
    <row r="27118" ht="10.199999999999999" hidden="1" x14ac:dyDescent="0.2"/>
    <row r="27119" ht="10.199999999999999" hidden="1" x14ac:dyDescent="0.2"/>
    <row r="27120" ht="10.199999999999999" hidden="1" x14ac:dyDescent="0.2"/>
    <row r="27121" ht="10.199999999999999" hidden="1" x14ac:dyDescent="0.2"/>
    <row r="27122" ht="10.199999999999999" hidden="1" x14ac:dyDescent="0.2"/>
    <row r="27123" ht="10.199999999999999" hidden="1" x14ac:dyDescent="0.2"/>
    <row r="27124" ht="10.199999999999999" hidden="1" x14ac:dyDescent="0.2"/>
    <row r="27125" ht="10.199999999999999" hidden="1" x14ac:dyDescent="0.2"/>
    <row r="27126" ht="10.199999999999999" hidden="1" x14ac:dyDescent="0.2"/>
    <row r="27127" ht="10.199999999999999" hidden="1" x14ac:dyDescent="0.2"/>
    <row r="27128" ht="10.199999999999999" hidden="1" x14ac:dyDescent="0.2"/>
    <row r="27129" ht="10.199999999999999" hidden="1" x14ac:dyDescent="0.2"/>
    <row r="27130" ht="10.199999999999999" hidden="1" x14ac:dyDescent="0.2"/>
    <row r="27131" ht="10.199999999999999" hidden="1" x14ac:dyDescent="0.2"/>
    <row r="27132" ht="10.199999999999999" hidden="1" x14ac:dyDescent="0.2"/>
    <row r="27133" ht="10.199999999999999" hidden="1" x14ac:dyDescent="0.2"/>
    <row r="27134" ht="10.199999999999999" hidden="1" x14ac:dyDescent="0.2"/>
    <row r="27135" ht="10.199999999999999" hidden="1" x14ac:dyDescent="0.2"/>
    <row r="27136" ht="10.199999999999999" hidden="1" x14ac:dyDescent="0.2"/>
    <row r="27137" ht="10.199999999999999" hidden="1" x14ac:dyDescent="0.2"/>
    <row r="27138" ht="10.199999999999999" hidden="1" x14ac:dyDescent="0.2"/>
    <row r="27139" ht="10.199999999999999" hidden="1" x14ac:dyDescent="0.2"/>
    <row r="27140" ht="10.199999999999999" hidden="1" x14ac:dyDescent="0.2"/>
    <row r="27141" ht="10.199999999999999" hidden="1" x14ac:dyDescent="0.2"/>
    <row r="27142" ht="10.199999999999999" hidden="1" x14ac:dyDescent="0.2"/>
    <row r="27143" ht="10.199999999999999" hidden="1" x14ac:dyDescent="0.2"/>
    <row r="27144" ht="10.199999999999999" hidden="1" x14ac:dyDescent="0.2"/>
    <row r="27145" ht="10.199999999999999" hidden="1" x14ac:dyDescent="0.2"/>
    <row r="27146" ht="10.199999999999999" hidden="1" x14ac:dyDescent="0.2"/>
    <row r="27147" ht="10.199999999999999" hidden="1" x14ac:dyDescent="0.2"/>
    <row r="27148" ht="10.199999999999999" hidden="1" x14ac:dyDescent="0.2"/>
    <row r="27149" ht="10.199999999999999" hidden="1" x14ac:dyDescent="0.2"/>
    <row r="27150" ht="10.199999999999999" hidden="1" x14ac:dyDescent="0.2"/>
    <row r="27151" ht="10.199999999999999" hidden="1" x14ac:dyDescent="0.2"/>
    <row r="27152" ht="10.199999999999999" hidden="1" x14ac:dyDescent="0.2"/>
    <row r="27153" ht="10.199999999999999" hidden="1" x14ac:dyDescent="0.2"/>
    <row r="27154" ht="10.199999999999999" hidden="1" x14ac:dyDescent="0.2"/>
    <row r="27155" ht="10.199999999999999" hidden="1" x14ac:dyDescent="0.2"/>
    <row r="27156" ht="10.199999999999999" hidden="1" x14ac:dyDescent="0.2"/>
    <row r="27157" ht="10.199999999999999" hidden="1" x14ac:dyDescent="0.2"/>
    <row r="27158" ht="10.199999999999999" hidden="1" x14ac:dyDescent="0.2"/>
    <row r="27159" ht="10.199999999999999" hidden="1" x14ac:dyDescent="0.2"/>
    <row r="27160" ht="10.199999999999999" hidden="1" x14ac:dyDescent="0.2"/>
    <row r="27161" ht="10.199999999999999" hidden="1" x14ac:dyDescent="0.2"/>
    <row r="27162" ht="10.199999999999999" hidden="1" x14ac:dyDescent="0.2"/>
    <row r="27163" ht="10.199999999999999" hidden="1" x14ac:dyDescent="0.2"/>
    <row r="27164" ht="10.199999999999999" hidden="1" x14ac:dyDescent="0.2"/>
    <row r="27165" ht="10.199999999999999" hidden="1" x14ac:dyDescent="0.2"/>
    <row r="27166" ht="10.199999999999999" hidden="1" x14ac:dyDescent="0.2"/>
    <row r="27167" ht="10.199999999999999" hidden="1" x14ac:dyDescent="0.2"/>
    <row r="27168" ht="10.199999999999999" hidden="1" x14ac:dyDescent="0.2"/>
    <row r="27169" ht="10.199999999999999" hidden="1" x14ac:dyDescent="0.2"/>
    <row r="27170" ht="10.199999999999999" hidden="1" x14ac:dyDescent="0.2"/>
    <row r="27171" ht="10.199999999999999" hidden="1" x14ac:dyDescent="0.2"/>
    <row r="27172" ht="10.199999999999999" hidden="1" x14ac:dyDescent="0.2"/>
    <row r="27173" ht="10.199999999999999" hidden="1" x14ac:dyDescent="0.2"/>
    <row r="27174" ht="10.199999999999999" hidden="1" x14ac:dyDescent="0.2"/>
    <row r="27175" ht="10.199999999999999" hidden="1" x14ac:dyDescent="0.2"/>
    <row r="27176" ht="10.199999999999999" hidden="1" x14ac:dyDescent="0.2"/>
    <row r="27177" ht="10.199999999999999" hidden="1" x14ac:dyDescent="0.2"/>
    <row r="27178" ht="10.199999999999999" hidden="1" x14ac:dyDescent="0.2"/>
    <row r="27179" ht="10.199999999999999" hidden="1" x14ac:dyDescent="0.2"/>
    <row r="27180" ht="10.199999999999999" hidden="1" x14ac:dyDescent="0.2"/>
    <row r="27181" ht="10.199999999999999" hidden="1" x14ac:dyDescent="0.2"/>
    <row r="27182" ht="10.199999999999999" hidden="1" x14ac:dyDescent="0.2"/>
    <row r="27183" ht="10.199999999999999" hidden="1" x14ac:dyDescent="0.2"/>
    <row r="27184" ht="10.199999999999999" hidden="1" x14ac:dyDescent="0.2"/>
    <row r="27185" ht="10.199999999999999" hidden="1" x14ac:dyDescent="0.2"/>
    <row r="27186" ht="10.199999999999999" hidden="1" x14ac:dyDescent="0.2"/>
    <row r="27187" ht="10.199999999999999" hidden="1" x14ac:dyDescent="0.2"/>
    <row r="27188" ht="10.199999999999999" hidden="1" x14ac:dyDescent="0.2"/>
    <row r="27189" ht="10.199999999999999" hidden="1" x14ac:dyDescent="0.2"/>
    <row r="27190" ht="10.199999999999999" hidden="1" x14ac:dyDescent="0.2"/>
    <row r="27191" ht="10.199999999999999" hidden="1" x14ac:dyDescent="0.2"/>
    <row r="27192" ht="10.199999999999999" hidden="1" x14ac:dyDescent="0.2"/>
    <row r="27193" ht="10.199999999999999" hidden="1" x14ac:dyDescent="0.2"/>
    <row r="27194" ht="10.199999999999999" hidden="1" x14ac:dyDescent="0.2"/>
    <row r="27195" ht="10.199999999999999" hidden="1" x14ac:dyDescent="0.2"/>
    <row r="27196" ht="10.199999999999999" hidden="1" x14ac:dyDescent="0.2"/>
    <row r="27197" ht="10.199999999999999" hidden="1" x14ac:dyDescent="0.2"/>
    <row r="27198" ht="10.199999999999999" hidden="1" x14ac:dyDescent="0.2"/>
    <row r="27199" ht="10.199999999999999" hidden="1" x14ac:dyDescent="0.2"/>
    <row r="27200" ht="10.199999999999999" hidden="1" x14ac:dyDescent="0.2"/>
    <row r="27201" ht="10.199999999999999" hidden="1" x14ac:dyDescent="0.2"/>
    <row r="27202" ht="10.199999999999999" hidden="1" x14ac:dyDescent="0.2"/>
    <row r="27203" ht="10.199999999999999" hidden="1" x14ac:dyDescent="0.2"/>
    <row r="27204" ht="10.199999999999999" hidden="1" x14ac:dyDescent="0.2"/>
    <row r="27205" ht="10.199999999999999" hidden="1" x14ac:dyDescent="0.2"/>
    <row r="27206" ht="10.199999999999999" hidden="1" x14ac:dyDescent="0.2"/>
    <row r="27207" ht="10.199999999999999" hidden="1" x14ac:dyDescent="0.2"/>
    <row r="27208" ht="10.199999999999999" hidden="1" x14ac:dyDescent="0.2"/>
    <row r="27209" ht="10.199999999999999" hidden="1" x14ac:dyDescent="0.2"/>
    <row r="27210" ht="10.199999999999999" hidden="1" x14ac:dyDescent="0.2"/>
    <row r="27211" ht="10.199999999999999" hidden="1" x14ac:dyDescent="0.2"/>
    <row r="27212" ht="10.199999999999999" hidden="1" x14ac:dyDescent="0.2"/>
    <row r="27213" ht="10.199999999999999" hidden="1" x14ac:dyDescent="0.2"/>
    <row r="27214" ht="10.199999999999999" hidden="1" x14ac:dyDescent="0.2"/>
    <row r="27215" ht="10.199999999999999" hidden="1" x14ac:dyDescent="0.2"/>
    <row r="27216" ht="10.199999999999999" hidden="1" x14ac:dyDescent="0.2"/>
    <row r="27217" ht="10.199999999999999" hidden="1" x14ac:dyDescent="0.2"/>
    <row r="27218" ht="10.199999999999999" hidden="1" x14ac:dyDescent="0.2"/>
    <row r="27219" ht="10.199999999999999" hidden="1" x14ac:dyDescent="0.2"/>
    <row r="27220" ht="10.199999999999999" hidden="1" x14ac:dyDescent="0.2"/>
    <row r="27221" ht="10.199999999999999" hidden="1" x14ac:dyDescent="0.2"/>
    <row r="27222" ht="10.199999999999999" hidden="1" x14ac:dyDescent="0.2"/>
    <row r="27223" ht="10.199999999999999" hidden="1" x14ac:dyDescent="0.2"/>
    <row r="27224" ht="10.199999999999999" hidden="1" x14ac:dyDescent="0.2"/>
    <row r="27225" ht="10.199999999999999" hidden="1" x14ac:dyDescent="0.2"/>
    <row r="27226" ht="10.199999999999999" hidden="1" x14ac:dyDescent="0.2"/>
    <row r="27227" ht="10.199999999999999" hidden="1" x14ac:dyDescent="0.2"/>
    <row r="27228" ht="10.199999999999999" hidden="1" x14ac:dyDescent="0.2"/>
    <row r="27229" ht="10.199999999999999" hidden="1" x14ac:dyDescent="0.2"/>
    <row r="27230" ht="10.199999999999999" hidden="1" x14ac:dyDescent="0.2"/>
    <row r="27231" ht="10.199999999999999" hidden="1" x14ac:dyDescent="0.2"/>
    <row r="27232" ht="10.199999999999999" hidden="1" x14ac:dyDescent="0.2"/>
    <row r="27233" ht="10.199999999999999" hidden="1" x14ac:dyDescent="0.2"/>
    <row r="27234" ht="10.199999999999999" hidden="1" x14ac:dyDescent="0.2"/>
    <row r="27235" ht="10.199999999999999" hidden="1" x14ac:dyDescent="0.2"/>
    <row r="27236" ht="10.199999999999999" hidden="1" x14ac:dyDescent="0.2"/>
    <row r="27237" ht="10.199999999999999" hidden="1" x14ac:dyDescent="0.2"/>
    <row r="27238" ht="10.199999999999999" hidden="1" x14ac:dyDescent="0.2"/>
    <row r="27239" ht="10.199999999999999" hidden="1" x14ac:dyDescent="0.2"/>
    <row r="27240" ht="10.199999999999999" hidden="1" x14ac:dyDescent="0.2"/>
    <row r="27241" ht="10.199999999999999" hidden="1" x14ac:dyDescent="0.2"/>
    <row r="27242" ht="10.199999999999999" hidden="1" x14ac:dyDescent="0.2"/>
    <row r="27243" ht="10.199999999999999" hidden="1" x14ac:dyDescent="0.2"/>
    <row r="27244" ht="10.199999999999999" hidden="1" x14ac:dyDescent="0.2"/>
    <row r="27245" ht="10.199999999999999" hidden="1" x14ac:dyDescent="0.2"/>
    <row r="27246" ht="10.199999999999999" hidden="1" x14ac:dyDescent="0.2"/>
    <row r="27247" ht="10.199999999999999" hidden="1" x14ac:dyDescent="0.2"/>
    <row r="27248" ht="10.199999999999999" hidden="1" x14ac:dyDescent="0.2"/>
    <row r="27249" ht="10.199999999999999" hidden="1" x14ac:dyDescent="0.2"/>
    <row r="27250" ht="10.199999999999999" hidden="1" x14ac:dyDescent="0.2"/>
    <row r="27251" ht="10.199999999999999" hidden="1" x14ac:dyDescent="0.2"/>
    <row r="27252" ht="10.199999999999999" hidden="1" x14ac:dyDescent="0.2"/>
    <row r="27253" ht="10.199999999999999" hidden="1" x14ac:dyDescent="0.2"/>
    <row r="27254" ht="10.199999999999999" hidden="1" x14ac:dyDescent="0.2"/>
    <row r="27255" ht="10.199999999999999" hidden="1" x14ac:dyDescent="0.2"/>
    <row r="27256" ht="10.199999999999999" hidden="1" x14ac:dyDescent="0.2"/>
    <row r="27257" ht="10.199999999999999" hidden="1" x14ac:dyDescent="0.2"/>
    <row r="27258" ht="10.199999999999999" hidden="1" x14ac:dyDescent="0.2"/>
    <row r="27259" ht="10.199999999999999" hidden="1" x14ac:dyDescent="0.2"/>
    <row r="27260" ht="10.199999999999999" hidden="1" x14ac:dyDescent="0.2"/>
    <row r="27261" ht="10.199999999999999" hidden="1" x14ac:dyDescent="0.2"/>
    <row r="27262" ht="10.199999999999999" hidden="1" x14ac:dyDescent="0.2"/>
    <row r="27263" ht="10.199999999999999" hidden="1" x14ac:dyDescent="0.2"/>
    <row r="27264" ht="10.199999999999999" hidden="1" x14ac:dyDescent="0.2"/>
    <row r="27265" ht="10.199999999999999" hidden="1" x14ac:dyDescent="0.2"/>
    <row r="27266" ht="10.199999999999999" hidden="1" x14ac:dyDescent="0.2"/>
    <row r="27267" ht="10.199999999999999" hidden="1" x14ac:dyDescent="0.2"/>
    <row r="27268" ht="10.199999999999999" hidden="1" x14ac:dyDescent="0.2"/>
    <row r="27269" ht="10.199999999999999" hidden="1" x14ac:dyDescent="0.2"/>
    <row r="27270" ht="10.199999999999999" hidden="1" x14ac:dyDescent="0.2"/>
    <row r="27271" ht="10.199999999999999" hidden="1" x14ac:dyDescent="0.2"/>
    <row r="27272" ht="10.199999999999999" hidden="1" x14ac:dyDescent="0.2"/>
    <row r="27273" ht="10.199999999999999" hidden="1" x14ac:dyDescent="0.2"/>
    <row r="27274" ht="10.199999999999999" hidden="1" x14ac:dyDescent="0.2"/>
    <row r="27275" ht="10.199999999999999" hidden="1" x14ac:dyDescent="0.2"/>
    <row r="27276" ht="10.199999999999999" hidden="1" x14ac:dyDescent="0.2"/>
    <row r="27277" ht="10.199999999999999" hidden="1" x14ac:dyDescent="0.2"/>
    <row r="27278" ht="10.199999999999999" hidden="1" x14ac:dyDescent="0.2"/>
    <row r="27279" ht="10.199999999999999" hidden="1" x14ac:dyDescent="0.2"/>
    <row r="27280" ht="10.199999999999999" hidden="1" x14ac:dyDescent="0.2"/>
    <row r="27281" ht="10.199999999999999" hidden="1" x14ac:dyDescent="0.2"/>
    <row r="27282" ht="10.199999999999999" hidden="1" x14ac:dyDescent="0.2"/>
    <row r="27283" ht="10.199999999999999" hidden="1" x14ac:dyDescent="0.2"/>
    <row r="27284" ht="10.199999999999999" hidden="1" x14ac:dyDescent="0.2"/>
    <row r="27285" ht="10.199999999999999" hidden="1" x14ac:dyDescent="0.2"/>
    <row r="27286" ht="10.199999999999999" hidden="1" x14ac:dyDescent="0.2"/>
    <row r="27287" ht="10.199999999999999" hidden="1" x14ac:dyDescent="0.2"/>
    <row r="27288" ht="10.199999999999999" hidden="1" x14ac:dyDescent="0.2"/>
    <row r="27289" ht="10.199999999999999" hidden="1" x14ac:dyDescent="0.2"/>
    <row r="27290" ht="10.199999999999999" hidden="1" x14ac:dyDescent="0.2"/>
    <row r="27291" ht="10.199999999999999" hidden="1" x14ac:dyDescent="0.2"/>
    <row r="27292" ht="10.199999999999999" hidden="1" x14ac:dyDescent="0.2"/>
    <row r="27293" ht="10.199999999999999" hidden="1" x14ac:dyDescent="0.2"/>
    <row r="27294" ht="10.199999999999999" hidden="1" x14ac:dyDescent="0.2"/>
    <row r="27295" ht="10.199999999999999" hidden="1" x14ac:dyDescent="0.2"/>
    <row r="27296" ht="10.199999999999999" hidden="1" x14ac:dyDescent="0.2"/>
    <row r="27297" ht="10.199999999999999" hidden="1" x14ac:dyDescent="0.2"/>
    <row r="27298" ht="10.199999999999999" hidden="1" x14ac:dyDescent="0.2"/>
    <row r="27299" ht="10.199999999999999" hidden="1" x14ac:dyDescent="0.2"/>
    <row r="27300" ht="10.199999999999999" hidden="1" x14ac:dyDescent="0.2"/>
    <row r="27301" ht="10.199999999999999" hidden="1" x14ac:dyDescent="0.2"/>
    <row r="27302" ht="10.199999999999999" hidden="1" x14ac:dyDescent="0.2"/>
    <row r="27303" ht="10.199999999999999" hidden="1" x14ac:dyDescent="0.2"/>
    <row r="27304" ht="10.199999999999999" hidden="1" x14ac:dyDescent="0.2"/>
    <row r="27305" ht="10.199999999999999" hidden="1" x14ac:dyDescent="0.2"/>
    <row r="27306" ht="10.199999999999999" hidden="1" x14ac:dyDescent="0.2"/>
    <row r="27307" ht="10.199999999999999" hidden="1" x14ac:dyDescent="0.2"/>
    <row r="27308" ht="10.199999999999999" hidden="1" x14ac:dyDescent="0.2"/>
    <row r="27309" ht="10.199999999999999" hidden="1" x14ac:dyDescent="0.2"/>
    <row r="27310" ht="10.199999999999999" hidden="1" x14ac:dyDescent="0.2"/>
    <row r="27311" ht="10.199999999999999" hidden="1" x14ac:dyDescent="0.2"/>
    <row r="27312" ht="10.199999999999999" hidden="1" x14ac:dyDescent="0.2"/>
    <row r="27313" ht="10.199999999999999" hidden="1" x14ac:dyDescent="0.2"/>
    <row r="27314" ht="10.199999999999999" hidden="1" x14ac:dyDescent="0.2"/>
    <row r="27315" ht="10.199999999999999" hidden="1" x14ac:dyDescent="0.2"/>
    <row r="27316" ht="10.199999999999999" hidden="1" x14ac:dyDescent="0.2"/>
    <row r="27317" ht="10.199999999999999" hidden="1" x14ac:dyDescent="0.2"/>
    <row r="27318" ht="10.199999999999999" hidden="1" x14ac:dyDescent="0.2"/>
    <row r="27319" ht="10.199999999999999" hidden="1" x14ac:dyDescent="0.2"/>
    <row r="27320" ht="10.199999999999999" hidden="1" x14ac:dyDescent="0.2"/>
    <row r="27321" ht="10.199999999999999" hidden="1" x14ac:dyDescent="0.2"/>
    <row r="27322" ht="10.199999999999999" hidden="1" x14ac:dyDescent="0.2"/>
    <row r="27323" ht="10.199999999999999" hidden="1" x14ac:dyDescent="0.2"/>
    <row r="27324" ht="10.199999999999999" hidden="1" x14ac:dyDescent="0.2"/>
    <row r="27325" ht="10.199999999999999" hidden="1" x14ac:dyDescent="0.2"/>
    <row r="27326" ht="10.199999999999999" hidden="1" x14ac:dyDescent="0.2"/>
    <row r="27327" ht="10.199999999999999" hidden="1" x14ac:dyDescent="0.2"/>
    <row r="27328" ht="10.199999999999999" hidden="1" x14ac:dyDescent="0.2"/>
    <row r="27329" ht="10.199999999999999" hidden="1" x14ac:dyDescent="0.2"/>
    <row r="27330" ht="10.199999999999999" hidden="1" x14ac:dyDescent="0.2"/>
    <row r="27331" ht="10.199999999999999" hidden="1" x14ac:dyDescent="0.2"/>
    <row r="27332" ht="10.199999999999999" hidden="1" x14ac:dyDescent="0.2"/>
    <row r="27333" ht="10.199999999999999" hidden="1" x14ac:dyDescent="0.2"/>
    <row r="27334" ht="10.199999999999999" hidden="1" x14ac:dyDescent="0.2"/>
    <row r="27335" ht="10.199999999999999" hidden="1" x14ac:dyDescent="0.2"/>
    <row r="27336" ht="10.199999999999999" hidden="1" x14ac:dyDescent="0.2"/>
    <row r="27337" ht="10.199999999999999" hidden="1" x14ac:dyDescent="0.2"/>
    <row r="27338" ht="10.199999999999999" hidden="1" x14ac:dyDescent="0.2"/>
    <row r="27339" ht="10.199999999999999" hidden="1" x14ac:dyDescent="0.2"/>
    <row r="27340" ht="10.199999999999999" hidden="1" x14ac:dyDescent="0.2"/>
    <row r="27341" ht="10.199999999999999" hidden="1" x14ac:dyDescent="0.2"/>
    <row r="27342" ht="10.199999999999999" hidden="1" x14ac:dyDescent="0.2"/>
    <row r="27343" ht="10.199999999999999" hidden="1" x14ac:dyDescent="0.2"/>
    <row r="27344" ht="10.199999999999999" hidden="1" x14ac:dyDescent="0.2"/>
    <row r="27345" ht="10.199999999999999" hidden="1" x14ac:dyDescent="0.2"/>
    <row r="27346" ht="10.199999999999999" hidden="1" x14ac:dyDescent="0.2"/>
    <row r="27347" ht="10.199999999999999" hidden="1" x14ac:dyDescent="0.2"/>
    <row r="27348" ht="10.199999999999999" hidden="1" x14ac:dyDescent="0.2"/>
    <row r="27349" ht="10.199999999999999" hidden="1" x14ac:dyDescent="0.2"/>
    <row r="27350" ht="10.199999999999999" hidden="1" x14ac:dyDescent="0.2"/>
    <row r="27351" ht="10.199999999999999" hidden="1" x14ac:dyDescent="0.2"/>
    <row r="27352" ht="10.199999999999999" hidden="1" x14ac:dyDescent="0.2"/>
    <row r="27353" ht="10.199999999999999" hidden="1" x14ac:dyDescent="0.2"/>
    <row r="27354" ht="10.199999999999999" hidden="1" x14ac:dyDescent="0.2"/>
    <row r="27355" ht="10.199999999999999" hidden="1" x14ac:dyDescent="0.2"/>
    <row r="27356" ht="10.199999999999999" hidden="1" x14ac:dyDescent="0.2"/>
    <row r="27357" ht="10.199999999999999" hidden="1" x14ac:dyDescent="0.2"/>
    <row r="27358" ht="10.199999999999999" hidden="1" x14ac:dyDescent="0.2"/>
    <row r="27359" ht="10.199999999999999" hidden="1" x14ac:dyDescent="0.2"/>
    <row r="27360" ht="10.199999999999999" hidden="1" x14ac:dyDescent="0.2"/>
    <row r="27361" ht="10.199999999999999" hidden="1" x14ac:dyDescent="0.2"/>
    <row r="27362" ht="10.199999999999999" hidden="1" x14ac:dyDescent="0.2"/>
    <row r="27363" ht="10.199999999999999" hidden="1" x14ac:dyDescent="0.2"/>
    <row r="27364" ht="10.199999999999999" hidden="1" x14ac:dyDescent="0.2"/>
    <row r="27365" ht="10.199999999999999" hidden="1" x14ac:dyDescent="0.2"/>
    <row r="27366" ht="10.199999999999999" hidden="1" x14ac:dyDescent="0.2"/>
    <row r="27367" ht="10.199999999999999" hidden="1" x14ac:dyDescent="0.2"/>
    <row r="27368" ht="10.199999999999999" hidden="1" x14ac:dyDescent="0.2"/>
    <row r="27369" ht="10.199999999999999" hidden="1" x14ac:dyDescent="0.2"/>
    <row r="27370" ht="10.199999999999999" hidden="1" x14ac:dyDescent="0.2"/>
    <row r="27371" ht="10.199999999999999" hidden="1" x14ac:dyDescent="0.2"/>
    <row r="27372" ht="10.199999999999999" hidden="1" x14ac:dyDescent="0.2"/>
    <row r="27373" ht="10.199999999999999" hidden="1" x14ac:dyDescent="0.2"/>
    <row r="27374" ht="10.199999999999999" hidden="1" x14ac:dyDescent="0.2"/>
    <row r="27375" ht="10.199999999999999" hidden="1" x14ac:dyDescent="0.2"/>
    <row r="27376" ht="10.199999999999999" hidden="1" x14ac:dyDescent="0.2"/>
    <row r="27377" ht="10.199999999999999" hidden="1" x14ac:dyDescent="0.2"/>
    <row r="27378" ht="10.199999999999999" hidden="1" x14ac:dyDescent="0.2"/>
    <row r="27379" ht="10.199999999999999" hidden="1" x14ac:dyDescent="0.2"/>
    <row r="27380" ht="10.199999999999999" hidden="1" x14ac:dyDescent="0.2"/>
    <row r="27381" ht="10.199999999999999" hidden="1" x14ac:dyDescent="0.2"/>
    <row r="27382" ht="10.199999999999999" hidden="1" x14ac:dyDescent="0.2"/>
    <row r="27383" ht="10.199999999999999" hidden="1" x14ac:dyDescent="0.2"/>
    <row r="27384" ht="10.199999999999999" hidden="1" x14ac:dyDescent="0.2"/>
    <row r="27385" ht="10.199999999999999" hidden="1" x14ac:dyDescent="0.2"/>
    <row r="27386" ht="10.199999999999999" hidden="1" x14ac:dyDescent="0.2"/>
    <row r="27387" ht="10.199999999999999" hidden="1" x14ac:dyDescent="0.2"/>
    <row r="27388" ht="10.199999999999999" hidden="1" x14ac:dyDescent="0.2"/>
    <row r="27389" ht="10.199999999999999" hidden="1" x14ac:dyDescent="0.2"/>
    <row r="27390" ht="10.199999999999999" hidden="1" x14ac:dyDescent="0.2"/>
    <row r="27391" ht="10.199999999999999" hidden="1" x14ac:dyDescent="0.2"/>
    <row r="27392" ht="10.199999999999999" hidden="1" x14ac:dyDescent="0.2"/>
    <row r="27393" ht="10.199999999999999" hidden="1" x14ac:dyDescent="0.2"/>
    <row r="27394" ht="10.199999999999999" hidden="1" x14ac:dyDescent="0.2"/>
    <row r="27395" ht="10.199999999999999" hidden="1" x14ac:dyDescent="0.2"/>
    <row r="27396" ht="10.199999999999999" hidden="1" x14ac:dyDescent="0.2"/>
    <row r="27397" ht="10.199999999999999" hidden="1" x14ac:dyDescent="0.2"/>
    <row r="27398" ht="10.199999999999999" hidden="1" x14ac:dyDescent="0.2"/>
    <row r="27399" ht="10.199999999999999" hidden="1" x14ac:dyDescent="0.2"/>
    <row r="27400" ht="10.199999999999999" hidden="1" x14ac:dyDescent="0.2"/>
    <row r="27401" ht="10.199999999999999" hidden="1" x14ac:dyDescent="0.2"/>
    <row r="27402" ht="10.199999999999999" hidden="1" x14ac:dyDescent="0.2"/>
    <row r="27403" ht="10.199999999999999" hidden="1" x14ac:dyDescent="0.2"/>
    <row r="27404" ht="10.199999999999999" hidden="1" x14ac:dyDescent="0.2"/>
    <row r="27405" ht="10.199999999999999" hidden="1" x14ac:dyDescent="0.2"/>
    <row r="27406" ht="10.199999999999999" hidden="1" x14ac:dyDescent="0.2"/>
    <row r="27407" ht="10.199999999999999" hidden="1" x14ac:dyDescent="0.2"/>
    <row r="27408" ht="10.199999999999999" hidden="1" x14ac:dyDescent="0.2"/>
    <row r="27409" ht="10.199999999999999" hidden="1" x14ac:dyDescent="0.2"/>
    <row r="27410" ht="10.199999999999999" hidden="1" x14ac:dyDescent="0.2"/>
    <row r="27411" ht="10.199999999999999" hidden="1" x14ac:dyDescent="0.2"/>
    <row r="27412" ht="10.199999999999999" hidden="1" x14ac:dyDescent="0.2"/>
    <row r="27413" ht="10.199999999999999" hidden="1" x14ac:dyDescent="0.2"/>
    <row r="27414" ht="10.199999999999999" hidden="1" x14ac:dyDescent="0.2"/>
    <row r="27415" ht="10.199999999999999" hidden="1" x14ac:dyDescent="0.2"/>
    <row r="27416" ht="10.199999999999999" hidden="1" x14ac:dyDescent="0.2"/>
    <row r="27417" ht="10.199999999999999" hidden="1" x14ac:dyDescent="0.2"/>
    <row r="27418" ht="10.199999999999999" hidden="1" x14ac:dyDescent="0.2"/>
    <row r="27419" ht="10.199999999999999" hidden="1" x14ac:dyDescent="0.2"/>
    <row r="27420" ht="10.199999999999999" hidden="1" x14ac:dyDescent="0.2"/>
    <row r="27421" ht="10.199999999999999" hidden="1" x14ac:dyDescent="0.2"/>
    <row r="27422" ht="10.199999999999999" hidden="1" x14ac:dyDescent="0.2"/>
    <row r="27423" ht="10.199999999999999" hidden="1" x14ac:dyDescent="0.2"/>
    <row r="27424" ht="10.199999999999999" hidden="1" x14ac:dyDescent="0.2"/>
    <row r="27425" ht="10.199999999999999" hidden="1" x14ac:dyDescent="0.2"/>
    <row r="27426" ht="10.199999999999999" hidden="1" x14ac:dyDescent="0.2"/>
    <row r="27427" ht="10.199999999999999" hidden="1" x14ac:dyDescent="0.2"/>
    <row r="27428" ht="10.199999999999999" hidden="1" x14ac:dyDescent="0.2"/>
    <row r="27429" ht="10.199999999999999" hidden="1" x14ac:dyDescent="0.2"/>
    <row r="27430" ht="10.199999999999999" hidden="1" x14ac:dyDescent="0.2"/>
    <row r="27431" ht="10.199999999999999" hidden="1" x14ac:dyDescent="0.2"/>
    <row r="27432" ht="10.199999999999999" hidden="1" x14ac:dyDescent="0.2"/>
    <row r="27433" ht="10.199999999999999" hidden="1" x14ac:dyDescent="0.2"/>
    <row r="27434" ht="10.199999999999999" hidden="1" x14ac:dyDescent="0.2"/>
    <row r="27435" ht="10.199999999999999" hidden="1" x14ac:dyDescent="0.2"/>
    <row r="27436" ht="10.199999999999999" hidden="1" x14ac:dyDescent="0.2"/>
    <row r="27437" ht="10.199999999999999" hidden="1" x14ac:dyDescent="0.2"/>
    <row r="27438" ht="10.199999999999999" hidden="1" x14ac:dyDescent="0.2"/>
    <row r="27439" ht="10.199999999999999" hidden="1" x14ac:dyDescent="0.2"/>
    <row r="27440" ht="10.199999999999999" hidden="1" x14ac:dyDescent="0.2"/>
    <row r="27441" ht="10.199999999999999" hidden="1" x14ac:dyDescent="0.2"/>
    <row r="27442" ht="10.199999999999999" hidden="1" x14ac:dyDescent="0.2"/>
    <row r="27443" ht="10.199999999999999" hidden="1" x14ac:dyDescent="0.2"/>
    <row r="27444" ht="10.199999999999999" hidden="1" x14ac:dyDescent="0.2"/>
    <row r="27445" ht="10.199999999999999" hidden="1" x14ac:dyDescent="0.2"/>
    <row r="27446" ht="10.199999999999999" hidden="1" x14ac:dyDescent="0.2"/>
    <row r="27447" ht="10.199999999999999" hidden="1" x14ac:dyDescent="0.2"/>
    <row r="27448" ht="10.199999999999999" hidden="1" x14ac:dyDescent="0.2"/>
    <row r="27449" ht="10.199999999999999" hidden="1" x14ac:dyDescent="0.2"/>
    <row r="27450" ht="10.199999999999999" hidden="1" x14ac:dyDescent="0.2"/>
    <row r="27451" ht="10.199999999999999" hidden="1" x14ac:dyDescent="0.2"/>
    <row r="27452" ht="10.199999999999999" hidden="1" x14ac:dyDescent="0.2"/>
    <row r="27453" ht="10.199999999999999" hidden="1" x14ac:dyDescent="0.2"/>
    <row r="27454" ht="10.199999999999999" hidden="1" x14ac:dyDescent="0.2"/>
    <row r="27455" ht="10.199999999999999" hidden="1" x14ac:dyDescent="0.2"/>
    <row r="27456" ht="10.199999999999999" hidden="1" x14ac:dyDescent="0.2"/>
    <row r="27457" ht="10.199999999999999" hidden="1" x14ac:dyDescent="0.2"/>
    <row r="27458" ht="10.199999999999999" hidden="1" x14ac:dyDescent="0.2"/>
    <row r="27459" ht="10.199999999999999" hidden="1" x14ac:dyDescent="0.2"/>
    <row r="27460" ht="10.199999999999999" hidden="1" x14ac:dyDescent="0.2"/>
    <row r="27461" ht="10.199999999999999" hidden="1" x14ac:dyDescent="0.2"/>
    <row r="27462" ht="10.199999999999999" hidden="1" x14ac:dyDescent="0.2"/>
    <row r="27463" ht="10.199999999999999" hidden="1" x14ac:dyDescent="0.2"/>
    <row r="27464" ht="10.199999999999999" hidden="1" x14ac:dyDescent="0.2"/>
    <row r="27465" ht="10.199999999999999" hidden="1" x14ac:dyDescent="0.2"/>
    <row r="27466" ht="10.199999999999999" hidden="1" x14ac:dyDescent="0.2"/>
    <row r="27467" ht="10.199999999999999" hidden="1" x14ac:dyDescent="0.2"/>
    <row r="27468" ht="10.199999999999999" hidden="1" x14ac:dyDescent="0.2"/>
    <row r="27469" ht="10.199999999999999" hidden="1" x14ac:dyDescent="0.2"/>
    <row r="27470" ht="10.199999999999999" hidden="1" x14ac:dyDescent="0.2"/>
    <row r="27471" ht="10.199999999999999" hidden="1" x14ac:dyDescent="0.2"/>
    <row r="27472" ht="10.199999999999999" hidden="1" x14ac:dyDescent="0.2"/>
    <row r="27473" ht="10.199999999999999" hidden="1" x14ac:dyDescent="0.2"/>
    <row r="27474" ht="10.199999999999999" hidden="1" x14ac:dyDescent="0.2"/>
    <row r="27475" ht="10.199999999999999" hidden="1" x14ac:dyDescent="0.2"/>
    <row r="27476" ht="10.199999999999999" hidden="1" x14ac:dyDescent="0.2"/>
    <row r="27477" ht="10.199999999999999" hidden="1" x14ac:dyDescent="0.2"/>
    <row r="27478" ht="10.199999999999999" hidden="1" x14ac:dyDescent="0.2"/>
    <row r="27479" ht="10.199999999999999" hidden="1" x14ac:dyDescent="0.2"/>
    <row r="27480" ht="10.199999999999999" hidden="1" x14ac:dyDescent="0.2"/>
    <row r="27481" ht="10.199999999999999" hidden="1" x14ac:dyDescent="0.2"/>
    <row r="27482" ht="10.199999999999999" hidden="1" x14ac:dyDescent="0.2"/>
    <row r="27483" ht="10.199999999999999" hidden="1" x14ac:dyDescent="0.2"/>
    <row r="27484" ht="10.199999999999999" hidden="1" x14ac:dyDescent="0.2"/>
    <row r="27485" ht="10.199999999999999" hidden="1" x14ac:dyDescent="0.2"/>
    <row r="27486" ht="10.199999999999999" hidden="1" x14ac:dyDescent="0.2"/>
    <row r="27487" ht="10.199999999999999" hidden="1" x14ac:dyDescent="0.2"/>
    <row r="27488" ht="10.199999999999999" hidden="1" x14ac:dyDescent="0.2"/>
    <row r="27489" ht="10.199999999999999" hidden="1" x14ac:dyDescent="0.2"/>
    <row r="27490" ht="10.199999999999999" hidden="1" x14ac:dyDescent="0.2"/>
    <row r="27491" ht="10.199999999999999" hidden="1" x14ac:dyDescent="0.2"/>
    <row r="27492" ht="10.199999999999999" hidden="1" x14ac:dyDescent="0.2"/>
    <row r="27493" ht="10.199999999999999" hidden="1" x14ac:dyDescent="0.2"/>
    <row r="27494" ht="10.199999999999999" hidden="1" x14ac:dyDescent="0.2"/>
    <row r="27495" ht="10.199999999999999" hidden="1" x14ac:dyDescent="0.2"/>
    <row r="27496" ht="10.199999999999999" hidden="1" x14ac:dyDescent="0.2"/>
    <row r="27497" ht="10.199999999999999" hidden="1" x14ac:dyDescent="0.2"/>
    <row r="27498" ht="10.199999999999999" hidden="1" x14ac:dyDescent="0.2"/>
    <row r="27499" ht="10.199999999999999" hidden="1" x14ac:dyDescent="0.2"/>
    <row r="27500" ht="10.199999999999999" hidden="1" x14ac:dyDescent="0.2"/>
    <row r="27501" ht="10.199999999999999" hidden="1" x14ac:dyDescent="0.2"/>
    <row r="27502" ht="10.199999999999999" hidden="1" x14ac:dyDescent="0.2"/>
    <row r="27503" ht="10.199999999999999" hidden="1" x14ac:dyDescent="0.2"/>
    <row r="27504" ht="10.199999999999999" hidden="1" x14ac:dyDescent="0.2"/>
    <row r="27505" ht="10.199999999999999" hidden="1" x14ac:dyDescent="0.2"/>
    <row r="27506" ht="10.199999999999999" hidden="1" x14ac:dyDescent="0.2"/>
    <row r="27507" ht="10.199999999999999" hidden="1" x14ac:dyDescent="0.2"/>
    <row r="27508" ht="10.199999999999999" hidden="1" x14ac:dyDescent="0.2"/>
    <row r="27509" ht="10.199999999999999" hidden="1" x14ac:dyDescent="0.2"/>
    <row r="27510" ht="10.199999999999999" hidden="1" x14ac:dyDescent="0.2"/>
    <row r="27511" ht="10.199999999999999" hidden="1" x14ac:dyDescent="0.2"/>
    <row r="27512" ht="10.199999999999999" hidden="1" x14ac:dyDescent="0.2"/>
    <row r="27513" ht="10.199999999999999" hidden="1" x14ac:dyDescent="0.2"/>
    <row r="27514" ht="10.199999999999999" hidden="1" x14ac:dyDescent="0.2"/>
    <row r="27515" ht="10.199999999999999" hidden="1" x14ac:dyDescent="0.2"/>
    <row r="27516" ht="10.199999999999999" hidden="1" x14ac:dyDescent="0.2"/>
    <row r="27517" ht="10.199999999999999" hidden="1" x14ac:dyDescent="0.2"/>
    <row r="27518" ht="10.199999999999999" hidden="1" x14ac:dyDescent="0.2"/>
    <row r="27519" ht="10.199999999999999" hidden="1" x14ac:dyDescent="0.2"/>
    <row r="27520" ht="10.199999999999999" hidden="1" x14ac:dyDescent="0.2"/>
    <row r="27521" ht="10.199999999999999" hidden="1" x14ac:dyDescent="0.2"/>
    <row r="27522" ht="10.199999999999999" hidden="1" x14ac:dyDescent="0.2"/>
    <row r="27523" ht="10.199999999999999" hidden="1" x14ac:dyDescent="0.2"/>
    <row r="27524" ht="10.199999999999999" hidden="1" x14ac:dyDescent="0.2"/>
    <row r="27525" ht="10.199999999999999" hidden="1" x14ac:dyDescent="0.2"/>
    <row r="27526" ht="10.199999999999999" hidden="1" x14ac:dyDescent="0.2"/>
    <row r="27527" ht="10.199999999999999" hidden="1" x14ac:dyDescent="0.2"/>
    <row r="27528" ht="10.199999999999999" hidden="1" x14ac:dyDescent="0.2"/>
    <row r="27529" ht="10.199999999999999" hidden="1" x14ac:dyDescent="0.2"/>
    <row r="27530" ht="10.199999999999999" hidden="1" x14ac:dyDescent="0.2"/>
    <row r="27531" ht="10.199999999999999" hidden="1" x14ac:dyDescent="0.2"/>
    <row r="27532" ht="10.199999999999999" hidden="1" x14ac:dyDescent="0.2"/>
    <row r="27533" ht="10.199999999999999" hidden="1" x14ac:dyDescent="0.2"/>
    <row r="27534" ht="10.199999999999999" hidden="1" x14ac:dyDescent="0.2"/>
    <row r="27535" ht="10.199999999999999" hidden="1" x14ac:dyDescent="0.2"/>
    <row r="27536" ht="10.199999999999999" hidden="1" x14ac:dyDescent="0.2"/>
    <row r="27537" ht="10.199999999999999" hidden="1" x14ac:dyDescent="0.2"/>
    <row r="27538" ht="10.199999999999999" hidden="1" x14ac:dyDescent="0.2"/>
    <row r="27539" ht="10.199999999999999" hidden="1" x14ac:dyDescent="0.2"/>
    <row r="27540" ht="10.199999999999999" hidden="1" x14ac:dyDescent="0.2"/>
    <row r="27541" ht="10.199999999999999" hidden="1" x14ac:dyDescent="0.2"/>
    <row r="27542" ht="10.199999999999999" hidden="1" x14ac:dyDescent="0.2"/>
    <row r="27543" ht="10.199999999999999" hidden="1" x14ac:dyDescent="0.2"/>
    <row r="27544" ht="10.199999999999999" hidden="1" x14ac:dyDescent="0.2"/>
    <row r="27545" ht="10.199999999999999" hidden="1" x14ac:dyDescent="0.2"/>
    <row r="27546" ht="10.199999999999999" hidden="1" x14ac:dyDescent="0.2"/>
    <row r="27547" ht="10.199999999999999" hidden="1" x14ac:dyDescent="0.2"/>
    <row r="27548" ht="10.199999999999999" hidden="1" x14ac:dyDescent="0.2"/>
    <row r="27549" ht="10.199999999999999" hidden="1" x14ac:dyDescent="0.2"/>
    <row r="27550" ht="10.199999999999999" hidden="1" x14ac:dyDescent="0.2"/>
    <row r="27551" ht="10.199999999999999" hidden="1" x14ac:dyDescent="0.2"/>
    <row r="27552" ht="10.199999999999999" hidden="1" x14ac:dyDescent="0.2"/>
    <row r="27553" ht="10.199999999999999" hidden="1" x14ac:dyDescent="0.2"/>
    <row r="27554" ht="10.199999999999999" hidden="1" x14ac:dyDescent="0.2"/>
    <row r="27555" ht="10.199999999999999" hidden="1" x14ac:dyDescent="0.2"/>
    <row r="27556" ht="10.199999999999999" hidden="1" x14ac:dyDescent="0.2"/>
    <row r="27557" ht="10.199999999999999" hidden="1" x14ac:dyDescent="0.2"/>
    <row r="27558" ht="10.199999999999999" hidden="1" x14ac:dyDescent="0.2"/>
    <row r="27559" ht="10.199999999999999" hidden="1" x14ac:dyDescent="0.2"/>
    <row r="27560" ht="10.199999999999999" hidden="1" x14ac:dyDescent="0.2"/>
    <row r="27561" ht="10.199999999999999" hidden="1" x14ac:dyDescent="0.2"/>
    <row r="27562" ht="10.199999999999999" hidden="1" x14ac:dyDescent="0.2"/>
    <row r="27563" ht="10.199999999999999" hidden="1" x14ac:dyDescent="0.2"/>
    <row r="27564" ht="10.199999999999999" hidden="1" x14ac:dyDescent="0.2"/>
    <row r="27565" ht="10.199999999999999" hidden="1" x14ac:dyDescent="0.2"/>
    <row r="27566" ht="10.199999999999999" hidden="1" x14ac:dyDescent="0.2"/>
    <row r="27567" ht="10.199999999999999" hidden="1" x14ac:dyDescent="0.2"/>
    <row r="27568" ht="10.199999999999999" hidden="1" x14ac:dyDescent="0.2"/>
    <row r="27569" ht="10.199999999999999" hidden="1" x14ac:dyDescent="0.2"/>
    <row r="27570" ht="10.199999999999999" hidden="1" x14ac:dyDescent="0.2"/>
    <row r="27571" ht="10.199999999999999" hidden="1" x14ac:dyDescent="0.2"/>
    <row r="27572" ht="10.199999999999999" hidden="1" x14ac:dyDescent="0.2"/>
    <row r="27573" ht="10.199999999999999" hidden="1" x14ac:dyDescent="0.2"/>
    <row r="27574" ht="10.199999999999999" hidden="1" x14ac:dyDescent="0.2"/>
    <row r="27575" ht="10.199999999999999" hidden="1" x14ac:dyDescent="0.2"/>
    <row r="27576" ht="10.199999999999999" hidden="1" x14ac:dyDescent="0.2"/>
    <row r="27577" ht="10.199999999999999" hidden="1" x14ac:dyDescent="0.2"/>
    <row r="27578" ht="10.199999999999999" hidden="1" x14ac:dyDescent="0.2"/>
    <row r="27579" ht="10.199999999999999" hidden="1" x14ac:dyDescent="0.2"/>
    <row r="27580" ht="10.199999999999999" hidden="1" x14ac:dyDescent="0.2"/>
    <row r="27581" ht="10.199999999999999" hidden="1" x14ac:dyDescent="0.2"/>
    <row r="27582" ht="10.199999999999999" hidden="1" x14ac:dyDescent="0.2"/>
    <row r="27583" ht="10.199999999999999" hidden="1" x14ac:dyDescent="0.2"/>
    <row r="27584" ht="10.199999999999999" hidden="1" x14ac:dyDescent="0.2"/>
    <row r="27585" ht="10.199999999999999" hidden="1" x14ac:dyDescent="0.2"/>
    <row r="27586" ht="10.199999999999999" hidden="1" x14ac:dyDescent="0.2"/>
    <row r="27587" ht="10.199999999999999" hidden="1" x14ac:dyDescent="0.2"/>
    <row r="27588" ht="10.199999999999999" hidden="1" x14ac:dyDescent="0.2"/>
    <row r="27589" ht="10.199999999999999" hidden="1" x14ac:dyDescent="0.2"/>
    <row r="27590" ht="10.199999999999999" hidden="1" x14ac:dyDescent="0.2"/>
    <row r="27591" ht="10.199999999999999" hidden="1" x14ac:dyDescent="0.2"/>
    <row r="27592" ht="10.199999999999999" hidden="1" x14ac:dyDescent="0.2"/>
    <row r="27593" ht="10.199999999999999" hidden="1" x14ac:dyDescent="0.2"/>
    <row r="27594" ht="10.199999999999999" hidden="1" x14ac:dyDescent="0.2"/>
    <row r="27595" ht="10.199999999999999" hidden="1" x14ac:dyDescent="0.2"/>
    <row r="27596" ht="10.199999999999999" hidden="1" x14ac:dyDescent="0.2"/>
    <row r="27597" ht="10.199999999999999" hidden="1" x14ac:dyDescent="0.2"/>
    <row r="27598" ht="10.199999999999999" hidden="1" x14ac:dyDescent="0.2"/>
    <row r="27599" ht="10.199999999999999" hidden="1" x14ac:dyDescent="0.2"/>
    <row r="27600" ht="10.199999999999999" hidden="1" x14ac:dyDescent="0.2"/>
    <row r="27601" ht="10.199999999999999" hidden="1" x14ac:dyDescent="0.2"/>
    <row r="27602" ht="10.199999999999999" hidden="1" x14ac:dyDescent="0.2"/>
    <row r="27603" ht="10.199999999999999" hidden="1" x14ac:dyDescent="0.2"/>
    <row r="27604" ht="10.199999999999999" hidden="1" x14ac:dyDescent="0.2"/>
    <row r="27605" ht="10.199999999999999" hidden="1" x14ac:dyDescent="0.2"/>
    <row r="27606" ht="10.199999999999999" hidden="1" x14ac:dyDescent="0.2"/>
    <row r="27607" ht="10.199999999999999" hidden="1" x14ac:dyDescent="0.2"/>
    <row r="27608" ht="10.199999999999999" hidden="1" x14ac:dyDescent="0.2"/>
    <row r="27609" ht="10.199999999999999" hidden="1" x14ac:dyDescent="0.2"/>
    <row r="27610" ht="10.199999999999999" hidden="1" x14ac:dyDescent="0.2"/>
    <row r="27611" ht="10.199999999999999" hidden="1" x14ac:dyDescent="0.2"/>
    <row r="27612" ht="10.199999999999999" hidden="1" x14ac:dyDescent="0.2"/>
    <row r="27613" ht="10.199999999999999" hidden="1" x14ac:dyDescent="0.2"/>
    <row r="27614" ht="10.199999999999999" hidden="1" x14ac:dyDescent="0.2"/>
    <row r="27615" ht="10.199999999999999" hidden="1" x14ac:dyDescent="0.2"/>
    <row r="27616" ht="10.199999999999999" hidden="1" x14ac:dyDescent="0.2"/>
    <row r="27617" ht="10.199999999999999" hidden="1" x14ac:dyDescent="0.2"/>
    <row r="27618" ht="10.199999999999999" hidden="1" x14ac:dyDescent="0.2"/>
    <row r="27619" ht="10.199999999999999" hidden="1" x14ac:dyDescent="0.2"/>
    <row r="27620" ht="10.199999999999999" hidden="1" x14ac:dyDescent="0.2"/>
    <row r="27621" ht="10.199999999999999" hidden="1" x14ac:dyDescent="0.2"/>
    <row r="27622" ht="10.199999999999999" hidden="1" x14ac:dyDescent="0.2"/>
    <row r="27623" ht="10.199999999999999" hidden="1" x14ac:dyDescent="0.2"/>
    <row r="27624" ht="10.199999999999999" hidden="1" x14ac:dyDescent="0.2"/>
    <row r="27625" ht="10.199999999999999" hidden="1" x14ac:dyDescent="0.2"/>
    <row r="27626" ht="10.199999999999999" hidden="1" x14ac:dyDescent="0.2"/>
    <row r="27627" ht="10.199999999999999" hidden="1" x14ac:dyDescent="0.2"/>
    <row r="27628" ht="10.199999999999999" hidden="1" x14ac:dyDescent="0.2"/>
    <row r="27629" ht="10.199999999999999" hidden="1" x14ac:dyDescent="0.2"/>
    <row r="27630" ht="10.199999999999999" hidden="1" x14ac:dyDescent="0.2"/>
    <row r="27631" ht="10.199999999999999" hidden="1" x14ac:dyDescent="0.2"/>
    <row r="27632" ht="10.199999999999999" hidden="1" x14ac:dyDescent="0.2"/>
    <row r="27633" ht="10.199999999999999" hidden="1" x14ac:dyDescent="0.2"/>
    <row r="27634" ht="10.199999999999999" hidden="1" x14ac:dyDescent="0.2"/>
    <row r="27635" ht="10.199999999999999" hidden="1" x14ac:dyDescent="0.2"/>
    <row r="27636" ht="10.199999999999999" hidden="1" x14ac:dyDescent="0.2"/>
    <row r="27637" ht="10.199999999999999" hidden="1" x14ac:dyDescent="0.2"/>
    <row r="27638" ht="10.199999999999999" hidden="1" x14ac:dyDescent="0.2"/>
    <row r="27639" ht="10.199999999999999" hidden="1" x14ac:dyDescent="0.2"/>
    <row r="27640" ht="10.199999999999999" hidden="1" x14ac:dyDescent="0.2"/>
    <row r="27641" ht="10.199999999999999" hidden="1" x14ac:dyDescent="0.2"/>
    <row r="27642" ht="10.199999999999999" hidden="1" x14ac:dyDescent="0.2"/>
    <row r="27643" ht="10.199999999999999" hidden="1" x14ac:dyDescent="0.2"/>
    <row r="27644" ht="10.199999999999999" hidden="1" x14ac:dyDescent="0.2"/>
    <row r="27645" ht="10.199999999999999" hidden="1" x14ac:dyDescent="0.2"/>
    <row r="27646" ht="10.199999999999999" hidden="1" x14ac:dyDescent="0.2"/>
    <row r="27647" ht="10.199999999999999" hidden="1" x14ac:dyDescent="0.2"/>
    <row r="27648" ht="10.199999999999999" hidden="1" x14ac:dyDescent="0.2"/>
    <row r="27649" ht="10.199999999999999" hidden="1" x14ac:dyDescent="0.2"/>
    <row r="27650" ht="10.199999999999999" hidden="1" x14ac:dyDescent="0.2"/>
    <row r="27651" ht="10.199999999999999" hidden="1" x14ac:dyDescent="0.2"/>
    <row r="27652" ht="10.199999999999999" hidden="1" x14ac:dyDescent="0.2"/>
    <row r="27653" ht="10.199999999999999" hidden="1" x14ac:dyDescent="0.2"/>
    <row r="27654" ht="10.199999999999999" hidden="1" x14ac:dyDescent="0.2"/>
    <row r="27655" ht="10.199999999999999" hidden="1" x14ac:dyDescent="0.2"/>
    <row r="27656" ht="10.199999999999999" hidden="1" x14ac:dyDescent="0.2"/>
    <row r="27657" ht="10.199999999999999" hidden="1" x14ac:dyDescent="0.2"/>
    <row r="27658" ht="10.199999999999999" hidden="1" x14ac:dyDescent="0.2"/>
    <row r="27659" ht="10.199999999999999" hidden="1" x14ac:dyDescent="0.2"/>
    <row r="27660" ht="10.199999999999999" hidden="1" x14ac:dyDescent="0.2"/>
    <row r="27661" ht="10.199999999999999" hidden="1" x14ac:dyDescent="0.2"/>
    <row r="27662" ht="10.199999999999999" hidden="1" x14ac:dyDescent="0.2"/>
    <row r="27663" ht="10.199999999999999" hidden="1" x14ac:dyDescent="0.2"/>
    <row r="27664" ht="10.199999999999999" hidden="1" x14ac:dyDescent="0.2"/>
    <row r="27665" ht="10.199999999999999" hidden="1" x14ac:dyDescent="0.2"/>
    <row r="27666" ht="10.199999999999999" hidden="1" x14ac:dyDescent="0.2"/>
    <row r="27667" ht="10.199999999999999" hidden="1" x14ac:dyDescent="0.2"/>
    <row r="27668" ht="10.199999999999999" hidden="1" x14ac:dyDescent="0.2"/>
    <row r="27669" ht="10.199999999999999" hidden="1" x14ac:dyDescent="0.2"/>
    <row r="27670" ht="10.199999999999999" hidden="1" x14ac:dyDescent="0.2"/>
    <row r="27671" ht="10.199999999999999" hidden="1" x14ac:dyDescent="0.2"/>
    <row r="27672" ht="10.199999999999999" hidden="1" x14ac:dyDescent="0.2"/>
    <row r="27673" ht="10.199999999999999" hidden="1" x14ac:dyDescent="0.2"/>
    <row r="27674" ht="10.199999999999999" hidden="1" x14ac:dyDescent="0.2"/>
    <row r="27675" ht="10.199999999999999" hidden="1" x14ac:dyDescent="0.2"/>
    <row r="27676" ht="10.199999999999999" hidden="1" x14ac:dyDescent="0.2"/>
    <row r="27677" ht="10.199999999999999" hidden="1" x14ac:dyDescent="0.2"/>
    <row r="27678" ht="10.199999999999999" hidden="1" x14ac:dyDescent="0.2"/>
    <row r="27679" ht="10.199999999999999" hidden="1" x14ac:dyDescent="0.2"/>
    <row r="27680" ht="10.199999999999999" hidden="1" x14ac:dyDescent="0.2"/>
    <row r="27681" ht="10.199999999999999" hidden="1" x14ac:dyDescent="0.2"/>
    <row r="27682" ht="10.199999999999999" hidden="1" x14ac:dyDescent="0.2"/>
    <row r="27683" ht="10.199999999999999" hidden="1" x14ac:dyDescent="0.2"/>
    <row r="27684" ht="10.199999999999999" hidden="1" x14ac:dyDescent="0.2"/>
    <row r="27685" ht="10.199999999999999" hidden="1" x14ac:dyDescent="0.2"/>
    <row r="27686" ht="10.199999999999999" hidden="1" x14ac:dyDescent="0.2"/>
    <row r="27687" ht="10.199999999999999" hidden="1" x14ac:dyDescent="0.2"/>
    <row r="27688" ht="10.199999999999999" hidden="1" x14ac:dyDescent="0.2"/>
    <row r="27689" ht="10.199999999999999" hidden="1" x14ac:dyDescent="0.2"/>
    <row r="27690" ht="10.199999999999999" hidden="1" x14ac:dyDescent="0.2"/>
    <row r="27691" ht="10.199999999999999" hidden="1" x14ac:dyDescent="0.2"/>
    <row r="27692" ht="10.199999999999999" hidden="1" x14ac:dyDescent="0.2"/>
    <row r="27693" ht="10.199999999999999" hidden="1" x14ac:dyDescent="0.2"/>
    <row r="27694" ht="10.199999999999999" hidden="1" x14ac:dyDescent="0.2"/>
    <row r="27695" ht="10.199999999999999" hidden="1" x14ac:dyDescent="0.2"/>
    <row r="27696" ht="10.199999999999999" hidden="1" x14ac:dyDescent="0.2"/>
    <row r="27697" ht="10.199999999999999" hidden="1" x14ac:dyDescent="0.2"/>
    <row r="27698" ht="10.199999999999999" hidden="1" x14ac:dyDescent="0.2"/>
    <row r="27699" ht="10.199999999999999" hidden="1" x14ac:dyDescent="0.2"/>
    <row r="27700" ht="10.199999999999999" hidden="1" x14ac:dyDescent="0.2"/>
    <row r="27701" ht="10.199999999999999" hidden="1" x14ac:dyDescent="0.2"/>
    <row r="27702" ht="10.199999999999999" hidden="1" x14ac:dyDescent="0.2"/>
    <row r="27703" ht="10.199999999999999" hidden="1" x14ac:dyDescent="0.2"/>
    <row r="27704" ht="10.199999999999999" hidden="1" x14ac:dyDescent="0.2"/>
    <row r="27705" ht="10.199999999999999" hidden="1" x14ac:dyDescent="0.2"/>
    <row r="27706" ht="10.199999999999999" hidden="1" x14ac:dyDescent="0.2"/>
    <row r="27707" ht="10.199999999999999" hidden="1" x14ac:dyDescent="0.2"/>
    <row r="27708" ht="10.199999999999999" hidden="1" x14ac:dyDescent="0.2"/>
    <row r="27709" ht="10.199999999999999" hidden="1" x14ac:dyDescent="0.2"/>
    <row r="27710" ht="10.199999999999999" hidden="1" x14ac:dyDescent="0.2"/>
    <row r="27711" ht="10.199999999999999" hidden="1" x14ac:dyDescent="0.2"/>
    <row r="27712" ht="10.199999999999999" hidden="1" x14ac:dyDescent="0.2"/>
    <row r="27713" ht="10.199999999999999" hidden="1" x14ac:dyDescent="0.2"/>
    <row r="27714" ht="10.199999999999999" hidden="1" x14ac:dyDescent="0.2"/>
    <row r="27715" ht="10.199999999999999" hidden="1" x14ac:dyDescent="0.2"/>
    <row r="27716" ht="10.199999999999999" hidden="1" x14ac:dyDescent="0.2"/>
    <row r="27717" ht="10.199999999999999" hidden="1" x14ac:dyDescent="0.2"/>
    <row r="27718" ht="10.199999999999999" hidden="1" x14ac:dyDescent="0.2"/>
    <row r="27719" ht="10.199999999999999" hidden="1" x14ac:dyDescent="0.2"/>
    <row r="27720" ht="10.199999999999999" hidden="1" x14ac:dyDescent="0.2"/>
    <row r="27721" ht="10.199999999999999" hidden="1" x14ac:dyDescent="0.2"/>
    <row r="27722" ht="10.199999999999999" hidden="1" x14ac:dyDescent="0.2"/>
    <row r="27723" ht="10.199999999999999" hidden="1" x14ac:dyDescent="0.2"/>
    <row r="27724" ht="10.199999999999999" hidden="1" x14ac:dyDescent="0.2"/>
    <row r="27725" ht="10.199999999999999" hidden="1" x14ac:dyDescent="0.2"/>
    <row r="27726" ht="10.199999999999999" hidden="1" x14ac:dyDescent="0.2"/>
    <row r="27727" ht="10.199999999999999" hidden="1" x14ac:dyDescent="0.2"/>
    <row r="27728" ht="10.199999999999999" hidden="1" x14ac:dyDescent="0.2"/>
    <row r="27729" ht="10.199999999999999" hidden="1" x14ac:dyDescent="0.2"/>
    <row r="27730" ht="10.199999999999999" hidden="1" x14ac:dyDescent="0.2"/>
    <row r="27731" ht="10.199999999999999" hidden="1" x14ac:dyDescent="0.2"/>
    <row r="27732" ht="10.199999999999999" hidden="1" x14ac:dyDescent="0.2"/>
    <row r="27733" ht="10.199999999999999" hidden="1" x14ac:dyDescent="0.2"/>
    <row r="27734" ht="10.199999999999999" hidden="1" x14ac:dyDescent="0.2"/>
    <row r="27735" ht="10.199999999999999" hidden="1" x14ac:dyDescent="0.2"/>
    <row r="27736" ht="10.199999999999999" hidden="1" x14ac:dyDescent="0.2"/>
    <row r="27737" ht="10.199999999999999" hidden="1" x14ac:dyDescent="0.2"/>
    <row r="27738" ht="10.199999999999999" hidden="1" x14ac:dyDescent="0.2"/>
    <row r="27739" ht="10.199999999999999" hidden="1" x14ac:dyDescent="0.2"/>
    <row r="27740" ht="10.199999999999999" hidden="1" x14ac:dyDescent="0.2"/>
    <row r="27741" ht="10.199999999999999" hidden="1" x14ac:dyDescent="0.2"/>
    <row r="27742" ht="10.199999999999999" hidden="1" x14ac:dyDescent="0.2"/>
    <row r="27743" ht="10.199999999999999" hidden="1" x14ac:dyDescent="0.2"/>
    <row r="27744" ht="10.199999999999999" hidden="1" x14ac:dyDescent="0.2"/>
    <row r="27745" ht="10.199999999999999" hidden="1" x14ac:dyDescent="0.2"/>
    <row r="27746" ht="10.199999999999999" hidden="1" x14ac:dyDescent="0.2"/>
    <row r="27747" ht="10.199999999999999" hidden="1" x14ac:dyDescent="0.2"/>
    <row r="27748" ht="10.199999999999999" hidden="1" x14ac:dyDescent="0.2"/>
    <row r="27749" ht="10.199999999999999" hidden="1" x14ac:dyDescent="0.2"/>
    <row r="27750" ht="10.199999999999999" hidden="1" x14ac:dyDescent="0.2"/>
    <row r="27751" ht="10.199999999999999" hidden="1" x14ac:dyDescent="0.2"/>
    <row r="27752" ht="10.199999999999999" hidden="1" x14ac:dyDescent="0.2"/>
    <row r="27753" ht="10.199999999999999" hidden="1" x14ac:dyDescent="0.2"/>
    <row r="27754" ht="10.199999999999999" hidden="1" x14ac:dyDescent="0.2"/>
    <row r="27755" ht="10.199999999999999" hidden="1" x14ac:dyDescent="0.2"/>
    <row r="27756" ht="10.199999999999999" hidden="1" x14ac:dyDescent="0.2"/>
    <row r="27757" ht="10.199999999999999" hidden="1" x14ac:dyDescent="0.2"/>
    <row r="27758" ht="10.199999999999999" hidden="1" x14ac:dyDescent="0.2"/>
    <row r="27759" ht="10.199999999999999" hidden="1" x14ac:dyDescent="0.2"/>
    <row r="27760" ht="10.199999999999999" hidden="1" x14ac:dyDescent="0.2"/>
    <row r="27761" ht="10.199999999999999" hidden="1" x14ac:dyDescent="0.2"/>
    <row r="27762" ht="10.199999999999999" hidden="1" x14ac:dyDescent="0.2"/>
    <row r="27763" ht="10.199999999999999" hidden="1" x14ac:dyDescent="0.2"/>
    <row r="27764" ht="10.199999999999999" hidden="1" x14ac:dyDescent="0.2"/>
    <row r="27765" ht="10.199999999999999" hidden="1" x14ac:dyDescent="0.2"/>
    <row r="27766" ht="10.199999999999999" hidden="1" x14ac:dyDescent="0.2"/>
    <row r="27767" ht="10.199999999999999" hidden="1" x14ac:dyDescent="0.2"/>
    <row r="27768" ht="10.199999999999999" hidden="1" x14ac:dyDescent="0.2"/>
    <row r="27769" ht="10.199999999999999" hidden="1" x14ac:dyDescent="0.2"/>
    <row r="27770" ht="10.199999999999999" hidden="1" x14ac:dyDescent="0.2"/>
    <row r="27771" ht="10.199999999999999" hidden="1" x14ac:dyDescent="0.2"/>
    <row r="27772" ht="10.199999999999999" hidden="1" x14ac:dyDescent="0.2"/>
    <row r="27773" ht="10.199999999999999" hidden="1" x14ac:dyDescent="0.2"/>
    <row r="27774" ht="10.199999999999999" hidden="1" x14ac:dyDescent="0.2"/>
    <row r="27775" ht="10.199999999999999" hidden="1" x14ac:dyDescent="0.2"/>
    <row r="27776" ht="10.199999999999999" hidden="1" x14ac:dyDescent="0.2"/>
    <row r="27777" ht="10.199999999999999" hidden="1" x14ac:dyDescent="0.2"/>
    <row r="27778" ht="10.199999999999999" hidden="1" x14ac:dyDescent="0.2"/>
    <row r="27779" ht="10.199999999999999" hidden="1" x14ac:dyDescent="0.2"/>
    <row r="27780" ht="10.199999999999999" hidden="1" x14ac:dyDescent="0.2"/>
    <row r="27781" ht="10.199999999999999" hidden="1" x14ac:dyDescent="0.2"/>
    <row r="27782" ht="10.199999999999999" hidden="1" x14ac:dyDescent="0.2"/>
    <row r="27783" ht="10.199999999999999" hidden="1" x14ac:dyDescent="0.2"/>
    <row r="27784" ht="10.199999999999999" hidden="1" x14ac:dyDescent="0.2"/>
    <row r="27785" ht="10.199999999999999" hidden="1" x14ac:dyDescent="0.2"/>
    <row r="27786" ht="10.199999999999999" hidden="1" x14ac:dyDescent="0.2"/>
    <row r="27787" ht="10.199999999999999" hidden="1" x14ac:dyDescent="0.2"/>
    <row r="27788" ht="10.199999999999999" hidden="1" x14ac:dyDescent="0.2"/>
    <row r="27789" ht="10.199999999999999" hidden="1" x14ac:dyDescent="0.2"/>
    <row r="27790" ht="10.199999999999999" hidden="1" x14ac:dyDescent="0.2"/>
    <row r="27791" ht="10.199999999999999" hidden="1" x14ac:dyDescent="0.2"/>
    <row r="27792" ht="10.199999999999999" hidden="1" x14ac:dyDescent="0.2"/>
    <row r="27793" ht="10.199999999999999" hidden="1" x14ac:dyDescent="0.2"/>
    <row r="27794" ht="10.199999999999999" hidden="1" x14ac:dyDescent="0.2"/>
    <row r="27795" ht="10.199999999999999" hidden="1" x14ac:dyDescent="0.2"/>
    <row r="27796" ht="10.199999999999999" hidden="1" x14ac:dyDescent="0.2"/>
    <row r="27797" ht="10.199999999999999" hidden="1" x14ac:dyDescent="0.2"/>
    <row r="27798" ht="10.199999999999999" hidden="1" x14ac:dyDescent="0.2"/>
    <row r="27799" ht="10.199999999999999" hidden="1" x14ac:dyDescent="0.2"/>
    <row r="27800" ht="10.199999999999999" hidden="1" x14ac:dyDescent="0.2"/>
    <row r="27801" ht="10.199999999999999" hidden="1" x14ac:dyDescent="0.2"/>
    <row r="27802" ht="10.199999999999999" hidden="1" x14ac:dyDescent="0.2"/>
    <row r="27803" ht="10.199999999999999" hidden="1" x14ac:dyDescent="0.2"/>
    <row r="27804" ht="10.199999999999999" hidden="1" x14ac:dyDescent="0.2"/>
    <row r="27805" ht="10.199999999999999" hidden="1" x14ac:dyDescent="0.2"/>
    <row r="27806" ht="10.199999999999999" hidden="1" x14ac:dyDescent="0.2"/>
    <row r="27807" ht="10.199999999999999" hidden="1" x14ac:dyDescent="0.2"/>
    <row r="27808" ht="10.199999999999999" hidden="1" x14ac:dyDescent="0.2"/>
    <row r="27809" ht="10.199999999999999" hidden="1" x14ac:dyDescent="0.2"/>
    <row r="27810" ht="10.199999999999999" hidden="1" x14ac:dyDescent="0.2"/>
    <row r="27811" ht="10.199999999999999" hidden="1" x14ac:dyDescent="0.2"/>
    <row r="27812" ht="10.199999999999999" hidden="1" x14ac:dyDescent="0.2"/>
    <row r="27813" ht="10.199999999999999" hidden="1" x14ac:dyDescent="0.2"/>
    <row r="27814" ht="10.199999999999999" hidden="1" x14ac:dyDescent="0.2"/>
    <row r="27815" ht="10.199999999999999" hidden="1" x14ac:dyDescent="0.2"/>
    <row r="27816" ht="10.199999999999999" hidden="1" x14ac:dyDescent="0.2"/>
    <row r="27817" ht="10.199999999999999" hidden="1" x14ac:dyDescent="0.2"/>
    <row r="27818" ht="10.199999999999999" hidden="1" x14ac:dyDescent="0.2"/>
    <row r="27819" ht="10.199999999999999" hidden="1" x14ac:dyDescent="0.2"/>
    <row r="27820" ht="10.199999999999999" hidden="1" x14ac:dyDescent="0.2"/>
    <row r="27821" ht="10.199999999999999" hidden="1" x14ac:dyDescent="0.2"/>
    <row r="27822" ht="10.199999999999999" hidden="1" x14ac:dyDescent="0.2"/>
    <row r="27823" ht="10.199999999999999" hidden="1" x14ac:dyDescent="0.2"/>
    <row r="27824" ht="10.199999999999999" hidden="1" x14ac:dyDescent="0.2"/>
    <row r="27825" ht="10.199999999999999" hidden="1" x14ac:dyDescent="0.2"/>
    <row r="27826" ht="10.199999999999999" hidden="1" x14ac:dyDescent="0.2"/>
    <row r="27827" ht="10.199999999999999" hidden="1" x14ac:dyDescent="0.2"/>
    <row r="27828" ht="10.199999999999999" hidden="1" x14ac:dyDescent="0.2"/>
    <row r="27829" ht="10.199999999999999" hidden="1" x14ac:dyDescent="0.2"/>
    <row r="27830" ht="10.199999999999999" hidden="1" x14ac:dyDescent="0.2"/>
    <row r="27831" ht="10.199999999999999" hidden="1" x14ac:dyDescent="0.2"/>
    <row r="27832" ht="10.199999999999999" hidden="1" x14ac:dyDescent="0.2"/>
    <row r="27833" ht="10.199999999999999" hidden="1" x14ac:dyDescent="0.2"/>
    <row r="27834" ht="10.199999999999999" hidden="1" x14ac:dyDescent="0.2"/>
    <row r="27835" ht="10.199999999999999" hidden="1" x14ac:dyDescent="0.2"/>
    <row r="27836" ht="10.199999999999999" hidden="1" x14ac:dyDescent="0.2"/>
    <row r="27837" ht="10.199999999999999" hidden="1" x14ac:dyDescent="0.2"/>
    <row r="27838" ht="10.199999999999999" hidden="1" x14ac:dyDescent="0.2"/>
    <row r="27839" ht="10.199999999999999" hidden="1" x14ac:dyDescent="0.2"/>
    <row r="27840" ht="10.199999999999999" hidden="1" x14ac:dyDescent="0.2"/>
    <row r="27841" ht="10.199999999999999" hidden="1" x14ac:dyDescent="0.2"/>
    <row r="27842" ht="10.199999999999999" hidden="1" x14ac:dyDescent="0.2"/>
    <row r="27843" ht="10.199999999999999" hidden="1" x14ac:dyDescent="0.2"/>
    <row r="27844" ht="10.199999999999999" hidden="1" x14ac:dyDescent="0.2"/>
    <row r="27845" ht="10.199999999999999" hidden="1" x14ac:dyDescent="0.2"/>
    <row r="27846" ht="10.199999999999999" hidden="1" x14ac:dyDescent="0.2"/>
    <row r="27847" ht="10.199999999999999" hidden="1" x14ac:dyDescent="0.2"/>
    <row r="27848" ht="10.199999999999999" hidden="1" x14ac:dyDescent="0.2"/>
    <row r="27849" ht="10.199999999999999" hidden="1" x14ac:dyDescent="0.2"/>
    <row r="27850" ht="10.199999999999999" hidden="1" x14ac:dyDescent="0.2"/>
    <row r="27851" ht="10.199999999999999" hidden="1" x14ac:dyDescent="0.2"/>
    <row r="27852" ht="10.199999999999999" hidden="1" x14ac:dyDescent="0.2"/>
    <row r="27853" ht="10.199999999999999" hidden="1" x14ac:dyDescent="0.2"/>
    <row r="27854" ht="10.199999999999999" hidden="1" x14ac:dyDescent="0.2"/>
    <row r="27855" ht="10.199999999999999" hidden="1" x14ac:dyDescent="0.2"/>
    <row r="27856" ht="10.199999999999999" hidden="1" x14ac:dyDescent="0.2"/>
    <row r="27857" ht="10.199999999999999" hidden="1" x14ac:dyDescent="0.2"/>
    <row r="27858" ht="10.199999999999999" hidden="1" x14ac:dyDescent="0.2"/>
    <row r="27859" ht="10.199999999999999" hidden="1" x14ac:dyDescent="0.2"/>
    <row r="27860" ht="10.199999999999999" hidden="1" x14ac:dyDescent="0.2"/>
    <row r="27861" ht="10.199999999999999" hidden="1" x14ac:dyDescent="0.2"/>
    <row r="27862" ht="10.199999999999999" hidden="1" x14ac:dyDescent="0.2"/>
    <row r="27863" ht="10.199999999999999" hidden="1" x14ac:dyDescent="0.2"/>
    <row r="27864" ht="10.199999999999999" hidden="1" x14ac:dyDescent="0.2"/>
    <row r="27865" ht="10.199999999999999" hidden="1" x14ac:dyDescent="0.2"/>
    <row r="27866" ht="10.199999999999999" hidden="1" x14ac:dyDescent="0.2"/>
    <row r="27867" ht="10.199999999999999" hidden="1" x14ac:dyDescent="0.2"/>
    <row r="27868" ht="10.199999999999999" hidden="1" x14ac:dyDescent="0.2"/>
    <row r="27869" ht="10.199999999999999" hidden="1" x14ac:dyDescent="0.2"/>
    <row r="27870" ht="10.199999999999999" hidden="1" x14ac:dyDescent="0.2"/>
    <row r="27871" ht="10.199999999999999" hidden="1" x14ac:dyDescent="0.2"/>
    <row r="27872" ht="10.199999999999999" hidden="1" x14ac:dyDescent="0.2"/>
    <row r="27873" ht="10.199999999999999" hidden="1" x14ac:dyDescent="0.2"/>
    <row r="27874" ht="10.199999999999999" hidden="1" x14ac:dyDescent="0.2"/>
    <row r="27875" ht="10.199999999999999" hidden="1" x14ac:dyDescent="0.2"/>
    <row r="27876" ht="10.199999999999999" hidden="1" x14ac:dyDescent="0.2"/>
    <row r="27877" ht="10.199999999999999" hidden="1" x14ac:dyDescent="0.2"/>
    <row r="27878" ht="10.199999999999999" hidden="1" x14ac:dyDescent="0.2"/>
    <row r="27879" ht="10.199999999999999" hidden="1" x14ac:dyDescent="0.2"/>
    <row r="27880" ht="10.199999999999999" hidden="1" x14ac:dyDescent="0.2"/>
    <row r="27881" ht="10.199999999999999" hidden="1" x14ac:dyDescent="0.2"/>
    <row r="27882" ht="10.199999999999999" hidden="1" x14ac:dyDescent="0.2"/>
    <row r="27883" ht="10.199999999999999" hidden="1" x14ac:dyDescent="0.2"/>
    <row r="27884" ht="10.199999999999999" hidden="1" x14ac:dyDescent="0.2"/>
    <row r="27885" ht="10.199999999999999" hidden="1" x14ac:dyDescent="0.2"/>
    <row r="27886" ht="10.199999999999999" hidden="1" x14ac:dyDescent="0.2"/>
    <row r="27887" ht="10.199999999999999" hidden="1" x14ac:dyDescent="0.2"/>
    <row r="27888" ht="10.199999999999999" hidden="1" x14ac:dyDescent="0.2"/>
    <row r="27889" ht="10.199999999999999" hidden="1" x14ac:dyDescent="0.2"/>
    <row r="27890" ht="10.199999999999999" hidden="1" x14ac:dyDescent="0.2"/>
    <row r="27891" ht="10.199999999999999" hidden="1" x14ac:dyDescent="0.2"/>
    <row r="27892" ht="10.199999999999999" hidden="1" x14ac:dyDescent="0.2"/>
    <row r="27893" ht="10.199999999999999" hidden="1" x14ac:dyDescent="0.2"/>
    <row r="27894" ht="10.199999999999999" hidden="1" x14ac:dyDescent="0.2"/>
    <row r="27895" ht="10.199999999999999" hidden="1" x14ac:dyDescent="0.2"/>
    <row r="27896" ht="10.199999999999999" hidden="1" x14ac:dyDescent="0.2"/>
    <row r="27897" ht="10.199999999999999" hidden="1" x14ac:dyDescent="0.2"/>
    <row r="27898" ht="10.199999999999999" hidden="1" x14ac:dyDescent="0.2"/>
    <row r="27899" ht="10.199999999999999" hidden="1" x14ac:dyDescent="0.2"/>
    <row r="27900" ht="10.199999999999999" hidden="1" x14ac:dyDescent="0.2"/>
    <row r="27901" ht="10.199999999999999" hidden="1" x14ac:dyDescent="0.2"/>
    <row r="27902" ht="10.199999999999999" hidden="1" x14ac:dyDescent="0.2"/>
    <row r="27903" ht="10.199999999999999" hidden="1" x14ac:dyDescent="0.2"/>
    <row r="27904" ht="10.199999999999999" hidden="1" x14ac:dyDescent="0.2"/>
    <row r="27905" ht="10.199999999999999" hidden="1" x14ac:dyDescent="0.2"/>
    <row r="27906" ht="10.199999999999999" hidden="1" x14ac:dyDescent="0.2"/>
    <row r="27907" ht="10.199999999999999" hidden="1" x14ac:dyDescent="0.2"/>
    <row r="27908" ht="10.199999999999999" hidden="1" x14ac:dyDescent="0.2"/>
    <row r="27909" ht="10.199999999999999" hidden="1" x14ac:dyDescent="0.2"/>
    <row r="27910" ht="10.199999999999999" hidden="1" x14ac:dyDescent="0.2"/>
    <row r="27911" ht="10.199999999999999" hidden="1" x14ac:dyDescent="0.2"/>
    <row r="27912" ht="10.199999999999999" hidden="1" x14ac:dyDescent="0.2"/>
    <row r="27913" ht="10.199999999999999" hidden="1" x14ac:dyDescent="0.2"/>
    <row r="27914" ht="10.199999999999999" hidden="1" x14ac:dyDescent="0.2"/>
    <row r="27915" ht="10.199999999999999" hidden="1" x14ac:dyDescent="0.2"/>
    <row r="27916" ht="10.199999999999999" hidden="1" x14ac:dyDescent="0.2"/>
    <row r="27917" ht="10.199999999999999" hidden="1" x14ac:dyDescent="0.2"/>
    <row r="27918" ht="10.199999999999999" hidden="1" x14ac:dyDescent="0.2"/>
    <row r="27919" ht="10.199999999999999" hidden="1" x14ac:dyDescent="0.2"/>
    <row r="27920" ht="10.199999999999999" hidden="1" x14ac:dyDescent="0.2"/>
    <row r="27921" ht="10.199999999999999" hidden="1" x14ac:dyDescent="0.2"/>
    <row r="27922" ht="10.199999999999999" hidden="1" x14ac:dyDescent="0.2"/>
    <row r="27923" ht="10.199999999999999" hidden="1" x14ac:dyDescent="0.2"/>
    <row r="27924" ht="10.199999999999999" hidden="1" x14ac:dyDescent="0.2"/>
    <row r="27925" ht="10.199999999999999" hidden="1" x14ac:dyDescent="0.2"/>
    <row r="27926" ht="10.199999999999999" hidden="1" x14ac:dyDescent="0.2"/>
    <row r="27927" ht="10.199999999999999" hidden="1" x14ac:dyDescent="0.2"/>
    <row r="27928" ht="10.199999999999999" hidden="1" x14ac:dyDescent="0.2"/>
    <row r="27929" ht="10.199999999999999" hidden="1" x14ac:dyDescent="0.2"/>
    <row r="27930" ht="10.199999999999999" hidden="1" x14ac:dyDescent="0.2"/>
    <row r="27931" ht="10.199999999999999" hidden="1" x14ac:dyDescent="0.2"/>
    <row r="27932" ht="10.199999999999999" hidden="1" x14ac:dyDescent="0.2"/>
    <row r="27933" ht="10.199999999999999" hidden="1" x14ac:dyDescent="0.2"/>
    <row r="27934" ht="10.199999999999999" hidden="1" x14ac:dyDescent="0.2"/>
    <row r="27935" ht="10.199999999999999" hidden="1" x14ac:dyDescent="0.2"/>
    <row r="27936" ht="10.199999999999999" hidden="1" x14ac:dyDescent="0.2"/>
    <row r="27937" ht="10.199999999999999" hidden="1" x14ac:dyDescent="0.2"/>
    <row r="27938" ht="10.199999999999999" hidden="1" x14ac:dyDescent="0.2"/>
    <row r="27939" ht="10.199999999999999" hidden="1" x14ac:dyDescent="0.2"/>
    <row r="27940" ht="10.199999999999999" hidden="1" x14ac:dyDescent="0.2"/>
    <row r="27941" ht="10.199999999999999" hidden="1" x14ac:dyDescent="0.2"/>
    <row r="27942" ht="10.199999999999999" hidden="1" x14ac:dyDescent="0.2"/>
    <row r="27943" ht="10.199999999999999" hidden="1" x14ac:dyDescent="0.2"/>
    <row r="27944" ht="10.199999999999999" hidden="1" x14ac:dyDescent="0.2"/>
    <row r="27945" ht="10.199999999999999" hidden="1" x14ac:dyDescent="0.2"/>
    <row r="27946" ht="10.199999999999999" hidden="1" x14ac:dyDescent="0.2"/>
    <row r="27947" ht="10.199999999999999" hidden="1" x14ac:dyDescent="0.2"/>
    <row r="27948" ht="10.199999999999999" hidden="1" x14ac:dyDescent="0.2"/>
    <row r="27949" ht="10.199999999999999" hidden="1" x14ac:dyDescent="0.2"/>
    <row r="27950" ht="10.199999999999999" hidden="1" x14ac:dyDescent="0.2"/>
    <row r="27951" ht="10.199999999999999" hidden="1" x14ac:dyDescent="0.2"/>
    <row r="27952" ht="10.199999999999999" hidden="1" x14ac:dyDescent="0.2"/>
    <row r="27953" ht="10.199999999999999" hidden="1" x14ac:dyDescent="0.2"/>
    <row r="27954" ht="10.199999999999999" hidden="1" x14ac:dyDescent="0.2"/>
    <row r="27955" ht="10.199999999999999" hidden="1" x14ac:dyDescent="0.2"/>
    <row r="27956" ht="10.199999999999999" hidden="1" x14ac:dyDescent="0.2"/>
    <row r="27957" ht="10.199999999999999" hidden="1" x14ac:dyDescent="0.2"/>
    <row r="27958" ht="10.199999999999999" hidden="1" x14ac:dyDescent="0.2"/>
    <row r="27959" ht="10.199999999999999" hidden="1" x14ac:dyDescent="0.2"/>
    <row r="27960" ht="10.199999999999999" hidden="1" x14ac:dyDescent="0.2"/>
    <row r="27961" ht="10.199999999999999" hidden="1" x14ac:dyDescent="0.2"/>
    <row r="27962" ht="10.199999999999999" hidden="1" x14ac:dyDescent="0.2"/>
    <row r="27963" ht="10.199999999999999" hidden="1" x14ac:dyDescent="0.2"/>
    <row r="27964" ht="10.199999999999999" hidden="1" x14ac:dyDescent="0.2"/>
    <row r="27965" ht="10.199999999999999" hidden="1" x14ac:dyDescent="0.2"/>
    <row r="27966" ht="10.199999999999999" hidden="1" x14ac:dyDescent="0.2"/>
    <row r="27967" ht="10.199999999999999" hidden="1" x14ac:dyDescent="0.2"/>
    <row r="27968" ht="10.199999999999999" hidden="1" x14ac:dyDescent="0.2"/>
    <row r="27969" ht="10.199999999999999" hidden="1" x14ac:dyDescent="0.2"/>
    <row r="27970" ht="10.199999999999999" hidden="1" x14ac:dyDescent="0.2"/>
    <row r="27971" ht="10.199999999999999" hidden="1" x14ac:dyDescent="0.2"/>
    <row r="27972" ht="10.199999999999999" hidden="1" x14ac:dyDescent="0.2"/>
    <row r="27973" ht="10.199999999999999" hidden="1" x14ac:dyDescent="0.2"/>
    <row r="27974" ht="10.199999999999999" hidden="1" x14ac:dyDescent="0.2"/>
    <row r="27975" ht="10.199999999999999" hidden="1" x14ac:dyDescent="0.2"/>
    <row r="27976" ht="10.199999999999999" hidden="1" x14ac:dyDescent="0.2"/>
    <row r="27977" ht="10.199999999999999" hidden="1" x14ac:dyDescent="0.2"/>
    <row r="27978" ht="10.199999999999999" hidden="1" x14ac:dyDescent="0.2"/>
    <row r="27979" ht="10.199999999999999" hidden="1" x14ac:dyDescent="0.2"/>
    <row r="27980" ht="10.199999999999999" hidden="1" x14ac:dyDescent="0.2"/>
    <row r="27981" ht="10.199999999999999" hidden="1" x14ac:dyDescent="0.2"/>
    <row r="27982" ht="10.199999999999999" hidden="1" x14ac:dyDescent="0.2"/>
    <row r="27983" ht="10.199999999999999" hidden="1" x14ac:dyDescent="0.2"/>
    <row r="27984" ht="10.199999999999999" hidden="1" x14ac:dyDescent="0.2"/>
    <row r="27985" ht="10.199999999999999" hidden="1" x14ac:dyDescent="0.2"/>
    <row r="27986" ht="10.199999999999999" hidden="1" x14ac:dyDescent="0.2"/>
    <row r="27987" ht="10.199999999999999" hidden="1" x14ac:dyDescent="0.2"/>
    <row r="27988" ht="10.199999999999999" hidden="1" x14ac:dyDescent="0.2"/>
    <row r="27989" ht="10.199999999999999" hidden="1" x14ac:dyDescent="0.2"/>
    <row r="27990" ht="10.199999999999999" hidden="1" x14ac:dyDescent="0.2"/>
    <row r="27991" ht="10.199999999999999" hidden="1" x14ac:dyDescent="0.2"/>
    <row r="27992" ht="10.199999999999999" hidden="1" x14ac:dyDescent="0.2"/>
    <row r="27993" ht="10.199999999999999" hidden="1" x14ac:dyDescent="0.2"/>
    <row r="27994" ht="10.199999999999999" hidden="1" x14ac:dyDescent="0.2"/>
    <row r="27995" ht="10.199999999999999" hidden="1" x14ac:dyDescent="0.2"/>
    <row r="27996" ht="10.199999999999999" hidden="1" x14ac:dyDescent="0.2"/>
    <row r="27997" ht="10.199999999999999" hidden="1" x14ac:dyDescent="0.2"/>
    <row r="27998" ht="10.199999999999999" hidden="1" x14ac:dyDescent="0.2"/>
    <row r="27999" ht="10.199999999999999" hidden="1" x14ac:dyDescent="0.2"/>
    <row r="28000" ht="10.199999999999999" hidden="1" x14ac:dyDescent="0.2"/>
    <row r="28001" ht="10.199999999999999" hidden="1" x14ac:dyDescent="0.2"/>
    <row r="28002" ht="10.199999999999999" hidden="1" x14ac:dyDescent="0.2"/>
    <row r="28003" ht="10.199999999999999" hidden="1" x14ac:dyDescent="0.2"/>
    <row r="28004" ht="10.199999999999999" hidden="1" x14ac:dyDescent="0.2"/>
    <row r="28005" ht="10.199999999999999" hidden="1" x14ac:dyDescent="0.2"/>
    <row r="28006" ht="10.199999999999999" hidden="1" x14ac:dyDescent="0.2"/>
    <row r="28007" ht="10.199999999999999" hidden="1" x14ac:dyDescent="0.2"/>
    <row r="28008" ht="10.199999999999999" hidden="1" x14ac:dyDescent="0.2"/>
    <row r="28009" ht="10.199999999999999" hidden="1" x14ac:dyDescent="0.2"/>
    <row r="28010" ht="10.199999999999999" hidden="1" x14ac:dyDescent="0.2"/>
    <row r="28011" ht="10.199999999999999" hidden="1" x14ac:dyDescent="0.2"/>
    <row r="28012" ht="10.199999999999999" hidden="1" x14ac:dyDescent="0.2"/>
    <row r="28013" ht="10.199999999999999" hidden="1" x14ac:dyDescent="0.2"/>
    <row r="28014" ht="10.199999999999999" hidden="1" x14ac:dyDescent="0.2"/>
    <row r="28015" ht="10.199999999999999" hidden="1" x14ac:dyDescent="0.2"/>
    <row r="28016" ht="10.199999999999999" hidden="1" x14ac:dyDescent="0.2"/>
    <row r="28017" ht="10.199999999999999" hidden="1" x14ac:dyDescent="0.2"/>
    <row r="28018" ht="10.199999999999999" hidden="1" x14ac:dyDescent="0.2"/>
    <row r="28019" ht="10.199999999999999" hidden="1" x14ac:dyDescent="0.2"/>
    <row r="28020" ht="10.199999999999999" hidden="1" x14ac:dyDescent="0.2"/>
    <row r="28021" ht="10.199999999999999" hidden="1" x14ac:dyDescent="0.2"/>
    <row r="28022" ht="10.199999999999999" hidden="1" x14ac:dyDescent="0.2"/>
    <row r="28023" ht="10.199999999999999" hidden="1" x14ac:dyDescent="0.2"/>
    <row r="28024" ht="10.199999999999999" hidden="1" x14ac:dyDescent="0.2"/>
    <row r="28025" ht="10.199999999999999" hidden="1" x14ac:dyDescent="0.2"/>
    <row r="28026" ht="10.199999999999999" hidden="1" x14ac:dyDescent="0.2"/>
    <row r="28027" ht="10.199999999999999" hidden="1" x14ac:dyDescent="0.2"/>
    <row r="28028" ht="10.199999999999999" hidden="1" x14ac:dyDescent="0.2"/>
    <row r="28029" ht="10.199999999999999" hidden="1" x14ac:dyDescent="0.2"/>
    <row r="28030" ht="10.199999999999999" hidden="1" x14ac:dyDescent="0.2"/>
    <row r="28031" ht="10.199999999999999" hidden="1" x14ac:dyDescent="0.2"/>
    <row r="28032" ht="10.199999999999999" hidden="1" x14ac:dyDescent="0.2"/>
    <row r="28033" ht="10.199999999999999" hidden="1" x14ac:dyDescent="0.2"/>
    <row r="28034" ht="10.199999999999999" hidden="1" x14ac:dyDescent="0.2"/>
    <row r="28035" ht="10.199999999999999" hidden="1" x14ac:dyDescent="0.2"/>
    <row r="28036" ht="10.199999999999999" hidden="1" x14ac:dyDescent="0.2"/>
    <row r="28037" ht="10.199999999999999" hidden="1" x14ac:dyDescent="0.2"/>
    <row r="28038" ht="10.199999999999999" hidden="1" x14ac:dyDescent="0.2"/>
    <row r="28039" ht="10.199999999999999" hidden="1" x14ac:dyDescent="0.2"/>
    <row r="28040" ht="10.199999999999999" hidden="1" x14ac:dyDescent="0.2"/>
    <row r="28041" ht="10.199999999999999" hidden="1" x14ac:dyDescent="0.2"/>
    <row r="28042" ht="10.199999999999999" hidden="1" x14ac:dyDescent="0.2"/>
    <row r="28043" ht="10.199999999999999" hidden="1" x14ac:dyDescent="0.2"/>
    <row r="28044" ht="10.199999999999999" hidden="1" x14ac:dyDescent="0.2"/>
    <row r="28045" ht="10.199999999999999" hidden="1" x14ac:dyDescent="0.2"/>
    <row r="28046" ht="10.199999999999999" hidden="1" x14ac:dyDescent="0.2"/>
    <row r="28047" ht="10.199999999999999" hidden="1" x14ac:dyDescent="0.2"/>
    <row r="28048" ht="10.199999999999999" hidden="1" x14ac:dyDescent="0.2"/>
    <row r="28049" ht="10.199999999999999" hidden="1" x14ac:dyDescent="0.2"/>
    <row r="28050" ht="10.199999999999999" hidden="1" x14ac:dyDescent="0.2"/>
    <row r="28051" ht="10.199999999999999" hidden="1" x14ac:dyDescent="0.2"/>
    <row r="28052" ht="10.199999999999999" hidden="1" x14ac:dyDescent="0.2"/>
    <row r="28053" ht="10.199999999999999" hidden="1" x14ac:dyDescent="0.2"/>
    <row r="28054" ht="10.199999999999999" hidden="1" x14ac:dyDescent="0.2"/>
    <row r="28055" ht="10.199999999999999" hidden="1" x14ac:dyDescent="0.2"/>
    <row r="28056" ht="10.199999999999999" hidden="1" x14ac:dyDescent="0.2"/>
    <row r="28057" ht="10.199999999999999" hidden="1" x14ac:dyDescent="0.2"/>
    <row r="28058" ht="10.199999999999999" hidden="1" x14ac:dyDescent="0.2"/>
    <row r="28059" ht="10.199999999999999" hidden="1" x14ac:dyDescent="0.2"/>
    <row r="28060" ht="10.199999999999999" hidden="1" x14ac:dyDescent="0.2"/>
    <row r="28061" ht="10.199999999999999" hidden="1" x14ac:dyDescent="0.2"/>
    <row r="28062" ht="10.199999999999999" hidden="1" x14ac:dyDescent="0.2"/>
    <row r="28063" ht="10.199999999999999" hidden="1" x14ac:dyDescent="0.2"/>
    <row r="28064" ht="10.199999999999999" hidden="1" x14ac:dyDescent="0.2"/>
    <row r="28065" ht="10.199999999999999" hidden="1" x14ac:dyDescent="0.2"/>
    <row r="28066" ht="10.199999999999999" hidden="1" x14ac:dyDescent="0.2"/>
    <row r="28067" ht="10.199999999999999" hidden="1" x14ac:dyDescent="0.2"/>
    <row r="28068" ht="10.199999999999999" hidden="1" x14ac:dyDescent="0.2"/>
    <row r="28069" ht="10.199999999999999" hidden="1" x14ac:dyDescent="0.2"/>
    <row r="28070" ht="10.199999999999999" hidden="1" x14ac:dyDescent="0.2"/>
    <row r="28071" ht="10.199999999999999" hidden="1" x14ac:dyDescent="0.2"/>
    <row r="28072" ht="10.199999999999999" hidden="1" x14ac:dyDescent="0.2"/>
    <row r="28073" ht="10.199999999999999" hidden="1" x14ac:dyDescent="0.2"/>
    <row r="28074" ht="10.199999999999999" hidden="1" x14ac:dyDescent="0.2"/>
    <row r="28075" ht="10.199999999999999" hidden="1" x14ac:dyDescent="0.2"/>
    <row r="28076" ht="10.199999999999999" hidden="1" x14ac:dyDescent="0.2"/>
    <row r="28077" ht="10.199999999999999" hidden="1" x14ac:dyDescent="0.2"/>
    <row r="28078" ht="10.199999999999999" hidden="1" x14ac:dyDescent="0.2"/>
    <row r="28079" ht="10.199999999999999" hidden="1" x14ac:dyDescent="0.2"/>
    <row r="28080" ht="10.199999999999999" hidden="1" x14ac:dyDescent="0.2"/>
    <row r="28081" ht="10.199999999999999" hidden="1" x14ac:dyDescent="0.2"/>
    <row r="28082" ht="10.199999999999999" hidden="1" x14ac:dyDescent="0.2"/>
    <row r="28083" ht="10.199999999999999" hidden="1" x14ac:dyDescent="0.2"/>
    <row r="28084" ht="10.199999999999999" hidden="1" x14ac:dyDescent="0.2"/>
    <row r="28085" ht="10.199999999999999" hidden="1" x14ac:dyDescent="0.2"/>
    <row r="28086" ht="10.199999999999999" hidden="1" x14ac:dyDescent="0.2"/>
    <row r="28087" ht="10.199999999999999" hidden="1" x14ac:dyDescent="0.2"/>
    <row r="28088" ht="10.199999999999999" hidden="1" x14ac:dyDescent="0.2"/>
    <row r="28089" ht="10.199999999999999" hidden="1" x14ac:dyDescent="0.2"/>
    <row r="28090" ht="10.199999999999999" hidden="1" x14ac:dyDescent="0.2"/>
    <row r="28091" ht="10.199999999999999" hidden="1" x14ac:dyDescent="0.2"/>
    <row r="28092" ht="10.199999999999999" hidden="1" x14ac:dyDescent="0.2"/>
    <row r="28093" ht="10.199999999999999" hidden="1" x14ac:dyDescent="0.2"/>
    <row r="28094" ht="10.199999999999999" hidden="1" x14ac:dyDescent="0.2"/>
    <row r="28095" ht="10.199999999999999" hidden="1" x14ac:dyDescent="0.2"/>
    <row r="28096" ht="10.199999999999999" hidden="1" x14ac:dyDescent="0.2"/>
    <row r="28097" ht="10.199999999999999" hidden="1" x14ac:dyDescent="0.2"/>
    <row r="28098" ht="10.199999999999999" hidden="1" x14ac:dyDescent="0.2"/>
    <row r="28099" ht="10.199999999999999" hidden="1" x14ac:dyDescent="0.2"/>
    <row r="28100" ht="10.199999999999999" hidden="1" x14ac:dyDescent="0.2"/>
    <row r="28101" ht="10.199999999999999" hidden="1" x14ac:dyDescent="0.2"/>
    <row r="28102" ht="10.199999999999999" hidden="1" x14ac:dyDescent="0.2"/>
    <row r="28103" ht="10.199999999999999" hidden="1" x14ac:dyDescent="0.2"/>
    <row r="28104" ht="10.199999999999999" hidden="1" x14ac:dyDescent="0.2"/>
    <row r="28105" ht="10.199999999999999" hidden="1" x14ac:dyDescent="0.2"/>
    <row r="28106" ht="10.199999999999999" hidden="1" x14ac:dyDescent="0.2"/>
    <row r="28107" ht="10.199999999999999" hidden="1" x14ac:dyDescent="0.2"/>
    <row r="28108" ht="10.199999999999999" hidden="1" x14ac:dyDescent="0.2"/>
    <row r="28109" ht="10.199999999999999" hidden="1" x14ac:dyDescent="0.2"/>
    <row r="28110" ht="10.199999999999999" hidden="1" x14ac:dyDescent="0.2"/>
    <row r="28111" ht="10.199999999999999" hidden="1" x14ac:dyDescent="0.2"/>
    <row r="28112" ht="10.199999999999999" hidden="1" x14ac:dyDescent="0.2"/>
    <row r="28113" ht="10.199999999999999" hidden="1" x14ac:dyDescent="0.2"/>
    <row r="28114" ht="10.199999999999999" hidden="1" x14ac:dyDescent="0.2"/>
    <row r="28115" ht="10.199999999999999" hidden="1" x14ac:dyDescent="0.2"/>
    <row r="28116" ht="10.199999999999999" hidden="1" x14ac:dyDescent="0.2"/>
    <row r="28117" ht="10.199999999999999" hidden="1" x14ac:dyDescent="0.2"/>
    <row r="28118" ht="10.199999999999999" hidden="1" x14ac:dyDescent="0.2"/>
    <row r="28119" ht="10.199999999999999" hidden="1" x14ac:dyDescent="0.2"/>
    <row r="28120" ht="10.199999999999999" hidden="1" x14ac:dyDescent="0.2"/>
    <row r="28121" ht="10.199999999999999" hidden="1" x14ac:dyDescent="0.2"/>
    <row r="28122" ht="10.199999999999999" hidden="1" x14ac:dyDescent="0.2"/>
    <row r="28123" ht="10.199999999999999" hidden="1" x14ac:dyDescent="0.2"/>
    <row r="28124" ht="10.199999999999999" hidden="1" x14ac:dyDescent="0.2"/>
    <row r="28125" ht="10.199999999999999" hidden="1" x14ac:dyDescent="0.2"/>
    <row r="28126" ht="10.199999999999999" hidden="1" x14ac:dyDescent="0.2"/>
    <row r="28127" ht="10.199999999999999" hidden="1" x14ac:dyDescent="0.2"/>
    <row r="28128" ht="10.199999999999999" hidden="1" x14ac:dyDescent="0.2"/>
    <row r="28129" ht="10.199999999999999" hidden="1" x14ac:dyDescent="0.2"/>
    <row r="28130" ht="10.199999999999999" hidden="1" x14ac:dyDescent="0.2"/>
    <row r="28131" ht="10.199999999999999" hidden="1" x14ac:dyDescent="0.2"/>
    <row r="28132" ht="10.199999999999999" hidden="1" x14ac:dyDescent="0.2"/>
    <row r="28133" ht="10.199999999999999" hidden="1" x14ac:dyDescent="0.2"/>
    <row r="28134" ht="10.199999999999999" hidden="1" x14ac:dyDescent="0.2"/>
    <row r="28135" ht="10.199999999999999" hidden="1" x14ac:dyDescent="0.2"/>
    <row r="28136" ht="10.199999999999999" hidden="1" x14ac:dyDescent="0.2"/>
    <row r="28137" ht="10.199999999999999" hidden="1" x14ac:dyDescent="0.2"/>
    <row r="28138" ht="10.199999999999999" hidden="1" x14ac:dyDescent="0.2"/>
    <row r="28139" ht="10.199999999999999" hidden="1" x14ac:dyDescent="0.2"/>
    <row r="28140" ht="10.199999999999999" hidden="1" x14ac:dyDescent="0.2"/>
    <row r="28141" ht="10.199999999999999" hidden="1" x14ac:dyDescent="0.2"/>
    <row r="28142" ht="10.199999999999999" hidden="1" x14ac:dyDescent="0.2"/>
    <row r="28143" ht="10.199999999999999" hidden="1" x14ac:dyDescent="0.2"/>
    <row r="28144" ht="10.199999999999999" hidden="1" x14ac:dyDescent="0.2"/>
    <row r="28145" ht="10.199999999999999" hidden="1" x14ac:dyDescent="0.2"/>
    <row r="28146" ht="10.199999999999999" hidden="1" x14ac:dyDescent="0.2"/>
    <row r="28147" ht="10.199999999999999" hidden="1" x14ac:dyDescent="0.2"/>
    <row r="28148" ht="10.199999999999999" hidden="1" x14ac:dyDescent="0.2"/>
    <row r="28149" ht="10.199999999999999" hidden="1" x14ac:dyDescent="0.2"/>
    <row r="28150" ht="10.199999999999999" hidden="1" x14ac:dyDescent="0.2"/>
    <row r="28151" ht="10.199999999999999" hidden="1" x14ac:dyDescent="0.2"/>
    <row r="28152" ht="10.199999999999999" hidden="1" x14ac:dyDescent="0.2"/>
    <row r="28153" ht="10.199999999999999" hidden="1" x14ac:dyDescent="0.2"/>
    <row r="28154" ht="10.199999999999999" hidden="1" x14ac:dyDescent="0.2"/>
    <row r="28155" ht="10.199999999999999" hidden="1" x14ac:dyDescent="0.2"/>
    <row r="28156" ht="10.199999999999999" hidden="1" x14ac:dyDescent="0.2"/>
    <row r="28157" ht="10.199999999999999" hidden="1" x14ac:dyDescent="0.2"/>
    <row r="28158" ht="10.199999999999999" hidden="1" x14ac:dyDescent="0.2"/>
    <row r="28159" ht="10.199999999999999" hidden="1" x14ac:dyDescent="0.2"/>
    <row r="28160" ht="10.199999999999999" hidden="1" x14ac:dyDescent="0.2"/>
    <row r="28161" ht="10.199999999999999" hidden="1" x14ac:dyDescent="0.2"/>
    <row r="28162" ht="10.199999999999999" hidden="1" x14ac:dyDescent="0.2"/>
    <row r="28163" ht="10.199999999999999" hidden="1" x14ac:dyDescent="0.2"/>
    <row r="28164" ht="10.199999999999999" hidden="1" x14ac:dyDescent="0.2"/>
    <row r="28165" ht="10.199999999999999" hidden="1" x14ac:dyDescent="0.2"/>
    <row r="28166" ht="10.199999999999999" hidden="1" x14ac:dyDescent="0.2"/>
    <row r="28167" ht="10.199999999999999" hidden="1" x14ac:dyDescent="0.2"/>
    <row r="28168" ht="10.199999999999999" hidden="1" x14ac:dyDescent="0.2"/>
    <row r="28169" ht="10.199999999999999" hidden="1" x14ac:dyDescent="0.2"/>
    <row r="28170" ht="10.199999999999999" hidden="1" x14ac:dyDescent="0.2"/>
    <row r="28171" ht="10.199999999999999" hidden="1" x14ac:dyDescent="0.2"/>
    <row r="28172" ht="10.199999999999999" hidden="1" x14ac:dyDescent="0.2"/>
    <row r="28173" ht="10.199999999999999" hidden="1" x14ac:dyDescent="0.2"/>
    <row r="28174" ht="10.199999999999999" hidden="1" x14ac:dyDescent="0.2"/>
    <row r="28175" ht="10.199999999999999" hidden="1" x14ac:dyDescent="0.2"/>
    <row r="28176" ht="10.199999999999999" hidden="1" x14ac:dyDescent="0.2"/>
    <row r="28177" ht="10.199999999999999" hidden="1" x14ac:dyDescent="0.2"/>
    <row r="28178" ht="10.199999999999999" hidden="1" x14ac:dyDescent="0.2"/>
    <row r="28179" ht="10.199999999999999" hidden="1" x14ac:dyDescent="0.2"/>
    <row r="28180" ht="10.199999999999999" hidden="1" x14ac:dyDescent="0.2"/>
    <row r="28181" ht="10.199999999999999" hidden="1" x14ac:dyDescent="0.2"/>
    <row r="28182" ht="10.199999999999999" hidden="1" x14ac:dyDescent="0.2"/>
    <row r="28183" ht="10.199999999999999" hidden="1" x14ac:dyDescent="0.2"/>
    <row r="28184" ht="10.199999999999999" hidden="1" x14ac:dyDescent="0.2"/>
    <row r="28185" ht="10.199999999999999" hidden="1" x14ac:dyDescent="0.2"/>
    <row r="28186" ht="10.199999999999999" hidden="1" x14ac:dyDescent="0.2"/>
    <row r="28187" ht="10.199999999999999" hidden="1" x14ac:dyDescent="0.2"/>
    <row r="28188" ht="10.199999999999999" hidden="1" x14ac:dyDescent="0.2"/>
    <row r="28189" ht="10.199999999999999" hidden="1" x14ac:dyDescent="0.2"/>
    <row r="28190" ht="10.199999999999999" hidden="1" x14ac:dyDescent="0.2"/>
    <row r="28191" ht="10.199999999999999" hidden="1" x14ac:dyDescent="0.2"/>
    <row r="28192" ht="10.199999999999999" hidden="1" x14ac:dyDescent="0.2"/>
    <row r="28193" ht="10.199999999999999" hidden="1" x14ac:dyDescent="0.2"/>
    <row r="28194" ht="10.199999999999999" hidden="1" x14ac:dyDescent="0.2"/>
    <row r="28195" ht="10.199999999999999" hidden="1" x14ac:dyDescent="0.2"/>
    <row r="28196" ht="10.199999999999999" hidden="1" x14ac:dyDescent="0.2"/>
    <row r="28197" ht="10.199999999999999" hidden="1" x14ac:dyDescent="0.2"/>
    <row r="28198" ht="10.199999999999999" hidden="1" x14ac:dyDescent="0.2"/>
    <row r="28199" ht="10.199999999999999" hidden="1" x14ac:dyDescent="0.2"/>
    <row r="28200" ht="10.199999999999999" hidden="1" x14ac:dyDescent="0.2"/>
    <row r="28201" ht="10.199999999999999" hidden="1" x14ac:dyDescent="0.2"/>
    <row r="28202" ht="10.199999999999999" hidden="1" x14ac:dyDescent="0.2"/>
    <row r="28203" ht="10.199999999999999" hidden="1" x14ac:dyDescent="0.2"/>
    <row r="28204" ht="10.199999999999999" hidden="1" x14ac:dyDescent="0.2"/>
    <row r="28205" ht="10.199999999999999" hidden="1" x14ac:dyDescent="0.2"/>
    <row r="28206" ht="10.199999999999999" hidden="1" x14ac:dyDescent="0.2"/>
    <row r="28207" ht="10.199999999999999" hidden="1" x14ac:dyDescent="0.2"/>
    <row r="28208" ht="10.199999999999999" hidden="1" x14ac:dyDescent="0.2"/>
    <row r="28209" ht="10.199999999999999" hidden="1" x14ac:dyDescent="0.2"/>
    <row r="28210" ht="10.199999999999999" hidden="1" x14ac:dyDescent="0.2"/>
    <row r="28211" ht="10.199999999999999" hidden="1" x14ac:dyDescent="0.2"/>
    <row r="28212" ht="10.199999999999999" hidden="1" x14ac:dyDescent="0.2"/>
    <row r="28213" ht="10.199999999999999" hidden="1" x14ac:dyDescent="0.2"/>
    <row r="28214" ht="10.199999999999999" hidden="1" x14ac:dyDescent="0.2"/>
    <row r="28215" ht="10.199999999999999" hidden="1" x14ac:dyDescent="0.2"/>
    <row r="28216" ht="10.199999999999999" hidden="1" x14ac:dyDescent="0.2"/>
    <row r="28217" ht="10.199999999999999" hidden="1" x14ac:dyDescent="0.2"/>
    <row r="28218" ht="10.199999999999999" hidden="1" x14ac:dyDescent="0.2"/>
    <row r="28219" ht="10.199999999999999" hidden="1" x14ac:dyDescent="0.2"/>
    <row r="28220" ht="10.199999999999999" hidden="1" x14ac:dyDescent="0.2"/>
    <row r="28221" ht="10.199999999999999" hidden="1" x14ac:dyDescent="0.2"/>
    <row r="28222" ht="10.199999999999999" hidden="1" x14ac:dyDescent="0.2"/>
    <row r="28223" ht="10.199999999999999" hidden="1" x14ac:dyDescent="0.2"/>
    <row r="28224" ht="10.199999999999999" hidden="1" x14ac:dyDescent="0.2"/>
    <row r="28225" ht="10.199999999999999" hidden="1" x14ac:dyDescent="0.2"/>
    <row r="28226" ht="10.199999999999999" hidden="1" x14ac:dyDescent="0.2"/>
    <row r="28227" ht="10.199999999999999" hidden="1" x14ac:dyDescent="0.2"/>
    <row r="28228" ht="10.199999999999999" hidden="1" x14ac:dyDescent="0.2"/>
    <row r="28229" ht="10.199999999999999" hidden="1" x14ac:dyDescent="0.2"/>
    <row r="28230" ht="10.199999999999999" hidden="1" x14ac:dyDescent="0.2"/>
    <row r="28231" ht="10.199999999999999" hidden="1" x14ac:dyDescent="0.2"/>
    <row r="28232" ht="10.199999999999999" hidden="1" x14ac:dyDescent="0.2"/>
    <row r="28233" ht="10.199999999999999" hidden="1" x14ac:dyDescent="0.2"/>
    <row r="28234" ht="10.199999999999999" hidden="1" x14ac:dyDescent="0.2"/>
    <row r="28235" ht="10.199999999999999" hidden="1" x14ac:dyDescent="0.2"/>
    <row r="28236" ht="10.199999999999999" hidden="1" x14ac:dyDescent="0.2"/>
    <row r="28237" ht="10.199999999999999" hidden="1" x14ac:dyDescent="0.2"/>
    <row r="28238" ht="10.199999999999999" hidden="1" x14ac:dyDescent="0.2"/>
    <row r="28239" ht="10.199999999999999" hidden="1" x14ac:dyDescent="0.2"/>
    <row r="28240" ht="10.199999999999999" hidden="1" x14ac:dyDescent="0.2"/>
    <row r="28241" ht="10.199999999999999" hidden="1" x14ac:dyDescent="0.2"/>
    <row r="28242" ht="10.199999999999999" hidden="1" x14ac:dyDescent="0.2"/>
    <row r="28243" ht="10.199999999999999" hidden="1" x14ac:dyDescent="0.2"/>
    <row r="28244" ht="10.199999999999999" hidden="1" x14ac:dyDescent="0.2"/>
    <row r="28245" ht="10.199999999999999" hidden="1" x14ac:dyDescent="0.2"/>
    <row r="28246" ht="10.199999999999999" hidden="1" x14ac:dyDescent="0.2"/>
    <row r="28247" ht="10.199999999999999" hidden="1" x14ac:dyDescent="0.2"/>
    <row r="28248" ht="10.199999999999999" hidden="1" x14ac:dyDescent="0.2"/>
    <row r="28249" ht="10.199999999999999" hidden="1" x14ac:dyDescent="0.2"/>
    <row r="28250" ht="10.199999999999999" hidden="1" x14ac:dyDescent="0.2"/>
    <row r="28251" ht="10.199999999999999" hidden="1" x14ac:dyDescent="0.2"/>
    <row r="28252" ht="10.199999999999999" hidden="1" x14ac:dyDescent="0.2"/>
    <row r="28253" ht="10.199999999999999" hidden="1" x14ac:dyDescent="0.2"/>
    <row r="28254" ht="10.199999999999999" hidden="1" x14ac:dyDescent="0.2"/>
    <row r="28255" ht="10.199999999999999" hidden="1" x14ac:dyDescent="0.2"/>
    <row r="28256" ht="10.199999999999999" hidden="1" x14ac:dyDescent="0.2"/>
    <row r="28257" ht="10.199999999999999" hidden="1" x14ac:dyDescent="0.2"/>
    <row r="28258" ht="10.199999999999999" hidden="1" x14ac:dyDescent="0.2"/>
    <row r="28259" ht="10.199999999999999" hidden="1" x14ac:dyDescent="0.2"/>
    <row r="28260" ht="10.199999999999999" hidden="1" x14ac:dyDescent="0.2"/>
    <row r="28261" ht="10.199999999999999" hidden="1" x14ac:dyDescent="0.2"/>
    <row r="28262" ht="10.199999999999999" hidden="1" x14ac:dyDescent="0.2"/>
    <row r="28263" ht="10.199999999999999" hidden="1" x14ac:dyDescent="0.2"/>
    <row r="28264" ht="10.199999999999999" hidden="1" x14ac:dyDescent="0.2"/>
    <row r="28265" ht="10.199999999999999" hidden="1" x14ac:dyDescent="0.2"/>
    <row r="28266" ht="10.199999999999999" hidden="1" x14ac:dyDescent="0.2"/>
    <row r="28267" ht="10.199999999999999" hidden="1" x14ac:dyDescent="0.2"/>
    <row r="28268" ht="10.199999999999999" hidden="1" x14ac:dyDescent="0.2"/>
    <row r="28269" ht="10.199999999999999" hidden="1" x14ac:dyDescent="0.2"/>
    <row r="28270" ht="10.199999999999999" hidden="1" x14ac:dyDescent="0.2"/>
    <row r="28271" ht="10.199999999999999" hidden="1" x14ac:dyDescent="0.2"/>
    <row r="28272" ht="10.199999999999999" hidden="1" x14ac:dyDescent="0.2"/>
    <row r="28273" ht="10.199999999999999" hidden="1" x14ac:dyDescent="0.2"/>
    <row r="28274" ht="10.199999999999999" hidden="1" x14ac:dyDescent="0.2"/>
    <row r="28275" ht="10.199999999999999" hidden="1" x14ac:dyDescent="0.2"/>
    <row r="28276" ht="10.199999999999999" hidden="1" x14ac:dyDescent="0.2"/>
    <row r="28277" ht="10.199999999999999" hidden="1" x14ac:dyDescent="0.2"/>
    <row r="28278" ht="10.199999999999999" hidden="1" x14ac:dyDescent="0.2"/>
    <row r="28279" ht="10.199999999999999" hidden="1" x14ac:dyDescent="0.2"/>
    <row r="28280" ht="10.199999999999999" hidden="1" x14ac:dyDescent="0.2"/>
    <row r="28281" ht="10.199999999999999" hidden="1" x14ac:dyDescent="0.2"/>
    <row r="28282" ht="10.199999999999999" hidden="1" x14ac:dyDescent="0.2"/>
    <row r="28283" ht="10.199999999999999" hidden="1" x14ac:dyDescent="0.2"/>
    <row r="28284" ht="10.199999999999999" hidden="1" x14ac:dyDescent="0.2"/>
    <row r="28285" ht="10.199999999999999" hidden="1" x14ac:dyDescent="0.2"/>
    <row r="28286" ht="10.199999999999999" hidden="1" x14ac:dyDescent="0.2"/>
    <row r="28287" ht="10.199999999999999" hidden="1" x14ac:dyDescent="0.2"/>
    <row r="28288" ht="10.199999999999999" hidden="1" x14ac:dyDescent="0.2"/>
    <row r="28289" ht="10.199999999999999" hidden="1" x14ac:dyDescent="0.2"/>
    <row r="28290" ht="10.199999999999999" hidden="1" x14ac:dyDescent="0.2"/>
    <row r="28291" ht="10.199999999999999" hidden="1" x14ac:dyDescent="0.2"/>
    <row r="28292" ht="10.199999999999999" hidden="1" x14ac:dyDescent="0.2"/>
    <row r="28293" ht="10.199999999999999" hidden="1" x14ac:dyDescent="0.2"/>
    <row r="28294" ht="10.199999999999999" hidden="1" x14ac:dyDescent="0.2"/>
    <row r="28295" ht="10.199999999999999" hidden="1" x14ac:dyDescent="0.2"/>
    <row r="28296" ht="10.199999999999999" hidden="1" x14ac:dyDescent="0.2"/>
    <row r="28297" ht="10.199999999999999" hidden="1" x14ac:dyDescent="0.2"/>
    <row r="28298" ht="10.199999999999999" hidden="1" x14ac:dyDescent="0.2"/>
    <row r="28299" ht="10.199999999999999" hidden="1" x14ac:dyDescent="0.2"/>
    <row r="28300" ht="10.199999999999999" hidden="1" x14ac:dyDescent="0.2"/>
    <row r="28301" ht="10.199999999999999" hidden="1" x14ac:dyDescent="0.2"/>
    <row r="28302" ht="10.199999999999999" hidden="1" x14ac:dyDescent="0.2"/>
    <row r="28303" ht="10.199999999999999" hidden="1" x14ac:dyDescent="0.2"/>
    <row r="28304" ht="10.199999999999999" hidden="1" x14ac:dyDescent="0.2"/>
    <row r="28305" ht="10.199999999999999" hidden="1" x14ac:dyDescent="0.2"/>
    <row r="28306" ht="10.199999999999999" hidden="1" x14ac:dyDescent="0.2"/>
    <row r="28307" ht="10.199999999999999" hidden="1" x14ac:dyDescent="0.2"/>
    <row r="28308" ht="10.199999999999999" hidden="1" x14ac:dyDescent="0.2"/>
    <row r="28309" ht="10.199999999999999" hidden="1" x14ac:dyDescent="0.2"/>
    <row r="28310" ht="10.199999999999999" hidden="1" x14ac:dyDescent="0.2"/>
    <row r="28311" ht="10.199999999999999" hidden="1" x14ac:dyDescent="0.2"/>
    <row r="28312" ht="10.199999999999999" hidden="1" x14ac:dyDescent="0.2"/>
    <row r="28313" ht="10.199999999999999" hidden="1" x14ac:dyDescent="0.2"/>
    <row r="28314" ht="10.199999999999999" hidden="1" x14ac:dyDescent="0.2"/>
    <row r="28315" ht="10.199999999999999" hidden="1" x14ac:dyDescent="0.2"/>
    <row r="28316" ht="10.199999999999999" hidden="1" x14ac:dyDescent="0.2"/>
    <row r="28317" ht="10.199999999999999" hidden="1" x14ac:dyDescent="0.2"/>
    <row r="28318" ht="10.199999999999999" hidden="1" x14ac:dyDescent="0.2"/>
    <row r="28319" ht="10.199999999999999" hidden="1" x14ac:dyDescent="0.2"/>
    <row r="28320" ht="10.199999999999999" hidden="1" x14ac:dyDescent="0.2"/>
    <row r="28321" ht="10.199999999999999" hidden="1" x14ac:dyDescent="0.2"/>
    <row r="28322" ht="10.199999999999999" hidden="1" x14ac:dyDescent="0.2"/>
    <row r="28323" ht="10.199999999999999" hidden="1" x14ac:dyDescent="0.2"/>
    <row r="28324" ht="10.199999999999999" hidden="1" x14ac:dyDescent="0.2"/>
    <row r="28325" ht="10.199999999999999" hidden="1" x14ac:dyDescent="0.2"/>
    <row r="28326" ht="10.199999999999999" hidden="1" x14ac:dyDescent="0.2"/>
    <row r="28327" ht="10.199999999999999" hidden="1" x14ac:dyDescent="0.2"/>
    <row r="28328" ht="10.199999999999999" hidden="1" x14ac:dyDescent="0.2"/>
    <row r="28329" ht="10.199999999999999" hidden="1" x14ac:dyDescent="0.2"/>
    <row r="28330" ht="10.199999999999999" hidden="1" x14ac:dyDescent="0.2"/>
    <row r="28331" ht="10.199999999999999" hidden="1" x14ac:dyDescent="0.2"/>
    <row r="28332" ht="10.199999999999999" hidden="1" x14ac:dyDescent="0.2"/>
    <row r="28333" ht="10.199999999999999" hidden="1" x14ac:dyDescent="0.2"/>
    <row r="28334" ht="10.199999999999999" hidden="1" x14ac:dyDescent="0.2"/>
    <row r="28335" ht="10.199999999999999" hidden="1" x14ac:dyDescent="0.2"/>
    <row r="28336" ht="10.199999999999999" hidden="1" x14ac:dyDescent="0.2"/>
    <row r="28337" ht="10.199999999999999" hidden="1" x14ac:dyDescent="0.2"/>
    <row r="28338" ht="10.199999999999999" hidden="1" x14ac:dyDescent="0.2"/>
    <row r="28339" ht="10.199999999999999" hidden="1" x14ac:dyDescent="0.2"/>
    <row r="28340" ht="10.199999999999999" hidden="1" x14ac:dyDescent="0.2"/>
    <row r="28341" ht="10.199999999999999" hidden="1" x14ac:dyDescent="0.2"/>
    <row r="28342" ht="10.199999999999999" hidden="1" x14ac:dyDescent="0.2"/>
    <row r="28343" ht="10.199999999999999" hidden="1" x14ac:dyDescent="0.2"/>
    <row r="28344" ht="10.199999999999999" hidden="1" x14ac:dyDescent="0.2"/>
    <row r="28345" ht="10.199999999999999" hidden="1" x14ac:dyDescent="0.2"/>
    <row r="28346" ht="10.199999999999999" hidden="1" x14ac:dyDescent="0.2"/>
    <row r="28347" ht="10.199999999999999" hidden="1" x14ac:dyDescent="0.2"/>
    <row r="28348" ht="10.199999999999999" hidden="1" x14ac:dyDescent="0.2"/>
    <row r="28349" ht="10.199999999999999" hidden="1" x14ac:dyDescent="0.2"/>
    <row r="28350" ht="10.199999999999999" hidden="1" x14ac:dyDescent="0.2"/>
    <row r="28351" ht="10.199999999999999" hidden="1" x14ac:dyDescent="0.2"/>
    <row r="28352" ht="10.199999999999999" hidden="1" x14ac:dyDescent="0.2"/>
    <row r="28353" ht="10.199999999999999" hidden="1" x14ac:dyDescent="0.2"/>
    <row r="28354" ht="10.199999999999999" hidden="1" x14ac:dyDescent="0.2"/>
    <row r="28355" ht="10.199999999999999" hidden="1" x14ac:dyDescent="0.2"/>
    <row r="28356" ht="10.199999999999999" hidden="1" x14ac:dyDescent="0.2"/>
    <row r="28357" ht="10.199999999999999" hidden="1" x14ac:dyDescent="0.2"/>
    <row r="28358" ht="10.199999999999999" hidden="1" x14ac:dyDescent="0.2"/>
    <row r="28359" ht="10.199999999999999" hidden="1" x14ac:dyDescent="0.2"/>
    <row r="28360" ht="10.199999999999999" hidden="1" x14ac:dyDescent="0.2"/>
    <row r="28361" ht="10.199999999999999" hidden="1" x14ac:dyDescent="0.2"/>
    <row r="28362" ht="10.199999999999999" hidden="1" x14ac:dyDescent="0.2"/>
    <row r="28363" ht="10.199999999999999" hidden="1" x14ac:dyDescent="0.2"/>
    <row r="28364" ht="10.199999999999999" hidden="1" x14ac:dyDescent="0.2"/>
    <row r="28365" ht="10.199999999999999" hidden="1" x14ac:dyDescent="0.2"/>
    <row r="28366" ht="10.199999999999999" hidden="1" x14ac:dyDescent="0.2"/>
    <row r="28367" ht="10.199999999999999" hidden="1" x14ac:dyDescent="0.2"/>
    <row r="28368" ht="10.199999999999999" hidden="1" x14ac:dyDescent="0.2"/>
    <row r="28369" ht="10.199999999999999" hidden="1" x14ac:dyDescent="0.2"/>
    <row r="28370" ht="10.199999999999999" hidden="1" x14ac:dyDescent="0.2"/>
    <row r="28371" ht="10.199999999999999" hidden="1" x14ac:dyDescent="0.2"/>
    <row r="28372" ht="10.199999999999999" hidden="1" x14ac:dyDescent="0.2"/>
    <row r="28373" ht="10.199999999999999" hidden="1" x14ac:dyDescent="0.2"/>
    <row r="28374" ht="10.199999999999999" hidden="1" x14ac:dyDescent="0.2"/>
    <row r="28375" ht="10.199999999999999" hidden="1" x14ac:dyDescent="0.2"/>
    <row r="28376" ht="10.199999999999999" hidden="1" x14ac:dyDescent="0.2"/>
    <row r="28377" ht="10.199999999999999" hidden="1" x14ac:dyDescent="0.2"/>
    <row r="28378" ht="10.199999999999999" hidden="1" x14ac:dyDescent="0.2"/>
    <row r="28379" ht="10.199999999999999" hidden="1" x14ac:dyDescent="0.2"/>
    <row r="28380" ht="10.199999999999999" hidden="1" x14ac:dyDescent="0.2"/>
    <row r="28381" ht="10.199999999999999" hidden="1" x14ac:dyDescent="0.2"/>
    <row r="28382" ht="10.199999999999999" hidden="1" x14ac:dyDescent="0.2"/>
    <row r="28383" ht="10.199999999999999" hidden="1" x14ac:dyDescent="0.2"/>
    <row r="28384" ht="10.199999999999999" hidden="1" x14ac:dyDescent="0.2"/>
    <row r="28385" ht="10.199999999999999" hidden="1" x14ac:dyDescent="0.2"/>
    <row r="28386" ht="10.199999999999999" hidden="1" x14ac:dyDescent="0.2"/>
    <row r="28387" ht="10.199999999999999" hidden="1" x14ac:dyDescent="0.2"/>
    <row r="28388" ht="10.199999999999999" hidden="1" x14ac:dyDescent="0.2"/>
    <row r="28389" ht="10.199999999999999" hidden="1" x14ac:dyDescent="0.2"/>
    <row r="28390" ht="10.199999999999999" hidden="1" x14ac:dyDescent="0.2"/>
    <row r="28391" ht="10.199999999999999" hidden="1" x14ac:dyDescent="0.2"/>
    <row r="28392" ht="10.199999999999999" hidden="1" x14ac:dyDescent="0.2"/>
    <row r="28393" ht="10.199999999999999" hidden="1" x14ac:dyDescent="0.2"/>
    <row r="28394" ht="10.199999999999999" hidden="1" x14ac:dyDescent="0.2"/>
    <row r="28395" ht="10.199999999999999" hidden="1" x14ac:dyDescent="0.2"/>
    <row r="28396" ht="10.199999999999999" hidden="1" x14ac:dyDescent="0.2"/>
    <row r="28397" ht="10.199999999999999" hidden="1" x14ac:dyDescent="0.2"/>
    <row r="28398" ht="10.199999999999999" hidden="1" x14ac:dyDescent="0.2"/>
    <row r="28399" ht="10.199999999999999" hidden="1" x14ac:dyDescent="0.2"/>
    <row r="28400" ht="10.199999999999999" hidden="1" x14ac:dyDescent="0.2"/>
    <row r="28401" ht="10.199999999999999" hidden="1" x14ac:dyDescent="0.2"/>
    <row r="28402" ht="10.199999999999999" hidden="1" x14ac:dyDescent="0.2"/>
    <row r="28403" ht="10.199999999999999" hidden="1" x14ac:dyDescent="0.2"/>
    <row r="28404" ht="10.199999999999999" hidden="1" x14ac:dyDescent="0.2"/>
    <row r="28405" ht="10.199999999999999" hidden="1" x14ac:dyDescent="0.2"/>
    <row r="28406" ht="10.199999999999999" hidden="1" x14ac:dyDescent="0.2"/>
    <row r="28407" ht="10.199999999999999" hidden="1" x14ac:dyDescent="0.2"/>
    <row r="28408" ht="10.199999999999999" hidden="1" x14ac:dyDescent="0.2"/>
    <row r="28409" ht="10.199999999999999" hidden="1" x14ac:dyDescent="0.2"/>
    <row r="28410" ht="10.199999999999999" hidden="1" x14ac:dyDescent="0.2"/>
    <row r="28411" ht="10.199999999999999" hidden="1" x14ac:dyDescent="0.2"/>
    <row r="28412" ht="10.199999999999999" hidden="1" x14ac:dyDescent="0.2"/>
    <row r="28413" ht="10.199999999999999" hidden="1" x14ac:dyDescent="0.2"/>
    <row r="28414" ht="10.199999999999999" hidden="1" x14ac:dyDescent="0.2"/>
    <row r="28415" ht="10.199999999999999" hidden="1" x14ac:dyDescent="0.2"/>
    <row r="28416" ht="10.199999999999999" hidden="1" x14ac:dyDescent="0.2"/>
    <row r="28417" ht="10.199999999999999" hidden="1" x14ac:dyDescent="0.2"/>
    <row r="28418" ht="10.199999999999999" hidden="1" x14ac:dyDescent="0.2"/>
    <row r="28419" ht="10.199999999999999" hidden="1" x14ac:dyDescent="0.2"/>
    <row r="28420" ht="10.199999999999999" hidden="1" x14ac:dyDescent="0.2"/>
    <row r="28421" ht="10.199999999999999" hidden="1" x14ac:dyDescent="0.2"/>
    <row r="28422" ht="10.199999999999999" hidden="1" x14ac:dyDescent="0.2"/>
    <row r="28423" ht="10.199999999999999" hidden="1" x14ac:dyDescent="0.2"/>
    <row r="28424" ht="10.199999999999999" hidden="1" x14ac:dyDescent="0.2"/>
    <row r="28425" ht="10.199999999999999" hidden="1" x14ac:dyDescent="0.2"/>
    <row r="28426" ht="10.199999999999999" hidden="1" x14ac:dyDescent="0.2"/>
    <row r="28427" ht="10.199999999999999" hidden="1" x14ac:dyDescent="0.2"/>
    <row r="28428" ht="10.199999999999999" hidden="1" x14ac:dyDescent="0.2"/>
    <row r="28429" ht="10.199999999999999" hidden="1" x14ac:dyDescent="0.2"/>
    <row r="28430" ht="10.199999999999999" hidden="1" x14ac:dyDescent="0.2"/>
    <row r="28431" ht="10.199999999999999" hidden="1" x14ac:dyDescent="0.2"/>
    <row r="28432" ht="10.199999999999999" hidden="1" x14ac:dyDescent="0.2"/>
    <row r="28433" ht="10.199999999999999" hidden="1" x14ac:dyDescent="0.2"/>
    <row r="28434" ht="10.199999999999999" hidden="1" x14ac:dyDescent="0.2"/>
    <row r="28435" ht="10.199999999999999" hidden="1" x14ac:dyDescent="0.2"/>
    <row r="28436" ht="10.199999999999999" hidden="1" x14ac:dyDescent="0.2"/>
    <row r="28437" ht="10.199999999999999" hidden="1" x14ac:dyDescent="0.2"/>
    <row r="28438" ht="10.199999999999999" hidden="1" x14ac:dyDescent="0.2"/>
    <row r="28439" ht="10.199999999999999" hidden="1" x14ac:dyDescent="0.2"/>
    <row r="28440" ht="10.199999999999999" hidden="1" x14ac:dyDescent="0.2"/>
    <row r="28441" ht="10.199999999999999" hidden="1" x14ac:dyDescent="0.2"/>
    <row r="28442" ht="10.199999999999999" hidden="1" x14ac:dyDescent="0.2"/>
    <row r="28443" ht="10.199999999999999" hidden="1" x14ac:dyDescent="0.2"/>
    <row r="28444" ht="10.199999999999999" hidden="1" x14ac:dyDescent="0.2"/>
    <row r="28445" ht="10.199999999999999" hidden="1" x14ac:dyDescent="0.2"/>
    <row r="28446" ht="10.199999999999999" hidden="1" x14ac:dyDescent="0.2"/>
    <row r="28447" ht="10.199999999999999" hidden="1" x14ac:dyDescent="0.2"/>
    <row r="28448" ht="10.199999999999999" hidden="1" x14ac:dyDescent="0.2"/>
    <row r="28449" ht="10.199999999999999" hidden="1" x14ac:dyDescent="0.2"/>
    <row r="28450" ht="10.199999999999999" hidden="1" x14ac:dyDescent="0.2"/>
    <row r="28451" ht="10.199999999999999" hidden="1" x14ac:dyDescent="0.2"/>
    <row r="28452" ht="10.199999999999999" hidden="1" x14ac:dyDescent="0.2"/>
    <row r="28453" ht="10.199999999999999" hidden="1" x14ac:dyDescent="0.2"/>
    <row r="28454" ht="10.199999999999999" hidden="1" x14ac:dyDescent="0.2"/>
    <row r="28455" ht="10.199999999999999" hidden="1" x14ac:dyDescent="0.2"/>
    <row r="28456" ht="10.199999999999999" hidden="1" x14ac:dyDescent="0.2"/>
    <row r="28457" ht="10.199999999999999" hidden="1" x14ac:dyDescent="0.2"/>
    <row r="28458" ht="10.199999999999999" hidden="1" x14ac:dyDescent="0.2"/>
    <row r="28459" ht="10.199999999999999" hidden="1" x14ac:dyDescent="0.2"/>
    <row r="28460" ht="10.199999999999999" hidden="1" x14ac:dyDescent="0.2"/>
    <row r="28461" ht="10.199999999999999" hidden="1" x14ac:dyDescent="0.2"/>
    <row r="28462" ht="10.199999999999999" hidden="1" x14ac:dyDescent="0.2"/>
    <row r="28463" ht="10.199999999999999" hidden="1" x14ac:dyDescent="0.2"/>
    <row r="28464" ht="10.199999999999999" hidden="1" x14ac:dyDescent="0.2"/>
    <row r="28465" ht="10.199999999999999" hidden="1" x14ac:dyDescent="0.2"/>
    <row r="28466" ht="10.199999999999999" hidden="1" x14ac:dyDescent="0.2"/>
    <row r="28467" ht="10.199999999999999" hidden="1" x14ac:dyDescent="0.2"/>
    <row r="28468" ht="10.199999999999999" hidden="1" x14ac:dyDescent="0.2"/>
    <row r="28469" ht="10.199999999999999" hidden="1" x14ac:dyDescent="0.2"/>
    <row r="28470" ht="10.199999999999999" hidden="1" x14ac:dyDescent="0.2"/>
    <row r="28471" ht="10.199999999999999" hidden="1" x14ac:dyDescent="0.2"/>
    <row r="28472" ht="10.199999999999999" hidden="1" x14ac:dyDescent="0.2"/>
    <row r="28473" ht="10.199999999999999" hidden="1" x14ac:dyDescent="0.2"/>
    <row r="28474" ht="10.199999999999999" hidden="1" x14ac:dyDescent="0.2"/>
    <row r="28475" ht="10.199999999999999" hidden="1" x14ac:dyDescent="0.2"/>
    <row r="28476" ht="10.199999999999999" hidden="1" x14ac:dyDescent="0.2"/>
    <row r="28477" ht="10.199999999999999" hidden="1" x14ac:dyDescent="0.2"/>
    <row r="28478" ht="10.199999999999999" hidden="1" x14ac:dyDescent="0.2"/>
    <row r="28479" ht="10.199999999999999" hidden="1" x14ac:dyDescent="0.2"/>
    <row r="28480" ht="10.199999999999999" hidden="1" x14ac:dyDescent="0.2"/>
    <row r="28481" ht="10.199999999999999" hidden="1" x14ac:dyDescent="0.2"/>
    <row r="28482" ht="10.199999999999999" hidden="1" x14ac:dyDescent="0.2"/>
    <row r="28483" ht="10.199999999999999" hidden="1" x14ac:dyDescent="0.2"/>
    <row r="28484" ht="10.199999999999999" hidden="1" x14ac:dyDescent="0.2"/>
    <row r="28485" ht="10.199999999999999" hidden="1" x14ac:dyDescent="0.2"/>
    <row r="28486" ht="10.199999999999999" hidden="1" x14ac:dyDescent="0.2"/>
    <row r="28487" ht="10.199999999999999" hidden="1" x14ac:dyDescent="0.2"/>
    <row r="28488" ht="10.199999999999999" hidden="1" x14ac:dyDescent="0.2"/>
    <row r="28489" ht="10.199999999999999" hidden="1" x14ac:dyDescent="0.2"/>
    <row r="28490" ht="10.199999999999999" hidden="1" x14ac:dyDescent="0.2"/>
    <row r="28491" ht="10.199999999999999" hidden="1" x14ac:dyDescent="0.2"/>
    <row r="28492" ht="10.199999999999999" hidden="1" x14ac:dyDescent="0.2"/>
    <row r="28493" ht="10.199999999999999" hidden="1" x14ac:dyDescent="0.2"/>
    <row r="28494" ht="10.199999999999999" hidden="1" x14ac:dyDescent="0.2"/>
    <row r="28495" ht="10.199999999999999" hidden="1" x14ac:dyDescent="0.2"/>
    <row r="28496" ht="10.199999999999999" hidden="1" x14ac:dyDescent="0.2"/>
    <row r="28497" ht="10.199999999999999" hidden="1" x14ac:dyDescent="0.2"/>
    <row r="28498" ht="10.199999999999999" hidden="1" x14ac:dyDescent="0.2"/>
    <row r="28499" ht="10.199999999999999" hidden="1" x14ac:dyDescent="0.2"/>
    <row r="28500" ht="10.199999999999999" hidden="1" x14ac:dyDescent="0.2"/>
    <row r="28501" ht="10.199999999999999" hidden="1" x14ac:dyDescent="0.2"/>
    <row r="28502" ht="10.199999999999999" hidden="1" x14ac:dyDescent="0.2"/>
    <row r="28503" ht="10.199999999999999" hidden="1" x14ac:dyDescent="0.2"/>
    <row r="28504" ht="10.199999999999999" hidden="1" x14ac:dyDescent="0.2"/>
    <row r="28505" ht="10.199999999999999" hidden="1" x14ac:dyDescent="0.2"/>
    <row r="28506" ht="10.199999999999999" hidden="1" x14ac:dyDescent="0.2"/>
    <row r="28507" ht="10.199999999999999" hidden="1" x14ac:dyDescent="0.2"/>
    <row r="28508" ht="10.199999999999999" hidden="1" x14ac:dyDescent="0.2"/>
    <row r="28509" ht="10.199999999999999" hidden="1" x14ac:dyDescent="0.2"/>
    <row r="28510" ht="10.199999999999999" hidden="1" x14ac:dyDescent="0.2"/>
    <row r="28511" ht="10.199999999999999" hidden="1" x14ac:dyDescent="0.2"/>
    <row r="28512" ht="10.199999999999999" hidden="1" x14ac:dyDescent="0.2"/>
    <row r="28513" ht="10.199999999999999" hidden="1" x14ac:dyDescent="0.2"/>
    <row r="28514" ht="10.199999999999999" hidden="1" x14ac:dyDescent="0.2"/>
    <row r="28515" ht="10.199999999999999" hidden="1" x14ac:dyDescent="0.2"/>
    <row r="28516" ht="10.199999999999999" hidden="1" x14ac:dyDescent="0.2"/>
    <row r="28517" ht="10.199999999999999" hidden="1" x14ac:dyDescent="0.2"/>
    <row r="28518" ht="10.199999999999999" hidden="1" x14ac:dyDescent="0.2"/>
    <row r="28519" ht="10.199999999999999" hidden="1" x14ac:dyDescent="0.2"/>
    <row r="28520" ht="10.199999999999999" hidden="1" x14ac:dyDescent="0.2"/>
    <row r="28521" ht="10.199999999999999" hidden="1" x14ac:dyDescent="0.2"/>
    <row r="28522" ht="10.199999999999999" hidden="1" x14ac:dyDescent="0.2"/>
    <row r="28523" ht="10.199999999999999" hidden="1" x14ac:dyDescent="0.2"/>
    <row r="28524" ht="10.199999999999999" hidden="1" x14ac:dyDescent="0.2"/>
    <row r="28525" ht="10.199999999999999" hidden="1" x14ac:dyDescent="0.2"/>
    <row r="28526" ht="10.199999999999999" hidden="1" x14ac:dyDescent="0.2"/>
    <row r="28527" ht="10.199999999999999" hidden="1" x14ac:dyDescent="0.2"/>
    <row r="28528" ht="10.199999999999999" hidden="1" x14ac:dyDescent="0.2"/>
    <row r="28529" ht="10.199999999999999" hidden="1" x14ac:dyDescent="0.2"/>
    <row r="28530" ht="10.199999999999999" hidden="1" x14ac:dyDescent="0.2"/>
    <row r="28531" ht="10.199999999999999" hidden="1" x14ac:dyDescent="0.2"/>
    <row r="28532" ht="10.199999999999999" hidden="1" x14ac:dyDescent="0.2"/>
    <row r="28533" ht="10.199999999999999" hidden="1" x14ac:dyDescent="0.2"/>
    <row r="28534" ht="10.199999999999999" hidden="1" x14ac:dyDescent="0.2"/>
    <row r="28535" ht="10.199999999999999" hidden="1" x14ac:dyDescent="0.2"/>
    <row r="28536" ht="10.199999999999999" hidden="1" x14ac:dyDescent="0.2"/>
    <row r="28537" ht="10.199999999999999" hidden="1" x14ac:dyDescent="0.2"/>
    <row r="28538" ht="10.199999999999999" hidden="1" x14ac:dyDescent="0.2"/>
    <row r="28539" ht="10.199999999999999" hidden="1" x14ac:dyDescent="0.2"/>
    <row r="28540" ht="10.199999999999999" hidden="1" x14ac:dyDescent="0.2"/>
    <row r="28541" ht="10.199999999999999" hidden="1" x14ac:dyDescent="0.2"/>
    <row r="28542" ht="10.199999999999999" hidden="1" x14ac:dyDescent="0.2"/>
    <row r="28543" ht="10.199999999999999" hidden="1" x14ac:dyDescent="0.2"/>
    <row r="28544" ht="10.199999999999999" hidden="1" x14ac:dyDescent="0.2"/>
    <row r="28545" ht="10.199999999999999" hidden="1" x14ac:dyDescent="0.2"/>
    <row r="28546" ht="10.199999999999999" hidden="1" x14ac:dyDescent="0.2"/>
    <row r="28547" ht="10.199999999999999" hidden="1" x14ac:dyDescent="0.2"/>
    <row r="28548" ht="10.199999999999999" hidden="1" x14ac:dyDescent="0.2"/>
    <row r="28549" ht="10.199999999999999" hidden="1" x14ac:dyDescent="0.2"/>
    <row r="28550" ht="10.199999999999999" hidden="1" x14ac:dyDescent="0.2"/>
    <row r="28551" ht="10.199999999999999" hidden="1" x14ac:dyDescent="0.2"/>
    <row r="28552" ht="10.199999999999999" hidden="1" x14ac:dyDescent="0.2"/>
    <row r="28553" ht="10.199999999999999" hidden="1" x14ac:dyDescent="0.2"/>
    <row r="28554" ht="10.199999999999999" hidden="1" x14ac:dyDescent="0.2"/>
    <row r="28555" ht="10.199999999999999" hidden="1" x14ac:dyDescent="0.2"/>
    <row r="28556" ht="10.199999999999999" hidden="1" x14ac:dyDescent="0.2"/>
    <row r="28557" ht="10.199999999999999" hidden="1" x14ac:dyDescent="0.2"/>
    <row r="28558" ht="10.199999999999999" hidden="1" x14ac:dyDescent="0.2"/>
    <row r="28559" ht="10.199999999999999" hidden="1" x14ac:dyDescent="0.2"/>
    <row r="28560" ht="10.199999999999999" hidden="1" x14ac:dyDescent="0.2"/>
    <row r="28561" ht="10.199999999999999" hidden="1" x14ac:dyDescent="0.2"/>
    <row r="28562" ht="10.199999999999999" hidden="1" x14ac:dyDescent="0.2"/>
    <row r="28563" ht="10.199999999999999" hidden="1" x14ac:dyDescent="0.2"/>
    <row r="28564" ht="10.199999999999999" hidden="1" x14ac:dyDescent="0.2"/>
    <row r="28565" ht="10.199999999999999" hidden="1" x14ac:dyDescent="0.2"/>
    <row r="28566" ht="10.199999999999999" hidden="1" x14ac:dyDescent="0.2"/>
    <row r="28567" ht="10.199999999999999" hidden="1" x14ac:dyDescent="0.2"/>
    <row r="28568" ht="10.199999999999999" hidden="1" x14ac:dyDescent="0.2"/>
    <row r="28569" ht="10.199999999999999" hidden="1" x14ac:dyDescent="0.2"/>
    <row r="28570" ht="10.199999999999999" hidden="1" x14ac:dyDescent="0.2"/>
    <row r="28571" ht="10.199999999999999" hidden="1" x14ac:dyDescent="0.2"/>
    <row r="28572" ht="10.199999999999999" hidden="1" x14ac:dyDescent="0.2"/>
    <row r="28573" ht="10.199999999999999" hidden="1" x14ac:dyDescent="0.2"/>
    <row r="28574" ht="10.199999999999999" hidden="1" x14ac:dyDescent="0.2"/>
    <row r="28575" ht="10.199999999999999" hidden="1" x14ac:dyDescent="0.2"/>
    <row r="28576" ht="10.199999999999999" hidden="1" x14ac:dyDescent="0.2"/>
    <row r="28577" ht="10.199999999999999" hidden="1" x14ac:dyDescent="0.2"/>
    <row r="28578" ht="10.199999999999999" hidden="1" x14ac:dyDescent="0.2"/>
    <row r="28579" ht="10.199999999999999" hidden="1" x14ac:dyDescent="0.2"/>
    <row r="28580" ht="10.199999999999999" hidden="1" x14ac:dyDescent="0.2"/>
    <row r="28581" ht="10.199999999999999" hidden="1" x14ac:dyDescent="0.2"/>
    <row r="28582" ht="10.199999999999999" hidden="1" x14ac:dyDescent="0.2"/>
    <row r="28583" ht="10.199999999999999" hidden="1" x14ac:dyDescent="0.2"/>
    <row r="28584" ht="10.199999999999999" hidden="1" x14ac:dyDescent="0.2"/>
    <row r="28585" ht="10.199999999999999" hidden="1" x14ac:dyDescent="0.2"/>
    <row r="28586" ht="10.199999999999999" hidden="1" x14ac:dyDescent="0.2"/>
    <row r="28587" ht="10.199999999999999" hidden="1" x14ac:dyDescent="0.2"/>
    <row r="28588" ht="10.199999999999999" hidden="1" x14ac:dyDescent="0.2"/>
    <row r="28589" ht="10.199999999999999" hidden="1" x14ac:dyDescent="0.2"/>
    <row r="28590" ht="10.199999999999999" hidden="1" x14ac:dyDescent="0.2"/>
    <row r="28591" ht="10.199999999999999" hidden="1" x14ac:dyDescent="0.2"/>
    <row r="28592" ht="10.199999999999999" hidden="1" x14ac:dyDescent="0.2"/>
    <row r="28593" ht="10.199999999999999" hidden="1" x14ac:dyDescent="0.2"/>
    <row r="28594" ht="10.199999999999999" hidden="1" x14ac:dyDescent="0.2"/>
    <row r="28595" ht="10.199999999999999" hidden="1" x14ac:dyDescent="0.2"/>
    <row r="28596" ht="10.199999999999999" hidden="1" x14ac:dyDescent="0.2"/>
    <row r="28597" ht="10.199999999999999" hidden="1" x14ac:dyDescent="0.2"/>
    <row r="28598" ht="10.199999999999999" hidden="1" x14ac:dyDescent="0.2"/>
    <row r="28599" ht="10.199999999999999" hidden="1" x14ac:dyDescent="0.2"/>
    <row r="28600" ht="10.199999999999999" hidden="1" x14ac:dyDescent="0.2"/>
    <row r="28601" ht="10.199999999999999" hidden="1" x14ac:dyDescent="0.2"/>
    <row r="28602" ht="10.199999999999999" hidden="1" x14ac:dyDescent="0.2"/>
    <row r="28603" ht="10.199999999999999" hidden="1" x14ac:dyDescent="0.2"/>
    <row r="28604" ht="10.199999999999999" hidden="1" x14ac:dyDescent="0.2"/>
    <row r="28605" ht="10.199999999999999" hidden="1" x14ac:dyDescent="0.2"/>
    <row r="28606" ht="10.199999999999999" hidden="1" x14ac:dyDescent="0.2"/>
    <row r="28607" ht="10.199999999999999" hidden="1" x14ac:dyDescent="0.2"/>
    <row r="28608" ht="10.199999999999999" hidden="1" x14ac:dyDescent="0.2"/>
    <row r="28609" ht="10.199999999999999" hidden="1" x14ac:dyDescent="0.2"/>
    <row r="28610" ht="10.199999999999999" hidden="1" x14ac:dyDescent="0.2"/>
    <row r="28611" ht="10.199999999999999" hidden="1" x14ac:dyDescent="0.2"/>
    <row r="28612" ht="10.199999999999999" hidden="1" x14ac:dyDescent="0.2"/>
    <row r="28613" ht="10.199999999999999" hidden="1" x14ac:dyDescent="0.2"/>
    <row r="28614" ht="10.199999999999999" hidden="1" x14ac:dyDescent="0.2"/>
    <row r="28615" ht="10.199999999999999" hidden="1" x14ac:dyDescent="0.2"/>
    <row r="28616" ht="10.199999999999999" hidden="1" x14ac:dyDescent="0.2"/>
    <row r="28617" ht="10.199999999999999" hidden="1" x14ac:dyDescent="0.2"/>
    <row r="28618" ht="10.199999999999999" hidden="1" x14ac:dyDescent="0.2"/>
    <row r="28619" ht="10.199999999999999" hidden="1" x14ac:dyDescent="0.2"/>
    <row r="28620" ht="10.199999999999999" hidden="1" x14ac:dyDescent="0.2"/>
    <row r="28621" ht="10.199999999999999" hidden="1" x14ac:dyDescent="0.2"/>
    <row r="28622" ht="10.199999999999999" hidden="1" x14ac:dyDescent="0.2"/>
    <row r="28623" ht="10.199999999999999" hidden="1" x14ac:dyDescent="0.2"/>
    <row r="28624" ht="10.199999999999999" hidden="1" x14ac:dyDescent="0.2"/>
    <row r="28625" ht="10.199999999999999" hidden="1" x14ac:dyDescent="0.2"/>
    <row r="28626" ht="10.199999999999999" hidden="1" x14ac:dyDescent="0.2"/>
    <row r="28627" ht="10.199999999999999" hidden="1" x14ac:dyDescent="0.2"/>
    <row r="28628" ht="10.199999999999999" hidden="1" x14ac:dyDescent="0.2"/>
    <row r="28629" ht="10.199999999999999" hidden="1" x14ac:dyDescent="0.2"/>
    <row r="28630" ht="10.199999999999999" hidden="1" x14ac:dyDescent="0.2"/>
    <row r="28631" ht="10.199999999999999" hidden="1" x14ac:dyDescent="0.2"/>
    <row r="28632" ht="10.199999999999999" hidden="1" x14ac:dyDescent="0.2"/>
    <row r="28633" ht="10.199999999999999" hidden="1" x14ac:dyDescent="0.2"/>
    <row r="28634" ht="10.199999999999999" hidden="1" x14ac:dyDescent="0.2"/>
    <row r="28635" ht="10.199999999999999" hidden="1" x14ac:dyDescent="0.2"/>
    <row r="28636" ht="10.199999999999999" hidden="1" x14ac:dyDescent="0.2"/>
    <row r="28637" ht="10.199999999999999" hidden="1" x14ac:dyDescent="0.2"/>
    <row r="28638" ht="10.199999999999999" hidden="1" x14ac:dyDescent="0.2"/>
    <row r="28639" ht="10.199999999999999" hidden="1" x14ac:dyDescent="0.2"/>
    <row r="28640" ht="10.199999999999999" hidden="1" x14ac:dyDescent="0.2"/>
    <row r="28641" ht="10.199999999999999" hidden="1" x14ac:dyDescent="0.2"/>
    <row r="28642" ht="10.199999999999999" hidden="1" x14ac:dyDescent="0.2"/>
    <row r="28643" ht="10.199999999999999" hidden="1" x14ac:dyDescent="0.2"/>
    <row r="28644" ht="10.199999999999999" hidden="1" x14ac:dyDescent="0.2"/>
    <row r="28645" ht="10.199999999999999" hidden="1" x14ac:dyDescent="0.2"/>
    <row r="28646" ht="10.199999999999999" hidden="1" x14ac:dyDescent="0.2"/>
    <row r="28647" ht="10.199999999999999" hidden="1" x14ac:dyDescent="0.2"/>
    <row r="28648" ht="10.199999999999999" hidden="1" x14ac:dyDescent="0.2"/>
    <row r="28649" ht="10.199999999999999" hidden="1" x14ac:dyDescent="0.2"/>
    <row r="28650" ht="10.199999999999999" hidden="1" x14ac:dyDescent="0.2"/>
    <row r="28651" ht="10.199999999999999" hidden="1" x14ac:dyDescent="0.2"/>
    <row r="28652" ht="10.199999999999999" hidden="1" x14ac:dyDescent="0.2"/>
    <row r="28653" ht="10.199999999999999" hidden="1" x14ac:dyDescent="0.2"/>
    <row r="28654" ht="10.199999999999999" hidden="1" x14ac:dyDescent="0.2"/>
    <row r="28655" ht="10.199999999999999" hidden="1" x14ac:dyDescent="0.2"/>
    <row r="28656" ht="10.199999999999999" hidden="1" x14ac:dyDescent="0.2"/>
    <row r="28657" ht="10.199999999999999" hidden="1" x14ac:dyDescent="0.2"/>
    <row r="28658" ht="10.199999999999999" hidden="1" x14ac:dyDescent="0.2"/>
    <row r="28659" ht="10.199999999999999" hidden="1" x14ac:dyDescent="0.2"/>
    <row r="28660" ht="10.199999999999999" hidden="1" x14ac:dyDescent="0.2"/>
    <row r="28661" ht="10.199999999999999" hidden="1" x14ac:dyDescent="0.2"/>
    <row r="28662" ht="10.199999999999999" hidden="1" x14ac:dyDescent="0.2"/>
    <row r="28663" ht="10.199999999999999" hidden="1" x14ac:dyDescent="0.2"/>
    <row r="28664" ht="10.199999999999999" hidden="1" x14ac:dyDescent="0.2"/>
    <row r="28665" ht="10.199999999999999" hidden="1" x14ac:dyDescent="0.2"/>
    <row r="28666" ht="10.199999999999999" hidden="1" x14ac:dyDescent="0.2"/>
    <row r="28667" ht="10.199999999999999" hidden="1" x14ac:dyDescent="0.2"/>
    <row r="28668" ht="10.199999999999999" hidden="1" x14ac:dyDescent="0.2"/>
    <row r="28669" ht="10.199999999999999" hidden="1" x14ac:dyDescent="0.2"/>
    <row r="28670" ht="10.199999999999999" hidden="1" x14ac:dyDescent="0.2"/>
    <row r="28671" ht="10.199999999999999" hidden="1" x14ac:dyDescent="0.2"/>
    <row r="28672" ht="10.199999999999999" hidden="1" x14ac:dyDescent="0.2"/>
    <row r="28673" ht="10.199999999999999" hidden="1" x14ac:dyDescent="0.2"/>
    <row r="28674" ht="10.199999999999999" hidden="1" x14ac:dyDescent="0.2"/>
    <row r="28675" ht="10.199999999999999" hidden="1" x14ac:dyDescent="0.2"/>
    <row r="28676" ht="10.199999999999999" hidden="1" x14ac:dyDescent="0.2"/>
    <row r="28677" ht="10.199999999999999" hidden="1" x14ac:dyDescent="0.2"/>
    <row r="28678" ht="10.199999999999999" hidden="1" x14ac:dyDescent="0.2"/>
    <row r="28679" ht="10.199999999999999" hidden="1" x14ac:dyDescent="0.2"/>
    <row r="28680" ht="10.199999999999999" hidden="1" x14ac:dyDescent="0.2"/>
    <row r="28681" ht="10.199999999999999" hidden="1" x14ac:dyDescent="0.2"/>
    <row r="28682" ht="10.199999999999999" hidden="1" x14ac:dyDescent="0.2"/>
    <row r="28683" ht="10.199999999999999" hidden="1" x14ac:dyDescent="0.2"/>
    <row r="28684" ht="10.199999999999999" hidden="1" x14ac:dyDescent="0.2"/>
    <row r="28685" ht="10.199999999999999" hidden="1" x14ac:dyDescent="0.2"/>
    <row r="28686" ht="10.199999999999999" hidden="1" x14ac:dyDescent="0.2"/>
    <row r="28687" ht="10.199999999999999" hidden="1" x14ac:dyDescent="0.2"/>
    <row r="28688" ht="10.199999999999999" hidden="1" x14ac:dyDescent="0.2"/>
    <row r="28689" ht="10.199999999999999" hidden="1" x14ac:dyDescent="0.2"/>
    <row r="28690" ht="10.199999999999999" hidden="1" x14ac:dyDescent="0.2"/>
    <row r="28691" ht="10.199999999999999" hidden="1" x14ac:dyDescent="0.2"/>
    <row r="28692" ht="10.199999999999999" hidden="1" x14ac:dyDescent="0.2"/>
    <row r="28693" ht="10.199999999999999" hidden="1" x14ac:dyDescent="0.2"/>
    <row r="28694" ht="10.199999999999999" hidden="1" x14ac:dyDescent="0.2"/>
    <row r="28695" ht="10.199999999999999" hidden="1" x14ac:dyDescent="0.2"/>
    <row r="28696" ht="10.199999999999999" hidden="1" x14ac:dyDescent="0.2"/>
    <row r="28697" ht="10.199999999999999" hidden="1" x14ac:dyDescent="0.2"/>
    <row r="28698" ht="10.199999999999999" hidden="1" x14ac:dyDescent="0.2"/>
    <row r="28699" ht="10.199999999999999" hidden="1" x14ac:dyDescent="0.2"/>
    <row r="28700" ht="10.199999999999999" hidden="1" x14ac:dyDescent="0.2"/>
    <row r="28701" ht="10.199999999999999" hidden="1" x14ac:dyDescent="0.2"/>
    <row r="28702" ht="10.199999999999999" hidden="1" x14ac:dyDescent="0.2"/>
    <row r="28703" ht="10.199999999999999" hidden="1" x14ac:dyDescent="0.2"/>
    <row r="28704" ht="10.199999999999999" hidden="1" x14ac:dyDescent="0.2"/>
    <row r="28705" ht="10.199999999999999" hidden="1" x14ac:dyDescent="0.2"/>
    <row r="28706" ht="10.199999999999999" hidden="1" x14ac:dyDescent="0.2"/>
    <row r="28707" ht="10.199999999999999" hidden="1" x14ac:dyDescent="0.2"/>
    <row r="28708" ht="10.199999999999999" hidden="1" x14ac:dyDescent="0.2"/>
    <row r="28709" ht="10.199999999999999" hidden="1" x14ac:dyDescent="0.2"/>
    <row r="28710" ht="10.199999999999999" hidden="1" x14ac:dyDescent="0.2"/>
    <row r="28711" ht="10.199999999999999" hidden="1" x14ac:dyDescent="0.2"/>
    <row r="28712" ht="10.199999999999999" hidden="1" x14ac:dyDescent="0.2"/>
    <row r="28713" ht="10.199999999999999" hidden="1" x14ac:dyDescent="0.2"/>
    <row r="28714" ht="10.199999999999999" hidden="1" x14ac:dyDescent="0.2"/>
    <row r="28715" ht="10.199999999999999" hidden="1" x14ac:dyDescent="0.2"/>
    <row r="28716" ht="10.199999999999999" hidden="1" x14ac:dyDescent="0.2"/>
    <row r="28717" ht="10.199999999999999" hidden="1" x14ac:dyDescent="0.2"/>
    <row r="28718" ht="10.199999999999999" hidden="1" x14ac:dyDescent="0.2"/>
    <row r="28719" ht="10.199999999999999" hidden="1" x14ac:dyDescent="0.2"/>
    <row r="28720" ht="10.199999999999999" hidden="1" x14ac:dyDescent="0.2"/>
    <row r="28721" ht="10.199999999999999" hidden="1" x14ac:dyDescent="0.2"/>
    <row r="28722" ht="10.199999999999999" hidden="1" x14ac:dyDescent="0.2"/>
    <row r="28723" ht="10.199999999999999" hidden="1" x14ac:dyDescent="0.2"/>
    <row r="28724" ht="10.199999999999999" hidden="1" x14ac:dyDescent="0.2"/>
    <row r="28725" ht="10.199999999999999" hidden="1" x14ac:dyDescent="0.2"/>
    <row r="28726" ht="10.199999999999999" hidden="1" x14ac:dyDescent="0.2"/>
    <row r="28727" ht="10.199999999999999" hidden="1" x14ac:dyDescent="0.2"/>
    <row r="28728" ht="10.199999999999999" hidden="1" x14ac:dyDescent="0.2"/>
    <row r="28729" ht="10.199999999999999" hidden="1" x14ac:dyDescent="0.2"/>
    <row r="28730" ht="10.199999999999999" hidden="1" x14ac:dyDescent="0.2"/>
    <row r="28731" ht="10.199999999999999" hidden="1" x14ac:dyDescent="0.2"/>
    <row r="28732" ht="10.199999999999999" hidden="1" x14ac:dyDescent="0.2"/>
    <row r="28733" ht="10.199999999999999" hidden="1" x14ac:dyDescent="0.2"/>
    <row r="28734" ht="10.199999999999999" hidden="1" x14ac:dyDescent="0.2"/>
    <row r="28735" ht="10.199999999999999" hidden="1" x14ac:dyDescent="0.2"/>
    <row r="28736" ht="10.199999999999999" hidden="1" x14ac:dyDescent="0.2"/>
    <row r="28737" ht="10.199999999999999" hidden="1" x14ac:dyDescent="0.2"/>
    <row r="28738" ht="10.199999999999999" hidden="1" x14ac:dyDescent="0.2"/>
    <row r="28739" ht="10.199999999999999" hidden="1" x14ac:dyDescent="0.2"/>
    <row r="28740" ht="10.199999999999999" hidden="1" x14ac:dyDescent="0.2"/>
    <row r="28741" ht="10.199999999999999" hidden="1" x14ac:dyDescent="0.2"/>
    <row r="28742" ht="10.199999999999999" hidden="1" x14ac:dyDescent="0.2"/>
    <row r="28743" ht="10.199999999999999" hidden="1" x14ac:dyDescent="0.2"/>
    <row r="28744" ht="10.199999999999999" hidden="1" x14ac:dyDescent="0.2"/>
    <row r="28745" ht="10.199999999999999" hidden="1" x14ac:dyDescent="0.2"/>
    <row r="28746" ht="10.199999999999999" hidden="1" x14ac:dyDescent="0.2"/>
    <row r="28747" ht="10.199999999999999" hidden="1" x14ac:dyDescent="0.2"/>
    <row r="28748" ht="10.199999999999999" hidden="1" x14ac:dyDescent="0.2"/>
    <row r="28749" ht="10.199999999999999" hidden="1" x14ac:dyDescent="0.2"/>
    <row r="28750" ht="10.199999999999999" hidden="1" x14ac:dyDescent="0.2"/>
    <row r="28751" ht="10.199999999999999" hidden="1" x14ac:dyDescent="0.2"/>
    <row r="28752" ht="10.199999999999999" hidden="1" x14ac:dyDescent="0.2"/>
    <row r="28753" ht="10.199999999999999" hidden="1" x14ac:dyDescent="0.2"/>
    <row r="28754" ht="10.199999999999999" hidden="1" x14ac:dyDescent="0.2"/>
    <row r="28755" ht="10.199999999999999" hidden="1" x14ac:dyDescent="0.2"/>
    <row r="28756" ht="10.199999999999999" hidden="1" x14ac:dyDescent="0.2"/>
    <row r="28757" ht="10.199999999999999" hidden="1" x14ac:dyDescent="0.2"/>
    <row r="28758" ht="10.199999999999999" hidden="1" x14ac:dyDescent="0.2"/>
    <row r="28759" ht="10.199999999999999" hidden="1" x14ac:dyDescent="0.2"/>
    <row r="28760" ht="10.199999999999999" hidden="1" x14ac:dyDescent="0.2"/>
    <row r="28761" ht="10.199999999999999" hidden="1" x14ac:dyDescent="0.2"/>
    <row r="28762" ht="10.199999999999999" hidden="1" x14ac:dyDescent="0.2"/>
    <row r="28763" ht="10.199999999999999" hidden="1" x14ac:dyDescent="0.2"/>
    <row r="28764" ht="10.199999999999999" hidden="1" x14ac:dyDescent="0.2"/>
    <row r="28765" ht="10.199999999999999" hidden="1" x14ac:dyDescent="0.2"/>
    <row r="28766" ht="10.199999999999999" hidden="1" x14ac:dyDescent="0.2"/>
    <row r="28767" ht="10.199999999999999" hidden="1" x14ac:dyDescent="0.2"/>
    <row r="28768" ht="10.199999999999999" hidden="1" x14ac:dyDescent="0.2"/>
    <row r="28769" ht="10.199999999999999" hidden="1" x14ac:dyDescent="0.2"/>
    <row r="28770" ht="10.199999999999999" hidden="1" x14ac:dyDescent="0.2"/>
    <row r="28771" ht="10.199999999999999" hidden="1" x14ac:dyDescent="0.2"/>
    <row r="28772" ht="10.199999999999999" hidden="1" x14ac:dyDescent="0.2"/>
    <row r="28773" ht="10.199999999999999" hidden="1" x14ac:dyDescent="0.2"/>
    <row r="28774" ht="10.199999999999999" hidden="1" x14ac:dyDescent="0.2"/>
    <row r="28775" ht="10.199999999999999" hidden="1" x14ac:dyDescent="0.2"/>
    <row r="28776" ht="10.199999999999999" hidden="1" x14ac:dyDescent="0.2"/>
    <row r="28777" ht="10.199999999999999" hidden="1" x14ac:dyDescent="0.2"/>
    <row r="28778" ht="10.199999999999999" hidden="1" x14ac:dyDescent="0.2"/>
    <row r="28779" ht="10.199999999999999" hidden="1" x14ac:dyDescent="0.2"/>
    <row r="28780" ht="10.199999999999999" hidden="1" x14ac:dyDescent="0.2"/>
    <row r="28781" ht="10.199999999999999" hidden="1" x14ac:dyDescent="0.2"/>
    <row r="28782" ht="10.199999999999999" hidden="1" x14ac:dyDescent="0.2"/>
    <row r="28783" ht="10.199999999999999" hidden="1" x14ac:dyDescent="0.2"/>
    <row r="28784" ht="10.199999999999999" hidden="1" x14ac:dyDescent="0.2"/>
    <row r="28785" ht="10.199999999999999" hidden="1" x14ac:dyDescent="0.2"/>
    <row r="28786" ht="10.199999999999999" hidden="1" x14ac:dyDescent="0.2"/>
    <row r="28787" ht="10.199999999999999" hidden="1" x14ac:dyDescent="0.2"/>
    <row r="28788" ht="10.199999999999999" hidden="1" x14ac:dyDescent="0.2"/>
    <row r="28789" ht="10.199999999999999" hidden="1" x14ac:dyDescent="0.2"/>
    <row r="28790" ht="10.199999999999999" hidden="1" x14ac:dyDescent="0.2"/>
    <row r="28791" ht="10.199999999999999" hidden="1" x14ac:dyDescent="0.2"/>
    <row r="28792" ht="10.199999999999999" hidden="1" x14ac:dyDescent="0.2"/>
    <row r="28793" ht="10.199999999999999" hidden="1" x14ac:dyDescent="0.2"/>
    <row r="28794" ht="10.199999999999999" hidden="1" x14ac:dyDescent="0.2"/>
    <row r="28795" ht="10.199999999999999" hidden="1" x14ac:dyDescent="0.2"/>
    <row r="28796" ht="10.199999999999999" hidden="1" x14ac:dyDescent="0.2"/>
    <row r="28797" ht="10.199999999999999" hidden="1" x14ac:dyDescent="0.2"/>
    <row r="28798" ht="10.199999999999999" hidden="1" x14ac:dyDescent="0.2"/>
    <row r="28799" ht="10.199999999999999" hidden="1" x14ac:dyDescent="0.2"/>
    <row r="28800" ht="10.199999999999999" hidden="1" x14ac:dyDescent="0.2"/>
    <row r="28801" ht="10.199999999999999" hidden="1" x14ac:dyDescent="0.2"/>
    <row r="28802" ht="10.199999999999999" hidden="1" x14ac:dyDescent="0.2"/>
    <row r="28803" ht="10.199999999999999" hidden="1" x14ac:dyDescent="0.2"/>
    <row r="28804" ht="10.199999999999999" hidden="1" x14ac:dyDescent="0.2"/>
    <row r="28805" ht="10.199999999999999" hidden="1" x14ac:dyDescent="0.2"/>
    <row r="28806" ht="10.199999999999999" hidden="1" x14ac:dyDescent="0.2"/>
    <row r="28807" ht="10.199999999999999" hidden="1" x14ac:dyDescent="0.2"/>
    <row r="28808" ht="10.199999999999999" hidden="1" x14ac:dyDescent="0.2"/>
    <row r="28809" ht="10.199999999999999" hidden="1" x14ac:dyDescent="0.2"/>
    <row r="28810" ht="10.199999999999999" hidden="1" x14ac:dyDescent="0.2"/>
    <row r="28811" ht="10.199999999999999" hidden="1" x14ac:dyDescent="0.2"/>
    <row r="28812" ht="10.199999999999999" hidden="1" x14ac:dyDescent="0.2"/>
    <row r="28813" ht="10.199999999999999" hidden="1" x14ac:dyDescent="0.2"/>
    <row r="28814" ht="10.199999999999999" hidden="1" x14ac:dyDescent="0.2"/>
    <row r="28815" ht="10.199999999999999" hidden="1" x14ac:dyDescent="0.2"/>
    <row r="28816" ht="10.199999999999999" hidden="1" x14ac:dyDescent="0.2"/>
    <row r="28817" ht="10.199999999999999" hidden="1" x14ac:dyDescent="0.2"/>
    <row r="28818" ht="10.199999999999999" hidden="1" x14ac:dyDescent="0.2"/>
    <row r="28819" ht="10.199999999999999" hidden="1" x14ac:dyDescent="0.2"/>
    <row r="28820" ht="10.199999999999999" hidden="1" x14ac:dyDescent="0.2"/>
    <row r="28821" ht="10.199999999999999" hidden="1" x14ac:dyDescent="0.2"/>
    <row r="28822" ht="10.199999999999999" hidden="1" x14ac:dyDescent="0.2"/>
    <row r="28823" ht="10.199999999999999" hidden="1" x14ac:dyDescent="0.2"/>
    <row r="28824" ht="10.199999999999999" hidden="1" x14ac:dyDescent="0.2"/>
    <row r="28825" ht="10.199999999999999" hidden="1" x14ac:dyDescent="0.2"/>
    <row r="28826" ht="10.199999999999999" hidden="1" x14ac:dyDescent="0.2"/>
    <row r="28827" ht="10.199999999999999" hidden="1" x14ac:dyDescent="0.2"/>
    <row r="28828" ht="10.199999999999999" hidden="1" x14ac:dyDescent="0.2"/>
    <row r="28829" ht="10.199999999999999" hidden="1" x14ac:dyDescent="0.2"/>
    <row r="28830" ht="10.199999999999999" hidden="1" x14ac:dyDescent="0.2"/>
    <row r="28831" ht="10.199999999999999" hidden="1" x14ac:dyDescent="0.2"/>
    <row r="28832" ht="10.199999999999999" hidden="1" x14ac:dyDescent="0.2"/>
    <row r="28833" ht="10.199999999999999" hidden="1" x14ac:dyDescent="0.2"/>
    <row r="28834" ht="10.199999999999999" hidden="1" x14ac:dyDescent="0.2"/>
    <row r="28835" ht="10.199999999999999" hidden="1" x14ac:dyDescent="0.2"/>
    <row r="28836" ht="10.199999999999999" hidden="1" x14ac:dyDescent="0.2"/>
    <row r="28837" ht="10.199999999999999" hidden="1" x14ac:dyDescent="0.2"/>
    <row r="28838" ht="10.199999999999999" hidden="1" x14ac:dyDescent="0.2"/>
    <row r="28839" ht="10.199999999999999" hidden="1" x14ac:dyDescent="0.2"/>
    <row r="28840" ht="10.199999999999999" hidden="1" x14ac:dyDescent="0.2"/>
    <row r="28841" ht="10.199999999999999" hidden="1" x14ac:dyDescent="0.2"/>
    <row r="28842" ht="10.199999999999999" hidden="1" x14ac:dyDescent="0.2"/>
    <row r="28843" ht="10.199999999999999" hidden="1" x14ac:dyDescent="0.2"/>
    <row r="28844" ht="10.199999999999999" hidden="1" x14ac:dyDescent="0.2"/>
    <row r="28845" ht="10.199999999999999" hidden="1" x14ac:dyDescent="0.2"/>
    <row r="28846" ht="10.199999999999999" hidden="1" x14ac:dyDescent="0.2"/>
    <row r="28847" ht="10.199999999999999" hidden="1" x14ac:dyDescent="0.2"/>
    <row r="28848" ht="10.199999999999999" hidden="1" x14ac:dyDescent="0.2"/>
    <row r="28849" ht="10.199999999999999" hidden="1" x14ac:dyDescent="0.2"/>
    <row r="28850" ht="10.199999999999999" hidden="1" x14ac:dyDescent="0.2"/>
    <row r="28851" ht="10.199999999999999" hidden="1" x14ac:dyDescent="0.2"/>
    <row r="28852" ht="10.199999999999999" hidden="1" x14ac:dyDescent="0.2"/>
    <row r="28853" ht="10.199999999999999" hidden="1" x14ac:dyDescent="0.2"/>
    <row r="28854" ht="10.199999999999999" hidden="1" x14ac:dyDescent="0.2"/>
    <row r="28855" ht="10.199999999999999" hidden="1" x14ac:dyDescent="0.2"/>
    <row r="28856" ht="10.199999999999999" hidden="1" x14ac:dyDescent="0.2"/>
    <row r="28857" ht="10.199999999999999" hidden="1" x14ac:dyDescent="0.2"/>
    <row r="28858" ht="10.199999999999999" hidden="1" x14ac:dyDescent="0.2"/>
    <row r="28859" ht="10.199999999999999" hidden="1" x14ac:dyDescent="0.2"/>
    <row r="28860" ht="10.199999999999999" hidden="1" x14ac:dyDescent="0.2"/>
    <row r="28861" ht="10.199999999999999" hidden="1" x14ac:dyDescent="0.2"/>
    <row r="28862" ht="10.199999999999999" hidden="1" x14ac:dyDescent="0.2"/>
    <row r="28863" ht="10.199999999999999" hidden="1" x14ac:dyDescent="0.2"/>
    <row r="28864" ht="10.199999999999999" hidden="1" x14ac:dyDescent="0.2"/>
    <row r="28865" ht="10.199999999999999" hidden="1" x14ac:dyDescent="0.2"/>
    <row r="28866" ht="10.199999999999999" hidden="1" x14ac:dyDescent="0.2"/>
    <row r="28867" ht="10.199999999999999" hidden="1" x14ac:dyDescent="0.2"/>
    <row r="28868" ht="10.199999999999999" hidden="1" x14ac:dyDescent="0.2"/>
    <row r="28869" ht="10.199999999999999" hidden="1" x14ac:dyDescent="0.2"/>
    <row r="28870" ht="10.199999999999999" hidden="1" x14ac:dyDescent="0.2"/>
    <row r="28871" ht="10.199999999999999" hidden="1" x14ac:dyDescent="0.2"/>
    <row r="28872" ht="10.199999999999999" hidden="1" x14ac:dyDescent="0.2"/>
    <row r="28873" ht="10.199999999999999" hidden="1" x14ac:dyDescent="0.2"/>
    <row r="28874" ht="10.199999999999999" hidden="1" x14ac:dyDescent="0.2"/>
    <row r="28875" ht="10.199999999999999" hidden="1" x14ac:dyDescent="0.2"/>
    <row r="28876" ht="10.199999999999999" hidden="1" x14ac:dyDescent="0.2"/>
    <row r="28877" ht="10.199999999999999" hidden="1" x14ac:dyDescent="0.2"/>
    <row r="28878" ht="10.199999999999999" hidden="1" x14ac:dyDescent="0.2"/>
    <row r="28879" ht="10.199999999999999" hidden="1" x14ac:dyDescent="0.2"/>
    <row r="28880" ht="10.199999999999999" hidden="1" x14ac:dyDescent="0.2"/>
    <row r="28881" ht="10.199999999999999" hidden="1" x14ac:dyDescent="0.2"/>
    <row r="28882" ht="10.199999999999999" hidden="1" x14ac:dyDescent="0.2"/>
    <row r="28883" ht="10.199999999999999" hidden="1" x14ac:dyDescent="0.2"/>
    <row r="28884" ht="10.199999999999999" hidden="1" x14ac:dyDescent="0.2"/>
    <row r="28885" ht="10.199999999999999" hidden="1" x14ac:dyDescent="0.2"/>
    <row r="28886" ht="10.199999999999999" hidden="1" x14ac:dyDescent="0.2"/>
    <row r="28887" ht="10.199999999999999" hidden="1" x14ac:dyDescent="0.2"/>
    <row r="28888" ht="10.199999999999999" hidden="1" x14ac:dyDescent="0.2"/>
    <row r="28889" ht="10.199999999999999" hidden="1" x14ac:dyDescent="0.2"/>
    <row r="28890" ht="10.199999999999999" hidden="1" x14ac:dyDescent="0.2"/>
    <row r="28891" ht="10.199999999999999" hidden="1" x14ac:dyDescent="0.2"/>
    <row r="28892" ht="10.199999999999999" hidden="1" x14ac:dyDescent="0.2"/>
    <row r="28893" ht="10.199999999999999" hidden="1" x14ac:dyDescent="0.2"/>
    <row r="28894" ht="10.199999999999999" hidden="1" x14ac:dyDescent="0.2"/>
    <row r="28895" ht="10.199999999999999" hidden="1" x14ac:dyDescent="0.2"/>
    <row r="28896" ht="10.199999999999999" hidden="1" x14ac:dyDescent="0.2"/>
    <row r="28897" ht="10.199999999999999" hidden="1" x14ac:dyDescent="0.2"/>
    <row r="28898" ht="10.199999999999999" hidden="1" x14ac:dyDescent="0.2"/>
    <row r="28899" ht="10.199999999999999" hidden="1" x14ac:dyDescent="0.2"/>
    <row r="28900" ht="10.199999999999999" hidden="1" x14ac:dyDescent="0.2"/>
    <row r="28901" ht="10.199999999999999" hidden="1" x14ac:dyDescent="0.2"/>
    <row r="28902" ht="10.199999999999999" hidden="1" x14ac:dyDescent="0.2"/>
    <row r="28903" ht="10.199999999999999" hidden="1" x14ac:dyDescent="0.2"/>
    <row r="28904" ht="10.199999999999999" hidden="1" x14ac:dyDescent="0.2"/>
    <row r="28905" ht="10.199999999999999" hidden="1" x14ac:dyDescent="0.2"/>
    <row r="28906" ht="10.199999999999999" hidden="1" x14ac:dyDescent="0.2"/>
    <row r="28907" ht="10.199999999999999" hidden="1" x14ac:dyDescent="0.2"/>
    <row r="28908" ht="10.199999999999999" hidden="1" x14ac:dyDescent="0.2"/>
    <row r="28909" ht="10.199999999999999" hidden="1" x14ac:dyDescent="0.2"/>
    <row r="28910" ht="10.199999999999999" hidden="1" x14ac:dyDescent="0.2"/>
    <row r="28911" ht="10.199999999999999" hidden="1" x14ac:dyDescent="0.2"/>
    <row r="28912" ht="10.199999999999999" hidden="1" x14ac:dyDescent="0.2"/>
    <row r="28913" ht="10.199999999999999" hidden="1" x14ac:dyDescent="0.2"/>
    <row r="28914" ht="10.199999999999999" hidden="1" x14ac:dyDescent="0.2"/>
    <row r="28915" ht="10.199999999999999" hidden="1" x14ac:dyDescent="0.2"/>
    <row r="28916" ht="10.199999999999999" hidden="1" x14ac:dyDescent="0.2"/>
    <row r="28917" ht="10.199999999999999" hidden="1" x14ac:dyDescent="0.2"/>
    <row r="28918" ht="10.199999999999999" hidden="1" x14ac:dyDescent="0.2"/>
    <row r="28919" ht="10.199999999999999" hidden="1" x14ac:dyDescent="0.2"/>
    <row r="28920" ht="10.199999999999999" hidden="1" x14ac:dyDescent="0.2"/>
    <row r="28921" ht="10.199999999999999" hidden="1" x14ac:dyDescent="0.2"/>
    <row r="28922" ht="10.199999999999999" hidden="1" x14ac:dyDescent="0.2"/>
    <row r="28923" ht="10.199999999999999" hidden="1" x14ac:dyDescent="0.2"/>
    <row r="28924" ht="10.199999999999999" hidden="1" x14ac:dyDescent="0.2"/>
    <row r="28925" ht="10.199999999999999" hidden="1" x14ac:dyDescent="0.2"/>
    <row r="28926" ht="10.199999999999999" hidden="1" x14ac:dyDescent="0.2"/>
    <row r="28927" ht="10.199999999999999" hidden="1" x14ac:dyDescent="0.2"/>
    <row r="28928" ht="10.199999999999999" hidden="1" x14ac:dyDescent="0.2"/>
    <row r="28929" ht="10.199999999999999" hidden="1" x14ac:dyDescent="0.2"/>
    <row r="28930" ht="10.199999999999999" hidden="1" x14ac:dyDescent="0.2"/>
    <row r="28931" ht="10.199999999999999" hidden="1" x14ac:dyDescent="0.2"/>
    <row r="28932" ht="10.199999999999999" hidden="1" x14ac:dyDescent="0.2"/>
    <row r="28933" ht="10.199999999999999" hidden="1" x14ac:dyDescent="0.2"/>
    <row r="28934" ht="10.199999999999999" hidden="1" x14ac:dyDescent="0.2"/>
    <row r="28935" ht="10.199999999999999" hidden="1" x14ac:dyDescent="0.2"/>
    <row r="28936" ht="10.199999999999999" hidden="1" x14ac:dyDescent="0.2"/>
    <row r="28937" ht="10.199999999999999" hidden="1" x14ac:dyDescent="0.2"/>
    <row r="28938" ht="10.199999999999999" hidden="1" x14ac:dyDescent="0.2"/>
    <row r="28939" ht="10.199999999999999" hidden="1" x14ac:dyDescent="0.2"/>
    <row r="28940" ht="10.199999999999999" hidden="1" x14ac:dyDescent="0.2"/>
    <row r="28941" ht="10.199999999999999" hidden="1" x14ac:dyDescent="0.2"/>
    <row r="28942" ht="10.199999999999999" hidden="1" x14ac:dyDescent="0.2"/>
    <row r="28943" ht="10.199999999999999" hidden="1" x14ac:dyDescent="0.2"/>
    <row r="28944" ht="10.199999999999999" hidden="1" x14ac:dyDescent="0.2"/>
    <row r="28945" ht="10.199999999999999" hidden="1" x14ac:dyDescent="0.2"/>
    <row r="28946" ht="10.199999999999999" hidden="1" x14ac:dyDescent="0.2"/>
    <row r="28947" ht="10.199999999999999" hidden="1" x14ac:dyDescent="0.2"/>
    <row r="28948" ht="10.199999999999999" hidden="1" x14ac:dyDescent="0.2"/>
    <row r="28949" ht="10.199999999999999" hidden="1" x14ac:dyDescent="0.2"/>
    <row r="28950" ht="10.199999999999999" hidden="1" x14ac:dyDescent="0.2"/>
    <row r="28951" ht="10.199999999999999" hidden="1" x14ac:dyDescent="0.2"/>
    <row r="28952" ht="10.199999999999999" hidden="1" x14ac:dyDescent="0.2"/>
    <row r="28953" ht="10.199999999999999" hidden="1" x14ac:dyDescent="0.2"/>
    <row r="28954" ht="10.199999999999999" hidden="1" x14ac:dyDescent="0.2"/>
    <row r="28955" ht="10.199999999999999" hidden="1" x14ac:dyDescent="0.2"/>
    <row r="28956" ht="10.199999999999999" hidden="1" x14ac:dyDescent="0.2"/>
    <row r="28957" ht="10.199999999999999" hidden="1" x14ac:dyDescent="0.2"/>
    <row r="28958" ht="10.199999999999999" hidden="1" x14ac:dyDescent="0.2"/>
    <row r="28959" ht="10.199999999999999" hidden="1" x14ac:dyDescent="0.2"/>
    <row r="28960" ht="10.199999999999999" hidden="1" x14ac:dyDescent="0.2"/>
    <row r="28961" ht="10.199999999999999" hidden="1" x14ac:dyDescent="0.2"/>
    <row r="28962" ht="10.199999999999999" hidden="1" x14ac:dyDescent="0.2"/>
    <row r="28963" ht="10.199999999999999" hidden="1" x14ac:dyDescent="0.2"/>
    <row r="28964" ht="10.199999999999999" hidden="1" x14ac:dyDescent="0.2"/>
    <row r="28965" ht="10.199999999999999" hidden="1" x14ac:dyDescent="0.2"/>
    <row r="28966" ht="10.199999999999999" hidden="1" x14ac:dyDescent="0.2"/>
    <row r="28967" ht="10.199999999999999" hidden="1" x14ac:dyDescent="0.2"/>
    <row r="28968" ht="10.199999999999999" hidden="1" x14ac:dyDescent="0.2"/>
    <row r="28969" ht="10.199999999999999" hidden="1" x14ac:dyDescent="0.2"/>
    <row r="28970" ht="10.199999999999999" hidden="1" x14ac:dyDescent="0.2"/>
    <row r="28971" ht="10.199999999999999" hidden="1" x14ac:dyDescent="0.2"/>
    <row r="28972" ht="10.199999999999999" hidden="1" x14ac:dyDescent="0.2"/>
    <row r="28973" ht="10.199999999999999" hidden="1" x14ac:dyDescent="0.2"/>
    <row r="28974" ht="10.199999999999999" hidden="1" x14ac:dyDescent="0.2"/>
    <row r="28975" ht="10.199999999999999" hidden="1" x14ac:dyDescent="0.2"/>
    <row r="28976" ht="10.199999999999999" hidden="1" x14ac:dyDescent="0.2"/>
    <row r="28977" ht="10.199999999999999" hidden="1" x14ac:dyDescent="0.2"/>
    <row r="28978" ht="10.199999999999999" hidden="1" x14ac:dyDescent="0.2"/>
    <row r="28979" ht="10.199999999999999" hidden="1" x14ac:dyDescent="0.2"/>
    <row r="28980" ht="10.199999999999999" hidden="1" x14ac:dyDescent="0.2"/>
    <row r="28981" ht="10.199999999999999" hidden="1" x14ac:dyDescent="0.2"/>
    <row r="28982" ht="10.199999999999999" hidden="1" x14ac:dyDescent="0.2"/>
    <row r="28983" ht="10.199999999999999" hidden="1" x14ac:dyDescent="0.2"/>
    <row r="28984" ht="10.199999999999999" hidden="1" x14ac:dyDescent="0.2"/>
    <row r="28985" ht="10.199999999999999" hidden="1" x14ac:dyDescent="0.2"/>
    <row r="28986" ht="10.199999999999999" hidden="1" x14ac:dyDescent="0.2"/>
    <row r="28987" ht="10.199999999999999" hidden="1" x14ac:dyDescent="0.2"/>
    <row r="28988" ht="10.199999999999999" hidden="1" x14ac:dyDescent="0.2"/>
    <row r="28989" ht="10.199999999999999" hidden="1" x14ac:dyDescent="0.2"/>
    <row r="28990" ht="10.199999999999999" hidden="1" x14ac:dyDescent="0.2"/>
    <row r="28991" ht="10.199999999999999" hidden="1" x14ac:dyDescent="0.2"/>
    <row r="28992" ht="10.199999999999999" hidden="1" x14ac:dyDescent="0.2"/>
    <row r="28993" ht="10.199999999999999" hidden="1" x14ac:dyDescent="0.2"/>
    <row r="28994" ht="10.199999999999999" hidden="1" x14ac:dyDescent="0.2"/>
    <row r="28995" ht="10.199999999999999" hidden="1" x14ac:dyDescent="0.2"/>
    <row r="28996" ht="10.199999999999999" hidden="1" x14ac:dyDescent="0.2"/>
    <row r="28997" ht="10.199999999999999" hidden="1" x14ac:dyDescent="0.2"/>
    <row r="28998" ht="10.199999999999999" hidden="1" x14ac:dyDescent="0.2"/>
    <row r="28999" ht="10.199999999999999" hidden="1" x14ac:dyDescent="0.2"/>
    <row r="29000" ht="10.199999999999999" hidden="1" x14ac:dyDescent="0.2"/>
    <row r="29001" ht="10.199999999999999" hidden="1" x14ac:dyDescent="0.2"/>
    <row r="29002" ht="10.199999999999999" hidden="1" x14ac:dyDescent="0.2"/>
    <row r="29003" ht="10.199999999999999" hidden="1" x14ac:dyDescent="0.2"/>
    <row r="29004" ht="10.199999999999999" hidden="1" x14ac:dyDescent="0.2"/>
    <row r="29005" ht="10.199999999999999" hidden="1" x14ac:dyDescent="0.2"/>
    <row r="29006" ht="10.199999999999999" hidden="1" x14ac:dyDescent="0.2"/>
    <row r="29007" ht="10.199999999999999" hidden="1" x14ac:dyDescent="0.2"/>
    <row r="29008" ht="10.199999999999999" hidden="1" x14ac:dyDescent="0.2"/>
    <row r="29009" ht="10.199999999999999" hidden="1" x14ac:dyDescent="0.2"/>
    <row r="29010" ht="10.199999999999999" hidden="1" x14ac:dyDescent="0.2"/>
    <row r="29011" ht="10.199999999999999" hidden="1" x14ac:dyDescent="0.2"/>
    <row r="29012" ht="10.199999999999999" hidden="1" x14ac:dyDescent="0.2"/>
    <row r="29013" ht="10.199999999999999" hidden="1" x14ac:dyDescent="0.2"/>
    <row r="29014" ht="10.199999999999999" hidden="1" x14ac:dyDescent="0.2"/>
    <row r="29015" ht="10.199999999999999" hidden="1" x14ac:dyDescent="0.2"/>
    <row r="29016" ht="10.199999999999999" hidden="1" x14ac:dyDescent="0.2"/>
    <row r="29017" ht="10.199999999999999" hidden="1" x14ac:dyDescent="0.2"/>
    <row r="29018" ht="10.199999999999999" hidden="1" x14ac:dyDescent="0.2"/>
    <row r="29019" ht="10.199999999999999" hidden="1" x14ac:dyDescent="0.2"/>
    <row r="29020" ht="10.199999999999999" hidden="1" x14ac:dyDescent="0.2"/>
    <row r="29021" ht="10.199999999999999" hidden="1" x14ac:dyDescent="0.2"/>
    <row r="29022" ht="10.199999999999999" hidden="1" x14ac:dyDescent="0.2"/>
    <row r="29023" ht="10.199999999999999" hidden="1" x14ac:dyDescent="0.2"/>
    <row r="29024" ht="10.199999999999999" hidden="1" x14ac:dyDescent="0.2"/>
    <row r="29025" ht="10.199999999999999" hidden="1" x14ac:dyDescent="0.2"/>
    <row r="29026" ht="10.199999999999999" hidden="1" x14ac:dyDescent="0.2"/>
    <row r="29027" ht="10.199999999999999" hidden="1" x14ac:dyDescent="0.2"/>
    <row r="29028" ht="10.199999999999999" hidden="1" x14ac:dyDescent="0.2"/>
    <row r="29029" ht="10.199999999999999" hidden="1" x14ac:dyDescent="0.2"/>
    <row r="29030" ht="10.199999999999999" hidden="1" x14ac:dyDescent="0.2"/>
    <row r="29031" ht="10.199999999999999" hidden="1" x14ac:dyDescent="0.2"/>
    <row r="29032" ht="10.199999999999999" hidden="1" x14ac:dyDescent="0.2"/>
    <row r="29033" ht="10.199999999999999" hidden="1" x14ac:dyDescent="0.2"/>
    <row r="29034" ht="10.199999999999999" hidden="1" x14ac:dyDescent="0.2"/>
    <row r="29035" ht="10.199999999999999" hidden="1" x14ac:dyDescent="0.2"/>
    <row r="29036" ht="10.199999999999999" hidden="1" x14ac:dyDescent="0.2"/>
    <row r="29037" ht="10.199999999999999" hidden="1" x14ac:dyDescent="0.2"/>
    <row r="29038" ht="10.199999999999999" hidden="1" x14ac:dyDescent="0.2"/>
    <row r="29039" ht="10.199999999999999" hidden="1" x14ac:dyDescent="0.2"/>
    <row r="29040" ht="10.199999999999999" hidden="1" x14ac:dyDescent="0.2"/>
    <row r="29041" ht="10.199999999999999" hidden="1" x14ac:dyDescent="0.2"/>
    <row r="29042" ht="10.199999999999999" hidden="1" x14ac:dyDescent="0.2"/>
    <row r="29043" ht="10.199999999999999" hidden="1" x14ac:dyDescent="0.2"/>
    <row r="29044" ht="10.199999999999999" hidden="1" x14ac:dyDescent="0.2"/>
    <row r="29045" ht="10.199999999999999" hidden="1" x14ac:dyDescent="0.2"/>
    <row r="29046" ht="10.199999999999999" hidden="1" x14ac:dyDescent="0.2"/>
    <row r="29047" ht="10.199999999999999" hidden="1" x14ac:dyDescent="0.2"/>
    <row r="29048" ht="10.199999999999999" hidden="1" x14ac:dyDescent="0.2"/>
    <row r="29049" ht="10.199999999999999" hidden="1" x14ac:dyDescent="0.2"/>
    <row r="29050" ht="10.199999999999999" hidden="1" x14ac:dyDescent="0.2"/>
    <row r="29051" ht="10.199999999999999" hidden="1" x14ac:dyDescent="0.2"/>
    <row r="29052" ht="10.199999999999999" hidden="1" x14ac:dyDescent="0.2"/>
    <row r="29053" ht="10.199999999999999" hidden="1" x14ac:dyDescent="0.2"/>
    <row r="29054" ht="10.199999999999999" hidden="1" x14ac:dyDescent="0.2"/>
    <row r="29055" ht="10.199999999999999" hidden="1" x14ac:dyDescent="0.2"/>
    <row r="29056" ht="10.199999999999999" hidden="1" x14ac:dyDescent="0.2"/>
    <row r="29057" ht="10.199999999999999" hidden="1" x14ac:dyDescent="0.2"/>
    <row r="29058" ht="10.199999999999999" hidden="1" x14ac:dyDescent="0.2"/>
    <row r="29059" ht="10.199999999999999" hidden="1" x14ac:dyDescent="0.2"/>
    <row r="29060" ht="10.199999999999999" hidden="1" x14ac:dyDescent="0.2"/>
    <row r="29061" ht="10.199999999999999" hidden="1" x14ac:dyDescent="0.2"/>
    <row r="29062" ht="10.199999999999999" hidden="1" x14ac:dyDescent="0.2"/>
    <row r="29063" ht="10.199999999999999" hidden="1" x14ac:dyDescent="0.2"/>
    <row r="29064" ht="10.199999999999999" hidden="1" x14ac:dyDescent="0.2"/>
    <row r="29065" ht="10.199999999999999" hidden="1" x14ac:dyDescent="0.2"/>
    <row r="29066" ht="10.199999999999999" hidden="1" x14ac:dyDescent="0.2"/>
    <row r="29067" ht="10.199999999999999" hidden="1" x14ac:dyDescent="0.2"/>
    <row r="29068" ht="10.199999999999999" hidden="1" x14ac:dyDescent="0.2"/>
    <row r="29069" ht="10.199999999999999" hidden="1" x14ac:dyDescent="0.2"/>
    <row r="29070" ht="10.199999999999999" hidden="1" x14ac:dyDescent="0.2"/>
    <row r="29071" ht="10.199999999999999" hidden="1" x14ac:dyDescent="0.2"/>
    <row r="29072" ht="10.199999999999999" hidden="1" x14ac:dyDescent="0.2"/>
    <row r="29073" ht="10.199999999999999" hidden="1" x14ac:dyDescent="0.2"/>
    <row r="29074" ht="10.199999999999999" hidden="1" x14ac:dyDescent="0.2"/>
    <row r="29075" ht="10.199999999999999" hidden="1" x14ac:dyDescent="0.2"/>
    <row r="29076" ht="10.199999999999999" hidden="1" x14ac:dyDescent="0.2"/>
    <row r="29077" ht="10.199999999999999" hidden="1" x14ac:dyDescent="0.2"/>
    <row r="29078" ht="10.199999999999999" hidden="1" x14ac:dyDescent="0.2"/>
    <row r="29079" ht="10.199999999999999" hidden="1" x14ac:dyDescent="0.2"/>
    <row r="29080" ht="10.199999999999999" hidden="1" x14ac:dyDescent="0.2"/>
    <row r="29081" ht="10.199999999999999" hidden="1" x14ac:dyDescent="0.2"/>
    <row r="29082" ht="10.199999999999999" hidden="1" x14ac:dyDescent="0.2"/>
    <row r="29083" ht="10.199999999999999" hidden="1" x14ac:dyDescent="0.2"/>
    <row r="29084" ht="10.199999999999999" hidden="1" x14ac:dyDescent="0.2"/>
    <row r="29085" ht="10.199999999999999" hidden="1" x14ac:dyDescent="0.2"/>
    <row r="29086" ht="10.199999999999999" hidden="1" x14ac:dyDescent="0.2"/>
    <row r="29087" ht="10.199999999999999" hidden="1" x14ac:dyDescent="0.2"/>
    <row r="29088" ht="10.199999999999999" hidden="1" x14ac:dyDescent="0.2"/>
    <row r="29089" ht="10.199999999999999" hidden="1" x14ac:dyDescent="0.2"/>
    <row r="29090" ht="10.199999999999999" hidden="1" x14ac:dyDescent="0.2"/>
    <row r="29091" ht="10.199999999999999" hidden="1" x14ac:dyDescent="0.2"/>
    <row r="29092" ht="10.199999999999999" hidden="1" x14ac:dyDescent="0.2"/>
    <row r="29093" ht="10.199999999999999" hidden="1" x14ac:dyDescent="0.2"/>
    <row r="29094" ht="10.199999999999999" hidden="1" x14ac:dyDescent="0.2"/>
    <row r="29095" ht="10.199999999999999" hidden="1" x14ac:dyDescent="0.2"/>
    <row r="29096" ht="10.199999999999999" hidden="1" x14ac:dyDescent="0.2"/>
    <row r="29097" ht="10.199999999999999" hidden="1" x14ac:dyDescent="0.2"/>
    <row r="29098" ht="10.199999999999999" hidden="1" x14ac:dyDescent="0.2"/>
    <row r="29099" ht="10.199999999999999" hidden="1" x14ac:dyDescent="0.2"/>
    <row r="29100" ht="10.199999999999999" hidden="1" x14ac:dyDescent="0.2"/>
    <row r="29101" ht="10.199999999999999" hidden="1" x14ac:dyDescent="0.2"/>
    <row r="29102" ht="10.199999999999999" hidden="1" x14ac:dyDescent="0.2"/>
    <row r="29103" ht="10.199999999999999" hidden="1" x14ac:dyDescent="0.2"/>
    <row r="29104" ht="10.199999999999999" hidden="1" x14ac:dyDescent="0.2"/>
    <row r="29105" ht="10.199999999999999" hidden="1" x14ac:dyDescent="0.2"/>
    <row r="29106" ht="10.199999999999999" hidden="1" x14ac:dyDescent="0.2"/>
    <row r="29107" ht="10.199999999999999" hidden="1" x14ac:dyDescent="0.2"/>
    <row r="29108" ht="10.199999999999999" hidden="1" x14ac:dyDescent="0.2"/>
    <row r="29109" ht="10.199999999999999" hidden="1" x14ac:dyDescent="0.2"/>
    <row r="29110" ht="10.199999999999999" hidden="1" x14ac:dyDescent="0.2"/>
    <row r="29111" ht="10.199999999999999" hidden="1" x14ac:dyDescent="0.2"/>
    <row r="29112" ht="10.199999999999999" hidden="1" x14ac:dyDescent="0.2"/>
    <row r="29113" ht="10.199999999999999" hidden="1" x14ac:dyDescent="0.2"/>
    <row r="29114" ht="10.199999999999999" hidden="1" x14ac:dyDescent="0.2"/>
    <row r="29115" ht="10.199999999999999" hidden="1" x14ac:dyDescent="0.2"/>
    <row r="29116" ht="10.199999999999999" hidden="1" x14ac:dyDescent="0.2"/>
    <row r="29117" ht="10.199999999999999" hidden="1" x14ac:dyDescent="0.2"/>
    <row r="29118" ht="10.199999999999999" hidden="1" x14ac:dyDescent="0.2"/>
    <row r="29119" ht="10.199999999999999" hidden="1" x14ac:dyDescent="0.2"/>
    <row r="29120" ht="10.199999999999999" hidden="1" x14ac:dyDescent="0.2"/>
    <row r="29121" ht="10.199999999999999" hidden="1" x14ac:dyDescent="0.2"/>
    <row r="29122" ht="10.199999999999999" hidden="1" x14ac:dyDescent="0.2"/>
    <row r="29123" ht="10.199999999999999" hidden="1" x14ac:dyDescent="0.2"/>
    <row r="29124" ht="10.199999999999999" hidden="1" x14ac:dyDescent="0.2"/>
    <row r="29125" ht="10.199999999999999" hidden="1" x14ac:dyDescent="0.2"/>
    <row r="29126" ht="10.199999999999999" hidden="1" x14ac:dyDescent="0.2"/>
    <row r="29127" ht="10.199999999999999" hidden="1" x14ac:dyDescent="0.2"/>
    <row r="29128" ht="10.199999999999999" hidden="1" x14ac:dyDescent="0.2"/>
    <row r="29129" ht="10.199999999999999" hidden="1" x14ac:dyDescent="0.2"/>
    <row r="29130" ht="10.199999999999999" hidden="1" x14ac:dyDescent="0.2"/>
    <row r="29131" ht="10.199999999999999" hidden="1" x14ac:dyDescent="0.2"/>
    <row r="29132" ht="10.199999999999999" hidden="1" x14ac:dyDescent="0.2"/>
    <row r="29133" ht="10.199999999999999" hidden="1" x14ac:dyDescent="0.2"/>
    <row r="29134" ht="10.199999999999999" hidden="1" x14ac:dyDescent="0.2"/>
    <row r="29135" ht="10.199999999999999" hidden="1" x14ac:dyDescent="0.2"/>
    <row r="29136" ht="10.199999999999999" hidden="1" x14ac:dyDescent="0.2"/>
    <row r="29137" ht="10.199999999999999" hidden="1" x14ac:dyDescent="0.2"/>
    <row r="29138" ht="10.199999999999999" hidden="1" x14ac:dyDescent="0.2"/>
    <row r="29139" ht="10.199999999999999" hidden="1" x14ac:dyDescent="0.2"/>
    <row r="29140" ht="10.199999999999999" hidden="1" x14ac:dyDescent="0.2"/>
    <row r="29141" ht="10.199999999999999" hidden="1" x14ac:dyDescent="0.2"/>
    <row r="29142" ht="10.199999999999999" hidden="1" x14ac:dyDescent="0.2"/>
    <row r="29143" ht="10.199999999999999" hidden="1" x14ac:dyDescent="0.2"/>
    <row r="29144" ht="10.199999999999999" hidden="1" x14ac:dyDescent="0.2"/>
    <row r="29145" ht="10.199999999999999" hidden="1" x14ac:dyDescent="0.2"/>
    <row r="29146" ht="10.199999999999999" hidden="1" x14ac:dyDescent="0.2"/>
    <row r="29147" ht="10.199999999999999" hidden="1" x14ac:dyDescent="0.2"/>
    <row r="29148" ht="10.199999999999999" hidden="1" x14ac:dyDescent="0.2"/>
    <row r="29149" ht="10.199999999999999" hidden="1" x14ac:dyDescent="0.2"/>
    <row r="29150" ht="10.199999999999999" hidden="1" x14ac:dyDescent="0.2"/>
    <row r="29151" ht="10.199999999999999" hidden="1" x14ac:dyDescent="0.2"/>
    <row r="29152" ht="10.199999999999999" hidden="1" x14ac:dyDescent="0.2"/>
    <row r="29153" ht="10.199999999999999" hidden="1" x14ac:dyDescent="0.2"/>
    <row r="29154" ht="10.199999999999999" hidden="1" x14ac:dyDescent="0.2"/>
    <row r="29155" ht="10.199999999999999" hidden="1" x14ac:dyDescent="0.2"/>
    <row r="29156" ht="10.199999999999999" hidden="1" x14ac:dyDescent="0.2"/>
    <row r="29157" ht="10.199999999999999" hidden="1" x14ac:dyDescent="0.2"/>
    <row r="29158" ht="10.199999999999999" hidden="1" x14ac:dyDescent="0.2"/>
    <row r="29159" ht="10.199999999999999" hidden="1" x14ac:dyDescent="0.2"/>
    <row r="29160" ht="10.199999999999999" hidden="1" x14ac:dyDescent="0.2"/>
    <row r="29161" ht="10.199999999999999" hidden="1" x14ac:dyDescent="0.2"/>
    <row r="29162" ht="10.199999999999999" hidden="1" x14ac:dyDescent="0.2"/>
    <row r="29163" ht="10.199999999999999" hidden="1" x14ac:dyDescent="0.2"/>
    <row r="29164" ht="10.199999999999999" hidden="1" x14ac:dyDescent="0.2"/>
    <row r="29165" ht="10.199999999999999" hidden="1" x14ac:dyDescent="0.2"/>
    <row r="29166" ht="10.199999999999999" hidden="1" x14ac:dyDescent="0.2"/>
    <row r="29167" ht="10.199999999999999" hidden="1" x14ac:dyDescent="0.2"/>
    <row r="29168" ht="10.199999999999999" hidden="1" x14ac:dyDescent="0.2"/>
    <row r="29169" ht="10.199999999999999" hidden="1" x14ac:dyDescent="0.2"/>
    <row r="29170" ht="10.199999999999999" hidden="1" x14ac:dyDescent="0.2"/>
    <row r="29171" ht="10.199999999999999" hidden="1" x14ac:dyDescent="0.2"/>
    <row r="29172" ht="10.199999999999999" hidden="1" x14ac:dyDescent="0.2"/>
    <row r="29173" ht="10.199999999999999" hidden="1" x14ac:dyDescent="0.2"/>
    <row r="29174" ht="10.199999999999999" hidden="1" x14ac:dyDescent="0.2"/>
    <row r="29175" ht="10.199999999999999" hidden="1" x14ac:dyDescent="0.2"/>
    <row r="29176" ht="10.199999999999999" hidden="1" x14ac:dyDescent="0.2"/>
    <row r="29177" ht="10.199999999999999" hidden="1" x14ac:dyDescent="0.2"/>
    <row r="29178" ht="10.199999999999999" hidden="1" x14ac:dyDescent="0.2"/>
    <row r="29179" ht="10.199999999999999" hidden="1" x14ac:dyDescent="0.2"/>
    <row r="29180" ht="10.199999999999999" hidden="1" x14ac:dyDescent="0.2"/>
    <row r="29181" ht="10.199999999999999" hidden="1" x14ac:dyDescent="0.2"/>
    <row r="29182" ht="10.199999999999999" hidden="1" x14ac:dyDescent="0.2"/>
    <row r="29183" ht="10.199999999999999" hidden="1" x14ac:dyDescent="0.2"/>
    <row r="29184" ht="10.199999999999999" hidden="1" x14ac:dyDescent="0.2"/>
    <row r="29185" ht="10.199999999999999" hidden="1" x14ac:dyDescent="0.2"/>
    <row r="29186" ht="10.199999999999999" hidden="1" x14ac:dyDescent="0.2"/>
    <row r="29187" ht="10.199999999999999" hidden="1" x14ac:dyDescent="0.2"/>
    <row r="29188" ht="10.199999999999999" hidden="1" x14ac:dyDescent="0.2"/>
    <row r="29189" ht="10.199999999999999" hidden="1" x14ac:dyDescent="0.2"/>
    <row r="29190" ht="10.199999999999999" hidden="1" x14ac:dyDescent="0.2"/>
    <row r="29191" ht="10.199999999999999" hidden="1" x14ac:dyDescent="0.2"/>
    <row r="29192" ht="10.199999999999999" hidden="1" x14ac:dyDescent="0.2"/>
    <row r="29193" ht="10.199999999999999" hidden="1" x14ac:dyDescent="0.2"/>
    <row r="29194" ht="10.199999999999999" hidden="1" x14ac:dyDescent="0.2"/>
    <row r="29195" ht="10.199999999999999" hidden="1" x14ac:dyDescent="0.2"/>
    <row r="29196" ht="10.199999999999999" hidden="1" x14ac:dyDescent="0.2"/>
    <row r="29197" ht="10.199999999999999" hidden="1" x14ac:dyDescent="0.2"/>
    <row r="29198" ht="10.199999999999999" hidden="1" x14ac:dyDescent="0.2"/>
    <row r="29199" ht="10.199999999999999" hidden="1" x14ac:dyDescent="0.2"/>
    <row r="29200" ht="10.199999999999999" hidden="1" x14ac:dyDescent="0.2"/>
    <row r="29201" ht="10.199999999999999" hidden="1" x14ac:dyDescent="0.2"/>
    <row r="29202" ht="10.199999999999999" hidden="1" x14ac:dyDescent="0.2"/>
    <row r="29203" ht="10.199999999999999" hidden="1" x14ac:dyDescent="0.2"/>
    <row r="29204" ht="10.199999999999999" hidden="1" x14ac:dyDescent="0.2"/>
    <row r="29205" ht="10.199999999999999" hidden="1" x14ac:dyDescent="0.2"/>
    <row r="29206" ht="10.199999999999999" hidden="1" x14ac:dyDescent="0.2"/>
    <row r="29207" ht="10.199999999999999" hidden="1" x14ac:dyDescent="0.2"/>
    <row r="29208" ht="10.199999999999999" hidden="1" x14ac:dyDescent="0.2"/>
    <row r="29209" ht="10.199999999999999" hidden="1" x14ac:dyDescent="0.2"/>
    <row r="29210" ht="10.199999999999999" hidden="1" x14ac:dyDescent="0.2"/>
    <row r="29211" ht="10.199999999999999" hidden="1" x14ac:dyDescent="0.2"/>
    <row r="29212" ht="10.199999999999999" hidden="1" x14ac:dyDescent="0.2"/>
    <row r="29213" ht="10.199999999999999" hidden="1" x14ac:dyDescent="0.2"/>
    <row r="29214" ht="10.199999999999999" hidden="1" x14ac:dyDescent="0.2"/>
    <row r="29215" ht="10.199999999999999" hidden="1" x14ac:dyDescent="0.2"/>
    <row r="29216" ht="10.199999999999999" hidden="1" x14ac:dyDescent="0.2"/>
    <row r="29217" ht="10.199999999999999" hidden="1" x14ac:dyDescent="0.2"/>
    <row r="29218" ht="10.199999999999999" hidden="1" x14ac:dyDescent="0.2"/>
    <row r="29219" ht="10.199999999999999" hidden="1" x14ac:dyDescent="0.2"/>
    <row r="29220" ht="10.199999999999999" hidden="1" x14ac:dyDescent="0.2"/>
    <row r="29221" ht="10.199999999999999" hidden="1" x14ac:dyDescent="0.2"/>
    <row r="29222" ht="10.199999999999999" hidden="1" x14ac:dyDescent="0.2"/>
    <row r="29223" ht="10.199999999999999" hidden="1" x14ac:dyDescent="0.2"/>
    <row r="29224" ht="10.199999999999999" hidden="1" x14ac:dyDescent="0.2"/>
    <row r="29225" ht="10.199999999999999" hidden="1" x14ac:dyDescent="0.2"/>
    <row r="29226" ht="10.199999999999999" hidden="1" x14ac:dyDescent="0.2"/>
    <row r="29227" ht="10.199999999999999" hidden="1" x14ac:dyDescent="0.2"/>
    <row r="29228" ht="10.199999999999999" hidden="1" x14ac:dyDescent="0.2"/>
    <row r="29229" ht="10.199999999999999" hidden="1" x14ac:dyDescent="0.2"/>
    <row r="29230" ht="10.199999999999999" hidden="1" x14ac:dyDescent="0.2"/>
    <row r="29231" ht="10.199999999999999" hidden="1" x14ac:dyDescent="0.2"/>
    <row r="29232" ht="10.199999999999999" hidden="1" x14ac:dyDescent="0.2"/>
    <row r="29233" ht="10.199999999999999" hidden="1" x14ac:dyDescent="0.2"/>
    <row r="29234" ht="10.199999999999999" hidden="1" x14ac:dyDescent="0.2"/>
    <row r="29235" ht="10.199999999999999" hidden="1" x14ac:dyDescent="0.2"/>
    <row r="29236" ht="10.199999999999999" hidden="1" x14ac:dyDescent="0.2"/>
    <row r="29237" ht="10.199999999999999" hidden="1" x14ac:dyDescent="0.2"/>
    <row r="29238" ht="10.199999999999999" hidden="1" x14ac:dyDescent="0.2"/>
    <row r="29239" ht="10.199999999999999" hidden="1" x14ac:dyDescent="0.2"/>
    <row r="29240" ht="10.199999999999999" hidden="1" x14ac:dyDescent="0.2"/>
    <row r="29241" ht="10.199999999999999" hidden="1" x14ac:dyDescent="0.2"/>
    <row r="29242" ht="10.199999999999999" hidden="1" x14ac:dyDescent="0.2"/>
    <row r="29243" ht="10.199999999999999" hidden="1" x14ac:dyDescent="0.2"/>
    <row r="29244" ht="10.199999999999999" hidden="1" x14ac:dyDescent="0.2"/>
    <row r="29245" ht="10.199999999999999" hidden="1" x14ac:dyDescent="0.2"/>
    <row r="29246" ht="10.199999999999999" hidden="1" x14ac:dyDescent="0.2"/>
    <row r="29247" ht="10.199999999999999" hidden="1" x14ac:dyDescent="0.2"/>
    <row r="29248" ht="10.199999999999999" hidden="1" x14ac:dyDescent="0.2"/>
    <row r="29249" ht="10.199999999999999" hidden="1" x14ac:dyDescent="0.2"/>
    <row r="29250" ht="10.199999999999999" hidden="1" x14ac:dyDescent="0.2"/>
    <row r="29251" ht="10.199999999999999" hidden="1" x14ac:dyDescent="0.2"/>
    <row r="29252" ht="10.199999999999999" hidden="1" x14ac:dyDescent="0.2"/>
    <row r="29253" ht="10.199999999999999" hidden="1" x14ac:dyDescent="0.2"/>
    <row r="29254" ht="10.199999999999999" hidden="1" x14ac:dyDescent="0.2"/>
    <row r="29255" ht="10.199999999999999" hidden="1" x14ac:dyDescent="0.2"/>
    <row r="29256" ht="10.199999999999999" hidden="1" x14ac:dyDescent="0.2"/>
    <row r="29257" ht="10.199999999999999" hidden="1" x14ac:dyDescent="0.2"/>
    <row r="29258" ht="10.199999999999999" hidden="1" x14ac:dyDescent="0.2"/>
    <row r="29259" ht="10.199999999999999" hidden="1" x14ac:dyDescent="0.2"/>
    <row r="29260" ht="10.199999999999999" hidden="1" x14ac:dyDescent="0.2"/>
    <row r="29261" ht="10.199999999999999" hidden="1" x14ac:dyDescent="0.2"/>
    <row r="29262" ht="10.199999999999999" hidden="1" x14ac:dyDescent="0.2"/>
    <row r="29263" ht="10.199999999999999" hidden="1" x14ac:dyDescent="0.2"/>
    <row r="29264" ht="10.199999999999999" hidden="1" x14ac:dyDescent="0.2"/>
    <row r="29265" ht="10.199999999999999" hidden="1" x14ac:dyDescent="0.2"/>
    <row r="29266" ht="10.199999999999999" hidden="1" x14ac:dyDescent="0.2"/>
    <row r="29267" ht="10.199999999999999" hidden="1" x14ac:dyDescent="0.2"/>
    <row r="29268" ht="10.199999999999999" hidden="1" x14ac:dyDescent="0.2"/>
    <row r="29269" ht="10.199999999999999" hidden="1" x14ac:dyDescent="0.2"/>
    <row r="29270" ht="10.199999999999999" hidden="1" x14ac:dyDescent="0.2"/>
    <row r="29271" ht="10.199999999999999" hidden="1" x14ac:dyDescent="0.2"/>
    <row r="29272" ht="10.199999999999999" hidden="1" x14ac:dyDescent="0.2"/>
    <row r="29273" ht="10.199999999999999" hidden="1" x14ac:dyDescent="0.2"/>
    <row r="29274" ht="10.199999999999999" hidden="1" x14ac:dyDescent="0.2"/>
    <row r="29275" ht="10.199999999999999" hidden="1" x14ac:dyDescent="0.2"/>
    <row r="29276" ht="10.199999999999999" hidden="1" x14ac:dyDescent="0.2"/>
    <row r="29277" ht="10.199999999999999" hidden="1" x14ac:dyDescent="0.2"/>
    <row r="29278" ht="10.199999999999999" hidden="1" x14ac:dyDescent="0.2"/>
    <row r="29279" ht="10.199999999999999" hidden="1" x14ac:dyDescent="0.2"/>
    <row r="29280" ht="10.199999999999999" hidden="1" x14ac:dyDescent="0.2"/>
    <row r="29281" ht="10.199999999999999" hidden="1" x14ac:dyDescent="0.2"/>
    <row r="29282" ht="10.199999999999999" hidden="1" x14ac:dyDescent="0.2"/>
    <row r="29283" ht="10.199999999999999" hidden="1" x14ac:dyDescent="0.2"/>
    <row r="29284" ht="10.199999999999999" hidden="1" x14ac:dyDescent="0.2"/>
    <row r="29285" ht="10.199999999999999" hidden="1" x14ac:dyDescent="0.2"/>
    <row r="29286" ht="10.199999999999999" hidden="1" x14ac:dyDescent="0.2"/>
    <row r="29287" ht="10.199999999999999" hidden="1" x14ac:dyDescent="0.2"/>
    <row r="29288" ht="10.199999999999999" hidden="1" x14ac:dyDescent="0.2"/>
    <row r="29289" ht="10.199999999999999" hidden="1" x14ac:dyDescent="0.2"/>
    <row r="29290" ht="10.199999999999999" hidden="1" x14ac:dyDescent="0.2"/>
    <row r="29291" ht="10.199999999999999" hidden="1" x14ac:dyDescent="0.2"/>
    <row r="29292" ht="10.199999999999999" hidden="1" x14ac:dyDescent="0.2"/>
    <row r="29293" ht="10.199999999999999" hidden="1" x14ac:dyDescent="0.2"/>
    <row r="29294" ht="10.199999999999999" hidden="1" x14ac:dyDescent="0.2"/>
    <row r="29295" ht="10.199999999999999" hidden="1" x14ac:dyDescent="0.2"/>
    <row r="29296" ht="10.199999999999999" hidden="1" x14ac:dyDescent="0.2"/>
    <row r="29297" ht="10.199999999999999" hidden="1" x14ac:dyDescent="0.2"/>
    <row r="29298" ht="10.199999999999999" hidden="1" x14ac:dyDescent="0.2"/>
    <row r="29299" ht="10.199999999999999" hidden="1" x14ac:dyDescent="0.2"/>
    <row r="29300" ht="10.199999999999999" hidden="1" x14ac:dyDescent="0.2"/>
    <row r="29301" ht="10.199999999999999" hidden="1" x14ac:dyDescent="0.2"/>
    <row r="29302" ht="10.199999999999999" hidden="1" x14ac:dyDescent="0.2"/>
    <row r="29303" ht="10.199999999999999" hidden="1" x14ac:dyDescent="0.2"/>
    <row r="29304" ht="10.199999999999999" hidden="1" x14ac:dyDescent="0.2"/>
    <row r="29305" ht="10.199999999999999" hidden="1" x14ac:dyDescent="0.2"/>
    <row r="29306" ht="10.199999999999999" hidden="1" x14ac:dyDescent="0.2"/>
    <row r="29307" ht="10.199999999999999" hidden="1" x14ac:dyDescent="0.2"/>
    <row r="29308" ht="10.199999999999999" hidden="1" x14ac:dyDescent="0.2"/>
    <row r="29309" ht="10.199999999999999" hidden="1" x14ac:dyDescent="0.2"/>
    <row r="29310" ht="10.199999999999999" hidden="1" x14ac:dyDescent="0.2"/>
    <row r="29311" ht="10.199999999999999" hidden="1" x14ac:dyDescent="0.2"/>
    <row r="29312" ht="10.199999999999999" hidden="1" x14ac:dyDescent="0.2"/>
    <row r="29313" ht="10.199999999999999" hidden="1" x14ac:dyDescent="0.2"/>
    <row r="29314" ht="10.199999999999999" hidden="1" x14ac:dyDescent="0.2"/>
    <row r="29315" ht="10.199999999999999" hidden="1" x14ac:dyDescent="0.2"/>
    <row r="29316" ht="10.199999999999999" hidden="1" x14ac:dyDescent="0.2"/>
    <row r="29317" ht="10.199999999999999" hidden="1" x14ac:dyDescent="0.2"/>
    <row r="29318" ht="10.199999999999999" hidden="1" x14ac:dyDescent="0.2"/>
    <row r="29319" ht="10.199999999999999" hidden="1" x14ac:dyDescent="0.2"/>
    <row r="29320" ht="10.199999999999999" hidden="1" x14ac:dyDescent="0.2"/>
    <row r="29321" ht="10.199999999999999" hidden="1" x14ac:dyDescent="0.2"/>
    <row r="29322" ht="10.199999999999999" hidden="1" x14ac:dyDescent="0.2"/>
    <row r="29323" ht="10.199999999999999" hidden="1" x14ac:dyDescent="0.2"/>
    <row r="29324" ht="10.199999999999999" hidden="1" x14ac:dyDescent="0.2"/>
    <row r="29325" ht="10.199999999999999" hidden="1" x14ac:dyDescent="0.2"/>
    <row r="29326" ht="10.199999999999999" hidden="1" x14ac:dyDescent="0.2"/>
    <row r="29327" ht="10.199999999999999" hidden="1" x14ac:dyDescent="0.2"/>
    <row r="29328" ht="10.199999999999999" hidden="1" x14ac:dyDescent="0.2"/>
    <row r="29329" ht="10.199999999999999" hidden="1" x14ac:dyDescent="0.2"/>
    <row r="29330" ht="10.199999999999999" hidden="1" x14ac:dyDescent="0.2"/>
    <row r="29331" ht="10.199999999999999" hidden="1" x14ac:dyDescent="0.2"/>
    <row r="29332" ht="10.199999999999999" hidden="1" x14ac:dyDescent="0.2"/>
    <row r="29333" ht="10.199999999999999" hidden="1" x14ac:dyDescent="0.2"/>
    <row r="29334" ht="10.199999999999999" hidden="1" x14ac:dyDescent="0.2"/>
    <row r="29335" ht="10.199999999999999" hidden="1" x14ac:dyDescent="0.2"/>
    <row r="29336" ht="10.199999999999999" hidden="1" x14ac:dyDescent="0.2"/>
    <row r="29337" ht="10.199999999999999" hidden="1" x14ac:dyDescent="0.2"/>
    <row r="29338" ht="10.199999999999999" hidden="1" x14ac:dyDescent="0.2"/>
    <row r="29339" ht="10.199999999999999" hidden="1" x14ac:dyDescent="0.2"/>
    <row r="29340" ht="10.199999999999999" hidden="1" x14ac:dyDescent="0.2"/>
    <row r="29341" ht="10.199999999999999" hidden="1" x14ac:dyDescent="0.2"/>
    <row r="29342" ht="10.199999999999999" hidden="1" x14ac:dyDescent="0.2"/>
    <row r="29343" ht="10.199999999999999" hidden="1" x14ac:dyDescent="0.2"/>
    <row r="29344" ht="10.199999999999999" hidden="1" x14ac:dyDescent="0.2"/>
    <row r="29345" ht="10.199999999999999" hidden="1" x14ac:dyDescent="0.2"/>
    <row r="29346" ht="10.199999999999999" hidden="1" x14ac:dyDescent="0.2"/>
    <row r="29347" ht="10.199999999999999" hidden="1" x14ac:dyDescent="0.2"/>
    <row r="29348" ht="10.199999999999999" hidden="1" x14ac:dyDescent="0.2"/>
    <row r="29349" ht="10.199999999999999" hidden="1" x14ac:dyDescent="0.2"/>
    <row r="29350" ht="10.199999999999999" hidden="1" x14ac:dyDescent="0.2"/>
    <row r="29351" ht="10.199999999999999" hidden="1" x14ac:dyDescent="0.2"/>
    <row r="29352" ht="10.199999999999999" hidden="1" x14ac:dyDescent="0.2"/>
    <row r="29353" ht="10.199999999999999" hidden="1" x14ac:dyDescent="0.2"/>
    <row r="29354" ht="10.199999999999999" hidden="1" x14ac:dyDescent="0.2"/>
    <row r="29355" ht="10.199999999999999" hidden="1" x14ac:dyDescent="0.2"/>
    <row r="29356" ht="10.199999999999999" hidden="1" x14ac:dyDescent="0.2"/>
    <row r="29357" ht="10.199999999999999" hidden="1" x14ac:dyDescent="0.2"/>
    <row r="29358" ht="10.199999999999999" hidden="1" x14ac:dyDescent="0.2"/>
    <row r="29359" ht="10.199999999999999" hidden="1" x14ac:dyDescent="0.2"/>
    <row r="29360" ht="10.199999999999999" hidden="1" x14ac:dyDescent="0.2"/>
    <row r="29361" ht="10.199999999999999" hidden="1" x14ac:dyDescent="0.2"/>
    <row r="29362" ht="10.199999999999999" hidden="1" x14ac:dyDescent="0.2"/>
    <row r="29363" ht="10.199999999999999" hidden="1" x14ac:dyDescent="0.2"/>
    <row r="29364" ht="10.199999999999999" hidden="1" x14ac:dyDescent="0.2"/>
    <row r="29365" ht="10.199999999999999" hidden="1" x14ac:dyDescent="0.2"/>
    <row r="29366" ht="10.199999999999999" hidden="1" x14ac:dyDescent="0.2"/>
    <row r="29367" ht="10.199999999999999" hidden="1" x14ac:dyDescent="0.2"/>
    <row r="29368" ht="10.199999999999999" hidden="1" x14ac:dyDescent="0.2"/>
    <row r="29369" ht="10.199999999999999" hidden="1" x14ac:dyDescent="0.2"/>
    <row r="29370" ht="10.199999999999999" hidden="1" x14ac:dyDescent="0.2"/>
    <row r="29371" ht="10.199999999999999" hidden="1" x14ac:dyDescent="0.2"/>
    <row r="29372" ht="10.199999999999999" hidden="1" x14ac:dyDescent="0.2"/>
    <row r="29373" ht="10.199999999999999" hidden="1" x14ac:dyDescent="0.2"/>
    <row r="29374" ht="10.199999999999999" hidden="1" x14ac:dyDescent="0.2"/>
    <row r="29375" ht="10.199999999999999" hidden="1" x14ac:dyDescent="0.2"/>
    <row r="29376" ht="10.199999999999999" hidden="1" x14ac:dyDescent="0.2"/>
    <row r="29377" ht="10.199999999999999" hidden="1" x14ac:dyDescent="0.2"/>
    <row r="29378" ht="10.199999999999999" hidden="1" x14ac:dyDescent="0.2"/>
    <row r="29379" ht="10.199999999999999" hidden="1" x14ac:dyDescent="0.2"/>
    <row r="29380" ht="10.199999999999999" hidden="1" x14ac:dyDescent="0.2"/>
    <row r="29381" ht="10.199999999999999" hidden="1" x14ac:dyDescent="0.2"/>
    <row r="29382" ht="10.199999999999999" hidden="1" x14ac:dyDescent="0.2"/>
    <row r="29383" ht="10.199999999999999" hidden="1" x14ac:dyDescent="0.2"/>
    <row r="29384" ht="10.199999999999999" hidden="1" x14ac:dyDescent="0.2"/>
    <row r="29385" ht="10.199999999999999" hidden="1" x14ac:dyDescent="0.2"/>
    <row r="29386" ht="10.199999999999999" hidden="1" x14ac:dyDescent="0.2"/>
    <row r="29387" ht="10.199999999999999" hidden="1" x14ac:dyDescent="0.2"/>
    <row r="29388" ht="10.199999999999999" hidden="1" x14ac:dyDescent="0.2"/>
    <row r="29389" ht="10.199999999999999" hidden="1" x14ac:dyDescent="0.2"/>
    <row r="29390" ht="10.199999999999999" hidden="1" x14ac:dyDescent="0.2"/>
    <row r="29391" ht="10.199999999999999" hidden="1" x14ac:dyDescent="0.2"/>
    <row r="29392" ht="10.199999999999999" hidden="1" x14ac:dyDescent="0.2"/>
    <row r="29393" ht="10.199999999999999" hidden="1" x14ac:dyDescent="0.2"/>
    <row r="29394" ht="10.199999999999999" hidden="1" x14ac:dyDescent="0.2"/>
    <row r="29395" ht="10.199999999999999" hidden="1" x14ac:dyDescent="0.2"/>
    <row r="29396" ht="10.199999999999999" hidden="1" x14ac:dyDescent="0.2"/>
    <row r="29397" ht="10.199999999999999" hidden="1" x14ac:dyDescent="0.2"/>
    <row r="29398" ht="10.199999999999999" hidden="1" x14ac:dyDescent="0.2"/>
    <row r="29399" ht="10.199999999999999" hidden="1" x14ac:dyDescent="0.2"/>
    <row r="29400" ht="10.199999999999999" hidden="1" x14ac:dyDescent="0.2"/>
    <row r="29401" ht="10.199999999999999" hidden="1" x14ac:dyDescent="0.2"/>
    <row r="29402" ht="10.199999999999999" hidden="1" x14ac:dyDescent="0.2"/>
    <row r="29403" ht="10.199999999999999" hidden="1" x14ac:dyDescent="0.2"/>
    <row r="29404" ht="10.199999999999999" hidden="1" x14ac:dyDescent="0.2"/>
    <row r="29405" ht="10.199999999999999" hidden="1" x14ac:dyDescent="0.2"/>
    <row r="29406" ht="10.199999999999999" hidden="1" x14ac:dyDescent="0.2"/>
    <row r="29407" ht="10.199999999999999" hidden="1" x14ac:dyDescent="0.2"/>
    <row r="29408" ht="10.199999999999999" hidden="1" x14ac:dyDescent="0.2"/>
    <row r="29409" ht="10.199999999999999" hidden="1" x14ac:dyDescent="0.2"/>
    <row r="29410" ht="10.199999999999999" hidden="1" x14ac:dyDescent="0.2"/>
    <row r="29411" ht="10.199999999999999" hidden="1" x14ac:dyDescent="0.2"/>
    <row r="29412" ht="10.199999999999999" hidden="1" x14ac:dyDescent="0.2"/>
    <row r="29413" ht="10.199999999999999" hidden="1" x14ac:dyDescent="0.2"/>
    <row r="29414" ht="10.199999999999999" hidden="1" x14ac:dyDescent="0.2"/>
    <row r="29415" ht="10.199999999999999" hidden="1" x14ac:dyDescent="0.2"/>
    <row r="29416" ht="10.199999999999999" hidden="1" x14ac:dyDescent="0.2"/>
    <row r="29417" ht="10.199999999999999" hidden="1" x14ac:dyDescent="0.2"/>
    <row r="29418" ht="10.199999999999999" hidden="1" x14ac:dyDescent="0.2"/>
    <row r="29419" ht="10.199999999999999" hidden="1" x14ac:dyDescent="0.2"/>
    <row r="29420" ht="10.199999999999999" hidden="1" x14ac:dyDescent="0.2"/>
    <row r="29421" ht="10.199999999999999" hidden="1" x14ac:dyDescent="0.2"/>
    <row r="29422" ht="10.199999999999999" hidden="1" x14ac:dyDescent="0.2"/>
    <row r="29423" ht="10.199999999999999" hidden="1" x14ac:dyDescent="0.2"/>
    <row r="29424" ht="10.199999999999999" hidden="1" x14ac:dyDescent="0.2"/>
    <row r="29425" ht="10.199999999999999" hidden="1" x14ac:dyDescent="0.2"/>
    <row r="29426" ht="10.199999999999999" hidden="1" x14ac:dyDescent="0.2"/>
    <row r="29427" ht="10.199999999999999" hidden="1" x14ac:dyDescent="0.2"/>
    <row r="29428" ht="10.199999999999999" hidden="1" x14ac:dyDescent="0.2"/>
    <row r="29429" ht="10.199999999999999" hidden="1" x14ac:dyDescent="0.2"/>
    <row r="29430" ht="10.199999999999999" hidden="1" x14ac:dyDescent="0.2"/>
    <row r="29431" ht="10.199999999999999" hidden="1" x14ac:dyDescent="0.2"/>
    <row r="29432" ht="10.199999999999999" hidden="1" x14ac:dyDescent="0.2"/>
    <row r="29433" ht="10.199999999999999" hidden="1" x14ac:dyDescent="0.2"/>
    <row r="29434" ht="10.199999999999999" hidden="1" x14ac:dyDescent="0.2"/>
    <row r="29435" ht="10.199999999999999" hidden="1" x14ac:dyDescent="0.2"/>
    <row r="29436" ht="10.199999999999999" hidden="1" x14ac:dyDescent="0.2"/>
    <row r="29437" ht="10.199999999999999" hidden="1" x14ac:dyDescent="0.2"/>
    <row r="29438" ht="10.199999999999999" hidden="1" x14ac:dyDescent="0.2"/>
    <row r="29439" ht="10.199999999999999" hidden="1" x14ac:dyDescent="0.2"/>
    <row r="29440" ht="10.199999999999999" hidden="1" x14ac:dyDescent="0.2"/>
    <row r="29441" ht="10.199999999999999" hidden="1" x14ac:dyDescent="0.2"/>
    <row r="29442" ht="10.199999999999999" hidden="1" x14ac:dyDescent="0.2"/>
    <row r="29443" ht="10.199999999999999" hidden="1" x14ac:dyDescent="0.2"/>
    <row r="29444" ht="10.199999999999999" hidden="1" x14ac:dyDescent="0.2"/>
    <row r="29445" ht="10.199999999999999" hidden="1" x14ac:dyDescent="0.2"/>
    <row r="29446" ht="10.199999999999999" hidden="1" x14ac:dyDescent="0.2"/>
    <row r="29447" ht="10.199999999999999" hidden="1" x14ac:dyDescent="0.2"/>
    <row r="29448" ht="10.199999999999999" hidden="1" x14ac:dyDescent="0.2"/>
    <row r="29449" ht="10.199999999999999" hidden="1" x14ac:dyDescent="0.2"/>
    <row r="29450" ht="10.199999999999999" hidden="1" x14ac:dyDescent="0.2"/>
    <row r="29451" ht="10.199999999999999" hidden="1" x14ac:dyDescent="0.2"/>
    <row r="29452" ht="10.199999999999999" hidden="1" x14ac:dyDescent="0.2"/>
    <row r="29453" ht="10.199999999999999" hidden="1" x14ac:dyDescent="0.2"/>
    <row r="29454" ht="10.199999999999999" hidden="1" x14ac:dyDescent="0.2"/>
    <row r="29455" ht="10.199999999999999" hidden="1" x14ac:dyDescent="0.2"/>
    <row r="29456" ht="10.199999999999999" hidden="1" x14ac:dyDescent="0.2"/>
    <row r="29457" ht="10.199999999999999" hidden="1" x14ac:dyDescent="0.2"/>
    <row r="29458" ht="10.199999999999999" hidden="1" x14ac:dyDescent="0.2"/>
    <row r="29459" ht="10.199999999999999" hidden="1" x14ac:dyDescent="0.2"/>
    <row r="29460" ht="10.199999999999999" hidden="1" x14ac:dyDescent="0.2"/>
    <row r="29461" ht="10.199999999999999" hidden="1" x14ac:dyDescent="0.2"/>
    <row r="29462" ht="10.199999999999999" hidden="1" x14ac:dyDescent="0.2"/>
    <row r="29463" ht="10.199999999999999" hidden="1" x14ac:dyDescent="0.2"/>
    <row r="29464" ht="10.199999999999999" hidden="1" x14ac:dyDescent="0.2"/>
    <row r="29465" ht="10.199999999999999" hidden="1" x14ac:dyDescent="0.2"/>
    <row r="29466" ht="10.199999999999999" hidden="1" x14ac:dyDescent="0.2"/>
    <row r="29467" ht="10.199999999999999" hidden="1" x14ac:dyDescent="0.2"/>
    <row r="29468" ht="10.199999999999999" hidden="1" x14ac:dyDescent="0.2"/>
    <row r="29469" ht="10.199999999999999" hidden="1" x14ac:dyDescent="0.2"/>
    <row r="29470" ht="10.199999999999999" hidden="1" x14ac:dyDescent="0.2"/>
    <row r="29471" ht="10.199999999999999" hidden="1" x14ac:dyDescent="0.2"/>
    <row r="29472" ht="10.199999999999999" hidden="1" x14ac:dyDescent="0.2"/>
    <row r="29473" ht="10.199999999999999" hidden="1" x14ac:dyDescent="0.2"/>
    <row r="29474" ht="10.199999999999999" hidden="1" x14ac:dyDescent="0.2"/>
    <row r="29475" ht="10.199999999999999" hidden="1" x14ac:dyDescent="0.2"/>
    <row r="29476" ht="10.199999999999999" hidden="1" x14ac:dyDescent="0.2"/>
    <row r="29477" ht="10.199999999999999" hidden="1" x14ac:dyDescent="0.2"/>
    <row r="29478" ht="10.199999999999999" hidden="1" x14ac:dyDescent="0.2"/>
    <row r="29479" ht="10.199999999999999" hidden="1" x14ac:dyDescent="0.2"/>
    <row r="29480" ht="10.199999999999999" hidden="1" x14ac:dyDescent="0.2"/>
    <row r="29481" ht="10.199999999999999" hidden="1" x14ac:dyDescent="0.2"/>
    <row r="29482" ht="10.199999999999999" hidden="1" x14ac:dyDescent="0.2"/>
    <row r="29483" ht="10.199999999999999" hidden="1" x14ac:dyDescent="0.2"/>
    <row r="29484" ht="10.199999999999999" hidden="1" x14ac:dyDescent="0.2"/>
    <row r="29485" ht="10.199999999999999" hidden="1" x14ac:dyDescent="0.2"/>
    <row r="29486" ht="10.199999999999999" hidden="1" x14ac:dyDescent="0.2"/>
    <row r="29487" ht="10.199999999999999" hidden="1" x14ac:dyDescent="0.2"/>
    <row r="29488" ht="10.199999999999999" hidden="1" x14ac:dyDescent="0.2"/>
    <row r="29489" ht="10.199999999999999" hidden="1" x14ac:dyDescent="0.2"/>
    <row r="29490" ht="10.199999999999999" hidden="1" x14ac:dyDescent="0.2"/>
    <row r="29491" ht="10.199999999999999" hidden="1" x14ac:dyDescent="0.2"/>
    <row r="29492" ht="10.199999999999999" hidden="1" x14ac:dyDescent="0.2"/>
    <row r="29493" ht="10.199999999999999" hidden="1" x14ac:dyDescent="0.2"/>
    <row r="29494" ht="10.199999999999999" hidden="1" x14ac:dyDescent="0.2"/>
    <row r="29495" ht="10.199999999999999" hidden="1" x14ac:dyDescent="0.2"/>
    <row r="29496" ht="10.199999999999999" hidden="1" x14ac:dyDescent="0.2"/>
    <row r="29497" ht="10.199999999999999" hidden="1" x14ac:dyDescent="0.2"/>
    <row r="29498" ht="10.199999999999999" hidden="1" x14ac:dyDescent="0.2"/>
    <row r="29499" ht="10.199999999999999" hidden="1" x14ac:dyDescent="0.2"/>
    <row r="29500" ht="10.199999999999999" hidden="1" x14ac:dyDescent="0.2"/>
    <row r="29501" ht="10.199999999999999" hidden="1" x14ac:dyDescent="0.2"/>
    <row r="29502" ht="10.199999999999999" hidden="1" x14ac:dyDescent="0.2"/>
    <row r="29503" ht="10.199999999999999" hidden="1" x14ac:dyDescent="0.2"/>
    <row r="29504" ht="10.199999999999999" hidden="1" x14ac:dyDescent="0.2"/>
    <row r="29505" ht="10.199999999999999" hidden="1" x14ac:dyDescent="0.2"/>
    <row r="29506" ht="10.199999999999999" hidden="1" x14ac:dyDescent="0.2"/>
    <row r="29507" ht="10.199999999999999" hidden="1" x14ac:dyDescent="0.2"/>
    <row r="29508" ht="10.199999999999999" hidden="1" x14ac:dyDescent="0.2"/>
    <row r="29509" ht="10.199999999999999" hidden="1" x14ac:dyDescent="0.2"/>
    <row r="29510" ht="10.199999999999999" hidden="1" x14ac:dyDescent="0.2"/>
    <row r="29511" ht="10.199999999999999" hidden="1" x14ac:dyDescent="0.2"/>
    <row r="29512" ht="10.199999999999999" hidden="1" x14ac:dyDescent="0.2"/>
    <row r="29513" ht="10.199999999999999" hidden="1" x14ac:dyDescent="0.2"/>
    <row r="29514" ht="10.199999999999999" hidden="1" x14ac:dyDescent="0.2"/>
    <row r="29515" ht="10.199999999999999" hidden="1" x14ac:dyDescent="0.2"/>
    <row r="29516" ht="10.199999999999999" hidden="1" x14ac:dyDescent="0.2"/>
    <row r="29517" ht="10.199999999999999" hidden="1" x14ac:dyDescent="0.2"/>
    <row r="29518" ht="10.199999999999999" hidden="1" x14ac:dyDescent="0.2"/>
    <row r="29519" ht="10.199999999999999" hidden="1" x14ac:dyDescent="0.2"/>
    <row r="29520" ht="10.199999999999999" hidden="1" x14ac:dyDescent="0.2"/>
    <row r="29521" ht="10.199999999999999" hidden="1" x14ac:dyDescent="0.2"/>
    <row r="29522" ht="10.199999999999999" hidden="1" x14ac:dyDescent="0.2"/>
    <row r="29523" ht="10.199999999999999" hidden="1" x14ac:dyDescent="0.2"/>
    <row r="29524" ht="10.199999999999999" hidden="1" x14ac:dyDescent="0.2"/>
    <row r="29525" ht="10.199999999999999" hidden="1" x14ac:dyDescent="0.2"/>
    <row r="29526" ht="10.199999999999999" hidden="1" x14ac:dyDescent="0.2"/>
    <row r="29527" ht="10.199999999999999" hidden="1" x14ac:dyDescent="0.2"/>
    <row r="29528" ht="10.199999999999999" hidden="1" x14ac:dyDescent="0.2"/>
    <row r="29529" ht="10.199999999999999" hidden="1" x14ac:dyDescent="0.2"/>
    <row r="29530" ht="10.199999999999999" hidden="1" x14ac:dyDescent="0.2"/>
    <row r="29531" ht="10.199999999999999" hidden="1" x14ac:dyDescent="0.2"/>
    <row r="29532" ht="10.199999999999999" hidden="1" x14ac:dyDescent="0.2"/>
    <row r="29533" ht="10.199999999999999" hidden="1" x14ac:dyDescent="0.2"/>
    <row r="29534" ht="10.199999999999999" hidden="1" x14ac:dyDescent="0.2"/>
    <row r="29535" ht="10.199999999999999" hidden="1" x14ac:dyDescent="0.2"/>
    <row r="29536" ht="10.199999999999999" hidden="1" x14ac:dyDescent="0.2"/>
    <row r="29537" ht="10.199999999999999" hidden="1" x14ac:dyDescent="0.2"/>
    <row r="29538" ht="10.199999999999999" hidden="1" x14ac:dyDescent="0.2"/>
    <row r="29539" ht="10.199999999999999" hidden="1" x14ac:dyDescent="0.2"/>
    <row r="29540" ht="10.199999999999999" hidden="1" x14ac:dyDescent="0.2"/>
    <row r="29541" ht="10.199999999999999" hidden="1" x14ac:dyDescent="0.2"/>
    <row r="29542" ht="10.199999999999999" hidden="1" x14ac:dyDescent="0.2"/>
    <row r="29543" ht="10.199999999999999" hidden="1" x14ac:dyDescent="0.2"/>
    <row r="29544" ht="10.199999999999999" hidden="1" x14ac:dyDescent="0.2"/>
    <row r="29545" ht="10.199999999999999" hidden="1" x14ac:dyDescent="0.2"/>
    <row r="29546" ht="10.199999999999999" hidden="1" x14ac:dyDescent="0.2"/>
    <row r="29547" ht="10.199999999999999" hidden="1" x14ac:dyDescent="0.2"/>
    <row r="29548" ht="10.199999999999999" hidden="1" x14ac:dyDescent="0.2"/>
    <row r="29549" ht="10.199999999999999" hidden="1" x14ac:dyDescent="0.2"/>
    <row r="29550" ht="10.199999999999999" hidden="1" x14ac:dyDescent="0.2"/>
    <row r="29551" ht="10.199999999999999" hidden="1" x14ac:dyDescent="0.2"/>
    <row r="29552" ht="10.199999999999999" hidden="1" x14ac:dyDescent="0.2"/>
    <row r="29553" ht="10.199999999999999" hidden="1" x14ac:dyDescent="0.2"/>
    <row r="29554" ht="10.199999999999999" hidden="1" x14ac:dyDescent="0.2"/>
    <row r="29555" ht="10.199999999999999" hidden="1" x14ac:dyDescent="0.2"/>
    <row r="29556" ht="10.199999999999999" hidden="1" x14ac:dyDescent="0.2"/>
    <row r="29557" ht="10.199999999999999" hidden="1" x14ac:dyDescent="0.2"/>
    <row r="29558" ht="10.199999999999999" hidden="1" x14ac:dyDescent="0.2"/>
    <row r="29559" ht="10.199999999999999" hidden="1" x14ac:dyDescent="0.2"/>
    <row r="29560" ht="10.199999999999999" hidden="1" x14ac:dyDescent="0.2"/>
    <row r="29561" ht="10.199999999999999" hidden="1" x14ac:dyDescent="0.2"/>
    <row r="29562" ht="10.199999999999999" hidden="1" x14ac:dyDescent="0.2"/>
    <row r="29563" ht="10.199999999999999" hidden="1" x14ac:dyDescent="0.2"/>
    <row r="29564" ht="10.199999999999999" hidden="1" x14ac:dyDescent="0.2"/>
    <row r="29565" ht="10.199999999999999" hidden="1" x14ac:dyDescent="0.2"/>
    <row r="29566" ht="10.199999999999999" hidden="1" x14ac:dyDescent="0.2"/>
    <row r="29567" ht="10.199999999999999" hidden="1" x14ac:dyDescent="0.2"/>
    <row r="29568" ht="10.199999999999999" hidden="1" x14ac:dyDescent="0.2"/>
    <row r="29569" ht="10.199999999999999" hidden="1" x14ac:dyDescent="0.2"/>
    <row r="29570" ht="10.199999999999999" hidden="1" x14ac:dyDescent="0.2"/>
    <row r="29571" ht="10.199999999999999" hidden="1" x14ac:dyDescent="0.2"/>
    <row r="29572" ht="10.199999999999999" hidden="1" x14ac:dyDescent="0.2"/>
    <row r="29573" ht="10.199999999999999" hidden="1" x14ac:dyDescent="0.2"/>
    <row r="29574" ht="10.199999999999999" hidden="1" x14ac:dyDescent="0.2"/>
    <row r="29575" ht="10.199999999999999" hidden="1" x14ac:dyDescent="0.2"/>
    <row r="29576" ht="10.199999999999999" hidden="1" x14ac:dyDescent="0.2"/>
    <row r="29577" ht="10.199999999999999" hidden="1" x14ac:dyDescent="0.2"/>
    <row r="29578" ht="10.199999999999999" hidden="1" x14ac:dyDescent="0.2"/>
    <row r="29579" ht="10.199999999999999" hidden="1" x14ac:dyDescent="0.2"/>
    <row r="29580" ht="10.199999999999999" hidden="1" x14ac:dyDescent="0.2"/>
    <row r="29581" ht="10.199999999999999" hidden="1" x14ac:dyDescent="0.2"/>
    <row r="29582" ht="10.199999999999999" hidden="1" x14ac:dyDescent="0.2"/>
    <row r="29583" ht="10.199999999999999" hidden="1" x14ac:dyDescent="0.2"/>
    <row r="29584" ht="10.199999999999999" hidden="1" x14ac:dyDescent="0.2"/>
    <row r="29585" ht="10.199999999999999" hidden="1" x14ac:dyDescent="0.2"/>
    <row r="29586" ht="10.199999999999999" hidden="1" x14ac:dyDescent="0.2"/>
    <row r="29587" ht="10.199999999999999" hidden="1" x14ac:dyDescent="0.2"/>
    <row r="29588" ht="10.199999999999999" hidden="1" x14ac:dyDescent="0.2"/>
    <row r="29589" ht="10.199999999999999" hidden="1" x14ac:dyDescent="0.2"/>
    <row r="29590" ht="10.199999999999999" hidden="1" x14ac:dyDescent="0.2"/>
    <row r="29591" ht="10.199999999999999" hidden="1" x14ac:dyDescent="0.2"/>
    <row r="29592" ht="10.199999999999999" hidden="1" x14ac:dyDescent="0.2"/>
    <row r="29593" ht="10.199999999999999" hidden="1" x14ac:dyDescent="0.2"/>
    <row r="29594" ht="10.199999999999999" hidden="1" x14ac:dyDescent="0.2"/>
    <row r="29595" ht="10.199999999999999" hidden="1" x14ac:dyDescent="0.2"/>
    <row r="29596" ht="10.199999999999999" hidden="1" x14ac:dyDescent="0.2"/>
    <row r="29597" ht="10.199999999999999" hidden="1" x14ac:dyDescent="0.2"/>
    <row r="29598" ht="10.199999999999999" hidden="1" x14ac:dyDescent="0.2"/>
    <row r="29599" ht="10.199999999999999" hidden="1" x14ac:dyDescent="0.2"/>
    <row r="29600" ht="10.199999999999999" hidden="1" x14ac:dyDescent="0.2"/>
    <row r="29601" ht="10.199999999999999" hidden="1" x14ac:dyDescent="0.2"/>
    <row r="29602" ht="10.199999999999999" hidden="1" x14ac:dyDescent="0.2"/>
    <row r="29603" ht="10.199999999999999" hidden="1" x14ac:dyDescent="0.2"/>
    <row r="29604" ht="10.199999999999999" hidden="1" x14ac:dyDescent="0.2"/>
    <row r="29605" ht="10.199999999999999" hidden="1" x14ac:dyDescent="0.2"/>
    <row r="29606" ht="10.199999999999999" hidden="1" x14ac:dyDescent="0.2"/>
    <row r="29607" ht="10.199999999999999" hidden="1" x14ac:dyDescent="0.2"/>
    <row r="29608" ht="10.199999999999999" hidden="1" x14ac:dyDescent="0.2"/>
    <row r="29609" ht="10.199999999999999" hidden="1" x14ac:dyDescent="0.2"/>
    <row r="29610" ht="10.199999999999999" hidden="1" x14ac:dyDescent="0.2"/>
    <row r="29611" ht="10.199999999999999" hidden="1" x14ac:dyDescent="0.2"/>
    <row r="29612" ht="10.199999999999999" hidden="1" x14ac:dyDescent="0.2"/>
    <row r="29613" ht="10.199999999999999" hidden="1" x14ac:dyDescent="0.2"/>
    <row r="29614" ht="10.199999999999999" hidden="1" x14ac:dyDescent="0.2"/>
    <row r="29615" ht="10.199999999999999" hidden="1" x14ac:dyDescent="0.2"/>
    <row r="29616" ht="10.199999999999999" hidden="1" x14ac:dyDescent="0.2"/>
    <row r="29617" ht="10.199999999999999" hidden="1" x14ac:dyDescent="0.2"/>
    <row r="29618" ht="10.199999999999999" hidden="1" x14ac:dyDescent="0.2"/>
    <row r="29619" ht="10.199999999999999" hidden="1" x14ac:dyDescent="0.2"/>
    <row r="29620" ht="10.199999999999999" hidden="1" x14ac:dyDescent="0.2"/>
    <row r="29621" ht="10.199999999999999" hidden="1" x14ac:dyDescent="0.2"/>
    <row r="29622" ht="10.199999999999999" hidden="1" x14ac:dyDescent="0.2"/>
    <row r="29623" ht="10.199999999999999" hidden="1" x14ac:dyDescent="0.2"/>
    <row r="29624" ht="10.199999999999999" hidden="1" x14ac:dyDescent="0.2"/>
    <row r="29625" ht="10.199999999999999" hidden="1" x14ac:dyDescent="0.2"/>
    <row r="29626" ht="10.199999999999999" hidden="1" x14ac:dyDescent="0.2"/>
    <row r="29627" ht="10.199999999999999" hidden="1" x14ac:dyDescent="0.2"/>
    <row r="29628" ht="10.199999999999999" hidden="1" x14ac:dyDescent="0.2"/>
    <row r="29629" ht="10.199999999999999" hidden="1" x14ac:dyDescent="0.2"/>
    <row r="29630" ht="10.199999999999999" hidden="1" x14ac:dyDescent="0.2"/>
    <row r="29631" ht="10.199999999999999" hidden="1" x14ac:dyDescent="0.2"/>
    <row r="29632" ht="10.199999999999999" hidden="1" x14ac:dyDescent="0.2"/>
    <row r="29633" ht="10.199999999999999" hidden="1" x14ac:dyDescent="0.2"/>
    <row r="29634" ht="10.199999999999999" hidden="1" x14ac:dyDescent="0.2"/>
    <row r="29635" ht="10.199999999999999" hidden="1" x14ac:dyDescent="0.2"/>
    <row r="29636" ht="10.199999999999999" hidden="1" x14ac:dyDescent="0.2"/>
    <row r="29637" ht="10.199999999999999" hidden="1" x14ac:dyDescent="0.2"/>
    <row r="29638" ht="10.199999999999999" hidden="1" x14ac:dyDescent="0.2"/>
    <row r="29639" ht="10.199999999999999" hidden="1" x14ac:dyDescent="0.2"/>
    <row r="29640" ht="10.199999999999999" hidden="1" x14ac:dyDescent="0.2"/>
    <row r="29641" ht="10.199999999999999" hidden="1" x14ac:dyDescent="0.2"/>
    <row r="29642" ht="10.199999999999999" hidden="1" x14ac:dyDescent="0.2"/>
    <row r="29643" ht="10.199999999999999" hidden="1" x14ac:dyDescent="0.2"/>
    <row r="29644" ht="10.199999999999999" hidden="1" x14ac:dyDescent="0.2"/>
    <row r="29645" ht="10.199999999999999" hidden="1" x14ac:dyDescent="0.2"/>
    <row r="29646" ht="10.199999999999999" hidden="1" x14ac:dyDescent="0.2"/>
    <row r="29647" ht="10.199999999999999" hidden="1" x14ac:dyDescent="0.2"/>
    <row r="29648" ht="10.199999999999999" hidden="1" x14ac:dyDescent="0.2"/>
    <row r="29649" ht="10.199999999999999" hidden="1" x14ac:dyDescent="0.2"/>
    <row r="29650" ht="10.199999999999999" hidden="1" x14ac:dyDescent="0.2"/>
    <row r="29651" ht="10.199999999999999" hidden="1" x14ac:dyDescent="0.2"/>
    <row r="29652" ht="10.199999999999999" hidden="1" x14ac:dyDescent="0.2"/>
    <row r="29653" ht="10.199999999999999" hidden="1" x14ac:dyDescent="0.2"/>
    <row r="29654" ht="10.199999999999999" hidden="1" x14ac:dyDescent="0.2"/>
    <row r="29655" ht="10.199999999999999" hidden="1" x14ac:dyDescent="0.2"/>
    <row r="29656" ht="10.199999999999999" hidden="1" x14ac:dyDescent="0.2"/>
    <row r="29657" ht="10.199999999999999" hidden="1" x14ac:dyDescent="0.2"/>
    <row r="29658" ht="10.199999999999999" hidden="1" x14ac:dyDescent="0.2"/>
    <row r="29659" ht="10.199999999999999" hidden="1" x14ac:dyDescent="0.2"/>
    <row r="29660" ht="10.199999999999999" hidden="1" x14ac:dyDescent="0.2"/>
    <row r="29661" ht="10.199999999999999" hidden="1" x14ac:dyDescent="0.2"/>
    <row r="29662" ht="10.199999999999999" hidden="1" x14ac:dyDescent="0.2"/>
    <row r="29663" ht="10.199999999999999" hidden="1" x14ac:dyDescent="0.2"/>
    <row r="29664" ht="10.199999999999999" hidden="1" x14ac:dyDescent="0.2"/>
    <row r="29665" ht="10.199999999999999" hidden="1" x14ac:dyDescent="0.2"/>
    <row r="29666" ht="10.199999999999999" hidden="1" x14ac:dyDescent="0.2"/>
    <row r="29667" ht="10.199999999999999" hidden="1" x14ac:dyDescent="0.2"/>
    <row r="29668" ht="10.199999999999999" hidden="1" x14ac:dyDescent="0.2"/>
    <row r="29669" ht="10.199999999999999" hidden="1" x14ac:dyDescent="0.2"/>
    <row r="29670" ht="10.199999999999999" hidden="1" x14ac:dyDescent="0.2"/>
    <row r="29671" ht="10.199999999999999" hidden="1" x14ac:dyDescent="0.2"/>
    <row r="29672" ht="10.199999999999999" hidden="1" x14ac:dyDescent="0.2"/>
    <row r="29673" ht="10.199999999999999" hidden="1" x14ac:dyDescent="0.2"/>
    <row r="29674" ht="10.199999999999999" hidden="1" x14ac:dyDescent="0.2"/>
    <row r="29675" ht="10.199999999999999" hidden="1" x14ac:dyDescent="0.2"/>
    <row r="29676" ht="10.199999999999999" hidden="1" x14ac:dyDescent="0.2"/>
    <row r="29677" ht="10.199999999999999" hidden="1" x14ac:dyDescent="0.2"/>
    <row r="29678" ht="10.199999999999999" hidden="1" x14ac:dyDescent="0.2"/>
    <row r="29679" ht="10.199999999999999" hidden="1" x14ac:dyDescent="0.2"/>
    <row r="29680" ht="10.199999999999999" hidden="1" x14ac:dyDescent="0.2"/>
    <row r="29681" ht="10.199999999999999" hidden="1" x14ac:dyDescent="0.2"/>
    <row r="29682" ht="10.199999999999999" hidden="1" x14ac:dyDescent="0.2"/>
    <row r="29683" ht="10.199999999999999" hidden="1" x14ac:dyDescent="0.2"/>
    <row r="29684" ht="10.199999999999999" hidden="1" x14ac:dyDescent="0.2"/>
    <row r="29685" ht="10.199999999999999" hidden="1" x14ac:dyDescent="0.2"/>
    <row r="29686" ht="10.199999999999999" hidden="1" x14ac:dyDescent="0.2"/>
    <row r="29687" ht="10.199999999999999" hidden="1" x14ac:dyDescent="0.2"/>
    <row r="29688" ht="10.199999999999999" hidden="1" x14ac:dyDescent="0.2"/>
    <row r="29689" ht="10.199999999999999" hidden="1" x14ac:dyDescent="0.2"/>
    <row r="29690" ht="10.199999999999999" hidden="1" x14ac:dyDescent="0.2"/>
    <row r="29691" ht="10.199999999999999" hidden="1" x14ac:dyDescent="0.2"/>
    <row r="29692" ht="10.199999999999999" hidden="1" x14ac:dyDescent="0.2"/>
    <row r="29693" ht="10.199999999999999" hidden="1" x14ac:dyDescent="0.2"/>
    <row r="29694" ht="10.199999999999999" hidden="1" x14ac:dyDescent="0.2"/>
    <row r="29695" ht="10.199999999999999" hidden="1" x14ac:dyDescent="0.2"/>
    <row r="29696" ht="10.199999999999999" hidden="1" x14ac:dyDescent="0.2"/>
    <row r="29697" ht="10.199999999999999" hidden="1" x14ac:dyDescent="0.2"/>
    <row r="29698" ht="10.199999999999999" hidden="1" x14ac:dyDescent="0.2"/>
    <row r="29699" ht="10.199999999999999" hidden="1" x14ac:dyDescent="0.2"/>
    <row r="29700" ht="10.199999999999999" hidden="1" x14ac:dyDescent="0.2"/>
    <row r="29701" ht="10.199999999999999" hidden="1" x14ac:dyDescent="0.2"/>
    <row r="29702" ht="10.199999999999999" hidden="1" x14ac:dyDescent="0.2"/>
    <row r="29703" ht="10.199999999999999" hidden="1" x14ac:dyDescent="0.2"/>
    <row r="29704" ht="10.199999999999999" hidden="1" x14ac:dyDescent="0.2"/>
    <row r="29705" ht="10.199999999999999" hidden="1" x14ac:dyDescent="0.2"/>
    <row r="29706" ht="10.199999999999999" hidden="1" x14ac:dyDescent="0.2"/>
    <row r="29707" ht="10.199999999999999" hidden="1" x14ac:dyDescent="0.2"/>
    <row r="29708" ht="10.199999999999999" hidden="1" x14ac:dyDescent="0.2"/>
    <row r="29709" ht="10.199999999999999" hidden="1" x14ac:dyDescent="0.2"/>
    <row r="29710" ht="10.199999999999999" hidden="1" x14ac:dyDescent="0.2"/>
    <row r="29711" ht="10.199999999999999" hidden="1" x14ac:dyDescent="0.2"/>
    <row r="29712" ht="10.199999999999999" hidden="1" x14ac:dyDescent="0.2"/>
    <row r="29713" ht="10.199999999999999" hidden="1" x14ac:dyDescent="0.2"/>
    <row r="29714" ht="10.199999999999999" hidden="1" x14ac:dyDescent="0.2"/>
    <row r="29715" ht="10.199999999999999" hidden="1" x14ac:dyDescent="0.2"/>
    <row r="29716" ht="10.199999999999999" hidden="1" x14ac:dyDescent="0.2"/>
    <row r="29717" ht="10.199999999999999" hidden="1" x14ac:dyDescent="0.2"/>
    <row r="29718" ht="10.199999999999999" hidden="1" x14ac:dyDescent="0.2"/>
    <row r="29719" ht="10.199999999999999" hidden="1" x14ac:dyDescent="0.2"/>
    <row r="29720" ht="10.199999999999999" hidden="1" x14ac:dyDescent="0.2"/>
    <row r="29721" ht="10.199999999999999" hidden="1" x14ac:dyDescent="0.2"/>
    <row r="29722" ht="10.199999999999999" hidden="1" x14ac:dyDescent="0.2"/>
    <row r="29723" ht="10.199999999999999" hidden="1" x14ac:dyDescent="0.2"/>
    <row r="29724" ht="10.199999999999999" hidden="1" x14ac:dyDescent="0.2"/>
    <row r="29725" ht="10.199999999999999" hidden="1" x14ac:dyDescent="0.2"/>
    <row r="29726" ht="10.199999999999999" hidden="1" x14ac:dyDescent="0.2"/>
    <row r="29727" ht="10.199999999999999" hidden="1" x14ac:dyDescent="0.2"/>
    <row r="29728" ht="10.199999999999999" hidden="1" x14ac:dyDescent="0.2"/>
    <row r="29729" ht="10.199999999999999" hidden="1" x14ac:dyDescent="0.2"/>
    <row r="29730" ht="10.199999999999999" hidden="1" x14ac:dyDescent="0.2"/>
    <row r="29731" ht="10.199999999999999" hidden="1" x14ac:dyDescent="0.2"/>
    <row r="29732" ht="10.199999999999999" hidden="1" x14ac:dyDescent="0.2"/>
    <row r="29733" ht="10.199999999999999" hidden="1" x14ac:dyDescent="0.2"/>
    <row r="29734" ht="10.199999999999999" hidden="1" x14ac:dyDescent="0.2"/>
    <row r="29735" ht="10.199999999999999" hidden="1" x14ac:dyDescent="0.2"/>
    <row r="29736" ht="10.199999999999999" hidden="1" x14ac:dyDescent="0.2"/>
    <row r="29737" ht="10.199999999999999" hidden="1" x14ac:dyDescent="0.2"/>
    <row r="29738" ht="10.199999999999999" hidden="1" x14ac:dyDescent="0.2"/>
    <row r="29739" ht="10.199999999999999" hidden="1" x14ac:dyDescent="0.2"/>
    <row r="29740" ht="10.199999999999999" hidden="1" x14ac:dyDescent="0.2"/>
    <row r="29741" ht="10.199999999999999" hidden="1" x14ac:dyDescent="0.2"/>
    <row r="29742" ht="10.199999999999999" hidden="1" x14ac:dyDescent="0.2"/>
    <row r="29743" ht="10.199999999999999" hidden="1" x14ac:dyDescent="0.2"/>
    <row r="29744" ht="10.199999999999999" hidden="1" x14ac:dyDescent="0.2"/>
    <row r="29745" ht="10.199999999999999" hidden="1" x14ac:dyDescent="0.2"/>
    <row r="29746" ht="10.199999999999999" hidden="1" x14ac:dyDescent="0.2"/>
    <row r="29747" ht="10.199999999999999" hidden="1" x14ac:dyDescent="0.2"/>
    <row r="29748" ht="10.199999999999999" hidden="1" x14ac:dyDescent="0.2"/>
    <row r="29749" ht="10.199999999999999" hidden="1" x14ac:dyDescent="0.2"/>
    <row r="29750" ht="10.199999999999999" hidden="1" x14ac:dyDescent="0.2"/>
    <row r="29751" ht="10.199999999999999" hidden="1" x14ac:dyDescent="0.2"/>
    <row r="29752" ht="10.199999999999999" hidden="1" x14ac:dyDescent="0.2"/>
    <row r="29753" ht="10.199999999999999" hidden="1" x14ac:dyDescent="0.2"/>
    <row r="29754" ht="10.199999999999999" hidden="1" x14ac:dyDescent="0.2"/>
    <row r="29755" ht="10.199999999999999" hidden="1" x14ac:dyDescent="0.2"/>
    <row r="29756" ht="10.199999999999999" hidden="1" x14ac:dyDescent="0.2"/>
    <row r="29757" ht="10.199999999999999" hidden="1" x14ac:dyDescent="0.2"/>
    <row r="29758" ht="10.199999999999999" hidden="1" x14ac:dyDescent="0.2"/>
    <row r="29759" ht="10.199999999999999" hidden="1" x14ac:dyDescent="0.2"/>
    <row r="29760" ht="10.199999999999999" hidden="1" x14ac:dyDescent="0.2"/>
    <row r="29761" ht="10.199999999999999" hidden="1" x14ac:dyDescent="0.2"/>
    <row r="29762" ht="10.199999999999999" hidden="1" x14ac:dyDescent="0.2"/>
    <row r="29763" ht="10.199999999999999" hidden="1" x14ac:dyDescent="0.2"/>
    <row r="29764" ht="10.199999999999999" hidden="1" x14ac:dyDescent="0.2"/>
    <row r="29765" ht="10.199999999999999" hidden="1" x14ac:dyDescent="0.2"/>
    <row r="29766" ht="10.199999999999999" hidden="1" x14ac:dyDescent="0.2"/>
    <row r="29767" ht="10.199999999999999" hidden="1" x14ac:dyDescent="0.2"/>
    <row r="29768" ht="10.199999999999999" hidden="1" x14ac:dyDescent="0.2"/>
    <row r="29769" ht="10.199999999999999" hidden="1" x14ac:dyDescent="0.2"/>
    <row r="29770" ht="10.199999999999999" hidden="1" x14ac:dyDescent="0.2"/>
    <row r="29771" ht="10.199999999999999" hidden="1" x14ac:dyDescent="0.2"/>
    <row r="29772" ht="10.199999999999999" hidden="1" x14ac:dyDescent="0.2"/>
    <row r="29773" ht="10.199999999999999" hidden="1" x14ac:dyDescent="0.2"/>
    <row r="29774" ht="10.199999999999999" hidden="1" x14ac:dyDescent="0.2"/>
    <row r="29775" ht="10.199999999999999" hidden="1" x14ac:dyDescent="0.2"/>
    <row r="29776" ht="10.199999999999999" hidden="1" x14ac:dyDescent="0.2"/>
    <row r="29777" ht="10.199999999999999" hidden="1" x14ac:dyDescent="0.2"/>
    <row r="29778" ht="10.199999999999999" hidden="1" x14ac:dyDescent="0.2"/>
    <row r="29779" ht="10.199999999999999" hidden="1" x14ac:dyDescent="0.2"/>
    <row r="29780" ht="10.199999999999999" hidden="1" x14ac:dyDescent="0.2"/>
    <row r="29781" ht="10.199999999999999" hidden="1" x14ac:dyDescent="0.2"/>
    <row r="29782" ht="10.199999999999999" hidden="1" x14ac:dyDescent="0.2"/>
    <row r="29783" ht="10.199999999999999" hidden="1" x14ac:dyDescent="0.2"/>
    <row r="29784" ht="10.199999999999999" hidden="1" x14ac:dyDescent="0.2"/>
    <row r="29785" ht="10.199999999999999" hidden="1" x14ac:dyDescent="0.2"/>
    <row r="29786" ht="10.199999999999999" hidden="1" x14ac:dyDescent="0.2"/>
    <row r="29787" ht="10.199999999999999" hidden="1" x14ac:dyDescent="0.2"/>
    <row r="29788" ht="10.199999999999999" hidden="1" x14ac:dyDescent="0.2"/>
    <row r="29789" ht="10.199999999999999" hidden="1" x14ac:dyDescent="0.2"/>
    <row r="29790" ht="10.199999999999999" hidden="1" x14ac:dyDescent="0.2"/>
    <row r="29791" ht="10.199999999999999" hidden="1" x14ac:dyDescent="0.2"/>
    <row r="29792" ht="10.199999999999999" hidden="1" x14ac:dyDescent="0.2"/>
    <row r="29793" ht="10.199999999999999" hidden="1" x14ac:dyDescent="0.2"/>
    <row r="29794" ht="10.199999999999999" hidden="1" x14ac:dyDescent="0.2"/>
    <row r="29795" ht="10.199999999999999" hidden="1" x14ac:dyDescent="0.2"/>
    <row r="29796" ht="10.199999999999999" hidden="1" x14ac:dyDescent="0.2"/>
    <row r="29797" ht="10.199999999999999" hidden="1" x14ac:dyDescent="0.2"/>
    <row r="29798" ht="10.199999999999999" hidden="1" x14ac:dyDescent="0.2"/>
    <row r="29799" ht="10.199999999999999" hidden="1" x14ac:dyDescent="0.2"/>
    <row r="29800" ht="10.199999999999999" hidden="1" x14ac:dyDescent="0.2"/>
    <row r="29801" ht="10.199999999999999" hidden="1" x14ac:dyDescent="0.2"/>
    <row r="29802" ht="10.199999999999999" hidden="1" x14ac:dyDescent="0.2"/>
    <row r="29803" ht="10.199999999999999" hidden="1" x14ac:dyDescent="0.2"/>
    <row r="29804" ht="10.199999999999999" hidden="1" x14ac:dyDescent="0.2"/>
    <row r="29805" ht="10.199999999999999" hidden="1" x14ac:dyDescent="0.2"/>
    <row r="29806" ht="10.199999999999999" hidden="1" x14ac:dyDescent="0.2"/>
    <row r="29807" ht="10.199999999999999" hidden="1" x14ac:dyDescent="0.2"/>
    <row r="29808" ht="10.199999999999999" hidden="1" x14ac:dyDescent="0.2"/>
    <row r="29809" ht="10.199999999999999" hidden="1" x14ac:dyDescent="0.2"/>
    <row r="29810" ht="10.199999999999999" hidden="1" x14ac:dyDescent="0.2"/>
    <row r="29811" ht="10.199999999999999" hidden="1" x14ac:dyDescent="0.2"/>
    <row r="29812" ht="10.199999999999999" hidden="1" x14ac:dyDescent="0.2"/>
    <row r="29813" ht="10.199999999999999" hidden="1" x14ac:dyDescent="0.2"/>
    <row r="29814" ht="10.199999999999999" hidden="1" x14ac:dyDescent="0.2"/>
    <row r="29815" ht="10.199999999999999" hidden="1" x14ac:dyDescent="0.2"/>
    <row r="29816" ht="10.199999999999999" hidden="1" x14ac:dyDescent="0.2"/>
    <row r="29817" ht="10.199999999999999" hidden="1" x14ac:dyDescent="0.2"/>
    <row r="29818" ht="10.199999999999999" hidden="1" x14ac:dyDescent="0.2"/>
    <row r="29819" ht="10.199999999999999" hidden="1" x14ac:dyDescent="0.2"/>
    <row r="29820" ht="10.199999999999999" hidden="1" x14ac:dyDescent="0.2"/>
    <row r="29821" ht="10.199999999999999" hidden="1" x14ac:dyDescent="0.2"/>
    <row r="29822" ht="10.199999999999999" hidden="1" x14ac:dyDescent="0.2"/>
    <row r="29823" ht="10.199999999999999" hidden="1" x14ac:dyDescent="0.2"/>
    <row r="29824" ht="10.199999999999999" hidden="1" x14ac:dyDescent="0.2"/>
    <row r="29825" ht="10.199999999999999" hidden="1" x14ac:dyDescent="0.2"/>
    <row r="29826" ht="10.199999999999999" hidden="1" x14ac:dyDescent="0.2"/>
    <row r="29827" ht="10.199999999999999" hidden="1" x14ac:dyDescent="0.2"/>
    <row r="29828" ht="10.199999999999999" hidden="1" x14ac:dyDescent="0.2"/>
    <row r="29829" ht="10.199999999999999" hidden="1" x14ac:dyDescent="0.2"/>
    <row r="29830" ht="10.199999999999999" hidden="1" x14ac:dyDescent="0.2"/>
    <row r="29831" ht="10.199999999999999" hidden="1" x14ac:dyDescent="0.2"/>
    <row r="29832" ht="10.199999999999999" hidden="1" x14ac:dyDescent="0.2"/>
    <row r="29833" ht="10.199999999999999" hidden="1" x14ac:dyDescent="0.2"/>
    <row r="29834" ht="10.199999999999999" hidden="1" x14ac:dyDescent="0.2"/>
    <row r="29835" ht="10.199999999999999" hidden="1" x14ac:dyDescent="0.2"/>
    <row r="29836" ht="10.199999999999999" hidden="1" x14ac:dyDescent="0.2"/>
    <row r="29837" ht="10.199999999999999" hidden="1" x14ac:dyDescent="0.2"/>
    <row r="29838" ht="10.199999999999999" hidden="1" x14ac:dyDescent="0.2"/>
    <row r="29839" ht="10.199999999999999" hidden="1" x14ac:dyDescent="0.2"/>
    <row r="29840" ht="10.199999999999999" hidden="1" x14ac:dyDescent="0.2"/>
    <row r="29841" ht="10.199999999999999" hidden="1" x14ac:dyDescent="0.2"/>
    <row r="29842" ht="10.199999999999999" hidden="1" x14ac:dyDescent="0.2"/>
    <row r="29843" ht="10.199999999999999" hidden="1" x14ac:dyDescent="0.2"/>
    <row r="29844" ht="10.199999999999999" hidden="1" x14ac:dyDescent="0.2"/>
    <row r="29845" ht="10.199999999999999" hidden="1" x14ac:dyDescent="0.2"/>
    <row r="29846" ht="10.199999999999999" hidden="1" x14ac:dyDescent="0.2"/>
    <row r="29847" ht="10.199999999999999" hidden="1" x14ac:dyDescent="0.2"/>
    <row r="29848" ht="10.199999999999999" hidden="1" x14ac:dyDescent="0.2"/>
    <row r="29849" ht="10.199999999999999" hidden="1" x14ac:dyDescent="0.2"/>
    <row r="29850" ht="10.199999999999999" hidden="1" x14ac:dyDescent="0.2"/>
    <row r="29851" ht="10.199999999999999" hidden="1" x14ac:dyDescent="0.2"/>
    <row r="29852" ht="10.199999999999999" hidden="1" x14ac:dyDescent="0.2"/>
    <row r="29853" ht="10.199999999999999" hidden="1" x14ac:dyDescent="0.2"/>
    <row r="29854" ht="10.199999999999999" hidden="1" x14ac:dyDescent="0.2"/>
    <row r="29855" ht="10.199999999999999" hidden="1" x14ac:dyDescent="0.2"/>
    <row r="29856" ht="10.199999999999999" hidden="1" x14ac:dyDescent="0.2"/>
    <row r="29857" ht="10.199999999999999" hidden="1" x14ac:dyDescent="0.2"/>
    <row r="29858" ht="10.199999999999999" hidden="1" x14ac:dyDescent="0.2"/>
    <row r="29859" ht="10.199999999999999" hidden="1" x14ac:dyDescent="0.2"/>
    <row r="29860" ht="10.199999999999999" hidden="1" x14ac:dyDescent="0.2"/>
    <row r="29861" ht="10.199999999999999" hidden="1" x14ac:dyDescent="0.2"/>
    <row r="29862" ht="10.199999999999999" hidden="1" x14ac:dyDescent="0.2"/>
    <row r="29863" ht="10.199999999999999" hidden="1" x14ac:dyDescent="0.2"/>
    <row r="29864" ht="10.199999999999999" hidden="1" x14ac:dyDescent="0.2"/>
    <row r="29865" ht="10.199999999999999" hidden="1" x14ac:dyDescent="0.2"/>
    <row r="29866" ht="10.199999999999999" hidden="1" x14ac:dyDescent="0.2"/>
    <row r="29867" ht="10.199999999999999" hidden="1" x14ac:dyDescent="0.2"/>
    <row r="29868" ht="10.199999999999999" hidden="1" x14ac:dyDescent="0.2"/>
    <row r="29869" ht="10.199999999999999" hidden="1" x14ac:dyDescent="0.2"/>
    <row r="29870" ht="10.199999999999999" hidden="1" x14ac:dyDescent="0.2"/>
    <row r="29871" ht="10.199999999999999" hidden="1" x14ac:dyDescent="0.2"/>
    <row r="29872" ht="10.199999999999999" hidden="1" x14ac:dyDescent="0.2"/>
    <row r="29873" ht="10.199999999999999" hidden="1" x14ac:dyDescent="0.2"/>
    <row r="29874" ht="10.199999999999999" hidden="1" x14ac:dyDescent="0.2"/>
    <row r="29875" ht="10.199999999999999" hidden="1" x14ac:dyDescent="0.2"/>
    <row r="29876" ht="10.199999999999999" hidden="1" x14ac:dyDescent="0.2"/>
    <row r="29877" ht="10.199999999999999" hidden="1" x14ac:dyDescent="0.2"/>
    <row r="29878" ht="10.199999999999999" hidden="1" x14ac:dyDescent="0.2"/>
    <row r="29879" ht="10.199999999999999" hidden="1" x14ac:dyDescent="0.2"/>
    <row r="29880" ht="10.199999999999999" hidden="1" x14ac:dyDescent="0.2"/>
    <row r="29881" ht="10.199999999999999" hidden="1" x14ac:dyDescent="0.2"/>
    <row r="29882" ht="10.199999999999999" hidden="1" x14ac:dyDescent="0.2"/>
    <row r="29883" ht="10.199999999999999" hidden="1" x14ac:dyDescent="0.2"/>
    <row r="29884" ht="10.199999999999999" hidden="1" x14ac:dyDescent="0.2"/>
    <row r="29885" ht="10.199999999999999" hidden="1" x14ac:dyDescent="0.2"/>
    <row r="29886" ht="10.199999999999999" hidden="1" x14ac:dyDescent="0.2"/>
    <row r="29887" ht="10.199999999999999" hidden="1" x14ac:dyDescent="0.2"/>
    <row r="29888" ht="10.199999999999999" hidden="1" x14ac:dyDescent="0.2"/>
    <row r="29889" ht="10.199999999999999" hidden="1" x14ac:dyDescent="0.2"/>
    <row r="29890" ht="10.199999999999999" hidden="1" x14ac:dyDescent="0.2"/>
    <row r="29891" ht="10.199999999999999" hidden="1" x14ac:dyDescent="0.2"/>
    <row r="29892" ht="10.199999999999999" hidden="1" x14ac:dyDescent="0.2"/>
    <row r="29893" ht="10.199999999999999" hidden="1" x14ac:dyDescent="0.2"/>
    <row r="29894" ht="10.199999999999999" hidden="1" x14ac:dyDescent="0.2"/>
    <row r="29895" ht="10.199999999999999" hidden="1" x14ac:dyDescent="0.2"/>
    <row r="29896" ht="10.199999999999999" hidden="1" x14ac:dyDescent="0.2"/>
    <row r="29897" ht="10.199999999999999" hidden="1" x14ac:dyDescent="0.2"/>
    <row r="29898" ht="10.199999999999999" hidden="1" x14ac:dyDescent="0.2"/>
    <row r="29899" ht="10.199999999999999" hidden="1" x14ac:dyDescent="0.2"/>
    <row r="29900" ht="10.199999999999999" hidden="1" x14ac:dyDescent="0.2"/>
    <row r="29901" ht="10.199999999999999" hidden="1" x14ac:dyDescent="0.2"/>
    <row r="29902" ht="10.199999999999999" hidden="1" x14ac:dyDescent="0.2"/>
    <row r="29903" ht="10.199999999999999" hidden="1" x14ac:dyDescent="0.2"/>
    <row r="29904" ht="10.199999999999999" hidden="1" x14ac:dyDescent="0.2"/>
    <row r="29905" ht="10.199999999999999" hidden="1" x14ac:dyDescent="0.2"/>
    <row r="29906" ht="10.199999999999999" hidden="1" x14ac:dyDescent="0.2"/>
    <row r="29907" ht="10.199999999999999" hidden="1" x14ac:dyDescent="0.2"/>
    <row r="29908" ht="10.199999999999999" hidden="1" x14ac:dyDescent="0.2"/>
    <row r="29909" ht="10.199999999999999" hidden="1" x14ac:dyDescent="0.2"/>
    <row r="29910" ht="10.199999999999999" hidden="1" x14ac:dyDescent="0.2"/>
    <row r="29911" ht="10.199999999999999" hidden="1" x14ac:dyDescent="0.2"/>
    <row r="29912" ht="10.199999999999999" hidden="1" x14ac:dyDescent="0.2"/>
    <row r="29913" ht="10.199999999999999" hidden="1" x14ac:dyDescent="0.2"/>
    <row r="29914" ht="10.199999999999999" hidden="1" x14ac:dyDescent="0.2"/>
    <row r="29915" ht="10.199999999999999" hidden="1" x14ac:dyDescent="0.2"/>
    <row r="29916" ht="10.199999999999999" hidden="1" x14ac:dyDescent="0.2"/>
    <row r="29917" ht="10.199999999999999" hidden="1" x14ac:dyDescent="0.2"/>
    <row r="29918" ht="10.199999999999999" hidden="1" x14ac:dyDescent="0.2"/>
    <row r="29919" ht="10.199999999999999" hidden="1" x14ac:dyDescent="0.2"/>
    <row r="29920" ht="10.199999999999999" hidden="1" x14ac:dyDescent="0.2"/>
    <row r="29921" ht="10.199999999999999" hidden="1" x14ac:dyDescent="0.2"/>
    <row r="29922" ht="10.199999999999999" hidden="1" x14ac:dyDescent="0.2"/>
    <row r="29923" ht="10.199999999999999" hidden="1" x14ac:dyDescent="0.2"/>
    <row r="29924" ht="10.199999999999999" hidden="1" x14ac:dyDescent="0.2"/>
    <row r="29925" ht="10.199999999999999" hidden="1" x14ac:dyDescent="0.2"/>
    <row r="29926" ht="10.199999999999999" hidden="1" x14ac:dyDescent="0.2"/>
    <row r="29927" ht="10.199999999999999" hidden="1" x14ac:dyDescent="0.2"/>
    <row r="29928" ht="10.199999999999999" hidden="1" x14ac:dyDescent="0.2"/>
    <row r="29929" ht="10.199999999999999" hidden="1" x14ac:dyDescent="0.2"/>
    <row r="29930" ht="10.199999999999999" hidden="1" x14ac:dyDescent="0.2"/>
    <row r="29931" ht="10.199999999999999" hidden="1" x14ac:dyDescent="0.2"/>
    <row r="29932" ht="10.199999999999999" hidden="1" x14ac:dyDescent="0.2"/>
    <row r="29933" ht="10.199999999999999" hidden="1" x14ac:dyDescent="0.2"/>
    <row r="29934" ht="10.199999999999999" hidden="1" x14ac:dyDescent="0.2"/>
    <row r="29935" ht="10.199999999999999" hidden="1" x14ac:dyDescent="0.2"/>
    <row r="29936" ht="10.199999999999999" hidden="1" x14ac:dyDescent="0.2"/>
    <row r="29937" ht="10.199999999999999" hidden="1" x14ac:dyDescent="0.2"/>
    <row r="29938" ht="10.199999999999999" hidden="1" x14ac:dyDescent="0.2"/>
    <row r="29939" ht="10.199999999999999" hidden="1" x14ac:dyDescent="0.2"/>
    <row r="29940" ht="10.199999999999999" hidden="1" x14ac:dyDescent="0.2"/>
    <row r="29941" ht="10.199999999999999" hidden="1" x14ac:dyDescent="0.2"/>
    <row r="29942" ht="10.199999999999999" hidden="1" x14ac:dyDescent="0.2"/>
    <row r="29943" ht="10.199999999999999" hidden="1" x14ac:dyDescent="0.2"/>
    <row r="29944" ht="10.199999999999999" hidden="1" x14ac:dyDescent="0.2"/>
    <row r="29945" ht="10.199999999999999" hidden="1" x14ac:dyDescent="0.2"/>
    <row r="29946" ht="10.199999999999999" hidden="1" x14ac:dyDescent="0.2"/>
    <row r="29947" ht="10.199999999999999" hidden="1" x14ac:dyDescent="0.2"/>
    <row r="29948" ht="10.199999999999999" hidden="1" x14ac:dyDescent="0.2"/>
    <row r="29949" ht="10.199999999999999" hidden="1" x14ac:dyDescent="0.2"/>
    <row r="29950" ht="10.199999999999999" hidden="1" x14ac:dyDescent="0.2"/>
    <row r="29951" ht="10.199999999999999" hidden="1" x14ac:dyDescent="0.2"/>
    <row r="29952" ht="10.199999999999999" hidden="1" x14ac:dyDescent="0.2"/>
    <row r="29953" ht="10.199999999999999" hidden="1" x14ac:dyDescent="0.2"/>
    <row r="29954" ht="10.199999999999999" hidden="1" x14ac:dyDescent="0.2"/>
    <row r="29955" ht="10.199999999999999" hidden="1" x14ac:dyDescent="0.2"/>
    <row r="29956" ht="10.199999999999999" hidden="1" x14ac:dyDescent="0.2"/>
    <row r="29957" ht="10.199999999999999" hidden="1" x14ac:dyDescent="0.2"/>
    <row r="29958" ht="10.199999999999999" hidden="1" x14ac:dyDescent="0.2"/>
    <row r="29959" ht="10.199999999999999" hidden="1" x14ac:dyDescent="0.2"/>
    <row r="29960" ht="10.199999999999999" hidden="1" x14ac:dyDescent="0.2"/>
    <row r="29961" ht="10.199999999999999" hidden="1" x14ac:dyDescent="0.2"/>
    <row r="29962" ht="10.199999999999999" hidden="1" x14ac:dyDescent="0.2"/>
    <row r="29963" ht="10.199999999999999" hidden="1" x14ac:dyDescent="0.2"/>
    <row r="29964" ht="10.199999999999999" hidden="1" x14ac:dyDescent="0.2"/>
    <row r="29965" ht="10.199999999999999" hidden="1" x14ac:dyDescent="0.2"/>
    <row r="29966" ht="10.199999999999999" hidden="1" x14ac:dyDescent="0.2"/>
    <row r="29967" ht="10.199999999999999" hidden="1" x14ac:dyDescent="0.2"/>
    <row r="29968" ht="10.199999999999999" hidden="1" x14ac:dyDescent="0.2"/>
    <row r="29969" ht="10.199999999999999" hidden="1" x14ac:dyDescent="0.2"/>
    <row r="29970" ht="10.199999999999999" hidden="1" x14ac:dyDescent="0.2"/>
    <row r="29971" ht="10.199999999999999" hidden="1" x14ac:dyDescent="0.2"/>
    <row r="29972" ht="10.199999999999999" hidden="1" x14ac:dyDescent="0.2"/>
    <row r="29973" ht="10.199999999999999" hidden="1" x14ac:dyDescent="0.2"/>
    <row r="29974" ht="10.199999999999999" hidden="1" x14ac:dyDescent="0.2"/>
    <row r="29975" ht="10.199999999999999" hidden="1" x14ac:dyDescent="0.2"/>
    <row r="29976" ht="10.199999999999999" hidden="1" x14ac:dyDescent="0.2"/>
    <row r="29977" ht="10.199999999999999" hidden="1" x14ac:dyDescent="0.2"/>
    <row r="29978" ht="10.199999999999999" hidden="1" x14ac:dyDescent="0.2"/>
    <row r="29979" ht="10.199999999999999" hidden="1" x14ac:dyDescent="0.2"/>
    <row r="29980" ht="10.199999999999999" hidden="1" x14ac:dyDescent="0.2"/>
    <row r="29981" ht="10.199999999999999" hidden="1" x14ac:dyDescent="0.2"/>
    <row r="29982" ht="10.199999999999999" hidden="1" x14ac:dyDescent="0.2"/>
    <row r="29983" ht="10.199999999999999" hidden="1" x14ac:dyDescent="0.2"/>
    <row r="29984" ht="10.199999999999999" hidden="1" x14ac:dyDescent="0.2"/>
    <row r="29985" ht="10.199999999999999" hidden="1" x14ac:dyDescent="0.2"/>
    <row r="29986" ht="10.199999999999999" hidden="1" x14ac:dyDescent="0.2"/>
    <row r="29987" ht="10.199999999999999" hidden="1" x14ac:dyDescent="0.2"/>
    <row r="29988" ht="10.199999999999999" hidden="1" x14ac:dyDescent="0.2"/>
    <row r="29989" ht="10.199999999999999" hidden="1" x14ac:dyDescent="0.2"/>
    <row r="29990" ht="10.199999999999999" hidden="1" x14ac:dyDescent="0.2"/>
    <row r="29991" ht="10.199999999999999" hidden="1" x14ac:dyDescent="0.2"/>
    <row r="29992" ht="10.199999999999999" hidden="1" x14ac:dyDescent="0.2"/>
    <row r="29993" ht="10.199999999999999" hidden="1" x14ac:dyDescent="0.2"/>
    <row r="29994" ht="10.199999999999999" hidden="1" x14ac:dyDescent="0.2"/>
    <row r="29995" ht="10.199999999999999" hidden="1" x14ac:dyDescent="0.2"/>
    <row r="29996" ht="10.199999999999999" hidden="1" x14ac:dyDescent="0.2"/>
    <row r="29997" ht="10.199999999999999" hidden="1" x14ac:dyDescent="0.2"/>
    <row r="29998" ht="10.199999999999999" hidden="1" x14ac:dyDescent="0.2"/>
    <row r="29999" ht="10.199999999999999" hidden="1" x14ac:dyDescent="0.2"/>
    <row r="30000" ht="10.199999999999999" hidden="1" x14ac:dyDescent="0.2"/>
    <row r="30001" ht="10.199999999999999" hidden="1" x14ac:dyDescent="0.2"/>
    <row r="30002" ht="10.199999999999999" hidden="1" x14ac:dyDescent="0.2"/>
    <row r="30003" ht="10.199999999999999" hidden="1" x14ac:dyDescent="0.2"/>
    <row r="30004" ht="10.199999999999999" hidden="1" x14ac:dyDescent="0.2"/>
    <row r="30005" ht="10.199999999999999" hidden="1" x14ac:dyDescent="0.2"/>
    <row r="30006" ht="10.199999999999999" hidden="1" x14ac:dyDescent="0.2"/>
    <row r="30007" ht="10.199999999999999" hidden="1" x14ac:dyDescent="0.2"/>
    <row r="30008" ht="10.199999999999999" hidden="1" x14ac:dyDescent="0.2"/>
    <row r="30009" ht="10.199999999999999" hidden="1" x14ac:dyDescent="0.2"/>
    <row r="30010" ht="10.199999999999999" hidden="1" x14ac:dyDescent="0.2"/>
    <row r="30011" ht="10.199999999999999" hidden="1" x14ac:dyDescent="0.2"/>
    <row r="30012" ht="10.199999999999999" hidden="1" x14ac:dyDescent="0.2"/>
    <row r="30013" ht="10.199999999999999" hidden="1" x14ac:dyDescent="0.2"/>
    <row r="30014" ht="10.199999999999999" hidden="1" x14ac:dyDescent="0.2"/>
    <row r="30015" ht="10.199999999999999" hidden="1" x14ac:dyDescent="0.2"/>
    <row r="30016" ht="10.199999999999999" hidden="1" x14ac:dyDescent="0.2"/>
    <row r="30017" ht="10.199999999999999" hidden="1" x14ac:dyDescent="0.2"/>
    <row r="30018" ht="10.199999999999999" hidden="1" x14ac:dyDescent="0.2"/>
    <row r="30019" ht="10.199999999999999" hidden="1" x14ac:dyDescent="0.2"/>
    <row r="30020" ht="10.199999999999999" hidden="1" x14ac:dyDescent="0.2"/>
    <row r="30021" ht="10.199999999999999" hidden="1" x14ac:dyDescent="0.2"/>
    <row r="30022" ht="10.199999999999999" hidden="1" x14ac:dyDescent="0.2"/>
    <row r="30023" ht="10.199999999999999" hidden="1" x14ac:dyDescent="0.2"/>
    <row r="30024" ht="10.199999999999999" hidden="1" x14ac:dyDescent="0.2"/>
    <row r="30025" ht="10.199999999999999" hidden="1" x14ac:dyDescent="0.2"/>
    <row r="30026" ht="10.199999999999999" hidden="1" x14ac:dyDescent="0.2"/>
    <row r="30027" ht="10.199999999999999" hidden="1" x14ac:dyDescent="0.2"/>
    <row r="30028" ht="10.199999999999999" hidden="1" x14ac:dyDescent="0.2"/>
    <row r="30029" ht="10.199999999999999" hidden="1" x14ac:dyDescent="0.2"/>
    <row r="30030" ht="10.199999999999999" hidden="1" x14ac:dyDescent="0.2"/>
    <row r="30031" ht="10.199999999999999" hidden="1" x14ac:dyDescent="0.2"/>
    <row r="30032" ht="10.199999999999999" hidden="1" x14ac:dyDescent="0.2"/>
    <row r="30033" ht="10.199999999999999" hidden="1" x14ac:dyDescent="0.2"/>
    <row r="30034" ht="10.199999999999999" hidden="1" x14ac:dyDescent="0.2"/>
    <row r="30035" ht="10.199999999999999" hidden="1" x14ac:dyDescent="0.2"/>
    <row r="30036" ht="10.199999999999999" hidden="1" x14ac:dyDescent="0.2"/>
    <row r="30037" ht="10.199999999999999" hidden="1" x14ac:dyDescent="0.2"/>
    <row r="30038" ht="10.199999999999999" hidden="1" x14ac:dyDescent="0.2"/>
    <row r="30039" ht="10.199999999999999" hidden="1" x14ac:dyDescent="0.2"/>
    <row r="30040" ht="10.199999999999999" hidden="1" x14ac:dyDescent="0.2"/>
    <row r="30041" ht="10.199999999999999" hidden="1" x14ac:dyDescent="0.2"/>
    <row r="30042" ht="10.199999999999999" hidden="1" x14ac:dyDescent="0.2"/>
    <row r="30043" ht="10.199999999999999" hidden="1" x14ac:dyDescent="0.2"/>
    <row r="30044" ht="10.199999999999999" hidden="1" x14ac:dyDescent="0.2"/>
    <row r="30045" ht="10.199999999999999" hidden="1" x14ac:dyDescent="0.2"/>
    <row r="30046" ht="10.199999999999999" hidden="1" x14ac:dyDescent="0.2"/>
    <row r="30047" ht="10.199999999999999" hidden="1" x14ac:dyDescent="0.2"/>
    <row r="30048" ht="10.199999999999999" hidden="1" x14ac:dyDescent="0.2"/>
    <row r="30049" ht="10.199999999999999" hidden="1" x14ac:dyDescent="0.2"/>
    <row r="30050" ht="10.199999999999999" hidden="1" x14ac:dyDescent="0.2"/>
    <row r="30051" ht="10.199999999999999" hidden="1" x14ac:dyDescent="0.2"/>
    <row r="30052" ht="10.199999999999999" hidden="1" x14ac:dyDescent="0.2"/>
    <row r="30053" ht="10.199999999999999" hidden="1" x14ac:dyDescent="0.2"/>
    <row r="30054" ht="10.199999999999999" hidden="1" x14ac:dyDescent="0.2"/>
    <row r="30055" ht="10.199999999999999" hidden="1" x14ac:dyDescent="0.2"/>
    <row r="30056" ht="10.199999999999999" hidden="1" x14ac:dyDescent="0.2"/>
    <row r="30057" ht="10.199999999999999" hidden="1" x14ac:dyDescent="0.2"/>
    <row r="30058" ht="10.199999999999999" hidden="1" x14ac:dyDescent="0.2"/>
    <row r="30059" ht="10.199999999999999" hidden="1" x14ac:dyDescent="0.2"/>
    <row r="30060" ht="10.199999999999999" hidden="1" x14ac:dyDescent="0.2"/>
    <row r="30061" ht="10.199999999999999" hidden="1" x14ac:dyDescent="0.2"/>
    <row r="30062" ht="10.199999999999999" hidden="1" x14ac:dyDescent="0.2"/>
    <row r="30063" ht="10.199999999999999" hidden="1" x14ac:dyDescent="0.2"/>
    <row r="30064" ht="10.199999999999999" hidden="1" x14ac:dyDescent="0.2"/>
    <row r="30065" ht="10.199999999999999" hidden="1" x14ac:dyDescent="0.2"/>
    <row r="30066" ht="10.199999999999999" hidden="1" x14ac:dyDescent="0.2"/>
    <row r="30067" ht="10.199999999999999" hidden="1" x14ac:dyDescent="0.2"/>
    <row r="30068" ht="10.199999999999999" hidden="1" x14ac:dyDescent="0.2"/>
    <row r="30069" ht="10.199999999999999" hidden="1" x14ac:dyDescent="0.2"/>
    <row r="30070" ht="10.199999999999999" hidden="1" x14ac:dyDescent="0.2"/>
    <row r="30071" ht="10.199999999999999" hidden="1" x14ac:dyDescent="0.2"/>
    <row r="30072" ht="10.199999999999999" hidden="1" x14ac:dyDescent="0.2"/>
    <row r="30073" ht="10.199999999999999" hidden="1" x14ac:dyDescent="0.2"/>
    <row r="30074" ht="10.199999999999999" hidden="1" x14ac:dyDescent="0.2"/>
    <row r="30075" ht="10.199999999999999" hidden="1" x14ac:dyDescent="0.2"/>
    <row r="30076" ht="10.199999999999999" hidden="1" x14ac:dyDescent="0.2"/>
    <row r="30077" ht="10.199999999999999" hidden="1" x14ac:dyDescent="0.2"/>
    <row r="30078" ht="10.199999999999999" hidden="1" x14ac:dyDescent="0.2"/>
    <row r="30079" ht="10.199999999999999" hidden="1" x14ac:dyDescent="0.2"/>
    <row r="30080" ht="10.199999999999999" hidden="1" x14ac:dyDescent="0.2"/>
    <row r="30081" ht="10.199999999999999" hidden="1" x14ac:dyDescent="0.2"/>
    <row r="30082" ht="10.199999999999999" hidden="1" x14ac:dyDescent="0.2"/>
    <row r="30083" ht="10.199999999999999" hidden="1" x14ac:dyDescent="0.2"/>
    <row r="30084" ht="10.199999999999999" hidden="1" x14ac:dyDescent="0.2"/>
    <row r="30085" ht="10.199999999999999" hidden="1" x14ac:dyDescent="0.2"/>
    <row r="30086" ht="10.199999999999999" hidden="1" x14ac:dyDescent="0.2"/>
    <row r="30087" ht="10.199999999999999" hidden="1" x14ac:dyDescent="0.2"/>
    <row r="30088" ht="10.199999999999999" hidden="1" x14ac:dyDescent="0.2"/>
    <row r="30089" ht="10.199999999999999" hidden="1" x14ac:dyDescent="0.2"/>
    <row r="30090" ht="10.199999999999999" hidden="1" x14ac:dyDescent="0.2"/>
    <row r="30091" ht="10.199999999999999" hidden="1" x14ac:dyDescent="0.2"/>
    <row r="30092" ht="10.199999999999999" hidden="1" x14ac:dyDescent="0.2"/>
    <row r="30093" ht="10.199999999999999" hidden="1" x14ac:dyDescent="0.2"/>
    <row r="30094" ht="10.199999999999999" hidden="1" x14ac:dyDescent="0.2"/>
    <row r="30095" ht="10.199999999999999" hidden="1" x14ac:dyDescent="0.2"/>
    <row r="30096" ht="10.199999999999999" hidden="1" x14ac:dyDescent="0.2"/>
    <row r="30097" ht="10.199999999999999" hidden="1" x14ac:dyDescent="0.2"/>
    <row r="30098" ht="10.199999999999999" hidden="1" x14ac:dyDescent="0.2"/>
    <row r="30099" ht="10.199999999999999" hidden="1" x14ac:dyDescent="0.2"/>
    <row r="30100" ht="10.199999999999999" hidden="1" x14ac:dyDescent="0.2"/>
    <row r="30101" ht="10.199999999999999" hidden="1" x14ac:dyDescent="0.2"/>
    <row r="30102" ht="10.199999999999999" hidden="1" x14ac:dyDescent="0.2"/>
    <row r="30103" ht="10.199999999999999" hidden="1" x14ac:dyDescent="0.2"/>
    <row r="30104" ht="10.199999999999999" hidden="1" x14ac:dyDescent="0.2"/>
    <row r="30105" ht="10.199999999999999" hidden="1" x14ac:dyDescent="0.2"/>
    <row r="30106" ht="10.199999999999999" hidden="1" x14ac:dyDescent="0.2"/>
    <row r="30107" ht="10.199999999999999" hidden="1" x14ac:dyDescent="0.2"/>
    <row r="30108" ht="10.199999999999999" hidden="1" x14ac:dyDescent="0.2"/>
    <row r="30109" ht="10.199999999999999" hidden="1" x14ac:dyDescent="0.2"/>
    <row r="30110" ht="10.199999999999999" hidden="1" x14ac:dyDescent="0.2"/>
    <row r="30111" ht="10.199999999999999" hidden="1" x14ac:dyDescent="0.2"/>
    <row r="30112" ht="10.199999999999999" hidden="1" x14ac:dyDescent="0.2"/>
    <row r="30113" ht="10.199999999999999" hidden="1" x14ac:dyDescent="0.2"/>
    <row r="30114" ht="10.199999999999999" hidden="1" x14ac:dyDescent="0.2"/>
    <row r="30115" ht="10.199999999999999" hidden="1" x14ac:dyDescent="0.2"/>
    <row r="30116" ht="10.199999999999999" hidden="1" x14ac:dyDescent="0.2"/>
    <row r="30117" ht="10.199999999999999" hidden="1" x14ac:dyDescent="0.2"/>
    <row r="30118" ht="10.199999999999999" hidden="1" x14ac:dyDescent="0.2"/>
    <row r="30119" ht="10.199999999999999" hidden="1" x14ac:dyDescent="0.2"/>
    <row r="30120" ht="10.199999999999999" hidden="1" x14ac:dyDescent="0.2"/>
    <row r="30121" ht="10.199999999999999" hidden="1" x14ac:dyDescent="0.2"/>
    <row r="30122" ht="10.199999999999999" hidden="1" x14ac:dyDescent="0.2"/>
    <row r="30123" ht="10.199999999999999" hidden="1" x14ac:dyDescent="0.2"/>
    <row r="30124" ht="10.199999999999999" hidden="1" x14ac:dyDescent="0.2"/>
    <row r="30125" ht="10.199999999999999" hidden="1" x14ac:dyDescent="0.2"/>
    <row r="30126" ht="10.199999999999999" hidden="1" x14ac:dyDescent="0.2"/>
    <row r="30127" ht="10.199999999999999" hidden="1" x14ac:dyDescent="0.2"/>
    <row r="30128" ht="10.199999999999999" hidden="1" x14ac:dyDescent="0.2"/>
    <row r="30129" ht="10.199999999999999" hidden="1" x14ac:dyDescent="0.2"/>
    <row r="30130" ht="10.199999999999999" hidden="1" x14ac:dyDescent="0.2"/>
    <row r="30131" ht="10.199999999999999" hidden="1" x14ac:dyDescent="0.2"/>
    <row r="30132" ht="10.199999999999999" hidden="1" x14ac:dyDescent="0.2"/>
    <row r="30133" ht="10.199999999999999" hidden="1" x14ac:dyDescent="0.2"/>
    <row r="30134" ht="10.199999999999999" hidden="1" x14ac:dyDescent="0.2"/>
    <row r="30135" ht="10.199999999999999" hidden="1" x14ac:dyDescent="0.2"/>
    <row r="30136" ht="10.199999999999999" hidden="1" x14ac:dyDescent="0.2"/>
    <row r="30137" ht="10.199999999999999" hidden="1" x14ac:dyDescent="0.2"/>
    <row r="30138" ht="10.199999999999999" hidden="1" x14ac:dyDescent="0.2"/>
    <row r="30139" ht="10.199999999999999" hidden="1" x14ac:dyDescent="0.2"/>
    <row r="30140" ht="10.199999999999999" hidden="1" x14ac:dyDescent="0.2"/>
    <row r="30141" ht="10.199999999999999" hidden="1" x14ac:dyDescent="0.2"/>
    <row r="30142" ht="10.199999999999999" hidden="1" x14ac:dyDescent="0.2"/>
    <row r="30143" ht="10.199999999999999" hidden="1" x14ac:dyDescent="0.2"/>
    <row r="30144" ht="10.199999999999999" hidden="1" x14ac:dyDescent="0.2"/>
    <row r="30145" ht="10.199999999999999" hidden="1" x14ac:dyDescent="0.2"/>
    <row r="30146" ht="10.199999999999999" hidden="1" x14ac:dyDescent="0.2"/>
    <row r="30147" ht="10.199999999999999" hidden="1" x14ac:dyDescent="0.2"/>
    <row r="30148" ht="10.199999999999999" hidden="1" x14ac:dyDescent="0.2"/>
    <row r="30149" ht="10.199999999999999" hidden="1" x14ac:dyDescent="0.2"/>
    <row r="30150" ht="10.199999999999999" hidden="1" x14ac:dyDescent="0.2"/>
    <row r="30151" ht="10.199999999999999" hidden="1" x14ac:dyDescent="0.2"/>
    <row r="30152" ht="10.199999999999999" hidden="1" x14ac:dyDescent="0.2"/>
    <row r="30153" ht="10.199999999999999" hidden="1" x14ac:dyDescent="0.2"/>
    <row r="30154" ht="10.199999999999999" hidden="1" x14ac:dyDescent="0.2"/>
    <row r="30155" ht="10.199999999999999" hidden="1" x14ac:dyDescent="0.2"/>
    <row r="30156" ht="10.199999999999999" hidden="1" x14ac:dyDescent="0.2"/>
    <row r="30157" ht="10.199999999999999" hidden="1" x14ac:dyDescent="0.2"/>
    <row r="30158" ht="10.199999999999999" hidden="1" x14ac:dyDescent="0.2"/>
    <row r="30159" ht="10.199999999999999" hidden="1" x14ac:dyDescent="0.2"/>
    <row r="30160" ht="10.199999999999999" hidden="1" x14ac:dyDescent="0.2"/>
    <row r="30161" ht="10.199999999999999" hidden="1" x14ac:dyDescent="0.2"/>
    <row r="30162" ht="10.199999999999999" hidden="1" x14ac:dyDescent="0.2"/>
    <row r="30163" ht="10.199999999999999" hidden="1" x14ac:dyDescent="0.2"/>
    <row r="30164" ht="10.199999999999999" hidden="1" x14ac:dyDescent="0.2"/>
    <row r="30165" ht="10.199999999999999" hidden="1" x14ac:dyDescent="0.2"/>
    <row r="30166" ht="10.199999999999999" hidden="1" x14ac:dyDescent="0.2"/>
    <row r="30167" ht="10.199999999999999" hidden="1" x14ac:dyDescent="0.2"/>
    <row r="30168" ht="10.199999999999999" hidden="1" x14ac:dyDescent="0.2"/>
    <row r="30169" ht="10.199999999999999" hidden="1" x14ac:dyDescent="0.2"/>
    <row r="30170" ht="10.199999999999999" hidden="1" x14ac:dyDescent="0.2"/>
    <row r="30171" ht="10.199999999999999" hidden="1" x14ac:dyDescent="0.2"/>
    <row r="30172" ht="10.199999999999999" hidden="1" x14ac:dyDescent="0.2"/>
    <row r="30173" ht="10.199999999999999" hidden="1" x14ac:dyDescent="0.2"/>
    <row r="30174" ht="10.199999999999999" hidden="1" x14ac:dyDescent="0.2"/>
    <row r="30175" ht="10.199999999999999" hidden="1" x14ac:dyDescent="0.2"/>
    <row r="30176" ht="10.199999999999999" hidden="1" x14ac:dyDescent="0.2"/>
    <row r="30177" ht="10.199999999999999" hidden="1" x14ac:dyDescent="0.2"/>
    <row r="30178" ht="10.199999999999999" hidden="1" x14ac:dyDescent="0.2"/>
    <row r="30179" ht="10.199999999999999" hidden="1" x14ac:dyDescent="0.2"/>
    <row r="30180" ht="10.199999999999999" hidden="1" x14ac:dyDescent="0.2"/>
    <row r="30181" ht="10.199999999999999" hidden="1" x14ac:dyDescent="0.2"/>
    <row r="30182" ht="10.199999999999999" hidden="1" x14ac:dyDescent="0.2"/>
    <row r="30183" ht="10.199999999999999" hidden="1" x14ac:dyDescent="0.2"/>
    <row r="30184" ht="10.199999999999999" hidden="1" x14ac:dyDescent="0.2"/>
    <row r="30185" ht="10.199999999999999" hidden="1" x14ac:dyDescent="0.2"/>
    <row r="30186" ht="10.199999999999999" hidden="1" x14ac:dyDescent="0.2"/>
    <row r="30187" ht="10.199999999999999" hidden="1" x14ac:dyDescent="0.2"/>
    <row r="30188" ht="10.199999999999999" hidden="1" x14ac:dyDescent="0.2"/>
    <row r="30189" ht="10.199999999999999" hidden="1" x14ac:dyDescent="0.2"/>
    <row r="30190" ht="10.199999999999999" hidden="1" x14ac:dyDescent="0.2"/>
    <row r="30191" ht="10.199999999999999" hidden="1" x14ac:dyDescent="0.2"/>
    <row r="30192" ht="10.199999999999999" hidden="1" x14ac:dyDescent="0.2"/>
    <row r="30193" ht="10.199999999999999" hidden="1" x14ac:dyDescent="0.2"/>
    <row r="30194" ht="10.199999999999999" hidden="1" x14ac:dyDescent="0.2"/>
    <row r="30195" ht="10.199999999999999" hidden="1" x14ac:dyDescent="0.2"/>
    <row r="30196" ht="10.199999999999999" hidden="1" x14ac:dyDescent="0.2"/>
    <row r="30197" ht="10.199999999999999" hidden="1" x14ac:dyDescent="0.2"/>
    <row r="30198" ht="10.199999999999999" hidden="1" x14ac:dyDescent="0.2"/>
    <row r="30199" ht="10.199999999999999" hidden="1" x14ac:dyDescent="0.2"/>
    <row r="30200" ht="10.199999999999999" hidden="1" x14ac:dyDescent="0.2"/>
    <row r="30201" ht="10.199999999999999" hidden="1" x14ac:dyDescent="0.2"/>
    <row r="30202" ht="10.199999999999999" hidden="1" x14ac:dyDescent="0.2"/>
    <row r="30203" ht="10.199999999999999" hidden="1" x14ac:dyDescent="0.2"/>
    <row r="30204" ht="10.199999999999999" hidden="1" x14ac:dyDescent="0.2"/>
    <row r="30205" ht="10.199999999999999" hidden="1" x14ac:dyDescent="0.2"/>
    <row r="30206" ht="10.199999999999999" hidden="1" x14ac:dyDescent="0.2"/>
    <row r="30207" ht="10.199999999999999" hidden="1" x14ac:dyDescent="0.2"/>
    <row r="30208" ht="10.199999999999999" hidden="1" x14ac:dyDescent="0.2"/>
    <row r="30209" ht="10.199999999999999" hidden="1" x14ac:dyDescent="0.2"/>
    <row r="30210" ht="10.199999999999999" hidden="1" x14ac:dyDescent="0.2"/>
    <row r="30211" ht="10.199999999999999" hidden="1" x14ac:dyDescent="0.2"/>
    <row r="30212" ht="10.199999999999999" hidden="1" x14ac:dyDescent="0.2"/>
    <row r="30213" ht="10.199999999999999" hidden="1" x14ac:dyDescent="0.2"/>
    <row r="30214" ht="10.199999999999999" hidden="1" x14ac:dyDescent="0.2"/>
    <row r="30215" ht="10.199999999999999" hidden="1" x14ac:dyDescent="0.2"/>
    <row r="30216" ht="10.199999999999999" hidden="1" x14ac:dyDescent="0.2"/>
    <row r="30217" ht="10.199999999999999" hidden="1" x14ac:dyDescent="0.2"/>
    <row r="30218" ht="10.199999999999999" hidden="1" x14ac:dyDescent="0.2"/>
    <row r="30219" ht="10.199999999999999" hidden="1" x14ac:dyDescent="0.2"/>
    <row r="30220" ht="10.199999999999999" hidden="1" x14ac:dyDescent="0.2"/>
    <row r="30221" ht="10.199999999999999" hidden="1" x14ac:dyDescent="0.2"/>
    <row r="30222" ht="10.199999999999999" hidden="1" x14ac:dyDescent="0.2"/>
    <row r="30223" ht="10.199999999999999" hidden="1" x14ac:dyDescent="0.2"/>
    <row r="30224" ht="10.199999999999999" hidden="1" x14ac:dyDescent="0.2"/>
    <row r="30225" ht="10.199999999999999" hidden="1" x14ac:dyDescent="0.2"/>
    <row r="30226" ht="10.199999999999999" hidden="1" x14ac:dyDescent="0.2"/>
    <row r="30227" ht="10.199999999999999" hidden="1" x14ac:dyDescent="0.2"/>
    <row r="30228" ht="10.199999999999999" hidden="1" x14ac:dyDescent="0.2"/>
    <row r="30229" ht="10.199999999999999" hidden="1" x14ac:dyDescent="0.2"/>
    <row r="30230" ht="10.199999999999999" hidden="1" x14ac:dyDescent="0.2"/>
    <row r="30231" ht="10.199999999999999" hidden="1" x14ac:dyDescent="0.2"/>
    <row r="30232" ht="10.199999999999999" hidden="1" x14ac:dyDescent="0.2"/>
    <row r="30233" ht="10.199999999999999" hidden="1" x14ac:dyDescent="0.2"/>
    <row r="30234" ht="10.199999999999999" hidden="1" x14ac:dyDescent="0.2"/>
    <row r="30235" ht="10.199999999999999" hidden="1" x14ac:dyDescent="0.2"/>
    <row r="30236" ht="10.199999999999999" hidden="1" x14ac:dyDescent="0.2"/>
    <row r="30237" ht="10.199999999999999" hidden="1" x14ac:dyDescent="0.2"/>
    <row r="30238" ht="10.199999999999999" hidden="1" x14ac:dyDescent="0.2"/>
    <row r="30239" ht="10.199999999999999" hidden="1" x14ac:dyDescent="0.2"/>
    <row r="30240" ht="10.199999999999999" hidden="1" x14ac:dyDescent="0.2"/>
    <row r="30241" ht="10.199999999999999" hidden="1" x14ac:dyDescent="0.2"/>
    <row r="30242" ht="10.199999999999999" hidden="1" x14ac:dyDescent="0.2"/>
    <row r="30243" ht="10.199999999999999" hidden="1" x14ac:dyDescent="0.2"/>
    <row r="30244" ht="10.199999999999999" hidden="1" x14ac:dyDescent="0.2"/>
    <row r="30245" ht="10.199999999999999" hidden="1" x14ac:dyDescent="0.2"/>
    <row r="30246" ht="10.199999999999999" hidden="1" x14ac:dyDescent="0.2"/>
    <row r="30247" ht="10.199999999999999" hidden="1" x14ac:dyDescent="0.2"/>
    <row r="30248" ht="10.199999999999999" hidden="1" x14ac:dyDescent="0.2"/>
    <row r="30249" ht="10.199999999999999" hidden="1" x14ac:dyDescent="0.2"/>
    <row r="30250" ht="10.199999999999999" hidden="1" x14ac:dyDescent="0.2"/>
    <row r="30251" ht="10.199999999999999" hidden="1" x14ac:dyDescent="0.2"/>
    <row r="30252" ht="10.199999999999999" hidden="1" x14ac:dyDescent="0.2"/>
    <row r="30253" ht="10.199999999999999" hidden="1" x14ac:dyDescent="0.2"/>
    <row r="30254" ht="10.199999999999999" hidden="1" x14ac:dyDescent="0.2"/>
    <row r="30255" ht="10.199999999999999" hidden="1" x14ac:dyDescent="0.2"/>
    <row r="30256" ht="10.199999999999999" hidden="1" x14ac:dyDescent="0.2"/>
    <row r="30257" ht="10.199999999999999" hidden="1" x14ac:dyDescent="0.2"/>
    <row r="30258" ht="10.199999999999999" hidden="1" x14ac:dyDescent="0.2"/>
    <row r="30259" ht="10.199999999999999" hidden="1" x14ac:dyDescent="0.2"/>
    <row r="30260" ht="10.199999999999999" hidden="1" x14ac:dyDescent="0.2"/>
    <row r="30261" ht="10.199999999999999" hidden="1" x14ac:dyDescent="0.2"/>
    <row r="30262" ht="10.199999999999999" hidden="1" x14ac:dyDescent="0.2"/>
    <row r="30263" ht="10.199999999999999" hidden="1" x14ac:dyDescent="0.2"/>
    <row r="30264" ht="10.199999999999999" hidden="1" x14ac:dyDescent="0.2"/>
    <row r="30265" ht="10.199999999999999" hidden="1" x14ac:dyDescent="0.2"/>
    <row r="30266" ht="10.199999999999999" hidden="1" x14ac:dyDescent="0.2"/>
    <row r="30267" ht="10.199999999999999" hidden="1" x14ac:dyDescent="0.2"/>
    <row r="30268" ht="10.199999999999999" hidden="1" x14ac:dyDescent="0.2"/>
    <row r="30269" ht="10.199999999999999" hidden="1" x14ac:dyDescent="0.2"/>
    <row r="30270" ht="10.199999999999999" hidden="1" x14ac:dyDescent="0.2"/>
    <row r="30271" ht="10.199999999999999" hidden="1" x14ac:dyDescent="0.2"/>
    <row r="30272" ht="10.199999999999999" hidden="1" x14ac:dyDescent="0.2"/>
    <row r="30273" ht="10.199999999999999" hidden="1" x14ac:dyDescent="0.2"/>
    <row r="30274" ht="10.199999999999999" hidden="1" x14ac:dyDescent="0.2"/>
    <row r="30275" ht="10.199999999999999" hidden="1" x14ac:dyDescent="0.2"/>
    <row r="30276" ht="10.199999999999999" hidden="1" x14ac:dyDescent="0.2"/>
    <row r="30277" ht="10.199999999999999" hidden="1" x14ac:dyDescent="0.2"/>
    <row r="30278" ht="10.199999999999999" hidden="1" x14ac:dyDescent="0.2"/>
    <row r="30279" ht="10.199999999999999" hidden="1" x14ac:dyDescent="0.2"/>
    <row r="30280" ht="10.199999999999999" hidden="1" x14ac:dyDescent="0.2"/>
    <row r="30281" ht="10.199999999999999" hidden="1" x14ac:dyDescent="0.2"/>
    <row r="30282" ht="10.199999999999999" hidden="1" x14ac:dyDescent="0.2"/>
    <row r="30283" ht="10.199999999999999" hidden="1" x14ac:dyDescent="0.2"/>
    <row r="30284" ht="10.199999999999999" hidden="1" x14ac:dyDescent="0.2"/>
    <row r="30285" ht="10.199999999999999" hidden="1" x14ac:dyDescent="0.2"/>
    <row r="30286" ht="10.199999999999999" hidden="1" x14ac:dyDescent="0.2"/>
    <row r="30287" ht="10.199999999999999" hidden="1" x14ac:dyDescent="0.2"/>
    <row r="30288" ht="10.199999999999999" hidden="1" x14ac:dyDescent="0.2"/>
    <row r="30289" ht="10.199999999999999" hidden="1" x14ac:dyDescent="0.2"/>
    <row r="30290" ht="10.199999999999999" hidden="1" x14ac:dyDescent="0.2"/>
    <row r="30291" ht="10.199999999999999" hidden="1" x14ac:dyDescent="0.2"/>
    <row r="30292" ht="10.199999999999999" hidden="1" x14ac:dyDescent="0.2"/>
    <row r="30293" ht="10.199999999999999" hidden="1" x14ac:dyDescent="0.2"/>
    <row r="30294" ht="10.199999999999999" hidden="1" x14ac:dyDescent="0.2"/>
    <row r="30295" ht="10.199999999999999" hidden="1" x14ac:dyDescent="0.2"/>
    <row r="30296" ht="10.199999999999999" hidden="1" x14ac:dyDescent="0.2"/>
    <row r="30297" ht="10.199999999999999" hidden="1" x14ac:dyDescent="0.2"/>
    <row r="30298" ht="10.199999999999999" hidden="1" x14ac:dyDescent="0.2"/>
    <row r="30299" ht="10.199999999999999" hidden="1" x14ac:dyDescent="0.2"/>
    <row r="30300" ht="10.199999999999999" hidden="1" x14ac:dyDescent="0.2"/>
    <row r="30301" ht="10.199999999999999" hidden="1" x14ac:dyDescent="0.2"/>
    <row r="30302" ht="10.199999999999999" hidden="1" x14ac:dyDescent="0.2"/>
    <row r="30303" ht="10.199999999999999" hidden="1" x14ac:dyDescent="0.2"/>
    <row r="30304" ht="10.199999999999999" hidden="1" x14ac:dyDescent="0.2"/>
    <row r="30305" ht="10.199999999999999" hidden="1" x14ac:dyDescent="0.2"/>
    <row r="30306" ht="10.199999999999999" hidden="1" x14ac:dyDescent="0.2"/>
    <row r="30307" ht="10.199999999999999" hidden="1" x14ac:dyDescent="0.2"/>
    <row r="30308" ht="10.199999999999999" hidden="1" x14ac:dyDescent="0.2"/>
    <row r="30309" ht="10.199999999999999" hidden="1" x14ac:dyDescent="0.2"/>
    <row r="30310" ht="10.199999999999999" hidden="1" x14ac:dyDescent="0.2"/>
    <row r="30311" ht="10.199999999999999" hidden="1" x14ac:dyDescent="0.2"/>
    <row r="30312" ht="10.199999999999999" hidden="1" x14ac:dyDescent="0.2"/>
    <row r="30313" ht="10.199999999999999" hidden="1" x14ac:dyDescent="0.2"/>
    <row r="30314" ht="10.199999999999999" hidden="1" x14ac:dyDescent="0.2"/>
    <row r="30315" ht="10.199999999999999" hidden="1" x14ac:dyDescent="0.2"/>
    <row r="30316" ht="10.199999999999999" hidden="1" x14ac:dyDescent="0.2"/>
    <row r="30317" ht="10.199999999999999" hidden="1" x14ac:dyDescent="0.2"/>
    <row r="30318" ht="10.199999999999999" hidden="1" x14ac:dyDescent="0.2"/>
    <row r="30319" ht="10.199999999999999" hidden="1" x14ac:dyDescent="0.2"/>
    <row r="30320" ht="10.199999999999999" hidden="1" x14ac:dyDescent="0.2"/>
    <row r="30321" ht="10.199999999999999" hidden="1" x14ac:dyDescent="0.2"/>
    <row r="30322" ht="10.199999999999999" hidden="1" x14ac:dyDescent="0.2"/>
    <row r="30323" ht="10.199999999999999" hidden="1" x14ac:dyDescent="0.2"/>
    <row r="30324" ht="10.199999999999999" hidden="1" x14ac:dyDescent="0.2"/>
    <row r="30325" ht="10.199999999999999" hidden="1" x14ac:dyDescent="0.2"/>
    <row r="30326" ht="10.199999999999999" hidden="1" x14ac:dyDescent="0.2"/>
    <row r="30327" ht="10.199999999999999" hidden="1" x14ac:dyDescent="0.2"/>
    <row r="30328" ht="10.199999999999999" hidden="1" x14ac:dyDescent="0.2"/>
    <row r="30329" ht="10.199999999999999" hidden="1" x14ac:dyDescent="0.2"/>
    <row r="30330" ht="10.199999999999999" hidden="1" x14ac:dyDescent="0.2"/>
    <row r="30331" ht="10.199999999999999" hidden="1" x14ac:dyDescent="0.2"/>
    <row r="30332" ht="10.199999999999999" hidden="1" x14ac:dyDescent="0.2"/>
    <row r="30333" ht="10.199999999999999" hidden="1" x14ac:dyDescent="0.2"/>
    <row r="30334" ht="10.199999999999999" hidden="1" x14ac:dyDescent="0.2"/>
    <row r="30335" ht="10.199999999999999" hidden="1" x14ac:dyDescent="0.2"/>
    <row r="30336" ht="10.199999999999999" hidden="1" x14ac:dyDescent="0.2"/>
    <row r="30337" ht="10.199999999999999" hidden="1" x14ac:dyDescent="0.2"/>
    <row r="30338" ht="10.199999999999999" hidden="1" x14ac:dyDescent="0.2"/>
    <row r="30339" ht="10.199999999999999" hidden="1" x14ac:dyDescent="0.2"/>
    <row r="30340" ht="10.199999999999999" hidden="1" x14ac:dyDescent="0.2"/>
    <row r="30341" ht="10.199999999999999" hidden="1" x14ac:dyDescent="0.2"/>
    <row r="30342" ht="10.199999999999999" hidden="1" x14ac:dyDescent="0.2"/>
    <row r="30343" ht="10.199999999999999" hidden="1" x14ac:dyDescent="0.2"/>
    <row r="30344" ht="10.199999999999999" hidden="1" x14ac:dyDescent="0.2"/>
    <row r="30345" ht="10.199999999999999" hidden="1" x14ac:dyDescent="0.2"/>
    <row r="30346" ht="10.199999999999999" hidden="1" x14ac:dyDescent="0.2"/>
    <row r="30347" ht="10.199999999999999" hidden="1" x14ac:dyDescent="0.2"/>
    <row r="30348" ht="10.199999999999999" hidden="1" x14ac:dyDescent="0.2"/>
    <row r="30349" ht="10.199999999999999" hidden="1" x14ac:dyDescent="0.2"/>
    <row r="30350" ht="10.199999999999999" hidden="1" x14ac:dyDescent="0.2"/>
    <row r="30351" ht="10.199999999999999" hidden="1" x14ac:dyDescent="0.2"/>
    <row r="30352" ht="10.199999999999999" hidden="1" x14ac:dyDescent="0.2"/>
    <row r="30353" ht="10.199999999999999" hidden="1" x14ac:dyDescent="0.2"/>
    <row r="30354" ht="10.199999999999999" hidden="1" x14ac:dyDescent="0.2"/>
    <row r="30355" ht="10.199999999999999" hidden="1" x14ac:dyDescent="0.2"/>
    <row r="30356" ht="10.199999999999999" hidden="1" x14ac:dyDescent="0.2"/>
    <row r="30357" ht="10.199999999999999" hidden="1" x14ac:dyDescent="0.2"/>
    <row r="30358" ht="10.199999999999999" hidden="1" x14ac:dyDescent="0.2"/>
    <row r="30359" ht="10.199999999999999" hidden="1" x14ac:dyDescent="0.2"/>
    <row r="30360" ht="10.199999999999999" hidden="1" x14ac:dyDescent="0.2"/>
    <row r="30361" ht="10.199999999999999" hidden="1" x14ac:dyDescent="0.2"/>
    <row r="30362" ht="10.199999999999999" hidden="1" x14ac:dyDescent="0.2"/>
    <row r="30363" ht="10.199999999999999" hidden="1" x14ac:dyDescent="0.2"/>
    <row r="30364" ht="10.199999999999999" hidden="1" x14ac:dyDescent="0.2"/>
    <row r="30365" ht="10.199999999999999" hidden="1" x14ac:dyDescent="0.2"/>
    <row r="30366" ht="10.199999999999999" hidden="1" x14ac:dyDescent="0.2"/>
    <row r="30367" ht="10.199999999999999" hidden="1" x14ac:dyDescent="0.2"/>
    <row r="30368" ht="10.199999999999999" hidden="1" x14ac:dyDescent="0.2"/>
    <row r="30369" ht="10.199999999999999" hidden="1" x14ac:dyDescent="0.2"/>
    <row r="30370" ht="10.199999999999999" hidden="1" x14ac:dyDescent="0.2"/>
    <row r="30371" ht="10.199999999999999" hidden="1" x14ac:dyDescent="0.2"/>
    <row r="30372" ht="10.199999999999999" hidden="1" x14ac:dyDescent="0.2"/>
    <row r="30373" ht="10.199999999999999" hidden="1" x14ac:dyDescent="0.2"/>
    <row r="30374" ht="10.199999999999999" hidden="1" x14ac:dyDescent="0.2"/>
    <row r="30375" ht="10.199999999999999" hidden="1" x14ac:dyDescent="0.2"/>
    <row r="30376" ht="10.199999999999999" hidden="1" x14ac:dyDescent="0.2"/>
    <row r="30377" ht="10.199999999999999" hidden="1" x14ac:dyDescent="0.2"/>
    <row r="30378" ht="10.199999999999999" hidden="1" x14ac:dyDescent="0.2"/>
    <row r="30379" ht="10.199999999999999" hidden="1" x14ac:dyDescent="0.2"/>
    <row r="30380" ht="10.199999999999999" hidden="1" x14ac:dyDescent="0.2"/>
    <row r="30381" ht="10.199999999999999" hidden="1" x14ac:dyDescent="0.2"/>
    <row r="30382" ht="10.199999999999999" hidden="1" x14ac:dyDescent="0.2"/>
    <row r="30383" ht="10.199999999999999" hidden="1" x14ac:dyDescent="0.2"/>
    <row r="30384" ht="10.199999999999999" hidden="1" x14ac:dyDescent="0.2"/>
    <row r="30385" ht="10.199999999999999" hidden="1" x14ac:dyDescent="0.2"/>
    <row r="30386" ht="10.199999999999999" hidden="1" x14ac:dyDescent="0.2"/>
    <row r="30387" ht="10.199999999999999" hidden="1" x14ac:dyDescent="0.2"/>
    <row r="30388" ht="10.199999999999999" hidden="1" x14ac:dyDescent="0.2"/>
    <row r="30389" ht="10.199999999999999" hidden="1" x14ac:dyDescent="0.2"/>
    <row r="30390" ht="10.199999999999999" hidden="1" x14ac:dyDescent="0.2"/>
    <row r="30391" ht="10.199999999999999" hidden="1" x14ac:dyDescent="0.2"/>
    <row r="30392" ht="10.199999999999999" hidden="1" x14ac:dyDescent="0.2"/>
    <row r="30393" ht="10.199999999999999" hidden="1" x14ac:dyDescent="0.2"/>
    <row r="30394" ht="10.199999999999999" hidden="1" x14ac:dyDescent="0.2"/>
    <row r="30395" ht="10.199999999999999" hidden="1" x14ac:dyDescent="0.2"/>
    <row r="30396" ht="10.199999999999999" hidden="1" x14ac:dyDescent="0.2"/>
    <row r="30397" ht="10.199999999999999" hidden="1" x14ac:dyDescent="0.2"/>
    <row r="30398" ht="10.199999999999999" hidden="1" x14ac:dyDescent="0.2"/>
    <row r="30399" ht="10.199999999999999" hidden="1" x14ac:dyDescent="0.2"/>
    <row r="30400" ht="10.199999999999999" hidden="1" x14ac:dyDescent="0.2"/>
    <row r="30401" ht="10.199999999999999" hidden="1" x14ac:dyDescent="0.2"/>
    <row r="30402" ht="10.199999999999999" hidden="1" x14ac:dyDescent="0.2"/>
    <row r="30403" ht="10.199999999999999" hidden="1" x14ac:dyDescent="0.2"/>
    <row r="30404" ht="10.199999999999999" hidden="1" x14ac:dyDescent="0.2"/>
    <row r="30405" ht="10.199999999999999" hidden="1" x14ac:dyDescent="0.2"/>
    <row r="30406" ht="10.199999999999999" hidden="1" x14ac:dyDescent="0.2"/>
    <row r="30407" ht="10.199999999999999" hidden="1" x14ac:dyDescent="0.2"/>
    <row r="30408" ht="10.199999999999999" hidden="1" x14ac:dyDescent="0.2"/>
    <row r="30409" ht="10.199999999999999" hidden="1" x14ac:dyDescent="0.2"/>
    <row r="30410" ht="10.199999999999999" hidden="1" x14ac:dyDescent="0.2"/>
    <row r="30411" ht="10.199999999999999" hidden="1" x14ac:dyDescent="0.2"/>
    <row r="30412" ht="10.199999999999999" hidden="1" x14ac:dyDescent="0.2"/>
    <row r="30413" ht="10.199999999999999" hidden="1" x14ac:dyDescent="0.2"/>
    <row r="30414" ht="10.199999999999999" hidden="1" x14ac:dyDescent="0.2"/>
    <row r="30415" ht="10.199999999999999" hidden="1" x14ac:dyDescent="0.2"/>
    <row r="30416" ht="10.199999999999999" hidden="1" x14ac:dyDescent="0.2"/>
    <row r="30417" ht="10.199999999999999" hidden="1" x14ac:dyDescent="0.2"/>
    <row r="30418" ht="10.199999999999999" hidden="1" x14ac:dyDescent="0.2"/>
    <row r="30419" ht="10.199999999999999" hidden="1" x14ac:dyDescent="0.2"/>
    <row r="30420" ht="10.199999999999999" hidden="1" x14ac:dyDescent="0.2"/>
    <row r="30421" ht="10.199999999999999" hidden="1" x14ac:dyDescent="0.2"/>
    <row r="30422" ht="10.199999999999999" hidden="1" x14ac:dyDescent="0.2"/>
    <row r="30423" ht="10.199999999999999" hidden="1" x14ac:dyDescent="0.2"/>
    <row r="30424" ht="10.199999999999999" hidden="1" x14ac:dyDescent="0.2"/>
    <row r="30425" ht="10.199999999999999" hidden="1" x14ac:dyDescent="0.2"/>
    <row r="30426" ht="10.199999999999999" hidden="1" x14ac:dyDescent="0.2"/>
    <row r="30427" ht="10.199999999999999" hidden="1" x14ac:dyDescent="0.2"/>
    <row r="30428" ht="10.199999999999999" hidden="1" x14ac:dyDescent="0.2"/>
    <row r="30429" ht="10.199999999999999" hidden="1" x14ac:dyDescent="0.2"/>
    <row r="30430" ht="10.199999999999999" hidden="1" x14ac:dyDescent="0.2"/>
    <row r="30431" ht="10.199999999999999" hidden="1" x14ac:dyDescent="0.2"/>
    <row r="30432" ht="10.199999999999999" hidden="1" x14ac:dyDescent="0.2"/>
    <row r="30433" ht="10.199999999999999" hidden="1" x14ac:dyDescent="0.2"/>
    <row r="30434" ht="10.199999999999999" hidden="1" x14ac:dyDescent="0.2"/>
    <row r="30435" ht="10.199999999999999" hidden="1" x14ac:dyDescent="0.2"/>
    <row r="30436" ht="10.199999999999999" hidden="1" x14ac:dyDescent="0.2"/>
    <row r="30437" ht="10.199999999999999" hidden="1" x14ac:dyDescent="0.2"/>
    <row r="30438" ht="10.199999999999999" hidden="1" x14ac:dyDescent="0.2"/>
    <row r="30439" ht="10.199999999999999" hidden="1" x14ac:dyDescent="0.2"/>
    <row r="30440" ht="10.199999999999999" hidden="1" x14ac:dyDescent="0.2"/>
    <row r="30441" ht="10.199999999999999" hidden="1" x14ac:dyDescent="0.2"/>
    <row r="30442" ht="10.199999999999999" hidden="1" x14ac:dyDescent="0.2"/>
    <row r="30443" ht="10.199999999999999" hidden="1" x14ac:dyDescent="0.2"/>
    <row r="30444" ht="10.199999999999999" hidden="1" x14ac:dyDescent="0.2"/>
    <row r="30445" ht="10.199999999999999" hidden="1" x14ac:dyDescent="0.2"/>
    <row r="30446" ht="10.199999999999999" hidden="1" x14ac:dyDescent="0.2"/>
    <row r="30447" ht="10.199999999999999" hidden="1" x14ac:dyDescent="0.2"/>
    <row r="30448" ht="10.199999999999999" hidden="1" x14ac:dyDescent="0.2"/>
    <row r="30449" ht="10.199999999999999" hidden="1" x14ac:dyDescent="0.2"/>
    <row r="30450" ht="10.199999999999999" hidden="1" x14ac:dyDescent="0.2"/>
    <row r="30451" ht="10.199999999999999" hidden="1" x14ac:dyDescent="0.2"/>
    <row r="30452" ht="10.199999999999999" hidden="1" x14ac:dyDescent="0.2"/>
    <row r="30453" ht="10.199999999999999" hidden="1" x14ac:dyDescent="0.2"/>
    <row r="30454" ht="10.199999999999999" hidden="1" x14ac:dyDescent="0.2"/>
    <row r="30455" ht="10.199999999999999" hidden="1" x14ac:dyDescent="0.2"/>
    <row r="30456" ht="10.199999999999999" hidden="1" x14ac:dyDescent="0.2"/>
    <row r="30457" ht="10.199999999999999" hidden="1" x14ac:dyDescent="0.2"/>
    <row r="30458" ht="10.199999999999999" hidden="1" x14ac:dyDescent="0.2"/>
    <row r="30459" ht="10.199999999999999" hidden="1" x14ac:dyDescent="0.2"/>
    <row r="30460" ht="10.199999999999999" hidden="1" x14ac:dyDescent="0.2"/>
    <row r="30461" ht="10.199999999999999" hidden="1" x14ac:dyDescent="0.2"/>
    <row r="30462" ht="10.199999999999999" hidden="1" x14ac:dyDescent="0.2"/>
    <row r="30463" ht="10.199999999999999" hidden="1" x14ac:dyDescent="0.2"/>
    <row r="30464" ht="10.199999999999999" hidden="1" x14ac:dyDescent="0.2"/>
    <row r="30465" ht="10.199999999999999" hidden="1" x14ac:dyDescent="0.2"/>
    <row r="30466" ht="10.199999999999999" hidden="1" x14ac:dyDescent="0.2"/>
    <row r="30467" ht="10.199999999999999" hidden="1" x14ac:dyDescent="0.2"/>
    <row r="30468" ht="10.199999999999999" hidden="1" x14ac:dyDescent="0.2"/>
    <row r="30469" ht="10.199999999999999" hidden="1" x14ac:dyDescent="0.2"/>
    <row r="30470" ht="10.199999999999999" hidden="1" x14ac:dyDescent="0.2"/>
    <row r="30471" ht="10.199999999999999" hidden="1" x14ac:dyDescent="0.2"/>
    <row r="30472" ht="10.199999999999999" hidden="1" x14ac:dyDescent="0.2"/>
    <row r="30473" ht="10.199999999999999" hidden="1" x14ac:dyDescent="0.2"/>
    <row r="30474" ht="10.199999999999999" hidden="1" x14ac:dyDescent="0.2"/>
    <row r="30475" ht="10.199999999999999" hidden="1" x14ac:dyDescent="0.2"/>
    <row r="30476" ht="10.199999999999999" hidden="1" x14ac:dyDescent="0.2"/>
    <row r="30477" ht="10.199999999999999" hidden="1" x14ac:dyDescent="0.2"/>
    <row r="30478" ht="10.199999999999999" hidden="1" x14ac:dyDescent="0.2"/>
    <row r="30479" ht="10.199999999999999" hidden="1" x14ac:dyDescent="0.2"/>
    <row r="30480" ht="10.199999999999999" hidden="1" x14ac:dyDescent="0.2"/>
    <row r="30481" ht="10.199999999999999" hidden="1" x14ac:dyDescent="0.2"/>
    <row r="30482" ht="10.199999999999999" hidden="1" x14ac:dyDescent="0.2"/>
    <row r="30483" ht="10.199999999999999" hidden="1" x14ac:dyDescent="0.2"/>
    <row r="30484" ht="10.199999999999999" hidden="1" x14ac:dyDescent="0.2"/>
    <row r="30485" ht="10.199999999999999" hidden="1" x14ac:dyDescent="0.2"/>
    <row r="30486" ht="10.199999999999999" hidden="1" x14ac:dyDescent="0.2"/>
    <row r="30487" ht="10.199999999999999" hidden="1" x14ac:dyDescent="0.2"/>
    <row r="30488" ht="10.199999999999999" hidden="1" x14ac:dyDescent="0.2"/>
    <row r="30489" ht="10.199999999999999" hidden="1" x14ac:dyDescent="0.2"/>
    <row r="30490" ht="10.199999999999999" hidden="1" x14ac:dyDescent="0.2"/>
    <row r="30491" ht="10.199999999999999" hidden="1" x14ac:dyDescent="0.2"/>
    <row r="30492" ht="10.199999999999999" hidden="1" x14ac:dyDescent="0.2"/>
    <row r="30493" ht="10.199999999999999" hidden="1" x14ac:dyDescent="0.2"/>
    <row r="30494" ht="10.199999999999999" hidden="1" x14ac:dyDescent="0.2"/>
    <row r="30495" ht="10.199999999999999" hidden="1" x14ac:dyDescent="0.2"/>
    <row r="30496" ht="10.199999999999999" hidden="1" x14ac:dyDescent="0.2"/>
    <row r="30497" ht="10.199999999999999" hidden="1" x14ac:dyDescent="0.2"/>
    <row r="30498" ht="10.199999999999999" hidden="1" x14ac:dyDescent="0.2"/>
    <row r="30499" ht="10.199999999999999" hidden="1" x14ac:dyDescent="0.2"/>
    <row r="30500" ht="10.199999999999999" hidden="1" x14ac:dyDescent="0.2"/>
    <row r="30501" ht="10.199999999999999" hidden="1" x14ac:dyDescent="0.2"/>
    <row r="30502" ht="10.199999999999999" hidden="1" x14ac:dyDescent="0.2"/>
    <row r="30503" ht="10.199999999999999" hidden="1" x14ac:dyDescent="0.2"/>
    <row r="30504" ht="10.199999999999999" hidden="1" x14ac:dyDescent="0.2"/>
    <row r="30505" ht="10.199999999999999" hidden="1" x14ac:dyDescent="0.2"/>
    <row r="30506" ht="10.199999999999999" hidden="1" x14ac:dyDescent="0.2"/>
    <row r="30507" ht="10.199999999999999" hidden="1" x14ac:dyDescent="0.2"/>
    <row r="30508" ht="10.199999999999999" hidden="1" x14ac:dyDescent="0.2"/>
    <row r="30509" ht="10.199999999999999" hidden="1" x14ac:dyDescent="0.2"/>
    <row r="30510" ht="10.199999999999999" hidden="1" x14ac:dyDescent="0.2"/>
    <row r="30511" ht="10.199999999999999" hidden="1" x14ac:dyDescent="0.2"/>
    <row r="30512" ht="10.199999999999999" hidden="1" x14ac:dyDescent="0.2"/>
    <row r="30513" ht="10.199999999999999" hidden="1" x14ac:dyDescent="0.2"/>
    <row r="30514" ht="10.199999999999999" hidden="1" x14ac:dyDescent="0.2"/>
    <row r="30515" ht="10.199999999999999" hidden="1" x14ac:dyDescent="0.2"/>
    <row r="30516" ht="10.199999999999999" hidden="1" x14ac:dyDescent="0.2"/>
    <row r="30517" ht="10.199999999999999" hidden="1" x14ac:dyDescent="0.2"/>
    <row r="30518" ht="10.199999999999999" hidden="1" x14ac:dyDescent="0.2"/>
    <row r="30519" ht="10.199999999999999" hidden="1" x14ac:dyDescent="0.2"/>
    <row r="30520" ht="10.199999999999999" hidden="1" x14ac:dyDescent="0.2"/>
    <row r="30521" ht="10.199999999999999" hidden="1" x14ac:dyDescent="0.2"/>
    <row r="30522" ht="10.199999999999999" hidden="1" x14ac:dyDescent="0.2"/>
    <row r="30523" ht="10.199999999999999" hidden="1" x14ac:dyDescent="0.2"/>
    <row r="30524" ht="10.199999999999999" hidden="1" x14ac:dyDescent="0.2"/>
    <row r="30525" ht="10.199999999999999" hidden="1" x14ac:dyDescent="0.2"/>
    <row r="30526" ht="10.199999999999999" hidden="1" x14ac:dyDescent="0.2"/>
    <row r="30527" ht="10.199999999999999" hidden="1" x14ac:dyDescent="0.2"/>
    <row r="30528" ht="10.199999999999999" hidden="1" x14ac:dyDescent="0.2"/>
    <row r="30529" ht="10.199999999999999" hidden="1" x14ac:dyDescent="0.2"/>
    <row r="30530" ht="10.199999999999999" hidden="1" x14ac:dyDescent="0.2"/>
    <row r="30531" ht="10.199999999999999" hidden="1" x14ac:dyDescent="0.2"/>
    <row r="30532" ht="10.199999999999999" hidden="1" x14ac:dyDescent="0.2"/>
    <row r="30533" ht="10.199999999999999" hidden="1" x14ac:dyDescent="0.2"/>
    <row r="30534" ht="10.199999999999999" hidden="1" x14ac:dyDescent="0.2"/>
    <row r="30535" ht="10.199999999999999" hidden="1" x14ac:dyDescent="0.2"/>
    <row r="30536" ht="10.199999999999999" hidden="1" x14ac:dyDescent="0.2"/>
    <row r="30537" ht="10.199999999999999" hidden="1" x14ac:dyDescent="0.2"/>
    <row r="30538" ht="10.199999999999999" hidden="1" x14ac:dyDescent="0.2"/>
    <row r="30539" ht="10.199999999999999" hidden="1" x14ac:dyDescent="0.2"/>
    <row r="30540" ht="10.199999999999999" hidden="1" x14ac:dyDescent="0.2"/>
    <row r="30541" ht="10.199999999999999" hidden="1" x14ac:dyDescent="0.2"/>
    <row r="30542" ht="10.199999999999999" hidden="1" x14ac:dyDescent="0.2"/>
    <row r="30543" ht="10.199999999999999" hidden="1" x14ac:dyDescent="0.2"/>
    <row r="30544" ht="10.199999999999999" hidden="1" x14ac:dyDescent="0.2"/>
    <row r="30545" ht="10.199999999999999" hidden="1" x14ac:dyDescent="0.2"/>
    <row r="30546" ht="10.199999999999999" hidden="1" x14ac:dyDescent="0.2"/>
    <row r="30547" ht="10.199999999999999" hidden="1" x14ac:dyDescent="0.2"/>
    <row r="30548" ht="10.199999999999999" hidden="1" x14ac:dyDescent="0.2"/>
    <row r="30549" ht="10.199999999999999" hidden="1" x14ac:dyDescent="0.2"/>
    <row r="30550" ht="10.199999999999999" hidden="1" x14ac:dyDescent="0.2"/>
    <row r="30551" ht="10.199999999999999" hidden="1" x14ac:dyDescent="0.2"/>
    <row r="30552" ht="10.199999999999999" hidden="1" x14ac:dyDescent="0.2"/>
    <row r="30553" ht="10.199999999999999" hidden="1" x14ac:dyDescent="0.2"/>
    <row r="30554" ht="10.199999999999999" hidden="1" x14ac:dyDescent="0.2"/>
    <row r="30555" ht="10.199999999999999" hidden="1" x14ac:dyDescent="0.2"/>
    <row r="30556" ht="10.199999999999999" hidden="1" x14ac:dyDescent="0.2"/>
    <row r="30557" ht="10.199999999999999" hidden="1" x14ac:dyDescent="0.2"/>
    <row r="30558" ht="10.199999999999999" hidden="1" x14ac:dyDescent="0.2"/>
    <row r="30559" ht="10.199999999999999" hidden="1" x14ac:dyDescent="0.2"/>
    <row r="30560" ht="10.199999999999999" hidden="1" x14ac:dyDescent="0.2"/>
    <row r="30561" ht="10.199999999999999" hidden="1" x14ac:dyDescent="0.2"/>
    <row r="30562" ht="10.199999999999999" hidden="1" x14ac:dyDescent="0.2"/>
    <row r="30563" ht="10.199999999999999" hidden="1" x14ac:dyDescent="0.2"/>
    <row r="30564" ht="10.199999999999999" hidden="1" x14ac:dyDescent="0.2"/>
    <row r="30565" ht="10.199999999999999" hidden="1" x14ac:dyDescent="0.2"/>
    <row r="30566" ht="10.199999999999999" hidden="1" x14ac:dyDescent="0.2"/>
    <row r="30567" ht="10.199999999999999" hidden="1" x14ac:dyDescent="0.2"/>
    <row r="30568" ht="10.199999999999999" hidden="1" x14ac:dyDescent="0.2"/>
    <row r="30569" ht="10.199999999999999" hidden="1" x14ac:dyDescent="0.2"/>
    <row r="30570" ht="10.199999999999999" hidden="1" x14ac:dyDescent="0.2"/>
    <row r="30571" ht="10.199999999999999" hidden="1" x14ac:dyDescent="0.2"/>
    <row r="30572" ht="10.199999999999999" hidden="1" x14ac:dyDescent="0.2"/>
    <row r="30573" ht="10.199999999999999" hidden="1" x14ac:dyDescent="0.2"/>
    <row r="30574" ht="10.199999999999999" hidden="1" x14ac:dyDescent="0.2"/>
    <row r="30575" ht="10.199999999999999" hidden="1" x14ac:dyDescent="0.2"/>
    <row r="30576" ht="10.199999999999999" hidden="1" x14ac:dyDescent="0.2"/>
    <row r="30577" ht="10.199999999999999" hidden="1" x14ac:dyDescent="0.2"/>
    <row r="30578" ht="10.199999999999999" hidden="1" x14ac:dyDescent="0.2"/>
    <row r="30579" ht="10.199999999999999" hidden="1" x14ac:dyDescent="0.2"/>
    <row r="30580" ht="10.199999999999999" hidden="1" x14ac:dyDescent="0.2"/>
    <row r="30581" ht="10.199999999999999" hidden="1" x14ac:dyDescent="0.2"/>
    <row r="30582" ht="10.199999999999999" hidden="1" x14ac:dyDescent="0.2"/>
    <row r="30583" ht="10.199999999999999" hidden="1" x14ac:dyDescent="0.2"/>
    <row r="30584" ht="10.199999999999999" hidden="1" x14ac:dyDescent="0.2"/>
    <row r="30585" ht="10.199999999999999" hidden="1" x14ac:dyDescent="0.2"/>
    <row r="30586" ht="10.199999999999999" hidden="1" x14ac:dyDescent="0.2"/>
    <row r="30587" ht="10.199999999999999" hidden="1" x14ac:dyDescent="0.2"/>
    <row r="30588" ht="10.199999999999999" hidden="1" x14ac:dyDescent="0.2"/>
    <row r="30589" ht="10.199999999999999" hidden="1" x14ac:dyDescent="0.2"/>
    <row r="30590" ht="10.199999999999999" hidden="1" x14ac:dyDescent="0.2"/>
    <row r="30591" ht="10.199999999999999" hidden="1" x14ac:dyDescent="0.2"/>
    <row r="30592" ht="10.199999999999999" hidden="1" x14ac:dyDescent="0.2"/>
    <row r="30593" ht="10.199999999999999" hidden="1" x14ac:dyDescent="0.2"/>
    <row r="30594" ht="10.199999999999999" hidden="1" x14ac:dyDescent="0.2"/>
    <row r="30595" ht="10.199999999999999" hidden="1" x14ac:dyDescent="0.2"/>
    <row r="30596" ht="10.199999999999999" hidden="1" x14ac:dyDescent="0.2"/>
    <row r="30597" ht="10.199999999999999" hidden="1" x14ac:dyDescent="0.2"/>
    <row r="30598" ht="10.199999999999999" hidden="1" x14ac:dyDescent="0.2"/>
    <row r="30599" ht="10.199999999999999" hidden="1" x14ac:dyDescent="0.2"/>
    <row r="30600" ht="10.199999999999999" hidden="1" x14ac:dyDescent="0.2"/>
    <row r="30601" ht="10.199999999999999" hidden="1" x14ac:dyDescent="0.2"/>
    <row r="30602" ht="10.199999999999999" hidden="1" x14ac:dyDescent="0.2"/>
    <row r="30603" ht="10.199999999999999" hidden="1" x14ac:dyDescent="0.2"/>
    <row r="30604" ht="10.199999999999999" hidden="1" x14ac:dyDescent="0.2"/>
    <row r="30605" ht="10.199999999999999" hidden="1" x14ac:dyDescent="0.2"/>
    <row r="30606" ht="10.199999999999999" hidden="1" x14ac:dyDescent="0.2"/>
    <row r="30607" ht="10.199999999999999" hidden="1" x14ac:dyDescent="0.2"/>
    <row r="30608" ht="10.199999999999999" hidden="1" x14ac:dyDescent="0.2"/>
    <row r="30609" ht="10.199999999999999" hidden="1" x14ac:dyDescent="0.2"/>
    <row r="30610" ht="10.199999999999999" hidden="1" x14ac:dyDescent="0.2"/>
    <row r="30611" ht="10.199999999999999" hidden="1" x14ac:dyDescent="0.2"/>
    <row r="30612" ht="10.199999999999999" hidden="1" x14ac:dyDescent="0.2"/>
    <row r="30613" ht="10.199999999999999" hidden="1" x14ac:dyDescent="0.2"/>
    <row r="30614" ht="10.199999999999999" hidden="1" x14ac:dyDescent="0.2"/>
    <row r="30615" ht="10.199999999999999" hidden="1" x14ac:dyDescent="0.2"/>
    <row r="30616" ht="10.199999999999999" hidden="1" x14ac:dyDescent="0.2"/>
    <row r="30617" ht="10.199999999999999" hidden="1" x14ac:dyDescent="0.2"/>
    <row r="30618" ht="10.199999999999999" hidden="1" x14ac:dyDescent="0.2"/>
    <row r="30619" ht="10.199999999999999" hidden="1" x14ac:dyDescent="0.2"/>
    <row r="30620" ht="10.199999999999999" hidden="1" x14ac:dyDescent="0.2"/>
    <row r="30621" ht="10.199999999999999" hidden="1" x14ac:dyDescent="0.2"/>
    <row r="30622" ht="10.199999999999999" hidden="1" x14ac:dyDescent="0.2"/>
    <row r="30623" ht="10.199999999999999" hidden="1" x14ac:dyDescent="0.2"/>
    <row r="30624" ht="10.199999999999999" hidden="1" x14ac:dyDescent="0.2"/>
    <row r="30625" ht="10.199999999999999" hidden="1" x14ac:dyDescent="0.2"/>
    <row r="30626" ht="10.199999999999999" hidden="1" x14ac:dyDescent="0.2"/>
    <row r="30627" ht="10.199999999999999" hidden="1" x14ac:dyDescent="0.2"/>
    <row r="30628" ht="10.199999999999999" hidden="1" x14ac:dyDescent="0.2"/>
    <row r="30629" ht="10.199999999999999" hidden="1" x14ac:dyDescent="0.2"/>
    <row r="30630" ht="10.199999999999999" hidden="1" x14ac:dyDescent="0.2"/>
    <row r="30631" ht="10.199999999999999" hidden="1" x14ac:dyDescent="0.2"/>
    <row r="30632" ht="10.199999999999999" hidden="1" x14ac:dyDescent="0.2"/>
    <row r="30633" ht="10.199999999999999" hidden="1" x14ac:dyDescent="0.2"/>
    <row r="30634" ht="10.199999999999999" hidden="1" x14ac:dyDescent="0.2"/>
    <row r="30635" ht="10.199999999999999" hidden="1" x14ac:dyDescent="0.2"/>
    <row r="30636" ht="10.199999999999999" hidden="1" x14ac:dyDescent="0.2"/>
    <row r="30637" ht="10.199999999999999" hidden="1" x14ac:dyDescent="0.2"/>
    <row r="30638" ht="10.199999999999999" hidden="1" x14ac:dyDescent="0.2"/>
    <row r="30639" ht="10.199999999999999" hidden="1" x14ac:dyDescent="0.2"/>
    <row r="30640" ht="10.199999999999999" hidden="1" x14ac:dyDescent="0.2"/>
    <row r="30641" ht="10.199999999999999" hidden="1" x14ac:dyDescent="0.2"/>
    <row r="30642" ht="10.199999999999999" hidden="1" x14ac:dyDescent="0.2"/>
    <row r="30643" ht="10.199999999999999" hidden="1" x14ac:dyDescent="0.2"/>
    <row r="30644" ht="10.199999999999999" hidden="1" x14ac:dyDescent="0.2"/>
    <row r="30645" ht="10.199999999999999" hidden="1" x14ac:dyDescent="0.2"/>
    <row r="30646" ht="10.199999999999999" hidden="1" x14ac:dyDescent="0.2"/>
    <row r="30647" ht="10.199999999999999" hidden="1" x14ac:dyDescent="0.2"/>
    <row r="30648" ht="10.199999999999999" hidden="1" x14ac:dyDescent="0.2"/>
    <row r="30649" ht="10.199999999999999" hidden="1" x14ac:dyDescent="0.2"/>
    <row r="30650" ht="10.199999999999999" hidden="1" x14ac:dyDescent="0.2"/>
    <row r="30651" ht="10.199999999999999" hidden="1" x14ac:dyDescent="0.2"/>
    <row r="30652" ht="10.199999999999999" hidden="1" x14ac:dyDescent="0.2"/>
    <row r="30653" ht="10.199999999999999" hidden="1" x14ac:dyDescent="0.2"/>
    <row r="30654" ht="10.199999999999999" hidden="1" x14ac:dyDescent="0.2"/>
    <row r="30655" ht="10.199999999999999" hidden="1" x14ac:dyDescent="0.2"/>
    <row r="30656" ht="10.199999999999999" hidden="1" x14ac:dyDescent="0.2"/>
    <row r="30657" ht="10.199999999999999" hidden="1" x14ac:dyDescent="0.2"/>
    <row r="30658" ht="10.199999999999999" hidden="1" x14ac:dyDescent="0.2"/>
    <row r="30659" ht="10.199999999999999" hidden="1" x14ac:dyDescent="0.2"/>
    <row r="30660" ht="10.199999999999999" hidden="1" x14ac:dyDescent="0.2"/>
    <row r="30661" ht="10.199999999999999" hidden="1" x14ac:dyDescent="0.2"/>
    <row r="30662" ht="10.199999999999999" hidden="1" x14ac:dyDescent="0.2"/>
    <row r="30663" ht="10.199999999999999" hidden="1" x14ac:dyDescent="0.2"/>
    <row r="30664" ht="10.199999999999999" hidden="1" x14ac:dyDescent="0.2"/>
    <row r="30665" ht="10.199999999999999" hidden="1" x14ac:dyDescent="0.2"/>
    <row r="30666" ht="10.199999999999999" hidden="1" x14ac:dyDescent="0.2"/>
    <row r="30667" ht="10.199999999999999" hidden="1" x14ac:dyDescent="0.2"/>
    <row r="30668" ht="10.199999999999999" hidden="1" x14ac:dyDescent="0.2"/>
    <row r="30669" ht="10.199999999999999" hidden="1" x14ac:dyDescent="0.2"/>
    <row r="30670" ht="10.199999999999999" hidden="1" x14ac:dyDescent="0.2"/>
    <row r="30671" ht="10.199999999999999" hidden="1" x14ac:dyDescent="0.2"/>
    <row r="30672" ht="10.199999999999999" hidden="1" x14ac:dyDescent="0.2"/>
    <row r="30673" ht="10.199999999999999" hidden="1" x14ac:dyDescent="0.2"/>
    <row r="30674" ht="10.199999999999999" hidden="1" x14ac:dyDescent="0.2"/>
    <row r="30675" ht="10.199999999999999" hidden="1" x14ac:dyDescent="0.2"/>
    <row r="30676" ht="10.199999999999999" hidden="1" x14ac:dyDescent="0.2"/>
    <row r="30677" ht="10.199999999999999" hidden="1" x14ac:dyDescent="0.2"/>
    <row r="30678" ht="10.199999999999999" hidden="1" x14ac:dyDescent="0.2"/>
    <row r="30679" ht="10.199999999999999" hidden="1" x14ac:dyDescent="0.2"/>
    <row r="30680" ht="10.199999999999999" hidden="1" x14ac:dyDescent="0.2"/>
    <row r="30681" ht="10.199999999999999" hidden="1" x14ac:dyDescent="0.2"/>
    <row r="30682" ht="10.199999999999999" hidden="1" x14ac:dyDescent="0.2"/>
    <row r="30683" ht="10.199999999999999" hidden="1" x14ac:dyDescent="0.2"/>
    <row r="30684" ht="10.199999999999999" hidden="1" x14ac:dyDescent="0.2"/>
    <row r="30685" ht="10.199999999999999" hidden="1" x14ac:dyDescent="0.2"/>
    <row r="30686" ht="10.199999999999999" hidden="1" x14ac:dyDescent="0.2"/>
    <row r="30687" ht="10.199999999999999" hidden="1" x14ac:dyDescent="0.2"/>
    <row r="30688" ht="10.199999999999999" hidden="1" x14ac:dyDescent="0.2"/>
    <row r="30689" ht="10.199999999999999" hidden="1" x14ac:dyDescent="0.2"/>
    <row r="30690" ht="10.199999999999999" hidden="1" x14ac:dyDescent="0.2"/>
    <row r="30691" ht="10.199999999999999" hidden="1" x14ac:dyDescent="0.2"/>
    <row r="30692" ht="10.199999999999999" hidden="1" x14ac:dyDescent="0.2"/>
    <row r="30693" ht="10.199999999999999" hidden="1" x14ac:dyDescent="0.2"/>
    <row r="30694" ht="10.199999999999999" hidden="1" x14ac:dyDescent="0.2"/>
    <row r="30695" ht="10.199999999999999" hidden="1" x14ac:dyDescent="0.2"/>
    <row r="30696" ht="10.199999999999999" hidden="1" x14ac:dyDescent="0.2"/>
    <row r="30697" ht="10.199999999999999" hidden="1" x14ac:dyDescent="0.2"/>
    <row r="30698" ht="10.199999999999999" hidden="1" x14ac:dyDescent="0.2"/>
    <row r="30699" ht="10.199999999999999" hidden="1" x14ac:dyDescent="0.2"/>
    <row r="30700" ht="10.199999999999999" hidden="1" x14ac:dyDescent="0.2"/>
    <row r="30701" ht="10.199999999999999" hidden="1" x14ac:dyDescent="0.2"/>
    <row r="30702" ht="10.199999999999999" hidden="1" x14ac:dyDescent="0.2"/>
    <row r="30703" ht="10.199999999999999" hidden="1" x14ac:dyDescent="0.2"/>
    <row r="30704" ht="10.199999999999999" hidden="1" x14ac:dyDescent="0.2"/>
    <row r="30705" ht="10.199999999999999" hidden="1" x14ac:dyDescent="0.2"/>
    <row r="30706" ht="10.199999999999999" hidden="1" x14ac:dyDescent="0.2"/>
    <row r="30707" ht="10.199999999999999" hidden="1" x14ac:dyDescent="0.2"/>
    <row r="30708" ht="10.199999999999999" hidden="1" x14ac:dyDescent="0.2"/>
    <row r="30709" ht="10.199999999999999" hidden="1" x14ac:dyDescent="0.2"/>
    <row r="30710" ht="10.199999999999999" hidden="1" x14ac:dyDescent="0.2"/>
    <row r="30711" ht="10.199999999999999" hidden="1" x14ac:dyDescent="0.2"/>
    <row r="30712" ht="10.199999999999999" hidden="1" x14ac:dyDescent="0.2"/>
    <row r="30713" ht="10.199999999999999" hidden="1" x14ac:dyDescent="0.2"/>
    <row r="30714" ht="10.199999999999999" hidden="1" x14ac:dyDescent="0.2"/>
    <row r="30715" ht="10.199999999999999" hidden="1" x14ac:dyDescent="0.2"/>
    <row r="30716" ht="10.199999999999999" hidden="1" x14ac:dyDescent="0.2"/>
    <row r="30717" ht="10.199999999999999" hidden="1" x14ac:dyDescent="0.2"/>
    <row r="30718" ht="10.199999999999999" hidden="1" x14ac:dyDescent="0.2"/>
    <row r="30719" ht="10.199999999999999" hidden="1" x14ac:dyDescent="0.2"/>
    <row r="30720" ht="10.199999999999999" hidden="1" x14ac:dyDescent="0.2"/>
    <row r="30721" ht="10.199999999999999" hidden="1" x14ac:dyDescent="0.2"/>
    <row r="30722" ht="10.199999999999999" hidden="1" x14ac:dyDescent="0.2"/>
    <row r="30723" ht="10.199999999999999" hidden="1" x14ac:dyDescent="0.2"/>
    <row r="30724" ht="10.199999999999999" hidden="1" x14ac:dyDescent="0.2"/>
    <row r="30725" ht="10.199999999999999" hidden="1" x14ac:dyDescent="0.2"/>
    <row r="30726" ht="10.199999999999999" hidden="1" x14ac:dyDescent="0.2"/>
    <row r="30727" ht="10.199999999999999" hidden="1" x14ac:dyDescent="0.2"/>
    <row r="30728" ht="10.199999999999999" hidden="1" x14ac:dyDescent="0.2"/>
    <row r="30729" ht="10.199999999999999" hidden="1" x14ac:dyDescent="0.2"/>
    <row r="30730" ht="10.199999999999999" hidden="1" x14ac:dyDescent="0.2"/>
    <row r="30731" ht="10.199999999999999" hidden="1" x14ac:dyDescent="0.2"/>
    <row r="30732" ht="10.199999999999999" hidden="1" x14ac:dyDescent="0.2"/>
    <row r="30733" ht="10.199999999999999" hidden="1" x14ac:dyDescent="0.2"/>
    <row r="30734" ht="10.199999999999999" hidden="1" x14ac:dyDescent="0.2"/>
    <row r="30735" ht="10.199999999999999" hidden="1" x14ac:dyDescent="0.2"/>
    <row r="30736" ht="10.199999999999999" hidden="1" x14ac:dyDescent="0.2"/>
    <row r="30737" ht="10.199999999999999" hidden="1" x14ac:dyDescent="0.2"/>
    <row r="30738" ht="10.199999999999999" hidden="1" x14ac:dyDescent="0.2"/>
    <row r="30739" ht="10.199999999999999" hidden="1" x14ac:dyDescent="0.2"/>
    <row r="30740" ht="10.199999999999999" hidden="1" x14ac:dyDescent="0.2"/>
    <row r="30741" ht="10.199999999999999" hidden="1" x14ac:dyDescent="0.2"/>
    <row r="30742" ht="10.199999999999999" hidden="1" x14ac:dyDescent="0.2"/>
    <row r="30743" ht="10.199999999999999" hidden="1" x14ac:dyDescent="0.2"/>
    <row r="30744" ht="10.199999999999999" hidden="1" x14ac:dyDescent="0.2"/>
    <row r="30745" ht="10.199999999999999" hidden="1" x14ac:dyDescent="0.2"/>
    <row r="30746" ht="10.199999999999999" hidden="1" x14ac:dyDescent="0.2"/>
    <row r="30747" ht="10.199999999999999" hidden="1" x14ac:dyDescent="0.2"/>
    <row r="30748" ht="10.199999999999999" hidden="1" x14ac:dyDescent="0.2"/>
    <row r="30749" ht="10.199999999999999" hidden="1" x14ac:dyDescent="0.2"/>
    <row r="30750" ht="10.199999999999999" hidden="1" x14ac:dyDescent="0.2"/>
    <row r="30751" ht="10.199999999999999" hidden="1" x14ac:dyDescent="0.2"/>
    <row r="30752" ht="10.199999999999999" hidden="1" x14ac:dyDescent="0.2"/>
    <row r="30753" ht="10.199999999999999" hidden="1" x14ac:dyDescent="0.2"/>
    <row r="30754" ht="10.199999999999999" hidden="1" x14ac:dyDescent="0.2"/>
    <row r="30755" ht="10.199999999999999" hidden="1" x14ac:dyDescent="0.2"/>
    <row r="30756" ht="10.199999999999999" hidden="1" x14ac:dyDescent="0.2"/>
    <row r="30757" ht="10.199999999999999" hidden="1" x14ac:dyDescent="0.2"/>
    <row r="30758" ht="10.199999999999999" hidden="1" x14ac:dyDescent="0.2"/>
    <row r="30759" ht="10.199999999999999" hidden="1" x14ac:dyDescent="0.2"/>
    <row r="30760" ht="10.199999999999999" hidden="1" x14ac:dyDescent="0.2"/>
    <row r="30761" ht="10.199999999999999" hidden="1" x14ac:dyDescent="0.2"/>
    <row r="30762" ht="10.199999999999999" hidden="1" x14ac:dyDescent="0.2"/>
    <row r="30763" ht="10.199999999999999" hidden="1" x14ac:dyDescent="0.2"/>
    <row r="30764" ht="10.199999999999999" hidden="1" x14ac:dyDescent="0.2"/>
    <row r="30765" ht="10.199999999999999" hidden="1" x14ac:dyDescent="0.2"/>
    <row r="30766" ht="10.199999999999999" hidden="1" x14ac:dyDescent="0.2"/>
    <row r="30767" ht="10.199999999999999" hidden="1" x14ac:dyDescent="0.2"/>
    <row r="30768" ht="10.199999999999999" hidden="1" x14ac:dyDescent="0.2"/>
    <row r="30769" ht="10.199999999999999" hidden="1" x14ac:dyDescent="0.2"/>
    <row r="30770" ht="10.199999999999999" hidden="1" x14ac:dyDescent="0.2"/>
    <row r="30771" ht="10.199999999999999" hidden="1" x14ac:dyDescent="0.2"/>
    <row r="30772" ht="10.199999999999999" hidden="1" x14ac:dyDescent="0.2"/>
    <row r="30773" ht="10.199999999999999" hidden="1" x14ac:dyDescent="0.2"/>
    <row r="30774" ht="10.199999999999999" hidden="1" x14ac:dyDescent="0.2"/>
    <row r="30775" ht="10.199999999999999" hidden="1" x14ac:dyDescent="0.2"/>
    <row r="30776" ht="10.199999999999999" hidden="1" x14ac:dyDescent="0.2"/>
    <row r="30777" ht="10.199999999999999" hidden="1" x14ac:dyDescent="0.2"/>
    <row r="30778" ht="10.199999999999999" hidden="1" x14ac:dyDescent="0.2"/>
    <row r="30779" ht="10.199999999999999" hidden="1" x14ac:dyDescent="0.2"/>
    <row r="30780" ht="10.199999999999999" hidden="1" x14ac:dyDescent="0.2"/>
    <row r="30781" ht="10.199999999999999" hidden="1" x14ac:dyDescent="0.2"/>
    <row r="30782" ht="10.199999999999999" hidden="1" x14ac:dyDescent="0.2"/>
    <row r="30783" ht="10.199999999999999" hidden="1" x14ac:dyDescent="0.2"/>
    <row r="30784" ht="10.199999999999999" hidden="1" x14ac:dyDescent="0.2"/>
    <row r="30785" ht="10.199999999999999" hidden="1" x14ac:dyDescent="0.2"/>
    <row r="30786" ht="10.199999999999999" hidden="1" x14ac:dyDescent="0.2"/>
    <row r="30787" ht="10.199999999999999" hidden="1" x14ac:dyDescent="0.2"/>
    <row r="30788" ht="10.199999999999999" hidden="1" x14ac:dyDescent="0.2"/>
    <row r="30789" ht="10.199999999999999" hidden="1" x14ac:dyDescent="0.2"/>
    <row r="30790" ht="10.199999999999999" hidden="1" x14ac:dyDescent="0.2"/>
    <row r="30791" ht="10.199999999999999" hidden="1" x14ac:dyDescent="0.2"/>
    <row r="30792" ht="10.199999999999999" hidden="1" x14ac:dyDescent="0.2"/>
    <row r="30793" ht="10.199999999999999" hidden="1" x14ac:dyDescent="0.2"/>
    <row r="30794" ht="10.199999999999999" hidden="1" x14ac:dyDescent="0.2"/>
    <row r="30795" ht="10.199999999999999" hidden="1" x14ac:dyDescent="0.2"/>
    <row r="30796" ht="10.199999999999999" hidden="1" x14ac:dyDescent="0.2"/>
    <row r="30797" ht="10.199999999999999" hidden="1" x14ac:dyDescent="0.2"/>
    <row r="30798" ht="10.199999999999999" hidden="1" x14ac:dyDescent="0.2"/>
    <row r="30799" ht="10.199999999999999" hidden="1" x14ac:dyDescent="0.2"/>
    <row r="30800" ht="10.199999999999999" hidden="1" x14ac:dyDescent="0.2"/>
    <row r="30801" ht="10.199999999999999" hidden="1" x14ac:dyDescent="0.2"/>
    <row r="30802" ht="10.199999999999999" hidden="1" x14ac:dyDescent="0.2"/>
    <row r="30803" ht="10.199999999999999" hidden="1" x14ac:dyDescent="0.2"/>
    <row r="30804" ht="10.199999999999999" hidden="1" x14ac:dyDescent="0.2"/>
    <row r="30805" ht="10.199999999999999" hidden="1" x14ac:dyDescent="0.2"/>
    <row r="30806" ht="10.199999999999999" hidden="1" x14ac:dyDescent="0.2"/>
    <row r="30807" ht="10.199999999999999" hidden="1" x14ac:dyDescent="0.2"/>
    <row r="30808" ht="10.199999999999999" hidden="1" x14ac:dyDescent="0.2"/>
    <row r="30809" ht="10.199999999999999" hidden="1" x14ac:dyDescent="0.2"/>
    <row r="30810" ht="10.199999999999999" hidden="1" x14ac:dyDescent="0.2"/>
    <row r="30811" ht="10.199999999999999" hidden="1" x14ac:dyDescent="0.2"/>
    <row r="30812" ht="10.199999999999999" hidden="1" x14ac:dyDescent="0.2"/>
    <row r="30813" ht="10.199999999999999" hidden="1" x14ac:dyDescent="0.2"/>
    <row r="30814" ht="10.199999999999999" hidden="1" x14ac:dyDescent="0.2"/>
    <row r="30815" ht="10.199999999999999" hidden="1" x14ac:dyDescent="0.2"/>
    <row r="30816" ht="10.199999999999999" hidden="1" x14ac:dyDescent="0.2"/>
    <row r="30817" ht="10.199999999999999" hidden="1" x14ac:dyDescent="0.2"/>
    <row r="30818" ht="10.199999999999999" hidden="1" x14ac:dyDescent="0.2"/>
    <row r="30819" ht="10.199999999999999" hidden="1" x14ac:dyDescent="0.2"/>
    <row r="30820" ht="10.199999999999999" hidden="1" x14ac:dyDescent="0.2"/>
    <row r="30821" ht="10.199999999999999" hidden="1" x14ac:dyDescent="0.2"/>
    <row r="30822" ht="10.199999999999999" hidden="1" x14ac:dyDescent="0.2"/>
    <row r="30823" ht="10.199999999999999" hidden="1" x14ac:dyDescent="0.2"/>
    <row r="30824" ht="10.199999999999999" hidden="1" x14ac:dyDescent="0.2"/>
    <row r="30825" ht="10.199999999999999" hidden="1" x14ac:dyDescent="0.2"/>
    <row r="30826" ht="10.199999999999999" hidden="1" x14ac:dyDescent="0.2"/>
    <row r="30827" ht="10.199999999999999" hidden="1" x14ac:dyDescent="0.2"/>
    <row r="30828" ht="10.199999999999999" hidden="1" x14ac:dyDescent="0.2"/>
    <row r="30829" ht="10.199999999999999" hidden="1" x14ac:dyDescent="0.2"/>
    <row r="30830" ht="10.199999999999999" hidden="1" x14ac:dyDescent="0.2"/>
    <row r="30831" ht="10.199999999999999" hidden="1" x14ac:dyDescent="0.2"/>
    <row r="30832" ht="10.199999999999999" hidden="1" x14ac:dyDescent="0.2"/>
    <row r="30833" ht="10.199999999999999" hidden="1" x14ac:dyDescent="0.2"/>
    <row r="30834" ht="10.199999999999999" hidden="1" x14ac:dyDescent="0.2"/>
    <row r="30835" ht="10.199999999999999" hidden="1" x14ac:dyDescent="0.2"/>
    <row r="30836" ht="10.199999999999999" hidden="1" x14ac:dyDescent="0.2"/>
    <row r="30837" ht="10.199999999999999" hidden="1" x14ac:dyDescent="0.2"/>
    <row r="30838" ht="10.199999999999999" hidden="1" x14ac:dyDescent="0.2"/>
    <row r="30839" ht="10.199999999999999" hidden="1" x14ac:dyDescent="0.2"/>
    <row r="30840" ht="10.199999999999999" hidden="1" x14ac:dyDescent="0.2"/>
    <row r="30841" ht="10.199999999999999" hidden="1" x14ac:dyDescent="0.2"/>
    <row r="30842" ht="10.199999999999999" hidden="1" x14ac:dyDescent="0.2"/>
    <row r="30843" ht="10.199999999999999" hidden="1" x14ac:dyDescent="0.2"/>
    <row r="30844" ht="10.199999999999999" hidden="1" x14ac:dyDescent="0.2"/>
    <row r="30845" ht="10.199999999999999" hidden="1" x14ac:dyDescent="0.2"/>
    <row r="30846" ht="10.199999999999999" hidden="1" x14ac:dyDescent="0.2"/>
    <row r="30847" ht="10.199999999999999" hidden="1" x14ac:dyDescent="0.2"/>
    <row r="30848" ht="10.199999999999999" hidden="1" x14ac:dyDescent="0.2"/>
    <row r="30849" ht="10.199999999999999" hidden="1" x14ac:dyDescent="0.2"/>
    <row r="30850" ht="10.199999999999999" hidden="1" x14ac:dyDescent="0.2"/>
    <row r="30851" ht="10.199999999999999" hidden="1" x14ac:dyDescent="0.2"/>
    <row r="30852" ht="10.199999999999999" hidden="1" x14ac:dyDescent="0.2"/>
    <row r="30853" ht="10.199999999999999" hidden="1" x14ac:dyDescent="0.2"/>
    <row r="30854" ht="10.199999999999999" hidden="1" x14ac:dyDescent="0.2"/>
    <row r="30855" ht="10.199999999999999" hidden="1" x14ac:dyDescent="0.2"/>
    <row r="30856" ht="10.199999999999999" hidden="1" x14ac:dyDescent="0.2"/>
    <row r="30857" ht="10.199999999999999" hidden="1" x14ac:dyDescent="0.2"/>
    <row r="30858" ht="10.199999999999999" hidden="1" x14ac:dyDescent="0.2"/>
    <row r="30859" ht="10.199999999999999" hidden="1" x14ac:dyDescent="0.2"/>
    <row r="30860" ht="10.199999999999999" hidden="1" x14ac:dyDescent="0.2"/>
    <row r="30861" ht="10.199999999999999" hidden="1" x14ac:dyDescent="0.2"/>
    <row r="30862" ht="10.199999999999999" hidden="1" x14ac:dyDescent="0.2"/>
    <row r="30863" ht="10.199999999999999" hidden="1" x14ac:dyDescent="0.2"/>
    <row r="30864" ht="10.199999999999999" hidden="1" x14ac:dyDescent="0.2"/>
    <row r="30865" ht="10.199999999999999" hidden="1" x14ac:dyDescent="0.2"/>
    <row r="30866" ht="10.199999999999999" hidden="1" x14ac:dyDescent="0.2"/>
    <row r="30867" ht="10.199999999999999" hidden="1" x14ac:dyDescent="0.2"/>
    <row r="30868" ht="10.199999999999999" hidden="1" x14ac:dyDescent="0.2"/>
    <row r="30869" ht="10.199999999999999" hidden="1" x14ac:dyDescent="0.2"/>
    <row r="30870" ht="10.199999999999999" hidden="1" x14ac:dyDescent="0.2"/>
    <row r="30871" ht="10.199999999999999" hidden="1" x14ac:dyDescent="0.2"/>
    <row r="30872" ht="10.199999999999999" hidden="1" x14ac:dyDescent="0.2"/>
    <row r="30873" ht="10.199999999999999" hidden="1" x14ac:dyDescent="0.2"/>
    <row r="30874" ht="10.199999999999999" hidden="1" x14ac:dyDescent="0.2"/>
    <row r="30875" ht="10.199999999999999" hidden="1" x14ac:dyDescent="0.2"/>
    <row r="30876" ht="10.199999999999999" hidden="1" x14ac:dyDescent="0.2"/>
    <row r="30877" ht="10.199999999999999" hidden="1" x14ac:dyDescent="0.2"/>
    <row r="30878" ht="10.199999999999999" hidden="1" x14ac:dyDescent="0.2"/>
    <row r="30879" ht="10.199999999999999" hidden="1" x14ac:dyDescent="0.2"/>
    <row r="30880" ht="10.199999999999999" hidden="1" x14ac:dyDescent="0.2"/>
    <row r="30881" ht="10.199999999999999" hidden="1" x14ac:dyDescent="0.2"/>
    <row r="30882" ht="10.199999999999999" hidden="1" x14ac:dyDescent="0.2"/>
    <row r="30883" ht="10.199999999999999" hidden="1" x14ac:dyDescent="0.2"/>
    <row r="30884" ht="10.199999999999999" hidden="1" x14ac:dyDescent="0.2"/>
    <row r="30885" ht="10.199999999999999" hidden="1" x14ac:dyDescent="0.2"/>
    <row r="30886" ht="10.199999999999999" hidden="1" x14ac:dyDescent="0.2"/>
    <row r="30887" ht="10.199999999999999" hidden="1" x14ac:dyDescent="0.2"/>
    <row r="30888" ht="10.199999999999999" hidden="1" x14ac:dyDescent="0.2"/>
    <row r="30889" ht="10.199999999999999" hidden="1" x14ac:dyDescent="0.2"/>
    <row r="30890" ht="10.199999999999999" hidden="1" x14ac:dyDescent="0.2"/>
    <row r="30891" ht="10.199999999999999" hidden="1" x14ac:dyDescent="0.2"/>
    <row r="30892" ht="10.199999999999999" hidden="1" x14ac:dyDescent="0.2"/>
    <row r="30893" ht="10.199999999999999" hidden="1" x14ac:dyDescent="0.2"/>
    <row r="30894" ht="10.199999999999999" hidden="1" x14ac:dyDescent="0.2"/>
    <row r="30895" ht="10.199999999999999" hidden="1" x14ac:dyDescent="0.2"/>
    <row r="30896" ht="10.199999999999999" hidden="1" x14ac:dyDescent="0.2"/>
    <row r="30897" ht="10.199999999999999" hidden="1" x14ac:dyDescent="0.2"/>
    <row r="30898" ht="10.199999999999999" hidden="1" x14ac:dyDescent="0.2"/>
    <row r="30899" ht="10.199999999999999" hidden="1" x14ac:dyDescent="0.2"/>
    <row r="30900" ht="10.199999999999999" hidden="1" x14ac:dyDescent="0.2"/>
    <row r="30901" ht="10.199999999999999" hidden="1" x14ac:dyDescent="0.2"/>
    <row r="30902" ht="10.199999999999999" hidden="1" x14ac:dyDescent="0.2"/>
    <row r="30903" ht="10.199999999999999" hidden="1" x14ac:dyDescent="0.2"/>
    <row r="30904" ht="10.199999999999999" hidden="1" x14ac:dyDescent="0.2"/>
    <row r="30905" ht="10.199999999999999" hidden="1" x14ac:dyDescent="0.2"/>
    <row r="30906" ht="10.199999999999999" hidden="1" x14ac:dyDescent="0.2"/>
    <row r="30907" ht="10.199999999999999" hidden="1" x14ac:dyDescent="0.2"/>
    <row r="30908" ht="10.199999999999999" hidden="1" x14ac:dyDescent="0.2"/>
    <row r="30909" ht="10.199999999999999" hidden="1" x14ac:dyDescent="0.2"/>
    <row r="30910" ht="10.199999999999999" hidden="1" x14ac:dyDescent="0.2"/>
    <row r="30911" ht="10.199999999999999" hidden="1" x14ac:dyDescent="0.2"/>
    <row r="30912" ht="10.199999999999999" hidden="1" x14ac:dyDescent="0.2"/>
    <row r="30913" ht="10.199999999999999" hidden="1" x14ac:dyDescent="0.2"/>
    <row r="30914" ht="10.199999999999999" hidden="1" x14ac:dyDescent="0.2"/>
    <row r="30915" ht="10.199999999999999" hidden="1" x14ac:dyDescent="0.2"/>
    <row r="30916" ht="10.199999999999999" hidden="1" x14ac:dyDescent="0.2"/>
    <row r="30917" ht="10.199999999999999" hidden="1" x14ac:dyDescent="0.2"/>
    <row r="30918" ht="10.199999999999999" hidden="1" x14ac:dyDescent="0.2"/>
    <row r="30919" ht="10.199999999999999" hidden="1" x14ac:dyDescent="0.2"/>
    <row r="30920" ht="10.199999999999999" hidden="1" x14ac:dyDescent="0.2"/>
    <row r="30921" ht="10.199999999999999" hidden="1" x14ac:dyDescent="0.2"/>
    <row r="30922" ht="10.199999999999999" hidden="1" x14ac:dyDescent="0.2"/>
    <row r="30923" ht="10.199999999999999" hidden="1" x14ac:dyDescent="0.2"/>
    <row r="30924" ht="10.199999999999999" hidden="1" x14ac:dyDescent="0.2"/>
    <row r="30925" ht="10.199999999999999" hidden="1" x14ac:dyDescent="0.2"/>
    <row r="30926" ht="10.199999999999999" hidden="1" x14ac:dyDescent="0.2"/>
    <row r="30927" ht="10.199999999999999" hidden="1" x14ac:dyDescent="0.2"/>
    <row r="30928" ht="10.199999999999999" hidden="1" x14ac:dyDescent="0.2"/>
    <row r="30929" ht="10.199999999999999" hidden="1" x14ac:dyDescent="0.2"/>
    <row r="30930" ht="10.199999999999999" hidden="1" x14ac:dyDescent="0.2"/>
    <row r="30931" ht="10.199999999999999" hidden="1" x14ac:dyDescent="0.2"/>
    <row r="30932" ht="10.199999999999999" hidden="1" x14ac:dyDescent="0.2"/>
    <row r="30933" ht="10.199999999999999" hidden="1" x14ac:dyDescent="0.2"/>
    <row r="30934" ht="10.199999999999999" hidden="1" x14ac:dyDescent="0.2"/>
    <row r="30935" ht="10.199999999999999" hidden="1" x14ac:dyDescent="0.2"/>
    <row r="30936" ht="10.199999999999999" hidden="1" x14ac:dyDescent="0.2"/>
    <row r="30937" ht="10.199999999999999" hidden="1" x14ac:dyDescent="0.2"/>
    <row r="30938" ht="10.199999999999999" hidden="1" x14ac:dyDescent="0.2"/>
    <row r="30939" ht="10.199999999999999" hidden="1" x14ac:dyDescent="0.2"/>
    <row r="30940" ht="10.199999999999999" hidden="1" x14ac:dyDescent="0.2"/>
    <row r="30941" ht="10.199999999999999" hidden="1" x14ac:dyDescent="0.2"/>
    <row r="30942" ht="10.199999999999999" hidden="1" x14ac:dyDescent="0.2"/>
    <row r="30943" ht="10.199999999999999" hidden="1" x14ac:dyDescent="0.2"/>
    <row r="30944" ht="10.199999999999999" hidden="1" x14ac:dyDescent="0.2"/>
    <row r="30945" ht="10.199999999999999" hidden="1" x14ac:dyDescent="0.2"/>
    <row r="30946" ht="10.199999999999999" hidden="1" x14ac:dyDescent="0.2"/>
    <row r="30947" ht="10.199999999999999" hidden="1" x14ac:dyDescent="0.2"/>
    <row r="30948" ht="10.199999999999999" hidden="1" x14ac:dyDescent="0.2"/>
    <row r="30949" ht="10.199999999999999" hidden="1" x14ac:dyDescent="0.2"/>
    <row r="30950" ht="10.199999999999999" hidden="1" x14ac:dyDescent="0.2"/>
    <row r="30951" ht="10.199999999999999" hidden="1" x14ac:dyDescent="0.2"/>
    <row r="30952" ht="10.199999999999999" hidden="1" x14ac:dyDescent="0.2"/>
    <row r="30953" ht="10.199999999999999" hidden="1" x14ac:dyDescent="0.2"/>
    <row r="30954" ht="10.199999999999999" hidden="1" x14ac:dyDescent="0.2"/>
    <row r="30955" ht="10.199999999999999" hidden="1" x14ac:dyDescent="0.2"/>
    <row r="30956" ht="10.199999999999999" hidden="1" x14ac:dyDescent="0.2"/>
    <row r="30957" ht="10.199999999999999" hidden="1" x14ac:dyDescent="0.2"/>
    <row r="30958" ht="10.199999999999999" hidden="1" x14ac:dyDescent="0.2"/>
    <row r="30959" ht="10.199999999999999" hidden="1" x14ac:dyDescent="0.2"/>
    <row r="30960" ht="10.199999999999999" hidden="1" x14ac:dyDescent="0.2"/>
    <row r="30961" ht="10.199999999999999" hidden="1" x14ac:dyDescent="0.2"/>
    <row r="30962" ht="10.199999999999999" hidden="1" x14ac:dyDescent="0.2"/>
    <row r="30963" ht="10.199999999999999" hidden="1" x14ac:dyDescent="0.2"/>
    <row r="30964" ht="10.199999999999999" hidden="1" x14ac:dyDescent="0.2"/>
    <row r="30965" ht="10.199999999999999" hidden="1" x14ac:dyDescent="0.2"/>
    <row r="30966" ht="10.199999999999999" hidden="1" x14ac:dyDescent="0.2"/>
    <row r="30967" ht="10.199999999999999" hidden="1" x14ac:dyDescent="0.2"/>
    <row r="30968" ht="10.199999999999999" hidden="1" x14ac:dyDescent="0.2"/>
    <row r="30969" ht="10.199999999999999" hidden="1" x14ac:dyDescent="0.2"/>
    <row r="30970" ht="10.199999999999999" hidden="1" x14ac:dyDescent="0.2"/>
    <row r="30971" ht="10.199999999999999" hidden="1" x14ac:dyDescent="0.2"/>
    <row r="30972" ht="10.199999999999999" hidden="1" x14ac:dyDescent="0.2"/>
    <row r="30973" ht="10.199999999999999" hidden="1" x14ac:dyDescent="0.2"/>
    <row r="30974" ht="10.199999999999999" hidden="1" x14ac:dyDescent="0.2"/>
    <row r="30975" ht="10.199999999999999" hidden="1" x14ac:dyDescent="0.2"/>
    <row r="30976" ht="10.199999999999999" hidden="1" x14ac:dyDescent="0.2"/>
    <row r="30977" ht="10.199999999999999" hidden="1" x14ac:dyDescent="0.2"/>
    <row r="30978" ht="10.199999999999999" hidden="1" x14ac:dyDescent="0.2"/>
    <row r="30979" ht="10.199999999999999" hidden="1" x14ac:dyDescent="0.2"/>
    <row r="30980" ht="10.199999999999999" hidden="1" x14ac:dyDescent="0.2"/>
    <row r="30981" ht="10.199999999999999" hidden="1" x14ac:dyDescent="0.2"/>
    <row r="30982" ht="10.199999999999999" hidden="1" x14ac:dyDescent="0.2"/>
    <row r="30983" ht="10.199999999999999" hidden="1" x14ac:dyDescent="0.2"/>
    <row r="30984" ht="10.199999999999999" hidden="1" x14ac:dyDescent="0.2"/>
    <row r="30985" ht="10.199999999999999" hidden="1" x14ac:dyDescent="0.2"/>
    <row r="30986" ht="10.199999999999999" hidden="1" x14ac:dyDescent="0.2"/>
    <row r="30987" ht="10.199999999999999" hidden="1" x14ac:dyDescent="0.2"/>
    <row r="30988" ht="10.199999999999999" hidden="1" x14ac:dyDescent="0.2"/>
    <row r="30989" ht="10.199999999999999" hidden="1" x14ac:dyDescent="0.2"/>
    <row r="30990" ht="10.199999999999999" hidden="1" x14ac:dyDescent="0.2"/>
    <row r="30991" ht="10.199999999999999" hidden="1" x14ac:dyDescent="0.2"/>
    <row r="30992" ht="10.199999999999999" hidden="1" x14ac:dyDescent="0.2"/>
    <row r="30993" ht="10.199999999999999" hidden="1" x14ac:dyDescent="0.2"/>
    <row r="30994" ht="10.199999999999999" hidden="1" x14ac:dyDescent="0.2"/>
    <row r="30995" ht="10.199999999999999" hidden="1" x14ac:dyDescent="0.2"/>
    <row r="30996" ht="10.199999999999999" hidden="1" x14ac:dyDescent="0.2"/>
    <row r="30997" ht="10.199999999999999" hidden="1" x14ac:dyDescent="0.2"/>
    <row r="30998" ht="10.199999999999999" hidden="1" x14ac:dyDescent="0.2"/>
    <row r="30999" ht="10.199999999999999" hidden="1" x14ac:dyDescent="0.2"/>
    <row r="31000" ht="10.199999999999999" hidden="1" x14ac:dyDescent="0.2"/>
    <row r="31001" ht="10.199999999999999" hidden="1" x14ac:dyDescent="0.2"/>
    <row r="31002" ht="10.199999999999999" hidden="1" x14ac:dyDescent="0.2"/>
    <row r="31003" ht="10.199999999999999" hidden="1" x14ac:dyDescent="0.2"/>
    <row r="31004" ht="10.199999999999999" hidden="1" x14ac:dyDescent="0.2"/>
    <row r="31005" ht="10.199999999999999" hidden="1" x14ac:dyDescent="0.2"/>
    <row r="31006" ht="10.199999999999999" hidden="1" x14ac:dyDescent="0.2"/>
    <row r="31007" ht="10.199999999999999" hidden="1" x14ac:dyDescent="0.2"/>
    <row r="31008" ht="10.199999999999999" hidden="1" x14ac:dyDescent="0.2"/>
    <row r="31009" ht="10.199999999999999" hidden="1" x14ac:dyDescent="0.2"/>
    <row r="31010" ht="10.199999999999999" hidden="1" x14ac:dyDescent="0.2"/>
    <row r="31011" ht="10.199999999999999" hidden="1" x14ac:dyDescent="0.2"/>
    <row r="31012" ht="10.199999999999999" hidden="1" x14ac:dyDescent="0.2"/>
    <row r="31013" ht="10.199999999999999" hidden="1" x14ac:dyDescent="0.2"/>
    <row r="31014" ht="10.199999999999999" hidden="1" x14ac:dyDescent="0.2"/>
    <row r="31015" ht="10.199999999999999" hidden="1" x14ac:dyDescent="0.2"/>
    <row r="31016" ht="10.199999999999999" hidden="1" x14ac:dyDescent="0.2"/>
    <row r="31017" ht="10.199999999999999" hidden="1" x14ac:dyDescent="0.2"/>
    <row r="31018" ht="10.199999999999999" hidden="1" x14ac:dyDescent="0.2"/>
    <row r="31019" ht="10.199999999999999" hidden="1" x14ac:dyDescent="0.2"/>
    <row r="31020" ht="10.199999999999999" hidden="1" x14ac:dyDescent="0.2"/>
    <row r="31021" ht="10.199999999999999" hidden="1" x14ac:dyDescent="0.2"/>
    <row r="31022" ht="10.199999999999999" hidden="1" x14ac:dyDescent="0.2"/>
    <row r="31023" ht="10.199999999999999" hidden="1" x14ac:dyDescent="0.2"/>
    <row r="31024" ht="10.199999999999999" hidden="1" x14ac:dyDescent="0.2"/>
    <row r="31025" ht="10.199999999999999" hidden="1" x14ac:dyDescent="0.2"/>
    <row r="31026" ht="10.199999999999999" hidden="1" x14ac:dyDescent="0.2"/>
    <row r="31027" ht="10.199999999999999" hidden="1" x14ac:dyDescent="0.2"/>
    <row r="31028" ht="10.199999999999999" hidden="1" x14ac:dyDescent="0.2"/>
    <row r="31029" ht="10.199999999999999" hidden="1" x14ac:dyDescent="0.2"/>
    <row r="31030" ht="10.199999999999999" hidden="1" x14ac:dyDescent="0.2"/>
    <row r="31031" ht="10.199999999999999" hidden="1" x14ac:dyDescent="0.2"/>
    <row r="31032" ht="10.199999999999999" hidden="1" x14ac:dyDescent="0.2"/>
    <row r="31033" ht="10.199999999999999" hidden="1" x14ac:dyDescent="0.2"/>
    <row r="31034" ht="10.199999999999999" hidden="1" x14ac:dyDescent="0.2"/>
    <row r="31035" ht="10.199999999999999" hidden="1" x14ac:dyDescent="0.2"/>
    <row r="31036" ht="10.199999999999999" hidden="1" x14ac:dyDescent="0.2"/>
    <row r="31037" ht="10.199999999999999" hidden="1" x14ac:dyDescent="0.2"/>
    <row r="31038" ht="10.199999999999999" hidden="1" x14ac:dyDescent="0.2"/>
    <row r="31039" ht="10.199999999999999" hidden="1" x14ac:dyDescent="0.2"/>
    <row r="31040" ht="10.199999999999999" hidden="1" x14ac:dyDescent="0.2"/>
    <row r="31041" ht="10.199999999999999" hidden="1" x14ac:dyDescent="0.2"/>
    <row r="31042" ht="10.199999999999999" hidden="1" x14ac:dyDescent="0.2"/>
    <row r="31043" ht="10.199999999999999" hidden="1" x14ac:dyDescent="0.2"/>
    <row r="31044" ht="10.199999999999999" hidden="1" x14ac:dyDescent="0.2"/>
    <row r="31045" ht="10.199999999999999" hidden="1" x14ac:dyDescent="0.2"/>
    <row r="31046" ht="10.199999999999999" hidden="1" x14ac:dyDescent="0.2"/>
    <row r="31047" ht="10.199999999999999" hidden="1" x14ac:dyDescent="0.2"/>
    <row r="31048" ht="10.199999999999999" hidden="1" x14ac:dyDescent="0.2"/>
    <row r="31049" ht="10.199999999999999" hidden="1" x14ac:dyDescent="0.2"/>
    <row r="31050" ht="10.199999999999999" hidden="1" x14ac:dyDescent="0.2"/>
    <row r="31051" ht="10.199999999999999" hidden="1" x14ac:dyDescent="0.2"/>
    <row r="31052" ht="10.199999999999999" hidden="1" x14ac:dyDescent="0.2"/>
    <row r="31053" ht="10.199999999999999" hidden="1" x14ac:dyDescent="0.2"/>
    <row r="31054" ht="10.199999999999999" hidden="1" x14ac:dyDescent="0.2"/>
    <row r="31055" ht="10.199999999999999" hidden="1" x14ac:dyDescent="0.2"/>
    <row r="31056" ht="10.199999999999999" hidden="1" x14ac:dyDescent="0.2"/>
    <row r="31057" ht="10.199999999999999" hidden="1" x14ac:dyDescent="0.2"/>
    <row r="31058" ht="10.199999999999999" hidden="1" x14ac:dyDescent="0.2"/>
    <row r="31059" ht="10.199999999999999" hidden="1" x14ac:dyDescent="0.2"/>
    <row r="31060" ht="10.199999999999999" hidden="1" x14ac:dyDescent="0.2"/>
    <row r="31061" ht="10.199999999999999" hidden="1" x14ac:dyDescent="0.2"/>
    <row r="31062" ht="10.199999999999999" hidden="1" x14ac:dyDescent="0.2"/>
    <row r="31063" ht="10.199999999999999" hidden="1" x14ac:dyDescent="0.2"/>
    <row r="31064" ht="10.199999999999999" hidden="1" x14ac:dyDescent="0.2"/>
    <row r="31065" ht="10.199999999999999" hidden="1" x14ac:dyDescent="0.2"/>
    <row r="31066" ht="10.199999999999999" hidden="1" x14ac:dyDescent="0.2"/>
    <row r="31067" ht="10.199999999999999" hidden="1" x14ac:dyDescent="0.2"/>
    <row r="31068" ht="10.199999999999999" hidden="1" x14ac:dyDescent="0.2"/>
    <row r="31069" ht="10.199999999999999" hidden="1" x14ac:dyDescent="0.2"/>
    <row r="31070" ht="10.199999999999999" hidden="1" x14ac:dyDescent="0.2"/>
    <row r="31071" ht="10.199999999999999" hidden="1" x14ac:dyDescent="0.2"/>
    <row r="31072" ht="10.199999999999999" hidden="1" x14ac:dyDescent="0.2"/>
    <row r="31073" ht="10.199999999999999" hidden="1" x14ac:dyDescent="0.2"/>
    <row r="31074" ht="10.199999999999999" hidden="1" x14ac:dyDescent="0.2"/>
    <row r="31075" ht="10.199999999999999" hidden="1" x14ac:dyDescent="0.2"/>
    <row r="31076" ht="10.199999999999999" hidden="1" x14ac:dyDescent="0.2"/>
    <row r="31077" ht="10.199999999999999" hidden="1" x14ac:dyDescent="0.2"/>
    <row r="31078" ht="10.199999999999999" hidden="1" x14ac:dyDescent="0.2"/>
    <row r="31079" ht="10.199999999999999" hidden="1" x14ac:dyDescent="0.2"/>
    <row r="31080" ht="10.199999999999999" hidden="1" x14ac:dyDescent="0.2"/>
    <row r="31081" ht="10.199999999999999" hidden="1" x14ac:dyDescent="0.2"/>
    <row r="31082" ht="10.199999999999999" hidden="1" x14ac:dyDescent="0.2"/>
    <row r="31083" ht="10.199999999999999" hidden="1" x14ac:dyDescent="0.2"/>
    <row r="31084" ht="10.199999999999999" hidden="1" x14ac:dyDescent="0.2"/>
    <row r="31085" ht="10.199999999999999" hidden="1" x14ac:dyDescent="0.2"/>
    <row r="31086" ht="10.199999999999999" hidden="1" x14ac:dyDescent="0.2"/>
    <row r="31087" ht="10.199999999999999" hidden="1" x14ac:dyDescent="0.2"/>
    <row r="31088" ht="10.199999999999999" hidden="1" x14ac:dyDescent="0.2"/>
    <row r="31089" ht="10.199999999999999" hidden="1" x14ac:dyDescent="0.2"/>
    <row r="31090" ht="10.199999999999999" hidden="1" x14ac:dyDescent="0.2"/>
    <row r="31091" ht="10.199999999999999" hidden="1" x14ac:dyDescent="0.2"/>
    <row r="31092" ht="10.199999999999999" hidden="1" x14ac:dyDescent="0.2"/>
    <row r="31093" ht="10.199999999999999" hidden="1" x14ac:dyDescent="0.2"/>
    <row r="31094" ht="10.199999999999999" hidden="1" x14ac:dyDescent="0.2"/>
    <row r="31095" ht="10.199999999999999" hidden="1" x14ac:dyDescent="0.2"/>
    <row r="31096" ht="10.199999999999999" hidden="1" x14ac:dyDescent="0.2"/>
    <row r="31097" ht="10.199999999999999" hidden="1" x14ac:dyDescent="0.2"/>
    <row r="31098" ht="10.199999999999999" hidden="1" x14ac:dyDescent="0.2"/>
    <row r="31099" ht="10.199999999999999" hidden="1" x14ac:dyDescent="0.2"/>
    <row r="31100" ht="10.199999999999999" hidden="1" x14ac:dyDescent="0.2"/>
    <row r="31101" ht="10.199999999999999" hidden="1" x14ac:dyDescent="0.2"/>
    <row r="31102" ht="10.199999999999999" hidden="1" x14ac:dyDescent="0.2"/>
    <row r="31103" ht="10.199999999999999" hidden="1" x14ac:dyDescent="0.2"/>
    <row r="31104" ht="10.199999999999999" hidden="1" x14ac:dyDescent="0.2"/>
    <row r="31105" ht="10.199999999999999" hidden="1" x14ac:dyDescent="0.2"/>
    <row r="31106" ht="10.199999999999999" hidden="1" x14ac:dyDescent="0.2"/>
    <row r="31107" ht="10.199999999999999" hidden="1" x14ac:dyDescent="0.2"/>
    <row r="31108" ht="10.199999999999999" hidden="1" x14ac:dyDescent="0.2"/>
    <row r="31109" ht="10.199999999999999" hidden="1" x14ac:dyDescent="0.2"/>
    <row r="31110" ht="10.199999999999999" hidden="1" x14ac:dyDescent="0.2"/>
    <row r="31111" ht="10.199999999999999" hidden="1" x14ac:dyDescent="0.2"/>
    <row r="31112" ht="10.199999999999999" hidden="1" x14ac:dyDescent="0.2"/>
    <row r="31113" ht="10.199999999999999" hidden="1" x14ac:dyDescent="0.2"/>
    <row r="31114" ht="10.199999999999999" hidden="1" x14ac:dyDescent="0.2"/>
    <row r="31115" ht="10.199999999999999" hidden="1" x14ac:dyDescent="0.2"/>
    <row r="31116" ht="10.199999999999999" hidden="1" x14ac:dyDescent="0.2"/>
    <row r="31117" ht="10.199999999999999" hidden="1" x14ac:dyDescent="0.2"/>
    <row r="31118" ht="10.199999999999999" hidden="1" x14ac:dyDescent="0.2"/>
    <row r="31119" ht="10.199999999999999" hidden="1" x14ac:dyDescent="0.2"/>
    <row r="31120" ht="10.199999999999999" hidden="1" x14ac:dyDescent="0.2"/>
    <row r="31121" ht="10.199999999999999" hidden="1" x14ac:dyDescent="0.2"/>
    <row r="31122" ht="10.199999999999999" hidden="1" x14ac:dyDescent="0.2"/>
    <row r="31123" ht="10.199999999999999" hidden="1" x14ac:dyDescent="0.2"/>
    <row r="31124" ht="10.199999999999999" hidden="1" x14ac:dyDescent="0.2"/>
    <row r="31125" ht="10.199999999999999" hidden="1" x14ac:dyDescent="0.2"/>
    <row r="31126" ht="10.199999999999999" hidden="1" x14ac:dyDescent="0.2"/>
    <row r="31127" ht="10.199999999999999" hidden="1" x14ac:dyDescent="0.2"/>
    <row r="31128" ht="10.199999999999999" hidden="1" x14ac:dyDescent="0.2"/>
    <row r="31129" ht="10.199999999999999" hidden="1" x14ac:dyDescent="0.2"/>
    <row r="31130" ht="10.199999999999999" hidden="1" x14ac:dyDescent="0.2"/>
    <row r="31131" ht="10.199999999999999" hidden="1" x14ac:dyDescent="0.2"/>
    <row r="31132" ht="10.199999999999999" hidden="1" x14ac:dyDescent="0.2"/>
    <row r="31133" ht="10.199999999999999" hidden="1" x14ac:dyDescent="0.2"/>
    <row r="31134" ht="10.199999999999999" hidden="1" x14ac:dyDescent="0.2"/>
    <row r="31135" ht="10.199999999999999" hidden="1" x14ac:dyDescent="0.2"/>
    <row r="31136" ht="10.199999999999999" hidden="1" x14ac:dyDescent="0.2"/>
    <row r="31137" ht="10.199999999999999" hidden="1" x14ac:dyDescent="0.2"/>
    <row r="31138" ht="10.199999999999999" hidden="1" x14ac:dyDescent="0.2"/>
    <row r="31139" ht="10.199999999999999" hidden="1" x14ac:dyDescent="0.2"/>
    <row r="31140" ht="10.199999999999999" hidden="1" x14ac:dyDescent="0.2"/>
    <row r="31141" ht="10.199999999999999" hidden="1" x14ac:dyDescent="0.2"/>
    <row r="31142" ht="10.199999999999999" hidden="1" x14ac:dyDescent="0.2"/>
    <row r="31143" ht="10.199999999999999" hidden="1" x14ac:dyDescent="0.2"/>
    <row r="31144" ht="10.199999999999999" hidden="1" x14ac:dyDescent="0.2"/>
    <row r="31145" ht="10.199999999999999" hidden="1" x14ac:dyDescent="0.2"/>
    <row r="31146" ht="10.199999999999999" hidden="1" x14ac:dyDescent="0.2"/>
    <row r="31147" ht="10.199999999999999" hidden="1" x14ac:dyDescent="0.2"/>
    <row r="31148" ht="10.199999999999999" hidden="1" x14ac:dyDescent="0.2"/>
    <row r="31149" ht="10.199999999999999" hidden="1" x14ac:dyDescent="0.2"/>
    <row r="31150" ht="10.199999999999999" hidden="1" x14ac:dyDescent="0.2"/>
    <row r="31151" ht="10.199999999999999" hidden="1" x14ac:dyDescent="0.2"/>
    <row r="31152" ht="10.199999999999999" hidden="1" x14ac:dyDescent="0.2"/>
    <row r="31153" ht="10.199999999999999" hidden="1" x14ac:dyDescent="0.2"/>
    <row r="31154" ht="10.199999999999999" hidden="1" x14ac:dyDescent="0.2"/>
    <row r="31155" ht="10.199999999999999" hidden="1" x14ac:dyDescent="0.2"/>
    <row r="31156" ht="10.199999999999999" hidden="1" x14ac:dyDescent="0.2"/>
    <row r="31157" ht="10.199999999999999" hidden="1" x14ac:dyDescent="0.2"/>
    <row r="31158" ht="10.199999999999999" hidden="1" x14ac:dyDescent="0.2"/>
    <row r="31159" ht="10.199999999999999" hidden="1" x14ac:dyDescent="0.2"/>
    <row r="31160" ht="10.199999999999999" hidden="1" x14ac:dyDescent="0.2"/>
    <row r="31161" ht="10.199999999999999" hidden="1" x14ac:dyDescent="0.2"/>
    <row r="31162" ht="10.199999999999999" hidden="1" x14ac:dyDescent="0.2"/>
    <row r="31163" ht="10.199999999999999" hidden="1" x14ac:dyDescent="0.2"/>
    <row r="31164" ht="10.199999999999999" hidden="1" x14ac:dyDescent="0.2"/>
    <row r="31165" ht="10.199999999999999" hidden="1" x14ac:dyDescent="0.2"/>
    <row r="31166" ht="10.199999999999999" hidden="1" x14ac:dyDescent="0.2"/>
    <row r="31167" ht="10.199999999999999" hidden="1" x14ac:dyDescent="0.2"/>
    <row r="31168" ht="10.199999999999999" hidden="1" x14ac:dyDescent="0.2"/>
    <row r="31169" ht="10.199999999999999" hidden="1" x14ac:dyDescent="0.2"/>
    <row r="31170" ht="10.199999999999999" hidden="1" x14ac:dyDescent="0.2"/>
    <row r="31171" ht="10.199999999999999" hidden="1" x14ac:dyDescent="0.2"/>
    <row r="31172" ht="10.199999999999999" hidden="1" x14ac:dyDescent="0.2"/>
    <row r="31173" ht="10.199999999999999" hidden="1" x14ac:dyDescent="0.2"/>
    <row r="31174" ht="10.199999999999999" hidden="1" x14ac:dyDescent="0.2"/>
    <row r="31175" ht="10.199999999999999" hidden="1" x14ac:dyDescent="0.2"/>
    <row r="31176" ht="10.199999999999999" hidden="1" x14ac:dyDescent="0.2"/>
    <row r="31177" ht="10.199999999999999" hidden="1" x14ac:dyDescent="0.2"/>
    <row r="31178" ht="10.199999999999999" hidden="1" x14ac:dyDescent="0.2"/>
    <row r="31179" ht="10.199999999999999" hidden="1" x14ac:dyDescent="0.2"/>
    <row r="31180" ht="10.199999999999999" hidden="1" x14ac:dyDescent="0.2"/>
    <row r="31181" ht="10.199999999999999" hidden="1" x14ac:dyDescent="0.2"/>
    <row r="31182" ht="10.199999999999999" hidden="1" x14ac:dyDescent="0.2"/>
    <row r="31183" ht="10.199999999999999" hidden="1" x14ac:dyDescent="0.2"/>
    <row r="31184" ht="10.199999999999999" hidden="1" x14ac:dyDescent="0.2"/>
    <row r="31185" ht="10.199999999999999" hidden="1" x14ac:dyDescent="0.2"/>
    <row r="31186" ht="10.199999999999999" hidden="1" x14ac:dyDescent="0.2"/>
    <row r="31187" ht="10.199999999999999" hidden="1" x14ac:dyDescent="0.2"/>
    <row r="31188" ht="10.199999999999999" hidden="1" x14ac:dyDescent="0.2"/>
    <row r="31189" ht="10.199999999999999" hidden="1" x14ac:dyDescent="0.2"/>
    <row r="31190" ht="10.199999999999999" hidden="1" x14ac:dyDescent="0.2"/>
    <row r="31191" ht="10.199999999999999" hidden="1" x14ac:dyDescent="0.2"/>
    <row r="31192" ht="10.199999999999999" hidden="1" x14ac:dyDescent="0.2"/>
    <row r="31193" ht="10.199999999999999" hidden="1" x14ac:dyDescent="0.2"/>
    <row r="31194" ht="10.199999999999999" hidden="1" x14ac:dyDescent="0.2"/>
    <row r="31195" ht="10.199999999999999" hidden="1" x14ac:dyDescent="0.2"/>
    <row r="31196" ht="10.199999999999999" hidden="1" x14ac:dyDescent="0.2"/>
    <row r="31197" ht="10.199999999999999" hidden="1" x14ac:dyDescent="0.2"/>
    <row r="31198" ht="10.199999999999999" hidden="1" x14ac:dyDescent="0.2"/>
    <row r="31199" ht="10.199999999999999" hidden="1" x14ac:dyDescent="0.2"/>
    <row r="31200" ht="10.199999999999999" hidden="1" x14ac:dyDescent="0.2"/>
    <row r="31201" ht="10.199999999999999" hidden="1" x14ac:dyDescent="0.2"/>
    <row r="31202" ht="10.199999999999999" hidden="1" x14ac:dyDescent="0.2"/>
    <row r="31203" ht="10.199999999999999" hidden="1" x14ac:dyDescent="0.2"/>
    <row r="31204" ht="10.199999999999999" hidden="1" x14ac:dyDescent="0.2"/>
    <row r="31205" ht="10.199999999999999" hidden="1" x14ac:dyDescent="0.2"/>
    <row r="31206" ht="10.199999999999999" hidden="1" x14ac:dyDescent="0.2"/>
    <row r="31207" ht="10.199999999999999" hidden="1" x14ac:dyDescent="0.2"/>
    <row r="31208" ht="10.199999999999999" hidden="1" x14ac:dyDescent="0.2"/>
    <row r="31209" ht="10.199999999999999" hidden="1" x14ac:dyDescent="0.2"/>
    <row r="31210" ht="10.199999999999999" hidden="1" x14ac:dyDescent="0.2"/>
    <row r="31211" ht="10.199999999999999" hidden="1" x14ac:dyDescent="0.2"/>
    <row r="31212" ht="10.199999999999999" hidden="1" x14ac:dyDescent="0.2"/>
    <row r="31213" ht="10.199999999999999" hidden="1" x14ac:dyDescent="0.2"/>
    <row r="31214" ht="10.199999999999999" hidden="1" x14ac:dyDescent="0.2"/>
    <row r="31215" ht="10.199999999999999" hidden="1" x14ac:dyDescent="0.2"/>
    <row r="31216" ht="10.199999999999999" hidden="1" x14ac:dyDescent="0.2"/>
    <row r="31217" ht="10.199999999999999" hidden="1" x14ac:dyDescent="0.2"/>
    <row r="31218" ht="10.199999999999999" hidden="1" x14ac:dyDescent="0.2"/>
    <row r="31219" ht="10.199999999999999" hidden="1" x14ac:dyDescent="0.2"/>
    <row r="31220" ht="10.199999999999999" hidden="1" x14ac:dyDescent="0.2"/>
    <row r="31221" ht="10.199999999999999" hidden="1" x14ac:dyDescent="0.2"/>
    <row r="31222" ht="10.199999999999999" hidden="1" x14ac:dyDescent="0.2"/>
    <row r="31223" ht="10.199999999999999" hidden="1" x14ac:dyDescent="0.2"/>
    <row r="31224" ht="10.199999999999999" hidden="1" x14ac:dyDescent="0.2"/>
    <row r="31225" ht="10.199999999999999" hidden="1" x14ac:dyDescent="0.2"/>
    <row r="31226" ht="10.199999999999999" hidden="1" x14ac:dyDescent="0.2"/>
    <row r="31227" ht="10.199999999999999" hidden="1" x14ac:dyDescent="0.2"/>
    <row r="31228" ht="10.199999999999999" hidden="1" x14ac:dyDescent="0.2"/>
    <row r="31229" ht="10.199999999999999" hidden="1" x14ac:dyDescent="0.2"/>
    <row r="31230" ht="10.199999999999999" hidden="1" x14ac:dyDescent="0.2"/>
    <row r="31231" ht="10.199999999999999" hidden="1" x14ac:dyDescent="0.2"/>
    <row r="31232" ht="10.199999999999999" hidden="1" x14ac:dyDescent="0.2"/>
    <row r="31233" ht="10.199999999999999" hidden="1" x14ac:dyDescent="0.2"/>
    <row r="31234" ht="10.199999999999999" hidden="1" x14ac:dyDescent="0.2"/>
    <row r="31235" ht="10.199999999999999" hidden="1" x14ac:dyDescent="0.2"/>
    <row r="31236" ht="10.199999999999999" hidden="1" x14ac:dyDescent="0.2"/>
    <row r="31237" ht="10.199999999999999" hidden="1" x14ac:dyDescent="0.2"/>
    <row r="31238" ht="10.199999999999999" hidden="1" x14ac:dyDescent="0.2"/>
    <row r="31239" ht="10.199999999999999" hidden="1" x14ac:dyDescent="0.2"/>
    <row r="31240" ht="10.199999999999999" hidden="1" x14ac:dyDescent="0.2"/>
    <row r="31241" ht="10.199999999999999" hidden="1" x14ac:dyDescent="0.2"/>
    <row r="31242" ht="10.199999999999999" hidden="1" x14ac:dyDescent="0.2"/>
    <row r="31243" ht="10.199999999999999" hidden="1" x14ac:dyDescent="0.2"/>
    <row r="31244" ht="10.199999999999999" hidden="1" x14ac:dyDescent="0.2"/>
    <row r="31245" ht="10.199999999999999" hidden="1" x14ac:dyDescent="0.2"/>
    <row r="31246" ht="10.199999999999999" hidden="1" x14ac:dyDescent="0.2"/>
    <row r="31247" ht="10.199999999999999" hidden="1" x14ac:dyDescent="0.2"/>
    <row r="31248" ht="10.199999999999999" hidden="1" x14ac:dyDescent="0.2"/>
    <row r="31249" ht="10.199999999999999" hidden="1" x14ac:dyDescent="0.2"/>
    <row r="31250" ht="10.199999999999999" hidden="1" x14ac:dyDescent="0.2"/>
    <row r="31251" ht="10.199999999999999" hidden="1" x14ac:dyDescent="0.2"/>
    <row r="31252" ht="10.199999999999999" hidden="1" x14ac:dyDescent="0.2"/>
    <row r="31253" ht="10.199999999999999" hidden="1" x14ac:dyDescent="0.2"/>
    <row r="31254" ht="10.199999999999999" hidden="1" x14ac:dyDescent="0.2"/>
    <row r="31255" ht="10.199999999999999" hidden="1" x14ac:dyDescent="0.2"/>
    <row r="31256" ht="10.199999999999999" hidden="1" x14ac:dyDescent="0.2"/>
    <row r="31257" ht="10.199999999999999" hidden="1" x14ac:dyDescent="0.2"/>
    <row r="31258" ht="10.199999999999999" hidden="1" x14ac:dyDescent="0.2"/>
    <row r="31259" ht="10.199999999999999" hidden="1" x14ac:dyDescent="0.2"/>
    <row r="31260" ht="10.199999999999999" hidden="1" x14ac:dyDescent="0.2"/>
    <row r="31261" ht="10.199999999999999" hidden="1" x14ac:dyDescent="0.2"/>
    <row r="31262" ht="10.199999999999999" hidden="1" x14ac:dyDescent="0.2"/>
    <row r="31263" ht="10.199999999999999" hidden="1" x14ac:dyDescent="0.2"/>
    <row r="31264" ht="10.199999999999999" hidden="1" x14ac:dyDescent="0.2"/>
    <row r="31265" ht="10.199999999999999" hidden="1" x14ac:dyDescent="0.2"/>
    <row r="31266" ht="10.199999999999999" hidden="1" x14ac:dyDescent="0.2"/>
    <row r="31267" ht="10.199999999999999" hidden="1" x14ac:dyDescent="0.2"/>
    <row r="31268" ht="10.199999999999999" hidden="1" x14ac:dyDescent="0.2"/>
    <row r="31269" ht="10.199999999999999" hidden="1" x14ac:dyDescent="0.2"/>
    <row r="31270" ht="10.199999999999999" hidden="1" x14ac:dyDescent="0.2"/>
    <row r="31271" ht="10.199999999999999" hidden="1" x14ac:dyDescent="0.2"/>
    <row r="31272" ht="10.199999999999999" hidden="1" x14ac:dyDescent="0.2"/>
    <row r="31273" ht="10.199999999999999" hidden="1" x14ac:dyDescent="0.2"/>
    <row r="31274" ht="10.199999999999999" hidden="1" x14ac:dyDescent="0.2"/>
    <row r="31275" ht="10.199999999999999" hidden="1" x14ac:dyDescent="0.2"/>
    <row r="31276" ht="10.199999999999999" hidden="1" x14ac:dyDescent="0.2"/>
    <row r="31277" ht="10.199999999999999" hidden="1" x14ac:dyDescent="0.2"/>
    <row r="31278" ht="10.199999999999999" hidden="1" x14ac:dyDescent="0.2"/>
    <row r="31279" ht="10.199999999999999" hidden="1" x14ac:dyDescent="0.2"/>
    <row r="31280" ht="10.199999999999999" hidden="1" x14ac:dyDescent="0.2"/>
    <row r="31281" ht="10.199999999999999" hidden="1" x14ac:dyDescent="0.2"/>
    <row r="31282" ht="10.199999999999999" hidden="1" x14ac:dyDescent="0.2"/>
    <row r="31283" ht="10.199999999999999" hidden="1" x14ac:dyDescent="0.2"/>
    <row r="31284" ht="10.199999999999999" hidden="1" x14ac:dyDescent="0.2"/>
    <row r="31285" ht="10.199999999999999" hidden="1" x14ac:dyDescent="0.2"/>
    <row r="31286" ht="10.199999999999999" hidden="1" x14ac:dyDescent="0.2"/>
    <row r="31287" ht="10.199999999999999" hidden="1" x14ac:dyDescent="0.2"/>
    <row r="31288" ht="10.199999999999999" hidden="1" x14ac:dyDescent="0.2"/>
    <row r="31289" ht="10.199999999999999" hidden="1" x14ac:dyDescent="0.2"/>
    <row r="31290" ht="10.199999999999999" hidden="1" x14ac:dyDescent="0.2"/>
    <row r="31291" ht="10.199999999999999" hidden="1" x14ac:dyDescent="0.2"/>
    <row r="31292" ht="10.199999999999999" hidden="1" x14ac:dyDescent="0.2"/>
    <row r="31293" ht="10.199999999999999" hidden="1" x14ac:dyDescent="0.2"/>
    <row r="31294" ht="10.199999999999999" hidden="1" x14ac:dyDescent="0.2"/>
    <row r="31295" ht="10.199999999999999" hidden="1" x14ac:dyDescent="0.2"/>
    <row r="31296" ht="10.199999999999999" hidden="1" x14ac:dyDescent="0.2"/>
    <row r="31297" ht="10.199999999999999" hidden="1" x14ac:dyDescent="0.2"/>
    <row r="31298" ht="10.199999999999999" hidden="1" x14ac:dyDescent="0.2"/>
    <row r="31299" ht="10.199999999999999" hidden="1" x14ac:dyDescent="0.2"/>
    <row r="31300" ht="10.199999999999999" hidden="1" x14ac:dyDescent="0.2"/>
    <row r="31301" ht="10.199999999999999" hidden="1" x14ac:dyDescent="0.2"/>
    <row r="31302" ht="10.199999999999999" hidden="1" x14ac:dyDescent="0.2"/>
    <row r="31303" ht="10.199999999999999" hidden="1" x14ac:dyDescent="0.2"/>
    <row r="31304" ht="10.199999999999999" hidden="1" x14ac:dyDescent="0.2"/>
    <row r="31305" ht="10.199999999999999" hidden="1" x14ac:dyDescent="0.2"/>
    <row r="31306" ht="10.199999999999999" hidden="1" x14ac:dyDescent="0.2"/>
    <row r="31307" ht="10.199999999999999" hidden="1" x14ac:dyDescent="0.2"/>
    <row r="31308" ht="10.199999999999999" hidden="1" x14ac:dyDescent="0.2"/>
    <row r="31309" ht="10.199999999999999" hidden="1" x14ac:dyDescent="0.2"/>
    <row r="31310" ht="10.199999999999999" hidden="1" x14ac:dyDescent="0.2"/>
    <row r="31311" ht="10.199999999999999" hidden="1" x14ac:dyDescent="0.2"/>
    <row r="31312" ht="10.199999999999999" hidden="1" x14ac:dyDescent="0.2"/>
    <row r="31313" ht="10.199999999999999" hidden="1" x14ac:dyDescent="0.2"/>
    <row r="31314" ht="10.199999999999999" hidden="1" x14ac:dyDescent="0.2"/>
    <row r="31315" ht="10.199999999999999" hidden="1" x14ac:dyDescent="0.2"/>
    <row r="31316" ht="10.199999999999999" hidden="1" x14ac:dyDescent="0.2"/>
    <row r="31317" ht="10.199999999999999" hidden="1" x14ac:dyDescent="0.2"/>
    <row r="31318" ht="10.199999999999999" hidden="1" x14ac:dyDescent="0.2"/>
    <row r="31319" ht="10.199999999999999" hidden="1" x14ac:dyDescent="0.2"/>
    <row r="31320" ht="10.199999999999999" hidden="1" x14ac:dyDescent="0.2"/>
    <row r="31321" ht="10.199999999999999" hidden="1" x14ac:dyDescent="0.2"/>
    <row r="31322" ht="10.199999999999999" hidden="1" x14ac:dyDescent="0.2"/>
    <row r="31323" ht="10.199999999999999" hidden="1" x14ac:dyDescent="0.2"/>
    <row r="31324" ht="10.199999999999999" hidden="1" x14ac:dyDescent="0.2"/>
    <row r="31325" ht="10.199999999999999" hidden="1" x14ac:dyDescent="0.2"/>
    <row r="31326" ht="10.199999999999999" hidden="1" x14ac:dyDescent="0.2"/>
    <row r="31327" ht="10.199999999999999" hidden="1" x14ac:dyDescent="0.2"/>
    <row r="31328" ht="10.199999999999999" hidden="1" x14ac:dyDescent="0.2"/>
    <row r="31329" ht="10.199999999999999" hidden="1" x14ac:dyDescent="0.2"/>
    <row r="31330" ht="10.199999999999999" hidden="1" x14ac:dyDescent="0.2"/>
    <row r="31331" ht="10.199999999999999" hidden="1" x14ac:dyDescent="0.2"/>
    <row r="31332" ht="10.199999999999999" hidden="1" x14ac:dyDescent="0.2"/>
    <row r="31333" ht="10.199999999999999" hidden="1" x14ac:dyDescent="0.2"/>
    <row r="31334" ht="10.199999999999999" hidden="1" x14ac:dyDescent="0.2"/>
    <row r="31335" ht="10.199999999999999" hidden="1" x14ac:dyDescent="0.2"/>
    <row r="31336" ht="10.199999999999999" hidden="1" x14ac:dyDescent="0.2"/>
    <row r="31337" ht="10.199999999999999" hidden="1" x14ac:dyDescent="0.2"/>
    <row r="31338" ht="10.199999999999999" hidden="1" x14ac:dyDescent="0.2"/>
    <row r="31339" ht="10.199999999999999" hidden="1" x14ac:dyDescent="0.2"/>
    <row r="31340" ht="10.199999999999999" hidden="1" x14ac:dyDescent="0.2"/>
    <row r="31341" ht="10.199999999999999" hidden="1" x14ac:dyDescent="0.2"/>
    <row r="31342" ht="10.199999999999999" hidden="1" x14ac:dyDescent="0.2"/>
    <row r="31343" ht="10.199999999999999" hidden="1" x14ac:dyDescent="0.2"/>
    <row r="31344" ht="10.199999999999999" hidden="1" x14ac:dyDescent="0.2"/>
    <row r="31345" ht="10.199999999999999" hidden="1" x14ac:dyDescent="0.2"/>
    <row r="31346" ht="10.199999999999999" hidden="1" x14ac:dyDescent="0.2"/>
    <row r="31347" ht="10.199999999999999" hidden="1" x14ac:dyDescent="0.2"/>
    <row r="31348" ht="10.199999999999999" hidden="1" x14ac:dyDescent="0.2"/>
    <row r="31349" ht="10.199999999999999" hidden="1" x14ac:dyDescent="0.2"/>
    <row r="31350" ht="10.199999999999999" hidden="1" x14ac:dyDescent="0.2"/>
    <row r="31351" ht="10.199999999999999" hidden="1" x14ac:dyDescent="0.2"/>
    <row r="31352" ht="10.199999999999999" hidden="1" x14ac:dyDescent="0.2"/>
    <row r="31353" ht="10.199999999999999" hidden="1" x14ac:dyDescent="0.2"/>
    <row r="31354" ht="10.199999999999999" hidden="1" x14ac:dyDescent="0.2"/>
    <row r="31355" ht="10.199999999999999" hidden="1" x14ac:dyDescent="0.2"/>
    <row r="31356" ht="10.199999999999999" hidden="1" x14ac:dyDescent="0.2"/>
    <row r="31357" ht="10.199999999999999" hidden="1" x14ac:dyDescent="0.2"/>
    <row r="31358" ht="10.199999999999999" hidden="1" x14ac:dyDescent="0.2"/>
    <row r="31359" ht="10.199999999999999" hidden="1" x14ac:dyDescent="0.2"/>
    <row r="31360" ht="10.199999999999999" hidden="1" x14ac:dyDescent="0.2"/>
    <row r="31361" ht="10.199999999999999" hidden="1" x14ac:dyDescent="0.2"/>
    <row r="31362" ht="10.199999999999999" hidden="1" x14ac:dyDescent="0.2"/>
    <row r="31363" ht="10.199999999999999" hidden="1" x14ac:dyDescent="0.2"/>
    <row r="31364" ht="10.199999999999999" hidden="1" x14ac:dyDescent="0.2"/>
    <row r="31365" ht="10.199999999999999" hidden="1" x14ac:dyDescent="0.2"/>
    <row r="31366" ht="10.199999999999999" hidden="1" x14ac:dyDescent="0.2"/>
    <row r="31367" ht="10.199999999999999" hidden="1" x14ac:dyDescent="0.2"/>
    <row r="31368" ht="10.199999999999999" hidden="1" x14ac:dyDescent="0.2"/>
    <row r="31369" ht="10.199999999999999" hidden="1" x14ac:dyDescent="0.2"/>
    <row r="31370" ht="10.199999999999999" hidden="1" x14ac:dyDescent="0.2"/>
    <row r="31371" ht="10.199999999999999" hidden="1" x14ac:dyDescent="0.2"/>
    <row r="31372" ht="10.199999999999999" hidden="1" x14ac:dyDescent="0.2"/>
    <row r="31373" ht="10.199999999999999" hidden="1" x14ac:dyDescent="0.2"/>
    <row r="31374" ht="10.199999999999999" hidden="1" x14ac:dyDescent="0.2"/>
    <row r="31375" ht="10.199999999999999" hidden="1" x14ac:dyDescent="0.2"/>
    <row r="31376" ht="10.199999999999999" hidden="1" x14ac:dyDescent="0.2"/>
    <row r="31377" ht="10.199999999999999" hidden="1" x14ac:dyDescent="0.2"/>
    <row r="31378" ht="10.199999999999999" hidden="1" x14ac:dyDescent="0.2"/>
    <row r="31379" ht="10.199999999999999" hidden="1" x14ac:dyDescent="0.2"/>
    <row r="31380" ht="10.199999999999999" hidden="1" x14ac:dyDescent="0.2"/>
    <row r="31381" ht="10.199999999999999" hidden="1" x14ac:dyDescent="0.2"/>
    <row r="31382" ht="10.199999999999999" hidden="1" x14ac:dyDescent="0.2"/>
    <row r="31383" ht="10.199999999999999" hidden="1" x14ac:dyDescent="0.2"/>
    <row r="31384" ht="10.199999999999999" hidden="1" x14ac:dyDescent="0.2"/>
    <row r="31385" ht="10.199999999999999" hidden="1" x14ac:dyDescent="0.2"/>
    <row r="31386" ht="10.199999999999999" hidden="1" x14ac:dyDescent="0.2"/>
    <row r="31387" ht="10.199999999999999" hidden="1" x14ac:dyDescent="0.2"/>
    <row r="31388" ht="10.199999999999999" hidden="1" x14ac:dyDescent="0.2"/>
    <row r="31389" ht="10.199999999999999" hidden="1" x14ac:dyDescent="0.2"/>
    <row r="31390" ht="10.199999999999999" hidden="1" x14ac:dyDescent="0.2"/>
    <row r="31391" ht="10.199999999999999" hidden="1" x14ac:dyDescent="0.2"/>
    <row r="31392" ht="10.199999999999999" hidden="1" x14ac:dyDescent="0.2"/>
    <row r="31393" ht="10.199999999999999" hidden="1" x14ac:dyDescent="0.2"/>
    <row r="31394" ht="10.199999999999999" hidden="1" x14ac:dyDescent="0.2"/>
    <row r="31395" ht="10.199999999999999" hidden="1" x14ac:dyDescent="0.2"/>
    <row r="31396" ht="10.199999999999999" hidden="1" x14ac:dyDescent="0.2"/>
    <row r="31397" ht="10.199999999999999" hidden="1" x14ac:dyDescent="0.2"/>
    <row r="31398" ht="10.199999999999999" hidden="1" x14ac:dyDescent="0.2"/>
    <row r="31399" ht="10.199999999999999" hidden="1" x14ac:dyDescent="0.2"/>
    <row r="31400" ht="10.199999999999999" hidden="1" x14ac:dyDescent="0.2"/>
    <row r="31401" ht="10.199999999999999" hidden="1" x14ac:dyDescent="0.2"/>
    <row r="31402" ht="10.199999999999999" hidden="1" x14ac:dyDescent="0.2"/>
    <row r="31403" ht="10.199999999999999" hidden="1" x14ac:dyDescent="0.2"/>
    <row r="31404" ht="10.199999999999999" hidden="1" x14ac:dyDescent="0.2"/>
    <row r="31405" ht="10.199999999999999" hidden="1" x14ac:dyDescent="0.2"/>
    <row r="31406" ht="10.199999999999999" hidden="1" x14ac:dyDescent="0.2"/>
    <row r="31407" ht="10.199999999999999" hidden="1" x14ac:dyDescent="0.2"/>
    <row r="31408" ht="10.199999999999999" hidden="1" x14ac:dyDescent="0.2"/>
    <row r="31409" ht="10.199999999999999" hidden="1" x14ac:dyDescent="0.2"/>
    <row r="31410" ht="10.199999999999999" hidden="1" x14ac:dyDescent="0.2"/>
    <row r="31411" ht="10.199999999999999" hidden="1" x14ac:dyDescent="0.2"/>
    <row r="31412" ht="10.199999999999999" hidden="1" x14ac:dyDescent="0.2"/>
    <row r="31413" ht="10.199999999999999" hidden="1" x14ac:dyDescent="0.2"/>
    <row r="31414" ht="10.199999999999999" hidden="1" x14ac:dyDescent="0.2"/>
    <row r="31415" ht="10.199999999999999" hidden="1" x14ac:dyDescent="0.2"/>
    <row r="31416" ht="10.199999999999999" hidden="1" x14ac:dyDescent="0.2"/>
    <row r="31417" ht="10.199999999999999" hidden="1" x14ac:dyDescent="0.2"/>
    <row r="31418" ht="10.199999999999999" hidden="1" x14ac:dyDescent="0.2"/>
    <row r="31419" ht="10.199999999999999" hidden="1" x14ac:dyDescent="0.2"/>
    <row r="31420" ht="10.199999999999999" hidden="1" x14ac:dyDescent="0.2"/>
    <row r="31421" ht="10.199999999999999" hidden="1" x14ac:dyDescent="0.2"/>
    <row r="31422" ht="10.199999999999999" hidden="1" x14ac:dyDescent="0.2"/>
    <row r="31423" ht="10.199999999999999" hidden="1" x14ac:dyDescent="0.2"/>
    <row r="31424" ht="10.199999999999999" hidden="1" x14ac:dyDescent="0.2"/>
    <row r="31425" ht="10.199999999999999" hidden="1" x14ac:dyDescent="0.2"/>
    <row r="31426" ht="10.199999999999999" hidden="1" x14ac:dyDescent="0.2"/>
    <row r="31427" ht="10.199999999999999" hidden="1" x14ac:dyDescent="0.2"/>
    <row r="31428" ht="10.199999999999999" hidden="1" x14ac:dyDescent="0.2"/>
    <row r="31429" ht="10.199999999999999" hidden="1" x14ac:dyDescent="0.2"/>
    <row r="31430" ht="10.199999999999999" hidden="1" x14ac:dyDescent="0.2"/>
    <row r="31431" ht="10.199999999999999" hidden="1" x14ac:dyDescent="0.2"/>
    <row r="31432" ht="10.199999999999999" hidden="1" x14ac:dyDescent="0.2"/>
    <row r="31433" ht="10.199999999999999" hidden="1" x14ac:dyDescent="0.2"/>
    <row r="31434" ht="10.199999999999999" hidden="1" x14ac:dyDescent="0.2"/>
    <row r="31435" ht="10.199999999999999" hidden="1" x14ac:dyDescent="0.2"/>
    <row r="31436" ht="10.199999999999999" hidden="1" x14ac:dyDescent="0.2"/>
    <row r="31437" ht="10.199999999999999" hidden="1" x14ac:dyDescent="0.2"/>
    <row r="31438" ht="10.199999999999999" hidden="1" x14ac:dyDescent="0.2"/>
    <row r="31439" ht="10.199999999999999" hidden="1" x14ac:dyDescent="0.2"/>
    <row r="31440" ht="10.199999999999999" hidden="1" x14ac:dyDescent="0.2"/>
    <row r="31441" ht="10.199999999999999" hidden="1" x14ac:dyDescent="0.2"/>
    <row r="31442" ht="10.199999999999999" hidden="1" x14ac:dyDescent="0.2"/>
    <row r="31443" ht="10.199999999999999" hidden="1" x14ac:dyDescent="0.2"/>
    <row r="31444" ht="10.199999999999999" hidden="1" x14ac:dyDescent="0.2"/>
    <row r="31445" ht="10.199999999999999" hidden="1" x14ac:dyDescent="0.2"/>
    <row r="31446" ht="10.199999999999999" hidden="1" x14ac:dyDescent="0.2"/>
    <row r="31447" ht="10.199999999999999" hidden="1" x14ac:dyDescent="0.2"/>
    <row r="31448" ht="10.199999999999999" hidden="1" x14ac:dyDescent="0.2"/>
    <row r="31449" ht="10.199999999999999" hidden="1" x14ac:dyDescent="0.2"/>
    <row r="31450" ht="10.199999999999999" hidden="1" x14ac:dyDescent="0.2"/>
    <row r="31451" ht="10.199999999999999" hidden="1" x14ac:dyDescent="0.2"/>
    <row r="31452" ht="10.199999999999999" hidden="1" x14ac:dyDescent="0.2"/>
    <row r="31453" ht="10.199999999999999" hidden="1" x14ac:dyDescent="0.2"/>
    <row r="31454" ht="10.199999999999999" hidden="1" x14ac:dyDescent="0.2"/>
    <row r="31455" ht="10.199999999999999" hidden="1" x14ac:dyDescent="0.2"/>
    <row r="31456" ht="10.199999999999999" hidden="1" x14ac:dyDescent="0.2"/>
    <row r="31457" ht="10.199999999999999" hidden="1" x14ac:dyDescent="0.2"/>
    <row r="31458" ht="10.199999999999999" hidden="1" x14ac:dyDescent="0.2"/>
    <row r="31459" ht="10.199999999999999" hidden="1" x14ac:dyDescent="0.2"/>
    <row r="31460" ht="10.199999999999999" hidden="1" x14ac:dyDescent="0.2"/>
    <row r="31461" ht="10.199999999999999" hidden="1" x14ac:dyDescent="0.2"/>
    <row r="31462" ht="10.199999999999999" hidden="1" x14ac:dyDescent="0.2"/>
    <row r="31463" ht="10.199999999999999" hidden="1" x14ac:dyDescent="0.2"/>
    <row r="31464" ht="10.199999999999999" hidden="1" x14ac:dyDescent="0.2"/>
    <row r="31465" ht="10.199999999999999" hidden="1" x14ac:dyDescent="0.2"/>
    <row r="31466" ht="10.199999999999999" hidden="1" x14ac:dyDescent="0.2"/>
    <row r="31467" ht="10.199999999999999" hidden="1" x14ac:dyDescent="0.2"/>
    <row r="31468" ht="10.199999999999999" hidden="1" x14ac:dyDescent="0.2"/>
    <row r="31469" ht="10.199999999999999" hidden="1" x14ac:dyDescent="0.2"/>
    <row r="31470" ht="10.199999999999999" hidden="1" x14ac:dyDescent="0.2"/>
    <row r="31471" ht="10.199999999999999" hidden="1" x14ac:dyDescent="0.2"/>
    <row r="31472" ht="10.199999999999999" hidden="1" x14ac:dyDescent="0.2"/>
    <row r="31473" ht="10.199999999999999" hidden="1" x14ac:dyDescent="0.2"/>
    <row r="31474" ht="10.199999999999999" hidden="1" x14ac:dyDescent="0.2"/>
    <row r="31475" ht="10.199999999999999" hidden="1" x14ac:dyDescent="0.2"/>
    <row r="31476" ht="10.199999999999999" hidden="1" x14ac:dyDescent="0.2"/>
    <row r="31477" ht="10.199999999999999" hidden="1" x14ac:dyDescent="0.2"/>
    <row r="31478" ht="10.199999999999999" hidden="1" x14ac:dyDescent="0.2"/>
    <row r="31479" ht="10.199999999999999" hidden="1" x14ac:dyDescent="0.2"/>
    <row r="31480" ht="10.199999999999999" hidden="1" x14ac:dyDescent="0.2"/>
    <row r="31481" ht="10.199999999999999" hidden="1" x14ac:dyDescent="0.2"/>
    <row r="31482" ht="10.199999999999999" hidden="1" x14ac:dyDescent="0.2"/>
    <row r="31483" ht="10.199999999999999" hidden="1" x14ac:dyDescent="0.2"/>
    <row r="31484" ht="10.199999999999999" hidden="1" x14ac:dyDescent="0.2"/>
    <row r="31485" ht="10.199999999999999" hidden="1" x14ac:dyDescent="0.2"/>
    <row r="31486" ht="10.199999999999999" hidden="1" x14ac:dyDescent="0.2"/>
    <row r="31487" ht="10.199999999999999" hidden="1" x14ac:dyDescent="0.2"/>
    <row r="31488" ht="10.199999999999999" hidden="1" x14ac:dyDescent="0.2"/>
    <row r="31489" ht="10.199999999999999" hidden="1" x14ac:dyDescent="0.2"/>
    <row r="31490" ht="10.199999999999999" hidden="1" x14ac:dyDescent="0.2"/>
    <row r="31491" ht="10.199999999999999" hidden="1" x14ac:dyDescent="0.2"/>
    <row r="31492" ht="10.199999999999999" hidden="1" x14ac:dyDescent="0.2"/>
    <row r="31493" ht="10.199999999999999" hidden="1" x14ac:dyDescent="0.2"/>
    <row r="31494" ht="10.199999999999999" hidden="1" x14ac:dyDescent="0.2"/>
    <row r="31495" ht="10.199999999999999" hidden="1" x14ac:dyDescent="0.2"/>
    <row r="31496" ht="10.199999999999999" hidden="1" x14ac:dyDescent="0.2"/>
    <row r="31497" ht="10.199999999999999" hidden="1" x14ac:dyDescent="0.2"/>
    <row r="31498" ht="10.199999999999999" hidden="1" x14ac:dyDescent="0.2"/>
    <row r="31499" ht="10.199999999999999" hidden="1" x14ac:dyDescent="0.2"/>
    <row r="31500" ht="10.199999999999999" hidden="1" x14ac:dyDescent="0.2"/>
    <row r="31501" ht="10.199999999999999" hidden="1" x14ac:dyDescent="0.2"/>
    <row r="31502" ht="10.199999999999999" hidden="1" x14ac:dyDescent="0.2"/>
    <row r="31503" ht="10.199999999999999" hidden="1" x14ac:dyDescent="0.2"/>
    <row r="31504" ht="10.199999999999999" hidden="1" x14ac:dyDescent="0.2"/>
    <row r="31505" ht="10.199999999999999" hidden="1" x14ac:dyDescent="0.2"/>
    <row r="31506" ht="10.199999999999999" hidden="1" x14ac:dyDescent="0.2"/>
    <row r="31507" ht="10.199999999999999" hidden="1" x14ac:dyDescent="0.2"/>
    <row r="31508" ht="10.199999999999999" hidden="1" x14ac:dyDescent="0.2"/>
    <row r="31509" ht="10.199999999999999" hidden="1" x14ac:dyDescent="0.2"/>
    <row r="31510" ht="10.199999999999999" hidden="1" x14ac:dyDescent="0.2"/>
    <row r="31511" ht="10.199999999999999" hidden="1" x14ac:dyDescent="0.2"/>
    <row r="31512" ht="10.199999999999999" hidden="1" x14ac:dyDescent="0.2"/>
    <row r="31513" ht="10.199999999999999" hidden="1" x14ac:dyDescent="0.2"/>
    <row r="31514" ht="10.199999999999999" hidden="1" x14ac:dyDescent="0.2"/>
    <row r="31515" ht="10.199999999999999" hidden="1" x14ac:dyDescent="0.2"/>
    <row r="31516" ht="10.199999999999999" hidden="1" x14ac:dyDescent="0.2"/>
    <row r="31517" ht="10.199999999999999" hidden="1" x14ac:dyDescent="0.2"/>
    <row r="31518" ht="10.199999999999999" hidden="1" x14ac:dyDescent="0.2"/>
    <row r="31519" ht="10.199999999999999" hidden="1" x14ac:dyDescent="0.2"/>
    <row r="31520" ht="10.199999999999999" hidden="1" x14ac:dyDescent="0.2"/>
    <row r="31521" ht="10.199999999999999" hidden="1" x14ac:dyDescent="0.2"/>
    <row r="31522" ht="10.199999999999999" hidden="1" x14ac:dyDescent="0.2"/>
    <row r="31523" ht="10.199999999999999" hidden="1" x14ac:dyDescent="0.2"/>
    <row r="31524" ht="10.199999999999999" hidden="1" x14ac:dyDescent="0.2"/>
    <row r="31525" ht="10.199999999999999" hidden="1" x14ac:dyDescent="0.2"/>
    <row r="31526" ht="10.199999999999999" hidden="1" x14ac:dyDescent="0.2"/>
    <row r="31527" ht="10.199999999999999" hidden="1" x14ac:dyDescent="0.2"/>
    <row r="31528" ht="10.199999999999999" hidden="1" x14ac:dyDescent="0.2"/>
    <row r="31529" ht="10.199999999999999" hidden="1" x14ac:dyDescent="0.2"/>
    <row r="31530" ht="10.199999999999999" hidden="1" x14ac:dyDescent="0.2"/>
    <row r="31531" ht="10.199999999999999" hidden="1" x14ac:dyDescent="0.2"/>
    <row r="31532" ht="10.199999999999999" hidden="1" x14ac:dyDescent="0.2"/>
    <row r="31533" ht="10.199999999999999" hidden="1" x14ac:dyDescent="0.2"/>
    <row r="31534" ht="10.199999999999999" hidden="1" x14ac:dyDescent="0.2"/>
    <row r="31535" ht="10.199999999999999" hidden="1" x14ac:dyDescent="0.2"/>
    <row r="31536" ht="10.199999999999999" hidden="1" x14ac:dyDescent="0.2"/>
    <row r="31537" ht="10.199999999999999" hidden="1" x14ac:dyDescent="0.2"/>
    <row r="31538" ht="10.199999999999999" hidden="1" x14ac:dyDescent="0.2"/>
    <row r="31539" ht="10.199999999999999" hidden="1" x14ac:dyDescent="0.2"/>
    <row r="31540" ht="10.199999999999999" hidden="1" x14ac:dyDescent="0.2"/>
    <row r="31541" ht="10.199999999999999" hidden="1" x14ac:dyDescent="0.2"/>
    <row r="31542" ht="10.199999999999999" hidden="1" x14ac:dyDescent="0.2"/>
    <row r="31543" ht="10.199999999999999" hidden="1" x14ac:dyDescent="0.2"/>
    <row r="31544" ht="10.199999999999999" hidden="1" x14ac:dyDescent="0.2"/>
    <row r="31545" ht="10.199999999999999" hidden="1" x14ac:dyDescent="0.2"/>
    <row r="31546" ht="10.199999999999999" hidden="1" x14ac:dyDescent="0.2"/>
    <row r="31547" ht="10.199999999999999" hidden="1" x14ac:dyDescent="0.2"/>
    <row r="31548" ht="10.199999999999999" hidden="1" x14ac:dyDescent="0.2"/>
    <row r="31549" ht="10.199999999999999" hidden="1" x14ac:dyDescent="0.2"/>
    <row r="31550" ht="10.199999999999999" hidden="1" x14ac:dyDescent="0.2"/>
    <row r="31551" ht="10.199999999999999" hidden="1" x14ac:dyDescent="0.2"/>
    <row r="31552" ht="10.199999999999999" hidden="1" x14ac:dyDescent="0.2"/>
    <row r="31553" ht="10.199999999999999" hidden="1" x14ac:dyDescent="0.2"/>
    <row r="31554" ht="10.199999999999999" hidden="1" x14ac:dyDescent="0.2"/>
    <row r="31555" ht="10.199999999999999" hidden="1" x14ac:dyDescent="0.2"/>
    <row r="31556" ht="10.199999999999999" hidden="1" x14ac:dyDescent="0.2"/>
    <row r="31557" ht="10.199999999999999" hidden="1" x14ac:dyDescent="0.2"/>
    <row r="31558" ht="10.199999999999999" hidden="1" x14ac:dyDescent="0.2"/>
    <row r="31559" ht="10.199999999999999" hidden="1" x14ac:dyDescent="0.2"/>
    <row r="31560" ht="10.199999999999999" hidden="1" x14ac:dyDescent="0.2"/>
    <row r="31561" ht="10.199999999999999" hidden="1" x14ac:dyDescent="0.2"/>
    <row r="31562" ht="10.199999999999999" hidden="1" x14ac:dyDescent="0.2"/>
    <row r="31563" ht="10.199999999999999" hidden="1" x14ac:dyDescent="0.2"/>
    <row r="31564" ht="10.199999999999999" hidden="1" x14ac:dyDescent="0.2"/>
    <row r="31565" ht="10.199999999999999" hidden="1" x14ac:dyDescent="0.2"/>
    <row r="31566" ht="10.199999999999999" hidden="1" x14ac:dyDescent="0.2"/>
    <row r="31567" ht="10.199999999999999" hidden="1" x14ac:dyDescent="0.2"/>
    <row r="31568" ht="10.199999999999999" hidden="1" x14ac:dyDescent="0.2"/>
    <row r="31569" ht="10.199999999999999" hidden="1" x14ac:dyDescent="0.2"/>
    <row r="31570" ht="10.199999999999999" hidden="1" x14ac:dyDescent="0.2"/>
    <row r="31571" ht="10.199999999999999" hidden="1" x14ac:dyDescent="0.2"/>
    <row r="31572" ht="10.199999999999999" hidden="1" x14ac:dyDescent="0.2"/>
    <row r="31573" ht="10.199999999999999" hidden="1" x14ac:dyDescent="0.2"/>
    <row r="31574" ht="10.199999999999999" hidden="1" x14ac:dyDescent="0.2"/>
    <row r="31575" ht="10.199999999999999" hidden="1" x14ac:dyDescent="0.2"/>
    <row r="31576" ht="10.199999999999999" hidden="1" x14ac:dyDescent="0.2"/>
    <row r="31577" ht="10.199999999999999" hidden="1" x14ac:dyDescent="0.2"/>
    <row r="31578" ht="10.199999999999999" hidden="1" x14ac:dyDescent="0.2"/>
    <row r="31579" ht="10.199999999999999" hidden="1" x14ac:dyDescent="0.2"/>
    <row r="31580" ht="10.199999999999999" hidden="1" x14ac:dyDescent="0.2"/>
    <row r="31581" ht="10.199999999999999" hidden="1" x14ac:dyDescent="0.2"/>
    <row r="31582" ht="10.199999999999999" hidden="1" x14ac:dyDescent="0.2"/>
    <row r="31583" ht="10.199999999999999" hidden="1" x14ac:dyDescent="0.2"/>
    <row r="31584" ht="10.199999999999999" hidden="1" x14ac:dyDescent="0.2"/>
    <row r="31585" ht="10.199999999999999" hidden="1" x14ac:dyDescent="0.2"/>
    <row r="31586" ht="10.199999999999999" hidden="1" x14ac:dyDescent="0.2"/>
    <row r="31587" ht="10.199999999999999" hidden="1" x14ac:dyDescent="0.2"/>
    <row r="31588" ht="10.199999999999999" hidden="1" x14ac:dyDescent="0.2"/>
    <row r="31589" ht="10.199999999999999" hidden="1" x14ac:dyDescent="0.2"/>
    <row r="31590" ht="10.199999999999999" hidden="1" x14ac:dyDescent="0.2"/>
    <row r="31591" ht="10.199999999999999" hidden="1" x14ac:dyDescent="0.2"/>
    <row r="31592" ht="10.199999999999999" hidden="1" x14ac:dyDescent="0.2"/>
    <row r="31593" ht="10.199999999999999" hidden="1" x14ac:dyDescent="0.2"/>
    <row r="31594" ht="10.199999999999999" hidden="1" x14ac:dyDescent="0.2"/>
    <row r="31595" ht="10.199999999999999" hidden="1" x14ac:dyDescent="0.2"/>
    <row r="31596" ht="10.199999999999999" hidden="1" x14ac:dyDescent="0.2"/>
    <row r="31597" ht="10.199999999999999" hidden="1" x14ac:dyDescent="0.2"/>
    <row r="31598" ht="10.199999999999999" hidden="1" x14ac:dyDescent="0.2"/>
    <row r="31599" ht="10.199999999999999" hidden="1" x14ac:dyDescent="0.2"/>
    <row r="31600" ht="10.199999999999999" hidden="1" x14ac:dyDescent="0.2"/>
    <row r="31601" ht="10.199999999999999" hidden="1" x14ac:dyDescent="0.2"/>
    <row r="31602" ht="10.199999999999999" hidden="1" x14ac:dyDescent="0.2"/>
    <row r="31603" ht="10.199999999999999" hidden="1" x14ac:dyDescent="0.2"/>
    <row r="31604" ht="10.199999999999999" hidden="1" x14ac:dyDescent="0.2"/>
    <row r="31605" ht="10.199999999999999" hidden="1" x14ac:dyDescent="0.2"/>
    <row r="31606" ht="10.199999999999999" hidden="1" x14ac:dyDescent="0.2"/>
    <row r="31607" ht="10.199999999999999" hidden="1" x14ac:dyDescent="0.2"/>
    <row r="31608" ht="10.199999999999999" hidden="1" x14ac:dyDescent="0.2"/>
    <row r="31609" ht="10.199999999999999" hidden="1" x14ac:dyDescent="0.2"/>
    <row r="31610" ht="10.199999999999999" hidden="1" x14ac:dyDescent="0.2"/>
    <row r="31611" ht="10.199999999999999" hidden="1" x14ac:dyDescent="0.2"/>
    <row r="31612" ht="10.199999999999999" hidden="1" x14ac:dyDescent="0.2"/>
    <row r="31613" ht="10.199999999999999" hidden="1" x14ac:dyDescent="0.2"/>
    <row r="31614" ht="10.199999999999999" hidden="1" x14ac:dyDescent="0.2"/>
    <row r="31615" ht="10.199999999999999" hidden="1" x14ac:dyDescent="0.2"/>
    <row r="31616" ht="10.199999999999999" hidden="1" x14ac:dyDescent="0.2"/>
    <row r="31617" ht="10.199999999999999" hidden="1" x14ac:dyDescent="0.2"/>
    <row r="31618" ht="10.199999999999999" hidden="1" x14ac:dyDescent="0.2"/>
    <row r="31619" ht="10.199999999999999" hidden="1" x14ac:dyDescent="0.2"/>
    <row r="31620" ht="10.199999999999999" hidden="1" x14ac:dyDescent="0.2"/>
    <row r="31621" ht="10.199999999999999" hidden="1" x14ac:dyDescent="0.2"/>
    <row r="31622" ht="10.199999999999999" hidden="1" x14ac:dyDescent="0.2"/>
    <row r="31623" ht="10.199999999999999" hidden="1" x14ac:dyDescent="0.2"/>
    <row r="31624" ht="10.199999999999999" hidden="1" x14ac:dyDescent="0.2"/>
    <row r="31625" ht="10.199999999999999" hidden="1" x14ac:dyDescent="0.2"/>
    <row r="31626" ht="10.199999999999999" hidden="1" x14ac:dyDescent="0.2"/>
    <row r="31627" ht="10.199999999999999" hidden="1" x14ac:dyDescent="0.2"/>
    <row r="31628" ht="10.199999999999999" hidden="1" x14ac:dyDescent="0.2"/>
    <row r="31629" ht="10.199999999999999" hidden="1" x14ac:dyDescent="0.2"/>
    <row r="31630" ht="10.199999999999999" hidden="1" x14ac:dyDescent="0.2"/>
    <row r="31631" ht="10.199999999999999" hidden="1" x14ac:dyDescent="0.2"/>
    <row r="31632" ht="10.199999999999999" hidden="1" x14ac:dyDescent="0.2"/>
    <row r="31633" ht="10.199999999999999" hidden="1" x14ac:dyDescent="0.2"/>
    <row r="31634" ht="10.199999999999999" hidden="1" x14ac:dyDescent="0.2"/>
    <row r="31635" ht="10.199999999999999" hidden="1" x14ac:dyDescent="0.2"/>
    <row r="31636" ht="10.199999999999999" hidden="1" x14ac:dyDescent="0.2"/>
    <row r="31637" ht="10.199999999999999" hidden="1" x14ac:dyDescent="0.2"/>
    <row r="31638" ht="10.199999999999999" hidden="1" x14ac:dyDescent="0.2"/>
    <row r="31639" ht="10.199999999999999" hidden="1" x14ac:dyDescent="0.2"/>
    <row r="31640" ht="10.199999999999999" hidden="1" x14ac:dyDescent="0.2"/>
    <row r="31641" ht="10.199999999999999" hidden="1" x14ac:dyDescent="0.2"/>
    <row r="31642" ht="10.199999999999999" hidden="1" x14ac:dyDescent="0.2"/>
    <row r="31643" ht="10.199999999999999" hidden="1" x14ac:dyDescent="0.2"/>
    <row r="31644" ht="10.199999999999999" hidden="1" x14ac:dyDescent="0.2"/>
    <row r="31645" ht="10.199999999999999" hidden="1" x14ac:dyDescent="0.2"/>
    <row r="31646" ht="10.199999999999999" hidden="1" x14ac:dyDescent="0.2"/>
    <row r="31647" ht="10.199999999999999" hidden="1" x14ac:dyDescent="0.2"/>
    <row r="31648" ht="10.199999999999999" hidden="1" x14ac:dyDescent="0.2"/>
    <row r="31649" ht="10.199999999999999" hidden="1" x14ac:dyDescent="0.2"/>
    <row r="31650" ht="10.199999999999999" hidden="1" x14ac:dyDescent="0.2"/>
    <row r="31651" ht="10.199999999999999" hidden="1" x14ac:dyDescent="0.2"/>
    <row r="31652" ht="10.199999999999999" hidden="1" x14ac:dyDescent="0.2"/>
    <row r="31653" ht="10.199999999999999" hidden="1" x14ac:dyDescent="0.2"/>
    <row r="31654" ht="10.199999999999999" hidden="1" x14ac:dyDescent="0.2"/>
    <row r="31655" ht="10.199999999999999" hidden="1" x14ac:dyDescent="0.2"/>
    <row r="31656" ht="10.199999999999999" hidden="1" x14ac:dyDescent="0.2"/>
    <row r="31657" ht="10.199999999999999" hidden="1" x14ac:dyDescent="0.2"/>
    <row r="31658" ht="10.199999999999999" hidden="1" x14ac:dyDescent="0.2"/>
    <row r="31659" ht="10.199999999999999" hidden="1" x14ac:dyDescent="0.2"/>
    <row r="31660" ht="10.199999999999999" hidden="1" x14ac:dyDescent="0.2"/>
    <row r="31661" ht="10.199999999999999" hidden="1" x14ac:dyDescent="0.2"/>
    <row r="31662" ht="10.199999999999999" hidden="1" x14ac:dyDescent="0.2"/>
    <row r="31663" ht="10.199999999999999" hidden="1" x14ac:dyDescent="0.2"/>
    <row r="31664" ht="10.199999999999999" hidden="1" x14ac:dyDescent="0.2"/>
    <row r="31665" ht="10.199999999999999" hidden="1" x14ac:dyDescent="0.2"/>
    <row r="31666" ht="10.199999999999999" hidden="1" x14ac:dyDescent="0.2"/>
    <row r="31667" ht="10.199999999999999" hidden="1" x14ac:dyDescent="0.2"/>
    <row r="31668" ht="10.199999999999999" hidden="1" x14ac:dyDescent="0.2"/>
    <row r="31669" ht="10.199999999999999" hidden="1" x14ac:dyDescent="0.2"/>
    <row r="31670" ht="10.199999999999999" hidden="1" x14ac:dyDescent="0.2"/>
    <row r="31671" ht="10.199999999999999" hidden="1" x14ac:dyDescent="0.2"/>
    <row r="31672" ht="10.199999999999999" hidden="1" x14ac:dyDescent="0.2"/>
    <row r="31673" ht="10.199999999999999" hidden="1" x14ac:dyDescent="0.2"/>
    <row r="31674" ht="10.199999999999999" hidden="1" x14ac:dyDescent="0.2"/>
    <row r="31675" ht="10.199999999999999" hidden="1" x14ac:dyDescent="0.2"/>
    <row r="31676" ht="10.199999999999999" hidden="1" x14ac:dyDescent="0.2"/>
    <row r="31677" ht="10.199999999999999" hidden="1" x14ac:dyDescent="0.2"/>
    <row r="31678" ht="10.199999999999999" hidden="1" x14ac:dyDescent="0.2"/>
    <row r="31679" ht="10.199999999999999" hidden="1" x14ac:dyDescent="0.2"/>
    <row r="31680" ht="10.199999999999999" hidden="1" x14ac:dyDescent="0.2"/>
    <row r="31681" ht="10.199999999999999" hidden="1" x14ac:dyDescent="0.2"/>
    <row r="31682" ht="10.199999999999999" hidden="1" x14ac:dyDescent="0.2"/>
    <row r="31683" ht="10.199999999999999" hidden="1" x14ac:dyDescent="0.2"/>
    <row r="31684" ht="10.199999999999999" hidden="1" x14ac:dyDescent="0.2"/>
    <row r="31685" ht="10.199999999999999" hidden="1" x14ac:dyDescent="0.2"/>
    <row r="31686" ht="10.199999999999999" hidden="1" x14ac:dyDescent="0.2"/>
    <row r="31687" ht="10.199999999999999" hidden="1" x14ac:dyDescent="0.2"/>
    <row r="31688" ht="10.199999999999999" hidden="1" x14ac:dyDescent="0.2"/>
    <row r="31689" ht="10.199999999999999" hidden="1" x14ac:dyDescent="0.2"/>
    <row r="31690" ht="10.199999999999999" hidden="1" x14ac:dyDescent="0.2"/>
    <row r="31691" ht="10.199999999999999" hidden="1" x14ac:dyDescent="0.2"/>
    <row r="31692" ht="10.199999999999999" hidden="1" x14ac:dyDescent="0.2"/>
    <row r="31693" ht="10.199999999999999" hidden="1" x14ac:dyDescent="0.2"/>
    <row r="31694" ht="10.199999999999999" hidden="1" x14ac:dyDescent="0.2"/>
    <row r="31695" ht="10.199999999999999" hidden="1" x14ac:dyDescent="0.2"/>
    <row r="31696" ht="10.199999999999999" hidden="1" x14ac:dyDescent="0.2"/>
    <row r="31697" ht="10.199999999999999" hidden="1" x14ac:dyDescent="0.2"/>
    <row r="31698" ht="10.199999999999999" hidden="1" x14ac:dyDescent="0.2"/>
    <row r="31699" ht="10.199999999999999" hidden="1" x14ac:dyDescent="0.2"/>
    <row r="31700" ht="10.199999999999999" hidden="1" x14ac:dyDescent="0.2"/>
    <row r="31701" ht="10.199999999999999" hidden="1" x14ac:dyDescent="0.2"/>
    <row r="31702" ht="10.199999999999999" hidden="1" x14ac:dyDescent="0.2"/>
    <row r="31703" ht="10.199999999999999" hidden="1" x14ac:dyDescent="0.2"/>
    <row r="31704" ht="10.199999999999999" hidden="1" x14ac:dyDescent="0.2"/>
    <row r="31705" ht="10.199999999999999" hidden="1" x14ac:dyDescent="0.2"/>
    <row r="31706" ht="10.199999999999999" hidden="1" x14ac:dyDescent="0.2"/>
    <row r="31707" ht="10.199999999999999" hidden="1" x14ac:dyDescent="0.2"/>
    <row r="31708" ht="10.199999999999999" hidden="1" x14ac:dyDescent="0.2"/>
    <row r="31709" ht="10.199999999999999" hidden="1" x14ac:dyDescent="0.2"/>
    <row r="31710" ht="10.199999999999999" hidden="1" x14ac:dyDescent="0.2"/>
    <row r="31711" ht="10.199999999999999" hidden="1" x14ac:dyDescent="0.2"/>
    <row r="31712" ht="10.199999999999999" hidden="1" x14ac:dyDescent="0.2"/>
    <row r="31713" ht="10.199999999999999" hidden="1" x14ac:dyDescent="0.2"/>
    <row r="31714" ht="10.199999999999999" hidden="1" x14ac:dyDescent="0.2"/>
    <row r="31715" ht="10.199999999999999" hidden="1" x14ac:dyDescent="0.2"/>
    <row r="31716" ht="10.199999999999999" hidden="1" x14ac:dyDescent="0.2"/>
    <row r="31717" ht="10.199999999999999" hidden="1" x14ac:dyDescent="0.2"/>
    <row r="31718" ht="10.199999999999999" hidden="1" x14ac:dyDescent="0.2"/>
    <row r="31719" ht="10.199999999999999" hidden="1" x14ac:dyDescent="0.2"/>
    <row r="31720" ht="10.199999999999999" hidden="1" x14ac:dyDescent="0.2"/>
    <row r="31721" ht="10.199999999999999" hidden="1" x14ac:dyDescent="0.2"/>
    <row r="31722" ht="10.199999999999999" hidden="1" x14ac:dyDescent="0.2"/>
    <row r="31723" ht="10.199999999999999" hidden="1" x14ac:dyDescent="0.2"/>
    <row r="31724" ht="10.199999999999999" hidden="1" x14ac:dyDescent="0.2"/>
    <row r="31725" ht="10.199999999999999" hidden="1" x14ac:dyDescent="0.2"/>
    <row r="31726" ht="10.199999999999999" hidden="1" x14ac:dyDescent="0.2"/>
    <row r="31727" ht="10.199999999999999" hidden="1" x14ac:dyDescent="0.2"/>
    <row r="31728" ht="10.199999999999999" hidden="1" x14ac:dyDescent="0.2"/>
    <row r="31729" ht="10.199999999999999" hidden="1" x14ac:dyDescent="0.2"/>
    <row r="31730" ht="10.199999999999999" hidden="1" x14ac:dyDescent="0.2"/>
    <row r="31731" ht="10.199999999999999" hidden="1" x14ac:dyDescent="0.2"/>
    <row r="31732" ht="10.199999999999999" hidden="1" x14ac:dyDescent="0.2"/>
    <row r="31733" ht="10.199999999999999" hidden="1" x14ac:dyDescent="0.2"/>
    <row r="31734" ht="10.199999999999999" hidden="1" x14ac:dyDescent="0.2"/>
    <row r="31735" ht="10.199999999999999" hidden="1" x14ac:dyDescent="0.2"/>
    <row r="31736" ht="10.199999999999999" hidden="1" x14ac:dyDescent="0.2"/>
    <row r="31737" ht="10.199999999999999" hidden="1" x14ac:dyDescent="0.2"/>
    <row r="31738" ht="10.199999999999999" hidden="1" x14ac:dyDescent="0.2"/>
    <row r="31739" ht="10.199999999999999" hidden="1" x14ac:dyDescent="0.2"/>
    <row r="31740" ht="10.199999999999999" hidden="1" x14ac:dyDescent="0.2"/>
    <row r="31741" ht="10.199999999999999" hidden="1" x14ac:dyDescent="0.2"/>
    <row r="31742" ht="10.199999999999999" hidden="1" x14ac:dyDescent="0.2"/>
    <row r="31743" ht="10.199999999999999" hidden="1" x14ac:dyDescent="0.2"/>
    <row r="31744" ht="10.199999999999999" hidden="1" x14ac:dyDescent="0.2"/>
    <row r="31745" ht="10.199999999999999" hidden="1" x14ac:dyDescent="0.2"/>
    <row r="31746" ht="10.199999999999999" hidden="1" x14ac:dyDescent="0.2"/>
    <row r="31747" ht="10.199999999999999" hidden="1" x14ac:dyDescent="0.2"/>
    <row r="31748" ht="10.199999999999999" hidden="1" x14ac:dyDescent="0.2"/>
    <row r="31749" ht="10.199999999999999" hidden="1" x14ac:dyDescent="0.2"/>
    <row r="31750" ht="10.199999999999999" hidden="1" x14ac:dyDescent="0.2"/>
    <row r="31751" ht="10.199999999999999" hidden="1" x14ac:dyDescent="0.2"/>
    <row r="31752" ht="10.199999999999999" hidden="1" x14ac:dyDescent="0.2"/>
    <row r="31753" ht="10.199999999999999" hidden="1" x14ac:dyDescent="0.2"/>
    <row r="31754" ht="10.199999999999999" hidden="1" x14ac:dyDescent="0.2"/>
    <row r="31755" ht="10.199999999999999" hidden="1" x14ac:dyDescent="0.2"/>
    <row r="31756" ht="10.199999999999999" hidden="1" x14ac:dyDescent="0.2"/>
    <row r="31757" ht="10.199999999999999" hidden="1" x14ac:dyDescent="0.2"/>
    <row r="31758" ht="10.199999999999999" hidden="1" x14ac:dyDescent="0.2"/>
    <row r="31759" ht="10.199999999999999" hidden="1" x14ac:dyDescent="0.2"/>
    <row r="31760" ht="10.199999999999999" hidden="1" x14ac:dyDescent="0.2"/>
    <row r="31761" ht="10.199999999999999" hidden="1" x14ac:dyDescent="0.2"/>
    <row r="31762" ht="10.199999999999999" hidden="1" x14ac:dyDescent="0.2"/>
    <row r="31763" ht="10.199999999999999" hidden="1" x14ac:dyDescent="0.2"/>
    <row r="31764" ht="10.199999999999999" hidden="1" x14ac:dyDescent="0.2"/>
    <row r="31765" ht="10.199999999999999" hidden="1" x14ac:dyDescent="0.2"/>
    <row r="31766" ht="10.199999999999999" hidden="1" x14ac:dyDescent="0.2"/>
    <row r="31767" ht="10.199999999999999" hidden="1" x14ac:dyDescent="0.2"/>
    <row r="31768" ht="10.199999999999999" hidden="1" x14ac:dyDescent="0.2"/>
    <row r="31769" ht="10.199999999999999" hidden="1" x14ac:dyDescent="0.2"/>
    <row r="31770" ht="10.199999999999999" hidden="1" x14ac:dyDescent="0.2"/>
    <row r="31771" ht="10.199999999999999" hidden="1" x14ac:dyDescent="0.2"/>
    <row r="31772" ht="10.199999999999999" hidden="1" x14ac:dyDescent="0.2"/>
    <row r="31773" ht="10.199999999999999" hidden="1" x14ac:dyDescent="0.2"/>
    <row r="31774" ht="10.199999999999999" hidden="1" x14ac:dyDescent="0.2"/>
    <row r="31775" ht="10.199999999999999" hidden="1" x14ac:dyDescent="0.2"/>
    <row r="31776" ht="10.199999999999999" hidden="1" x14ac:dyDescent="0.2"/>
    <row r="31777" ht="10.199999999999999" hidden="1" x14ac:dyDescent="0.2"/>
    <row r="31778" ht="10.199999999999999" hidden="1" x14ac:dyDescent="0.2"/>
    <row r="31779" ht="10.199999999999999" hidden="1" x14ac:dyDescent="0.2"/>
    <row r="31780" ht="10.199999999999999" hidden="1" x14ac:dyDescent="0.2"/>
    <row r="31781" ht="10.199999999999999" hidden="1" x14ac:dyDescent="0.2"/>
    <row r="31782" ht="10.199999999999999" hidden="1" x14ac:dyDescent="0.2"/>
    <row r="31783" ht="10.199999999999999" hidden="1" x14ac:dyDescent="0.2"/>
    <row r="31784" ht="10.199999999999999" hidden="1" x14ac:dyDescent="0.2"/>
    <row r="31785" ht="10.199999999999999" hidden="1" x14ac:dyDescent="0.2"/>
    <row r="31786" ht="10.199999999999999" hidden="1" x14ac:dyDescent="0.2"/>
    <row r="31787" ht="10.199999999999999" hidden="1" x14ac:dyDescent="0.2"/>
    <row r="31788" ht="10.199999999999999" hidden="1" x14ac:dyDescent="0.2"/>
    <row r="31789" ht="10.199999999999999" hidden="1" x14ac:dyDescent="0.2"/>
    <row r="31790" ht="10.199999999999999" hidden="1" x14ac:dyDescent="0.2"/>
    <row r="31791" ht="10.199999999999999" hidden="1" x14ac:dyDescent="0.2"/>
    <row r="31792" ht="10.199999999999999" hidden="1" x14ac:dyDescent="0.2"/>
    <row r="31793" ht="10.199999999999999" hidden="1" x14ac:dyDescent="0.2"/>
    <row r="31794" ht="10.199999999999999" hidden="1" x14ac:dyDescent="0.2"/>
    <row r="31795" ht="10.199999999999999" hidden="1" x14ac:dyDescent="0.2"/>
    <row r="31796" ht="10.199999999999999" hidden="1" x14ac:dyDescent="0.2"/>
    <row r="31797" ht="10.199999999999999" hidden="1" x14ac:dyDescent="0.2"/>
    <row r="31798" ht="10.199999999999999" hidden="1" x14ac:dyDescent="0.2"/>
    <row r="31799" ht="10.199999999999999" hidden="1" x14ac:dyDescent="0.2"/>
    <row r="31800" ht="10.199999999999999" hidden="1" x14ac:dyDescent="0.2"/>
    <row r="31801" ht="10.199999999999999" hidden="1" x14ac:dyDescent="0.2"/>
    <row r="31802" ht="10.199999999999999" hidden="1" x14ac:dyDescent="0.2"/>
    <row r="31803" ht="10.199999999999999" hidden="1" x14ac:dyDescent="0.2"/>
    <row r="31804" ht="10.199999999999999" hidden="1" x14ac:dyDescent="0.2"/>
    <row r="31805" ht="10.199999999999999" hidden="1" x14ac:dyDescent="0.2"/>
    <row r="31806" ht="10.199999999999999" hidden="1" x14ac:dyDescent="0.2"/>
    <row r="31807" ht="10.199999999999999" hidden="1" x14ac:dyDescent="0.2"/>
    <row r="31808" ht="10.199999999999999" hidden="1" x14ac:dyDescent="0.2"/>
    <row r="31809" ht="10.199999999999999" hidden="1" x14ac:dyDescent="0.2"/>
    <row r="31810" ht="10.199999999999999" hidden="1" x14ac:dyDescent="0.2"/>
    <row r="31811" ht="10.199999999999999" hidden="1" x14ac:dyDescent="0.2"/>
    <row r="31812" ht="10.199999999999999" hidden="1" x14ac:dyDescent="0.2"/>
    <row r="31813" ht="10.199999999999999" hidden="1" x14ac:dyDescent="0.2"/>
    <row r="31814" ht="10.199999999999999" hidden="1" x14ac:dyDescent="0.2"/>
    <row r="31815" ht="10.199999999999999" hidden="1" x14ac:dyDescent="0.2"/>
    <row r="31816" ht="10.199999999999999" hidden="1" x14ac:dyDescent="0.2"/>
    <row r="31817" ht="10.199999999999999" hidden="1" x14ac:dyDescent="0.2"/>
    <row r="31818" ht="10.199999999999999" hidden="1" x14ac:dyDescent="0.2"/>
    <row r="31819" ht="10.199999999999999" hidden="1" x14ac:dyDescent="0.2"/>
    <row r="31820" ht="10.199999999999999" hidden="1" x14ac:dyDescent="0.2"/>
    <row r="31821" ht="10.199999999999999" hidden="1" x14ac:dyDescent="0.2"/>
    <row r="31822" ht="10.199999999999999" hidden="1" x14ac:dyDescent="0.2"/>
    <row r="31823" ht="10.199999999999999" hidden="1" x14ac:dyDescent="0.2"/>
    <row r="31824" ht="10.199999999999999" hidden="1" x14ac:dyDescent="0.2"/>
    <row r="31825" ht="10.199999999999999" hidden="1" x14ac:dyDescent="0.2"/>
    <row r="31826" ht="10.199999999999999" hidden="1" x14ac:dyDescent="0.2"/>
    <row r="31827" ht="10.199999999999999" hidden="1" x14ac:dyDescent="0.2"/>
    <row r="31828" ht="10.199999999999999" hidden="1" x14ac:dyDescent="0.2"/>
    <row r="31829" ht="10.199999999999999" hidden="1" x14ac:dyDescent="0.2"/>
    <row r="31830" ht="10.199999999999999" hidden="1" x14ac:dyDescent="0.2"/>
    <row r="31831" ht="10.199999999999999" hidden="1" x14ac:dyDescent="0.2"/>
    <row r="31832" ht="10.199999999999999" hidden="1" x14ac:dyDescent="0.2"/>
    <row r="31833" ht="10.199999999999999" hidden="1" x14ac:dyDescent="0.2"/>
    <row r="31834" ht="10.199999999999999" hidden="1" x14ac:dyDescent="0.2"/>
    <row r="31835" ht="10.199999999999999" hidden="1" x14ac:dyDescent="0.2"/>
    <row r="31836" ht="10.199999999999999" hidden="1" x14ac:dyDescent="0.2"/>
    <row r="31837" ht="10.199999999999999" hidden="1" x14ac:dyDescent="0.2"/>
    <row r="31838" ht="10.199999999999999" hidden="1" x14ac:dyDescent="0.2"/>
    <row r="31839" ht="10.199999999999999" hidden="1" x14ac:dyDescent="0.2"/>
    <row r="31840" ht="10.199999999999999" hidden="1" x14ac:dyDescent="0.2"/>
    <row r="31841" ht="10.199999999999999" hidden="1" x14ac:dyDescent="0.2"/>
    <row r="31842" ht="10.199999999999999" hidden="1" x14ac:dyDescent="0.2"/>
    <row r="31843" ht="10.199999999999999" hidden="1" x14ac:dyDescent="0.2"/>
    <row r="31844" ht="10.199999999999999" hidden="1" x14ac:dyDescent="0.2"/>
    <row r="31845" ht="10.199999999999999" hidden="1" x14ac:dyDescent="0.2"/>
    <row r="31846" ht="10.199999999999999" hidden="1" x14ac:dyDescent="0.2"/>
    <row r="31847" ht="10.199999999999999" hidden="1" x14ac:dyDescent="0.2"/>
    <row r="31848" ht="10.199999999999999" hidden="1" x14ac:dyDescent="0.2"/>
    <row r="31849" ht="10.199999999999999" hidden="1" x14ac:dyDescent="0.2"/>
    <row r="31850" ht="10.199999999999999" hidden="1" x14ac:dyDescent="0.2"/>
    <row r="31851" ht="10.199999999999999" hidden="1" x14ac:dyDescent="0.2"/>
    <row r="31852" ht="10.199999999999999" hidden="1" x14ac:dyDescent="0.2"/>
    <row r="31853" ht="10.199999999999999" hidden="1" x14ac:dyDescent="0.2"/>
    <row r="31854" ht="10.199999999999999" hidden="1" x14ac:dyDescent="0.2"/>
    <row r="31855" ht="10.199999999999999" hidden="1" x14ac:dyDescent="0.2"/>
    <row r="31856" ht="10.199999999999999" hidden="1" x14ac:dyDescent="0.2"/>
    <row r="31857" ht="10.199999999999999" hidden="1" x14ac:dyDescent="0.2"/>
    <row r="31858" ht="10.199999999999999" hidden="1" x14ac:dyDescent="0.2"/>
    <row r="31859" ht="10.199999999999999" hidden="1" x14ac:dyDescent="0.2"/>
    <row r="31860" ht="10.199999999999999" hidden="1" x14ac:dyDescent="0.2"/>
    <row r="31861" ht="10.199999999999999" hidden="1" x14ac:dyDescent="0.2"/>
    <row r="31862" ht="10.199999999999999" hidden="1" x14ac:dyDescent="0.2"/>
    <row r="31863" ht="10.199999999999999" hidden="1" x14ac:dyDescent="0.2"/>
    <row r="31864" ht="10.199999999999999" hidden="1" x14ac:dyDescent="0.2"/>
    <row r="31865" ht="10.199999999999999" hidden="1" x14ac:dyDescent="0.2"/>
    <row r="31866" ht="10.199999999999999" hidden="1" x14ac:dyDescent="0.2"/>
    <row r="31867" ht="10.199999999999999" hidden="1" x14ac:dyDescent="0.2"/>
    <row r="31868" ht="10.199999999999999" hidden="1" x14ac:dyDescent="0.2"/>
    <row r="31869" ht="10.199999999999999" hidden="1" x14ac:dyDescent="0.2"/>
    <row r="31870" ht="10.199999999999999" hidden="1" x14ac:dyDescent="0.2"/>
    <row r="31871" ht="10.199999999999999" hidden="1" x14ac:dyDescent="0.2"/>
    <row r="31872" ht="10.199999999999999" hidden="1" x14ac:dyDescent="0.2"/>
    <row r="31873" ht="10.199999999999999" hidden="1" x14ac:dyDescent="0.2"/>
    <row r="31874" ht="10.199999999999999" hidden="1" x14ac:dyDescent="0.2"/>
    <row r="31875" ht="10.199999999999999" hidden="1" x14ac:dyDescent="0.2"/>
    <row r="31876" ht="10.199999999999999" hidden="1" x14ac:dyDescent="0.2"/>
    <row r="31877" ht="10.199999999999999" hidden="1" x14ac:dyDescent="0.2"/>
    <row r="31878" ht="10.199999999999999" hidden="1" x14ac:dyDescent="0.2"/>
    <row r="31879" ht="10.199999999999999" hidden="1" x14ac:dyDescent="0.2"/>
    <row r="31880" ht="10.199999999999999" hidden="1" x14ac:dyDescent="0.2"/>
    <row r="31881" ht="10.199999999999999" hidden="1" x14ac:dyDescent="0.2"/>
    <row r="31882" ht="10.199999999999999" hidden="1" x14ac:dyDescent="0.2"/>
    <row r="31883" ht="10.199999999999999" hidden="1" x14ac:dyDescent="0.2"/>
    <row r="31884" ht="10.199999999999999" hidden="1" x14ac:dyDescent="0.2"/>
    <row r="31885" ht="10.199999999999999" hidden="1" x14ac:dyDescent="0.2"/>
    <row r="31886" ht="10.199999999999999" hidden="1" x14ac:dyDescent="0.2"/>
    <row r="31887" ht="10.199999999999999" hidden="1" x14ac:dyDescent="0.2"/>
    <row r="31888" ht="10.199999999999999" hidden="1" x14ac:dyDescent="0.2"/>
    <row r="31889" ht="10.199999999999999" hidden="1" x14ac:dyDescent="0.2"/>
    <row r="31890" ht="10.199999999999999" hidden="1" x14ac:dyDescent="0.2"/>
    <row r="31891" ht="10.199999999999999" hidden="1" x14ac:dyDescent="0.2"/>
    <row r="31892" ht="10.199999999999999" hidden="1" x14ac:dyDescent="0.2"/>
    <row r="31893" ht="10.199999999999999" hidden="1" x14ac:dyDescent="0.2"/>
    <row r="31894" ht="10.199999999999999" hidden="1" x14ac:dyDescent="0.2"/>
    <row r="31895" ht="10.199999999999999" hidden="1" x14ac:dyDescent="0.2"/>
    <row r="31896" ht="10.199999999999999" hidden="1" x14ac:dyDescent="0.2"/>
    <row r="31897" ht="10.199999999999999" hidden="1" x14ac:dyDescent="0.2"/>
    <row r="31898" ht="10.199999999999999" hidden="1" x14ac:dyDescent="0.2"/>
    <row r="31899" ht="10.199999999999999" hidden="1" x14ac:dyDescent="0.2"/>
    <row r="31900" ht="10.199999999999999" hidden="1" x14ac:dyDescent="0.2"/>
    <row r="31901" ht="10.199999999999999" hidden="1" x14ac:dyDescent="0.2"/>
    <row r="31902" ht="10.199999999999999" hidden="1" x14ac:dyDescent="0.2"/>
    <row r="31903" ht="10.199999999999999" hidden="1" x14ac:dyDescent="0.2"/>
    <row r="31904" ht="10.199999999999999" hidden="1" x14ac:dyDescent="0.2"/>
    <row r="31905" ht="10.199999999999999" hidden="1" x14ac:dyDescent="0.2"/>
    <row r="31906" ht="10.199999999999999" hidden="1" x14ac:dyDescent="0.2"/>
    <row r="31907" ht="10.199999999999999" hidden="1" x14ac:dyDescent="0.2"/>
    <row r="31908" ht="10.199999999999999" hidden="1" x14ac:dyDescent="0.2"/>
    <row r="31909" ht="10.199999999999999" hidden="1" x14ac:dyDescent="0.2"/>
    <row r="31910" ht="10.199999999999999" hidden="1" x14ac:dyDescent="0.2"/>
    <row r="31911" ht="10.199999999999999" hidden="1" x14ac:dyDescent="0.2"/>
    <row r="31912" ht="10.199999999999999" hidden="1" x14ac:dyDescent="0.2"/>
    <row r="31913" ht="10.199999999999999" hidden="1" x14ac:dyDescent="0.2"/>
    <row r="31914" ht="10.199999999999999" hidden="1" x14ac:dyDescent="0.2"/>
    <row r="31915" ht="10.199999999999999" hidden="1" x14ac:dyDescent="0.2"/>
    <row r="31916" ht="10.199999999999999" hidden="1" x14ac:dyDescent="0.2"/>
    <row r="31917" ht="10.199999999999999" hidden="1" x14ac:dyDescent="0.2"/>
    <row r="31918" ht="10.199999999999999" hidden="1" x14ac:dyDescent="0.2"/>
    <row r="31919" ht="10.199999999999999" hidden="1" x14ac:dyDescent="0.2"/>
    <row r="31920" ht="10.199999999999999" hidden="1" x14ac:dyDescent="0.2"/>
    <row r="31921" ht="10.199999999999999" hidden="1" x14ac:dyDescent="0.2"/>
    <row r="31922" ht="10.199999999999999" hidden="1" x14ac:dyDescent="0.2"/>
    <row r="31923" ht="10.199999999999999" hidden="1" x14ac:dyDescent="0.2"/>
    <row r="31924" ht="10.199999999999999" hidden="1" x14ac:dyDescent="0.2"/>
    <row r="31925" ht="10.199999999999999" hidden="1" x14ac:dyDescent="0.2"/>
    <row r="31926" ht="10.199999999999999" hidden="1" x14ac:dyDescent="0.2"/>
    <row r="31927" ht="10.199999999999999" hidden="1" x14ac:dyDescent="0.2"/>
    <row r="31928" ht="10.199999999999999" hidden="1" x14ac:dyDescent="0.2"/>
    <row r="31929" ht="10.199999999999999" hidden="1" x14ac:dyDescent="0.2"/>
    <row r="31930" ht="10.199999999999999" hidden="1" x14ac:dyDescent="0.2"/>
    <row r="31931" ht="10.199999999999999" hidden="1" x14ac:dyDescent="0.2"/>
    <row r="31932" ht="10.199999999999999" hidden="1" x14ac:dyDescent="0.2"/>
    <row r="31933" ht="10.199999999999999" hidden="1" x14ac:dyDescent="0.2"/>
    <row r="31934" ht="10.199999999999999" hidden="1" x14ac:dyDescent="0.2"/>
    <row r="31935" ht="10.199999999999999" hidden="1" x14ac:dyDescent="0.2"/>
    <row r="31936" ht="10.199999999999999" hidden="1" x14ac:dyDescent="0.2"/>
    <row r="31937" ht="10.199999999999999" hidden="1" x14ac:dyDescent="0.2"/>
    <row r="31938" ht="10.199999999999999" hidden="1" x14ac:dyDescent="0.2"/>
    <row r="31939" ht="10.199999999999999" hidden="1" x14ac:dyDescent="0.2"/>
    <row r="31940" ht="10.199999999999999" hidden="1" x14ac:dyDescent="0.2"/>
    <row r="31941" ht="10.199999999999999" hidden="1" x14ac:dyDescent="0.2"/>
    <row r="31942" ht="10.199999999999999" hidden="1" x14ac:dyDescent="0.2"/>
    <row r="31943" ht="10.199999999999999" hidden="1" x14ac:dyDescent="0.2"/>
    <row r="31944" ht="10.199999999999999" hidden="1" x14ac:dyDescent="0.2"/>
    <row r="31945" ht="10.199999999999999" hidden="1" x14ac:dyDescent="0.2"/>
    <row r="31946" ht="10.199999999999999" hidden="1" x14ac:dyDescent="0.2"/>
    <row r="31947" ht="10.199999999999999" hidden="1" x14ac:dyDescent="0.2"/>
    <row r="31948" ht="10.199999999999999" hidden="1" x14ac:dyDescent="0.2"/>
    <row r="31949" ht="10.199999999999999" hidden="1" x14ac:dyDescent="0.2"/>
    <row r="31950" ht="10.199999999999999" hidden="1" x14ac:dyDescent="0.2"/>
    <row r="31951" ht="10.199999999999999" hidden="1" x14ac:dyDescent="0.2"/>
    <row r="31952" ht="10.199999999999999" hidden="1" x14ac:dyDescent="0.2"/>
    <row r="31953" ht="10.199999999999999" hidden="1" x14ac:dyDescent="0.2"/>
    <row r="31954" ht="10.199999999999999" hidden="1" x14ac:dyDescent="0.2"/>
    <row r="31955" ht="10.199999999999999" hidden="1" x14ac:dyDescent="0.2"/>
    <row r="31956" ht="10.199999999999999" hidden="1" x14ac:dyDescent="0.2"/>
    <row r="31957" ht="10.199999999999999" hidden="1" x14ac:dyDescent="0.2"/>
    <row r="31958" ht="10.199999999999999" hidden="1" x14ac:dyDescent="0.2"/>
    <row r="31959" ht="10.199999999999999" hidden="1" x14ac:dyDescent="0.2"/>
    <row r="31960" ht="10.199999999999999" hidden="1" x14ac:dyDescent="0.2"/>
    <row r="31961" ht="10.199999999999999" hidden="1" x14ac:dyDescent="0.2"/>
    <row r="31962" ht="10.199999999999999" hidden="1" x14ac:dyDescent="0.2"/>
    <row r="31963" ht="10.199999999999999" hidden="1" x14ac:dyDescent="0.2"/>
    <row r="31964" ht="10.199999999999999" hidden="1" x14ac:dyDescent="0.2"/>
    <row r="31965" ht="10.199999999999999" hidden="1" x14ac:dyDescent="0.2"/>
    <row r="31966" ht="10.199999999999999" hidden="1" x14ac:dyDescent="0.2"/>
    <row r="31967" ht="10.199999999999999" hidden="1" x14ac:dyDescent="0.2"/>
    <row r="31968" ht="10.199999999999999" hidden="1" x14ac:dyDescent="0.2"/>
    <row r="31969" ht="10.199999999999999" hidden="1" x14ac:dyDescent="0.2"/>
    <row r="31970" ht="10.199999999999999" hidden="1" x14ac:dyDescent="0.2"/>
    <row r="31971" ht="10.199999999999999" hidden="1" x14ac:dyDescent="0.2"/>
    <row r="31972" ht="10.199999999999999" hidden="1" x14ac:dyDescent="0.2"/>
    <row r="31973" ht="10.199999999999999" hidden="1" x14ac:dyDescent="0.2"/>
    <row r="31974" ht="10.199999999999999" hidden="1" x14ac:dyDescent="0.2"/>
    <row r="31975" ht="10.199999999999999" hidden="1" x14ac:dyDescent="0.2"/>
    <row r="31976" ht="10.199999999999999" hidden="1" x14ac:dyDescent="0.2"/>
    <row r="31977" ht="10.199999999999999" hidden="1" x14ac:dyDescent="0.2"/>
    <row r="31978" ht="10.199999999999999" hidden="1" x14ac:dyDescent="0.2"/>
    <row r="31979" ht="10.199999999999999" hidden="1" x14ac:dyDescent="0.2"/>
    <row r="31980" ht="10.199999999999999" hidden="1" x14ac:dyDescent="0.2"/>
    <row r="31981" ht="10.199999999999999" hidden="1" x14ac:dyDescent="0.2"/>
    <row r="31982" ht="10.199999999999999" hidden="1" x14ac:dyDescent="0.2"/>
    <row r="31983" ht="10.199999999999999" hidden="1" x14ac:dyDescent="0.2"/>
    <row r="31984" ht="10.199999999999999" hidden="1" x14ac:dyDescent="0.2"/>
    <row r="31985" ht="10.199999999999999" hidden="1" x14ac:dyDescent="0.2"/>
    <row r="31986" ht="10.199999999999999" hidden="1" x14ac:dyDescent="0.2"/>
    <row r="31987" ht="10.199999999999999" hidden="1" x14ac:dyDescent="0.2"/>
    <row r="31988" ht="10.199999999999999" hidden="1" x14ac:dyDescent="0.2"/>
    <row r="31989" ht="10.199999999999999" hidden="1" x14ac:dyDescent="0.2"/>
    <row r="31990" ht="10.199999999999999" hidden="1" x14ac:dyDescent="0.2"/>
    <row r="31991" ht="10.199999999999999" hidden="1" x14ac:dyDescent="0.2"/>
    <row r="31992" ht="10.199999999999999" hidden="1" x14ac:dyDescent="0.2"/>
    <row r="31993" ht="10.199999999999999" hidden="1" x14ac:dyDescent="0.2"/>
    <row r="31994" ht="10.199999999999999" hidden="1" x14ac:dyDescent="0.2"/>
    <row r="31995" ht="10.199999999999999" hidden="1" x14ac:dyDescent="0.2"/>
    <row r="31996" ht="10.199999999999999" hidden="1" x14ac:dyDescent="0.2"/>
    <row r="31997" ht="10.199999999999999" hidden="1" x14ac:dyDescent="0.2"/>
    <row r="31998" ht="10.199999999999999" hidden="1" x14ac:dyDescent="0.2"/>
    <row r="31999" ht="10.199999999999999" hidden="1" x14ac:dyDescent="0.2"/>
    <row r="32000" ht="10.199999999999999" hidden="1" x14ac:dyDescent="0.2"/>
    <row r="32001" ht="10.199999999999999" hidden="1" x14ac:dyDescent="0.2"/>
    <row r="32002" ht="10.199999999999999" hidden="1" x14ac:dyDescent="0.2"/>
    <row r="32003" ht="10.199999999999999" hidden="1" x14ac:dyDescent="0.2"/>
    <row r="32004" ht="10.199999999999999" hidden="1" x14ac:dyDescent="0.2"/>
    <row r="32005" ht="10.199999999999999" hidden="1" x14ac:dyDescent="0.2"/>
    <row r="32006" ht="10.199999999999999" hidden="1" x14ac:dyDescent="0.2"/>
    <row r="32007" ht="10.199999999999999" hidden="1" x14ac:dyDescent="0.2"/>
    <row r="32008" ht="10.199999999999999" hidden="1" x14ac:dyDescent="0.2"/>
    <row r="32009" ht="10.199999999999999" hidden="1" x14ac:dyDescent="0.2"/>
    <row r="32010" ht="10.199999999999999" hidden="1" x14ac:dyDescent="0.2"/>
    <row r="32011" ht="10.199999999999999" hidden="1" x14ac:dyDescent="0.2"/>
    <row r="32012" ht="10.199999999999999" hidden="1" x14ac:dyDescent="0.2"/>
    <row r="32013" ht="10.199999999999999" hidden="1" x14ac:dyDescent="0.2"/>
    <row r="32014" ht="10.199999999999999" hidden="1" x14ac:dyDescent="0.2"/>
    <row r="32015" ht="10.199999999999999" hidden="1" x14ac:dyDescent="0.2"/>
    <row r="32016" ht="10.199999999999999" hidden="1" x14ac:dyDescent="0.2"/>
    <row r="32017" ht="10.199999999999999" hidden="1" x14ac:dyDescent="0.2"/>
    <row r="32018" ht="10.199999999999999" hidden="1" x14ac:dyDescent="0.2"/>
    <row r="32019" ht="10.199999999999999" hidden="1" x14ac:dyDescent="0.2"/>
    <row r="32020" ht="10.199999999999999" hidden="1" x14ac:dyDescent="0.2"/>
    <row r="32021" ht="10.199999999999999" hidden="1" x14ac:dyDescent="0.2"/>
    <row r="32022" ht="10.199999999999999" hidden="1" x14ac:dyDescent="0.2"/>
    <row r="32023" ht="10.199999999999999" hidden="1" x14ac:dyDescent="0.2"/>
    <row r="32024" ht="10.199999999999999" hidden="1" x14ac:dyDescent="0.2"/>
    <row r="32025" ht="10.199999999999999" hidden="1" x14ac:dyDescent="0.2"/>
    <row r="32026" ht="10.199999999999999" hidden="1" x14ac:dyDescent="0.2"/>
    <row r="32027" ht="10.199999999999999" hidden="1" x14ac:dyDescent="0.2"/>
    <row r="32028" ht="10.199999999999999" hidden="1" x14ac:dyDescent="0.2"/>
    <row r="32029" ht="10.199999999999999" hidden="1" x14ac:dyDescent="0.2"/>
    <row r="32030" ht="10.199999999999999" hidden="1" x14ac:dyDescent="0.2"/>
    <row r="32031" ht="10.199999999999999" hidden="1" x14ac:dyDescent="0.2"/>
    <row r="32032" ht="10.199999999999999" hidden="1" x14ac:dyDescent="0.2"/>
    <row r="32033" ht="10.199999999999999" hidden="1" x14ac:dyDescent="0.2"/>
    <row r="32034" ht="10.199999999999999" hidden="1" x14ac:dyDescent="0.2"/>
    <row r="32035" ht="10.199999999999999" hidden="1" x14ac:dyDescent="0.2"/>
    <row r="32036" ht="10.199999999999999" hidden="1" x14ac:dyDescent="0.2"/>
    <row r="32037" ht="10.199999999999999" hidden="1" x14ac:dyDescent="0.2"/>
    <row r="32038" ht="10.199999999999999" hidden="1" x14ac:dyDescent="0.2"/>
    <row r="32039" ht="10.199999999999999" hidden="1" x14ac:dyDescent="0.2"/>
    <row r="32040" ht="10.199999999999999" hidden="1" x14ac:dyDescent="0.2"/>
    <row r="32041" ht="10.199999999999999" hidden="1" x14ac:dyDescent="0.2"/>
    <row r="32042" ht="10.199999999999999" hidden="1" x14ac:dyDescent="0.2"/>
    <row r="32043" ht="10.199999999999999" hidden="1" x14ac:dyDescent="0.2"/>
    <row r="32044" ht="10.199999999999999" hidden="1" x14ac:dyDescent="0.2"/>
    <row r="32045" ht="10.199999999999999" hidden="1" x14ac:dyDescent="0.2"/>
    <row r="32046" ht="10.199999999999999" hidden="1" x14ac:dyDescent="0.2"/>
    <row r="32047" ht="10.199999999999999" hidden="1" x14ac:dyDescent="0.2"/>
    <row r="32048" ht="10.199999999999999" hidden="1" x14ac:dyDescent="0.2"/>
    <row r="32049" ht="10.199999999999999" hidden="1" x14ac:dyDescent="0.2"/>
    <row r="32050" ht="10.199999999999999" hidden="1" x14ac:dyDescent="0.2"/>
    <row r="32051" ht="10.199999999999999" hidden="1" x14ac:dyDescent="0.2"/>
    <row r="32052" ht="10.199999999999999" hidden="1" x14ac:dyDescent="0.2"/>
    <row r="32053" ht="10.199999999999999" hidden="1" x14ac:dyDescent="0.2"/>
    <row r="32054" ht="10.199999999999999" hidden="1" x14ac:dyDescent="0.2"/>
    <row r="32055" ht="10.199999999999999" hidden="1" x14ac:dyDescent="0.2"/>
    <row r="32056" ht="10.199999999999999" hidden="1" x14ac:dyDescent="0.2"/>
    <row r="32057" ht="10.199999999999999" hidden="1" x14ac:dyDescent="0.2"/>
    <row r="32058" ht="10.199999999999999" hidden="1" x14ac:dyDescent="0.2"/>
    <row r="32059" ht="10.199999999999999" hidden="1" x14ac:dyDescent="0.2"/>
    <row r="32060" ht="10.199999999999999" hidden="1" x14ac:dyDescent="0.2"/>
    <row r="32061" ht="10.199999999999999" hidden="1" x14ac:dyDescent="0.2"/>
    <row r="32062" ht="10.199999999999999" hidden="1" x14ac:dyDescent="0.2"/>
    <row r="32063" ht="10.199999999999999" hidden="1" x14ac:dyDescent="0.2"/>
    <row r="32064" ht="10.199999999999999" hidden="1" x14ac:dyDescent="0.2"/>
    <row r="32065" ht="10.199999999999999" hidden="1" x14ac:dyDescent="0.2"/>
    <row r="32066" ht="10.199999999999999" hidden="1" x14ac:dyDescent="0.2"/>
    <row r="32067" ht="10.199999999999999" hidden="1" x14ac:dyDescent="0.2"/>
    <row r="32068" ht="10.199999999999999" hidden="1" x14ac:dyDescent="0.2"/>
    <row r="32069" ht="10.199999999999999" hidden="1" x14ac:dyDescent="0.2"/>
    <row r="32070" ht="10.199999999999999" hidden="1" x14ac:dyDescent="0.2"/>
    <row r="32071" ht="10.199999999999999" hidden="1" x14ac:dyDescent="0.2"/>
    <row r="32072" ht="10.199999999999999" hidden="1" x14ac:dyDescent="0.2"/>
    <row r="32073" ht="10.199999999999999" hidden="1" x14ac:dyDescent="0.2"/>
    <row r="32074" ht="10.199999999999999" hidden="1" x14ac:dyDescent="0.2"/>
    <row r="32075" ht="10.199999999999999" hidden="1" x14ac:dyDescent="0.2"/>
    <row r="32076" ht="10.199999999999999" hidden="1" x14ac:dyDescent="0.2"/>
    <row r="32077" ht="10.199999999999999" hidden="1" x14ac:dyDescent="0.2"/>
    <row r="32078" ht="10.199999999999999" hidden="1" x14ac:dyDescent="0.2"/>
    <row r="32079" ht="10.199999999999999" hidden="1" x14ac:dyDescent="0.2"/>
    <row r="32080" ht="10.199999999999999" hidden="1" x14ac:dyDescent="0.2"/>
    <row r="32081" ht="10.199999999999999" hidden="1" x14ac:dyDescent="0.2"/>
    <row r="32082" ht="10.199999999999999" hidden="1" x14ac:dyDescent="0.2"/>
    <row r="32083" ht="10.199999999999999" hidden="1" x14ac:dyDescent="0.2"/>
    <row r="32084" ht="10.199999999999999" hidden="1" x14ac:dyDescent="0.2"/>
    <row r="32085" ht="10.199999999999999" hidden="1" x14ac:dyDescent="0.2"/>
    <row r="32086" ht="10.199999999999999" hidden="1" x14ac:dyDescent="0.2"/>
    <row r="32087" ht="10.199999999999999" hidden="1" x14ac:dyDescent="0.2"/>
    <row r="32088" ht="10.199999999999999" hidden="1" x14ac:dyDescent="0.2"/>
    <row r="32089" ht="10.199999999999999" hidden="1" x14ac:dyDescent="0.2"/>
    <row r="32090" ht="10.199999999999999" hidden="1" x14ac:dyDescent="0.2"/>
    <row r="32091" ht="10.199999999999999" hidden="1" x14ac:dyDescent="0.2"/>
    <row r="32092" ht="10.199999999999999" hidden="1" x14ac:dyDescent="0.2"/>
    <row r="32093" ht="10.199999999999999" hidden="1" x14ac:dyDescent="0.2"/>
    <row r="32094" ht="10.199999999999999" hidden="1" x14ac:dyDescent="0.2"/>
    <row r="32095" ht="10.199999999999999" hidden="1" x14ac:dyDescent="0.2"/>
    <row r="32096" ht="10.199999999999999" hidden="1" x14ac:dyDescent="0.2"/>
    <row r="32097" ht="10.199999999999999" hidden="1" x14ac:dyDescent="0.2"/>
    <row r="32098" ht="10.199999999999999" hidden="1" x14ac:dyDescent="0.2"/>
    <row r="32099" ht="10.199999999999999" hidden="1" x14ac:dyDescent="0.2"/>
    <row r="32100" ht="10.199999999999999" hidden="1" x14ac:dyDescent="0.2"/>
    <row r="32101" ht="10.199999999999999" hidden="1" x14ac:dyDescent="0.2"/>
    <row r="32102" ht="10.199999999999999" hidden="1" x14ac:dyDescent="0.2"/>
    <row r="32103" ht="10.199999999999999" hidden="1" x14ac:dyDescent="0.2"/>
    <row r="32104" ht="10.199999999999999" hidden="1" x14ac:dyDescent="0.2"/>
    <row r="32105" ht="10.199999999999999" hidden="1" x14ac:dyDescent="0.2"/>
    <row r="32106" ht="10.199999999999999" hidden="1" x14ac:dyDescent="0.2"/>
    <row r="32107" ht="10.199999999999999" hidden="1" x14ac:dyDescent="0.2"/>
    <row r="32108" ht="10.199999999999999" hidden="1" x14ac:dyDescent="0.2"/>
    <row r="32109" ht="10.199999999999999" hidden="1" x14ac:dyDescent="0.2"/>
    <row r="32110" ht="10.199999999999999" hidden="1" x14ac:dyDescent="0.2"/>
    <row r="32111" ht="10.199999999999999" hidden="1" x14ac:dyDescent="0.2"/>
    <row r="32112" ht="10.199999999999999" hidden="1" x14ac:dyDescent="0.2"/>
    <row r="32113" ht="10.199999999999999" hidden="1" x14ac:dyDescent="0.2"/>
    <row r="32114" ht="10.199999999999999" hidden="1" x14ac:dyDescent="0.2"/>
    <row r="32115" ht="10.199999999999999" hidden="1" x14ac:dyDescent="0.2"/>
    <row r="32116" ht="10.199999999999999" hidden="1" x14ac:dyDescent="0.2"/>
    <row r="32117" ht="10.199999999999999" hidden="1" x14ac:dyDescent="0.2"/>
    <row r="32118" ht="10.199999999999999" hidden="1" x14ac:dyDescent="0.2"/>
    <row r="32119" ht="10.199999999999999" hidden="1" x14ac:dyDescent="0.2"/>
    <row r="32120" ht="10.199999999999999" hidden="1" x14ac:dyDescent="0.2"/>
    <row r="32121" ht="10.199999999999999" hidden="1" x14ac:dyDescent="0.2"/>
    <row r="32122" ht="10.199999999999999" hidden="1" x14ac:dyDescent="0.2"/>
    <row r="32123" ht="10.199999999999999" hidden="1" x14ac:dyDescent="0.2"/>
    <row r="32124" ht="10.199999999999999" hidden="1" x14ac:dyDescent="0.2"/>
    <row r="32125" ht="10.199999999999999" hidden="1" x14ac:dyDescent="0.2"/>
    <row r="32126" ht="10.199999999999999" hidden="1" x14ac:dyDescent="0.2"/>
    <row r="32127" ht="10.199999999999999" hidden="1" x14ac:dyDescent="0.2"/>
    <row r="32128" ht="10.199999999999999" hidden="1" x14ac:dyDescent="0.2"/>
    <row r="32129" ht="10.199999999999999" hidden="1" x14ac:dyDescent="0.2"/>
    <row r="32130" ht="10.199999999999999" hidden="1" x14ac:dyDescent="0.2"/>
    <row r="32131" ht="10.199999999999999" hidden="1" x14ac:dyDescent="0.2"/>
    <row r="32132" ht="10.199999999999999" hidden="1" x14ac:dyDescent="0.2"/>
    <row r="32133" ht="10.199999999999999" hidden="1" x14ac:dyDescent="0.2"/>
    <row r="32134" ht="10.199999999999999" hidden="1" x14ac:dyDescent="0.2"/>
    <row r="32135" ht="10.199999999999999" hidden="1" x14ac:dyDescent="0.2"/>
    <row r="32136" ht="10.199999999999999" hidden="1" x14ac:dyDescent="0.2"/>
    <row r="32137" ht="10.199999999999999" hidden="1" x14ac:dyDescent="0.2"/>
    <row r="32138" ht="10.199999999999999" hidden="1" x14ac:dyDescent="0.2"/>
    <row r="32139" ht="10.199999999999999" hidden="1" x14ac:dyDescent="0.2"/>
    <row r="32140" ht="10.199999999999999" hidden="1" x14ac:dyDescent="0.2"/>
    <row r="32141" ht="10.199999999999999" hidden="1" x14ac:dyDescent="0.2"/>
    <row r="32142" ht="10.199999999999999" hidden="1" x14ac:dyDescent="0.2"/>
    <row r="32143" ht="10.199999999999999" hidden="1" x14ac:dyDescent="0.2"/>
    <row r="32144" ht="10.199999999999999" hidden="1" x14ac:dyDescent="0.2"/>
    <row r="32145" ht="10.199999999999999" hidden="1" x14ac:dyDescent="0.2"/>
    <row r="32146" ht="10.199999999999999" hidden="1" x14ac:dyDescent="0.2"/>
    <row r="32147" ht="10.199999999999999" hidden="1" x14ac:dyDescent="0.2"/>
    <row r="32148" ht="10.199999999999999" hidden="1" x14ac:dyDescent="0.2"/>
    <row r="32149" ht="10.199999999999999" hidden="1" x14ac:dyDescent="0.2"/>
    <row r="32150" ht="10.199999999999999" hidden="1" x14ac:dyDescent="0.2"/>
    <row r="32151" ht="10.199999999999999" hidden="1" x14ac:dyDescent="0.2"/>
    <row r="32152" ht="10.199999999999999" hidden="1" x14ac:dyDescent="0.2"/>
    <row r="32153" ht="10.199999999999999" hidden="1" x14ac:dyDescent="0.2"/>
    <row r="32154" ht="10.199999999999999" hidden="1" x14ac:dyDescent="0.2"/>
    <row r="32155" ht="10.199999999999999" hidden="1" x14ac:dyDescent="0.2"/>
    <row r="32156" ht="10.199999999999999" hidden="1" x14ac:dyDescent="0.2"/>
    <row r="32157" ht="10.199999999999999" hidden="1" x14ac:dyDescent="0.2"/>
    <row r="32158" ht="10.199999999999999" hidden="1" x14ac:dyDescent="0.2"/>
    <row r="32159" ht="10.199999999999999" hidden="1" x14ac:dyDescent="0.2"/>
    <row r="32160" ht="10.199999999999999" hidden="1" x14ac:dyDescent="0.2"/>
    <row r="32161" ht="10.199999999999999" hidden="1" x14ac:dyDescent="0.2"/>
    <row r="32162" ht="10.199999999999999" hidden="1" x14ac:dyDescent="0.2"/>
    <row r="32163" ht="10.199999999999999" hidden="1" x14ac:dyDescent="0.2"/>
    <row r="32164" ht="10.199999999999999" hidden="1" x14ac:dyDescent="0.2"/>
    <row r="32165" ht="10.199999999999999" hidden="1" x14ac:dyDescent="0.2"/>
    <row r="32166" ht="10.199999999999999" hidden="1" x14ac:dyDescent="0.2"/>
    <row r="32167" ht="10.199999999999999" hidden="1" x14ac:dyDescent="0.2"/>
    <row r="32168" ht="10.199999999999999" hidden="1" x14ac:dyDescent="0.2"/>
    <row r="32169" ht="10.199999999999999" hidden="1" x14ac:dyDescent="0.2"/>
    <row r="32170" ht="10.199999999999999" hidden="1" x14ac:dyDescent="0.2"/>
    <row r="32171" ht="10.199999999999999" hidden="1" x14ac:dyDescent="0.2"/>
    <row r="32172" ht="10.199999999999999" hidden="1" x14ac:dyDescent="0.2"/>
    <row r="32173" ht="10.199999999999999" hidden="1" x14ac:dyDescent="0.2"/>
    <row r="32174" ht="10.199999999999999" hidden="1" x14ac:dyDescent="0.2"/>
    <row r="32175" ht="10.199999999999999" hidden="1" x14ac:dyDescent="0.2"/>
    <row r="32176" ht="10.199999999999999" hidden="1" x14ac:dyDescent="0.2"/>
    <row r="32177" ht="10.199999999999999" hidden="1" x14ac:dyDescent="0.2"/>
    <row r="32178" ht="10.199999999999999" hidden="1" x14ac:dyDescent="0.2"/>
    <row r="32179" ht="10.199999999999999" hidden="1" x14ac:dyDescent="0.2"/>
    <row r="32180" ht="10.199999999999999" hidden="1" x14ac:dyDescent="0.2"/>
    <row r="32181" ht="10.199999999999999" hidden="1" x14ac:dyDescent="0.2"/>
    <row r="32182" ht="10.199999999999999" hidden="1" x14ac:dyDescent="0.2"/>
    <row r="32183" ht="10.199999999999999" hidden="1" x14ac:dyDescent="0.2"/>
    <row r="32184" ht="10.199999999999999" hidden="1" x14ac:dyDescent="0.2"/>
    <row r="32185" ht="10.199999999999999" hidden="1" x14ac:dyDescent="0.2"/>
    <row r="32186" ht="10.199999999999999" hidden="1" x14ac:dyDescent="0.2"/>
    <row r="32187" ht="10.199999999999999" hidden="1" x14ac:dyDescent="0.2"/>
    <row r="32188" ht="10.199999999999999" hidden="1" x14ac:dyDescent="0.2"/>
    <row r="32189" ht="10.199999999999999" hidden="1" x14ac:dyDescent="0.2"/>
    <row r="32190" ht="10.199999999999999" hidden="1" x14ac:dyDescent="0.2"/>
    <row r="32191" ht="10.199999999999999" hidden="1" x14ac:dyDescent="0.2"/>
    <row r="32192" ht="10.199999999999999" hidden="1" x14ac:dyDescent="0.2"/>
    <row r="32193" ht="10.199999999999999" hidden="1" x14ac:dyDescent="0.2"/>
    <row r="32194" ht="10.199999999999999" hidden="1" x14ac:dyDescent="0.2"/>
    <row r="32195" ht="10.199999999999999" hidden="1" x14ac:dyDescent="0.2"/>
    <row r="32196" ht="10.199999999999999" hidden="1" x14ac:dyDescent="0.2"/>
    <row r="32197" ht="10.199999999999999" hidden="1" x14ac:dyDescent="0.2"/>
    <row r="32198" ht="10.199999999999999" hidden="1" x14ac:dyDescent="0.2"/>
    <row r="32199" ht="10.199999999999999" hidden="1" x14ac:dyDescent="0.2"/>
    <row r="32200" ht="10.199999999999999" hidden="1" x14ac:dyDescent="0.2"/>
    <row r="32201" ht="10.199999999999999" hidden="1" x14ac:dyDescent="0.2"/>
    <row r="32202" ht="10.199999999999999" hidden="1" x14ac:dyDescent="0.2"/>
    <row r="32203" ht="10.199999999999999" hidden="1" x14ac:dyDescent="0.2"/>
    <row r="32204" ht="10.199999999999999" hidden="1" x14ac:dyDescent="0.2"/>
    <row r="32205" ht="10.199999999999999" hidden="1" x14ac:dyDescent="0.2"/>
    <row r="32206" ht="10.199999999999999" hidden="1" x14ac:dyDescent="0.2"/>
    <row r="32207" ht="10.199999999999999" hidden="1" x14ac:dyDescent="0.2"/>
    <row r="32208" ht="10.199999999999999" hidden="1" x14ac:dyDescent="0.2"/>
    <row r="32209" ht="10.199999999999999" hidden="1" x14ac:dyDescent="0.2"/>
    <row r="32210" ht="10.199999999999999" hidden="1" x14ac:dyDescent="0.2"/>
    <row r="32211" ht="10.199999999999999" hidden="1" x14ac:dyDescent="0.2"/>
    <row r="32212" ht="10.199999999999999" hidden="1" x14ac:dyDescent="0.2"/>
    <row r="32213" ht="10.199999999999999" hidden="1" x14ac:dyDescent="0.2"/>
    <row r="32214" ht="10.199999999999999" hidden="1" x14ac:dyDescent="0.2"/>
    <row r="32215" ht="10.199999999999999" hidden="1" x14ac:dyDescent="0.2"/>
    <row r="32216" ht="10.199999999999999" hidden="1" x14ac:dyDescent="0.2"/>
    <row r="32217" ht="10.199999999999999" hidden="1" x14ac:dyDescent="0.2"/>
    <row r="32218" ht="10.199999999999999" hidden="1" x14ac:dyDescent="0.2"/>
    <row r="32219" ht="10.199999999999999" hidden="1" x14ac:dyDescent="0.2"/>
    <row r="32220" ht="10.199999999999999" hidden="1" x14ac:dyDescent="0.2"/>
    <row r="32221" ht="10.199999999999999" hidden="1" x14ac:dyDescent="0.2"/>
    <row r="32222" ht="10.199999999999999" hidden="1" x14ac:dyDescent="0.2"/>
    <row r="32223" ht="10.199999999999999" hidden="1" x14ac:dyDescent="0.2"/>
    <row r="32224" ht="10.199999999999999" hidden="1" x14ac:dyDescent="0.2"/>
    <row r="32225" ht="10.199999999999999" hidden="1" x14ac:dyDescent="0.2"/>
    <row r="32226" ht="10.199999999999999" hidden="1" x14ac:dyDescent="0.2"/>
    <row r="32227" ht="10.199999999999999" hidden="1" x14ac:dyDescent="0.2"/>
    <row r="32228" ht="10.199999999999999" hidden="1" x14ac:dyDescent="0.2"/>
    <row r="32229" ht="10.199999999999999" hidden="1" x14ac:dyDescent="0.2"/>
    <row r="32230" ht="10.199999999999999" hidden="1" x14ac:dyDescent="0.2"/>
    <row r="32231" ht="10.199999999999999" hidden="1" x14ac:dyDescent="0.2"/>
    <row r="32232" ht="10.199999999999999" hidden="1" x14ac:dyDescent="0.2"/>
    <row r="32233" ht="10.199999999999999" hidden="1" x14ac:dyDescent="0.2"/>
    <row r="32234" ht="10.199999999999999" hidden="1" x14ac:dyDescent="0.2"/>
    <row r="32235" ht="10.199999999999999" hidden="1" x14ac:dyDescent="0.2"/>
    <row r="32236" ht="10.199999999999999" hidden="1" x14ac:dyDescent="0.2"/>
    <row r="32237" ht="10.199999999999999" hidden="1" x14ac:dyDescent="0.2"/>
    <row r="32238" ht="10.199999999999999" hidden="1" x14ac:dyDescent="0.2"/>
    <row r="32239" ht="10.199999999999999" hidden="1" x14ac:dyDescent="0.2"/>
    <row r="32240" ht="10.199999999999999" hidden="1" x14ac:dyDescent="0.2"/>
    <row r="32241" ht="10.199999999999999" hidden="1" x14ac:dyDescent="0.2"/>
    <row r="32242" ht="10.199999999999999" hidden="1" x14ac:dyDescent="0.2"/>
    <row r="32243" ht="10.199999999999999" hidden="1" x14ac:dyDescent="0.2"/>
    <row r="32244" ht="10.199999999999999" hidden="1" x14ac:dyDescent="0.2"/>
    <row r="32245" ht="10.199999999999999" hidden="1" x14ac:dyDescent="0.2"/>
    <row r="32246" ht="10.199999999999999" hidden="1" x14ac:dyDescent="0.2"/>
    <row r="32247" ht="10.199999999999999" hidden="1" x14ac:dyDescent="0.2"/>
    <row r="32248" ht="10.199999999999999" hidden="1" x14ac:dyDescent="0.2"/>
    <row r="32249" ht="10.199999999999999" hidden="1" x14ac:dyDescent="0.2"/>
    <row r="32250" ht="10.199999999999999" hidden="1" x14ac:dyDescent="0.2"/>
    <row r="32251" ht="10.199999999999999" hidden="1" x14ac:dyDescent="0.2"/>
    <row r="32252" ht="10.199999999999999" hidden="1" x14ac:dyDescent="0.2"/>
    <row r="32253" ht="10.199999999999999" hidden="1" x14ac:dyDescent="0.2"/>
    <row r="32254" ht="10.199999999999999" hidden="1" x14ac:dyDescent="0.2"/>
    <row r="32255" ht="10.199999999999999" hidden="1" x14ac:dyDescent="0.2"/>
    <row r="32256" ht="10.199999999999999" hidden="1" x14ac:dyDescent="0.2"/>
    <row r="32257" ht="10.199999999999999" hidden="1" x14ac:dyDescent="0.2"/>
    <row r="32258" ht="10.199999999999999" hidden="1" x14ac:dyDescent="0.2"/>
    <row r="32259" ht="10.199999999999999" hidden="1" x14ac:dyDescent="0.2"/>
    <row r="32260" ht="10.199999999999999" hidden="1" x14ac:dyDescent="0.2"/>
    <row r="32261" ht="10.199999999999999" hidden="1" x14ac:dyDescent="0.2"/>
    <row r="32262" ht="10.199999999999999" hidden="1" x14ac:dyDescent="0.2"/>
    <row r="32263" ht="10.199999999999999" hidden="1" x14ac:dyDescent="0.2"/>
    <row r="32264" ht="10.199999999999999" hidden="1" x14ac:dyDescent="0.2"/>
    <row r="32265" ht="10.199999999999999" hidden="1" x14ac:dyDescent="0.2"/>
    <row r="32266" ht="10.199999999999999" hidden="1" x14ac:dyDescent="0.2"/>
    <row r="32267" ht="10.199999999999999" hidden="1" x14ac:dyDescent="0.2"/>
    <row r="32268" ht="10.199999999999999" hidden="1" x14ac:dyDescent="0.2"/>
    <row r="32269" ht="10.199999999999999" hidden="1" x14ac:dyDescent="0.2"/>
    <row r="32270" ht="10.199999999999999" hidden="1" x14ac:dyDescent="0.2"/>
    <row r="32271" ht="10.199999999999999" hidden="1" x14ac:dyDescent="0.2"/>
    <row r="32272" ht="10.199999999999999" hidden="1" x14ac:dyDescent="0.2"/>
    <row r="32273" ht="10.199999999999999" hidden="1" x14ac:dyDescent="0.2"/>
    <row r="32274" ht="10.199999999999999" hidden="1" x14ac:dyDescent="0.2"/>
    <row r="32275" ht="10.199999999999999" hidden="1" x14ac:dyDescent="0.2"/>
    <row r="32276" ht="10.199999999999999" hidden="1" x14ac:dyDescent="0.2"/>
    <row r="32277" ht="10.199999999999999" hidden="1" x14ac:dyDescent="0.2"/>
    <row r="32278" ht="10.199999999999999" hidden="1" x14ac:dyDescent="0.2"/>
    <row r="32279" ht="10.199999999999999" hidden="1" x14ac:dyDescent="0.2"/>
    <row r="32280" ht="10.199999999999999" hidden="1" x14ac:dyDescent="0.2"/>
    <row r="32281" ht="10.199999999999999" hidden="1" x14ac:dyDescent="0.2"/>
    <row r="32282" ht="10.199999999999999" hidden="1" x14ac:dyDescent="0.2"/>
    <row r="32283" ht="10.199999999999999" hidden="1" x14ac:dyDescent="0.2"/>
    <row r="32284" ht="10.199999999999999" hidden="1" x14ac:dyDescent="0.2"/>
    <row r="32285" ht="10.199999999999999" hidden="1" x14ac:dyDescent="0.2"/>
    <row r="32286" ht="10.199999999999999" hidden="1" x14ac:dyDescent="0.2"/>
    <row r="32287" ht="10.199999999999999" hidden="1" x14ac:dyDescent="0.2"/>
    <row r="32288" ht="10.199999999999999" hidden="1" x14ac:dyDescent="0.2"/>
    <row r="32289" ht="10.199999999999999" hidden="1" x14ac:dyDescent="0.2"/>
    <row r="32290" ht="10.199999999999999" hidden="1" x14ac:dyDescent="0.2"/>
    <row r="32291" ht="10.199999999999999" hidden="1" x14ac:dyDescent="0.2"/>
    <row r="32292" ht="10.199999999999999" hidden="1" x14ac:dyDescent="0.2"/>
    <row r="32293" ht="10.199999999999999" hidden="1" x14ac:dyDescent="0.2"/>
    <row r="32294" ht="10.199999999999999" hidden="1" x14ac:dyDescent="0.2"/>
    <row r="32295" ht="10.199999999999999" hidden="1" x14ac:dyDescent="0.2"/>
    <row r="32296" ht="10.199999999999999" hidden="1" x14ac:dyDescent="0.2"/>
    <row r="32297" ht="10.199999999999999" hidden="1" x14ac:dyDescent="0.2"/>
    <row r="32298" ht="10.199999999999999" hidden="1" x14ac:dyDescent="0.2"/>
    <row r="32299" ht="10.199999999999999" hidden="1" x14ac:dyDescent="0.2"/>
    <row r="32300" ht="10.199999999999999" hidden="1" x14ac:dyDescent="0.2"/>
    <row r="32301" ht="10.199999999999999" hidden="1" x14ac:dyDescent="0.2"/>
    <row r="32302" ht="10.199999999999999" hidden="1" x14ac:dyDescent="0.2"/>
    <row r="32303" ht="10.199999999999999" hidden="1" x14ac:dyDescent="0.2"/>
    <row r="32304" ht="10.199999999999999" hidden="1" x14ac:dyDescent="0.2"/>
    <row r="32305" ht="10.199999999999999" hidden="1" x14ac:dyDescent="0.2"/>
    <row r="32306" ht="10.199999999999999" hidden="1" x14ac:dyDescent="0.2"/>
    <row r="32307" ht="10.199999999999999" hidden="1" x14ac:dyDescent="0.2"/>
    <row r="32308" ht="10.199999999999999" hidden="1" x14ac:dyDescent="0.2"/>
    <row r="32309" ht="10.199999999999999" hidden="1" x14ac:dyDescent="0.2"/>
    <row r="32310" ht="10.199999999999999" hidden="1" x14ac:dyDescent="0.2"/>
    <row r="32311" ht="10.199999999999999" hidden="1" x14ac:dyDescent="0.2"/>
    <row r="32312" ht="10.199999999999999" hidden="1" x14ac:dyDescent="0.2"/>
    <row r="32313" ht="10.199999999999999" hidden="1" x14ac:dyDescent="0.2"/>
    <row r="32314" ht="10.199999999999999" hidden="1" x14ac:dyDescent="0.2"/>
    <row r="32315" ht="10.199999999999999" hidden="1" x14ac:dyDescent="0.2"/>
    <row r="32316" ht="10.199999999999999" hidden="1" x14ac:dyDescent="0.2"/>
    <row r="32317" ht="10.199999999999999" hidden="1" x14ac:dyDescent="0.2"/>
    <row r="32318" ht="10.199999999999999" hidden="1" x14ac:dyDescent="0.2"/>
    <row r="32319" ht="10.199999999999999" hidden="1" x14ac:dyDescent="0.2"/>
    <row r="32320" ht="10.199999999999999" hidden="1" x14ac:dyDescent="0.2"/>
    <row r="32321" ht="10.199999999999999" hidden="1" x14ac:dyDescent="0.2"/>
    <row r="32322" ht="10.199999999999999" hidden="1" x14ac:dyDescent="0.2"/>
    <row r="32323" ht="10.199999999999999" hidden="1" x14ac:dyDescent="0.2"/>
    <row r="32324" ht="10.199999999999999" hidden="1" x14ac:dyDescent="0.2"/>
    <row r="32325" ht="10.199999999999999" hidden="1" x14ac:dyDescent="0.2"/>
    <row r="32326" ht="10.199999999999999" hidden="1" x14ac:dyDescent="0.2"/>
    <row r="32327" ht="10.199999999999999" hidden="1" x14ac:dyDescent="0.2"/>
    <row r="32328" ht="10.199999999999999" hidden="1" x14ac:dyDescent="0.2"/>
    <row r="32329" ht="10.199999999999999" hidden="1" x14ac:dyDescent="0.2"/>
    <row r="32330" ht="10.199999999999999" hidden="1" x14ac:dyDescent="0.2"/>
    <row r="32331" ht="10.199999999999999" hidden="1" x14ac:dyDescent="0.2"/>
    <row r="32332" ht="10.199999999999999" hidden="1" x14ac:dyDescent="0.2"/>
    <row r="32333" ht="10.199999999999999" hidden="1" x14ac:dyDescent="0.2"/>
    <row r="32334" ht="10.199999999999999" hidden="1" x14ac:dyDescent="0.2"/>
    <row r="32335" ht="10.199999999999999" hidden="1" x14ac:dyDescent="0.2"/>
    <row r="32336" ht="10.199999999999999" hidden="1" x14ac:dyDescent="0.2"/>
    <row r="32337" ht="10.199999999999999" hidden="1" x14ac:dyDescent="0.2"/>
    <row r="32338" ht="10.199999999999999" hidden="1" x14ac:dyDescent="0.2"/>
    <row r="32339" ht="10.199999999999999" hidden="1" x14ac:dyDescent="0.2"/>
    <row r="32340" ht="10.199999999999999" hidden="1" x14ac:dyDescent="0.2"/>
    <row r="32341" ht="10.199999999999999" hidden="1" x14ac:dyDescent="0.2"/>
    <row r="32342" ht="10.199999999999999" hidden="1" x14ac:dyDescent="0.2"/>
    <row r="32343" ht="10.199999999999999" hidden="1" x14ac:dyDescent="0.2"/>
    <row r="32344" ht="10.199999999999999" hidden="1" x14ac:dyDescent="0.2"/>
    <row r="32345" ht="10.199999999999999" hidden="1" x14ac:dyDescent="0.2"/>
    <row r="32346" ht="10.199999999999999" hidden="1" x14ac:dyDescent="0.2"/>
    <row r="32347" ht="10.199999999999999" hidden="1" x14ac:dyDescent="0.2"/>
    <row r="32348" ht="10.199999999999999" hidden="1" x14ac:dyDescent="0.2"/>
    <row r="32349" ht="10.199999999999999" hidden="1" x14ac:dyDescent="0.2"/>
    <row r="32350" ht="10.199999999999999" hidden="1" x14ac:dyDescent="0.2"/>
    <row r="32351" ht="10.199999999999999" hidden="1" x14ac:dyDescent="0.2"/>
    <row r="32352" ht="10.199999999999999" hidden="1" x14ac:dyDescent="0.2"/>
    <row r="32353" ht="10.199999999999999" hidden="1" x14ac:dyDescent="0.2"/>
    <row r="32354" ht="10.199999999999999" hidden="1" x14ac:dyDescent="0.2"/>
    <row r="32355" ht="10.199999999999999" hidden="1" x14ac:dyDescent="0.2"/>
    <row r="32356" ht="10.199999999999999" hidden="1" x14ac:dyDescent="0.2"/>
    <row r="32357" ht="10.199999999999999" hidden="1" x14ac:dyDescent="0.2"/>
    <row r="32358" ht="10.199999999999999" hidden="1" x14ac:dyDescent="0.2"/>
    <row r="32359" ht="10.199999999999999" hidden="1" x14ac:dyDescent="0.2"/>
    <row r="32360" ht="10.199999999999999" hidden="1" x14ac:dyDescent="0.2"/>
    <row r="32361" ht="10.199999999999999" hidden="1" x14ac:dyDescent="0.2"/>
    <row r="32362" ht="10.199999999999999" hidden="1" x14ac:dyDescent="0.2"/>
    <row r="32363" ht="10.199999999999999" hidden="1" x14ac:dyDescent="0.2"/>
    <row r="32364" ht="10.199999999999999" hidden="1" x14ac:dyDescent="0.2"/>
    <row r="32365" ht="10.199999999999999" hidden="1" x14ac:dyDescent="0.2"/>
    <row r="32366" ht="10.199999999999999" hidden="1" x14ac:dyDescent="0.2"/>
    <row r="32367" ht="10.199999999999999" hidden="1" x14ac:dyDescent="0.2"/>
    <row r="32368" ht="10.199999999999999" hidden="1" x14ac:dyDescent="0.2"/>
    <row r="32369" ht="10.199999999999999" hidden="1" x14ac:dyDescent="0.2"/>
    <row r="32370" ht="10.199999999999999" hidden="1" x14ac:dyDescent="0.2"/>
    <row r="32371" ht="10.199999999999999" hidden="1" x14ac:dyDescent="0.2"/>
    <row r="32372" ht="10.199999999999999" hidden="1" x14ac:dyDescent="0.2"/>
    <row r="32373" ht="10.199999999999999" hidden="1" x14ac:dyDescent="0.2"/>
    <row r="32374" ht="10.199999999999999" hidden="1" x14ac:dyDescent="0.2"/>
    <row r="32375" ht="10.199999999999999" hidden="1" x14ac:dyDescent="0.2"/>
    <row r="32376" ht="10.199999999999999" hidden="1" x14ac:dyDescent="0.2"/>
    <row r="32377" ht="10.199999999999999" hidden="1" x14ac:dyDescent="0.2"/>
    <row r="32378" ht="10.199999999999999" hidden="1" x14ac:dyDescent="0.2"/>
    <row r="32379" ht="10.199999999999999" hidden="1" x14ac:dyDescent="0.2"/>
    <row r="32380" ht="10.199999999999999" hidden="1" x14ac:dyDescent="0.2"/>
    <row r="32381" ht="10.199999999999999" hidden="1" x14ac:dyDescent="0.2"/>
    <row r="32382" ht="10.199999999999999" hidden="1" x14ac:dyDescent="0.2"/>
    <row r="32383" ht="10.199999999999999" hidden="1" x14ac:dyDescent="0.2"/>
    <row r="32384" ht="10.199999999999999" hidden="1" x14ac:dyDescent="0.2"/>
    <row r="32385" ht="10.199999999999999" hidden="1" x14ac:dyDescent="0.2"/>
    <row r="32386" ht="10.199999999999999" hidden="1" x14ac:dyDescent="0.2"/>
    <row r="32387" ht="10.199999999999999" hidden="1" x14ac:dyDescent="0.2"/>
    <row r="32388" ht="10.199999999999999" hidden="1" x14ac:dyDescent="0.2"/>
    <row r="32389" ht="10.199999999999999" hidden="1" x14ac:dyDescent="0.2"/>
    <row r="32390" ht="10.199999999999999" hidden="1" x14ac:dyDescent="0.2"/>
    <row r="32391" ht="10.199999999999999" hidden="1" x14ac:dyDescent="0.2"/>
    <row r="32392" ht="10.199999999999999" hidden="1" x14ac:dyDescent="0.2"/>
    <row r="32393" ht="10.199999999999999" hidden="1" x14ac:dyDescent="0.2"/>
    <row r="32394" ht="10.199999999999999" hidden="1" x14ac:dyDescent="0.2"/>
    <row r="32395" ht="10.199999999999999" hidden="1" x14ac:dyDescent="0.2"/>
    <row r="32396" ht="10.199999999999999" hidden="1" x14ac:dyDescent="0.2"/>
    <row r="32397" ht="10.199999999999999" hidden="1" x14ac:dyDescent="0.2"/>
    <row r="32398" ht="10.199999999999999" hidden="1" x14ac:dyDescent="0.2"/>
    <row r="32399" ht="10.199999999999999" hidden="1" x14ac:dyDescent="0.2"/>
    <row r="32400" ht="10.199999999999999" hidden="1" x14ac:dyDescent="0.2"/>
    <row r="32401" ht="10.199999999999999" hidden="1" x14ac:dyDescent="0.2"/>
    <row r="32402" ht="10.199999999999999" hidden="1" x14ac:dyDescent="0.2"/>
    <row r="32403" ht="10.199999999999999" hidden="1" x14ac:dyDescent="0.2"/>
    <row r="32404" ht="10.199999999999999" hidden="1" x14ac:dyDescent="0.2"/>
    <row r="32405" ht="10.199999999999999" hidden="1" x14ac:dyDescent="0.2"/>
    <row r="32406" ht="10.199999999999999" hidden="1" x14ac:dyDescent="0.2"/>
    <row r="32407" ht="10.199999999999999" hidden="1" x14ac:dyDescent="0.2"/>
    <row r="32408" ht="10.199999999999999" hidden="1" x14ac:dyDescent="0.2"/>
    <row r="32409" ht="10.199999999999999" hidden="1" x14ac:dyDescent="0.2"/>
    <row r="32410" ht="10.199999999999999" hidden="1" x14ac:dyDescent="0.2"/>
    <row r="32411" ht="10.199999999999999" hidden="1" x14ac:dyDescent="0.2"/>
    <row r="32412" ht="10.199999999999999" hidden="1" x14ac:dyDescent="0.2"/>
    <row r="32413" ht="10.199999999999999" hidden="1" x14ac:dyDescent="0.2"/>
    <row r="32414" ht="10.199999999999999" hidden="1" x14ac:dyDescent="0.2"/>
    <row r="32415" ht="10.199999999999999" hidden="1" x14ac:dyDescent="0.2"/>
    <row r="32416" ht="10.199999999999999" hidden="1" x14ac:dyDescent="0.2"/>
    <row r="32417" ht="10.199999999999999" hidden="1" x14ac:dyDescent="0.2"/>
    <row r="32418" ht="10.199999999999999" hidden="1" x14ac:dyDescent="0.2"/>
    <row r="32419" ht="10.199999999999999" hidden="1" x14ac:dyDescent="0.2"/>
    <row r="32420" ht="10.199999999999999" hidden="1" x14ac:dyDescent="0.2"/>
    <row r="32421" ht="10.199999999999999" hidden="1" x14ac:dyDescent="0.2"/>
    <row r="32422" ht="10.199999999999999" hidden="1" x14ac:dyDescent="0.2"/>
    <row r="32423" ht="10.199999999999999" hidden="1" x14ac:dyDescent="0.2"/>
    <row r="32424" ht="10.199999999999999" hidden="1" x14ac:dyDescent="0.2"/>
    <row r="32425" ht="10.199999999999999" hidden="1" x14ac:dyDescent="0.2"/>
    <row r="32426" ht="10.199999999999999" hidden="1" x14ac:dyDescent="0.2"/>
    <row r="32427" ht="10.199999999999999" hidden="1" x14ac:dyDescent="0.2"/>
    <row r="32428" ht="10.199999999999999" hidden="1" x14ac:dyDescent="0.2"/>
    <row r="32429" ht="10.199999999999999" hidden="1" x14ac:dyDescent="0.2"/>
    <row r="32430" ht="10.199999999999999" hidden="1" x14ac:dyDescent="0.2"/>
    <row r="32431" ht="10.199999999999999" hidden="1" x14ac:dyDescent="0.2"/>
    <row r="32432" ht="10.199999999999999" hidden="1" x14ac:dyDescent="0.2"/>
    <row r="32433" ht="10.199999999999999" hidden="1" x14ac:dyDescent="0.2"/>
    <row r="32434" ht="10.199999999999999" hidden="1" x14ac:dyDescent="0.2"/>
    <row r="32435" ht="10.199999999999999" hidden="1" x14ac:dyDescent="0.2"/>
    <row r="32436" ht="10.199999999999999" hidden="1" x14ac:dyDescent="0.2"/>
    <row r="32437" ht="10.199999999999999" hidden="1" x14ac:dyDescent="0.2"/>
    <row r="32438" ht="10.199999999999999" hidden="1" x14ac:dyDescent="0.2"/>
    <row r="32439" ht="10.199999999999999" hidden="1" x14ac:dyDescent="0.2"/>
    <row r="32440" ht="10.199999999999999" hidden="1" x14ac:dyDescent="0.2"/>
    <row r="32441" ht="10.199999999999999" hidden="1" x14ac:dyDescent="0.2"/>
    <row r="32442" ht="10.199999999999999" hidden="1" x14ac:dyDescent="0.2"/>
    <row r="32443" ht="10.199999999999999" hidden="1" x14ac:dyDescent="0.2"/>
    <row r="32444" ht="10.199999999999999" hidden="1" x14ac:dyDescent="0.2"/>
    <row r="32445" ht="10.199999999999999" hidden="1" x14ac:dyDescent="0.2"/>
    <row r="32446" ht="10.199999999999999" hidden="1" x14ac:dyDescent="0.2"/>
    <row r="32447" ht="10.199999999999999" hidden="1" x14ac:dyDescent="0.2"/>
    <row r="32448" ht="10.199999999999999" hidden="1" x14ac:dyDescent="0.2"/>
    <row r="32449" ht="10.199999999999999" hidden="1" x14ac:dyDescent="0.2"/>
    <row r="32450" ht="10.199999999999999" hidden="1" x14ac:dyDescent="0.2"/>
    <row r="32451" ht="10.199999999999999" hidden="1" x14ac:dyDescent="0.2"/>
    <row r="32452" ht="10.199999999999999" hidden="1" x14ac:dyDescent="0.2"/>
    <row r="32453" ht="10.199999999999999" hidden="1" x14ac:dyDescent="0.2"/>
    <row r="32454" ht="10.199999999999999" hidden="1" x14ac:dyDescent="0.2"/>
    <row r="32455" ht="10.199999999999999" hidden="1" x14ac:dyDescent="0.2"/>
    <row r="32456" ht="10.199999999999999" hidden="1" x14ac:dyDescent="0.2"/>
    <row r="32457" ht="10.199999999999999" hidden="1" x14ac:dyDescent="0.2"/>
    <row r="32458" ht="10.199999999999999" hidden="1" x14ac:dyDescent="0.2"/>
    <row r="32459" ht="10.199999999999999" hidden="1" x14ac:dyDescent="0.2"/>
    <row r="32460" ht="10.199999999999999" hidden="1" x14ac:dyDescent="0.2"/>
    <row r="32461" ht="10.199999999999999" hidden="1" x14ac:dyDescent="0.2"/>
    <row r="32462" ht="10.199999999999999" hidden="1" x14ac:dyDescent="0.2"/>
    <row r="32463" ht="10.199999999999999" hidden="1" x14ac:dyDescent="0.2"/>
    <row r="32464" ht="10.199999999999999" hidden="1" x14ac:dyDescent="0.2"/>
    <row r="32465" ht="10.199999999999999" hidden="1" x14ac:dyDescent="0.2"/>
    <row r="32466" ht="10.199999999999999" hidden="1" x14ac:dyDescent="0.2"/>
    <row r="32467" ht="10.199999999999999" hidden="1" x14ac:dyDescent="0.2"/>
    <row r="32468" ht="10.199999999999999" hidden="1" x14ac:dyDescent="0.2"/>
    <row r="32469" ht="10.199999999999999" hidden="1" x14ac:dyDescent="0.2"/>
    <row r="32470" ht="10.199999999999999" hidden="1" x14ac:dyDescent="0.2"/>
    <row r="32471" ht="10.199999999999999" hidden="1" x14ac:dyDescent="0.2"/>
    <row r="32472" ht="10.199999999999999" hidden="1" x14ac:dyDescent="0.2"/>
    <row r="32473" ht="10.199999999999999" hidden="1" x14ac:dyDescent="0.2"/>
    <row r="32474" ht="10.199999999999999" hidden="1" x14ac:dyDescent="0.2"/>
    <row r="32475" ht="10.199999999999999" hidden="1" x14ac:dyDescent="0.2"/>
    <row r="32476" ht="10.199999999999999" hidden="1" x14ac:dyDescent="0.2"/>
    <row r="32477" ht="10.199999999999999" hidden="1" x14ac:dyDescent="0.2"/>
    <row r="32478" ht="10.199999999999999" hidden="1" x14ac:dyDescent="0.2"/>
    <row r="32479" ht="10.199999999999999" hidden="1" x14ac:dyDescent="0.2"/>
    <row r="32480" ht="10.199999999999999" hidden="1" x14ac:dyDescent="0.2"/>
    <row r="32481" ht="10.199999999999999" hidden="1" x14ac:dyDescent="0.2"/>
    <row r="32482" ht="10.199999999999999" hidden="1" x14ac:dyDescent="0.2"/>
    <row r="32483" ht="10.199999999999999" hidden="1" x14ac:dyDescent="0.2"/>
    <row r="32484" ht="10.199999999999999" hidden="1" x14ac:dyDescent="0.2"/>
    <row r="32485" ht="10.199999999999999" hidden="1" x14ac:dyDescent="0.2"/>
    <row r="32486" ht="10.199999999999999" hidden="1" x14ac:dyDescent="0.2"/>
    <row r="32487" ht="10.199999999999999" hidden="1" x14ac:dyDescent="0.2"/>
    <row r="32488" ht="10.199999999999999" hidden="1" x14ac:dyDescent="0.2"/>
    <row r="32489" ht="10.199999999999999" hidden="1" x14ac:dyDescent="0.2"/>
    <row r="32490" ht="10.199999999999999" hidden="1" x14ac:dyDescent="0.2"/>
    <row r="32491" ht="10.199999999999999" hidden="1" x14ac:dyDescent="0.2"/>
    <row r="32492" ht="10.199999999999999" hidden="1" x14ac:dyDescent="0.2"/>
    <row r="32493" ht="10.199999999999999" hidden="1" x14ac:dyDescent="0.2"/>
    <row r="32494" ht="10.199999999999999" hidden="1" x14ac:dyDescent="0.2"/>
    <row r="32495" ht="10.199999999999999" hidden="1" x14ac:dyDescent="0.2"/>
    <row r="32496" ht="10.199999999999999" hidden="1" x14ac:dyDescent="0.2"/>
    <row r="32497" ht="10.199999999999999" hidden="1" x14ac:dyDescent="0.2"/>
    <row r="32498" ht="10.199999999999999" hidden="1" x14ac:dyDescent="0.2"/>
    <row r="32499" ht="10.199999999999999" hidden="1" x14ac:dyDescent="0.2"/>
    <row r="32500" ht="10.199999999999999" hidden="1" x14ac:dyDescent="0.2"/>
    <row r="32501" ht="10.199999999999999" hidden="1" x14ac:dyDescent="0.2"/>
    <row r="32502" ht="10.199999999999999" hidden="1" x14ac:dyDescent="0.2"/>
    <row r="32503" ht="10.199999999999999" hidden="1" x14ac:dyDescent="0.2"/>
    <row r="32504" ht="10.199999999999999" hidden="1" x14ac:dyDescent="0.2"/>
    <row r="32505" ht="10.199999999999999" hidden="1" x14ac:dyDescent="0.2"/>
    <row r="32506" ht="10.199999999999999" hidden="1" x14ac:dyDescent="0.2"/>
    <row r="32507" ht="10.199999999999999" hidden="1" x14ac:dyDescent="0.2"/>
    <row r="32508" ht="10.199999999999999" hidden="1" x14ac:dyDescent="0.2"/>
    <row r="32509" ht="10.199999999999999" hidden="1" x14ac:dyDescent="0.2"/>
    <row r="32510" ht="10.199999999999999" hidden="1" x14ac:dyDescent="0.2"/>
    <row r="32511" ht="10.199999999999999" hidden="1" x14ac:dyDescent="0.2"/>
    <row r="32512" ht="10.199999999999999" hidden="1" x14ac:dyDescent="0.2"/>
    <row r="32513" ht="10.199999999999999" hidden="1" x14ac:dyDescent="0.2"/>
    <row r="32514" ht="10.199999999999999" hidden="1" x14ac:dyDescent="0.2"/>
    <row r="32515" ht="10.199999999999999" hidden="1" x14ac:dyDescent="0.2"/>
    <row r="32516" ht="10.199999999999999" hidden="1" x14ac:dyDescent="0.2"/>
    <row r="32517" ht="10.199999999999999" hidden="1" x14ac:dyDescent="0.2"/>
    <row r="32518" ht="10.199999999999999" hidden="1" x14ac:dyDescent="0.2"/>
    <row r="32519" ht="10.199999999999999" hidden="1" x14ac:dyDescent="0.2"/>
    <row r="32520" ht="10.199999999999999" hidden="1" x14ac:dyDescent="0.2"/>
    <row r="32521" ht="10.199999999999999" hidden="1" x14ac:dyDescent="0.2"/>
    <row r="32522" ht="10.199999999999999" hidden="1" x14ac:dyDescent="0.2"/>
    <row r="32523" ht="10.199999999999999" hidden="1" x14ac:dyDescent="0.2"/>
    <row r="32524" ht="10.199999999999999" hidden="1" x14ac:dyDescent="0.2"/>
    <row r="32525" ht="10.199999999999999" hidden="1" x14ac:dyDescent="0.2"/>
    <row r="32526" ht="10.199999999999999" hidden="1" x14ac:dyDescent="0.2"/>
    <row r="32527" ht="10.199999999999999" hidden="1" x14ac:dyDescent="0.2"/>
    <row r="32528" ht="10.199999999999999" hidden="1" x14ac:dyDescent="0.2"/>
    <row r="32529" ht="10.199999999999999" hidden="1" x14ac:dyDescent="0.2"/>
    <row r="32530" ht="10.199999999999999" hidden="1" x14ac:dyDescent="0.2"/>
    <row r="32531" ht="10.199999999999999" hidden="1" x14ac:dyDescent="0.2"/>
    <row r="32532" ht="10.199999999999999" hidden="1" x14ac:dyDescent="0.2"/>
    <row r="32533" ht="10.199999999999999" hidden="1" x14ac:dyDescent="0.2"/>
    <row r="32534" ht="10.199999999999999" hidden="1" x14ac:dyDescent="0.2"/>
    <row r="32535" ht="10.199999999999999" hidden="1" x14ac:dyDescent="0.2"/>
    <row r="32536" ht="10.199999999999999" hidden="1" x14ac:dyDescent="0.2"/>
    <row r="32537" ht="10.199999999999999" hidden="1" x14ac:dyDescent="0.2"/>
    <row r="32538" ht="10.199999999999999" hidden="1" x14ac:dyDescent="0.2"/>
    <row r="32539" ht="10.199999999999999" hidden="1" x14ac:dyDescent="0.2"/>
    <row r="32540" ht="10.199999999999999" hidden="1" x14ac:dyDescent="0.2"/>
    <row r="32541" ht="10.199999999999999" hidden="1" x14ac:dyDescent="0.2"/>
    <row r="32542" ht="10.199999999999999" hidden="1" x14ac:dyDescent="0.2"/>
    <row r="32543" ht="10.199999999999999" hidden="1" x14ac:dyDescent="0.2"/>
    <row r="32544" ht="10.199999999999999" hidden="1" x14ac:dyDescent="0.2"/>
    <row r="32545" ht="10.199999999999999" hidden="1" x14ac:dyDescent="0.2"/>
    <row r="32546" ht="10.199999999999999" hidden="1" x14ac:dyDescent="0.2"/>
    <row r="32547" ht="10.199999999999999" hidden="1" x14ac:dyDescent="0.2"/>
    <row r="32548" ht="10.199999999999999" hidden="1" x14ac:dyDescent="0.2"/>
    <row r="32549" ht="10.199999999999999" hidden="1" x14ac:dyDescent="0.2"/>
    <row r="32550" ht="10.199999999999999" hidden="1" x14ac:dyDescent="0.2"/>
    <row r="32551" ht="10.199999999999999" hidden="1" x14ac:dyDescent="0.2"/>
    <row r="32552" ht="10.199999999999999" hidden="1" x14ac:dyDescent="0.2"/>
    <row r="32553" ht="10.199999999999999" hidden="1" x14ac:dyDescent="0.2"/>
    <row r="32554" ht="10.199999999999999" hidden="1" x14ac:dyDescent="0.2"/>
    <row r="32555" ht="10.199999999999999" hidden="1" x14ac:dyDescent="0.2"/>
    <row r="32556" ht="10.199999999999999" hidden="1" x14ac:dyDescent="0.2"/>
    <row r="32557" ht="10.199999999999999" hidden="1" x14ac:dyDescent="0.2"/>
    <row r="32558" ht="10.199999999999999" hidden="1" x14ac:dyDescent="0.2"/>
    <row r="32559" ht="10.199999999999999" hidden="1" x14ac:dyDescent="0.2"/>
    <row r="32560" ht="10.199999999999999" hidden="1" x14ac:dyDescent="0.2"/>
    <row r="32561" ht="10.199999999999999" hidden="1" x14ac:dyDescent="0.2"/>
    <row r="32562" ht="10.199999999999999" hidden="1" x14ac:dyDescent="0.2"/>
    <row r="32563" ht="10.199999999999999" hidden="1" x14ac:dyDescent="0.2"/>
    <row r="32564" ht="10.199999999999999" hidden="1" x14ac:dyDescent="0.2"/>
    <row r="32565" ht="10.199999999999999" hidden="1" x14ac:dyDescent="0.2"/>
    <row r="32566" ht="10.199999999999999" hidden="1" x14ac:dyDescent="0.2"/>
    <row r="32567" ht="10.199999999999999" hidden="1" x14ac:dyDescent="0.2"/>
    <row r="32568" ht="10.199999999999999" hidden="1" x14ac:dyDescent="0.2"/>
    <row r="32569" ht="10.199999999999999" hidden="1" x14ac:dyDescent="0.2"/>
    <row r="32570" ht="10.199999999999999" hidden="1" x14ac:dyDescent="0.2"/>
    <row r="32571" ht="10.199999999999999" hidden="1" x14ac:dyDescent="0.2"/>
    <row r="32572" ht="10.199999999999999" hidden="1" x14ac:dyDescent="0.2"/>
    <row r="32573" ht="10.199999999999999" hidden="1" x14ac:dyDescent="0.2"/>
    <row r="32574" ht="10.199999999999999" hidden="1" x14ac:dyDescent="0.2"/>
    <row r="32575" ht="10.199999999999999" hidden="1" x14ac:dyDescent="0.2"/>
    <row r="32576" ht="10.199999999999999" hidden="1" x14ac:dyDescent="0.2"/>
    <row r="32577" ht="10.199999999999999" hidden="1" x14ac:dyDescent="0.2"/>
    <row r="32578" ht="10.199999999999999" hidden="1" x14ac:dyDescent="0.2"/>
    <row r="32579" ht="10.199999999999999" hidden="1" x14ac:dyDescent="0.2"/>
    <row r="32580" ht="10.199999999999999" hidden="1" x14ac:dyDescent="0.2"/>
    <row r="32581" ht="10.199999999999999" hidden="1" x14ac:dyDescent="0.2"/>
    <row r="32582" ht="10.199999999999999" hidden="1" x14ac:dyDescent="0.2"/>
    <row r="32583" ht="10.199999999999999" hidden="1" x14ac:dyDescent="0.2"/>
    <row r="32584" ht="10.199999999999999" hidden="1" x14ac:dyDescent="0.2"/>
    <row r="32585" ht="10.199999999999999" hidden="1" x14ac:dyDescent="0.2"/>
    <row r="32586" ht="10.199999999999999" hidden="1" x14ac:dyDescent="0.2"/>
    <row r="32587" ht="10.199999999999999" hidden="1" x14ac:dyDescent="0.2"/>
    <row r="32588" ht="10.199999999999999" hidden="1" x14ac:dyDescent="0.2"/>
    <row r="32589" ht="10.199999999999999" hidden="1" x14ac:dyDescent="0.2"/>
    <row r="32590" ht="10.199999999999999" hidden="1" x14ac:dyDescent="0.2"/>
    <row r="32591" ht="10.199999999999999" hidden="1" x14ac:dyDescent="0.2"/>
    <row r="32592" ht="10.199999999999999" hidden="1" x14ac:dyDescent="0.2"/>
    <row r="32593" ht="10.199999999999999" hidden="1" x14ac:dyDescent="0.2"/>
    <row r="32594" ht="10.199999999999999" hidden="1" x14ac:dyDescent="0.2"/>
    <row r="32595" ht="10.199999999999999" hidden="1" x14ac:dyDescent="0.2"/>
    <row r="32596" ht="10.199999999999999" hidden="1" x14ac:dyDescent="0.2"/>
    <row r="32597" ht="10.199999999999999" hidden="1" x14ac:dyDescent="0.2"/>
    <row r="32598" ht="10.199999999999999" hidden="1" x14ac:dyDescent="0.2"/>
    <row r="32599" ht="10.199999999999999" hidden="1" x14ac:dyDescent="0.2"/>
    <row r="32600" ht="10.199999999999999" hidden="1" x14ac:dyDescent="0.2"/>
    <row r="32601" ht="10.199999999999999" hidden="1" x14ac:dyDescent="0.2"/>
    <row r="32602" ht="10.199999999999999" hidden="1" x14ac:dyDescent="0.2"/>
    <row r="32603" ht="10.199999999999999" hidden="1" x14ac:dyDescent="0.2"/>
    <row r="32604" ht="10.199999999999999" hidden="1" x14ac:dyDescent="0.2"/>
    <row r="32605" ht="10.199999999999999" hidden="1" x14ac:dyDescent="0.2"/>
    <row r="32606" ht="10.199999999999999" hidden="1" x14ac:dyDescent="0.2"/>
    <row r="32607" ht="10.199999999999999" hidden="1" x14ac:dyDescent="0.2"/>
    <row r="32608" ht="10.199999999999999" hidden="1" x14ac:dyDescent="0.2"/>
    <row r="32609" ht="10.199999999999999" hidden="1" x14ac:dyDescent="0.2"/>
    <row r="32610" ht="10.199999999999999" hidden="1" x14ac:dyDescent="0.2"/>
    <row r="32611" ht="10.199999999999999" hidden="1" x14ac:dyDescent="0.2"/>
    <row r="32612" ht="10.199999999999999" hidden="1" x14ac:dyDescent="0.2"/>
    <row r="32613" ht="10.199999999999999" hidden="1" x14ac:dyDescent="0.2"/>
    <row r="32614" ht="10.199999999999999" hidden="1" x14ac:dyDescent="0.2"/>
    <row r="32615" ht="10.199999999999999" hidden="1" x14ac:dyDescent="0.2"/>
    <row r="32616" ht="10.199999999999999" hidden="1" x14ac:dyDescent="0.2"/>
    <row r="32617" ht="10.199999999999999" hidden="1" x14ac:dyDescent="0.2"/>
    <row r="32618" ht="10.199999999999999" hidden="1" x14ac:dyDescent="0.2"/>
    <row r="32619" ht="10.199999999999999" hidden="1" x14ac:dyDescent="0.2"/>
    <row r="32620" ht="10.199999999999999" hidden="1" x14ac:dyDescent="0.2"/>
    <row r="32621" ht="10.199999999999999" hidden="1" x14ac:dyDescent="0.2"/>
    <row r="32622" ht="10.199999999999999" hidden="1" x14ac:dyDescent="0.2"/>
    <row r="32623" ht="10.199999999999999" hidden="1" x14ac:dyDescent="0.2"/>
    <row r="32624" ht="10.199999999999999" hidden="1" x14ac:dyDescent="0.2"/>
    <row r="32625" ht="10.199999999999999" hidden="1" x14ac:dyDescent="0.2"/>
    <row r="32626" ht="10.199999999999999" hidden="1" x14ac:dyDescent="0.2"/>
    <row r="32627" ht="10.199999999999999" hidden="1" x14ac:dyDescent="0.2"/>
    <row r="32628" ht="10.199999999999999" hidden="1" x14ac:dyDescent="0.2"/>
    <row r="32629" ht="10.199999999999999" hidden="1" x14ac:dyDescent="0.2"/>
    <row r="32630" ht="10.199999999999999" hidden="1" x14ac:dyDescent="0.2"/>
    <row r="32631" ht="10.199999999999999" hidden="1" x14ac:dyDescent="0.2"/>
    <row r="32632" ht="10.199999999999999" hidden="1" x14ac:dyDescent="0.2"/>
    <row r="32633" ht="10.199999999999999" hidden="1" x14ac:dyDescent="0.2"/>
    <row r="32634" ht="10.199999999999999" hidden="1" x14ac:dyDescent="0.2"/>
    <row r="32635" ht="10.199999999999999" hidden="1" x14ac:dyDescent="0.2"/>
    <row r="32636" ht="10.199999999999999" hidden="1" x14ac:dyDescent="0.2"/>
    <row r="32637" ht="10.199999999999999" hidden="1" x14ac:dyDescent="0.2"/>
    <row r="32638" ht="10.199999999999999" hidden="1" x14ac:dyDescent="0.2"/>
    <row r="32639" ht="10.199999999999999" hidden="1" x14ac:dyDescent="0.2"/>
    <row r="32640" ht="10.199999999999999" hidden="1" x14ac:dyDescent="0.2"/>
    <row r="32641" ht="10.199999999999999" hidden="1" x14ac:dyDescent="0.2"/>
    <row r="32642" ht="10.199999999999999" hidden="1" x14ac:dyDescent="0.2"/>
    <row r="32643" ht="10.199999999999999" hidden="1" x14ac:dyDescent="0.2"/>
    <row r="32644" ht="10.199999999999999" hidden="1" x14ac:dyDescent="0.2"/>
    <row r="32645" ht="10.199999999999999" hidden="1" x14ac:dyDescent="0.2"/>
    <row r="32646" ht="10.199999999999999" hidden="1" x14ac:dyDescent="0.2"/>
    <row r="32647" ht="10.199999999999999" hidden="1" x14ac:dyDescent="0.2"/>
    <row r="32648" ht="10.199999999999999" hidden="1" x14ac:dyDescent="0.2"/>
    <row r="32649" ht="10.199999999999999" hidden="1" x14ac:dyDescent="0.2"/>
    <row r="32650" ht="10.199999999999999" hidden="1" x14ac:dyDescent="0.2"/>
    <row r="32651" ht="10.199999999999999" hidden="1" x14ac:dyDescent="0.2"/>
    <row r="32652" ht="10.199999999999999" hidden="1" x14ac:dyDescent="0.2"/>
    <row r="32653" ht="10.199999999999999" hidden="1" x14ac:dyDescent="0.2"/>
    <row r="32654" ht="10.199999999999999" hidden="1" x14ac:dyDescent="0.2"/>
    <row r="32655" ht="10.199999999999999" hidden="1" x14ac:dyDescent="0.2"/>
    <row r="32656" ht="10.199999999999999" hidden="1" x14ac:dyDescent="0.2"/>
    <row r="32657" ht="10.199999999999999" hidden="1" x14ac:dyDescent="0.2"/>
    <row r="32658" ht="10.199999999999999" hidden="1" x14ac:dyDescent="0.2"/>
    <row r="32659" ht="10.199999999999999" hidden="1" x14ac:dyDescent="0.2"/>
    <row r="32660" ht="10.199999999999999" hidden="1" x14ac:dyDescent="0.2"/>
    <row r="32661" ht="10.199999999999999" hidden="1" x14ac:dyDescent="0.2"/>
    <row r="32662" ht="10.199999999999999" hidden="1" x14ac:dyDescent="0.2"/>
    <row r="32663" ht="10.199999999999999" hidden="1" x14ac:dyDescent="0.2"/>
    <row r="32664" ht="10.199999999999999" hidden="1" x14ac:dyDescent="0.2"/>
    <row r="32665" ht="10.199999999999999" hidden="1" x14ac:dyDescent="0.2"/>
    <row r="32666" ht="10.199999999999999" hidden="1" x14ac:dyDescent="0.2"/>
    <row r="32667" ht="10.199999999999999" hidden="1" x14ac:dyDescent="0.2"/>
    <row r="32668" ht="10.199999999999999" hidden="1" x14ac:dyDescent="0.2"/>
    <row r="32669" ht="10.199999999999999" hidden="1" x14ac:dyDescent="0.2"/>
    <row r="32670" ht="10.199999999999999" hidden="1" x14ac:dyDescent="0.2"/>
    <row r="32671" ht="10.199999999999999" hidden="1" x14ac:dyDescent="0.2"/>
    <row r="32672" ht="10.199999999999999" hidden="1" x14ac:dyDescent="0.2"/>
    <row r="32673" ht="10.199999999999999" hidden="1" x14ac:dyDescent="0.2"/>
    <row r="32674" ht="10.199999999999999" hidden="1" x14ac:dyDescent="0.2"/>
    <row r="32675" ht="10.199999999999999" hidden="1" x14ac:dyDescent="0.2"/>
    <row r="32676" ht="10.199999999999999" hidden="1" x14ac:dyDescent="0.2"/>
    <row r="32677" ht="10.199999999999999" hidden="1" x14ac:dyDescent="0.2"/>
    <row r="32678" ht="10.199999999999999" hidden="1" x14ac:dyDescent="0.2"/>
    <row r="32679" ht="10.199999999999999" hidden="1" x14ac:dyDescent="0.2"/>
    <row r="32680" ht="10.199999999999999" hidden="1" x14ac:dyDescent="0.2"/>
    <row r="32681" ht="10.199999999999999" hidden="1" x14ac:dyDescent="0.2"/>
    <row r="32682" ht="10.199999999999999" hidden="1" x14ac:dyDescent="0.2"/>
    <row r="32683" ht="10.199999999999999" hidden="1" x14ac:dyDescent="0.2"/>
    <row r="32684" ht="10.199999999999999" hidden="1" x14ac:dyDescent="0.2"/>
    <row r="32685" ht="10.199999999999999" hidden="1" x14ac:dyDescent="0.2"/>
    <row r="32686" ht="10.199999999999999" hidden="1" x14ac:dyDescent="0.2"/>
    <row r="32687" ht="10.199999999999999" hidden="1" x14ac:dyDescent="0.2"/>
    <row r="32688" ht="10.199999999999999" hidden="1" x14ac:dyDescent="0.2"/>
    <row r="32689" ht="10.199999999999999" hidden="1" x14ac:dyDescent="0.2"/>
    <row r="32690" ht="10.199999999999999" hidden="1" x14ac:dyDescent="0.2"/>
    <row r="32691" ht="10.199999999999999" hidden="1" x14ac:dyDescent="0.2"/>
    <row r="32692" ht="10.199999999999999" hidden="1" x14ac:dyDescent="0.2"/>
    <row r="32693" ht="10.199999999999999" hidden="1" x14ac:dyDescent="0.2"/>
    <row r="32694" ht="10.199999999999999" hidden="1" x14ac:dyDescent="0.2"/>
    <row r="32695" ht="10.199999999999999" hidden="1" x14ac:dyDescent="0.2"/>
    <row r="32696" ht="10.199999999999999" hidden="1" x14ac:dyDescent="0.2"/>
    <row r="32697" ht="10.199999999999999" hidden="1" x14ac:dyDescent="0.2"/>
    <row r="32698" ht="10.199999999999999" hidden="1" x14ac:dyDescent="0.2"/>
    <row r="32699" ht="10.199999999999999" hidden="1" x14ac:dyDescent="0.2"/>
    <row r="32700" ht="10.199999999999999" hidden="1" x14ac:dyDescent="0.2"/>
    <row r="32701" ht="10.199999999999999" hidden="1" x14ac:dyDescent="0.2"/>
    <row r="32702" ht="10.199999999999999" hidden="1" x14ac:dyDescent="0.2"/>
    <row r="32703" ht="10.199999999999999" hidden="1" x14ac:dyDescent="0.2"/>
    <row r="32704" ht="10.199999999999999" hidden="1" x14ac:dyDescent="0.2"/>
    <row r="32705" ht="10.199999999999999" hidden="1" x14ac:dyDescent="0.2"/>
    <row r="32706" ht="10.199999999999999" hidden="1" x14ac:dyDescent="0.2"/>
    <row r="32707" ht="10.199999999999999" hidden="1" x14ac:dyDescent="0.2"/>
    <row r="32708" ht="10.199999999999999" hidden="1" x14ac:dyDescent="0.2"/>
    <row r="32709" ht="10.199999999999999" hidden="1" x14ac:dyDescent="0.2"/>
    <row r="32710" ht="10.199999999999999" hidden="1" x14ac:dyDescent="0.2"/>
    <row r="32711" ht="10.199999999999999" hidden="1" x14ac:dyDescent="0.2"/>
    <row r="32712" ht="10.199999999999999" hidden="1" x14ac:dyDescent="0.2"/>
    <row r="32713" ht="10.199999999999999" hidden="1" x14ac:dyDescent="0.2"/>
    <row r="32714" ht="10.199999999999999" hidden="1" x14ac:dyDescent="0.2"/>
    <row r="32715" ht="10.199999999999999" hidden="1" x14ac:dyDescent="0.2"/>
    <row r="32716" ht="10.199999999999999" hidden="1" x14ac:dyDescent="0.2"/>
    <row r="32717" ht="10.199999999999999" hidden="1" x14ac:dyDescent="0.2"/>
    <row r="32718" ht="10.199999999999999" hidden="1" x14ac:dyDescent="0.2"/>
    <row r="32719" ht="10.199999999999999" hidden="1" x14ac:dyDescent="0.2"/>
    <row r="32720" ht="10.199999999999999" hidden="1" x14ac:dyDescent="0.2"/>
    <row r="32721" ht="10.199999999999999" hidden="1" x14ac:dyDescent="0.2"/>
    <row r="32722" ht="10.199999999999999" hidden="1" x14ac:dyDescent="0.2"/>
    <row r="32723" ht="10.199999999999999" hidden="1" x14ac:dyDescent="0.2"/>
    <row r="32724" ht="10.199999999999999" hidden="1" x14ac:dyDescent="0.2"/>
    <row r="32725" ht="10.199999999999999" hidden="1" x14ac:dyDescent="0.2"/>
    <row r="32726" ht="10.199999999999999" hidden="1" x14ac:dyDescent="0.2"/>
    <row r="32727" ht="10.199999999999999" hidden="1" x14ac:dyDescent="0.2"/>
    <row r="32728" ht="10.199999999999999" hidden="1" x14ac:dyDescent="0.2"/>
    <row r="32729" ht="10.199999999999999" hidden="1" x14ac:dyDescent="0.2"/>
    <row r="32730" ht="10.199999999999999" hidden="1" x14ac:dyDescent="0.2"/>
    <row r="32731" ht="10.199999999999999" hidden="1" x14ac:dyDescent="0.2"/>
    <row r="32732" ht="10.199999999999999" hidden="1" x14ac:dyDescent="0.2"/>
    <row r="32733" ht="10.199999999999999" hidden="1" x14ac:dyDescent="0.2"/>
    <row r="32734" ht="10.199999999999999" hidden="1" x14ac:dyDescent="0.2"/>
    <row r="32735" ht="10.199999999999999" hidden="1" x14ac:dyDescent="0.2"/>
    <row r="32736" ht="10.199999999999999" hidden="1" x14ac:dyDescent="0.2"/>
    <row r="32737" ht="10.199999999999999" hidden="1" x14ac:dyDescent="0.2"/>
    <row r="32738" ht="10.199999999999999" hidden="1" x14ac:dyDescent="0.2"/>
    <row r="32739" ht="10.199999999999999" hidden="1" x14ac:dyDescent="0.2"/>
    <row r="32740" ht="10.199999999999999" hidden="1" x14ac:dyDescent="0.2"/>
    <row r="32741" ht="10.199999999999999" hidden="1" x14ac:dyDescent="0.2"/>
    <row r="32742" ht="10.199999999999999" hidden="1" x14ac:dyDescent="0.2"/>
    <row r="32743" ht="10.199999999999999" hidden="1" x14ac:dyDescent="0.2"/>
    <row r="32744" ht="10.199999999999999" hidden="1" x14ac:dyDescent="0.2"/>
    <row r="32745" ht="10.199999999999999" hidden="1" x14ac:dyDescent="0.2"/>
    <row r="32746" ht="10.199999999999999" hidden="1" x14ac:dyDescent="0.2"/>
    <row r="32747" ht="10.199999999999999" hidden="1" x14ac:dyDescent="0.2"/>
    <row r="32748" ht="10.199999999999999" hidden="1" x14ac:dyDescent="0.2"/>
    <row r="32749" ht="10.199999999999999" hidden="1" x14ac:dyDescent="0.2"/>
    <row r="32750" ht="10.199999999999999" hidden="1" x14ac:dyDescent="0.2"/>
    <row r="32751" ht="10.199999999999999" hidden="1" x14ac:dyDescent="0.2"/>
    <row r="32752" ht="10.199999999999999" hidden="1" x14ac:dyDescent="0.2"/>
    <row r="32753" ht="10.199999999999999" hidden="1" x14ac:dyDescent="0.2"/>
    <row r="32754" ht="10.199999999999999" hidden="1" x14ac:dyDescent="0.2"/>
    <row r="32755" ht="10.199999999999999" hidden="1" x14ac:dyDescent="0.2"/>
    <row r="32756" ht="10.199999999999999" hidden="1" x14ac:dyDescent="0.2"/>
    <row r="32757" ht="10.199999999999999" hidden="1" x14ac:dyDescent="0.2"/>
    <row r="32758" ht="10.199999999999999" hidden="1" x14ac:dyDescent="0.2"/>
    <row r="32759" ht="10.199999999999999" hidden="1" x14ac:dyDescent="0.2"/>
    <row r="32760" ht="10.199999999999999" hidden="1" x14ac:dyDescent="0.2"/>
    <row r="32761" ht="10.199999999999999" hidden="1" x14ac:dyDescent="0.2"/>
    <row r="32762" ht="10.199999999999999" hidden="1" x14ac:dyDescent="0.2"/>
    <row r="32763" ht="10.199999999999999" hidden="1" x14ac:dyDescent="0.2"/>
    <row r="32764" ht="10.199999999999999" hidden="1" x14ac:dyDescent="0.2"/>
    <row r="32765" ht="10.199999999999999" hidden="1" x14ac:dyDescent="0.2"/>
    <row r="32766" ht="10.199999999999999" hidden="1" x14ac:dyDescent="0.2"/>
    <row r="32767" ht="10.199999999999999" hidden="1" x14ac:dyDescent="0.2"/>
    <row r="32768" ht="10.199999999999999" hidden="1" x14ac:dyDescent="0.2"/>
    <row r="32769" ht="10.199999999999999" hidden="1" x14ac:dyDescent="0.2"/>
    <row r="32770" ht="10.199999999999999" hidden="1" x14ac:dyDescent="0.2"/>
    <row r="32771" ht="10.199999999999999" hidden="1" x14ac:dyDescent="0.2"/>
    <row r="32772" ht="10.199999999999999" hidden="1" x14ac:dyDescent="0.2"/>
    <row r="32773" ht="10.199999999999999" hidden="1" x14ac:dyDescent="0.2"/>
    <row r="32774" ht="10.199999999999999" hidden="1" x14ac:dyDescent="0.2"/>
    <row r="32775" ht="10.199999999999999" hidden="1" x14ac:dyDescent="0.2"/>
    <row r="32776" ht="10.199999999999999" hidden="1" x14ac:dyDescent="0.2"/>
    <row r="32777" ht="10.199999999999999" hidden="1" x14ac:dyDescent="0.2"/>
    <row r="32778" ht="10.199999999999999" hidden="1" x14ac:dyDescent="0.2"/>
    <row r="32779" ht="10.199999999999999" hidden="1" x14ac:dyDescent="0.2"/>
    <row r="32780" ht="10.199999999999999" hidden="1" x14ac:dyDescent="0.2"/>
    <row r="32781" ht="10.199999999999999" hidden="1" x14ac:dyDescent="0.2"/>
    <row r="32782" ht="10.199999999999999" hidden="1" x14ac:dyDescent="0.2"/>
    <row r="32783" ht="10.199999999999999" hidden="1" x14ac:dyDescent="0.2"/>
    <row r="32784" ht="10.199999999999999" hidden="1" x14ac:dyDescent="0.2"/>
    <row r="32785" ht="10.199999999999999" hidden="1" x14ac:dyDescent="0.2"/>
    <row r="32786" ht="10.199999999999999" hidden="1" x14ac:dyDescent="0.2"/>
    <row r="32787" ht="10.199999999999999" hidden="1" x14ac:dyDescent="0.2"/>
    <row r="32788" ht="10.199999999999999" hidden="1" x14ac:dyDescent="0.2"/>
    <row r="32789" ht="10.199999999999999" hidden="1" x14ac:dyDescent="0.2"/>
    <row r="32790" ht="10.199999999999999" hidden="1" x14ac:dyDescent="0.2"/>
    <row r="32791" ht="10.199999999999999" hidden="1" x14ac:dyDescent="0.2"/>
    <row r="32792" ht="10.199999999999999" hidden="1" x14ac:dyDescent="0.2"/>
    <row r="32793" ht="10.199999999999999" hidden="1" x14ac:dyDescent="0.2"/>
    <row r="32794" ht="10.199999999999999" hidden="1" x14ac:dyDescent="0.2"/>
    <row r="32795" ht="10.199999999999999" hidden="1" x14ac:dyDescent="0.2"/>
    <row r="32796" ht="10.199999999999999" hidden="1" x14ac:dyDescent="0.2"/>
    <row r="32797" ht="10.199999999999999" hidden="1" x14ac:dyDescent="0.2"/>
    <row r="32798" ht="10.199999999999999" hidden="1" x14ac:dyDescent="0.2"/>
    <row r="32799" ht="10.199999999999999" hidden="1" x14ac:dyDescent="0.2"/>
    <row r="32800" ht="10.199999999999999" hidden="1" x14ac:dyDescent="0.2"/>
    <row r="32801" ht="10.199999999999999" hidden="1" x14ac:dyDescent="0.2"/>
    <row r="32802" ht="10.199999999999999" hidden="1" x14ac:dyDescent="0.2"/>
    <row r="32803" ht="10.199999999999999" hidden="1" x14ac:dyDescent="0.2"/>
    <row r="32804" ht="10.199999999999999" hidden="1" x14ac:dyDescent="0.2"/>
    <row r="32805" ht="10.199999999999999" hidden="1" x14ac:dyDescent="0.2"/>
    <row r="32806" ht="10.199999999999999" hidden="1" x14ac:dyDescent="0.2"/>
    <row r="32807" ht="10.199999999999999" hidden="1" x14ac:dyDescent="0.2"/>
    <row r="32808" ht="10.199999999999999" hidden="1" x14ac:dyDescent="0.2"/>
    <row r="32809" ht="10.199999999999999" hidden="1" x14ac:dyDescent="0.2"/>
    <row r="32810" ht="10.199999999999999" hidden="1" x14ac:dyDescent="0.2"/>
    <row r="32811" ht="10.199999999999999" hidden="1" x14ac:dyDescent="0.2"/>
    <row r="32812" ht="10.199999999999999" hidden="1" x14ac:dyDescent="0.2"/>
    <row r="32813" ht="10.199999999999999" hidden="1" x14ac:dyDescent="0.2"/>
    <row r="32814" ht="10.199999999999999" hidden="1" x14ac:dyDescent="0.2"/>
    <row r="32815" ht="10.199999999999999" hidden="1" x14ac:dyDescent="0.2"/>
    <row r="32816" ht="10.199999999999999" hidden="1" x14ac:dyDescent="0.2"/>
    <row r="32817" ht="10.199999999999999" hidden="1" x14ac:dyDescent="0.2"/>
    <row r="32818" ht="10.199999999999999" hidden="1" x14ac:dyDescent="0.2"/>
    <row r="32819" ht="10.199999999999999" hidden="1" x14ac:dyDescent="0.2"/>
    <row r="32820" ht="10.199999999999999" hidden="1" x14ac:dyDescent="0.2"/>
    <row r="32821" ht="10.199999999999999" hidden="1" x14ac:dyDescent="0.2"/>
    <row r="32822" ht="10.199999999999999" hidden="1" x14ac:dyDescent="0.2"/>
    <row r="32823" ht="10.199999999999999" hidden="1" x14ac:dyDescent="0.2"/>
    <row r="32824" ht="10.199999999999999" hidden="1" x14ac:dyDescent="0.2"/>
    <row r="32825" ht="10.199999999999999" hidden="1" x14ac:dyDescent="0.2"/>
    <row r="32826" ht="10.199999999999999" hidden="1" x14ac:dyDescent="0.2"/>
    <row r="32827" ht="10.199999999999999" hidden="1" x14ac:dyDescent="0.2"/>
    <row r="32828" ht="10.199999999999999" hidden="1" x14ac:dyDescent="0.2"/>
    <row r="32829" ht="10.199999999999999" hidden="1" x14ac:dyDescent="0.2"/>
    <row r="32830" ht="10.199999999999999" hidden="1" x14ac:dyDescent="0.2"/>
    <row r="32831" ht="10.199999999999999" hidden="1" x14ac:dyDescent="0.2"/>
    <row r="32832" ht="10.199999999999999" hidden="1" x14ac:dyDescent="0.2"/>
    <row r="32833" ht="10.199999999999999" hidden="1" x14ac:dyDescent="0.2"/>
    <row r="32834" ht="10.199999999999999" hidden="1" x14ac:dyDescent="0.2"/>
    <row r="32835" ht="10.199999999999999" hidden="1" x14ac:dyDescent="0.2"/>
    <row r="32836" ht="10.199999999999999" hidden="1" x14ac:dyDescent="0.2"/>
    <row r="32837" ht="10.199999999999999" hidden="1" x14ac:dyDescent="0.2"/>
    <row r="32838" ht="10.199999999999999" hidden="1" x14ac:dyDescent="0.2"/>
    <row r="32839" ht="10.199999999999999" hidden="1" x14ac:dyDescent="0.2"/>
    <row r="32840" ht="10.199999999999999" hidden="1" x14ac:dyDescent="0.2"/>
    <row r="32841" ht="10.199999999999999" hidden="1" x14ac:dyDescent="0.2"/>
    <row r="32842" ht="10.199999999999999" hidden="1" x14ac:dyDescent="0.2"/>
    <row r="32843" ht="10.199999999999999" hidden="1" x14ac:dyDescent="0.2"/>
    <row r="32844" ht="10.199999999999999" hidden="1" x14ac:dyDescent="0.2"/>
    <row r="32845" ht="10.199999999999999" hidden="1" x14ac:dyDescent="0.2"/>
    <row r="32846" ht="10.199999999999999" hidden="1" x14ac:dyDescent="0.2"/>
    <row r="32847" ht="10.199999999999999" hidden="1" x14ac:dyDescent="0.2"/>
    <row r="32848" ht="10.199999999999999" hidden="1" x14ac:dyDescent="0.2"/>
    <row r="32849" ht="10.199999999999999" hidden="1" x14ac:dyDescent="0.2"/>
    <row r="32850" ht="10.199999999999999" hidden="1" x14ac:dyDescent="0.2"/>
    <row r="32851" ht="10.199999999999999" hidden="1" x14ac:dyDescent="0.2"/>
    <row r="32852" ht="10.199999999999999" hidden="1" x14ac:dyDescent="0.2"/>
    <row r="32853" ht="10.199999999999999" hidden="1" x14ac:dyDescent="0.2"/>
    <row r="32854" ht="10.199999999999999" hidden="1" x14ac:dyDescent="0.2"/>
    <row r="32855" ht="10.199999999999999" hidden="1" x14ac:dyDescent="0.2"/>
    <row r="32856" ht="10.199999999999999" hidden="1" x14ac:dyDescent="0.2"/>
    <row r="32857" ht="10.199999999999999" hidden="1" x14ac:dyDescent="0.2"/>
    <row r="32858" ht="10.199999999999999" hidden="1" x14ac:dyDescent="0.2"/>
    <row r="32859" ht="10.199999999999999" hidden="1" x14ac:dyDescent="0.2"/>
    <row r="32860" ht="10.199999999999999" hidden="1" x14ac:dyDescent="0.2"/>
    <row r="32861" ht="10.199999999999999" hidden="1" x14ac:dyDescent="0.2"/>
    <row r="32862" ht="10.199999999999999" hidden="1" x14ac:dyDescent="0.2"/>
    <row r="32863" ht="10.199999999999999" hidden="1" x14ac:dyDescent="0.2"/>
    <row r="32864" ht="10.199999999999999" hidden="1" x14ac:dyDescent="0.2"/>
    <row r="32865" ht="10.199999999999999" hidden="1" x14ac:dyDescent="0.2"/>
    <row r="32866" ht="10.199999999999999" hidden="1" x14ac:dyDescent="0.2"/>
    <row r="32867" ht="10.199999999999999" hidden="1" x14ac:dyDescent="0.2"/>
    <row r="32868" ht="10.199999999999999" hidden="1" x14ac:dyDescent="0.2"/>
    <row r="32869" ht="10.199999999999999" hidden="1" x14ac:dyDescent="0.2"/>
    <row r="32870" ht="10.199999999999999" hidden="1" x14ac:dyDescent="0.2"/>
    <row r="32871" ht="10.199999999999999" hidden="1" x14ac:dyDescent="0.2"/>
    <row r="32872" ht="10.199999999999999" hidden="1" x14ac:dyDescent="0.2"/>
    <row r="32873" ht="10.199999999999999" hidden="1" x14ac:dyDescent="0.2"/>
    <row r="32874" ht="10.199999999999999" hidden="1" x14ac:dyDescent="0.2"/>
    <row r="32875" ht="10.199999999999999" hidden="1" x14ac:dyDescent="0.2"/>
    <row r="32876" ht="10.199999999999999" hidden="1" x14ac:dyDescent="0.2"/>
    <row r="32877" ht="10.199999999999999" hidden="1" x14ac:dyDescent="0.2"/>
    <row r="32878" ht="10.199999999999999" hidden="1" x14ac:dyDescent="0.2"/>
    <row r="32879" ht="10.199999999999999" hidden="1" x14ac:dyDescent="0.2"/>
    <row r="32880" ht="10.199999999999999" hidden="1" x14ac:dyDescent="0.2"/>
    <row r="32881" ht="10.199999999999999" hidden="1" x14ac:dyDescent="0.2"/>
    <row r="32882" ht="10.199999999999999" hidden="1" x14ac:dyDescent="0.2"/>
    <row r="32883" ht="10.199999999999999" hidden="1" x14ac:dyDescent="0.2"/>
    <row r="32884" ht="10.199999999999999" hidden="1" x14ac:dyDescent="0.2"/>
    <row r="32885" ht="10.199999999999999" hidden="1" x14ac:dyDescent="0.2"/>
    <row r="32886" ht="10.199999999999999" hidden="1" x14ac:dyDescent="0.2"/>
    <row r="32887" ht="10.199999999999999" hidden="1" x14ac:dyDescent="0.2"/>
    <row r="32888" ht="10.199999999999999" hidden="1" x14ac:dyDescent="0.2"/>
    <row r="32889" ht="10.199999999999999" hidden="1" x14ac:dyDescent="0.2"/>
    <row r="32890" ht="10.199999999999999" hidden="1" x14ac:dyDescent="0.2"/>
    <row r="32891" ht="10.199999999999999" hidden="1" x14ac:dyDescent="0.2"/>
    <row r="32892" ht="10.199999999999999" hidden="1" x14ac:dyDescent="0.2"/>
    <row r="32893" ht="10.199999999999999" hidden="1" x14ac:dyDescent="0.2"/>
    <row r="32894" ht="10.199999999999999" hidden="1" x14ac:dyDescent="0.2"/>
    <row r="32895" ht="10.199999999999999" hidden="1" x14ac:dyDescent="0.2"/>
    <row r="32896" ht="10.199999999999999" hidden="1" x14ac:dyDescent="0.2"/>
    <row r="32897" ht="10.199999999999999" hidden="1" x14ac:dyDescent="0.2"/>
    <row r="32898" ht="10.199999999999999" hidden="1" x14ac:dyDescent="0.2"/>
    <row r="32899" ht="10.199999999999999" hidden="1" x14ac:dyDescent="0.2"/>
    <row r="32900" ht="10.199999999999999" hidden="1" x14ac:dyDescent="0.2"/>
    <row r="32901" ht="10.199999999999999" hidden="1" x14ac:dyDescent="0.2"/>
    <row r="32902" ht="10.199999999999999" hidden="1" x14ac:dyDescent="0.2"/>
    <row r="32903" ht="10.199999999999999" hidden="1" x14ac:dyDescent="0.2"/>
    <row r="32904" ht="10.199999999999999" hidden="1" x14ac:dyDescent="0.2"/>
    <row r="32905" ht="10.199999999999999" hidden="1" x14ac:dyDescent="0.2"/>
    <row r="32906" ht="10.199999999999999" hidden="1" x14ac:dyDescent="0.2"/>
    <row r="32907" ht="10.199999999999999" hidden="1" x14ac:dyDescent="0.2"/>
    <row r="32908" ht="10.199999999999999" hidden="1" x14ac:dyDescent="0.2"/>
    <row r="32909" ht="10.199999999999999" hidden="1" x14ac:dyDescent="0.2"/>
    <row r="32910" ht="10.199999999999999" hidden="1" x14ac:dyDescent="0.2"/>
    <row r="32911" ht="10.199999999999999" hidden="1" x14ac:dyDescent="0.2"/>
    <row r="32912" ht="10.199999999999999" hidden="1" x14ac:dyDescent="0.2"/>
    <row r="32913" ht="10.199999999999999" hidden="1" x14ac:dyDescent="0.2"/>
    <row r="32914" ht="10.199999999999999" hidden="1" x14ac:dyDescent="0.2"/>
    <row r="32915" ht="10.199999999999999" hidden="1" x14ac:dyDescent="0.2"/>
    <row r="32916" ht="10.199999999999999" hidden="1" x14ac:dyDescent="0.2"/>
    <row r="32917" ht="10.199999999999999" hidden="1" x14ac:dyDescent="0.2"/>
    <row r="32918" ht="10.199999999999999" hidden="1" x14ac:dyDescent="0.2"/>
    <row r="32919" ht="10.199999999999999" hidden="1" x14ac:dyDescent="0.2"/>
    <row r="32920" ht="10.199999999999999" hidden="1" x14ac:dyDescent="0.2"/>
    <row r="32921" ht="10.199999999999999" hidden="1" x14ac:dyDescent="0.2"/>
    <row r="32922" ht="10.199999999999999" hidden="1" x14ac:dyDescent="0.2"/>
    <row r="32923" ht="10.199999999999999" hidden="1" x14ac:dyDescent="0.2"/>
    <row r="32924" ht="10.199999999999999" hidden="1" x14ac:dyDescent="0.2"/>
    <row r="32925" ht="10.199999999999999" hidden="1" x14ac:dyDescent="0.2"/>
    <row r="32926" ht="10.199999999999999" hidden="1" x14ac:dyDescent="0.2"/>
    <row r="32927" ht="10.199999999999999" hidden="1" x14ac:dyDescent="0.2"/>
    <row r="32928" ht="10.199999999999999" hidden="1" x14ac:dyDescent="0.2"/>
    <row r="32929" ht="10.199999999999999" hidden="1" x14ac:dyDescent="0.2"/>
    <row r="32930" ht="10.199999999999999" hidden="1" x14ac:dyDescent="0.2"/>
    <row r="32931" ht="10.199999999999999" hidden="1" x14ac:dyDescent="0.2"/>
    <row r="32932" ht="10.199999999999999" hidden="1" x14ac:dyDescent="0.2"/>
    <row r="32933" ht="10.199999999999999" hidden="1" x14ac:dyDescent="0.2"/>
    <row r="32934" ht="10.199999999999999" hidden="1" x14ac:dyDescent="0.2"/>
    <row r="32935" ht="10.199999999999999" hidden="1" x14ac:dyDescent="0.2"/>
    <row r="32936" ht="10.199999999999999" hidden="1" x14ac:dyDescent="0.2"/>
    <row r="32937" ht="10.199999999999999" hidden="1" x14ac:dyDescent="0.2"/>
    <row r="32938" ht="10.199999999999999" hidden="1" x14ac:dyDescent="0.2"/>
    <row r="32939" ht="10.199999999999999" hidden="1" x14ac:dyDescent="0.2"/>
    <row r="32940" ht="10.199999999999999" hidden="1" x14ac:dyDescent="0.2"/>
    <row r="32941" ht="10.199999999999999" hidden="1" x14ac:dyDescent="0.2"/>
    <row r="32942" ht="10.199999999999999" hidden="1" x14ac:dyDescent="0.2"/>
    <row r="32943" ht="10.199999999999999" hidden="1" x14ac:dyDescent="0.2"/>
    <row r="32944" ht="10.199999999999999" hidden="1" x14ac:dyDescent="0.2"/>
    <row r="32945" ht="10.199999999999999" hidden="1" x14ac:dyDescent="0.2"/>
    <row r="32946" ht="10.199999999999999" hidden="1" x14ac:dyDescent="0.2"/>
    <row r="32947" ht="10.199999999999999" hidden="1" x14ac:dyDescent="0.2"/>
    <row r="32948" ht="10.199999999999999" hidden="1" x14ac:dyDescent="0.2"/>
    <row r="32949" ht="10.199999999999999" hidden="1" x14ac:dyDescent="0.2"/>
    <row r="32950" ht="10.199999999999999" hidden="1" x14ac:dyDescent="0.2"/>
    <row r="32951" ht="10.199999999999999" hidden="1" x14ac:dyDescent="0.2"/>
    <row r="32952" ht="10.199999999999999" hidden="1" x14ac:dyDescent="0.2"/>
    <row r="32953" ht="10.199999999999999" hidden="1" x14ac:dyDescent="0.2"/>
    <row r="32954" ht="10.199999999999999" hidden="1" x14ac:dyDescent="0.2"/>
    <row r="32955" ht="10.199999999999999" hidden="1" x14ac:dyDescent="0.2"/>
    <row r="32956" ht="10.199999999999999" hidden="1" x14ac:dyDescent="0.2"/>
    <row r="32957" ht="10.199999999999999" hidden="1" x14ac:dyDescent="0.2"/>
    <row r="32958" ht="10.199999999999999" hidden="1" x14ac:dyDescent="0.2"/>
    <row r="32959" ht="10.199999999999999" hidden="1" x14ac:dyDescent="0.2"/>
    <row r="32960" ht="10.199999999999999" hidden="1" x14ac:dyDescent="0.2"/>
    <row r="32961" ht="10.199999999999999" hidden="1" x14ac:dyDescent="0.2"/>
    <row r="32962" ht="10.199999999999999" hidden="1" x14ac:dyDescent="0.2"/>
    <row r="32963" ht="10.199999999999999" hidden="1" x14ac:dyDescent="0.2"/>
    <row r="32964" ht="10.199999999999999" hidden="1" x14ac:dyDescent="0.2"/>
    <row r="32965" ht="10.199999999999999" hidden="1" x14ac:dyDescent="0.2"/>
    <row r="32966" ht="10.199999999999999" hidden="1" x14ac:dyDescent="0.2"/>
    <row r="32967" ht="10.199999999999999" hidden="1" x14ac:dyDescent="0.2"/>
    <row r="32968" ht="10.199999999999999" hidden="1" x14ac:dyDescent="0.2"/>
    <row r="32969" ht="10.199999999999999" hidden="1" x14ac:dyDescent="0.2"/>
    <row r="32970" ht="10.199999999999999" hidden="1" x14ac:dyDescent="0.2"/>
    <row r="32971" ht="10.199999999999999" hidden="1" x14ac:dyDescent="0.2"/>
    <row r="32972" ht="10.199999999999999" hidden="1" x14ac:dyDescent="0.2"/>
    <row r="32973" ht="10.199999999999999" hidden="1" x14ac:dyDescent="0.2"/>
    <row r="32974" ht="10.199999999999999" hidden="1" x14ac:dyDescent="0.2"/>
    <row r="32975" ht="10.199999999999999" hidden="1" x14ac:dyDescent="0.2"/>
    <row r="32976" ht="10.199999999999999" hidden="1" x14ac:dyDescent="0.2"/>
    <row r="32977" ht="10.199999999999999" hidden="1" x14ac:dyDescent="0.2"/>
    <row r="32978" ht="10.199999999999999" hidden="1" x14ac:dyDescent="0.2"/>
    <row r="32979" ht="10.199999999999999" hidden="1" x14ac:dyDescent="0.2"/>
    <row r="32980" ht="10.199999999999999" hidden="1" x14ac:dyDescent="0.2"/>
    <row r="32981" ht="10.199999999999999" hidden="1" x14ac:dyDescent="0.2"/>
    <row r="32982" ht="10.199999999999999" hidden="1" x14ac:dyDescent="0.2"/>
    <row r="32983" ht="10.199999999999999" hidden="1" x14ac:dyDescent="0.2"/>
    <row r="32984" ht="10.199999999999999" hidden="1" x14ac:dyDescent="0.2"/>
    <row r="32985" ht="10.199999999999999" hidden="1" x14ac:dyDescent="0.2"/>
    <row r="32986" ht="10.199999999999999" hidden="1" x14ac:dyDescent="0.2"/>
    <row r="32987" ht="10.199999999999999" hidden="1" x14ac:dyDescent="0.2"/>
    <row r="32988" ht="10.199999999999999" hidden="1" x14ac:dyDescent="0.2"/>
    <row r="32989" ht="10.199999999999999" hidden="1" x14ac:dyDescent="0.2"/>
    <row r="32990" ht="10.199999999999999" hidden="1" x14ac:dyDescent="0.2"/>
    <row r="32991" ht="10.199999999999999" hidden="1" x14ac:dyDescent="0.2"/>
    <row r="32992" ht="10.199999999999999" hidden="1" x14ac:dyDescent="0.2"/>
    <row r="32993" ht="10.199999999999999" hidden="1" x14ac:dyDescent="0.2"/>
    <row r="32994" ht="10.199999999999999" hidden="1" x14ac:dyDescent="0.2"/>
    <row r="32995" ht="10.199999999999999" hidden="1" x14ac:dyDescent="0.2"/>
    <row r="32996" ht="10.199999999999999" hidden="1" x14ac:dyDescent="0.2"/>
    <row r="32997" ht="10.199999999999999" hidden="1" x14ac:dyDescent="0.2"/>
    <row r="32998" ht="10.199999999999999" hidden="1" x14ac:dyDescent="0.2"/>
    <row r="32999" ht="10.199999999999999" hidden="1" x14ac:dyDescent="0.2"/>
    <row r="33000" ht="10.199999999999999" hidden="1" x14ac:dyDescent="0.2"/>
    <row r="33001" ht="10.199999999999999" hidden="1" x14ac:dyDescent="0.2"/>
    <row r="33002" ht="10.199999999999999" hidden="1" x14ac:dyDescent="0.2"/>
    <row r="33003" ht="10.199999999999999" hidden="1" x14ac:dyDescent="0.2"/>
    <row r="33004" ht="10.199999999999999" hidden="1" x14ac:dyDescent="0.2"/>
    <row r="33005" ht="10.199999999999999" hidden="1" x14ac:dyDescent="0.2"/>
    <row r="33006" ht="10.199999999999999" hidden="1" x14ac:dyDescent="0.2"/>
    <row r="33007" ht="10.199999999999999" hidden="1" x14ac:dyDescent="0.2"/>
    <row r="33008" ht="10.199999999999999" hidden="1" x14ac:dyDescent="0.2"/>
    <row r="33009" ht="10.199999999999999" hidden="1" x14ac:dyDescent="0.2"/>
    <row r="33010" ht="10.199999999999999" hidden="1" x14ac:dyDescent="0.2"/>
    <row r="33011" ht="10.199999999999999" hidden="1" x14ac:dyDescent="0.2"/>
    <row r="33012" ht="10.199999999999999" hidden="1" x14ac:dyDescent="0.2"/>
    <row r="33013" ht="10.199999999999999" hidden="1" x14ac:dyDescent="0.2"/>
    <row r="33014" ht="10.199999999999999" hidden="1" x14ac:dyDescent="0.2"/>
    <row r="33015" ht="10.199999999999999" hidden="1" x14ac:dyDescent="0.2"/>
    <row r="33016" ht="10.199999999999999" hidden="1" x14ac:dyDescent="0.2"/>
    <row r="33017" ht="10.199999999999999" hidden="1" x14ac:dyDescent="0.2"/>
    <row r="33018" ht="10.199999999999999" hidden="1" x14ac:dyDescent="0.2"/>
    <row r="33019" ht="10.199999999999999" hidden="1" x14ac:dyDescent="0.2"/>
    <row r="33020" ht="10.199999999999999" hidden="1" x14ac:dyDescent="0.2"/>
    <row r="33021" ht="10.199999999999999" hidden="1" x14ac:dyDescent="0.2"/>
    <row r="33022" ht="10.199999999999999" hidden="1" x14ac:dyDescent="0.2"/>
    <row r="33023" ht="10.199999999999999" hidden="1" x14ac:dyDescent="0.2"/>
    <row r="33024" ht="10.199999999999999" hidden="1" x14ac:dyDescent="0.2"/>
    <row r="33025" ht="10.199999999999999" hidden="1" x14ac:dyDescent="0.2"/>
    <row r="33026" ht="10.199999999999999" hidden="1" x14ac:dyDescent="0.2"/>
    <row r="33027" ht="10.199999999999999" hidden="1" x14ac:dyDescent="0.2"/>
    <row r="33028" ht="10.199999999999999" hidden="1" x14ac:dyDescent="0.2"/>
    <row r="33029" ht="10.199999999999999" hidden="1" x14ac:dyDescent="0.2"/>
    <row r="33030" ht="10.199999999999999" hidden="1" x14ac:dyDescent="0.2"/>
    <row r="33031" ht="10.199999999999999" hidden="1" x14ac:dyDescent="0.2"/>
    <row r="33032" ht="10.199999999999999" hidden="1" x14ac:dyDescent="0.2"/>
    <row r="33033" ht="10.199999999999999" hidden="1" x14ac:dyDescent="0.2"/>
    <row r="33034" ht="10.199999999999999" hidden="1" x14ac:dyDescent="0.2"/>
    <row r="33035" ht="10.199999999999999" hidden="1" x14ac:dyDescent="0.2"/>
    <row r="33036" ht="10.199999999999999" hidden="1" x14ac:dyDescent="0.2"/>
    <row r="33037" ht="10.199999999999999" hidden="1" x14ac:dyDescent="0.2"/>
    <row r="33038" ht="10.199999999999999" hidden="1" x14ac:dyDescent="0.2"/>
    <row r="33039" ht="10.199999999999999" hidden="1" x14ac:dyDescent="0.2"/>
    <row r="33040" ht="10.199999999999999" hidden="1" x14ac:dyDescent="0.2"/>
    <row r="33041" ht="10.199999999999999" hidden="1" x14ac:dyDescent="0.2"/>
    <row r="33042" ht="10.199999999999999" hidden="1" x14ac:dyDescent="0.2"/>
    <row r="33043" ht="10.199999999999999" hidden="1" x14ac:dyDescent="0.2"/>
    <row r="33044" ht="10.199999999999999" hidden="1" x14ac:dyDescent="0.2"/>
    <row r="33045" ht="10.199999999999999" hidden="1" x14ac:dyDescent="0.2"/>
    <row r="33046" ht="10.199999999999999" hidden="1" x14ac:dyDescent="0.2"/>
    <row r="33047" ht="10.199999999999999" hidden="1" x14ac:dyDescent="0.2"/>
    <row r="33048" ht="10.199999999999999" hidden="1" x14ac:dyDescent="0.2"/>
    <row r="33049" ht="10.199999999999999" hidden="1" x14ac:dyDescent="0.2"/>
    <row r="33050" ht="10.199999999999999" hidden="1" x14ac:dyDescent="0.2"/>
    <row r="33051" ht="10.199999999999999" hidden="1" x14ac:dyDescent="0.2"/>
    <row r="33052" ht="10.199999999999999" hidden="1" x14ac:dyDescent="0.2"/>
    <row r="33053" ht="10.199999999999999" hidden="1" x14ac:dyDescent="0.2"/>
    <row r="33054" ht="10.199999999999999" hidden="1" x14ac:dyDescent="0.2"/>
    <row r="33055" ht="10.199999999999999" hidden="1" x14ac:dyDescent="0.2"/>
    <row r="33056" ht="10.199999999999999" hidden="1" x14ac:dyDescent="0.2"/>
    <row r="33057" ht="10.199999999999999" hidden="1" x14ac:dyDescent="0.2"/>
    <row r="33058" ht="10.199999999999999" hidden="1" x14ac:dyDescent="0.2"/>
    <row r="33059" ht="10.199999999999999" hidden="1" x14ac:dyDescent="0.2"/>
    <row r="33060" ht="10.199999999999999" hidden="1" x14ac:dyDescent="0.2"/>
    <row r="33061" ht="10.199999999999999" hidden="1" x14ac:dyDescent="0.2"/>
    <row r="33062" ht="10.199999999999999" hidden="1" x14ac:dyDescent="0.2"/>
    <row r="33063" ht="10.199999999999999" hidden="1" x14ac:dyDescent="0.2"/>
    <row r="33064" ht="10.199999999999999" hidden="1" x14ac:dyDescent="0.2"/>
    <row r="33065" ht="10.199999999999999" hidden="1" x14ac:dyDescent="0.2"/>
    <row r="33066" ht="10.199999999999999" hidden="1" x14ac:dyDescent="0.2"/>
    <row r="33067" ht="10.199999999999999" hidden="1" x14ac:dyDescent="0.2"/>
    <row r="33068" ht="10.199999999999999" hidden="1" x14ac:dyDescent="0.2"/>
    <row r="33069" ht="10.199999999999999" hidden="1" x14ac:dyDescent="0.2"/>
    <row r="33070" ht="10.199999999999999" hidden="1" x14ac:dyDescent="0.2"/>
    <row r="33071" ht="10.199999999999999" hidden="1" x14ac:dyDescent="0.2"/>
    <row r="33072" ht="10.199999999999999" hidden="1" x14ac:dyDescent="0.2"/>
    <row r="33073" ht="10.199999999999999" hidden="1" x14ac:dyDescent="0.2"/>
    <row r="33074" ht="10.199999999999999" hidden="1" x14ac:dyDescent="0.2"/>
    <row r="33075" ht="10.199999999999999" hidden="1" x14ac:dyDescent="0.2"/>
    <row r="33076" ht="10.199999999999999" hidden="1" x14ac:dyDescent="0.2"/>
    <row r="33077" ht="10.199999999999999" hidden="1" x14ac:dyDescent="0.2"/>
    <row r="33078" ht="10.199999999999999" hidden="1" x14ac:dyDescent="0.2"/>
    <row r="33079" ht="10.199999999999999" hidden="1" x14ac:dyDescent="0.2"/>
    <row r="33080" ht="10.199999999999999" hidden="1" x14ac:dyDescent="0.2"/>
    <row r="33081" ht="10.199999999999999" hidden="1" x14ac:dyDescent="0.2"/>
    <row r="33082" ht="10.199999999999999" hidden="1" x14ac:dyDescent="0.2"/>
    <row r="33083" ht="10.199999999999999" hidden="1" x14ac:dyDescent="0.2"/>
    <row r="33084" ht="10.199999999999999" hidden="1" x14ac:dyDescent="0.2"/>
    <row r="33085" ht="10.199999999999999" hidden="1" x14ac:dyDescent="0.2"/>
    <row r="33086" ht="10.199999999999999" hidden="1" x14ac:dyDescent="0.2"/>
    <row r="33087" ht="10.199999999999999" hidden="1" x14ac:dyDescent="0.2"/>
    <row r="33088" ht="10.199999999999999" hidden="1" x14ac:dyDescent="0.2"/>
    <row r="33089" ht="10.199999999999999" hidden="1" x14ac:dyDescent="0.2"/>
    <row r="33090" ht="10.199999999999999" hidden="1" x14ac:dyDescent="0.2"/>
    <row r="33091" ht="10.199999999999999" hidden="1" x14ac:dyDescent="0.2"/>
    <row r="33092" ht="10.199999999999999" hidden="1" x14ac:dyDescent="0.2"/>
    <row r="33093" ht="10.199999999999999" hidden="1" x14ac:dyDescent="0.2"/>
    <row r="33094" ht="10.199999999999999" hidden="1" x14ac:dyDescent="0.2"/>
    <row r="33095" ht="10.199999999999999" hidden="1" x14ac:dyDescent="0.2"/>
    <row r="33096" ht="10.199999999999999" hidden="1" x14ac:dyDescent="0.2"/>
    <row r="33097" ht="10.199999999999999" hidden="1" x14ac:dyDescent="0.2"/>
    <row r="33098" ht="10.199999999999999" hidden="1" x14ac:dyDescent="0.2"/>
    <row r="33099" ht="10.199999999999999" hidden="1" x14ac:dyDescent="0.2"/>
    <row r="33100" ht="10.199999999999999" hidden="1" x14ac:dyDescent="0.2"/>
    <row r="33101" ht="10.199999999999999" hidden="1" x14ac:dyDescent="0.2"/>
    <row r="33102" ht="10.199999999999999" hidden="1" x14ac:dyDescent="0.2"/>
    <row r="33103" ht="10.199999999999999" hidden="1" x14ac:dyDescent="0.2"/>
    <row r="33104" ht="10.199999999999999" hidden="1" x14ac:dyDescent="0.2"/>
    <row r="33105" ht="10.199999999999999" hidden="1" x14ac:dyDescent="0.2"/>
    <row r="33106" ht="10.199999999999999" hidden="1" x14ac:dyDescent="0.2"/>
    <row r="33107" ht="10.199999999999999" hidden="1" x14ac:dyDescent="0.2"/>
    <row r="33108" ht="10.199999999999999" hidden="1" x14ac:dyDescent="0.2"/>
    <row r="33109" ht="10.199999999999999" hidden="1" x14ac:dyDescent="0.2"/>
    <row r="33110" ht="10.199999999999999" hidden="1" x14ac:dyDescent="0.2"/>
    <row r="33111" ht="10.199999999999999" hidden="1" x14ac:dyDescent="0.2"/>
    <row r="33112" ht="10.199999999999999" hidden="1" x14ac:dyDescent="0.2"/>
    <row r="33113" ht="10.199999999999999" hidden="1" x14ac:dyDescent="0.2"/>
    <row r="33114" ht="10.199999999999999" hidden="1" x14ac:dyDescent="0.2"/>
    <row r="33115" ht="10.199999999999999" hidden="1" x14ac:dyDescent="0.2"/>
    <row r="33116" ht="10.199999999999999" hidden="1" x14ac:dyDescent="0.2"/>
    <row r="33117" ht="10.199999999999999" hidden="1" x14ac:dyDescent="0.2"/>
    <row r="33118" ht="10.199999999999999" hidden="1" x14ac:dyDescent="0.2"/>
    <row r="33119" ht="10.199999999999999" hidden="1" x14ac:dyDescent="0.2"/>
    <row r="33120" ht="10.199999999999999" hidden="1" x14ac:dyDescent="0.2"/>
    <row r="33121" ht="10.199999999999999" hidden="1" x14ac:dyDescent="0.2"/>
    <row r="33122" ht="10.199999999999999" hidden="1" x14ac:dyDescent="0.2"/>
    <row r="33123" ht="10.199999999999999" hidden="1" x14ac:dyDescent="0.2"/>
    <row r="33124" ht="10.199999999999999" hidden="1" x14ac:dyDescent="0.2"/>
    <row r="33125" ht="10.199999999999999" hidden="1" x14ac:dyDescent="0.2"/>
    <row r="33126" ht="10.199999999999999" hidden="1" x14ac:dyDescent="0.2"/>
    <row r="33127" ht="10.199999999999999" hidden="1" x14ac:dyDescent="0.2"/>
    <row r="33128" ht="10.199999999999999" hidden="1" x14ac:dyDescent="0.2"/>
    <row r="33129" ht="10.199999999999999" hidden="1" x14ac:dyDescent="0.2"/>
    <row r="33130" ht="10.199999999999999" hidden="1" x14ac:dyDescent="0.2"/>
    <row r="33131" ht="10.199999999999999" hidden="1" x14ac:dyDescent="0.2"/>
    <row r="33132" ht="10.199999999999999" hidden="1" x14ac:dyDescent="0.2"/>
    <row r="33133" ht="10.199999999999999" hidden="1" x14ac:dyDescent="0.2"/>
    <row r="33134" ht="10.199999999999999" hidden="1" x14ac:dyDescent="0.2"/>
    <row r="33135" ht="10.199999999999999" hidden="1" x14ac:dyDescent="0.2"/>
    <row r="33136" ht="10.199999999999999" hidden="1" x14ac:dyDescent="0.2"/>
    <row r="33137" ht="10.199999999999999" hidden="1" x14ac:dyDescent="0.2"/>
    <row r="33138" ht="10.199999999999999" hidden="1" x14ac:dyDescent="0.2"/>
    <row r="33139" ht="10.199999999999999" hidden="1" x14ac:dyDescent="0.2"/>
    <row r="33140" ht="10.199999999999999" hidden="1" x14ac:dyDescent="0.2"/>
    <row r="33141" ht="10.199999999999999" hidden="1" x14ac:dyDescent="0.2"/>
    <row r="33142" ht="10.199999999999999" hidden="1" x14ac:dyDescent="0.2"/>
    <row r="33143" ht="10.199999999999999" hidden="1" x14ac:dyDescent="0.2"/>
    <row r="33144" ht="10.199999999999999" hidden="1" x14ac:dyDescent="0.2"/>
    <row r="33145" ht="10.199999999999999" hidden="1" x14ac:dyDescent="0.2"/>
    <row r="33146" ht="10.199999999999999" hidden="1" x14ac:dyDescent="0.2"/>
    <row r="33147" ht="10.199999999999999" hidden="1" x14ac:dyDescent="0.2"/>
    <row r="33148" ht="10.199999999999999" hidden="1" x14ac:dyDescent="0.2"/>
    <row r="33149" ht="10.199999999999999" hidden="1" x14ac:dyDescent="0.2"/>
    <row r="33150" ht="10.199999999999999" hidden="1" x14ac:dyDescent="0.2"/>
    <row r="33151" ht="10.199999999999999" hidden="1" x14ac:dyDescent="0.2"/>
    <row r="33152" ht="10.199999999999999" hidden="1" x14ac:dyDescent="0.2"/>
    <row r="33153" ht="10.199999999999999" hidden="1" x14ac:dyDescent="0.2"/>
    <row r="33154" ht="10.199999999999999" hidden="1" x14ac:dyDescent="0.2"/>
    <row r="33155" ht="10.199999999999999" hidden="1" x14ac:dyDescent="0.2"/>
    <row r="33156" ht="10.199999999999999" hidden="1" x14ac:dyDescent="0.2"/>
    <row r="33157" ht="10.199999999999999" hidden="1" x14ac:dyDescent="0.2"/>
    <row r="33158" ht="10.199999999999999" hidden="1" x14ac:dyDescent="0.2"/>
    <row r="33159" ht="10.199999999999999" hidden="1" x14ac:dyDescent="0.2"/>
    <row r="33160" ht="10.199999999999999" hidden="1" x14ac:dyDescent="0.2"/>
    <row r="33161" ht="10.199999999999999" hidden="1" x14ac:dyDescent="0.2"/>
    <row r="33162" ht="10.199999999999999" hidden="1" x14ac:dyDescent="0.2"/>
    <row r="33163" ht="10.199999999999999" hidden="1" x14ac:dyDescent="0.2"/>
    <row r="33164" ht="10.199999999999999" hidden="1" x14ac:dyDescent="0.2"/>
    <row r="33165" ht="10.199999999999999" hidden="1" x14ac:dyDescent="0.2"/>
    <row r="33166" ht="10.199999999999999" hidden="1" x14ac:dyDescent="0.2"/>
    <row r="33167" ht="10.199999999999999" hidden="1" x14ac:dyDescent="0.2"/>
    <row r="33168" ht="10.199999999999999" hidden="1" x14ac:dyDescent="0.2"/>
    <row r="33169" ht="10.199999999999999" hidden="1" x14ac:dyDescent="0.2"/>
    <row r="33170" ht="10.199999999999999" hidden="1" x14ac:dyDescent="0.2"/>
    <row r="33171" ht="10.199999999999999" hidden="1" x14ac:dyDescent="0.2"/>
    <row r="33172" ht="10.199999999999999" hidden="1" x14ac:dyDescent="0.2"/>
    <row r="33173" ht="10.199999999999999" hidden="1" x14ac:dyDescent="0.2"/>
    <row r="33174" ht="10.199999999999999" hidden="1" x14ac:dyDescent="0.2"/>
    <row r="33175" ht="10.199999999999999" hidden="1" x14ac:dyDescent="0.2"/>
    <row r="33176" ht="10.199999999999999" hidden="1" x14ac:dyDescent="0.2"/>
    <row r="33177" ht="10.199999999999999" hidden="1" x14ac:dyDescent="0.2"/>
    <row r="33178" ht="10.199999999999999" hidden="1" x14ac:dyDescent="0.2"/>
    <row r="33179" ht="10.199999999999999" hidden="1" x14ac:dyDescent="0.2"/>
    <row r="33180" ht="10.199999999999999" hidden="1" x14ac:dyDescent="0.2"/>
    <row r="33181" ht="10.199999999999999" hidden="1" x14ac:dyDescent="0.2"/>
    <row r="33182" ht="10.199999999999999" hidden="1" x14ac:dyDescent="0.2"/>
    <row r="33183" ht="10.199999999999999" hidden="1" x14ac:dyDescent="0.2"/>
    <row r="33184" ht="10.199999999999999" hidden="1" x14ac:dyDescent="0.2"/>
    <row r="33185" ht="10.199999999999999" hidden="1" x14ac:dyDescent="0.2"/>
    <row r="33186" ht="10.199999999999999" hidden="1" x14ac:dyDescent="0.2"/>
    <row r="33187" ht="10.199999999999999" hidden="1" x14ac:dyDescent="0.2"/>
    <row r="33188" ht="10.199999999999999" hidden="1" x14ac:dyDescent="0.2"/>
    <row r="33189" ht="10.199999999999999" hidden="1" x14ac:dyDescent="0.2"/>
    <row r="33190" ht="10.199999999999999" hidden="1" x14ac:dyDescent="0.2"/>
    <row r="33191" ht="10.199999999999999" hidden="1" x14ac:dyDescent="0.2"/>
    <row r="33192" ht="10.199999999999999" hidden="1" x14ac:dyDescent="0.2"/>
    <row r="33193" ht="10.199999999999999" hidden="1" x14ac:dyDescent="0.2"/>
    <row r="33194" ht="10.199999999999999" hidden="1" x14ac:dyDescent="0.2"/>
    <row r="33195" ht="10.199999999999999" hidden="1" x14ac:dyDescent="0.2"/>
    <row r="33196" ht="10.199999999999999" hidden="1" x14ac:dyDescent="0.2"/>
    <row r="33197" ht="10.199999999999999" hidden="1" x14ac:dyDescent="0.2"/>
    <row r="33198" ht="10.199999999999999" hidden="1" x14ac:dyDescent="0.2"/>
    <row r="33199" ht="10.199999999999999" hidden="1" x14ac:dyDescent="0.2"/>
    <row r="33200" ht="10.199999999999999" hidden="1" x14ac:dyDescent="0.2"/>
    <row r="33201" ht="10.199999999999999" hidden="1" x14ac:dyDescent="0.2"/>
    <row r="33202" ht="10.199999999999999" hidden="1" x14ac:dyDescent="0.2"/>
    <row r="33203" ht="10.199999999999999" hidden="1" x14ac:dyDescent="0.2"/>
    <row r="33204" ht="10.199999999999999" hidden="1" x14ac:dyDescent="0.2"/>
    <row r="33205" ht="10.199999999999999" hidden="1" x14ac:dyDescent="0.2"/>
    <row r="33206" ht="10.199999999999999" hidden="1" x14ac:dyDescent="0.2"/>
    <row r="33207" ht="10.199999999999999" hidden="1" x14ac:dyDescent="0.2"/>
    <row r="33208" ht="10.199999999999999" hidden="1" x14ac:dyDescent="0.2"/>
    <row r="33209" ht="10.199999999999999" hidden="1" x14ac:dyDescent="0.2"/>
    <row r="33210" ht="10.199999999999999" hidden="1" x14ac:dyDescent="0.2"/>
    <row r="33211" ht="10.199999999999999" hidden="1" x14ac:dyDescent="0.2"/>
    <row r="33212" ht="10.199999999999999" hidden="1" x14ac:dyDescent="0.2"/>
    <row r="33213" ht="10.199999999999999" hidden="1" x14ac:dyDescent="0.2"/>
    <row r="33214" ht="10.199999999999999" hidden="1" x14ac:dyDescent="0.2"/>
    <row r="33215" ht="10.199999999999999" hidden="1" x14ac:dyDescent="0.2"/>
    <row r="33216" ht="10.199999999999999" hidden="1" x14ac:dyDescent="0.2"/>
    <row r="33217" ht="10.199999999999999" hidden="1" x14ac:dyDescent="0.2"/>
    <row r="33218" ht="10.199999999999999" hidden="1" x14ac:dyDescent="0.2"/>
    <row r="33219" ht="10.199999999999999" hidden="1" x14ac:dyDescent="0.2"/>
    <row r="33220" ht="10.199999999999999" hidden="1" x14ac:dyDescent="0.2"/>
    <row r="33221" ht="10.199999999999999" hidden="1" x14ac:dyDescent="0.2"/>
    <row r="33222" ht="10.199999999999999" hidden="1" x14ac:dyDescent="0.2"/>
    <row r="33223" ht="10.199999999999999" hidden="1" x14ac:dyDescent="0.2"/>
    <row r="33224" ht="10.199999999999999" hidden="1" x14ac:dyDescent="0.2"/>
    <row r="33225" ht="10.199999999999999" hidden="1" x14ac:dyDescent="0.2"/>
    <row r="33226" ht="10.199999999999999" hidden="1" x14ac:dyDescent="0.2"/>
    <row r="33227" ht="10.199999999999999" hidden="1" x14ac:dyDescent="0.2"/>
    <row r="33228" ht="10.199999999999999" hidden="1" x14ac:dyDescent="0.2"/>
    <row r="33229" ht="10.199999999999999" hidden="1" x14ac:dyDescent="0.2"/>
    <row r="33230" ht="10.199999999999999" hidden="1" x14ac:dyDescent="0.2"/>
    <row r="33231" ht="10.199999999999999" hidden="1" x14ac:dyDescent="0.2"/>
    <row r="33232" ht="10.199999999999999" hidden="1" x14ac:dyDescent="0.2"/>
    <row r="33233" ht="10.199999999999999" hidden="1" x14ac:dyDescent="0.2"/>
    <row r="33234" ht="10.199999999999999" hidden="1" x14ac:dyDescent="0.2"/>
    <row r="33235" ht="10.199999999999999" hidden="1" x14ac:dyDescent="0.2"/>
    <row r="33236" ht="10.199999999999999" hidden="1" x14ac:dyDescent="0.2"/>
    <row r="33237" ht="10.199999999999999" hidden="1" x14ac:dyDescent="0.2"/>
    <row r="33238" ht="10.199999999999999" hidden="1" x14ac:dyDescent="0.2"/>
    <row r="33239" ht="10.199999999999999" hidden="1" x14ac:dyDescent="0.2"/>
    <row r="33240" ht="10.199999999999999" hidden="1" x14ac:dyDescent="0.2"/>
    <row r="33241" ht="10.199999999999999" hidden="1" x14ac:dyDescent="0.2"/>
    <row r="33242" ht="10.199999999999999" hidden="1" x14ac:dyDescent="0.2"/>
    <row r="33243" ht="10.199999999999999" hidden="1" x14ac:dyDescent="0.2"/>
    <row r="33244" ht="10.199999999999999" hidden="1" x14ac:dyDescent="0.2"/>
    <row r="33245" ht="10.199999999999999" hidden="1" x14ac:dyDescent="0.2"/>
    <row r="33246" ht="10.199999999999999" hidden="1" x14ac:dyDescent="0.2"/>
    <row r="33247" ht="10.199999999999999" hidden="1" x14ac:dyDescent="0.2"/>
    <row r="33248" ht="10.199999999999999" hidden="1" x14ac:dyDescent="0.2"/>
    <row r="33249" ht="10.199999999999999" hidden="1" x14ac:dyDescent="0.2"/>
    <row r="33250" ht="10.199999999999999" hidden="1" x14ac:dyDescent="0.2"/>
    <row r="33251" ht="10.199999999999999" hidden="1" x14ac:dyDescent="0.2"/>
    <row r="33252" ht="10.199999999999999" hidden="1" x14ac:dyDescent="0.2"/>
    <row r="33253" ht="10.199999999999999" hidden="1" x14ac:dyDescent="0.2"/>
    <row r="33254" ht="10.199999999999999" hidden="1" x14ac:dyDescent="0.2"/>
    <row r="33255" ht="10.199999999999999" hidden="1" x14ac:dyDescent="0.2"/>
    <row r="33256" ht="10.199999999999999" hidden="1" x14ac:dyDescent="0.2"/>
    <row r="33257" ht="10.199999999999999" hidden="1" x14ac:dyDescent="0.2"/>
    <row r="33258" ht="10.199999999999999" hidden="1" x14ac:dyDescent="0.2"/>
    <row r="33259" ht="10.199999999999999" hidden="1" x14ac:dyDescent="0.2"/>
    <row r="33260" ht="10.199999999999999" hidden="1" x14ac:dyDescent="0.2"/>
    <row r="33261" ht="10.199999999999999" hidden="1" x14ac:dyDescent="0.2"/>
    <row r="33262" ht="10.199999999999999" hidden="1" x14ac:dyDescent="0.2"/>
    <row r="33263" ht="10.199999999999999" hidden="1" x14ac:dyDescent="0.2"/>
    <row r="33264" ht="10.199999999999999" hidden="1" x14ac:dyDescent="0.2"/>
    <row r="33265" ht="10.199999999999999" hidden="1" x14ac:dyDescent="0.2"/>
    <row r="33266" ht="10.199999999999999" hidden="1" x14ac:dyDescent="0.2"/>
    <row r="33267" ht="10.199999999999999" hidden="1" x14ac:dyDescent="0.2"/>
    <row r="33268" ht="10.199999999999999" hidden="1" x14ac:dyDescent="0.2"/>
    <row r="33269" ht="10.199999999999999" hidden="1" x14ac:dyDescent="0.2"/>
    <row r="33270" ht="10.199999999999999" hidden="1" x14ac:dyDescent="0.2"/>
    <row r="33271" ht="10.199999999999999" hidden="1" x14ac:dyDescent="0.2"/>
    <row r="33272" ht="10.199999999999999" hidden="1" x14ac:dyDescent="0.2"/>
    <row r="33273" ht="10.199999999999999" hidden="1" x14ac:dyDescent="0.2"/>
    <row r="33274" ht="10.199999999999999" hidden="1" x14ac:dyDescent="0.2"/>
    <row r="33275" ht="10.199999999999999" hidden="1" x14ac:dyDescent="0.2"/>
    <row r="33276" ht="10.199999999999999" hidden="1" x14ac:dyDescent="0.2"/>
    <row r="33277" ht="10.199999999999999" hidden="1" x14ac:dyDescent="0.2"/>
    <row r="33278" ht="10.199999999999999" hidden="1" x14ac:dyDescent="0.2"/>
    <row r="33279" ht="10.199999999999999" hidden="1" x14ac:dyDescent="0.2"/>
    <row r="33280" ht="10.199999999999999" hidden="1" x14ac:dyDescent="0.2"/>
    <row r="33281" ht="10.199999999999999" hidden="1" x14ac:dyDescent="0.2"/>
    <row r="33282" ht="10.199999999999999" hidden="1" x14ac:dyDescent="0.2"/>
    <row r="33283" ht="10.199999999999999" hidden="1" x14ac:dyDescent="0.2"/>
    <row r="33284" ht="10.199999999999999" hidden="1" x14ac:dyDescent="0.2"/>
    <row r="33285" ht="10.199999999999999" hidden="1" x14ac:dyDescent="0.2"/>
    <row r="33286" ht="10.199999999999999" hidden="1" x14ac:dyDescent="0.2"/>
    <row r="33287" ht="10.199999999999999" hidden="1" x14ac:dyDescent="0.2"/>
    <row r="33288" ht="10.199999999999999" hidden="1" x14ac:dyDescent="0.2"/>
    <row r="33289" ht="10.199999999999999" hidden="1" x14ac:dyDescent="0.2"/>
    <row r="33290" ht="10.199999999999999" hidden="1" x14ac:dyDescent="0.2"/>
    <row r="33291" ht="10.199999999999999" hidden="1" x14ac:dyDescent="0.2"/>
    <row r="33292" ht="10.199999999999999" hidden="1" x14ac:dyDescent="0.2"/>
    <row r="33293" ht="10.199999999999999" hidden="1" x14ac:dyDescent="0.2"/>
    <row r="33294" ht="10.199999999999999" hidden="1" x14ac:dyDescent="0.2"/>
    <row r="33295" ht="10.199999999999999" hidden="1" x14ac:dyDescent="0.2"/>
    <row r="33296" ht="10.199999999999999" hidden="1" x14ac:dyDescent="0.2"/>
    <row r="33297" ht="10.199999999999999" hidden="1" x14ac:dyDescent="0.2"/>
    <row r="33298" ht="10.199999999999999" hidden="1" x14ac:dyDescent="0.2"/>
    <row r="33299" ht="10.199999999999999" hidden="1" x14ac:dyDescent="0.2"/>
    <row r="33300" ht="10.199999999999999" hidden="1" x14ac:dyDescent="0.2"/>
    <row r="33301" ht="10.199999999999999" hidden="1" x14ac:dyDescent="0.2"/>
    <row r="33302" ht="10.199999999999999" hidden="1" x14ac:dyDescent="0.2"/>
    <row r="33303" ht="10.199999999999999" hidden="1" x14ac:dyDescent="0.2"/>
    <row r="33304" ht="10.199999999999999" hidden="1" x14ac:dyDescent="0.2"/>
    <row r="33305" ht="10.199999999999999" hidden="1" x14ac:dyDescent="0.2"/>
    <row r="33306" ht="10.199999999999999" hidden="1" x14ac:dyDescent="0.2"/>
    <row r="33307" ht="10.199999999999999" hidden="1" x14ac:dyDescent="0.2"/>
    <row r="33308" ht="10.199999999999999" hidden="1" x14ac:dyDescent="0.2"/>
    <row r="33309" ht="10.199999999999999" hidden="1" x14ac:dyDescent="0.2"/>
    <row r="33310" ht="10.199999999999999" hidden="1" x14ac:dyDescent="0.2"/>
    <row r="33311" ht="10.199999999999999" hidden="1" x14ac:dyDescent="0.2"/>
    <row r="33312" ht="10.199999999999999" hidden="1" x14ac:dyDescent="0.2"/>
    <row r="33313" ht="10.199999999999999" hidden="1" x14ac:dyDescent="0.2"/>
    <row r="33314" ht="10.199999999999999" hidden="1" x14ac:dyDescent="0.2"/>
    <row r="33315" ht="10.199999999999999" hidden="1" x14ac:dyDescent="0.2"/>
    <row r="33316" ht="10.199999999999999" hidden="1" x14ac:dyDescent="0.2"/>
    <row r="33317" ht="10.199999999999999" hidden="1" x14ac:dyDescent="0.2"/>
    <row r="33318" ht="10.199999999999999" hidden="1" x14ac:dyDescent="0.2"/>
    <row r="33319" ht="10.199999999999999" hidden="1" x14ac:dyDescent="0.2"/>
    <row r="33320" ht="10.199999999999999" hidden="1" x14ac:dyDescent="0.2"/>
    <row r="33321" ht="10.199999999999999" hidden="1" x14ac:dyDescent="0.2"/>
    <row r="33322" ht="10.199999999999999" hidden="1" x14ac:dyDescent="0.2"/>
    <row r="33323" ht="10.199999999999999" hidden="1" x14ac:dyDescent="0.2"/>
    <row r="33324" ht="10.199999999999999" hidden="1" x14ac:dyDescent="0.2"/>
    <row r="33325" ht="10.199999999999999" hidden="1" x14ac:dyDescent="0.2"/>
    <row r="33326" ht="10.199999999999999" hidden="1" x14ac:dyDescent="0.2"/>
    <row r="33327" ht="10.199999999999999" hidden="1" x14ac:dyDescent="0.2"/>
    <row r="33328" ht="10.199999999999999" hidden="1" x14ac:dyDescent="0.2"/>
    <row r="33329" ht="10.199999999999999" hidden="1" x14ac:dyDescent="0.2"/>
    <row r="33330" ht="10.199999999999999" hidden="1" x14ac:dyDescent="0.2"/>
    <row r="33331" ht="10.199999999999999" hidden="1" x14ac:dyDescent="0.2"/>
    <row r="33332" ht="10.199999999999999" hidden="1" x14ac:dyDescent="0.2"/>
    <row r="33333" ht="10.199999999999999" hidden="1" x14ac:dyDescent="0.2"/>
    <row r="33334" ht="10.199999999999999" hidden="1" x14ac:dyDescent="0.2"/>
    <row r="33335" ht="10.199999999999999" hidden="1" x14ac:dyDescent="0.2"/>
    <row r="33336" ht="10.199999999999999" hidden="1" x14ac:dyDescent="0.2"/>
    <row r="33337" ht="10.199999999999999" hidden="1" x14ac:dyDescent="0.2"/>
    <row r="33338" ht="10.199999999999999" hidden="1" x14ac:dyDescent="0.2"/>
    <row r="33339" ht="10.199999999999999" hidden="1" x14ac:dyDescent="0.2"/>
    <row r="33340" ht="10.199999999999999" hidden="1" x14ac:dyDescent="0.2"/>
    <row r="33341" ht="10.199999999999999" hidden="1" x14ac:dyDescent="0.2"/>
    <row r="33342" ht="10.199999999999999" hidden="1" x14ac:dyDescent="0.2"/>
    <row r="33343" ht="10.199999999999999" hidden="1" x14ac:dyDescent="0.2"/>
    <row r="33344" ht="10.199999999999999" hidden="1" x14ac:dyDescent="0.2"/>
    <row r="33345" ht="10.199999999999999" hidden="1" x14ac:dyDescent="0.2"/>
    <row r="33346" ht="10.199999999999999" hidden="1" x14ac:dyDescent="0.2"/>
    <row r="33347" ht="10.199999999999999" hidden="1" x14ac:dyDescent="0.2"/>
    <row r="33348" ht="10.199999999999999" hidden="1" x14ac:dyDescent="0.2"/>
    <row r="33349" ht="10.199999999999999" hidden="1" x14ac:dyDescent="0.2"/>
    <row r="33350" ht="10.199999999999999" hidden="1" x14ac:dyDescent="0.2"/>
    <row r="33351" ht="10.199999999999999" hidden="1" x14ac:dyDescent="0.2"/>
    <row r="33352" ht="10.199999999999999" hidden="1" x14ac:dyDescent="0.2"/>
    <row r="33353" ht="10.199999999999999" hidden="1" x14ac:dyDescent="0.2"/>
    <row r="33354" ht="10.199999999999999" hidden="1" x14ac:dyDescent="0.2"/>
    <row r="33355" ht="10.199999999999999" hidden="1" x14ac:dyDescent="0.2"/>
    <row r="33356" ht="10.199999999999999" hidden="1" x14ac:dyDescent="0.2"/>
    <row r="33357" ht="10.199999999999999" hidden="1" x14ac:dyDescent="0.2"/>
    <row r="33358" ht="10.199999999999999" hidden="1" x14ac:dyDescent="0.2"/>
    <row r="33359" ht="10.199999999999999" hidden="1" x14ac:dyDescent="0.2"/>
    <row r="33360" ht="10.199999999999999" hidden="1" x14ac:dyDescent="0.2"/>
    <row r="33361" ht="10.199999999999999" hidden="1" x14ac:dyDescent="0.2"/>
    <row r="33362" ht="10.199999999999999" hidden="1" x14ac:dyDescent="0.2"/>
    <row r="33363" ht="10.199999999999999" hidden="1" x14ac:dyDescent="0.2"/>
    <row r="33364" ht="10.199999999999999" hidden="1" x14ac:dyDescent="0.2"/>
    <row r="33365" ht="10.199999999999999" hidden="1" x14ac:dyDescent="0.2"/>
    <row r="33366" ht="10.199999999999999" hidden="1" x14ac:dyDescent="0.2"/>
    <row r="33367" ht="10.199999999999999" hidden="1" x14ac:dyDescent="0.2"/>
    <row r="33368" ht="10.199999999999999" hidden="1" x14ac:dyDescent="0.2"/>
    <row r="33369" ht="10.199999999999999" hidden="1" x14ac:dyDescent="0.2"/>
    <row r="33370" ht="10.199999999999999" hidden="1" x14ac:dyDescent="0.2"/>
    <row r="33371" ht="10.199999999999999" hidden="1" x14ac:dyDescent="0.2"/>
    <row r="33372" ht="10.199999999999999" hidden="1" x14ac:dyDescent="0.2"/>
    <row r="33373" ht="10.199999999999999" hidden="1" x14ac:dyDescent="0.2"/>
    <row r="33374" ht="10.199999999999999" hidden="1" x14ac:dyDescent="0.2"/>
    <row r="33375" ht="10.199999999999999" hidden="1" x14ac:dyDescent="0.2"/>
    <row r="33376" ht="10.199999999999999" hidden="1" x14ac:dyDescent="0.2"/>
    <row r="33377" ht="10.199999999999999" hidden="1" x14ac:dyDescent="0.2"/>
    <row r="33378" ht="10.199999999999999" hidden="1" x14ac:dyDescent="0.2"/>
    <row r="33379" ht="10.199999999999999" hidden="1" x14ac:dyDescent="0.2"/>
    <row r="33380" ht="10.199999999999999" hidden="1" x14ac:dyDescent="0.2"/>
    <row r="33381" ht="10.199999999999999" hidden="1" x14ac:dyDescent="0.2"/>
    <row r="33382" ht="10.199999999999999" hidden="1" x14ac:dyDescent="0.2"/>
    <row r="33383" ht="10.199999999999999" hidden="1" x14ac:dyDescent="0.2"/>
    <row r="33384" ht="10.199999999999999" hidden="1" x14ac:dyDescent="0.2"/>
    <row r="33385" ht="10.199999999999999" hidden="1" x14ac:dyDescent="0.2"/>
    <row r="33386" ht="10.199999999999999" hidden="1" x14ac:dyDescent="0.2"/>
    <row r="33387" ht="10.199999999999999" hidden="1" x14ac:dyDescent="0.2"/>
    <row r="33388" ht="10.199999999999999" hidden="1" x14ac:dyDescent="0.2"/>
    <row r="33389" ht="10.199999999999999" hidden="1" x14ac:dyDescent="0.2"/>
    <row r="33390" ht="10.199999999999999" hidden="1" x14ac:dyDescent="0.2"/>
    <row r="33391" ht="10.199999999999999" hidden="1" x14ac:dyDescent="0.2"/>
    <row r="33392" ht="10.199999999999999" hidden="1" x14ac:dyDescent="0.2"/>
    <row r="33393" ht="10.199999999999999" hidden="1" x14ac:dyDescent="0.2"/>
    <row r="33394" ht="10.199999999999999" hidden="1" x14ac:dyDescent="0.2"/>
    <row r="33395" ht="10.199999999999999" hidden="1" x14ac:dyDescent="0.2"/>
    <row r="33396" ht="10.199999999999999" hidden="1" x14ac:dyDescent="0.2"/>
    <row r="33397" ht="10.199999999999999" hidden="1" x14ac:dyDescent="0.2"/>
    <row r="33398" ht="10.199999999999999" hidden="1" x14ac:dyDescent="0.2"/>
    <row r="33399" ht="10.199999999999999" hidden="1" x14ac:dyDescent="0.2"/>
    <row r="33400" ht="10.199999999999999" hidden="1" x14ac:dyDescent="0.2"/>
    <row r="33401" ht="10.199999999999999" hidden="1" x14ac:dyDescent="0.2"/>
    <row r="33402" ht="10.199999999999999" hidden="1" x14ac:dyDescent="0.2"/>
    <row r="33403" ht="10.199999999999999" hidden="1" x14ac:dyDescent="0.2"/>
    <row r="33404" ht="10.199999999999999" hidden="1" x14ac:dyDescent="0.2"/>
    <row r="33405" ht="10.199999999999999" hidden="1" x14ac:dyDescent="0.2"/>
    <row r="33406" ht="10.199999999999999" hidden="1" x14ac:dyDescent="0.2"/>
    <row r="33407" ht="10.199999999999999" hidden="1" x14ac:dyDescent="0.2"/>
    <row r="33408" ht="10.199999999999999" hidden="1" x14ac:dyDescent="0.2"/>
    <row r="33409" ht="10.199999999999999" hidden="1" x14ac:dyDescent="0.2"/>
    <row r="33410" ht="10.199999999999999" hidden="1" x14ac:dyDescent="0.2"/>
    <row r="33411" ht="10.199999999999999" hidden="1" x14ac:dyDescent="0.2"/>
    <row r="33412" ht="10.199999999999999" hidden="1" x14ac:dyDescent="0.2"/>
    <row r="33413" ht="10.199999999999999" hidden="1" x14ac:dyDescent="0.2"/>
    <row r="33414" ht="10.199999999999999" hidden="1" x14ac:dyDescent="0.2"/>
    <row r="33415" ht="10.199999999999999" hidden="1" x14ac:dyDescent="0.2"/>
    <row r="33416" ht="10.199999999999999" hidden="1" x14ac:dyDescent="0.2"/>
    <row r="33417" ht="10.199999999999999" hidden="1" x14ac:dyDescent="0.2"/>
    <row r="33418" ht="10.199999999999999" hidden="1" x14ac:dyDescent="0.2"/>
    <row r="33419" ht="10.199999999999999" hidden="1" x14ac:dyDescent="0.2"/>
    <row r="33420" ht="10.199999999999999" hidden="1" x14ac:dyDescent="0.2"/>
    <row r="33421" ht="10.199999999999999" hidden="1" x14ac:dyDescent="0.2"/>
    <row r="33422" ht="10.199999999999999" hidden="1" x14ac:dyDescent="0.2"/>
    <row r="33423" ht="10.199999999999999" hidden="1" x14ac:dyDescent="0.2"/>
    <row r="33424" ht="10.199999999999999" hidden="1" x14ac:dyDescent="0.2"/>
    <row r="33425" ht="10.199999999999999" hidden="1" x14ac:dyDescent="0.2"/>
    <row r="33426" ht="10.199999999999999" hidden="1" x14ac:dyDescent="0.2"/>
    <row r="33427" ht="10.199999999999999" hidden="1" x14ac:dyDescent="0.2"/>
    <row r="33428" ht="10.199999999999999" hidden="1" x14ac:dyDescent="0.2"/>
    <row r="33429" ht="10.199999999999999" hidden="1" x14ac:dyDescent="0.2"/>
    <row r="33430" ht="10.199999999999999" hidden="1" x14ac:dyDescent="0.2"/>
    <row r="33431" ht="10.199999999999999" hidden="1" x14ac:dyDescent="0.2"/>
    <row r="33432" ht="10.199999999999999" hidden="1" x14ac:dyDescent="0.2"/>
    <row r="33433" ht="10.199999999999999" hidden="1" x14ac:dyDescent="0.2"/>
    <row r="33434" ht="10.199999999999999" hidden="1" x14ac:dyDescent="0.2"/>
    <row r="33435" ht="10.199999999999999" hidden="1" x14ac:dyDescent="0.2"/>
    <row r="33436" ht="10.199999999999999" hidden="1" x14ac:dyDescent="0.2"/>
    <row r="33437" ht="10.199999999999999" hidden="1" x14ac:dyDescent="0.2"/>
    <row r="33438" ht="10.199999999999999" hidden="1" x14ac:dyDescent="0.2"/>
    <row r="33439" ht="10.199999999999999" hidden="1" x14ac:dyDescent="0.2"/>
    <row r="33440" ht="10.199999999999999" hidden="1" x14ac:dyDescent="0.2"/>
    <row r="33441" ht="10.199999999999999" hidden="1" x14ac:dyDescent="0.2"/>
    <row r="33442" ht="10.199999999999999" hidden="1" x14ac:dyDescent="0.2"/>
    <row r="33443" ht="10.199999999999999" hidden="1" x14ac:dyDescent="0.2"/>
    <row r="33444" ht="10.199999999999999" hidden="1" x14ac:dyDescent="0.2"/>
    <row r="33445" ht="10.199999999999999" hidden="1" x14ac:dyDescent="0.2"/>
    <row r="33446" ht="10.199999999999999" hidden="1" x14ac:dyDescent="0.2"/>
    <row r="33447" ht="10.199999999999999" hidden="1" x14ac:dyDescent="0.2"/>
    <row r="33448" ht="10.199999999999999" hidden="1" x14ac:dyDescent="0.2"/>
    <row r="33449" ht="10.199999999999999" hidden="1" x14ac:dyDescent="0.2"/>
    <row r="33450" ht="10.199999999999999" hidden="1" x14ac:dyDescent="0.2"/>
    <row r="33451" ht="10.199999999999999" hidden="1" x14ac:dyDescent="0.2"/>
    <row r="33452" ht="10.199999999999999" hidden="1" x14ac:dyDescent="0.2"/>
    <row r="33453" ht="10.199999999999999" hidden="1" x14ac:dyDescent="0.2"/>
    <row r="33454" ht="10.199999999999999" hidden="1" x14ac:dyDescent="0.2"/>
    <row r="33455" ht="10.199999999999999" hidden="1" x14ac:dyDescent="0.2"/>
    <row r="33456" ht="10.199999999999999" hidden="1" x14ac:dyDescent="0.2"/>
    <row r="33457" ht="10.199999999999999" hidden="1" x14ac:dyDescent="0.2"/>
    <row r="33458" ht="10.199999999999999" hidden="1" x14ac:dyDescent="0.2"/>
    <row r="33459" ht="10.199999999999999" hidden="1" x14ac:dyDescent="0.2"/>
    <row r="33460" ht="10.199999999999999" hidden="1" x14ac:dyDescent="0.2"/>
    <row r="33461" ht="10.199999999999999" hidden="1" x14ac:dyDescent="0.2"/>
    <row r="33462" ht="10.199999999999999" hidden="1" x14ac:dyDescent="0.2"/>
    <row r="33463" ht="10.199999999999999" hidden="1" x14ac:dyDescent="0.2"/>
    <row r="33464" ht="10.199999999999999" hidden="1" x14ac:dyDescent="0.2"/>
    <row r="33465" ht="10.199999999999999" hidden="1" x14ac:dyDescent="0.2"/>
    <row r="33466" ht="10.199999999999999" hidden="1" x14ac:dyDescent="0.2"/>
    <row r="33467" ht="10.199999999999999" hidden="1" x14ac:dyDescent="0.2"/>
    <row r="33468" ht="10.199999999999999" hidden="1" x14ac:dyDescent="0.2"/>
    <row r="33469" ht="10.199999999999999" hidden="1" x14ac:dyDescent="0.2"/>
    <row r="33470" ht="10.199999999999999" hidden="1" x14ac:dyDescent="0.2"/>
    <row r="33471" ht="10.199999999999999" hidden="1" x14ac:dyDescent="0.2"/>
    <row r="33472" ht="10.199999999999999" hidden="1" x14ac:dyDescent="0.2"/>
    <row r="33473" ht="10.199999999999999" hidden="1" x14ac:dyDescent="0.2"/>
    <row r="33474" ht="10.199999999999999" hidden="1" x14ac:dyDescent="0.2"/>
    <row r="33475" ht="10.199999999999999" hidden="1" x14ac:dyDescent="0.2"/>
    <row r="33476" ht="10.199999999999999" hidden="1" x14ac:dyDescent="0.2"/>
    <row r="33477" ht="10.199999999999999" hidden="1" x14ac:dyDescent="0.2"/>
    <row r="33478" ht="10.199999999999999" hidden="1" x14ac:dyDescent="0.2"/>
    <row r="33479" ht="10.199999999999999" hidden="1" x14ac:dyDescent="0.2"/>
    <row r="33480" ht="10.199999999999999" hidden="1" x14ac:dyDescent="0.2"/>
    <row r="33481" ht="10.199999999999999" hidden="1" x14ac:dyDescent="0.2"/>
    <row r="33482" ht="10.199999999999999" hidden="1" x14ac:dyDescent="0.2"/>
    <row r="33483" ht="10.199999999999999" hidden="1" x14ac:dyDescent="0.2"/>
    <row r="33484" ht="10.199999999999999" hidden="1" x14ac:dyDescent="0.2"/>
    <row r="33485" ht="10.199999999999999" hidden="1" x14ac:dyDescent="0.2"/>
    <row r="33486" ht="10.199999999999999" hidden="1" x14ac:dyDescent="0.2"/>
    <row r="33487" ht="10.199999999999999" hidden="1" x14ac:dyDescent="0.2"/>
    <row r="33488" ht="10.199999999999999" hidden="1" x14ac:dyDescent="0.2"/>
    <row r="33489" ht="10.199999999999999" hidden="1" x14ac:dyDescent="0.2"/>
    <row r="33490" ht="10.199999999999999" hidden="1" x14ac:dyDescent="0.2"/>
    <row r="33491" ht="10.199999999999999" hidden="1" x14ac:dyDescent="0.2"/>
    <row r="33492" ht="10.199999999999999" hidden="1" x14ac:dyDescent="0.2"/>
    <row r="33493" ht="10.199999999999999" hidden="1" x14ac:dyDescent="0.2"/>
    <row r="33494" ht="10.199999999999999" hidden="1" x14ac:dyDescent="0.2"/>
    <row r="33495" ht="10.199999999999999" hidden="1" x14ac:dyDescent="0.2"/>
    <row r="33496" ht="10.199999999999999" hidden="1" x14ac:dyDescent="0.2"/>
    <row r="33497" ht="10.199999999999999" hidden="1" x14ac:dyDescent="0.2"/>
    <row r="33498" ht="10.199999999999999" hidden="1" x14ac:dyDescent="0.2"/>
    <row r="33499" ht="10.199999999999999" hidden="1" x14ac:dyDescent="0.2"/>
    <row r="33500" ht="10.199999999999999" hidden="1" x14ac:dyDescent="0.2"/>
    <row r="33501" ht="10.199999999999999" hidden="1" x14ac:dyDescent="0.2"/>
    <row r="33502" ht="10.199999999999999" hidden="1" x14ac:dyDescent="0.2"/>
    <row r="33503" ht="10.199999999999999" hidden="1" x14ac:dyDescent="0.2"/>
    <row r="33504" ht="10.199999999999999" hidden="1" x14ac:dyDescent="0.2"/>
    <row r="33505" ht="10.199999999999999" hidden="1" x14ac:dyDescent="0.2"/>
    <row r="33506" ht="10.199999999999999" hidden="1" x14ac:dyDescent="0.2"/>
    <row r="33507" ht="10.199999999999999" hidden="1" x14ac:dyDescent="0.2"/>
    <row r="33508" ht="10.199999999999999" hidden="1" x14ac:dyDescent="0.2"/>
    <row r="33509" ht="10.199999999999999" hidden="1" x14ac:dyDescent="0.2"/>
    <row r="33510" ht="10.199999999999999" hidden="1" x14ac:dyDescent="0.2"/>
    <row r="33511" ht="10.199999999999999" hidden="1" x14ac:dyDescent="0.2"/>
    <row r="33512" ht="10.199999999999999" hidden="1" x14ac:dyDescent="0.2"/>
    <row r="33513" ht="10.199999999999999" hidden="1" x14ac:dyDescent="0.2"/>
    <row r="33514" ht="10.199999999999999" hidden="1" x14ac:dyDescent="0.2"/>
    <row r="33515" ht="10.199999999999999" hidden="1" x14ac:dyDescent="0.2"/>
    <row r="33516" ht="10.199999999999999" hidden="1" x14ac:dyDescent="0.2"/>
    <row r="33517" ht="10.199999999999999" hidden="1" x14ac:dyDescent="0.2"/>
    <row r="33518" ht="10.199999999999999" hidden="1" x14ac:dyDescent="0.2"/>
    <row r="33519" ht="10.199999999999999" hidden="1" x14ac:dyDescent="0.2"/>
    <row r="33520" ht="10.199999999999999" hidden="1" x14ac:dyDescent="0.2"/>
    <row r="33521" ht="10.199999999999999" hidden="1" x14ac:dyDescent="0.2"/>
    <row r="33522" ht="10.199999999999999" hidden="1" x14ac:dyDescent="0.2"/>
    <row r="33523" ht="10.199999999999999" hidden="1" x14ac:dyDescent="0.2"/>
    <row r="33524" ht="10.199999999999999" hidden="1" x14ac:dyDescent="0.2"/>
    <row r="33525" ht="10.199999999999999" hidden="1" x14ac:dyDescent="0.2"/>
    <row r="33526" ht="10.199999999999999" hidden="1" x14ac:dyDescent="0.2"/>
    <row r="33527" ht="10.199999999999999" hidden="1" x14ac:dyDescent="0.2"/>
    <row r="33528" ht="10.199999999999999" hidden="1" x14ac:dyDescent="0.2"/>
    <row r="33529" ht="10.199999999999999" hidden="1" x14ac:dyDescent="0.2"/>
    <row r="33530" ht="10.199999999999999" hidden="1" x14ac:dyDescent="0.2"/>
    <row r="33531" ht="10.199999999999999" hidden="1" x14ac:dyDescent="0.2"/>
    <row r="33532" ht="10.199999999999999" hidden="1" x14ac:dyDescent="0.2"/>
    <row r="33533" ht="10.199999999999999" hidden="1" x14ac:dyDescent="0.2"/>
    <row r="33534" ht="10.199999999999999" hidden="1" x14ac:dyDescent="0.2"/>
    <row r="33535" ht="10.199999999999999" hidden="1" x14ac:dyDescent="0.2"/>
    <row r="33536" ht="10.199999999999999" hidden="1" x14ac:dyDescent="0.2"/>
    <row r="33537" ht="10.199999999999999" hidden="1" x14ac:dyDescent="0.2"/>
    <row r="33538" ht="10.199999999999999" hidden="1" x14ac:dyDescent="0.2"/>
    <row r="33539" ht="10.199999999999999" hidden="1" x14ac:dyDescent="0.2"/>
    <row r="33540" ht="10.199999999999999" hidden="1" x14ac:dyDescent="0.2"/>
    <row r="33541" ht="10.199999999999999" hidden="1" x14ac:dyDescent="0.2"/>
    <row r="33542" ht="10.199999999999999" hidden="1" x14ac:dyDescent="0.2"/>
    <row r="33543" ht="10.199999999999999" hidden="1" x14ac:dyDescent="0.2"/>
    <row r="33544" ht="10.199999999999999" hidden="1" x14ac:dyDescent="0.2"/>
    <row r="33545" ht="10.199999999999999" hidden="1" x14ac:dyDescent="0.2"/>
    <row r="33546" ht="10.199999999999999" hidden="1" x14ac:dyDescent="0.2"/>
    <row r="33547" ht="10.199999999999999" hidden="1" x14ac:dyDescent="0.2"/>
    <row r="33548" ht="10.199999999999999" hidden="1" x14ac:dyDescent="0.2"/>
    <row r="33549" ht="10.199999999999999" hidden="1" x14ac:dyDescent="0.2"/>
    <row r="33550" ht="10.199999999999999" hidden="1" x14ac:dyDescent="0.2"/>
    <row r="33551" ht="10.199999999999999" hidden="1" x14ac:dyDescent="0.2"/>
    <row r="33552" ht="10.199999999999999" hidden="1" x14ac:dyDescent="0.2"/>
    <row r="33553" ht="10.199999999999999" hidden="1" x14ac:dyDescent="0.2"/>
    <row r="33554" ht="10.199999999999999" hidden="1" x14ac:dyDescent="0.2"/>
    <row r="33555" ht="10.199999999999999" hidden="1" x14ac:dyDescent="0.2"/>
    <row r="33556" ht="10.199999999999999" hidden="1" x14ac:dyDescent="0.2"/>
    <row r="33557" ht="10.199999999999999" hidden="1" x14ac:dyDescent="0.2"/>
    <row r="33558" ht="10.199999999999999" hidden="1" x14ac:dyDescent="0.2"/>
    <row r="33559" ht="10.199999999999999" hidden="1" x14ac:dyDescent="0.2"/>
    <row r="33560" ht="10.199999999999999" hidden="1" x14ac:dyDescent="0.2"/>
    <row r="33561" ht="10.199999999999999" hidden="1" x14ac:dyDescent="0.2"/>
    <row r="33562" ht="10.199999999999999" hidden="1" x14ac:dyDescent="0.2"/>
    <row r="33563" ht="10.199999999999999" hidden="1" x14ac:dyDescent="0.2"/>
    <row r="33564" ht="10.199999999999999" hidden="1" x14ac:dyDescent="0.2"/>
    <row r="33565" ht="10.199999999999999" hidden="1" x14ac:dyDescent="0.2"/>
    <row r="33566" ht="10.199999999999999" hidden="1" x14ac:dyDescent="0.2"/>
    <row r="33567" ht="10.199999999999999" hidden="1" x14ac:dyDescent="0.2"/>
    <row r="33568" ht="10.199999999999999" hidden="1" x14ac:dyDescent="0.2"/>
    <row r="33569" ht="10.199999999999999" hidden="1" x14ac:dyDescent="0.2"/>
    <row r="33570" ht="10.199999999999999" hidden="1" x14ac:dyDescent="0.2"/>
    <row r="33571" ht="10.199999999999999" hidden="1" x14ac:dyDescent="0.2"/>
    <row r="33572" ht="10.199999999999999" hidden="1" x14ac:dyDescent="0.2"/>
    <row r="33573" ht="10.199999999999999" hidden="1" x14ac:dyDescent="0.2"/>
    <row r="33574" ht="10.199999999999999" hidden="1" x14ac:dyDescent="0.2"/>
    <row r="33575" ht="10.199999999999999" hidden="1" x14ac:dyDescent="0.2"/>
    <row r="33576" ht="10.199999999999999" hidden="1" x14ac:dyDescent="0.2"/>
    <row r="33577" ht="10.199999999999999" hidden="1" x14ac:dyDescent="0.2"/>
    <row r="33578" ht="10.199999999999999" hidden="1" x14ac:dyDescent="0.2"/>
    <row r="33579" ht="10.199999999999999" hidden="1" x14ac:dyDescent="0.2"/>
    <row r="33580" ht="10.199999999999999" hidden="1" x14ac:dyDescent="0.2"/>
    <row r="33581" ht="10.199999999999999" hidden="1" x14ac:dyDescent="0.2"/>
    <row r="33582" ht="10.199999999999999" hidden="1" x14ac:dyDescent="0.2"/>
    <row r="33583" ht="10.199999999999999" hidden="1" x14ac:dyDescent="0.2"/>
    <row r="33584" ht="10.199999999999999" hidden="1" x14ac:dyDescent="0.2"/>
    <row r="33585" ht="10.199999999999999" hidden="1" x14ac:dyDescent="0.2"/>
    <row r="33586" ht="10.199999999999999" hidden="1" x14ac:dyDescent="0.2"/>
    <row r="33587" ht="10.199999999999999" hidden="1" x14ac:dyDescent="0.2"/>
    <row r="33588" ht="10.199999999999999" hidden="1" x14ac:dyDescent="0.2"/>
    <row r="33589" ht="10.199999999999999" hidden="1" x14ac:dyDescent="0.2"/>
    <row r="33590" ht="10.199999999999999" hidden="1" x14ac:dyDescent="0.2"/>
    <row r="33591" ht="10.199999999999999" hidden="1" x14ac:dyDescent="0.2"/>
    <row r="33592" ht="10.199999999999999" hidden="1" x14ac:dyDescent="0.2"/>
    <row r="33593" ht="10.199999999999999" hidden="1" x14ac:dyDescent="0.2"/>
    <row r="33594" ht="10.199999999999999" hidden="1" x14ac:dyDescent="0.2"/>
    <row r="33595" ht="10.199999999999999" hidden="1" x14ac:dyDescent="0.2"/>
    <row r="33596" ht="10.199999999999999" hidden="1" x14ac:dyDescent="0.2"/>
    <row r="33597" ht="10.199999999999999" hidden="1" x14ac:dyDescent="0.2"/>
    <row r="33598" ht="10.199999999999999" hidden="1" x14ac:dyDescent="0.2"/>
    <row r="33599" ht="10.199999999999999" hidden="1" x14ac:dyDescent="0.2"/>
    <row r="33600" ht="10.199999999999999" hidden="1" x14ac:dyDescent="0.2"/>
    <row r="33601" ht="10.199999999999999" hidden="1" x14ac:dyDescent="0.2"/>
    <row r="33602" ht="10.199999999999999" hidden="1" x14ac:dyDescent="0.2"/>
    <row r="33603" ht="10.199999999999999" hidden="1" x14ac:dyDescent="0.2"/>
    <row r="33604" ht="10.199999999999999" hidden="1" x14ac:dyDescent="0.2"/>
    <row r="33605" ht="10.199999999999999" hidden="1" x14ac:dyDescent="0.2"/>
    <row r="33606" ht="10.199999999999999" hidden="1" x14ac:dyDescent="0.2"/>
    <row r="33607" ht="10.199999999999999" hidden="1" x14ac:dyDescent="0.2"/>
    <row r="33608" ht="10.199999999999999" hidden="1" x14ac:dyDescent="0.2"/>
    <row r="33609" ht="10.199999999999999" hidden="1" x14ac:dyDescent="0.2"/>
    <row r="33610" ht="10.199999999999999" hidden="1" x14ac:dyDescent="0.2"/>
    <row r="33611" ht="10.199999999999999" hidden="1" x14ac:dyDescent="0.2"/>
    <row r="33612" ht="10.199999999999999" hidden="1" x14ac:dyDescent="0.2"/>
    <row r="33613" ht="10.199999999999999" hidden="1" x14ac:dyDescent="0.2"/>
    <row r="33614" ht="10.199999999999999" hidden="1" x14ac:dyDescent="0.2"/>
    <row r="33615" ht="10.199999999999999" hidden="1" x14ac:dyDescent="0.2"/>
    <row r="33616" ht="10.199999999999999" hidden="1" x14ac:dyDescent="0.2"/>
    <row r="33617" ht="10.199999999999999" hidden="1" x14ac:dyDescent="0.2"/>
    <row r="33618" ht="10.199999999999999" hidden="1" x14ac:dyDescent="0.2"/>
    <row r="33619" ht="10.199999999999999" hidden="1" x14ac:dyDescent="0.2"/>
    <row r="33620" ht="10.199999999999999" hidden="1" x14ac:dyDescent="0.2"/>
    <row r="33621" ht="10.199999999999999" hidden="1" x14ac:dyDescent="0.2"/>
    <row r="33622" ht="10.199999999999999" hidden="1" x14ac:dyDescent="0.2"/>
    <row r="33623" ht="10.199999999999999" hidden="1" x14ac:dyDescent="0.2"/>
    <row r="33624" ht="10.199999999999999" hidden="1" x14ac:dyDescent="0.2"/>
    <row r="33625" ht="10.199999999999999" hidden="1" x14ac:dyDescent="0.2"/>
    <row r="33626" ht="10.199999999999999" hidden="1" x14ac:dyDescent="0.2"/>
    <row r="33627" ht="10.199999999999999" hidden="1" x14ac:dyDescent="0.2"/>
    <row r="33628" ht="10.199999999999999" hidden="1" x14ac:dyDescent="0.2"/>
    <row r="33629" ht="10.199999999999999" hidden="1" x14ac:dyDescent="0.2"/>
    <row r="33630" ht="10.199999999999999" hidden="1" x14ac:dyDescent="0.2"/>
    <row r="33631" ht="10.199999999999999" hidden="1" x14ac:dyDescent="0.2"/>
    <row r="33632" ht="10.199999999999999" hidden="1" x14ac:dyDescent="0.2"/>
    <row r="33633" ht="10.199999999999999" hidden="1" x14ac:dyDescent="0.2"/>
    <row r="33634" ht="10.199999999999999" hidden="1" x14ac:dyDescent="0.2"/>
    <row r="33635" ht="10.199999999999999" hidden="1" x14ac:dyDescent="0.2"/>
    <row r="33636" ht="10.199999999999999" hidden="1" x14ac:dyDescent="0.2"/>
    <row r="33637" ht="10.199999999999999" hidden="1" x14ac:dyDescent="0.2"/>
    <row r="33638" ht="10.199999999999999" hidden="1" x14ac:dyDescent="0.2"/>
    <row r="33639" ht="10.199999999999999" hidden="1" x14ac:dyDescent="0.2"/>
    <row r="33640" ht="10.199999999999999" hidden="1" x14ac:dyDescent="0.2"/>
    <row r="33641" ht="10.199999999999999" hidden="1" x14ac:dyDescent="0.2"/>
    <row r="33642" ht="10.199999999999999" hidden="1" x14ac:dyDescent="0.2"/>
    <row r="33643" ht="10.199999999999999" hidden="1" x14ac:dyDescent="0.2"/>
    <row r="33644" ht="10.199999999999999" hidden="1" x14ac:dyDescent="0.2"/>
    <row r="33645" ht="10.199999999999999" hidden="1" x14ac:dyDescent="0.2"/>
    <row r="33646" ht="10.199999999999999" hidden="1" x14ac:dyDescent="0.2"/>
    <row r="33647" ht="10.199999999999999" hidden="1" x14ac:dyDescent="0.2"/>
    <row r="33648" ht="10.199999999999999" hidden="1" x14ac:dyDescent="0.2"/>
    <row r="33649" ht="10.199999999999999" hidden="1" x14ac:dyDescent="0.2"/>
    <row r="33650" ht="10.199999999999999" hidden="1" x14ac:dyDescent="0.2"/>
    <row r="33651" ht="10.199999999999999" hidden="1" x14ac:dyDescent="0.2"/>
    <row r="33652" ht="10.199999999999999" hidden="1" x14ac:dyDescent="0.2"/>
    <row r="33653" ht="10.199999999999999" hidden="1" x14ac:dyDescent="0.2"/>
    <row r="33654" ht="10.199999999999999" hidden="1" x14ac:dyDescent="0.2"/>
    <row r="33655" ht="10.199999999999999" hidden="1" x14ac:dyDescent="0.2"/>
    <row r="33656" ht="10.199999999999999" hidden="1" x14ac:dyDescent="0.2"/>
    <row r="33657" ht="10.199999999999999" hidden="1" x14ac:dyDescent="0.2"/>
    <row r="33658" ht="10.199999999999999" hidden="1" x14ac:dyDescent="0.2"/>
    <row r="33659" ht="10.199999999999999" hidden="1" x14ac:dyDescent="0.2"/>
    <row r="33660" ht="10.199999999999999" hidden="1" x14ac:dyDescent="0.2"/>
    <row r="33661" ht="10.199999999999999" hidden="1" x14ac:dyDescent="0.2"/>
    <row r="33662" ht="10.199999999999999" hidden="1" x14ac:dyDescent="0.2"/>
    <row r="33663" ht="10.199999999999999" hidden="1" x14ac:dyDescent="0.2"/>
    <row r="33664" ht="10.199999999999999" hidden="1" x14ac:dyDescent="0.2"/>
    <row r="33665" ht="10.199999999999999" hidden="1" x14ac:dyDescent="0.2"/>
    <row r="33666" ht="10.199999999999999" hidden="1" x14ac:dyDescent="0.2"/>
    <row r="33667" ht="10.199999999999999" hidden="1" x14ac:dyDescent="0.2"/>
    <row r="33668" ht="10.199999999999999" hidden="1" x14ac:dyDescent="0.2"/>
    <row r="33669" ht="10.199999999999999" hidden="1" x14ac:dyDescent="0.2"/>
    <row r="33670" ht="10.199999999999999" hidden="1" x14ac:dyDescent="0.2"/>
    <row r="33671" ht="10.199999999999999" hidden="1" x14ac:dyDescent="0.2"/>
    <row r="33672" ht="10.199999999999999" hidden="1" x14ac:dyDescent="0.2"/>
    <row r="33673" ht="10.199999999999999" hidden="1" x14ac:dyDescent="0.2"/>
    <row r="33674" ht="10.199999999999999" hidden="1" x14ac:dyDescent="0.2"/>
    <row r="33675" ht="10.199999999999999" hidden="1" x14ac:dyDescent="0.2"/>
    <row r="33676" ht="10.199999999999999" hidden="1" x14ac:dyDescent="0.2"/>
    <row r="33677" ht="10.199999999999999" hidden="1" x14ac:dyDescent="0.2"/>
    <row r="33678" ht="10.199999999999999" hidden="1" x14ac:dyDescent="0.2"/>
    <row r="33679" ht="10.199999999999999" hidden="1" x14ac:dyDescent="0.2"/>
    <row r="33680" ht="10.199999999999999" hidden="1" x14ac:dyDescent="0.2"/>
    <row r="33681" ht="10.199999999999999" hidden="1" x14ac:dyDescent="0.2"/>
    <row r="33682" ht="10.199999999999999" hidden="1" x14ac:dyDescent="0.2"/>
    <row r="33683" ht="10.199999999999999" hidden="1" x14ac:dyDescent="0.2"/>
    <row r="33684" ht="10.199999999999999" hidden="1" x14ac:dyDescent="0.2"/>
    <row r="33685" ht="10.199999999999999" hidden="1" x14ac:dyDescent="0.2"/>
    <row r="33686" ht="10.199999999999999" hidden="1" x14ac:dyDescent="0.2"/>
    <row r="33687" ht="10.199999999999999" hidden="1" x14ac:dyDescent="0.2"/>
    <row r="33688" ht="10.199999999999999" hidden="1" x14ac:dyDescent="0.2"/>
    <row r="33689" ht="10.199999999999999" hidden="1" x14ac:dyDescent="0.2"/>
    <row r="33690" ht="10.199999999999999" hidden="1" x14ac:dyDescent="0.2"/>
    <row r="33691" ht="10.199999999999999" hidden="1" x14ac:dyDescent="0.2"/>
    <row r="33692" ht="10.199999999999999" hidden="1" x14ac:dyDescent="0.2"/>
    <row r="33693" ht="10.199999999999999" hidden="1" x14ac:dyDescent="0.2"/>
    <row r="33694" ht="10.199999999999999" hidden="1" x14ac:dyDescent="0.2"/>
    <row r="33695" ht="10.199999999999999" hidden="1" x14ac:dyDescent="0.2"/>
    <row r="33696" ht="10.199999999999999" hidden="1" x14ac:dyDescent="0.2"/>
    <row r="33697" ht="10.199999999999999" hidden="1" x14ac:dyDescent="0.2"/>
    <row r="33698" ht="10.199999999999999" hidden="1" x14ac:dyDescent="0.2"/>
    <row r="33699" ht="10.199999999999999" hidden="1" x14ac:dyDescent="0.2"/>
    <row r="33700" ht="10.199999999999999" hidden="1" x14ac:dyDescent="0.2"/>
    <row r="33701" ht="10.199999999999999" hidden="1" x14ac:dyDescent="0.2"/>
    <row r="33702" ht="10.199999999999999" hidden="1" x14ac:dyDescent="0.2"/>
    <row r="33703" ht="10.199999999999999" hidden="1" x14ac:dyDescent="0.2"/>
    <row r="33704" ht="10.199999999999999" hidden="1" x14ac:dyDescent="0.2"/>
    <row r="33705" ht="10.199999999999999" hidden="1" x14ac:dyDescent="0.2"/>
    <row r="33706" ht="10.199999999999999" hidden="1" x14ac:dyDescent="0.2"/>
    <row r="33707" ht="10.199999999999999" hidden="1" x14ac:dyDescent="0.2"/>
    <row r="33708" ht="10.199999999999999" hidden="1" x14ac:dyDescent="0.2"/>
    <row r="33709" ht="10.199999999999999" hidden="1" x14ac:dyDescent="0.2"/>
    <row r="33710" ht="10.199999999999999" hidden="1" x14ac:dyDescent="0.2"/>
    <row r="33711" ht="10.199999999999999" hidden="1" x14ac:dyDescent="0.2"/>
    <row r="33712" ht="10.199999999999999" hidden="1" x14ac:dyDescent="0.2"/>
    <row r="33713" ht="10.199999999999999" hidden="1" x14ac:dyDescent="0.2"/>
    <row r="33714" ht="10.199999999999999" hidden="1" x14ac:dyDescent="0.2"/>
    <row r="33715" ht="10.199999999999999" hidden="1" x14ac:dyDescent="0.2"/>
    <row r="33716" ht="10.199999999999999" hidden="1" x14ac:dyDescent="0.2"/>
    <row r="33717" ht="10.199999999999999" hidden="1" x14ac:dyDescent="0.2"/>
    <row r="33718" ht="10.199999999999999" hidden="1" x14ac:dyDescent="0.2"/>
    <row r="33719" ht="10.199999999999999" hidden="1" x14ac:dyDescent="0.2"/>
    <row r="33720" ht="10.199999999999999" hidden="1" x14ac:dyDescent="0.2"/>
    <row r="33721" ht="10.199999999999999" hidden="1" x14ac:dyDescent="0.2"/>
    <row r="33722" ht="10.199999999999999" hidden="1" x14ac:dyDescent="0.2"/>
    <row r="33723" ht="10.199999999999999" hidden="1" x14ac:dyDescent="0.2"/>
    <row r="33724" ht="10.199999999999999" hidden="1" x14ac:dyDescent="0.2"/>
    <row r="33725" ht="10.199999999999999" hidden="1" x14ac:dyDescent="0.2"/>
    <row r="33726" ht="10.199999999999999" hidden="1" x14ac:dyDescent="0.2"/>
    <row r="33727" ht="10.199999999999999" hidden="1" x14ac:dyDescent="0.2"/>
    <row r="33728" ht="10.199999999999999" hidden="1" x14ac:dyDescent="0.2"/>
    <row r="33729" ht="10.199999999999999" hidden="1" x14ac:dyDescent="0.2"/>
    <row r="33730" ht="10.199999999999999" hidden="1" x14ac:dyDescent="0.2"/>
    <row r="33731" ht="10.199999999999999" hidden="1" x14ac:dyDescent="0.2"/>
    <row r="33732" ht="10.199999999999999" hidden="1" x14ac:dyDescent="0.2"/>
    <row r="33733" ht="10.199999999999999" hidden="1" x14ac:dyDescent="0.2"/>
    <row r="33734" ht="10.199999999999999" hidden="1" x14ac:dyDescent="0.2"/>
    <row r="33735" ht="10.199999999999999" hidden="1" x14ac:dyDescent="0.2"/>
    <row r="33736" ht="10.199999999999999" hidden="1" x14ac:dyDescent="0.2"/>
    <row r="33737" ht="10.199999999999999" hidden="1" x14ac:dyDescent="0.2"/>
    <row r="33738" ht="10.199999999999999" hidden="1" x14ac:dyDescent="0.2"/>
    <row r="33739" ht="10.199999999999999" hidden="1" x14ac:dyDescent="0.2"/>
    <row r="33740" ht="10.199999999999999" hidden="1" x14ac:dyDescent="0.2"/>
    <row r="33741" ht="10.199999999999999" hidden="1" x14ac:dyDescent="0.2"/>
    <row r="33742" ht="10.199999999999999" hidden="1" x14ac:dyDescent="0.2"/>
    <row r="33743" ht="10.199999999999999" hidden="1" x14ac:dyDescent="0.2"/>
    <row r="33744" ht="10.199999999999999" hidden="1" x14ac:dyDescent="0.2"/>
    <row r="33745" ht="10.199999999999999" hidden="1" x14ac:dyDescent="0.2"/>
    <row r="33746" ht="10.199999999999999" hidden="1" x14ac:dyDescent="0.2"/>
    <row r="33747" ht="10.199999999999999" hidden="1" x14ac:dyDescent="0.2"/>
    <row r="33748" ht="10.199999999999999" hidden="1" x14ac:dyDescent="0.2"/>
    <row r="33749" ht="10.199999999999999" hidden="1" x14ac:dyDescent="0.2"/>
    <row r="33750" ht="10.199999999999999" hidden="1" x14ac:dyDescent="0.2"/>
    <row r="33751" ht="10.199999999999999" hidden="1" x14ac:dyDescent="0.2"/>
    <row r="33752" ht="10.199999999999999" hidden="1" x14ac:dyDescent="0.2"/>
    <row r="33753" ht="10.199999999999999" hidden="1" x14ac:dyDescent="0.2"/>
    <row r="33754" ht="10.199999999999999" hidden="1" x14ac:dyDescent="0.2"/>
    <row r="33755" ht="10.199999999999999" hidden="1" x14ac:dyDescent="0.2"/>
    <row r="33756" ht="10.199999999999999" hidden="1" x14ac:dyDescent="0.2"/>
    <row r="33757" ht="10.199999999999999" hidden="1" x14ac:dyDescent="0.2"/>
    <row r="33758" ht="10.199999999999999" hidden="1" x14ac:dyDescent="0.2"/>
    <row r="33759" ht="10.199999999999999" hidden="1" x14ac:dyDescent="0.2"/>
    <row r="33760" ht="10.199999999999999" hidden="1" x14ac:dyDescent="0.2"/>
    <row r="33761" ht="10.199999999999999" hidden="1" x14ac:dyDescent="0.2"/>
    <row r="33762" ht="10.199999999999999" hidden="1" x14ac:dyDescent="0.2"/>
    <row r="33763" ht="10.199999999999999" hidden="1" x14ac:dyDescent="0.2"/>
    <row r="33764" ht="10.199999999999999" hidden="1" x14ac:dyDescent="0.2"/>
    <row r="33765" ht="10.199999999999999" hidden="1" x14ac:dyDescent="0.2"/>
    <row r="33766" ht="10.199999999999999" hidden="1" x14ac:dyDescent="0.2"/>
    <row r="33767" ht="10.199999999999999" hidden="1" x14ac:dyDescent="0.2"/>
    <row r="33768" ht="10.199999999999999" hidden="1" x14ac:dyDescent="0.2"/>
    <row r="33769" ht="10.199999999999999" hidden="1" x14ac:dyDescent="0.2"/>
    <row r="33770" ht="10.199999999999999" hidden="1" x14ac:dyDescent="0.2"/>
    <row r="33771" ht="10.199999999999999" hidden="1" x14ac:dyDescent="0.2"/>
    <row r="33772" ht="10.199999999999999" hidden="1" x14ac:dyDescent="0.2"/>
    <row r="33773" ht="10.199999999999999" hidden="1" x14ac:dyDescent="0.2"/>
    <row r="33774" ht="10.199999999999999" hidden="1" x14ac:dyDescent="0.2"/>
    <row r="33775" ht="10.199999999999999" hidden="1" x14ac:dyDescent="0.2"/>
    <row r="33776" ht="10.199999999999999" hidden="1" x14ac:dyDescent="0.2"/>
    <row r="33777" ht="10.199999999999999" hidden="1" x14ac:dyDescent="0.2"/>
    <row r="33778" ht="10.199999999999999" hidden="1" x14ac:dyDescent="0.2"/>
    <row r="33779" ht="10.199999999999999" hidden="1" x14ac:dyDescent="0.2"/>
    <row r="33780" ht="10.199999999999999" hidden="1" x14ac:dyDescent="0.2"/>
    <row r="33781" ht="10.199999999999999" hidden="1" x14ac:dyDescent="0.2"/>
    <row r="33782" ht="10.199999999999999" hidden="1" x14ac:dyDescent="0.2"/>
    <row r="33783" ht="10.199999999999999" hidden="1" x14ac:dyDescent="0.2"/>
    <row r="33784" ht="10.199999999999999" hidden="1" x14ac:dyDescent="0.2"/>
    <row r="33785" ht="10.199999999999999" hidden="1" x14ac:dyDescent="0.2"/>
    <row r="33786" ht="10.199999999999999" hidden="1" x14ac:dyDescent="0.2"/>
    <row r="33787" ht="10.199999999999999" hidden="1" x14ac:dyDescent="0.2"/>
    <row r="33788" ht="10.199999999999999" hidden="1" x14ac:dyDescent="0.2"/>
    <row r="33789" ht="10.199999999999999" hidden="1" x14ac:dyDescent="0.2"/>
    <row r="33790" ht="10.199999999999999" hidden="1" x14ac:dyDescent="0.2"/>
    <row r="33791" ht="10.199999999999999" hidden="1" x14ac:dyDescent="0.2"/>
    <row r="33792" ht="10.199999999999999" hidden="1" x14ac:dyDescent="0.2"/>
    <row r="33793" ht="10.199999999999999" hidden="1" x14ac:dyDescent="0.2"/>
    <row r="33794" ht="10.199999999999999" hidden="1" x14ac:dyDescent="0.2"/>
    <row r="33795" ht="10.199999999999999" hidden="1" x14ac:dyDescent="0.2"/>
    <row r="33796" ht="10.199999999999999" hidden="1" x14ac:dyDescent="0.2"/>
    <row r="33797" ht="10.199999999999999" hidden="1" x14ac:dyDescent="0.2"/>
    <row r="33798" ht="10.199999999999999" hidden="1" x14ac:dyDescent="0.2"/>
    <row r="33799" ht="10.199999999999999" hidden="1" x14ac:dyDescent="0.2"/>
    <row r="33800" ht="10.199999999999999" hidden="1" x14ac:dyDescent="0.2"/>
    <row r="33801" ht="10.199999999999999" hidden="1" x14ac:dyDescent="0.2"/>
    <row r="33802" ht="10.199999999999999" hidden="1" x14ac:dyDescent="0.2"/>
    <row r="33803" ht="10.199999999999999" hidden="1" x14ac:dyDescent="0.2"/>
    <row r="33804" ht="10.199999999999999" hidden="1" x14ac:dyDescent="0.2"/>
    <row r="33805" ht="10.199999999999999" hidden="1" x14ac:dyDescent="0.2"/>
    <row r="33806" ht="10.199999999999999" hidden="1" x14ac:dyDescent="0.2"/>
    <row r="33807" ht="10.199999999999999" hidden="1" x14ac:dyDescent="0.2"/>
    <row r="33808" ht="10.199999999999999" hidden="1" x14ac:dyDescent="0.2"/>
    <row r="33809" ht="10.199999999999999" hidden="1" x14ac:dyDescent="0.2"/>
    <row r="33810" ht="10.199999999999999" hidden="1" x14ac:dyDescent="0.2"/>
    <row r="33811" ht="10.199999999999999" hidden="1" x14ac:dyDescent="0.2"/>
    <row r="33812" ht="10.199999999999999" hidden="1" x14ac:dyDescent="0.2"/>
    <row r="33813" ht="10.199999999999999" hidden="1" x14ac:dyDescent="0.2"/>
    <row r="33814" ht="10.199999999999999" hidden="1" x14ac:dyDescent="0.2"/>
    <row r="33815" ht="10.199999999999999" hidden="1" x14ac:dyDescent="0.2"/>
    <row r="33816" ht="10.199999999999999" hidden="1" x14ac:dyDescent="0.2"/>
    <row r="33817" ht="10.199999999999999" hidden="1" x14ac:dyDescent="0.2"/>
    <row r="33818" ht="10.199999999999999" hidden="1" x14ac:dyDescent="0.2"/>
    <row r="33819" ht="10.199999999999999" hidden="1" x14ac:dyDescent="0.2"/>
    <row r="33820" ht="10.199999999999999" hidden="1" x14ac:dyDescent="0.2"/>
    <row r="33821" ht="10.199999999999999" hidden="1" x14ac:dyDescent="0.2"/>
    <row r="33822" ht="10.199999999999999" hidden="1" x14ac:dyDescent="0.2"/>
    <row r="33823" ht="10.199999999999999" hidden="1" x14ac:dyDescent="0.2"/>
    <row r="33824" ht="10.199999999999999" hidden="1" x14ac:dyDescent="0.2"/>
    <row r="33825" ht="10.199999999999999" hidden="1" x14ac:dyDescent="0.2"/>
    <row r="33826" ht="10.199999999999999" hidden="1" x14ac:dyDescent="0.2"/>
    <row r="33827" ht="10.199999999999999" hidden="1" x14ac:dyDescent="0.2"/>
    <row r="33828" ht="10.199999999999999" hidden="1" x14ac:dyDescent="0.2"/>
    <row r="33829" ht="10.199999999999999" hidden="1" x14ac:dyDescent="0.2"/>
    <row r="33830" ht="10.199999999999999" hidden="1" x14ac:dyDescent="0.2"/>
    <row r="33831" ht="10.199999999999999" hidden="1" x14ac:dyDescent="0.2"/>
    <row r="33832" ht="10.199999999999999" hidden="1" x14ac:dyDescent="0.2"/>
    <row r="33833" ht="10.199999999999999" hidden="1" x14ac:dyDescent="0.2"/>
    <row r="33834" ht="10.199999999999999" hidden="1" x14ac:dyDescent="0.2"/>
    <row r="33835" ht="10.199999999999999" hidden="1" x14ac:dyDescent="0.2"/>
    <row r="33836" ht="10.199999999999999" hidden="1" x14ac:dyDescent="0.2"/>
    <row r="33837" ht="10.199999999999999" hidden="1" x14ac:dyDescent="0.2"/>
    <row r="33838" ht="10.199999999999999" hidden="1" x14ac:dyDescent="0.2"/>
    <row r="33839" ht="10.199999999999999" hidden="1" x14ac:dyDescent="0.2"/>
    <row r="33840" ht="10.199999999999999" hidden="1" x14ac:dyDescent="0.2"/>
    <row r="33841" ht="10.199999999999999" hidden="1" x14ac:dyDescent="0.2"/>
    <row r="33842" ht="10.199999999999999" hidden="1" x14ac:dyDescent="0.2"/>
    <row r="33843" ht="10.199999999999999" hidden="1" x14ac:dyDescent="0.2"/>
    <row r="33844" ht="10.199999999999999" hidden="1" x14ac:dyDescent="0.2"/>
    <row r="33845" ht="10.199999999999999" hidden="1" x14ac:dyDescent="0.2"/>
    <row r="33846" ht="10.199999999999999" hidden="1" x14ac:dyDescent="0.2"/>
    <row r="33847" ht="10.199999999999999" hidden="1" x14ac:dyDescent="0.2"/>
    <row r="33848" ht="10.199999999999999" hidden="1" x14ac:dyDescent="0.2"/>
    <row r="33849" ht="10.199999999999999" hidden="1" x14ac:dyDescent="0.2"/>
    <row r="33850" ht="10.199999999999999" hidden="1" x14ac:dyDescent="0.2"/>
    <row r="33851" ht="10.199999999999999" hidden="1" x14ac:dyDescent="0.2"/>
    <row r="33852" ht="10.199999999999999" hidden="1" x14ac:dyDescent="0.2"/>
    <row r="33853" ht="10.199999999999999" hidden="1" x14ac:dyDescent="0.2"/>
    <row r="33854" ht="10.199999999999999" hidden="1" x14ac:dyDescent="0.2"/>
    <row r="33855" ht="10.199999999999999" hidden="1" x14ac:dyDescent="0.2"/>
    <row r="33856" ht="10.199999999999999" hidden="1" x14ac:dyDescent="0.2"/>
    <row r="33857" ht="10.199999999999999" hidden="1" x14ac:dyDescent="0.2"/>
    <row r="33858" ht="10.199999999999999" hidden="1" x14ac:dyDescent="0.2"/>
    <row r="33859" ht="10.199999999999999" hidden="1" x14ac:dyDescent="0.2"/>
    <row r="33860" ht="10.199999999999999" hidden="1" x14ac:dyDescent="0.2"/>
    <row r="33861" ht="10.199999999999999" hidden="1" x14ac:dyDescent="0.2"/>
    <row r="33862" ht="10.199999999999999" hidden="1" x14ac:dyDescent="0.2"/>
    <row r="33863" ht="10.199999999999999" hidden="1" x14ac:dyDescent="0.2"/>
    <row r="33864" ht="10.199999999999999" hidden="1" x14ac:dyDescent="0.2"/>
    <row r="33865" ht="10.199999999999999" hidden="1" x14ac:dyDescent="0.2"/>
    <row r="33866" ht="10.199999999999999" hidden="1" x14ac:dyDescent="0.2"/>
    <row r="33867" ht="10.199999999999999" hidden="1" x14ac:dyDescent="0.2"/>
    <row r="33868" ht="10.199999999999999" hidden="1" x14ac:dyDescent="0.2"/>
    <row r="33869" ht="10.199999999999999" hidden="1" x14ac:dyDescent="0.2"/>
    <row r="33870" ht="10.199999999999999" hidden="1" x14ac:dyDescent="0.2"/>
    <row r="33871" ht="10.199999999999999" hidden="1" x14ac:dyDescent="0.2"/>
    <row r="33872" ht="10.199999999999999" hidden="1" x14ac:dyDescent="0.2"/>
    <row r="33873" ht="10.199999999999999" hidden="1" x14ac:dyDescent="0.2"/>
    <row r="33874" ht="10.199999999999999" hidden="1" x14ac:dyDescent="0.2"/>
    <row r="33875" ht="10.199999999999999" hidden="1" x14ac:dyDescent="0.2"/>
    <row r="33876" ht="10.199999999999999" hidden="1" x14ac:dyDescent="0.2"/>
    <row r="33877" ht="10.199999999999999" hidden="1" x14ac:dyDescent="0.2"/>
    <row r="33878" ht="10.199999999999999" hidden="1" x14ac:dyDescent="0.2"/>
    <row r="33879" ht="10.199999999999999" hidden="1" x14ac:dyDescent="0.2"/>
    <row r="33880" ht="10.199999999999999" hidden="1" x14ac:dyDescent="0.2"/>
    <row r="33881" ht="10.199999999999999" hidden="1" x14ac:dyDescent="0.2"/>
    <row r="33882" ht="10.199999999999999" hidden="1" x14ac:dyDescent="0.2"/>
    <row r="33883" ht="10.199999999999999" hidden="1" x14ac:dyDescent="0.2"/>
    <row r="33884" ht="10.199999999999999" hidden="1" x14ac:dyDescent="0.2"/>
    <row r="33885" ht="10.199999999999999" hidden="1" x14ac:dyDescent="0.2"/>
    <row r="33886" ht="10.199999999999999" hidden="1" x14ac:dyDescent="0.2"/>
    <row r="33887" ht="10.199999999999999" hidden="1" x14ac:dyDescent="0.2"/>
    <row r="33888" ht="10.199999999999999" hidden="1" x14ac:dyDescent="0.2"/>
    <row r="33889" ht="10.199999999999999" hidden="1" x14ac:dyDescent="0.2"/>
    <row r="33890" ht="10.199999999999999" hidden="1" x14ac:dyDescent="0.2"/>
    <row r="33891" ht="10.199999999999999" hidden="1" x14ac:dyDescent="0.2"/>
    <row r="33892" ht="10.199999999999999" hidden="1" x14ac:dyDescent="0.2"/>
    <row r="33893" ht="10.199999999999999" hidden="1" x14ac:dyDescent="0.2"/>
    <row r="33894" ht="10.199999999999999" hidden="1" x14ac:dyDescent="0.2"/>
    <row r="33895" ht="10.199999999999999" hidden="1" x14ac:dyDescent="0.2"/>
    <row r="33896" ht="10.199999999999999" hidden="1" x14ac:dyDescent="0.2"/>
    <row r="33897" ht="10.199999999999999" hidden="1" x14ac:dyDescent="0.2"/>
    <row r="33898" ht="10.199999999999999" hidden="1" x14ac:dyDescent="0.2"/>
    <row r="33899" ht="10.199999999999999" hidden="1" x14ac:dyDescent="0.2"/>
    <row r="33900" ht="10.199999999999999" hidden="1" x14ac:dyDescent="0.2"/>
    <row r="33901" ht="10.199999999999999" hidden="1" x14ac:dyDescent="0.2"/>
    <row r="33902" ht="10.199999999999999" hidden="1" x14ac:dyDescent="0.2"/>
    <row r="33903" ht="10.199999999999999" hidden="1" x14ac:dyDescent="0.2"/>
    <row r="33904" ht="10.199999999999999" hidden="1" x14ac:dyDescent="0.2"/>
    <row r="33905" ht="10.199999999999999" hidden="1" x14ac:dyDescent="0.2"/>
    <row r="33906" ht="10.199999999999999" hidden="1" x14ac:dyDescent="0.2"/>
    <row r="33907" ht="10.199999999999999" hidden="1" x14ac:dyDescent="0.2"/>
    <row r="33908" ht="10.199999999999999" hidden="1" x14ac:dyDescent="0.2"/>
    <row r="33909" ht="10.199999999999999" hidden="1" x14ac:dyDescent="0.2"/>
    <row r="33910" ht="10.199999999999999" hidden="1" x14ac:dyDescent="0.2"/>
    <row r="33911" ht="10.199999999999999" hidden="1" x14ac:dyDescent="0.2"/>
    <row r="33912" ht="10.199999999999999" hidden="1" x14ac:dyDescent="0.2"/>
    <row r="33913" ht="10.199999999999999" hidden="1" x14ac:dyDescent="0.2"/>
    <row r="33914" ht="10.199999999999999" hidden="1" x14ac:dyDescent="0.2"/>
    <row r="33915" ht="10.199999999999999" hidden="1" x14ac:dyDescent="0.2"/>
    <row r="33916" ht="10.199999999999999" hidden="1" x14ac:dyDescent="0.2"/>
    <row r="33917" ht="10.199999999999999" hidden="1" x14ac:dyDescent="0.2"/>
    <row r="33918" ht="10.199999999999999" hidden="1" x14ac:dyDescent="0.2"/>
    <row r="33919" ht="10.199999999999999" hidden="1" x14ac:dyDescent="0.2"/>
    <row r="33920" ht="10.199999999999999" hidden="1" x14ac:dyDescent="0.2"/>
    <row r="33921" ht="10.199999999999999" hidden="1" x14ac:dyDescent="0.2"/>
    <row r="33922" ht="10.199999999999999" hidden="1" x14ac:dyDescent="0.2"/>
    <row r="33923" ht="10.199999999999999" hidden="1" x14ac:dyDescent="0.2"/>
    <row r="33924" ht="10.199999999999999" hidden="1" x14ac:dyDescent="0.2"/>
    <row r="33925" ht="10.199999999999999" hidden="1" x14ac:dyDescent="0.2"/>
    <row r="33926" ht="10.199999999999999" hidden="1" x14ac:dyDescent="0.2"/>
    <row r="33927" ht="10.199999999999999" hidden="1" x14ac:dyDescent="0.2"/>
    <row r="33928" ht="10.199999999999999" hidden="1" x14ac:dyDescent="0.2"/>
    <row r="33929" ht="10.199999999999999" hidden="1" x14ac:dyDescent="0.2"/>
    <row r="33930" ht="10.199999999999999" hidden="1" x14ac:dyDescent="0.2"/>
    <row r="33931" ht="10.199999999999999" hidden="1" x14ac:dyDescent="0.2"/>
    <row r="33932" ht="10.199999999999999" hidden="1" x14ac:dyDescent="0.2"/>
    <row r="33933" ht="10.199999999999999" hidden="1" x14ac:dyDescent="0.2"/>
    <row r="33934" ht="10.199999999999999" hidden="1" x14ac:dyDescent="0.2"/>
    <row r="33935" ht="10.199999999999999" hidden="1" x14ac:dyDescent="0.2"/>
    <row r="33936" ht="10.199999999999999" hidden="1" x14ac:dyDescent="0.2"/>
    <row r="33937" ht="10.199999999999999" hidden="1" x14ac:dyDescent="0.2"/>
    <row r="33938" ht="10.199999999999999" hidden="1" x14ac:dyDescent="0.2"/>
    <row r="33939" ht="10.199999999999999" hidden="1" x14ac:dyDescent="0.2"/>
    <row r="33940" ht="10.199999999999999" hidden="1" x14ac:dyDescent="0.2"/>
    <row r="33941" ht="10.199999999999999" hidden="1" x14ac:dyDescent="0.2"/>
    <row r="33942" ht="10.199999999999999" hidden="1" x14ac:dyDescent="0.2"/>
    <row r="33943" ht="10.199999999999999" hidden="1" x14ac:dyDescent="0.2"/>
    <row r="33944" ht="10.199999999999999" hidden="1" x14ac:dyDescent="0.2"/>
    <row r="33945" ht="10.199999999999999" hidden="1" x14ac:dyDescent="0.2"/>
    <row r="33946" ht="10.199999999999999" hidden="1" x14ac:dyDescent="0.2"/>
    <row r="33947" ht="10.199999999999999" hidden="1" x14ac:dyDescent="0.2"/>
    <row r="33948" ht="10.199999999999999" hidden="1" x14ac:dyDescent="0.2"/>
    <row r="33949" ht="10.199999999999999" hidden="1" x14ac:dyDescent="0.2"/>
    <row r="33950" ht="10.199999999999999" hidden="1" x14ac:dyDescent="0.2"/>
    <row r="33951" ht="10.199999999999999" hidden="1" x14ac:dyDescent="0.2"/>
    <row r="33952" ht="10.199999999999999" hidden="1" x14ac:dyDescent="0.2"/>
    <row r="33953" ht="10.199999999999999" hidden="1" x14ac:dyDescent="0.2"/>
    <row r="33954" ht="10.199999999999999" hidden="1" x14ac:dyDescent="0.2"/>
    <row r="33955" ht="10.199999999999999" hidden="1" x14ac:dyDescent="0.2"/>
    <row r="33956" ht="10.199999999999999" hidden="1" x14ac:dyDescent="0.2"/>
    <row r="33957" ht="10.199999999999999" hidden="1" x14ac:dyDescent="0.2"/>
    <row r="33958" ht="10.199999999999999" hidden="1" x14ac:dyDescent="0.2"/>
    <row r="33959" ht="10.199999999999999" hidden="1" x14ac:dyDescent="0.2"/>
    <row r="33960" ht="10.199999999999999" hidden="1" x14ac:dyDescent="0.2"/>
    <row r="33961" ht="10.199999999999999" hidden="1" x14ac:dyDescent="0.2"/>
    <row r="33962" ht="10.199999999999999" hidden="1" x14ac:dyDescent="0.2"/>
    <row r="33963" ht="10.199999999999999" hidden="1" x14ac:dyDescent="0.2"/>
    <row r="33964" ht="10.199999999999999" hidden="1" x14ac:dyDescent="0.2"/>
    <row r="33965" ht="10.199999999999999" hidden="1" x14ac:dyDescent="0.2"/>
    <row r="33966" ht="10.199999999999999" hidden="1" x14ac:dyDescent="0.2"/>
    <row r="33967" ht="10.199999999999999" hidden="1" x14ac:dyDescent="0.2"/>
    <row r="33968" ht="10.199999999999999" hidden="1" x14ac:dyDescent="0.2"/>
    <row r="33969" ht="10.199999999999999" hidden="1" x14ac:dyDescent="0.2"/>
    <row r="33970" ht="10.199999999999999" hidden="1" x14ac:dyDescent="0.2"/>
    <row r="33971" ht="10.199999999999999" hidden="1" x14ac:dyDescent="0.2"/>
    <row r="33972" ht="10.199999999999999" hidden="1" x14ac:dyDescent="0.2"/>
    <row r="33973" ht="10.199999999999999" hidden="1" x14ac:dyDescent="0.2"/>
    <row r="33974" ht="10.199999999999999" hidden="1" x14ac:dyDescent="0.2"/>
    <row r="33975" ht="10.199999999999999" hidden="1" x14ac:dyDescent="0.2"/>
    <row r="33976" ht="10.199999999999999" hidden="1" x14ac:dyDescent="0.2"/>
    <row r="33977" ht="10.199999999999999" hidden="1" x14ac:dyDescent="0.2"/>
    <row r="33978" ht="10.199999999999999" hidden="1" x14ac:dyDescent="0.2"/>
    <row r="33979" ht="10.199999999999999" hidden="1" x14ac:dyDescent="0.2"/>
    <row r="33980" ht="10.199999999999999" hidden="1" x14ac:dyDescent="0.2"/>
    <row r="33981" ht="10.199999999999999" hidden="1" x14ac:dyDescent="0.2"/>
    <row r="33982" ht="10.199999999999999" hidden="1" x14ac:dyDescent="0.2"/>
    <row r="33983" ht="10.199999999999999" hidden="1" x14ac:dyDescent="0.2"/>
    <row r="33984" ht="10.199999999999999" hidden="1" x14ac:dyDescent="0.2"/>
    <row r="33985" ht="10.199999999999999" hidden="1" x14ac:dyDescent="0.2"/>
    <row r="33986" ht="10.199999999999999" hidden="1" x14ac:dyDescent="0.2"/>
    <row r="33987" ht="10.199999999999999" hidden="1" x14ac:dyDescent="0.2"/>
    <row r="33988" ht="10.199999999999999" hidden="1" x14ac:dyDescent="0.2"/>
    <row r="33989" ht="10.199999999999999" hidden="1" x14ac:dyDescent="0.2"/>
    <row r="33990" ht="10.199999999999999" hidden="1" x14ac:dyDescent="0.2"/>
    <row r="33991" ht="10.199999999999999" hidden="1" x14ac:dyDescent="0.2"/>
    <row r="33992" ht="10.199999999999999" hidden="1" x14ac:dyDescent="0.2"/>
    <row r="33993" ht="10.199999999999999" hidden="1" x14ac:dyDescent="0.2"/>
    <row r="33994" ht="10.199999999999999" hidden="1" x14ac:dyDescent="0.2"/>
    <row r="33995" ht="10.199999999999999" hidden="1" x14ac:dyDescent="0.2"/>
    <row r="33996" ht="10.199999999999999" hidden="1" x14ac:dyDescent="0.2"/>
    <row r="33997" ht="10.199999999999999" hidden="1" x14ac:dyDescent="0.2"/>
    <row r="33998" ht="10.199999999999999" hidden="1" x14ac:dyDescent="0.2"/>
    <row r="33999" ht="10.199999999999999" hidden="1" x14ac:dyDescent="0.2"/>
    <row r="34000" ht="10.199999999999999" hidden="1" x14ac:dyDescent="0.2"/>
    <row r="34001" ht="10.199999999999999" hidden="1" x14ac:dyDescent="0.2"/>
    <row r="34002" ht="10.199999999999999" hidden="1" x14ac:dyDescent="0.2"/>
    <row r="34003" ht="10.199999999999999" hidden="1" x14ac:dyDescent="0.2"/>
    <row r="34004" ht="10.199999999999999" hidden="1" x14ac:dyDescent="0.2"/>
    <row r="34005" ht="10.199999999999999" hidden="1" x14ac:dyDescent="0.2"/>
    <row r="34006" ht="10.199999999999999" hidden="1" x14ac:dyDescent="0.2"/>
    <row r="34007" ht="10.199999999999999" hidden="1" x14ac:dyDescent="0.2"/>
    <row r="34008" ht="10.199999999999999" hidden="1" x14ac:dyDescent="0.2"/>
    <row r="34009" ht="10.199999999999999" hidden="1" x14ac:dyDescent="0.2"/>
    <row r="34010" ht="10.199999999999999" hidden="1" x14ac:dyDescent="0.2"/>
    <row r="34011" ht="10.199999999999999" hidden="1" x14ac:dyDescent="0.2"/>
    <row r="34012" ht="10.199999999999999" hidden="1" x14ac:dyDescent="0.2"/>
    <row r="34013" ht="10.199999999999999" hidden="1" x14ac:dyDescent="0.2"/>
    <row r="34014" ht="10.199999999999999" hidden="1" x14ac:dyDescent="0.2"/>
    <row r="34015" ht="10.199999999999999" hidden="1" x14ac:dyDescent="0.2"/>
    <row r="34016" ht="10.199999999999999" hidden="1" x14ac:dyDescent="0.2"/>
    <row r="34017" ht="10.199999999999999" hidden="1" x14ac:dyDescent="0.2"/>
    <row r="34018" ht="10.199999999999999" hidden="1" x14ac:dyDescent="0.2"/>
    <row r="34019" ht="10.199999999999999" hidden="1" x14ac:dyDescent="0.2"/>
    <row r="34020" ht="10.199999999999999" hidden="1" x14ac:dyDescent="0.2"/>
    <row r="34021" ht="10.199999999999999" hidden="1" x14ac:dyDescent="0.2"/>
    <row r="34022" ht="10.199999999999999" hidden="1" x14ac:dyDescent="0.2"/>
    <row r="34023" ht="10.199999999999999" hidden="1" x14ac:dyDescent="0.2"/>
    <row r="34024" ht="10.199999999999999" hidden="1" x14ac:dyDescent="0.2"/>
    <row r="34025" ht="10.199999999999999" hidden="1" x14ac:dyDescent="0.2"/>
    <row r="34026" ht="10.199999999999999" hidden="1" x14ac:dyDescent="0.2"/>
    <row r="34027" ht="10.199999999999999" hidden="1" x14ac:dyDescent="0.2"/>
    <row r="34028" ht="10.199999999999999" hidden="1" x14ac:dyDescent="0.2"/>
    <row r="34029" ht="10.199999999999999" hidden="1" x14ac:dyDescent="0.2"/>
    <row r="34030" ht="10.199999999999999" hidden="1" x14ac:dyDescent="0.2"/>
    <row r="34031" ht="10.199999999999999" hidden="1" x14ac:dyDescent="0.2"/>
    <row r="34032" ht="10.199999999999999" hidden="1" x14ac:dyDescent="0.2"/>
    <row r="34033" ht="10.199999999999999" hidden="1" x14ac:dyDescent="0.2"/>
    <row r="34034" ht="10.199999999999999" hidden="1" x14ac:dyDescent="0.2"/>
    <row r="34035" ht="10.199999999999999" hidden="1" x14ac:dyDescent="0.2"/>
    <row r="34036" ht="10.199999999999999" hidden="1" x14ac:dyDescent="0.2"/>
    <row r="34037" ht="10.199999999999999" hidden="1" x14ac:dyDescent="0.2"/>
    <row r="34038" ht="10.199999999999999" hidden="1" x14ac:dyDescent="0.2"/>
    <row r="34039" ht="10.199999999999999" hidden="1" x14ac:dyDescent="0.2"/>
    <row r="34040" ht="10.199999999999999" hidden="1" x14ac:dyDescent="0.2"/>
    <row r="34041" ht="10.199999999999999" hidden="1" x14ac:dyDescent="0.2"/>
    <row r="34042" ht="10.199999999999999" hidden="1" x14ac:dyDescent="0.2"/>
    <row r="34043" ht="10.199999999999999" hidden="1" x14ac:dyDescent="0.2"/>
    <row r="34044" ht="10.199999999999999" hidden="1" x14ac:dyDescent="0.2"/>
    <row r="34045" ht="10.199999999999999" hidden="1" x14ac:dyDescent="0.2"/>
    <row r="34046" ht="10.199999999999999" hidden="1" x14ac:dyDescent="0.2"/>
    <row r="34047" ht="10.199999999999999" hidden="1" x14ac:dyDescent="0.2"/>
    <row r="34048" ht="10.199999999999999" hidden="1" x14ac:dyDescent="0.2"/>
    <row r="34049" ht="10.199999999999999" hidden="1" x14ac:dyDescent="0.2"/>
    <row r="34050" ht="10.199999999999999" hidden="1" x14ac:dyDescent="0.2"/>
    <row r="34051" ht="10.199999999999999" hidden="1" x14ac:dyDescent="0.2"/>
    <row r="34052" ht="10.199999999999999" hidden="1" x14ac:dyDescent="0.2"/>
    <row r="34053" ht="10.199999999999999" hidden="1" x14ac:dyDescent="0.2"/>
    <row r="34054" ht="10.199999999999999" hidden="1" x14ac:dyDescent="0.2"/>
    <row r="34055" ht="10.199999999999999" hidden="1" x14ac:dyDescent="0.2"/>
    <row r="34056" ht="10.199999999999999" hidden="1" x14ac:dyDescent="0.2"/>
    <row r="34057" ht="10.199999999999999" hidden="1" x14ac:dyDescent="0.2"/>
    <row r="34058" ht="10.199999999999999" hidden="1" x14ac:dyDescent="0.2"/>
    <row r="34059" ht="10.199999999999999" hidden="1" x14ac:dyDescent="0.2"/>
    <row r="34060" ht="10.199999999999999" hidden="1" x14ac:dyDescent="0.2"/>
    <row r="34061" ht="10.199999999999999" hidden="1" x14ac:dyDescent="0.2"/>
    <row r="34062" ht="10.199999999999999" hidden="1" x14ac:dyDescent="0.2"/>
    <row r="34063" ht="10.199999999999999" hidden="1" x14ac:dyDescent="0.2"/>
    <row r="34064" ht="10.199999999999999" hidden="1" x14ac:dyDescent="0.2"/>
    <row r="34065" ht="10.199999999999999" hidden="1" x14ac:dyDescent="0.2"/>
    <row r="34066" ht="10.199999999999999" hidden="1" x14ac:dyDescent="0.2"/>
    <row r="34067" ht="10.199999999999999" hidden="1" x14ac:dyDescent="0.2"/>
    <row r="34068" ht="10.199999999999999" hidden="1" x14ac:dyDescent="0.2"/>
    <row r="34069" ht="10.199999999999999" hidden="1" x14ac:dyDescent="0.2"/>
    <row r="34070" ht="10.199999999999999" hidden="1" x14ac:dyDescent="0.2"/>
    <row r="34071" ht="10.199999999999999" hidden="1" x14ac:dyDescent="0.2"/>
    <row r="34072" ht="10.199999999999999" hidden="1" x14ac:dyDescent="0.2"/>
    <row r="34073" ht="10.199999999999999" hidden="1" x14ac:dyDescent="0.2"/>
    <row r="34074" ht="10.199999999999999" hidden="1" x14ac:dyDescent="0.2"/>
    <row r="34075" ht="10.199999999999999" hidden="1" x14ac:dyDescent="0.2"/>
    <row r="34076" ht="10.199999999999999" hidden="1" x14ac:dyDescent="0.2"/>
    <row r="34077" ht="10.199999999999999" hidden="1" x14ac:dyDescent="0.2"/>
    <row r="34078" ht="10.199999999999999" hidden="1" x14ac:dyDescent="0.2"/>
    <row r="34079" ht="10.199999999999999" hidden="1" x14ac:dyDescent="0.2"/>
    <row r="34080" ht="10.199999999999999" hidden="1" x14ac:dyDescent="0.2"/>
    <row r="34081" ht="10.199999999999999" hidden="1" x14ac:dyDescent="0.2"/>
    <row r="34082" ht="10.199999999999999" hidden="1" x14ac:dyDescent="0.2"/>
    <row r="34083" ht="10.199999999999999" hidden="1" x14ac:dyDescent="0.2"/>
    <row r="34084" ht="10.199999999999999" hidden="1" x14ac:dyDescent="0.2"/>
    <row r="34085" ht="10.199999999999999" hidden="1" x14ac:dyDescent="0.2"/>
    <row r="34086" ht="10.199999999999999" hidden="1" x14ac:dyDescent="0.2"/>
    <row r="34087" ht="10.199999999999999" hidden="1" x14ac:dyDescent="0.2"/>
    <row r="34088" ht="10.199999999999999" hidden="1" x14ac:dyDescent="0.2"/>
    <row r="34089" ht="10.199999999999999" hidden="1" x14ac:dyDescent="0.2"/>
    <row r="34090" ht="10.199999999999999" hidden="1" x14ac:dyDescent="0.2"/>
    <row r="34091" ht="10.199999999999999" hidden="1" x14ac:dyDescent="0.2"/>
    <row r="34092" ht="10.199999999999999" hidden="1" x14ac:dyDescent="0.2"/>
    <row r="34093" ht="10.199999999999999" hidden="1" x14ac:dyDescent="0.2"/>
    <row r="34094" ht="10.199999999999999" hidden="1" x14ac:dyDescent="0.2"/>
    <row r="34095" ht="10.199999999999999" hidden="1" x14ac:dyDescent="0.2"/>
    <row r="34096" ht="10.199999999999999" hidden="1" x14ac:dyDescent="0.2"/>
    <row r="34097" ht="10.199999999999999" hidden="1" x14ac:dyDescent="0.2"/>
    <row r="34098" ht="10.199999999999999" hidden="1" x14ac:dyDescent="0.2"/>
    <row r="34099" ht="10.199999999999999" hidden="1" x14ac:dyDescent="0.2"/>
    <row r="34100" ht="10.199999999999999" hidden="1" x14ac:dyDescent="0.2"/>
    <row r="34101" ht="10.199999999999999" hidden="1" x14ac:dyDescent="0.2"/>
    <row r="34102" ht="10.199999999999999" hidden="1" x14ac:dyDescent="0.2"/>
    <row r="34103" ht="10.199999999999999" hidden="1" x14ac:dyDescent="0.2"/>
    <row r="34104" ht="10.199999999999999" hidden="1" x14ac:dyDescent="0.2"/>
    <row r="34105" ht="10.199999999999999" hidden="1" x14ac:dyDescent="0.2"/>
    <row r="34106" ht="10.199999999999999" hidden="1" x14ac:dyDescent="0.2"/>
    <row r="34107" ht="10.199999999999999" hidden="1" x14ac:dyDescent="0.2"/>
    <row r="34108" ht="10.199999999999999" hidden="1" x14ac:dyDescent="0.2"/>
    <row r="34109" ht="10.199999999999999" hidden="1" x14ac:dyDescent="0.2"/>
    <row r="34110" ht="10.199999999999999" hidden="1" x14ac:dyDescent="0.2"/>
    <row r="34111" ht="10.199999999999999" hidden="1" x14ac:dyDescent="0.2"/>
    <row r="34112" ht="10.199999999999999" hidden="1" x14ac:dyDescent="0.2"/>
    <row r="34113" ht="10.199999999999999" hidden="1" x14ac:dyDescent="0.2"/>
    <row r="34114" ht="10.199999999999999" hidden="1" x14ac:dyDescent="0.2"/>
    <row r="34115" ht="10.199999999999999" hidden="1" x14ac:dyDescent="0.2"/>
    <row r="34116" ht="10.199999999999999" hidden="1" x14ac:dyDescent="0.2"/>
    <row r="34117" ht="10.199999999999999" hidden="1" x14ac:dyDescent="0.2"/>
    <row r="34118" ht="10.199999999999999" hidden="1" x14ac:dyDescent="0.2"/>
    <row r="34119" ht="10.199999999999999" hidden="1" x14ac:dyDescent="0.2"/>
    <row r="34120" ht="10.199999999999999" hidden="1" x14ac:dyDescent="0.2"/>
    <row r="34121" ht="10.199999999999999" hidden="1" x14ac:dyDescent="0.2"/>
    <row r="34122" ht="10.199999999999999" hidden="1" x14ac:dyDescent="0.2"/>
    <row r="34123" ht="10.199999999999999" hidden="1" x14ac:dyDescent="0.2"/>
    <row r="34124" ht="10.199999999999999" hidden="1" x14ac:dyDescent="0.2"/>
    <row r="34125" ht="10.199999999999999" hidden="1" x14ac:dyDescent="0.2"/>
    <row r="34126" ht="10.199999999999999" hidden="1" x14ac:dyDescent="0.2"/>
    <row r="34127" ht="10.199999999999999" hidden="1" x14ac:dyDescent="0.2"/>
    <row r="34128" ht="10.199999999999999" hidden="1" x14ac:dyDescent="0.2"/>
    <row r="34129" ht="10.199999999999999" hidden="1" x14ac:dyDescent="0.2"/>
    <row r="34130" ht="10.199999999999999" hidden="1" x14ac:dyDescent="0.2"/>
    <row r="34131" ht="10.199999999999999" hidden="1" x14ac:dyDescent="0.2"/>
    <row r="34132" ht="10.199999999999999" hidden="1" x14ac:dyDescent="0.2"/>
    <row r="34133" ht="10.199999999999999" hidden="1" x14ac:dyDescent="0.2"/>
    <row r="34134" ht="10.199999999999999" hidden="1" x14ac:dyDescent="0.2"/>
    <row r="34135" ht="10.199999999999999" hidden="1" x14ac:dyDescent="0.2"/>
    <row r="34136" ht="10.199999999999999" hidden="1" x14ac:dyDescent="0.2"/>
    <row r="34137" ht="10.199999999999999" hidden="1" x14ac:dyDescent="0.2"/>
    <row r="34138" ht="10.199999999999999" hidden="1" x14ac:dyDescent="0.2"/>
    <row r="34139" ht="10.199999999999999" hidden="1" x14ac:dyDescent="0.2"/>
    <row r="34140" ht="10.199999999999999" hidden="1" x14ac:dyDescent="0.2"/>
    <row r="34141" ht="10.199999999999999" hidden="1" x14ac:dyDescent="0.2"/>
    <row r="34142" ht="10.199999999999999" hidden="1" x14ac:dyDescent="0.2"/>
    <row r="34143" ht="10.199999999999999" hidden="1" x14ac:dyDescent="0.2"/>
    <row r="34144" ht="10.199999999999999" hidden="1" x14ac:dyDescent="0.2"/>
    <row r="34145" ht="10.199999999999999" hidden="1" x14ac:dyDescent="0.2"/>
    <row r="34146" ht="10.199999999999999" hidden="1" x14ac:dyDescent="0.2"/>
    <row r="34147" ht="10.199999999999999" hidden="1" x14ac:dyDescent="0.2"/>
    <row r="34148" ht="10.199999999999999" hidden="1" x14ac:dyDescent="0.2"/>
    <row r="34149" ht="10.199999999999999" hidden="1" x14ac:dyDescent="0.2"/>
    <row r="34150" ht="10.199999999999999" hidden="1" x14ac:dyDescent="0.2"/>
    <row r="34151" ht="10.199999999999999" hidden="1" x14ac:dyDescent="0.2"/>
    <row r="34152" ht="10.199999999999999" hidden="1" x14ac:dyDescent="0.2"/>
    <row r="34153" ht="10.199999999999999" hidden="1" x14ac:dyDescent="0.2"/>
    <row r="34154" ht="10.199999999999999" hidden="1" x14ac:dyDescent="0.2"/>
    <row r="34155" ht="10.199999999999999" hidden="1" x14ac:dyDescent="0.2"/>
    <row r="34156" ht="10.199999999999999" hidden="1" x14ac:dyDescent="0.2"/>
    <row r="34157" ht="10.199999999999999" hidden="1" x14ac:dyDescent="0.2"/>
    <row r="34158" ht="10.199999999999999" hidden="1" x14ac:dyDescent="0.2"/>
    <row r="34159" ht="10.199999999999999" hidden="1" x14ac:dyDescent="0.2"/>
    <row r="34160" ht="10.199999999999999" hidden="1" x14ac:dyDescent="0.2"/>
    <row r="34161" ht="10.199999999999999" hidden="1" x14ac:dyDescent="0.2"/>
    <row r="34162" ht="10.199999999999999" hidden="1" x14ac:dyDescent="0.2"/>
    <row r="34163" ht="10.199999999999999" hidden="1" x14ac:dyDescent="0.2"/>
    <row r="34164" ht="10.199999999999999" hidden="1" x14ac:dyDescent="0.2"/>
    <row r="34165" ht="10.199999999999999" hidden="1" x14ac:dyDescent="0.2"/>
    <row r="34166" ht="10.199999999999999" hidden="1" x14ac:dyDescent="0.2"/>
    <row r="34167" ht="10.199999999999999" hidden="1" x14ac:dyDescent="0.2"/>
    <row r="34168" ht="10.199999999999999" hidden="1" x14ac:dyDescent="0.2"/>
    <row r="34169" ht="10.199999999999999" hidden="1" x14ac:dyDescent="0.2"/>
    <row r="34170" ht="10.199999999999999" hidden="1" x14ac:dyDescent="0.2"/>
    <row r="34171" ht="10.199999999999999" hidden="1" x14ac:dyDescent="0.2"/>
    <row r="34172" ht="10.199999999999999" hidden="1" x14ac:dyDescent="0.2"/>
    <row r="34173" ht="10.199999999999999" hidden="1" x14ac:dyDescent="0.2"/>
    <row r="34174" ht="10.199999999999999" hidden="1" x14ac:dyDescent="0.2"/>
    <row r="34175" ht="10.199999999999999" hidden="1" x14ac:dyDescent="0.2"/>
    <row r="34176" ht="10.199999999999999" hidden="1" x14ac:dyDescent="0.2"/>
    <row r="34177" ht="10.199999999999999" hidden="1" x14ac:dyDescent="0.2"/>
    <row r="34178" ht="10.199999999999999" hidden="1" x14ac:dyDescent="0.2"/>
    <row r="34179" ht="10.199999999999999" hidden="1" x14ac:dyDescent="0.2"/>
    <row r="34180" ht="10.199999999999999" hidden="1" x14ac:dyDescent="0.2"/>
    <row r="34181" ht="10.199999999999999" hidden="1" x14ac:dyDescent="0.2"/>
    <row r="34182" ht="10.199999999999999" hidden="1" x14ac:dyDescent="0.2"/>
    <row r="34183" ht="10.199999999999999" hidden="1" x14ac:dyDescent="0.2"/>
    <row r="34184" ht="10.199999999999999" hidden="1" x14ac:dyDescent="0.2"/>
    <row r="34185" ht="10.199999999999999" hidden="1" x14ac:dyDescent="0.2"/>
    <row r="34186" ht="10.199999999999999" hidden="1" x14ac:dyDescent="0.2"/>
    <row r="34187" ht="10.199999999999999" hidden="1" x14ac:dyDescent="0.2"/>
    <row r="34188" ht="10.199999999999999" hidden="1" x14ac:dyDescent="0.2"/>
    <row r="34189" ht="10.199999999999999" hidden="1" x14ac:dyDescent="0.2"/>
    <row r="34190" ht="10.199999999999999" hidden="1" x14ac:dyDescent="0.2"/>
    <row r="34191" ht="10.199999999999999" hidden="1" x14ac:dyDescent="0.2"/>
    <row r="34192" ht="10.199999999999999" hidden="1" x14ac:dyDescent="0.2"/>
    <row r="34193" ht="10.199999999999999" hidden="1" x14ac:dyDescent="0.2"/>
    <row r="34194" ht="10.199999999999999" hidden="1" x14ac:dyDescent="0.2"/>
    <row r="34195" ht="10.199999999999999" hidden="1" x14ac:dyDescent="0.2"/>
    <row r="34196" ht="10.199999999999999" hidden="1" x14ac:dyDescent="0.2"/>
    <row r="34197" ht="10.199999999999999" hidden="1" x14ac:dyDescent="0.2"/>
    <row r="34198" ht="10.199999999999999" hidden="1" x14ac:dyDescent="0.2"/>
    <row r="34199" ht="10.199999999999999" hidden="1" x14ac:dyDescent="0.2"/>
    <row r="34200" ht="10.199999999999999" hidden="1" x14ac:dyDescent="0.2"/>
    <row r="34201" ht="10.199999999999999" hidden="1" x14ac:dyDescent="0.2"/>
    <row r="34202" ht="10.199999999999999" hidden="1" x14ac:dyDescent="0.2"/>
    <row r="34203" ht="10.199999999999999" hidden="1" x14ac:dyDescent="0.2"/>
    <row r="34204" ht="10.199999999999999" hidden="1" x14ac:dyDescent="0.2"/>
    <row r="34205" ht="10.199999999999999" hidden="1" x14ac:dyDescent="0.2"/>
    <row r="34206" ht="10.199999999999999" hidden="1" x14ac:dyDescent="0.2"/>
    <row r="34207" ht="10.199999999999999" hidden="1" x14ac:dyDescent="0.2"/>
    <row r="34208" ht="10.199999999999999" hidden="1" x14ac:dyDescent="0.2"/>
    <row r="34209" ht="10.199999999999999" hidden="1" x14ac:dyDescent="0.2"/>
    <row r="34210" ht="10.199999999999999" hidden="1" x14ac:dyDescent="0.2"/>
    <row r="34211" ht="10.199999999999999" hidden="1" x14ac:dyDescent="0.2"/>
    <row r="34212" ht="10.199999999999999" hidden="1" x14ac:dyDescent="0.2"/>
    <row r="34213" ht="10.199999999999999" hidden="1" x14ac:dyDescent="0.2"/>
    <row r="34214" ht="10.199999999999999" hidden="1" x14ac:dyDescent="0.2"/>
    <row r="34215" ht="10.199999999999999" hidden="1" x14ac:dyDescent="0.2"/>
    <row r="34216" ht="10.199999999999999" hidden="1" x14ac:dyDescent="0.2"/>
    <row r="34217" ht="10.199999999999999" hidden="1" x14ac:dyDescent="0.2"/>
    <row r="34218" ht="10.199999999999999" hidden="1" x14ac:dyDescent="0.2"/>
    <row r="34219" ht="10.199999999999999" hidden="1" x14ac:dyDescent="0.2"/>
    <row r="34220" ht="10.199999999999999" hidden="1" x14ac:dyDescent="0.2"/>
    <row r="34221" ht="10.199999999999999" hidden="1" x14ac:dyDescent="0.2"/>
    <row r="34222" ht="10.199999999999999" hidden="1" x14ac:dyDescent="0.2"/>
    <row r="34223" ht="10.199999999999999" hidden="1" x14ac:dyDescent="0.2"/>
    <row r="34224" ht="10.199999999999999" hidden="1" x14ac:dyDescent="0.2"/>
    <row r="34225" ht="10.199999999999999" hidden="1" x14ac:dyDescent="0.2"/>
    <row r="34226" ht="10.199999999999999" hidden="1" x14ac:dyDescent="0.2"/>
    <row r="34227" ht="10.199999999999999" hidden="1" x14ac:dyDescent="0.2"/>
    <row r="34228" ht="10.199999999999999" hidden="1" x14ac:dyDescent="0.2"/>
    <row r="34229" ht="10.199999999999999" hidden="1" x14ac:dyDescent="0.2"/>
    <row r="34230" ht="10.199999999999999" hidden="1" x14ac:dyDescent="0.2"/>
    <row r="34231" ht="10.199999999999999" hidden="1" x14ac:dyDescent="0.2"/>
    <row r="34232" ht="10.199999999999999" hidden="1" x14ac:dyDescent="0.2"/>
    <row r="34233" ht="10.199999999999999" hidden="1" x14ac:dyDescent="0.2"/>
    <row r="34234" ht="10.199999999999999" hidden="1" x14ac:dyDescent="0.2"/>
    <row r="34235" ht="10.199999999999999" hidden="1" x14ac:dyDescent="0.2"/>
    <row r="34236" ht="10.199999999999999" hidden="1" x14ac:dyDescent="0.2"/>
    <row r="34237" ht="10.199999999999999" hidden="1" x14ac:dyDescent="0.2"/>
    <row r="34238" ht="10.199999999999999" hidden="1" x14ac:dyDescent="0.2"/>
    <row r="34239" ht="10.199999999999999" hidden="1" x14ac:dyDescent="0.2"/>
    <row r="34240" ht="10.199999999999999" hidden="1" x14ac:dyDescent="0.2"/>
    <row r="34241" ht="10.199999999999999" hidden="1" x14ac:dyDescent="0.2"/>
    <row r="34242" ht="10.199999999999999" hidden="1" x14ac:dyDescent="0.2"/>
    <row r="34243" ht="10.199999999999999" hidden="1" x14ac:dyDescent="0.2"/>
    <row r="34244" ht="10.199999999999999" hidden="1" x14ac:dyDescent="0.2"/>
    <row r="34245" ht="10.199999999999999" hidden="1" x14ac:dyDescent="0.2"/>
    <row r="34246" ht="10.199999999999999" hidden="1" x14ac:dyDescent="0.2"/>
    <row r="34247" ht="10.199999999999999" hidden="1" x14ac:dyDescent="0.2"/>
    <row r="34248" ht="10.199999999999999" hidden="1" x14ac:dyDescent="0.2"/>
    <row r="34249" ht="10.199999999999999" hidden="1" x14ac:dyDescent="0.2"/>
    <row r="34250" ht="10.199999999999999" hidden="1" x14ac:dyDescent="0.2"/>
    <row r="34251" ht="10.199999999999999" hidden="1" x14ac:dyDescent="0.2"/>
    <row r="34252" ht="10.199999999999999" hidden="1" x14ac:dyDescent="0.2"/>
    <row r="34253" ht="10.199999999999999" hidden="1" x14ac:dyDescent="0.2"/>
    <row r="34254" ht="10.199999999999999" hidden="1" x14ac:dyDescent="0.2"/>
    <row r="34255" ht="10.199999999999999" hidden="1" x14ac:dyDescent="0.2"/>
    <row r="34256" ht="10.199999999999999" hidden="1" x14ac:dyDescent="0.2"/>
    <row r="34257" ht="10.199999999999999" hidden="1" x14ac:dyDescent="0.2"/>
    <row r="34258" ht="10.199999999999999" hidden="1" x14ac:dyDescent="0.2"/>
    <row r="34259" ht="10.199999999999999" hidden="1" x14ac:dyDescent="0.2"/>
    <row r="34260" ht="10.199999999999999" hidden="1" x14ac:dyDescent="0.2"/>
    <row r="34261" ht="10.199999999999999" hidden="1" x14ac:dyDescent="0.2"/>
    <row r="34262" ht="10.199999999999999" hidden="1" x14ac:dyDescent="0.2"/>
    <row r="34263" ht="10.199999999999999" hidden="1" x14ac:dyDescent="0.2"/>
    <row r="34264" ht="10.199999999999999" hidden="1" x14ac:dyDescent="0.2"/>
    <row r="34265" ht="10.199999999999999" hidden="1" x14ac:dyDescent="0.2"/>
    <row r="34266" ht="10.199999999999999" hidden="1" x14ac:dyDescent="0.2"/>
    <row r="34267" ht="10.199999999999999" hidden="1" x14ac:dyDescent="0.2"/>
    <row r="34268" ht="10.199999999999999" hidden="1" x14ac:dyDescent="0.2"/>
    <row r="34269" ht="10.199999999999999" hidden="1" x14ac:dyDescent="0.2"/>
    <row r="34270" ht="10.199999999999999" hidden="1" x14ac:dyDescent="0.2"/>
    <row r="34271" ht="10.199999999999999" hidden="1" x14ac:dyDescent="0.2"/>
    <row r="34272" ht="10.199999999999999" hidden="1" x14ac:dyDescent="0.2"/>
    <row r="34273" ht="10.199999999999999" hidden="1" x14ac:dyDescent="0.2"/>
    <row r="34274" ht="10.199999999999999" hidden="1" x14ac:dyDescent="0.2"/>
    <row r="34275" ht="10.199999999999999" hidden="1" x14ac:dyDescent="0.2"/>
    <row r="34276" ht="10.199999999999999" hidden="1" x14ac:dyDescent="0.2"/>
    <row r="34277" ht="10.199999999999999" hidden="1" x14ac:dyDescent="0.2"/>
    <row r="34278" ht="10.199999999999999" hidden="1" x14ac:dyDescent="0.2"/>
    <row r="34279" ht="10.199999999999999" hidden="1" x14ac:dyDescent="0.2"/>
    <row r="34280" ht="10.199999999999999" hidden="1" x14ac:dyDescent="0.2"/>
    <row r="34281" ht="10.199999999999999" hidden="1" x14ac:dyDescent="0.2"/>
    <row r="34282" ht="10.199999999999999" hidden="1" x14ac:dyDescent="0.2"/>
    <row r="34283" ht="10.199999999999999" hidden="1" x14ac:dyDescent="0.2"/>
    <row r="34284" ht="10.199999999999999" hidden="1" x14ac:dyDescent="0.2"/>
    <row r="34285" ht="10.199999999999999" hidden="1" x14ac:dyDescent="0.2"/>
    <row r="34286" ht="10.199999999999999" hidden="1" x14ac:dyDescent="0.2"/>
    <row r="34287" ht="10.199999999999999" hidden="1" x14ac:dyDescent="0.2"/>
    <row r="34288" ht="10.199999999999999" hidden="1" x14ac:dyDescent="0.2"/>
    <row r="34289" ht="10.199999999999999" hidden="1" x14ac:dyDescent="0.2"/>
    <row r="34290" ht="10.199999999999999" hidden="1" x14ac:dyDescent="0.2"/>
    <row r="34291" ht="10.199999999999999" hidden="1" x14ac:dyDescent="0.2"/>
    <row r="34292" ht="10.199999999999999" hidden="1" x14ac:dyDescent="0.2"/>
    <row r="34293" ht="10.199999999999999" hidden="1" x14ac:dyDescent="0.2"/>
    <row r="34294" ht="10.199999999999999" hidden="1" x14ac:dyDescent="0.2"/>
    <row r="34295" ht="10.199999999999999" hidden="1" x14ac:dyDescent="0.2"/>
    <row r="34296" ht="10.199999999999999" hidden="1" x14ac:dyDescent="0.2"/>
    <row r="34297" ht="10.199999999999999" hidden="1" x14ac:dyDescent="0.2"/>
    <row r="34298" ht="10.199999999999999" hidden="1" x14ac:dyDescent="0.2"/>
    <row r="34299" ht="10.199999999999999" hidden="1" x14ac:dyDescent="0.2"/>
    <row r="34300" ht="10.199999999999999" hidden="1" x14ac:dyDescent="0.2"/>
    <row r="34301" ht="10.199999999999999" hidden="1" x14ac:dyDescent="0.2"/>
    <row r="34302" ht="10.199999999999999" hidden="1" x14ac:dyDescent="0.2"/>
    <row r="34303" ht="10.199999999999999" hidden="1" x14ac:dyDescent="0.2"/>
    <row r="34304" ht="10.199999999999999" hidden="1" x14ac:dyDescent="0.2"/>
    <row r="34305" ht="10.199999999999999" hidden="1" x14ac:dyDescent="0.2"/>
    <row r="34306" ht="10.199999999999999" hidden="1" x14ac:dyDescent="0.2"/>
    <row r="34307" ht="10.199999999999999" hidden="1" x14ac:dyDescent="0.2"/>
    <row r="34308" ht="10.199999999999999" hidden="1" x14ac:dyDescent="0.2"/>
    <row r="34309" ht="10.199999999999999" hidden="1" x14ac:dyDescent="0.2"/>
    <row r="34310" ht="10.199999999999999" hidden="1" x14ac:dyDescent="0.2"/>
    <row r="34311" ht="10.199999999999999" hidden="1" x14ac:dyDescent="0.2"/>
    <row r="34312" ht="10.199999999999999" hidden="1" x14ac:dyDescent="0.2"/>
    <row r="34313" ht="10.199999999999999" hidden="1" x14ac:dyDescent="0.2"/>
    <row r="34314" ht="10.199999999999999" hidden="1" x14ac:dyDescent="0.2"/>
    <row r="34315" ht="10.199999999999999" hidden="1" x14ac:dyDescent="0.2"/>
    <row r="34316" ht="10.199999999999999" hidden="1" x14ac:dyDescent="0.2"/>
    <row r="34317" ht="10.199999999999999" hidden="1" x14ac:dyDescent="0.2"/>
    <row r="34318" ht="10.199999999999999" hidden="1" x14ac:dyDescent="0.2"/>
    <row r="34319" ht="10.199999999999999" hidden="1" x14ac:dyDescent="0.2"/>
    <row r="34320" ht="10.199999999999999" hidden="1" x14ac:dyDescent="0.2"/>
    <row r="34321" ht="10.199999999999999" hidden="1" x14ac:dyDescent="0.2"/>
    <row r="34322" ht="10.199999999999999" hidden="1" x14ac:dyDescent="0.2"/>
    <row r="34323" ht="10.199999999999999" hidden="1" x14ac:dyDescent="0.2"/>
    <row r="34324" ht="10.199999999999999" hidden="1" x14ac:dyDescent="0.2"/>
    <row r="34325" ht="10.199999999999999" hidden="1" x14ac:dyDescent="0.2"/>
    <row r="34326" ht="10.199999999999999" hidden="1" x14ac:dyDescent="0.2"/>
    <row r="34327" ht="10.199999999999999" hidden="1" x14ac:dyDescent="0.2"/>
    <row r="34328" ht="10.199999999999999" hidden="1" x14ac:dyDescent="0.2"/>
    <row r="34329" ht="10.199999999999999" hidden="1" x14ac:dyDescent="0.2"/>
    <row r="34330" ht="10.199999999999999" hidden="1" x14ac:dyDescent="0.2"/>
    <row r="34331" ht="10.199999999999999" hidden="1" x14ac:dyDescent="0.2"/>
    <row r="34332" ht="10.199999999999999" hidden="1" x14ac:dyDescent="0.2"/>
    <row r="34333" ht="10.199999999999999" hidden="1" x14ac:dyDescent="0.2"/>
    <row r="34334" ht="10.199999999999999" hidden="1" x14ac:dyDescent="0.2"/>
    <row r="34335" ht="10.199999999999999" hidden="1" x14ac:dyDescent="0.2"/>
    <row r="34336" ht="10.199999999999999" hidden="1" x14ac:dyDescent="0.2"/>
    <row r="34337" ht="10.199999999999999" hidden="1" x14ac:dyDescent="0.2"/>
    <row r="34338" ht="10.199999999999999" hidden="1" x14ac:dyDescent="0.2"/>
    <row r="34339" ht="10.199999999999999" hidden="1" x14ac:dyDescent="0.2"/>
    <row r="34340" ht="10.199999999999999" hidden="1" x14ac:dyDescent="0.2"/>
    <row r="34341" ht="10.199999999999999" hidden="1" x14ac:dyDescent="0.2"/>
    <row r="34342" ht="10.199999999999999" hidden="1" x14ac:dyDescent="0.2"/>
    <row r="34343" ht="10.199999999999999" hidden="1" x14ac:dyDescent="0.2"/>
    <row r="34344" ht="10.199999999999999" hidden="1" x14ac:dyDescent="0.2"/>
    <row r="34345" ht="10.199999999999999" hidden="1" x14ac:dyDescent="0.2"/>
    <row r="34346" ht="10.199999999999999" hidden="1" x14ac:dyDescent="0.2"/>
    <row r="34347" ht="10.199999999999999" hidden="1" x14ac:dyDescent="0.2"/>
    <row r="34348" ht="10.199999999999999" hidden="1" x14ac:dyDescent="0.2"/>
    <row r="34349" ht="10.199999999999999" hidden="1" x14ac:dyDescent="0.2"/>
    <row r="34350" ht="10.199999999999999" hidden="1" x14ac:dyDescent="0.2"/>
    <row r="34351" ht="10.199999999999999" hidden="1" x14ac:dyDescent="0.2"/>
    <row r="34352" ht="10.199999999999999" hidden="1" x14ac:dyDescent="0.2"/>
    <row r="34353" ht="10.199999999999999" hidden="1" x14ac:dyDescent="0.2"/>
    <row r="34354" ht="10.199999999999999" hidden="1" x14ac:dyDescent="0.2"/>
    <row r="34355" ht="10.199999999999999" hidden="1" x14ac:dyDescent="0.2"/>
    <row r="34356" ht="10.199999999999999" hidden="1" x14ac:dyDescent="0.2"/>
    <row r="34357" ht="10.199999999999999" hidden="1" x14ac:dyDescent="0.2"/>
    <row r="34358" ht="10.199999999999999" hidden="1" x14ac:dyDescent="0.2"/>
    <row r="34359" ht="10.199999999999999" hidden="1" x14ac:dyDescent="0.2"/>
    <row r="34360" ht="10.199999999999999" hidden="1" x14ac:dyDescent="0.2"/>
    <row r="34361" ht="10.199999999999999" hidden="1" x14ac:dyDescent="0.2"/>
    <row r="34362" ht="10.199999999999999" hidden="1" x14ac:dyDescent="0.2"/>
    <row r="34363" ht="10.199999999999999" hidden="1" x14ac:dyDescent="0.2"/>
    <row r="34364" ht="10.199999999999999" hidden="1" x14ac:dyDescent="0.2"/>
    <row r="34365" ht="10.199999999999999" hidden="1" x14ac:dyDescent="0.2"/>
    <row r="34366" ht="10.199999999999999" hidden="1" x14ac:dyDescent="0.2"/>
    <row r="34367" ht="10.199999999999999" hidden="1" x14ac:dyDescent="0.2"/>
    <row r="34368" ht="10.199999999999999" hidden="1" x14ac:dyDescent="0.2"/>
    <row r="34369" ht="10.199999999999999" hidden="1" x14ac:dyDescent="0.2"/>
    <row r="34370" ht="10.199999999999999" hidden="1" x14ac:dyDescent="0.2"/>
    <row r="34371" ht="10.199999999999999" hidden="1" x14ac:dyDescent="0.2"/>
    <row r="34372" ht="10.199999999999999" hidden="1" x14ac:dyDescent="0.2"/>
    <row r="34373" ht="10.199999999999999" hidden="1" x14ac:dyDescent="0.2"/>
    <row r="34374" ht="10.199999999999999" hidden="1" x14ac:dyDescent="0.2"/>
    <row r="34375" ht="10.199999999999999" hidden="1" x14ac:dyDescent="0.2"/>
    <row r="34376" ht="10.199999999999999" hidden="1" x14ac:dyDescent="0.2"/>
    <row r="34377" ht="10.199999999999999" hidden="1" x14ac:dyDescent="0.2"/>
    <row r="34378" ht="10.199999999999999" hidden="1" x14ac:dyDescent="0.2"/>
    <row r="34379" ht="10.199999999999999" hidden="1" x14ac:dyDescent="0.2"/>
    <row r="34380" ht="10.199999999999999" hidden="1" x14ac:dyDescent="0.2"/>
    <row r="34381" ht="10.199999999999999" hidden="1" x14ac:dyDescent="0.2"/>
    <row r="34382" ht="10.199999999999999" hidden="1" x14ac:dyDescent="0.2"/>
    <row r="34383" ht="10.199999999999999" hidden="1" x14ac:dyDescent="0.2"/>
    <row r="34384" ht="10.199999999999999" hidden="1" x14ac:dyDescent="0.2"/>
    <row r="34385" ht="10.199999999999999" hidden="1" x14ac:dyDescent="0.2"/>
    <row r="34386" ht="10.199999999999999" hidden="1" x14ac:dyDescent="0.2"/>
    <row r="34387" ht="10.199999999999999" hidden="1" x14ac:dyDescent="0.2"/>
    <row r="34388" ht="10.199999999999999" hidden="1" x14ac:dyDescent="0.2"/>
    <row r="34389" ht="10.199999999999999" hidden="1" x14ac:dyDescent="0.2"/>
    <row r="34390" ht="10.199999999999999" hidden="1" x14ac:dyDescent="0.2"/>
    <row r="34391" ht="10.199999999999999" hidden="1" x14ac:dyDescent="0.2"/>
    <row r="34392" ht="10.199999999999999" hidden="1" x14ac:dyDescent="0.2"/>
    <row r="34393" ht="10.199999999999999" hidden="1" x14ac:dyDescent="0.2"/>
    <row r="34394" ht="10.199999999999999" hidden="1" x14ac:dyDescent="0.2"/>
    <row r="34395" ht="10.199999999999999" hidden="1" x14ac:dyDescent="0.2"/>
    <row r="34396" ht="10.199999999999999" hidden="1" x14ac:dyDescent="0.2"/>
    <row r="34397" ht="10.199999999999999" hidden="1" x14ac:dyDescent="0.2"/>
    <row r="34398" ht="10.199999999999999" hidden="1" x14ac:dyDescent="0.2"/>
    <row r="34399" ht="10.199999999999999" hidden="1" x14ac:dyDescent="0.2"/>
    <row r="34400" ht="10.199999999999999" hidden="1" x14ac:dyDescent="0.2"/>
    <row r="34401" ht="10.199999999999999" hidden="1" x14ac:dyDescent="0.2"/>
    <row r="34402" ht="10.199999999999999" hidden="1" x14ac:dyDescent="0.2"/>
    <row r="34403" ht="10.199999999999999" hidden="1" x14ac:dyDescent="0.2"/>
    <row r="34404" ht="10.199999999999999" hidden="1" x14ac:dyDescent="0.2"/>
    <row r="34405" ht="10.199999999999999" hidden="1" x14ac:dyDescent="0.2"/>
    <row r="34406" ht="10.199999999999999" hidden="1" x14ac:dyDescent="0.2"/>
    <row r="34407" ht="10.199999999999999" hidden="1" x14ac:dyDescent="0.2"/>
    <row r="34408" ht="10.199999999999999" hidden="1" x14ac:dyDescent="0.2"/>
    <row r="34409" ht="10.199999999999999" hidden="1" x14ac:dyDescent="0.2"/>
    <row r="34410" ht="10.199999999999999" hidden="1" x14ac:dyDescent="0.2"/>
    <row r="34411" ht="10.199999999999999" hidden="1" x14ac:dyDescent="0.2"/>
    <row r="34412" ht="10.199999999999999" hidden="1" x14ac:dyDescent="0.2"/>
    <row r="34413" ht="10.199999999999999" hidden="1" x14ac:dyDescent="0.2"/>
    <row r="34414" ht="10.199999999999999" hidden="1" x14ac:dyDescent="0.2"/>
    <row r="34415" ht="10.199999999999999" hidden="1" x14ac:dyDescent="0.2"/>
    <row r="34416" ht="10.199999999999999" hidden="1" x14ac:dyDescent="0.2"/>
    <row r="34417" ht="10.199999999999999" hidden="1" x14ac:dyDescent="0.2"/>
    <row r="34418" ht="10.199999999999999" hidden="1" x14ac:dyDescent="0.2"/>
    <row r="34419" ht="10.199999999999999" hidden="1" x14ac:dyDescent="0.2"/>
    <row r="34420" ht="10.199999999999999" hidden="1" x14ac:dyDescent="0.2"/>
    <row r="34421" ht="10.199999999999999" hidden="1" x14ac:dyDescent="0.2"/>
    <row r="34422" ht="10.199999999999999" hidden="1" x14ac:dyDescent="0.2"/>
    <row r="34423" ht="10.199999999999999" hidden="1" x14ac:dyDescent="0.2"/>
    <row r="34424" ht="10.199999999999999" hidden="1" x14ac:dyDescent="0.2"/>
    <row r="34425" ht="10.199999999999999" hidden="1" x14ac:dyDescent="0.2"/>
    <row r="34426" ht="10.199999999999999" hidden="1" x14ac:dyDescent="0.2"/>
    <row r="34427" ht="10.199999999999999" hidden="1" x14ac:dyDescent="0.2"/>
    <row r="34428" ht="10.199999999999999" hidden="1" x14ac:dyDescent="0.2"/>
    <row r="34429" ht="10.199999999999999" hidden="1" x14ac:dyDescent="0.2"/>
    <row r="34430" ht="10.199999999999999" hidden="1" x14ac:dyDescent="0.2"/>
    <row r="34431" ht="10.199999999999999" hidden="1" x14ac:dyDescent="0.2"/>
    <row r="34432" ht="10.199999999999999" hidden="1" x14ac:dyDescent="0.2"/>
    <row r="34433" ht="10.199999999999999" hidden="1" x14ac:dyDescent="0.2"/>
    <row r="34434" ht="10.199999999999999" hidden="1" x14ac:dyDescent="0.2"/>
    <row r="34435" ht="10.199999999999999" hidden="1" x14ac:dyDescent="0.2"/>
    <row r="34436" ht="10.199999999999999" hidden="1" x14ac:dyDescent="0.2"/>
    <row r="34437" ht="10.199999999999999" hidden="1" x14ac:dyDescent="0.2"/>
    <row r="34438" ht="10.199999999999999" hidden="1" x14ac:dyDescent="0.2"/>
    <row r="34439" ht="10.199999999999999" hidden="1" x14ac:dyDescent="0.2"/>
    <row r="34440" ht="10.199999999999999" hidden="1" x14ac:dyDescent="0.2"/>
    <row r="34441" ht="10.199999999999999" hidden="1" x14ac:dyDescent="0.2"/>
    <row r="34442" ht="10.199999999999999" hidden="1" x14ac:dyDescent="0.2"/>
    <row r="34443" ht="10.199999999999999" hidden="1" x14ac:dyDescent="0.2"/>
    <row r="34444" ht="10.199999999999999" hidden="1" x14ac:dyDescent="0.2"/>
    <row r="34445" ht="10.199999999999999" hidden="1" x14ac:dyDescent="0.2"/>
    <row r="34446" ht="10.199999999999999" hidden="1" x14ac:dyDescent="0.2"/>
    <row r="34447" ht="10.199999999999999" hidden="1" x14ac:dyDescent="0.2"/>
    <row r="34448" ht="10.199999999999999" hidden="1" x14ac:dyDescent="0.2"/>
    <row r="34449" ht="10.199999999999999" hidden="1" x14ac:dyDescent="0.2"/>
    <row r="34450" ht="10.199999999999999" hidden="1" x14ac:dyDescent="0.2"/>
    <row r="34451" ht="10.199999999999999" hidden="1" x14ac:dyDescent="0.2"/>
    <row r="34452" ht="10.199999999999999" hidden="1" x14ac:dyDescent="0.2"/>
    <row r="34453" ht="10.199999999999999" hidden="1" x14ac:dyDescent="0.2"/>
    <row r="34454" ht="10.199999999999999" hidden="1" x14ac:dyDescent="0.2"/>
    <row r="34455" ht="10.199999999999999" hidden="1" x14ac:dyDescent="0.2"/>
    <row r="34456" ht="10.199999999999999" hidden="1" x14ac:dyDescent="0.2"/>
    <row r="34457" ht="10.199999999999999" hidden="1" x14ac:dyDescent="0.2"/>
    <row r="34458" ht="10.199999999999999" hidden="1" x14ac:dyDescent="0.2"/>
    <row r="34459" ht="10.199999999999999" hidden="1" x14ac:dyDescent="0.2"/>
    <row r="34460" ht="10.199999999999999" hidden="1" x14ac:dyDescent="0.2"/>
    <row r="34461" ht="10.199999999999999" hidden="1" x14ac:dyDescent="0.2"/>
    <row r="34462" ht="10.199999999999999" hidden="1" x14ac:dyDescent="0.2"/>
    <row r="34463" ht="10.199999999999999" hidden="1" x14ac:dyDescent="0.2"/>
    <row r="34464" ht="10.199999999999999" hidden="1" x14ac:dyDescent="0.2"/>
    <row r="34465" ht="10.199999999999999" hidden="1" x14ac:dyDescent="0.2"/>
    <row r="34466" ht="10.199999999999999" hidden="1" x14ac:dyDescent="0.2"/>
    <row r="34467" ht="10.199999999999999" hidden="1" x14ac:dyDescent="0.2"/>
    <row r="34468" ht="10.199999999999999" hidden="1" x14ac:dyDescent="0.2"/>
    <row r="34469" ht="10.199999999999999" hidden="1" x14ac:dyDescent="0.2"/>
    <row r="34470" ht="10.199999999999999" hidden="1" x14ac:dyDescent="0.2"/>
    <row r="34471" ht="10.199999999999999" hidden="1" x14ac:dyDescent="0.2"/>
    <row r="34472" ht="10.199999999999999" hidden="1" x14ac:dyDescent="0.2"/>
    <row r="34473" ht="10.199999999999999" hidden="1" x14ac:dyDescent="0.2"/>
    <row r="34474" ht="10.199999999999999" hidden="1" x14ac:dyDescent="0.2"/>
    <row r="34475" ht="10.199999999999999" hidden="1" x14ac:dyDescent="0.2"/>
    <row r="34476" ht="10.199999999999999" hidden="1" x14ac:dyDescent="0.2"/>
    <row r="34477" ht="10.199999999999999" hidden="1" x14ac:dyDescent="0.2"/>
    <row r="34478" ht="10.199999999999999" hidden="1" x14ac:dyDescent="0.2"/>
    <row r="34479" ht="10.199999999999999" hidden="1" x14ac:dyDescent="0.2"/>
    <row r="34480" ht="10.199999999999999" hidden="1" x14ac:dyDescent="0.2"/>
    <row r="34481" ht="10.199999999999999" hidden="1" x14ac:dyDescent="0.2"/>
    <row r="34482" ht="10.199999999999999" hidden="1" x14ac:dyDescent="0.2"/>
    <row r="34483" ht="10.199999999999999" hidden="1" x14ac:dyDescent="0.2"/>
    <row r="34484" ht="10.199999999999999" hidden="1" x14ac:dyDescent="0.2"/>
    <row r="34485" ht="10.199999999999999" hidden="1" x14ac:dyDescent="0.2"/>
    <row r="34486" ht="10.199999999999999" hidden="1" x14ac:dyDescent="0.2"/>
    <row r="34487" ht="10.199999999999999" hidden="1" x14ac:dyDescent="0.2"/>
    <row r="34488" ht="10.199999999999999" hidden="1" x14ac:dyDescent="0.2"/>
    <row r="34489" ht="10.199999999999999" hidden="1" x14ac:dyDescent="0.2"/>
    <row r="34490" ht="10.199999999999999" hidden="1" x14ac:dyDescent="0.2"/>
    <row r="34491" ht="10.199999999999999" hidden="1" x14ac:dyDescent="0.2"/>
    <row r="34492" ht="10.199999999999999" hidden="1" x14ac:dyDescent="0.2"/>
    <row r="34493" ht="10.199999999999999" hidden="1" x14ac:dyDescent="0.2"/>
    <row r="34494" ht="10.199999999999999" hidden="1" x14ac:dyDescent="0.2"/>
    <row r="34495" ht="10.199999999999999" hidden="1" x14ac:dyDescent="0.2"/>
    <row r="34496" ht="10.199999999999999" hidden="1" x14ac:dyDescent="0.2"/>
    <row r="34497" ht="10.199999999999999" hidden="1" x14ac:dyDescent="0.2"/>
    <row r="34498" ht="10.199999999999999" hidden="1" x14ac:dyDescent="0.2"/>
    <row r="34499" ht="10.199999999999999" hidden="1" x14ac:dyDescent="0.2"/>
    <row r="34500" ht="10.199999999999999" hidden="1" x14ac:dyDescent="0.2"/>
    <row r="34501" ht="10.199999999999999" hidden="1" x14ac:dyDescent="0.2"/>
    <row r="34502" ht="10.199999999999999" hidden="1" x14ac:dyDescent="0.2"/>
    <row r="34503" ht="10.199999999999999" hidden="1" x14ac:dyDescent="0.2"/>
    <row r="34504" ht="10.199999999999999" hidden="1" x14ac:dyDescent="0.2"/>
    <row r="34505" ht="10.199999999999999" hidden="1" x14ac:dyDescent="0.2"/>
    <row r="34506" ht="10.199999999999999" hidden="1" x14ac:dyDescent="0.2"/>
    <row r="34507" ht="10.199999999999999" hidden="1" x14ac:dyDescent="0.2"/>
    <row r="34508" ht="10.199999999999999" hidden="1" x14ac:dyDescent="0.2"/>
    <row r="34509" ht="10.199999999999999" hidden="1" x14ac:dyDescent="0.2"/>
    <row r="34510" ht="10.199999999999999" hidden="1" x14ac:dyDescent="0.2"/>
    <row r="34511" ht="10.199999999999999" hidden="1" x14ac:dyDescent="0.2"/>
    <row r="34512" ht="10.199999999999999" hidden="1" x14ac:dyDescent="0.2"/>
    <row r="34513" ht="10.199999999999999" hidden="1" x14ac:dyDescent="0.2"/>
    <row r="34514" ht="10.199999999999999" hidden="1" x14ac:dyDescent="0.2"/>
    <row r="34515" ht="10.199999999999999" hidden="1" x14ac:dyDescent="0.2"/>
    <row r="34516" ht="10.199999999999999" hidden="1" x14ac:dyDescent="0.2"/>
    <row r="34517" ht="10.199999999999999" hidden="1" x14ac:dyDescent="0.2"/>
    <row r="34518" ht="10.199999999999999" hidden="1" x14ac:dyDescent="0.2"/>
    <row r="34519" ht="10.199999999999999" hidden="1" x14ac:dyDescent="0.2"/>
    <row r="34520" ht="10.199999999999999" hidden="1" x14ac:dyDescent="0.2"/>
    <row r="34521" ht="10.199999999999999" hidden="1" x14ac:dyDescent="0.2"/>
    <row r="34522" ht="10.199999999999999" hidden="1" x14ac:dyDescent="0.2"/>
    <row r="34523" ht="10.199999999999999" hidden="1" x14ac:dyDescent="0.2"/>
    <row r="34524" ht="10.199999999999999" hidden="1" x14ac:dyDescent="0.2"/>
    <row r="34525" ht="10.199999999999999" hidden="1" x14ac:dyDescent="0.2"/>
    <row r="34526" ht="10.199999999999999" hidden="1" x14ac:dyDescent="0.2"/>
    <row r="34527" ht="10.199999999999999" hidden="1" x14ac:dyDescent="0.2"/>
    <row r="34528" ht="10.199999999999999" hidden="1" x14ac:dyDescent="0.2"/>
    <row r="34529" ht="10.199999999999999" hidden="1" x14ac:dyDescent="0.2"/>
    <row r="34530" ht="10.199999999999999" hidden="1" x14ac:dyDescent="0.2"/>
    <row r="34531" ht="10.199999999999999" hidden="1" x14ac:dyDescent="0.2"/>
    <row r="34532" ht="10.199999999999999" hidden="1" x14ac:dyDescent="0.2"/>
    <row r="34533" ht="10.199999999999999" hidden="1" x14ac:dyDescent="0.2"/>
    <row r="34534" ht="10.199999999999999" hidden="1" x14ac:dyDescent="0.2"/>
    <row r="34535" ht="10.199999999999999" hidden="1" x14ac:dyDescent="0.2"/>
    <row r="34536" ht="10.199999999999999" hidden="1" x14ac:dyDescent="0.2"/>
    <row r="34537" ht="10.199999999999999" hidden="1" x14ac:dyDescent="0.2"/>
    <row r="34538" ht="10.199999999999999" hidden="1" x14ac:dyDescent="0.2"/>
    <row r="34539" ht="10.199999999999999" hidden="1" x14ac:dyDescent="0.2"/>
    <row r="34540" ht="10.199999999999999" hidden="1" x14ac:dyDescent="0.2"/>
    <row r="34541" ht="10.199999999999999" hidden="1" x14ac:dyDescent="0.2"/>
    <row r="34542" ht="10.199999999999999" hidden="1" x14ac:dyDescent="0.2"/>
    <row r="34543" ht="10.199999999999999" hidden="1" x14ac:dyDescent="0.2"/>
    <row r="34544" ht="10.199999999999999" hidden="1" x14ac:dyDescent="0.2"/>
    <row r="34545" ht="10.199999999999999" hidden="1" x14ac:dyDescent="0.2"/>
    <row r="34546" ht="10.199999999999999" hidden="1" x14ac:dyDescent="0.2"/>
    <row r="34547" ht="10.199999999999999" hidden="1" x14ac:dyDescent="0.2"/>
    <row r="34548" ht="10.199999999999999" hidden="1" x14ac:dyDescent="0.2"/>
    <row r="34549" ht="10.199999999999999" hidden="1" x14ac:dyDescent="0.2"/>
    <row r="34550" ht="10.199999999999999" hidden="1" x14ac:dyDescent="0.2"/>
    <row r="34551" ht="10.199999999999999" hidden="1" x14ac:dyDescent="0.2"/>
    <row r="34552" ht="10.199999999999999" hidden="1" x14ac:dyDescent="0.2"/>
    <row r="34553" ht="10.199999999999999" hidden="1" x14ac:dyDescent="0.2"/>
    <row r="34554" ht="10.199999999999999" hidden="1" x14ac:dyDescent="0.2"/>
    <row r="34555" ht="10.199999999999999" hidden="1" x14ac:dyDescent="0.2"/>
    <row r="34556" ht="10.199999999999999" hidden="1" x14ac:dyDescent="0.2"/>
    <row r="34557" ht="10.199999999999999" hidden="1" x14ac:dyDescent="0.2"/>
    <row r="34558" ht="10.199999999999999" hidden="1" x14ac:dyDescent="0.2"/>
    <row r="34559" ht="10.199999999999999" hidden="1" x14ac:dyDescent="0.2"/>
    <row r="34560" ht="10.199999999999999" hidden="1" x14ac:dyDescent="0.2"/>
    <row r="34561" ht="10.199999999999999" hidden="1" x14ac:dyDescent="0.2"/>
    <row r="34562" ht="10.199999999999999" hidden="1" x14ac:dyDescent="0.2"/>
    <row r="34563" ht="10.199999999999999" hidden="1" x14ac:dyDescent="0.2"/>
    <row r="34564" ht="10.199999999999999" hidden="1" x14ac:dyDescent="0.2"/>
    <row r="34565" ht="10.199999999999999" hidden="1" x14ac:dyDescent="0.2"/>
    <row r="34566" ht="10.199999999999999" hidden="1" x14ac:dyDescent="0.2"/>
    <row r="34567" ht="10.199999999999999" hidden="1" x14ac:dyDescent="0.2"/>
    <row r="34568" ht="10.199999999999999" hidden="1" x14ac:dyDescent="0.2"/>
    <row r="34569" ht="10.199999999999999" hidden="1" x14ac:dyDescent="0.2"/>
    <row r="34570" ht="10.199999999999999" hidden="1" x14ac:dyDescent="0.2"/>
    <row r="34571" ht="10.199999999999999" hidden="1" x14ac:dyDescent="0.2"/>
    <row r="34572" ht="10.199999999999999" hidden="1" x14ac:dyDescent="0.2"/>
    <row r="34573" ht="10.199999999999999" hidden="1" x14ac:dyDescent="0.2"/>
    <row r="34574" ht="10.199999999999999" hidden="1" x14ac:dyDescent="0.2"/>
    <row r="34575" ht="10.199999999999999" hidden="1" x14ac:dyDescent="0.2"/>
    <row r="34576" ht="10.199999999999999" hidden="1" x14ac:dyDescent="0.2"/>
    <row r="34577" ht="10.199999999999999" hidden="1" x14ac:dyDescent="0.2"/>
    <row r="34578" ht="10.199999999999999" hidden="1" x14ac:dyDescent="0.2"/>
    <row r="34579" ht="10.199999999999999" hidden="1" x14ac:dyDescent="0.2"/>
    <row r="34580" ht="10.199999999999999" hidden="1" x14ac:dyDescent="0.2"/>
    <row r="34581" ht="10.199999999999999" hidden="1" x14ac:dyDescent="0.2"/>
    <row r="34582" ht="10.199999999999999" hidden="1" x14ac:dyDescent="0.2"/>
    <row r="34583" ht="10.199999999999999" hidden="1" x14ac:dyDescent="0.2"/>
    <row r="34584" ht="10.199999999999999" hidden="1" x14ac:dyDescent="0.2"/>
    <row r="34585" ht="10.199999999999999" hidden="1" x14ac:dyDescent="0.2"/>
    <row r="34586" ht="10.199999999999999" hidden="1" x14ac:dyDescent="0.2"/>
    <row r="34587" ht="10.199999999999999" hidden="1" x14ac:dyDescent="0.2"/>
    <row r="34588" ht="10.199999999999999" hidden="1" x14ac:dyDescent="0.2"/>
    <row r="34589" ht="10.199999999999999" hidden="1" x14ac:dyDescent="0.2"/>
    <row r="34590" ht="10.199999999999999" hidden="1" x14ac:dyDescent="0.2"/>
    <row r="34591" ht="10.199999999999999" hidden="1" x14ac:dyDescent="0.2"/>
    <row r="34592" ht="10.199999999999999" hidden="1" x14ac:dyDescent="0.2"/>
    <row r="34593" ht="10.199999999999999" hidden="1" x14ac:dyDescent="0.2"/>
    <row r="34594" ht="10.199999999999999" hidden="1" x14ac:dyDescent="0.2"/>
    <row r="34595" ht="10.199999999999999" hidden="1" x14ac:dyDescent="0.2"/>
    <row r="34596" ht="10.199999999999999" hidden="1" x14ac:dyDescent="0.2"/>
    <row r="34597" ht="10.199999999999999" hidden="1" x14ac:dyDescent="0.2"/>
    <row r="34598" ht="10.199999999999999" hidden="1" x14ac:dyDescent="0.2"/>
    <row r="34599" ht="10.199999999999999" hidden="1" x14ac:dyDescent="0.2"/>
    <row r="34600" ht="10.199999999999999" hidden="1" x14ac:dyDescent="0.2"/>
    <row r="34601" ht="10.199999999999999" hidden="1" x14ac:dyDescent="0.2"/>
    <row r="34602" ht="10.199999999999999" hidden="1" x14ac:dyDescent="0.2"/>
    <row r="34603" ht="10.199999999999999" hidden="1" x14ac:dyDescent="0.2"/>
    <row r="34604" ht="10.199999999999999" hidden="1" x14ac:dyDescent="0.2"/>
    <row r="34605" ht="10.199999999999999" hidden="1" x14ac:dyDescent="0.2"/>
    <row r="34606" ht="10.199999999999999" hidden="1" x14ac:dyDescent="0.2"/>
    <row r="34607" ht="10.199999999999999" hidden="1" x14ac:dyDescent="0.2"/>
    <row r="34608" ht="10.199999999999999" hidden="1" x14ac:dyDescent="0.2"/>
    <row r="34609" ht="10.199999999999999" hidden="1" x14ac:dyDescent="0.2"/>
    <row r="34610" ht="10.199999999999999" hidden="1" x14ac:dyDescent="0.2"/>
    <row r="34611" ht="10.199999999999999" hidden="1" x14ac:dyDescent="0.2"/>
    <row r="34612" ht="10.199999999999999" hidden="1" x14ac:dyDescent="0.2"/>
    <row r="34613" ht="10.199999999999999" hidden="1" x14ac:dyDescent="0.2"/>
    <row r="34614" ht="10.199999999999999" hidden="1" x14ac:dyDescent="0.2"/>
    <row r="34615" ht="10.199999999999999" hidden="1" x14ac:dyDescent="0.2"/>
    <row r="34616" ht="10.199999999999999" hidden="1" x14ac:dyDescent="0.2"/>
    <row r="34617" ht="10.199999999999999" hidden="1" x14ac:dyDescent="0.2"/>
    <row r="34618" ht="10.199999999999999" hidden="1" x14ac:dyDescent="0.2"/>
    <row r="34619" ht="10.199999999999999" hidden="1" x14ac:dyDescent="0.2"/>
    <row r="34620" ht="10.199999999999999" hidden="1" x14ac:dyDescent="0.2"/>
    <row r="34621" ht="10.199999999999999" hidden="1" x14ac:dyDescent="0.2"/>
    <row r="34622" ht="10.199999999999999" hidden="1" x14ac:dyDescent="0.2"/>
    <row r="34623" ht="10.199999999999999" hidden="1" x14ac:dyDescent="0.2"/>
    <row r="34624" ht="10.199999999999999" hidden="1" x14ac:dyDescent="0.2"/>
    <row r="34625" ht="10.199999999999999" hidden="1" x14ac:dyDescent="0.2"/>
    <row r="34626" ht="10.199999999999999" hidden="1" x14ac:dyDescent="0.2"/>
    <row r="34627" ht="10.199999999999999" hidden="1" x14ac:dyDescent="0.2"/>
    <row r="34628" ht="10.199999999999999" hidden="1" x14ac:dyDescent="0.2"/>
    <row r="34629" ht="10.199999999999999" hidden="1" x14ac:dyDescent="0.2"/>
    <row r="34630" ht="10.199999999999999" hidden="1" x14ac:dyDescent="0.2"/>
    <row r="34631" ht="10.199999999999999" hidden="1" x14ac:dyDescent="0.2"/>
    <row r="34632" ht="10.199999999999999" hidden="1" x14ac:dyDescent="0.2"/>
    <row r="34633" ht="10.199999999999999" hidden="1" x14ac:dyDescent="0.2"/>
    <row r="34634" ht="10.199999999999999" hidden="1" x14ac:dyDescent="0.2"/>
    <row r="34635" ht="10.199999999999999" hidden="1" x14ac:dyDescent="0.2"/>
    <row r="34636" ht="10.199999999999999" hidden="1" x14ac:dyDescent="0.2"/>
    <row r="34637" ht="10.199999999999999" hidden="1" x14ac:dyDescent="0.2"/>
    <row r="34638" ht="10.199999999999999" hidden="1" x14ac:dyDescent="0.2"/>
    <row r="34639" ht="10.199999999999999" hidden="1" x14ac:dyDescent="0.2"/>
    <row r="34640" ht="10.199999999999999" hidden="1" x14ac:dyDescent="0.2"/>
    <row r="34641" ht="10.199999999999999" hidden="1" x14ac:dyDescent="0.2"/>
    <row r="34642" ht="10.199999999999999" hidden="1" x14ac:dyDescent="0.2"/>
    <row r="34643" ht="10.199999999999999" hidden="1" x14ac:dyDescent="0.2"/>
    <row r="34644" ht="10.199999999999999" hidden="1" x14ac:dyDescent="0.2"/>
    <row r="34645" ht="10.199999999999999" hidden="1" x14ac:dyDescent="0.2"/>
    <row r="34646" ht="10.199999999999999" hidden="1" x14ac:dyDescent="0.2"/>
    <row r="34647" ht="10.199999999999999" hidden="1" x14ac:dyDescent="0.2"/>
    <row r="34648" ht="10.199999999999999" hidden="1" x14ac:dyDescent="0.2"/>
    <row r="34649" ht="10.199999999999999" hidden="1" x14ac:dyDescent="0.2"/>
    <row r="34650" ht="10.199999999999999" hidden="1" x14ac:dyDescent="0.2"/>
    <row r="34651" ht="10.199999999999999" hidden="1" x14ac:dyDescent="0.2"/>
    <row r="34652" ht="10.199999999999999" hidden="1" x14ac:dyDescent="0.2"/>
    <row r="34653" ht="10.199999999999999" hidden="1" x14ac:dyDescent="0.2"/>
    <row r="34654" ht="10.199999999999999" hidden="1" x14ac:dyDescent="0.2"/>
    <row r="34655" ht="10.199999999999999" hidden="1" x14ac:dyDescent="0.2"/>
    <row r="34656" ht="10.199999999999999" hidden="1" x14ac:dyDescent="0.2"/>
    <row r="34657" ht="10.199999999999999" hidden="1" x14ac:dyDescent="0.2"/>
    <row r="34658" ht="10.199999999999999" hidden="1" x14ac:dyDescent="0.2"/>
    <row r="34659" ht="10.199999999999999" hidden="1" x14ac:dyDescent="0.2"/>
    <row r="34660" ht="10.199999999999999" hidden="1" x14ac:dyDescent="0.2"/>
    <row r="34661" ht="10.199999999999999" hidden="1" x14ac:dyDescent="0.2"/>
    <row r="34662" ht="10.199999999999999" hidden="1" x14ac:dyDescent="0.2"/>
    <row r="34663" ht="10.199999999999999" hidden="1" x14ac:dyDescent="0.2"/>
    <row r="34664" ht="10.199999999999999" hidden="1" x14ac:dyDescent="0.2"/>
    <row r="34665" ht="10.199999999999999" hidden="1" x14ac:dyDescent="0.2"/>
    <row r="34666" ht="10.199999999999999" hidden="1" x14ac:dyDescent="0.2"/>
    <row r="34667" ht="10.199999999999999" hidden="1" x14ac:dyDescent="0.2"/>
    <row r="34668" ht="10.199999999999999" hidden="1" x14ac:dyDescent="0.2"/>
    <row r="34669" ht="10.199999999999999" hidden="1" x14ac:dyDescent="0.2"/>
    <row r="34670" ht="10.199999999999999" hidden="1" x14ac:dyDescent="0.2"/>
    <row r="34671" ht="10.199999999999999" hidden="1" x14ac:dyDescent="0.2"/>
    <row r="34672" ht="10.199999999999999" hidden="1" x14ac:dyDescent="0.2"/>
    <row r="34673" ht="10.199999999999999" hidden="1" x14ac:dyDescent="0.2"/>
    <row r="34674" ht="10.199999999999999" hidden="1" x14ac:dyDescent="0.2"/>
    <row r="34675" ht="10.199999999999999" hidden="1" x14ac:dyDescent="0.2"/>
    <row r="34676" ht="10.199999999999999" hidden="1" x14ac:dyDescent="0.2"/>
    <row r="34677" ht="10.199999999999999" hidden="1" x14ac:dyDescent="0.2"/>
    <row r="34678" ht="10.199999999999999" hidden="1" x14ac:dyDescent="0.2"/>
    <row r="34679" ht="10.199999999999999" hidden="1" x14ac:dyDescent="0.2"/>
    <row r="34680" ht="10.199999999999999" hidden="1" x14ac:dyDescent="0.2"/>
    <row r="34681" ht="10.199999999999999" hidden="1" x14ac:dyDescent="0.2"/>
    <row r="34682" ht="10.199999999999999" hidden="1" x14ac:dyDescent="0.2"/>
    <row r="34683" ht="10.199999999999999" hidden="1" x14ac:dyDescent="0.2"/>
    <row r="34684" ht="10.199999999999999" hidden="1" x14ac:dyDescent="0.2"/>
    <row r="34685" ht="10.199999999999999" hidden="1" x14ac:dyDescent="0.2"/>
    <row r="34686" ht="10.199999999999999" hidden="1" x14ac:dyDescent="0.2"/>
    <row r="34687" ht="10.199999999999999" hidden="1" x14ac:dyDescent="0.2"/>
    <row r="34688" ht="10.199999999999999" hidden="1" x14ac:dyDescent="0.2"/>
    <row r="34689" ht="10.199999999999999" hidden="1" x14ac:dyDescent="0.2"/>
    <row r="34690" ht="10.199999999999999" hidden="1" x14ac:dyDescent="0.2"/>
    <row r="34691" ht="10.199999999999999" hidden="1" x14ac:dyDescent="0.2"/>
    <row r="34692" ht="10.199999999999999" hidden="1" x14ac:dyDescent="0.2"/>
    <row r="34693" ht="10.199999999999999" hidden="1" x14ac:dyDescent="0.2"/>
    <row r="34694" ht="10.199999999999999" hidden="1" x14ac:dyDescent="0.2"/>
    <row r="34695" ht="10.199999999999999" hidden="1" x14ac:dyDescent="0.2"/>
    <row r="34696" ht="10.199999999999999" hidden="1" x14ac:dyDescent="0.2"/>
    <row r="34697" ht="10.199999999999999" hidden="1" x14ac:dyDescent="0.2"/>
    <row r="34698" ht="10.199999999999999" hidden="1" x14ac:dyDescent="0.2"/>
    <row r="34699" ht="10.199999999999999" hidden="1" x14ac:dyDescent="0.2"/>
    <row r="34700" ht="10.199999999999999" hidden="1" x14ac:dyDescent="0.2"/>
    <row r="34701" ht="10.199999999999999" hidden="1" x14ac:dyDescent="0.2"/>
    <row r="34702" ht="10.199999999999999" hidden="1" x14ac:dyDescent="0.2"/>
    <row r="34703" ht="10.199999999999999" hidden="1" x14ac:dyDescent="0.2"/>
    <row r="34704" ht="10.199999999999999" hidden="1" x14ac:dyDescent="0.2"/>
    <row r="34705" ht="10.199999999999999" hidden="1" x14ac:dyDescent="0.2"/>
    <row r="34706" ht="10.199999999999999" hidden="1" x14ac:dyDescent="0.2"/>
    <row r="34707" ht="10.199999999999999" hidden="1" x14ac:dyDescent="0.2"/>
    <row r="34708" ht="10.199999999999999" hidden="1" x14ac:dyDescent="0.2"/>
    <row r="34709" ht="10.199999999999999" hidden="1" x14ac:dyDescent="0.2"/>
    <row r="34710" ht="10.199999999999999" hidden="1" x14ac:dyDescent="0.2"/>
    <row r="34711" ht="10.199999999999999" hidden="1" x14ac:dyDescent="0.2"/>
    <row r="34712" ht="10.199999999999999" hidden="1" x14ac:dyDescent="0.2"/>
    <row r="34713" ht="10.199999999999999" hidden="1" x14ac:dyDescent="0.2"/>
    <row r="34714" ht="10.199999999999999" hidden="1" x14ac:dyDescent="0.2"/>
    <row r="34715" ht="10.199999999999999" hidden="1" x14ac:dyDescent="0.2"/>
    <row r="34716" ht="10.199999999999999" hidden="1" x14ac:dyDescent="0.2"/>
    <row r="34717" ht="10.199999999999999" hidden="1" x14ac:dyDescent="0.2"/>
    <row r="34718" ht="10.199999999999999" hidden="1" x14ac:dyDescent="0.2"/>
    <row r="34719" ht="10.199999999999999" hidden="1" x14ac:dyDescent="0.2"/>
    <row r="34720" ht="10.199999999999999" hidden="1" x14ac:dyDescent="0.2"/>
    <row r="34721" ht="10.199999999999999" hidden="1" x14ac:dyDescent="0.2"/>
    <row r="34722" ht="10.199999999999999" hidden="1" x14ac:dyDescent="0.2"/>
    <row r="34723" ht="10.199999999999999" hidden="1" x14ac:dyDescent="0.2"/>
    <row r="34724" ht="10.199999999999999" hidden="1" x14ac:dyDescent="0.2"/>
    <row r="34725" ht="10.199999999999999" hidden="1" x14ac:dyDescent="0.2"/>
    <row r="34726" ht="10.199999999999999" hidden="1" x14ac:dyDescent="0.2"/>
    <row r="34727" ht="10.199999999999999" hidden="1" x14ac:dyDescent="0.2"/>
    <row r="34728" ht="10.199999999999999" hidden="1" x14ac:dyDescent="0.2"/>
    <row r="34729" ht="10.199999999999999" hidden="1" x14ac:dyDescent="0.2"/>
    <row r="34730" ht="10.199999999999999" hidden="1" x14ac:dyDescent="0.2"/>
    <row r="34731" ht="10.199999999999999" hidden="1" x14ac:dyDescent="0.2"/>
    <row r="34732" ht="10.199999999999999" hidden="1" x14ac:dyDescent="0.2"/>
    <row r="34733" ht="10.199999999999999" hidden="1" x14ac:dyDescent="0.2"/>
    <row r="34734" ht="10.199999999999999" hidden="1" x14ac:dyDescent="0.2"/>
    <row r="34735" ht="10.199999999999999" hidden="1" x14ac:dyDescent="0.2"/>
    <row r="34736" ht="10.199999999999999" hidden="1" x14ac:dyDescent="0.2"/>
    <row r="34737" ht="10.199999999999999" hidden="1" x14ac:dyDescent="0.2"/>
    <row r="34738" ht="10.199999999999999" hidden="1" x14ac:dyDescent="0.2"/>
    <row r="34739" ht="10.199999999999999" hidden="1" x14ac:dyDescent="0.2"/>
    <row r="34740" ht="10.199999999999999" hidden="1" x14ac:dyDescent="0.2"/>
    <row r="34741" ht="10.199999999999999" hidden="1" x14ac:dyDescent="0.2"/>
    <row r="34742" ht="10.199999999999999" hidden="1" x14ac:dyDescent="0.2"/>
    <row r="34743" ht="10.199999999999999" hidden="1" x14ac:dyDescent="0.2"/>
    <row r="34744" ht="10.199999999999999" hidden="1" x14ac:dyDescent="0.2"/>
    <row r="34745" ht="10.199999999999999" hidden="1" x14ac:dyDescent="0.2"/>
    <row r="34746" ht="10.199999999999999" hidden="1" x14ac:dyDescent="0.2"/>
    <row r="34747" ht="10.199999999999999" hidden="1" x14ac:dyDescent="0.2"/>
    <row r="34748" ht="10.199999999999999" hidden="1" x14ac:dyDescent="0.2"/>
    <row r="34749" ht="10.199999999999999" hidden="1" x14ac:dyDescent="0.2"/>
    <row r="34750" ht="10.199999999999999" hidden="1" x14ac:dyDescent="0.2"/>
    <row r="34751" ht="10.199999999999999" hidden="1" x14ac:dyDescent="0.2"/>
    <row r="34752" ht="10.199999999999999" hidden="1" x14ac:dyDescent="0.2"/>
    <row r="34753" ht="10.199999999999999" hidden="1" x14ac:dyDescent="0.2"/>
    <row r="34754" ht="10.199999999999999" hidden="1" x14ac:dyDescent="0.2"/>
    <row r="34755" ht="10.199999999999999" hidden="1" x14ac:dyDescent="0.2"/>
    <row r="34756" ht="10.199999999999999" hidden="1" x14ac:dyDescent="0.2"/>
    <row r="34757" ht="10.199999999999999" hidden="1" x14ac:dyDescent="0.2"/>
    <row r="34758" ht="10.199999999999999" hidden="1" x14ac:dyDescent="0.2"/>
    <row r="34759" ht="10.199999999999999" hidden="1" x14ac:dyDescent="0.2"/>
    <row r="34760" ht="10.199999999999999" hidden="1" x14ac:dyDescent="0.2"/>
    <row r="34761" ht="10.199999999999999" hidden="1" x14ac:dyDescent="0.2"/>
    <row r="34762" ht="10.199999999999999" hidden="1" x14ac:dyDescent="0.2"/>
    <row r="34763" ht="10.199999999999999" hidden="1" x14ac:dyDescent="0.2"/>
    <row r="34764" ht="10.199999999999999" hidden="1" x14ac:dyDescent="0.2"/>
    <row r="34765" ht="10.199999999999999" hidden="1" x14ac:dyDescent="0.2"/>
    <row r="34766" ht="10.199999999999999" hidden="1" x14ac:dyDescent="0.2"/>
    <row r="34767" ht="10.199999999999999" hidden="1" x14ac:dyDescent="0.2"/>
    <row r="34768" ht="10.199999999999999" hidden="1" x14ac:dyDescent="0.2"/>
    <row r="34769" ht="10.199999999999999" hidden="1" x14ac:dyDescent="0.2"/>
    <row r="34770" ht="10.199999999999999" hidden="1" x14ac:dyDescent="0.2"/>
    <row r="34771" ht="10.199999999999999" hidden="1" x14ac:dyDescent="0.2"/>
    <row r="34772" ht="10.199999999999999" hidden="1" x14ac:dyDescent="0.2"/>
    <row r="34773" ht="10.199999999999999" hidden="1" x14ac:dyDescent="0.2"/>
    <row r="34774" ht="10.199999999999999" hidden="1" x14ac:dyDescent="0.2"/>
    <row r="34775" ht="10.199999999999999" hidden="1" x14ac:dyDescent="0.2"/>
    <row r="34776" ht="10.199999999999999" hidden="1" x14ac:dyDescent="0.2"/>
    <row r="34777" ht="10.199999999999999" hidden="1" x14ac:dyDescent="0.2"/>
    <row r="34778" ht="10.199999999999999" hidden="1" x14ac:dyDescent="0.2"/>
    <row r="34779" ht="10.199999999999999" hidden="1" x14ac:dyDescent="0.2"/>
    <row r="34780" ht="10.199999999999999" hidden="1" x14ac:dyDescent="0.2"/>
    <row r="34781" ht="10.199999999999999" hidden="1" x14ac:dyDescent="0.2"/>
    <row r="34782" ht="10.199999999999999" hidden="1" x14ac:dyDescent="0.2"/>
    <row r="34783" ht="10.199999999999999" hidden="1" x14ac:dyDescent="0.2"/>
    <row r="34784" ht="10.199999999999999" hidden="1" x14ac:dyDescent="0.2"/>
    <row r="34785" ht="10.199999999999999" hidden="1" x14ac:dyDescent="0.2"/>
    <row r="34786" ht="10.199999999999999" hidden="1" x14ac:dyDescent="0.2"/>
    <row r="34787" ht="10.199999999999999" hidden="1" x14ac:dyDescent="0.2"/>
    <row r="34788" ht="10.199999999999999" hidden="1" x14ac:dyDescent="0.2"/>
    <row r="34789" ht="10.199999999999999" hidden="1" x14ac:dyDescent="0.2"/>
    <row r="34790" ht="10.199999999999999" hidden="1" x14ac:dyDescent="0.2"/>
    <row r="34791" ht="10.199999999999999" hidden="1" x14ac:dyDescent="0.2"/>
    <row r="34792" ht="10.199999999999999" hidden="1" x14ac:dyDescent="0.2"/>
    <row r="34793" ht="10.199999999999999" hidden="1" x14ac:dyDescent="0.2"/>
    <row r="34794" ht="10.199999999999999" hidden="1" x14ac:dyDescent="0.2"/>
    <row r="34795" ht="10.199999999999999" hidden="1" x14ac:dyDescent="0.2"/>
    <row r="34796" ht="10.199999999999999" hidden="1" x14ac:dyDescent="0.2"/>
    <row r="34797" ht="10.199999999999999" hidden="1" x14ac:dyDescent="0.2"/>
    <row r="34798" ht="10.199999999999999" hidden="1" x14ac:dyDescent="0.2"/>
    <row r="34799" ht="10.199999999999999" hidden="1" x14ac:dyDescent="0.2"/>
    <row r="34800" ht="10.199999999999999" hidden="1" x14ac:dyDescent="0.2"/>
    <row r="34801" ht="10.199999999999999" hidden="1" x14ac:dyDescent="0.2"/>
    <row r="34802" ht="10.199999999999999" hidden="1" x14ac:dyDescent="0.2"/>
    <row r="34803" ht="10.199999999999999" hidden="1" x14ac:dyDescent="0.2"/>
    <row r="34804" ht="10.199999999999999" hidden="1" x14ac:dyDescent="0.2"/>
    <row r="34805" ht="10.199999999999999" hidden="1" x14ac:dyDescent="0.2"/>
    <row r="34806" ht="10.199999999999999" hidden="1" x14ac:dyDescent="0.2"/>
    <row r="34807" ht="10.199999999999999" hidden="1" x14ac:dyDescent="0.2"/>
    <row r="34808" ht="10.199999999999999" hidden="1" x14ac:dyDescent="0.2"/>
    <row r="34809" ht="10.199999999999999" hidden="1" x14ac:dyDescent="0.2"/>
    <row r="34810" ht="10.199999999999999" hidden="1" x14ac:dyDescent="0.2"/>
    <row r="34811" ht="10.199999999999999" hidden="1" x14ac:dyDescent="0.2"/>
    <row r="34812" ht="10.199999999999999" hidden="1" x14ac:dyDescent="0.2"/>
    <row r="34813" ht="10.199999999999999" hidden="1" x14ac:dyDescent="0.2"/>
    <row r="34814" ht="10.199999999999999" hidden="1" x14ac:dyDescent="0.2"/>
    <row r="34815" ht="10.199999999999999" hidden="1" x14ac:dyDescent="0.2"/>
    <row r="34816" ht="10.199999999999999" hidden="1" x14ac:dyDescent="0.2"/>
    <row r="34817" ht="10.199999999999999" hidden="1" x14ac:dyDescent="0.2"/>
    <row r="34818" ht="10.199999999999999" hidden="1" x14ac:dyDescent="0.2"/>
    <row r="34819" ht="10.199999999999999" hidden="1" x14ac:dyDescent="0.2"/>
    <row r="34820" ht="10.199999999999999" hidden="1" x14ac:dyDescent="0.2"/>
    <row r="34821" ht="10.199999999999999" hidden="1" x14ac:dyDescent="0.2"/>
    <row r="34822" ht="10.199999999999999" hidden="1" x14ac:dyDescent="0.2"/>
    <row r="34823" ht="10.199999999999999" hidden="1" x14ac:dyDescent="0.2"/>
    <row r="34824" ht="10.199999999999999" hidden="1" x14ac:dyDescent="0.2"/>
    <row r="34825" ht="10.199999999999999" hidden="1" x14ac:dyDescent="0.2"/>
    <row r="34826" ht="10.199999999999999" hidden="1" x14ac:dyDescent="0.2"/>
    <row r="34827" ht="10.199999999999999" hidden="1" x14ac:dyDescent="0.2"/>
    <row r="34828" ht="10.199999999999999" hidden="1" x14ac:dyDescent="0.2"/>
    <row r="34829" ht="10.199999999999999" hidden="1" x14ac:dyDescent="0.2"/>
    <row r="34830" ht="10.199999999999999" hidden="1" x14ac:dyDescent="0.2"/>
    <row r="34831" ht="10.199999999999999" hidden="1" x14ac:dyDescent="0.2"/>
    <row r="34832" ht="10.199999999999999" hidden="1" x14ac:dyDescent="0.2"/>
    <row r="34833" ht="10.199999999999999" hidden="1" x14ac:dyDescent="0.2"/>
    <row r="34834" ht="10.199999999999999" hidden="1" x14ac:dyDescent="0.2"/>
    <row r="34835" ht="10.199999999999999" hidden="1" x14ac:dyDescent="0.2"/>
    <row r="34836" ht="10.199999999999999" hidden="1" x14ac:dyDescent="0.2"/>
    <row r="34837" ht="10.199999999999999" hidden="1" x14ac:dyDescent="0.2"/>
    <row r="34838" ht="10.199999999999999" hidden="1" x14ac:dyDescent="0.2"/>
    <row r="34839" ht="10.199999999999999" hidden="1" x14ac:dyDescent="0.2"/>
    <row r="34840" ht="10.199999999999999" hidden="1" x14ac:dyDescent="0.2"/>
    <row r="34841" ht="10.199999999999999" hidden="1" x14ac:dyDescent="0.2"/>
    <row r="34842" ht="10.199999999999999" hidden="1" x14ac:dyDescent="0.2"/>
    <row r="34843" ht="10.199999999999999" hidden="1" x14ac:dyDescent="0.2"/>
    <row r="34844" ht="10.199999999999999" hidden="1" x14ac:dyDescent="0.2"/>
    <row r="34845" ht="10.199999999999999" hidden="1" x14ac:dyDescent="0.2"/>
    <row r="34846" ht="10.199999999999999" hidden="1" x14ac:dyDescent="0.2"/>
    <row r="34847" ht="10.199999999999999" hidden="1" x14ac:dyDescent="0.2"/>
    <row r="34848" ht="10.199999999999999" hidden="1" x14ac:dyDescent="0.2"/>
    <row r="34849" ht="10.199999999999999" hidden="1" x14ac:dyDescent="0.2"/>
    <row r="34850" ht="10.199999999999999" hidden="1" x14ac:dyDescent="0.2"/>
    <row r="34851" ht="10.199999999999999" hidden="1" x14ac:dyDescent="0.2"/>
    <row r="34852" ht="10.199999999999999" hidden="1" x14ac:dyDescent="0.2"/>
    <row r="34853" ht="10.199999999999999" hidden="1" x14ac:dyDescent="0.2"/>
    <row r="34854" ht="10.199999999999999" hidden="1" x14ac:dyDescent="0.2"/>
    <row r="34855" ht="10.199999999999999" hidden="1" x14ac:dyDescent="0.2"/>
    <row r="34856" ht="10.199999999999999" hidden="1" x14ac:dyDescent="0.2"/>
    <row r="34857" ht="10.199999999999999" hidden="1" x14ac:dyDescent="0.2"/>
    <row r="34858" ht="10.199999999999999" hidden="1" x14ac:dyDescent="0.2"/>
    <row r="34859" ht="10.199999999999999" hidden="1" x14ac:dyDescent="0.2"/>
    <row r="34860" ht="10.199999999999999" hidden="1" x14ac:dyDescent="0.2"/>
    <row r="34861" ht="10.199999999999999" hidden="1" x14ac:dyDescent="0.2"/>
    <row r="34862" ht="10.199999999999999" hidden="1" x14ac:dyDescent="0.2"/>
    <row r="34863" ht="10.199999999999999" hidden="1" x14ac:dyDescent="0.2"/>
    <row r="34864" ht="10.199999999999999" hidden="1" x14ac:dyDescent="0.2"/>
    <row r="34865" ht="10.199999999999999" hidden="1" x14ac:dyDescent="0.2"/>
    <row r="34866" ht="10.199999999999999" hidden="1" x14ac:dyDescent="0.2"/>
    <row r="34867" ht="10.199999999999999" hidden="1" x14ac:dyDescent="0.2"/>
    <row r="34868" ht="10.199999999999999" hidden="1" x14ac:dyDescent="0.2"/>
    <row r="34869" ht="10.199999999999999" hidden="1" x14ac:dyDescent="0.2"/>
    <row r="34870" ht="10.199999999999999" hidden="1" x14ac:dyDescent="0.2"/>
    <row r="34871" ht="10.199999999999999" hidden="1" x14ac:dyDescent="0.2"/>
    <row r="34872" ht="10.199999999999999" hidden="1" x14ac:dyDescent="0.2"/>
    <row r="34873" ht="10.199999999999999" hidden="1" x14ac:dyDescent="0.2"/>
    <row r="34874" ht="10.199999999999999" hidden="1" x14ac:dyDescent="0.2"/>
    <row r="34875" ht="10.199999999999999" hidden="1" x14ac:dyDescent="0.2"/>
    <row r="34876" ht="10.199999999999999" hidden="1" x14ac:dyDescent="0.2"/>
    <row r="34877" ht="10.199999999999999" hidden="1" x14ac:dyDescent="0.2"/>
    <row r="34878" ht="10.199999999999999" hidden="1" x14ac:dyDescent="0.2"/>
    <row r="34879" ht="10.199999999999999" hidden="1" x14ac:dyDescent="0.2"/>
    <row r="34880" ht="10.199999999999999" hidden="1" x14ac:dyDescent="0.2"/>
    <row r="34881" ht="10.199999999999999" hidden="1" x14ac:dyDescent="0.2"/>
    <row r="34882" ht="10.199999999999999" hidden="1" x14ac:dyDescent="0.2"/>
    <row r="34883" ht="10.199999999999999" hidden="1" x14ac:dyDescent="0.2"/>
    <row r="34884" ht="10.199999999999999" hidden="1" x14ac:dyDescent="0.2"/>
    <row r="34885" ht="10.199999999999999" hidden="1" x14ac:dyDescent="0.2"/>
    <row r="34886" ht="10.199999999999999" hidden="1" x14ac:dyDescent="0.2"/>
    <row r="34887" ht="10.199999999999999" hidden="1" x14ac:dyDescent="0.2"/>
    <row r="34888" ht="10.199999999999999" hidden="1" x14ac:dyDescent="0.2"/>
    <row r="34889" ht="10.199999999999999" hidden="1" x14ac:dyDescent="0.2"/>
    <row r="34890" ht="10.199999999999999" hidden="1" x14ac:dyDescent="0.2"/>
    <row r="34891" ht="10.199999999999999" hidden="1" x14ac:dyDescent="0.2"/>
    <row r="34892" ht="10.199999999999999" hidden="1" x14ac:dyDescent="0.2"/>
    <row r="34893" ht="10.199999999999999" hidden="1" x14ac:dyDescent="0.2"/>
    <row r="34894" ht="10.199999999999999" hidden="1" x14ac:dyDescent="0.2"/>
    <row r="34895" ht="10.199999999999999" hidden="1" x14ac:dyDescent="0.2"/>
    <row r="34896" ht="10.199999999999999" hidden="1" x14ac:dyDescent="0.2"/>
    <row r="34897" ht="10.199999999999999" hidden="1" x14ac:dyDescent="0.2"/>
    <row r="34898" ht="10.199999999999999" hidden="1" x14ac:dyDescent="0.2"/>
    <row r="34899" ht="10.199999999999999" hidden="1" x14ac:dyDescent="0.2"/>
    <row r="34900" ht="10.199999999999999" hidden="1" x14ac:dyDescent="0.2"/>
    <row r="34901" ht="10.199999999999999" hidden="1" x14ac:dyDescent="0.2"/>
    <row r="34902" ht="10.199999999999999" hidden="1" x14ac:dyDescent="0.2"/>
    <row r="34903" ht="10.199999999999999" hidden="1" x14ac:dyDescent="0.2"/>
    <row r="34904" ht="10.199999999999999" hidden="1" x14ac:dyDescent="0.2"/>
    <row r="34905" ht="10.199999999999999" hidden="1" x14ac:dyDescent="0.2"/>
    <row r="34906" ht="10.199999999999999" hidden="1" x14ac:dyDescent="0.2"/>
    <row r="34907" ht="10.199999999999999" hidden="1" x14ac:dyDescent="0.2"/>
    <row r="34908" ht="10.199999999999999" hidden="1" x14ac:dyDescent="0.2"/>
    <row r="34909" ht="10.199999999999999" hidden="1" x14ac:dyDescent="0.2"/>
    <row r="34910" ht="10.199999999999999" hidden="1" x14ac:dyDescent="0.2"/>
    <row r="34911" ht="10.199999999999999" hidden="1" x14ac:dyDescent="0.2"/>
    <row r="34912" ht="10.199999999999999" hidden="1" x14ac:dyDescent="0.2"/>
    <row r="34913" ht="10.199999999999999" hidden="1" x14ac:dyDescent="0.2"/>
    <row r="34914" ht="10.199999999999999" hidden="1" x14ac:dyDescent="0.2"/>
    <row r="34915" ht="10.199999999999999" hidden="1" x14ac:dyDescent="0.2"/>
    <row r="34916" ht="10.199999999999999" hidden="1" x14ac:dyDescent="0.2"/>
    <row r="34917" ht="10.199999999999999" hidden="1" x14ac:dyDescent="0.2"/>
    <row r="34918" ht="10.199999999999999" hidden="1" x14ac:dyDescent="0.2"/>
    <row r="34919" ht="10.199999999999999" hidden="1" x14ac:dyDescent="0.2"/>
    <row r="34920" ht="10.199999999999999" hidden="1" x14ac:dyDescent="0.2"/>
    <row r="34921" ht="10.199999999999999" hidden="1" x14ac:dyDescent="0.2"/>
    <row r="34922" ht="10.199999999999999" hidden="1" x14ac:dyDescent="0.2"/>
    <row r="34923" ht="10.199999999999999" hidden="1" x14ac:dyDescent="0.2"/>
    <row r="34924" ht="10.199999999999999" hidden="1" x14ac:dyDescent="0.2"/>
    <row r="34925" ht="10.199999999999999" hidden="1" x14ac:dyDescent="0.2"/>
    <row r="34926" ht="10.199999999999999" hidden="1" x14ac:dyDescent="0.2"/>
    <row r="34927" ht="10.199999999999999" hidden="1" x14ac:dyDescent="0.2"/>
    <row r="34928" ht="10.199999999999999" hidden="1" x14ac:dyDescent="0.2"/>
    <row r="34929" ht="10.199999999999999" hidden="1" x14ac:dyDescent="0.2"/>
    <row r="34930" ht="10.199999999999999" hidden="1" x14ac:dyDescent="0.2"/>
    <row r="34931" ht="10.199999999999999" hidden="1" x14ac:dyDescent="0.2"/>
    <row r="34932" ht="10.199999999999999" hidden="1" x14ac:dyDescent="0.2"/>
    <row r="34933" ht="10.199999999999999" hidden="1" x14ac:dyDescent="0.2"/>
    <row r="34934" ht="10.199999999999999" hidden="1" x14ac:dyDescent="0.2"/>
    <row r="34935" ht="10.199999999999999" hidden="1" x14ac:dyDescent="0.2"/>
    <row r="34936" ht="10.199999999999999" hidden="1" x14ac:dyDescent="0.2"/>
    <row r="34937" ht="10.199999999999999" hidden="1" x14ac:dyDescent="0.2"/>
    <row r="34938" ht="10.199999999999999" hidden="1" x14ac:dyDescent="0.2"/>
    <row r="34939" ht="10.199999999999999" hidden="1" x14ac:dyDescent="0.2"/>
    <row r="34940" ht="10.199999999999999" hidden="1" x14ac:dyDescent="0.2"/>
    <row r="34941" ht="10.199999999999999" hidden="1" x14ac:dyDescent="0.2"/>
    <row r="34942" ht="10.199999999999999" hidden="1" x14ac:dyDescent="0.2"/>
    <row r="34943" ht="10.199999999999999" hidden="1" x14ac:dyDescent="0.2"/>
    <row r="34944" ht="10.199999999999999" hidden="1" x14ac:dyDescent="0.2"/>
    <row r="34945" ht="10.199999999999999" hidden="1" x14ac:dyDescent="0.2"/>
    <row r="34946" ht="10.199999999999999" hidden="1" x14ac:dyDescent="0.2"/>
    <row r="34947" ht="10.199999999999999" hidden="1" x14ac:dyDescent="0.2"/>
    <row r="34948" ht="10.199999999999999" hidden="1" x14ac:dyDescent="0.2"/>
    <row r="34949" ht="10.199999999999999" hidden="1" x14ac:dyDescent="0.2"/>
    <row r="34950" ht="10.199999999999999" hidden="1" x14ac:dyDescent="0.2"/>
    <row r="34951" ht="10.199999999999999" hidden="1" x14ac:dyDescent="0.2"/>
    <row r="34952" ht="10.199999999999999" hidden="1" x14ac:dyDescent="0.2"/>
    <row r="34953" ht="10.199999999999999" hidden="1" x14ac:dyDescent="0.2"/>
    <row r="34954" ht="10.199999999999999" hidden="1" x14ac:dyDescent="0.2"/>
    <row r="34955" ht="10.199999999999999" hidden="1" x14ac:dyDescent="0.2"/>
    <row r="34956" ht="10.199999999999999" hidden="1" x14ac:dyDescent="0.2"/>
    <row r="34957" ht="10.199999999999999" hidden="1" x14ac:dyDescent="0.2"/>
    <row r="34958" ht="10.199999999999999" hidden="1" x14ac:dyDescent="0.2"/>
    <row r="34959" ht="10.199999999999999" hidden="1" x14ac:dyDescent="0.2"/>
    <row r="34960" ht="10.199999999999999" hidden="1" x14ac:dyDescent="0.2"/>
    <row r="34961" ht="10.199999999999999" hidden="1" x14ac:dyDescent="0.2"/>
    <row r="34962" ht="10.199999999999999" hidden="1" x14ac:dyDescent="0.2"/>
    <row r="34963" ht="10.199999999999999" hidden="1" x14ac:dyDescent="0.2"/>
    <row r="34964" ht="10.199999999999999" hidden="1" x14ac:dyDescent="0.2"/>
    <row r="34965" ht="10.199999999999999" hidden="1" x14ac:dyDescent="0.2"/>
    <row r="34966" ht="10.199999999999999" hidden="1" x14ac:dyDescent="0.2"/>
    <row r="34967" ht="10.199999999999999" hidden="1" x14ac:dyDescent="0.2"/>
    <row r="34968" ht="10.199999999999999" hidden="1" x14ac:dyDescent="0.2"/>
    <row r="34969" ht="10.199999999999999" hidden="1" x14ac:dyDescent="0.2"/>
    <row r="34970" ht="10.199999999999999" hidden="1" x14ac:dyDescent="0.2"/>
    <row r="34971" ht="10.199999999999999" hidden="1" x14ac:dyDescent="0.2"/>
    <row r="34972" ht="10.199999999999999" hidden="1" x14ac:dyDescent="0.2"/>
    <row r="34973" ht="10.199999999999999" hidden="1" x14ac:dyDescent="0.2"/>
    <row r="34974" ht="10.199999999999999" hidden="1" x14ac:dyDescent="0.2"/>
    <row r="34975" ht="10.199999999999999" hidden="1" x14ac:dyDescent="0.2"/>
    <row r="34976" ht="10.199999999999999" hidden="1" x14ac:dyDescent="0.2"/>
    <row r="34977" ht="10.199999999999999" hidden="1" x14ac:dyDescent="0.2"/>
    <row r="34978" ht="10.199999999999999" hidden="1" x14ac:dyDescent="0.2"/>
    <row r="34979" ht="10.199999999999999" hidden="1" x14ac:dyDescent="0.2"/>
    <row r="34980" ht="10.199999999999999" hidden="1" x14ac:dyDescent="0.2"/>
    <row r="34981" ht="10.199999999999999" hidden="1" x14ac:dyDescent="0.2"/>
    <row r="34982" ht="10.199999999999999" hidden="1" x14ac:dyDescent="0.2"/>
    <row r="34983" ht="10.199999999999999" hidden="1" x14ac:dyDescent="0.2"/>
    <row r="34984" ht="10.199999999999999" hidden="1" x14ac:dyDescent="0.2"/>
    <row r="34985" ht="10.199999999999999" hidden="1" x14ac:dyDescent="0.2"/>
    <row r="34986" ht="10.199999999999999" hidden="1" x14ac:dyDescent="0.2"/>
    <row r="34987" ht="10.199999999999999" hidden="1" x14ac:dyDescent="0.2"/>
    <row r="34988" ht="10.199999999999999" hidden="1" x14ac:dyDescent="0.2"/>
    <row r="34989" ht="10.199999999999999" hidden="1" x14ac:dyDescent="0.2"/>
    <row r="34990" ht="10.199999999999999" hidden="1" x14ac:dyDescent="0.2"/>
    <row r="34991" ht="10.199999999999999" hidden="1" x14ac:dyDescent="0.2"/>
    <row r="34992" ht="10.199999999999999" hidden="1" x14ac:dyDescent="0.2"/>
    <row r="34993" ht="10.199999999999999" hidden="1" x14ac:dyDescent="0.2"/>
    <row r="34994" ht="10.199999999999999" hidden="1" x14ac:dyDescent="0.2"/>
    <row r="34995" ht="10.199999999999999" hidden="1" x14ac:dyDescent="0.2"/>
    <row r="34996" ht="10.199999999999999" hidden="1" x14ac:dyDescent="0.2"/>
    <row r="34997" ht="10.199999999999999" hidden="1" x14ac:dyDescent="0.2"/>
    <row r="34998" ht="10.199999999999999" hidden="1" x14ac:dyDescent="0.2"/>
    <row r="34999" ht="10.199999999999999" hidden="1" x14ac:dyDescent="0.2"/>
    <row r="35000" ht="10.199999999999999" hidden="1" x14ac:dyDescent="0.2"/>
    <row r="35001" ht="10.199999999999999" hidden="1" x14ac:dyDescent="0.2"/>
    <row r="35002" ht="10.199999999999999" hidden="1" x14ac:dyDescent="0.2"/>
    <row r="35003" ht="10.199999999999999" hidden="1" x14ac:dyDescent="0.2"/>
    <row r="35004" ht="10.199999999999999" hidden="1" x14ac:dyDescent="0.2"/>
    <row r="35005" ht="10.199999999999999" hidden="1" x14ac:dyDescent="0.2"/>
    <row r="35006" ht="10.199999999999999" hidden="1" x14ac:dyDescent="0.2"/>
    <row r="35007" ht="10.199999999999999" hidden="1" x14ac:dyDescent="0.2"/>
    <row r="35008" ht="10.199999999999999" hidden="1" x14ac:dyDescent="0.2"/>
    <row r="35009" ht="10.199999999999999" hidden="1" x14ac:dyDescent="0.2"/>
    <row r="35010" ht="10.199999999999999" hidden="1" x14ac:dyDescent="0.2"/>
    <row r="35011" ht="10.199999999999999" hidden="1" x14ac:dyDescent="0.2"/>
    <row r="35012" ht="10.199999999999999" hidden="1" x14ac:dyDescent="0.2"/>
    <row r="35013" ht="10.199999999999999" hidden="1" x14ac:dyDescent="0.2"/>
    <row r="35014" ht="10.199999999999999" hidden="1" x14ac:dyDescent="0.2"/>
    <row r="35015" ht="10.199999999999999" hidden="1" x14ac:dyDescent="0.2"/>
    <row r="35016" ht="10.199999999999999" hidden="1" x14ac:dyDescent="0.2"/>
    <row r="35017" ht="10.199999999999999" hidden="1" x14ac:dyDescent="0.2"/>
    <row r="35018" ht="10.199999999999999" hidden="1" x14ac:dyDescent="0.2"/>
    <row r="35019" ht="10.199999999999999" hidden="1" x14ac:dyDescent="0.2"/>
    <row r="35020" ht="10.199999999999999" hidden="1" x14ac:dyDescent="0.2"/>
    <row r="35021" ht="10.199999999999999" hidden="1" x14ac:dyDescent="0.2"/>
    <row r="35022" ht="10.199999999999999" hidden="1" x14ac:dyDescent="0.2"/>
    <row r="35023" ht="10.199999999999999" hidden="1" x14ac:dyDescent="0.2"/>
    <row r="35024" ht="10.199999999999999" hidden="1" x14ac:dyDescent="0.2"/>
    <row r="35025" ht="10.199999999999999" hidden="1" x14ac:dyDescent="0.2"/>
    <row r="35026" ht="10.199999999999999" hidden="1" x14ac:dyDescent="0.2"/>
    <row r="35027" ht="10.199999999999999" hidden="1" x14ac:dyDescent="0.2"/>
    <row r="35028" ht="10.199999999999999" hidden="1" x14ac:dyDescent="0.2"/>
    <row r="35029" ht="10.199999999999999" hidden="1" x14ac:dyDescent="0.2"/>
    <row r="35030" ht="10.199999999999999" hidden="1" x14ac:dyDescent="0.2"/>
    <row r="35031" ht="10.199999999999999" hidden="1" x14ac:dyDescent="0.2"/>
    <row r="35032" ht="10.199999999999999" hidden="1" x14ac:dyDescent="0.2"/>
    <row r="35033" ht="10.199999999999999" hidden="1" x14ac:dyDescent="0.2"/>
    <row r="35034" ht="10.199999999999999" hidden="1" x14ac:dyDescent="0.2"/>
    <row r="35035" ht="10.199999999999999" hidden="1" x14ac:dyDescent="0.2"/>
    <row r="35036" ht="10.199999999999999" hidden="1" x14ac:dyDescent="0.2"/>
    <row r="35037" ht="10.199999999999999" hidden="1" x14ac:dyDescent="0.2"/>
    <row r="35038" ht="10.199999999999999" hidden="1" x14ac:dyDescent="0.2"/>
    <row r="35039" ht="10.199999999999999" hidden="1" x14ac:dyDescent="0.2"/>
    <row r="35040" ht="10.199999999999999" hidden="1" x14ac:dyDescent="0.2"/>
    <row r="35041" ht="10.199999999999999" hidden="1" x14ac:dyDescent="0.2"/>
    <row r="35042" ht="10.199999999999999" hidden="1" x14ac:dyDescent="0.2"/>
    <row r="35043" ht="10.199999999999999" hidden="1" x14ac:dyDescent="0.2"/>
    <row r="35044" ht="10.199999999999999" hidden="1" x14ac:dyDescent="0.2"/>
    <row r="35045" ht="10.199999999999999" hidden="1" x14ac:dyDescent="0.2"/>
    <row r="35046" ht="10.199999999999999" hidden="1" x14ac:dyDescent="0.2"/>
    <row r="35047" ht="10.199999999999999" hidden="1" x14ac:dyDescent="0.2"/>
    <row r="35048" ht="10.199999999999999" hidden="1" x14ac:dyDescent="0.2"/>
    <row r="35049" ht="10.199999999999999" hidden="1" x14ac:dyDescent="0.2"/>
    <row r="35050" ht="10.199999999999999" hidden="1" x14ac:dyDescent="0.2"/>
    <row r="35051" ht="10.199999999999999" hidden="1" x14ac:dyDescent="0.2"/>
    <row r="35052" ht="10.199999999999999" hidden="1" x14ac:dyDescent="0.2"/>
    <row r="35053" ht="10.199999999999999" hidden="1" x14ac:dyDescent="0.2"/>
    <row r="35054" ht="10.199999999999999" hidden="1" x14ac:dyDescent="0.2"/>
    <row r="35055" ht="10.199999999999999" hidden="1" x14ac:dyDescent="0.2"/>
    <row r="35056" ht="10.199999999999999" hidden="1" x14ac:dyDescent="0.2"/>
    <row r="35057" ht="10.199999999999999" hidden="1" x14ac:dyDescent="0.2"/>
    <row r="35058" ht="10.199999999999999" hidden="1" x14ac:dyDescent="0.2"/>
    <row r="35059" ht="10.199999999999999" hidden="1" x14ac:dyDescent="0.2"/>
    <row r="35060" ht="10.199999999999999" hidden="1" x14ac:dyDescent="0.2"/>
    <row r="35061" ht="10.199999999999999" hidden="1" x14ac:dyDescent="0.2"/>
    <row r="35062" ht="10.199999999999999" hidden="1" x14ac:dyDescent="0.2"/>
    <row r="35063" ht="10.199999999999999" hidden="1" x14ac:dyDescent="0.2"/>
    <row r="35064" ht="10.199999999999999" hidden="1" x14ac:dyDescent="0.2"/>
    <row r="35065" ht="10.199999999999999" hidden="1" x14ac:dyDescent="0.2"/>
    <row r="35066" ht="10.199999999999999" hidden="1" x14ac:dyDescent="0.2"/>
    <row r="35067" ht="10.199999999999999" hidden="1" x14ac:dyDescent="0.2"/>
    <row r="35068" ht="10.199999999999999" hidden="1" x14ac:dyDescent="0.2"/>
    <row r="35069" ht="10.199999999999999" hidden="1" x14ac:dyDescent="0.2"/>
    <row r="35070" ht="10.199999999999999" hidden="1" x14ac:dyDescent="0.2"/>
    <row r="35071" ht="10.199999999999999" hidden="1" x14ac:dyDescent="0.2"/>
    <row r="35072" ht="10.199999999999999" hidden="1" x14ac:dyDescent="0.2"/>
    <row r="35073" ht="10.199999999999999" hidden="1" x14ac:dyDescent="0.2"/>
    <row r="35074" ht="10.199999999999999" hidden="1" x14ac:dyDescent="0.2"/>
    <row r="35075" ht="10.199999999999999" hidden="1" x14ac:dyDescent="0.2"/>
    <row r="35076" ht="10.199999999999999" hidden="1" x14ac:dyDescent="0.2"/>
    <row r="35077" ht="10.199999999999999" hidden="1" x14ac:dyDescent="0.2"/>
    <row r="35078" ht="10.199999999999999" hidden="1" x14ac:dyDescent="0.2"/>
    <row r="35079" ht="10.199999999999999" hidden="1" x14ac:dyDescent="0.2"/>
    <row r="35080" ht="10.199999999999999" hidden="1" x14ac:dyDescent="0.2"/>
    <row r="35081" ht="10.199999999999999" hidden="1" x14ac:dyDescent="0.2"/>
    <row r="35082" ht="10.199999999999999" hidden="1" x14ac:dyDescent="0.2"/>
    <row r="35083" ht="10.199999999999999" hidden="1" x14ac:dyDescent="0.2"/>
    <row r="35084" ht="10.199999999999999" hidden="1" x14ac:dyDescent="0.2"/>
    <row r="35085" ht="10.199999999999999" hidden="1" x14ac:dyDescent="0.2"/>
    <row r="35086" ht="10.199999999999999" hidden="1" x14ac:dyDescent="0.2"/>
    <row r="35087" ht="10.199999999999999" hidden="1" x14ac:dyDescent="0.2"/>
    <row r="35088" ht="10.199999999999999" hidden="1" x14ac:dyDescent="0.2"/>
    <row r="35089" ht="10.199999999999999" hidden="1" x14ac:dyDescent="0.2"/>
    <row r="35090" ht="10.199999999999999" hidden="1" x14ac:dyDescent="0.2"/>
    <row r="35091" ht="10.199999999999999" hidden="1" x14ac:dyDescent="0.2"/>
    <row r="35092" ht="10.199999999999999" hidden="1" x14ac:dyDescent="0.2"/>
    <row r="35093" ht="10.199999999999999" hidden="1" x14ac:dyDescent="0.2"/>
    <row r="35094" ht="10.199999999999999" hidden="1" x14ac:dyDescent="0.2"/>
    <row r="35095" ht="10.199999999999999" hidden="1" x14ac:dyDescent="0.2"/>
    <row r="35096" ht="10.199999999999999" hidden="1" x14ac:dyDescent="0.2"/>
    <row r="35097" ht="10.199999999999999" hidden="1" x14ac:dyDescent="0.2"/>
    <row r="35098" ht="10.199999999999999" hidden="1" x14ac:dyDescent="0.2"/>
    <row r="35099" ht="10.199999999999999" hidden="1" x14ac:dyDescent="0.2"/>
    <row r="35100" ht="10.199999999999999" hidden="1" x14ac:dyDescent="0.2"/>
    <row r="35101" ht="10.199999999999999" hidden="1" x14ac:dyDescent="0.2"/>
    <row r="35102" ht="10.199999999999999" hidden="1" x14ac:dyDescent="0.2"/>
    <row r="35103" ht="10.199999999999999" hidden="1" x14ac:dyDescent="0.2"/>
    <row r="35104" ht="10.199999999999999" hidden="1" x14ac:dyDescent="0.2"/>
    <row r="35105" ht="10.199999999999999" hidden="1" x14ac:dyDescent="0.2"/>
    <row r="35106" ht="10.199999999999999" hidden="1" x14ac:dyDescent="0.2"/>
    <row r="35107" ht="10.199999999999999" hidden="1" x14ac:dyDescent="0.2"/>
    <row r="35108" ht="10.199999999999999" hidden="1" x14ac:dyDescent="0.2"/>
    <row r="35109" ht="10.199999999999999" hidden="1" x14ac:dyDescent="0.2"/>
    <row r="35110" ht="10.199999999999999" hidden="1" x14ac:dyDescent="0.2"/>
    <row r="35111" ht="10.199999999999999" hidden="1" x14ac:dyDescent="0.2"/>
    <row r="35112" ht="10.199999999999999" hidden="1" x14ac:dyDescent="0.2"/>
    <row r="35113" ht="10.199999999999999" hidden="1" x14ac:dyDescent="0.2"/>
    <row r="35114" ht="10.199999999999999" hidden="1" x14ac:dyDescent="0.2"/>
    <row r="35115" ht="10.199999999999999" hidden="1" x14ac:dyDescent="0.2"/>
    <row r="35116" ht="10.199999999999999" hidden="1" x14ac:dyDescent="0.2"/>
    <row r="35117" ht="10.199999999999999" hidden="1" x14ac:dyDescent="0.2"/>
    <row r="35118" ht="10.199999999999999" hidden="1" x14ac:dyDescent="0.2"/>
    <row r="35119" ht="10.199999999999999" hidden="1" x14ac:dyDescent="0.2"/>
    <row r="35120" ht="10.199999999999999" hidden="1" x14ac:dyDescent="0.2"/>
    <row r="35121" ht="10.199999999999999" hidden="1" x14ac:dyDescent="0.2"/>
    <row r="35122" ht="10.199999999999999" hidden="1" x14ac:dyDescent="0.2"/>
    <row r="35123" ht="10.199999999999999" hidden="1" x14ac:dyDescent="0.2"/>
    <row r="35124" ht="10.199999999999999" hidden="1" x14ac:dyDescent="0.2"/>
    <row r="35125" ht="10.199999999999999" hidden="1" x14ac:dyDescent="0.2"/>
    <row r="35126" ht="10.199999999999999" hidden="1" x14ac:dyDescent="0.2"/>
    <row r="35127" ht="10.199999999999999" hidden="1" x14ac:dyDescent="0.2"/>
    <row r="35128" ht="10.199999999999999" hidden="1" x14ac:dyDescent="0.2"/>
    <row r="35129" ht="10.199999999999999" hidden="1" x14ac:dyDescent="0.2"/>
    <row r="35130" ht="10.199999999999999" hidden="1" x14ac:dyDescent="0.2"/>
    <row r="35131" ht="10.199999999999999" hidden="1" x14ac:dyDescent="0.2"/>
    <row r="35132" ht="10.199999999999999" hidden="1" x14ac:dyDescent="0.2"/>
    <row r="35133" ht="10.199999999999999" hidden="1" x14ac:dyDescent="0.2"/>
    <row r="35134" ht="10.199999999999999" hidden="1" x14ac:dyDescent="0.2"/>
    <row r="35135" ht="10.199999999999999" hidden="1" x14ac:dyDescent="0.2"/>
    <row r="35136" ht="10.199999999999999" hidden="1" x14ac:dyDescent="0.2"/>
    <row r="35137" ht="10.199999999999999" hidden="1" x14ac:dyDescent="0.2"/>
    <row r="35138" ht="10.199999999999999" hidden="1" x14ac:dyDescent="0.2"/>
    <row r="35139" ht="10.199999999999999" hidden="1" x14ac:dyDescent="0.2"/>
    <row r="35140" ht="10.199999999999999" hidden="1" x14ac:dyDescent="0.2"/>
    <row r="35141" ht="10.199999999999999" hidden="1" x14ac:dyDescent="0.2"/>
    <row r="35142" ht="10.199999999999999" hidden="1" x14ac:dyDescent="0.2"/>
    <row r="35143" ht="10.199999999999999" hidden="1" x14ac:dyDescent="0.2"/>
    <row r="35144" ht="10.199999999999999" hidden="1" x14ac:dyDescent="0.2"/>
    <row r="35145" ht="10.199999999999999" hidden="1" x14ac:dyDescent="0.2"/>
    <row r="35146" ht="10.199999999999999" hidden="1" x14ac:dyDescent="0.2"/>
    <row r="35147" ht="10.199999999999999" hidden="1" x14ac:dyDescent="0.2"/>
    <row r="35148" ht="10.199999999999999" hidden="1" x14ac:dyDescent="0.2"/>
    <row r="35149" ht="10.199999999999999" hidden="1" x14ac:dyDescent="0.2"/>
    <row r="35150" ht="10.199999999999999" hidden="1" x14ac:dyDescent="0.2"/>
    <row r="35151" ht="10.199999999999999" hidden="1" x14ac:dyDescent="0.2"/>
    <row r="35152" ht="10.199999999999999" hidden="1" x14ac:dyDescent="0.2"/>
    <row r="35153" ht="10.199999999999999" hidden="1" x14ac:dyDescent="0.2"/>
    <row r="35154" ht="10.199999999999999" hidden="1" x14ac:dyDescent="0.2"/>
    <row r="35155" ht="10.199999999999999" hidden="1" x14ac:dyDescent="0.2"/>
    <row r="35156" ht="10.199999999999999" hidden="1" x14ac:dyDescent="0.2"/>
    <row r="35157" ht="10.199999999999999" hidden="1" x14ac:dyDescent="0.2"/>
    <row r="35158" ht="10.199999999999999" hidden="1" x14ac:dyDescent="0.2"/>
    <row r="35159" ht="10.199999999999999" hidden="1" x14ac:dyDescent="0.2"/>
    <row r="35160" ht="10.199999999999999" hidden="1" x14ac:dyDescent="0.2"/>
    <row r="35161" ht="10.199999999999999" hidden="1" x14ac:dyDescent="0.2"/>
    <row r="35162" ht="10.199999999999999" hidden="1" x14ac:dyDescent="0.2"/>
    <row r="35163" ht="10.199999999999999" hidden="1" x14ac:dyDescent="0.2"/>
    <row r="35164" ht="10.199999999999999" hidden="1" x14ac:dyDescent="0.2"/>
    <row r="35165" ht="10.199999999999999" hidden="1" x14ac:dyDescent="0.2"/>
    <row r="35166" ht="10.199999999999999" hidden="1" x14ac:dyDescent="0.2"/>
    <row r="35167" ht="10.199999999999999" hidden="1" x14ac:dyDescent="0.2"/>
    <row r="35168" ht="10.199999999999999" hidden="1" x14ac:dyDescent="0.2"/>
    <row r="35169" ht="10.199999999999999" hidden="1" x14ac:dyDescent="0.2"/>
    <row r="35170" ht="10.199999999999999" hidden="1" x14ac:dyDescent="0.2"/>
    <row r="35171" ht="10.199999999999999" hidden="1" x14ac:dyDescent="0.2"/>
    <row r="35172" ht="10.199999999999999" hidden="1" x14ac:dyDescent="0.2"/>
    <row r="35173" ht="10.199999999999999" hidden="1" x14ac:dyDescent="0.2"/>
    <row r="35174" ht="10.199999999999999" hidden="1" x14ac:dyDescent="0.2"/>
    <row r="35175" ht="10.199999999999999" hidden="1" x14ac:dyDescent="0.2"/>
    <row r="35176" ht="10.199999999999999" hidden="1" x14ac:dyDescent="0.2"/>
    <row r="35177" ht="10.199999999999999" hidden="1" x14ac:dyDescent="0.2"/>
    <row r="35178" ht="10.199999999999999" hidden="1" x14ac:dyDescent="0.2"/>
    <row r="35179" ht="10.199999999999999" hidden="1" x14ac:dyDescent="0.2"/>
    <row r="35180" ht="10.199999999999999" hidden="1" x14ac:dyDescent="0.2"/>
    <row r="35181" ht="10.199999999999999" hidden="1" x14ac:dyDescent="0.2"/>
    <row r="35182" ht="10.199999999999999" hidden="1" x14ac:dyDescent="0.2"/>
    <row r="35183" ht="10.199999999999999" hidden="1" x14ac:dyDescent="0.2"/>
    <row r="35184" ht="10.199999999999999" hidden="1" x14ac:dyDescent="0.2"/>
    <row r="35185" ht="10.199999999999999" hidden="1" x14ac:dyDescent="0.2"/>
    <row r="35186" ht="10.199999999999999" hidden="1" x14ac:dyDescent="0.2"/>
    <row r="35187" ht="10.199999999999999" hidden="1" x14ac:dyDescent="0.2"/>
    <row r="35188" ht="10.199999999999999" hidden="1" x14ac:dyDescent="0.2"/>
    <row r="35189" ht="10.199999999999999" hidden="1" x14ac:dyDescent="0.2"/>
    <row r="35190" ht="10.199999999999999" hidden="1" x14ac:dyDescent="0.2"/>
    <row r="35191" ht="10.199999999999999" hidden="1" x14ac:dyDescent="0.2"/>
    <row r="35192" ht="10.199999999999999" hidden="1" x14ac:dyDescent="0.2"/>
    <row r="35193" ht="10.199999999999999" hidden="1" x14ac:dyDescent="0.2"/>
    <row r="35194" ht="10.199999999999999" hidden="1" x14ac:dyDescent="0.2"/>
    <row r="35195" ht="10.199999999999999" hidden="1" x14ac:dyDescent="0.2"/>
    <row r="35196" ht="10.199999999999999" hidden="1" x14ac:dyDescent="0.2"/>
    <row r="35197" ht="10.199999999999999" hidden="1" x14ac:dyDescent="0.2"/>
    <row r="35198" ht="10.199999999999999" hidden="1" x14ac:dyDescent="0.2"/>
    <row r="35199" ht="10.199999999999999" hidden="1" x14ac:dyDescent="0.2"/>
    <row r="35200" ht="10.199999999999999" hidden="1" x14ac:dyDescent="0.2"/>
    <row r="35201" ht="10.199999999999999" hidden="1" x14ac:dyDescent="0.2"/>
    <row r="35202" ht="10.199999999999999" hidden="1" x14ac:dyDescent="0.2"/>
    <row r="35203" ht="10.199999999999999" hidden="1" x14ac:dyDescent="0.2"/>
    <row r="35204" ht="10.199999999999999" hidden="1" x14ac:dyDescent="0.2"/>
    <row r="35205" ht="10.199999999999999" hidden="1" x14ac:dyDescent="0.2"/>
    <row r="35206" ht="10.199999999999999" hidden="1" x14ac:dyDescent="0.2"/>
    <row r="35207" ht="10.199999999999999" hidden="1" x14ac:dyDescent="0.2"/>
    <row r="35208" ht="10.199999999999999" hidden="1" x14ac:dyDescent="0.2"/>
    <row r="35209" ht="10.199999999999999" hidden="1" x14ac:dyDescent="0.2"/>
    <row r="35210" ht="10.199999999999999" hidden="1" x14ac:dyDescent="0.2"/>
    <row r="35211" ht="10.199999999999999" hidden="1" x14ac:dyDescent="0.2"/>
    <row r="35212" ht="10.199999999999999" hidden="1" x14ac:dyDescent="0.2"/>
    <row r="35213" ht="10.199999999999999" hidden="1" x14ac:dyDescent="0.2"/>
    <row r="35214" ht="10.199999999999999" hidden="1" x14ac:dyDescent="0.2"/>
    <row r="35215" ht="10.199999999999999" hidden="1" x14ac:dyDescent="0.2"/>
    <row r="35216" ht="10.199999999999999" hidden="1" x14ac:dyDescent="0.2"/>
    <row r="35217" ht="10.199999999999999" hidden="1" x14ac:dyDescent="0.2"/>
    <row r="35218" ht="10.199999999999999" hidden="1" x14ac:dyDescent="0.2"/>
    <row r="35219" ht="10.199999999999999" hidden="1" x14ac:dyDescent="0.2"/>
    <row r="35220" ht="10.199999999999999" hidden="1" x14ac:dyDescent="0.2"/>
    <row r="35221" ht="10.199999999999999" hidden="1" x14ac:dyDescent="0.2"/>
    <row r="35222" ht="10.199999999999999" hidden="1" x14ac:dyDescent="0.2"/>
    <row r="35223" ht="10.199999999999999" hidden="1" x14ac:dyDescent="0.2"/>
    <row r="35224" ht="10.199999999999999" hidden="1" x14ac:dyDescent="0.2"/>
    <row r="35225" ht="10.199999999999999" hidden="1" x14ac:dyDescent="0.2"/>
    <row r="35226" ht="10.199999999999999" hidden="1" x14ac:dyDescent="0.2"/>
    <row r="35227" ht="10.199999999999999" hidden="1" x14ac:dyDescent="0.2"/>
    <row r="35228" ht="10.199999999999999" hidden="1" x14ac:dyDescent="0.2"/>
    <row r="35229" ht="10.199999999999999" hidden="1" x14ac:dyDescent="0.2"/>
    <row r="35230" ht="10.199999999999999" hidden="1" x14ac:dyDescent="0.2"/>
    <row r="35231" ht="10.199999999999999" hidden="1" x14ac:dyDescent="0.2"/>
    <row r="35232" ht="10.199999999999999" hidden="1" x14ac:dyDescent="0.2"/>
    <row r="35233" ht="10.199999999999999" hidden="1" x14ac:dyDescent="0.2"/>
    <row r="35234" ht="10.199999999999999" hidden="1" x14ac:dyDescent="0.2"/>
    <row r="35235" ht="10.199999999999999" hidden="1" x14ac:dyDescent="0.2"/>
    <row r="35236" ht="10.199999999999999" hidden="1" x14ac:dyDescent="0.2"/>
    <row r="35237" ht="10.199999999999999" hidden="1" x14ac:dyDescent="0.2"/>
    <row r="35238" ht="10.199999999999999" hidden="1" x14ac:dyDescent="0.2"/>
    <row r="35239" ht="10.199999999999999" hidden="1" x14ac:dyDescent="0.2"/>
    <row r="35240" ht="10.199999999999999" hidden="1" x14ac:dyDescent="0.2"/>
    <row r="35241" ht="10.199999999999999" hidden="1" x14ac:dyDescent="0.2"/>
    <row r="35242" ht="10.199999999999999" hidden="1" x14ac:dyDescent="0.2"/>
    <row r="35243" ht="10.199999999999999" hidden="1" x14ac:dyDescent="0.2"/>
    <row r="35244" ht="10.199999999999999" hidden="1" x14ac:dyDescent="0.2"/>
    <row r="35245" ht="10.199999999999999" hidden="1" x14ac:dyDescent="0.2"/>
    <row r="35246" ht="10.199999999999999" hidden="1" x14ac:dyDescent="0.2"/>
    <row r="35247" ht="10.199999999999999" hidden="1" x14ac:dyDescent="0.2"/>
    <row r="35248" ht="10.199999999999999" hidden="1" x14ac:dyDescent="0.2"/>
    <row r="35249" ht="10.199999999999999" hidden="1" x14ac:dyDescent="0.2"/>
    <row r="35250" ht="10.199999999999999" hidden="1" x14ac:dyDescent="0.2"/>
    <row r="35251" ht="10.199999999999999" hidden="1" x14ac:dyDescent="0.2"/>
    <row r="35252" ht="10.199999999999999" hidden="1" x14ac:dyDescent="0.2"/>
    <row r="35253" ht="10.199999999999999" hidden="1" x14ac:dyDescent="0.2"/>
    <row r="35254" ht="10.199999999999999" hidden="1" x14ac:dyDescent="0.2"/>
    <row r="35255" ht="10.199999999999999" hidden="1" x14ac:dyDescent="0.2"/>
    <row r="35256" ht="10.199999999999999" hidden="1" x14ac:dyDescent="0.2"/>
    <row r="35257" ht="10.199999999999999" hidden="1" x14ac:dyDescent="0.2"/>
    <row r="35258" ht="10.199999999999999" hidden="1" x14ac:dyDescent="0.2"/>
    <row r="35259" ht="10.199999999999999" hidden="1" x14ac:dyDescent="0.2"/>
    <row r="35260" ht="10.199999999999999" hidden="1" x14ac:dyDescent="0.2"/>
    <row r="35261" ht="10.199999999999999" hidden="1" x14ac:dyDescent="0.2"/>
    <row r="35262" ht="10.199999999999999" hidden="1" x14ac:dyDescent="0.2"/>
    <row r="35263" ht="10.199999999999999" hidden="1" x14ac:dyDescent="0.2"/>
    <row r="35264" ht="10.199999999999999" hidden="1" x14ac:dyDescent="0.2"/>
    <row r="35265" ht="10.199999999999999" hidden="1" x14ac:dyDescent="0.2"/>
    <row r="35266" ht="10.199999999999999" hidden="1" x14ac:dyDescent="0.2"/>
    <row r="35267" ht="10.199999999999999" hidden="1" x14ac:dyDescent="0.2"/>
    <row r="35268" ht="10.199999999999999" hidden="1" x14ac:dyDescent="0.2"/>
    <row r="35269" ht="10.199999999999999" hidden="1" x14ac:dyDescent="0.2"/>
    <row r="35270" ht="10.199999999999999" hidden="1" x14ac:dyDescent="0.2"/>
    <row r="35271" ht="10.199999999999999" hidden="1" x14ac:dyDescent="0.2"/>
    <row r="35272" ht="10.199999999999999" hidden="1" x14ac:dyDescent="0.2"/>
    <row r="35273" ht="10.199999999999999" hidden="1" x14ac:dyDescent="0.2"/>
    <row r="35274" ht="10.199999999999999" hidden="1" x14ac:dyDescent="0.2"/>
    <row r="35275" ht="10.199999999999999" hidden="1" x14ac:dyDescent="0.2"/>
    <row r="35276" ht="10.199999999999999" hidden="1" x14ac:dyDescent="0.2"/>
    <row r="35277" ht="10.199999999999999" hidden="1" x14ac:dyDescent="0.2"/>
    <row r="35278" ht="10.199999999999999" hidden="1" x14ac:dyDescent="0.2"/>
    <row r="35279" ht="10.199999999999999" hidden="1" x14ac:dyDescent="0.2"/>
    <row r="35280" ht="10.199999999999999" hidden="1" x14ac:dyDescent="0.2"/>
    <row r="35281" ht="10.199999999999999" hidden="1" x14ac:dyDescent="0.2"/>
    <row r="35282" ht="10.199999999999999" hidden="1" x14ac:dyDescent="0.2"/>
    <row r="35283" ht="10.199999999999999" hidden="1" x14ac:dyDescent="0.2"/>
    <row r="35284" ht="10.199999999999999" hidden="1" x14ac:dyDescent="0.2"/>
    <row r="35285" ht="10.199999999999999" hidden="1" x14ac:dyDescent="0.2"/>
    <row r="35286" ht="10.199999999999999" hidden="1" x14ac:dyDescent="0.2"/>
    <row r="35287" ht="10.199999999999999" hidden="1" x14ac:dyDescent="0.2"/>
    <row r="35288" ht="10.199999999999999" hidden="1" x14ac:dyDescent="0.2"/>
    <row r="35289" ht="10.199999999999999" hidden="1" x14ac:dyDescent="0.2"/>
    <row r="35290" ht="10.199999999999999" hidden="1" x14ac:dyDescent="0.2"/>
    <row r="35291" ht="10.199999999999999" hidden="1" x14ac:dyDescent="0.2"/>
    <row r="35292" ht="10.199999999999999" hidden="1" x14ac:dyDescent="0.2"/>
    <row r="35293" ht="10.199999999999999" hidden="1" x14ac:dyDescent="0.2"/>
    <row r="35294" ht="10.199999999999999" hidden="1" x14ac:dyDescent="0.2"/>
    <row r="35295" ht="10.199999999999999" hidden="1" x14ac:dyDescent="0.2"/>
    <row r="35296" ht="10.199999999999999" hidden="1" x14ac:dyDescent="0.2"/>
    <row r="35297" ht="10.199999999999999" hidden="1" x14ac:dyDescent="0.2"/>
    <row r="35298" ht="10.199999999999999" hidden="1" x14ac:dyDescent="0.2"/>
    <row r="35299" ht="10.199999999999999" hidden="1" x14ac:dyDescent="0.2"/>
    <row r="35300" ht="10.199999999999999" hidden="1" x14ac:dyDescent="0.2"/>
    <row r="35301" ht="10.199999999999999" hidden="1" x14ac:dyDescent="0.2"/>
    <row r="35302" ht="10.199999999999999" hidden="1" x14ac:dyDescent="0.2"/>
    <row r="35303" ht="10.199999999999999" hidden="1" x14ac:dyDescent="0.2"/>
    <row r="35304" ht="10.199999999999999" hidden="1" x14ac:dyDescent="0.2"/>
    <row r="35305" ht="10.199999999999999" hidden="1" x14ac:dyDescent="0.2"/>
    <row r="35306" ht="10.199999999999999" hidden="1" x14ac:dyDescent="0.2"/>
    <row r="35307" ht="10.199999999999999" hidden="1" x14ac:dyDescent="0.2"/>
    <row r="35308" ht="10.199999999999999" hidden="1" x14ac:dyDescent="0.2"/>
    <row r="35309" ht="10.199999999999999" hidden="1" x14ac:dyDescent="0.2"/>
    <row r="35310" ht="10.199999999999999" hidden="1" x14ac:dyDescent="0.2"/>
    <row r="35311" ht="10.199999999999999" hidden="1" x14ac:dyDescent="0.2"/>
    <row r="35312" ht="10.199999999999999" hidden="1" x14ac:dyDescent="0.2"/>
    <row r="35313" ht="10.199999999999999" hidden="1" x14ac:dyDescent="0.2"/>
    <row r="35314" ht="10.199999999999999" hidden="1" x14ac:dyDescent="0.2"/>
    <row r="35315" ht="10.199999999999999" hidden="1" x14ac:dyDescent="0.2"/>
    <row r="35316" ht="10.199999999999999" hidden="1" x14ac:dyDescent="0.2"/>
    <row r="35317" ht="10.199999999999999" hidden="1" x14ac:dyDescent="0.2"/>
    <row r="35318" ht="10.199999999999999" hidden="1" x14ac:dyDescent="0.2"/>
    <row r="35319" ht="10.199999999999999" hidden="1" x14ac:dyDescent="0.2"/>
    <row r="35320" ht="10.199999999999999" hidden="1" x14ac:dyDescent="0.2"/>
    <row r="35321" ht="10.199999999999999" hidden="1" x14ac:dyDescent="0.2"/>
    <row r="35322" ht="10.199999999999999" hidden="1" x14ac:dyDescent="0.2"/>
    <row r="35323" ht="10.199999999999999" hidden="1" x14ac:dyDescent="0.2"/>
    <row r="35324" ht="10.199999999999999" hidden="1" x14ac:dyDescent="0.2"/>
    <row r="35325" ht="10.199999999999999" hidden="1" x14ac:dyDescent="0.2"/>
    <row r="35326" ht="10.199999999999999" hidden="1" x14ac:dyDescent="0.2"/>
    <row r="35327" ht="10.199999999999999" hidden="1" x14ac:dyDescent="0.2"/>
    <row r="35328" ht="10.199999999999999" hidden="1" x14ac:dyDescent="0.2"/>
    <row r="35329" ht="10.199999999999999" hidden="1" x14ac:dyDescent="0.2"/>
    <row r="35330" ht="10.199999999999999" hidden="1" x14ac:dyDescent="0.2"/>
    <row r="35331" ht="10.199999999999999" hidden="1" x14ac:dyDescent="0.2"/>
    <row r="35332" ht="10.199999999999999" hidden="1" x14ac:dyDescent="0.2"/>
    <row r="35333" ht="10.199999999999999" hidden="1" x14ac:dyDescent="0.2"/>
    <row r="35334" ht="10.199999999999999" hidden="1" x14ac:dyDescent="0.2"/>
    <row r="35335" ht="10.199999999999999" hidden="1" x14ac:dyDescent="0.2"/>
    <row r="35336" ht="10.199999999999999" hidden="1" x14ac:dyDescent="0.2"/>
    <row r="35337" ht="10.199999999999999" hidden="1" x14ac:dyDescent="0.2"/>
    <row r="35338" ht="10.199999999999999" hidden="1" x14ac:dyDescent="0.2"/>
    <row r="35339" ht="10.199999999999999" hidden="1" x14ac:dyDescent="0.2"/>
    <row r="35340" ht="10.199999999999999" hidden="1" x14ac:dyDescent="0.2"/>
    <row r="35341" ht="10.199999999999999" hidden="1" x14ac:dyDescent="0.2"/>
    <row r="35342" ht="10.199999999999999" hidden="1" x14ac:dyDescent="0.2"/>
    <row r="35343" ht="10.199999999999999" hidden="1" x14ac:dyDescent="0.2"/>
    <row r="35344" ht="10.199999999999999" hidden="1" x14ac:dyDescent="0.2"/>
    <row r="35345" ht="10.199999999999999" hidden="1" x14ac:dyDescent="0.2"/>
    <row r="35346" ht="10.199999999999999" hidden="1" x14ac:dyDescent="0.2"/>
    <row r="35347" ht="10.199999999999999" hidden="1" x14ac:dyDescent="0.2"/>
    <row r="35348" ht="10.199999999999999" hidden="1" x14ac:dyDescent="0.2"/>
    <row r="35349" ht="10.199999999999999" hidden="1" x14ac:dyDescent="0.2"/>
    <row r="35350" ht="10.199999999999999" hidden="1" x14ac:dyDescent="0.2"/>
    <row r="35351" ht="10.199999999999999" hidden="1" x14ac:dyDescent="0.2"/>
    <row r="35352" ht="10.199999999999999" hidden="1" x14ac:dyDescent="0.2"/>
    <row r="35353" ht="10.199999999999999" hidden="1" x14ac:dyDescent="0.2"/>
    <row r="35354" ht="10.199999999999999" hidden="1" x14ac:dyDescent="0.2"/>
    <row r="35355" ht="10.199999999999999" hidden="1" x14ac:dyDescent="0.2"/>
    <row r="35356" ht="10.199999999999999" hidden="1" x14ac:dyDescent="0.2"/>
    <row r="35357" ht="10.199999999999999" hidden="1" x14ac:dyDescent="0.2"/>
    <row r="35358" ht="10.199999999999999" hidden="1" x14ac:dyDescent="0.2"/>
    <row r="35359" ht="10.199999999999999" hidden="1" x14ac:dyDescent="0.2"/>
    <row r="35360" ht="10.199999999999999" hidden="1" x14ac:dyDescent="0.2"/>
    <row r="35361" ht="10.199999999999999" hidden="1" x14ac:dyDescent="0.2"/>
    <row r="35362" ht="10.199999999999999" hidden="1" x14ac:dyDescent="0.2"/>
    <row r="35363" ht="10.199999999999999" hidden="1" x14ac:dyDescent="0.2"/>
    <row r="35364" ht="10.199999999999999" hidden="1" x14ac:dyDescent="0.2"/>
    <row r="35365" ht="10.199999999999999" hidden="1" x14ac:dyDescent="0.2"/>
    <row r="35366" ht="10.199999999999999" hidden="1" x14ac:dyDescent="0.2"/>
    <row r="35367" ht="10.199999999999999" hidden="1" x14ac:dyDescent="0.2"/>
    <row r="35368" ht="10.199999999999999" hidden="1" x14ac:dyDescent="0.2"/>
    <row r="35369" ht="10.199999999999999" hidden="1" x14ac:dyDescent="0.2"/>
    <row r="35370" ht="10.199999999999999" hidden="1" x14ac:dyDescent="0.2"/>
    <row r="35371" ht="10.199999999999999" hidden="1" x14ac:dyDescent="0.2"/>
    <row r="35372" ht="10.199999999999999" hidden="1" x14ac:dyDescent="0.2"/>
    <row r="35373" ht="10.199999999999999" hidden="1" x14ac:dyDescent="0.2"/>
    <row r="35374" ht="10.199999999999999" hidden="1" x14ac:dyDescent="0.2"/>
    <row r="35375" ht="10.199999999999999" hidden="1" x14ac:dyDescent="0.2"/>
    <row r="35376" ht="10.199999999999999" hidden="1" x14ac:dyDescent="0.2"/>
    <row r="35377" ht="10.199999999999999" hidden="1" x14ac:dyDescent="0.2"/>
    <row r="35378" ht="10.199999999999999" hidden="1" x14ac:dyDescent="0.2"/>
    <row r="35379" ht="10.199999999999999" hidden="1" x14ac:dyDescent="0.2"/>
    <row r="35380" ht="10.199999999999999" hidden="1" x14ac:dyDescent="0.2"/>
    <row r="35381" ht="10.199999999999999" hidden="1" x14ac:dyDescent="0.2"/>
    <row r="35382" ht="10.199999999999999" hidden="1" x14ac:dyDescent="0.2"/>
    <row r="35383" ht="10.199999999999999" hidden="1" x14ac:dyDescent="0.2"/>
    <row r="35384" ht="10.199999999999999" hidden="1" x14ac:dyDescent="0.2"/>
    <row r="35385" ht="10.199999999999999" hidden="1" x14ac:dyDescent="0.2"/>
    <row r="35386" ht="10.199999999999999" hidden="1" x14ac:dyDescent="0.2"/>
    <row r="35387" ht="10.199999999999999" hidden="1" x14ac:dyDescent="0.2"/>
    <row r="35388" ht="10.199999999999999" hidden="1" x14ac:dyDescent="0.2"/>
    <row r="35389" ht="10.199999999999999" hidden="1" x14ac:dyDescent="0.2"/>
    <row r="35390" ht="10.199999999999999" hidden="1" x14ac:dyDescent="0.2"/>
    <row r="35391" ht="10.199999999999999" hidden="1" x14ac:dyDescent="0.2"/>
    <row r="35392" ht="10.199999999999999" hidden="1" x14ac:dyDescent="0.2"/>
    <row r="35393" ht="10.199999999999999" hidden="1" x14ac:dyDescent="0.2"/>
    <row r="35394" ht="10.199999999999999" hidden="1" x14ac:dyDescent="0.2"/>
    <row r="35395" ht="10.199999999999999" hidden="1" x14ac:dyDescent="0.2"/>
    <row r="35396" ht="10.199999999999999" hidden="1" x14ac:dyDescent="0.2"/>
    <row r="35397" ht="10.199999999999999" hidden="1" x14ac:dyDescent="0.2"/>
    <row r="35398" ht="10.199999999999999" hidden="1" x14ac:dyDescent="0.2"/>
    <row r="35399" ht="10.199999999999999" hidden="1" x14ac:dyDescent="0.2"/>
    <row r="35400" ht="10.199999999999999" hidden="1" x14ac:dyDescent="0.2"/>
    <row r="35401" ht="10.199999999999999" hidden="1" x14ac:dyDescent="0.2"/>
    <row r="35402" ht="10.199999999999999" hidden="1" x14ac:dyDescent="0.2"/>
    <row r="35403" ht="10.199999999999999" hidden="1" x14ac:dyDescent="0.2"/>
    <row r="35404" ht="10.199999999999999" hidden="1" x14ac:dyDescent="0.2"/>
    <row r="35405" ht="10.199999999999999" hidden="1" x14ac:dyDescent="0.2"/>
    <row r="35406" ht="10.199999999999999" hidden="1" x14ac:dyDescent="0.2"/>
    <row r="35407" ht="10.199999999999999" hidden="1" x14ac:dyDescent="0.2"/>
    <row r="35408" ht="10.199999999999999" hidden="1" x14ac:dyDescent="0.2"/>
    <row r="35409" ht="10.199999999999999" hidden="1" x14ac:dyDescent="0.2"/>
    <row r="35410" ht="10.199999999999999" hidden="1" x14ac:dyDescent="0.2"/>
    <row r="35411" ht="10.199999999999999" hidden="1" x14ac:dyDescent="0.2"/>
    <row r="35412" ht="10.199999999999999" hidden="1" x14ac:dyDescent="0.2"/>
    <row r="35413" ht="10.199999999999999" hidden="1" x14ac:dyDescent="0.2"/>
    <row r="35414" ht="10.199999999999999" hidden="1" x14ac:dyDescent="0.2"/>
    <row r="35415" ht="10.199999999999999" hidden="1" x14ac:dyDescent="0.2"/>
    <row r="35416" ht="10.199999999999999" hidden="1" x14ac:dyDescent="0.2"/>
    <row r="35417" ht="10.199999999999999" hidden="1" x14ac:dyDescent="0.2"/>
    <row r="35418" ht="10.199999999999999" hidden="1" x14ac:dyDescent="0.2"/>
    <row r="35419" ht="10.199999999999999" hidden="1" x14ac:dyDescent="0.2"/>
    <row r="35420" ht="10.199999999999999" hidden="1" x14ac:dyDescent="0.2"/>
    <row r="35421" ht="10.199999999999999" hidden="1" x14ac:dyDescent="0.2"/>
    <row r="35422" ht="10.199999999999999" hidden="1" x14ac:dyDescent="0.2"/>
    <row r="35423" ht="10.199999999999999" hidden="1" x14ac:dyDescent="0.2"/>
    <row r="35424" ht="10.199999999999999" hidden="1" x14ac:dyDescent="0.2"/>
    <row r="35425" ht="10.199999999999999" hidden="1" x14ac:dyDescent="0.2"/>
    <row r="35426" ht="10.199999999999999" hidden="1" x14ac:dyDescent="0.2"/>
    <row r="35427" ht="10.199999999999999" hidden="1" x14ac:dyDescent="0.2"/>
    <row r="35428" ht="10.199999999999999" hidden="1" x14ac:dyDescent="0.2"/>
    <row r="35429" ht="10.199999999999999" hidden="1" x14ac:dyDescent="0.2"/>
    <row r="35430" ht="10.199999999999999" hidden="1" x14ac:dyDescent="0.2"/>
    <row r="35431" ht="10.199999999999999" hidden="1" x14ac:dyDescent="0.2"/>
    <row r="35432" ht="10.199999999999999" hidden="1" x14ac:dyDescent="0.2"/>
    <row r="35433" ht="10.199999999999999" hidden="1" x14ac:dyDescent="0.2"/>
    <row r="35434" ht="10.199999999999999" hidden="1" x14ac:dyDescent="0.2"/>
    <row r="35435" ht="10.199999999999999" hidden="1" x14ac:dyDescent="0.2"/>
    <row r="35436" ht="10.199999999999999" hidden="1" x14ac:dyDescent="0.2"/>
    <row r="35437" ht="10.199999999999999" hidden="1" x14ac:dyDescent="0.2"/>
    <row r="35438" ht="10.199999999999999" hidden="1" x14ac:dyDescent="0.2"/>
    <row r="35439" ht="10.199999999999999" hidden="1" x14ac:dyDescent="0.2"/>
    <row r="35440" ht="10.199999999999999" hidden="1" x14ac:dyDescent="0.2"/>
    <row r="35441" ht="10.199999999999999" hidden="1" x14ac:dyDescent="0.2"/>
    <row r="35442" ht="10.199999999999999" hidden="1" x14ac:dyDescent="0.2"/>
    <row r="35443" ht="10.199999999999999" hidden="1" x14ac:dyDescent="0.2"/>
    <row r="35444" ht="10.199999999999999" hidden="1" x14ac:dyDescent="0.2"/>
    <row r="35445" ht="10.199999999999999" hidden="1" x14ac:dyDescent="0.2"/>
    <row r="35446" ht="10.199999999999999" hidden="1" x14ac:dyDescent="0.2"/>
    <row r="35447" ht="10.199999999999999" hidden="1" x14ac:dyDescent="0.2"/>
    <row r="35448" ht="10.199999999999999" hidden="1" x14ac:dyDescent="0.2"/>
    <row r="35449" ht="10.199999999999999" hidden="1" x14ac:dyDescent="0.2"/>
    <row r="35450" ht="10.199999999999999" hidden="1" x14ac:dyDescent="0.2"/>
    <row r="35451" ht="10.199999999999999" hidden="1" x14ac:dyDescent="0.2"/>
    <row r="35452" ht="10.199999999999999" hidden="1" x14ac:dyDescent="0.2"/>
    <row r="35453" ht="10.199999999999999" hidden="1" x14ac:dyDescent="0.2"/>
    <row r="35454" ht="10.199999999999999" hidden="1" x14ac:dyDescent="0.2"/>
    <row r="35455" ht="10.199999999999999" hidden="1" x14ac:dyDescent="0.2"/>
    <row r="35456" ht="10.199999999999999" hidden="1" x14ac:dyDescent="0.2"/>
    <row r="35457" ht="10.199999999999999" hidden="1" x14ac:dyDescent="0.2"/>
    <row r="35458" ht="10.199999999999999" hidden="1" x14ac:dyDescent="0.2"/>
    <row r="35459" ht="10.199999999999999" hidden="1" x14ac:dyDescent="0.2"/>
    <row r="35460" ht="10.199999999999999" hidden="1" x14ac:dyDescent="0.2"/>
    <row r="35461" ht="10.199999999999999" hidden="1" x14ac:dyDescent="0.2"/>
    <row r="35462" ht="10.199999999999999" hidden="1" x14ac:dyDescent="0.2"/>
    <row r="35463" ht="10.199999999999999" hidden="1" x14ac:dyDescent="0.2"/>
    <row r="35464" ht="10.199999999999999" hidden="1" x14ac:dyDescent="0.2"/>
    <row r="35465" ht="10.199999999999999" hidden="1" x14ac:dyDescent="0.2"/>
    <row r="35466" ht="10.199999999999999" hidden="1" x14ac:dyDescent="0.2"/>
    <row r="35467" ht="10.199999999999999" hidden="1" x14ac:dyDescent="0.2"/>
    <row r="35468" ht="10.199999999999999" hidden="1" x14ac:dyDescent="0.2"/>
    <row r="35469" ht="10.199999999999999" hidden="1" x14ac:dyDescent="0.2"/>
    <row r="35470" ht="10.199999999999999" hidden="1" x14ac:dyDescent="0.2"/>
    <row r="35471" ht="10.199999999999999" hidden="1" x14ac:dyDescent="0.2"/>
    <row r="35472" ht="10.199999999999999" hidden="1" x14ac:dyDescent="0.2"/>
    <row r="35473" ht="10.199999999999999" hidden="1" x14ac:dyDescent="0.2"/>
    <row r="35474" ht="10.199999999999999" hidden="1" x14ac:dyDescent="0.2"/>
    <row r="35475" ht="10.199999999999999" hidden="1" x14ac:dyDescent="0.2"/>
    <row r="35476" ht="10.199999999999999" hidden="1" x14ac:dyDescent="0.2"/>
    <row r="35477" ht="10.199999999999999" hidden="1" x14ac:dyDescent="0.2"/>
    <row r="35478" ht="10.199999999999999" hidden="1" x14ac:dyDescent="0.2"/>
    <row r="35479" ht="10.199999999999999" hidden="1" x14ac:dyDescent="0.2"/>
    <row r="35480" ht="10.199999999999999" hidden="1" x14ac:dyDescent="0.2"/>
    <row r="35481" ht="10.199999999999999" hidden="1" x14ac:dyDescent="0.2"/>
    <row r="35482" ht="10.199999999999999" hidden="1" x14ac:dyDescent="0.2"/>
    <row r="35483" ht="10.199999999999999" hidden="1" x14ac:dyDescent="0.2"/>
    <row r="35484" ht="10.199999999999999" hidden="1" x14ac:dyDescent="0.2"/>
    <row r="35485" ht="10.199999999999999" hidden="1" x14ac:dyDescent="0.2"/>
    <row r="35486" ht="10.199999999999999" hidden="1" x14ac:dyDescent="0.2"/>
    <row r="35487" ht="10.199999999999999" hidden="1" x14ac:dyDescent="0.2"/>
    <row r="35488" ht="10.199999999999999" hidden="1" x14ac:dyDescent="0.2"/>
    <row r="35489" ht="10.199999999999999" hidden="1" x14ac:dyDescent="0.2"/>
    <row r="35490" ht="10.199999999999999" hidden="1" x14ac:dyDescent="0.2"/>
    <row r="35491" ht="10.199999999999999" hidden="1" x14ac:dyDescent="0.2"/>
    <row r="35492" ht="10.199999999999999" hidden="1" x14ac:dyDescent="0.2"/>
    <row r="35493" ht="10.199999999999999" hidden="1" x14ac:dyDescent="0.2"/>
    <row r="35494" ht="10.199999999999999" hidden="1" x14ac:dyDescent="0.2"/>
    <row r="35495" ht="10.199999999999999" hidden="1" x14ac:dyDescent="0.2"/>
    <row r="35496" ht="10.199999999999999" hidden="1" x14ac:dyDescent="0.2"/>
    <row r="35497" ht="10.199999999999999" hidden="1" x14ac:dyDescent="0.2"/>
    <row r="35498" ht="10.199999999999999" hidden="1" x14ac:dyDescent="0.2"/>
    <row r="35499" ht="10.199999999999999" hidden="1" x14ac:dyDescent="0.2"/>
    <row r="35500" ht="10.199999999999999" hidden="1" x14ac:dyDescent="0.2"/>
    <row r="35501" ht="10.199999999999999" hidden="1" x14ac:dyDescent="0.2"/>
    <row r="35502" ht="10.199999999999999" hidden="1" x14ac:dyDescent="0.2"/>
    <row r="35503" ht="10.199999999999999" hidden="1" x14ac:dyDescent="0.2"/>
    <row r="35504" ht="10.199999999999999" hidden="1" x14ac:dyDescent="0.2"/>
    <row r="35505" ht="10.199999999999999" hidden="1" x14ac:dyDescent="0.2"/>
    <row r="35506" ht="10.199999999999999" hidden="1" x14ac:dyDescent="0.2"/>
    <row r="35507" ht="10.199999999999999" hidden="1" x14ac:dyDescent="0.2"/>
    <row r="35508" ht="10.199999999999999" hidden="1" x14ac:dyDescent="0.2"/>
    <row r="35509" ht="10.199999999999999" hidden="1" x14ac:dyDescent="0.2"/>
    <row r="35510" ht="10.199999999999999" hidden="1" x14ac:dyDescent="0.2"/>
    <row r="35511" ht="10.199999999999999" hidden="1" x14ac:dyDescent="0.2"/>
    <row r="35512" ht="10.199999999999999" hidden="1" x14ac:dyDescent="0.2"/>
    <row r="35513" ht="10.199999999999999" hidden="1" x14ac:dyDescent="0.2"/>
    <row r="35514" ht="10.199999999999999" hidden="1" x14ac:dyDescent="0.2"/>
    <row r="35515" ht="10.199999999999999" hidden="1" x14ac:dyDescent="0.2"/>
    <row r="35516" ht="10.199999999999999" hidden="1" x14ac:dyDescent="0.2"/>
    <row r="35517" ht="10.199999999999999" hidden="1" x14ac:dyDescent="0.2"/>
    <row r="35518" ht="10.199999999999999" hidden="1" x14ac:dyDescent="0.2"/>
    <row r="35519" ht="10.199999999999999" hidden="1" x14ac:dyDescent="0.2"/>
    <row r="35520" ht="10.199999999999999" hidden="1" x14ac:dyDescent="0.2"/>
    <row r="35521" ht="10.199999999999999" hidden="1" x14ac:dyDescent="0.2"/>
    <row r="35522" ht="10.199999999999999" hidden="1" x14ac:dyDescent="0.2"/>
    <row r="35523" ht="10.199999999999999" hidden="1" x14ac:dyDescent="0.2"/>
    <row r="35524" ht="10.199999999999999" hidden="1" x14ac:dyDescent="0.2"/>
    <row r="35525" ht="10.199999999999999" hidden="1" x14ac:dyDescent="0.2"/>
    <row r="35526" ht="10.199999999999999" hidden="1" x14ac:dyDescent="0.2"/>
    <row r="35527" ht="10.199999999999999" hidden="1" x14ac:dyDescent="0.2"/>
    <row r="35528" ht="10.199999999999999" hidden="1" x14ac:dyDescent="0.2"/>
    <row r="35529" ht="10.199999999999999" hidden="1" x14ac:dyDescent="0.2"/>
    <row r="35530" ht="10.199999999999999" hidden="1" x14ac:dyDescent="0.2"/>
    <row r="35531" ht="10.199999999999999" hidden="1" x14ac:dyDescent="0.2"/>
    <row r="35532" ht="10.199999999999999" hidden="1" x14ac:dyDescent="0.2"/>
    <row r="35533" ht="10.199999999999999" hidden="1" x14ac:dyDescent="0.2"/>
    <row r="35534" ht="10.199999999999999" hidden="1" x14ac:dyDescent="0.2"/>
    <row r="35535" ht="10.199999999999999" hidden="1" x14ac:dyDescent="0.2"/>
    <row r="35536" ht="10.199999999999999" hidden="1" x14ac:dyDescent="0.2"/>
    <row r="35537" ht="10.199999999999999" hidden="1" x14ac:dyDescent="0.2"/>
    <row r="35538" ht="10.199999999999999" hidden="1" x14ac:dyDescent="0.2"/>
    <row r="35539" ht="10.199999999999999" hidden="1" x14ac:dyDescent="0.2"/>
    <row r="35540" ht="10.199999999999999" hidden="1" x14ac:dyDescent="0.2"/>
    <row r="35541" ht="10.199999999999999" hidden="1" x14ac:dyDescent="0.2"/>
    <row r="35542" ht="10.199999999999999" hidden="1" x14ac:dyDescent="0.2"/>
    <row r="35543" ht="10.199999999999999" hidden="1" x14ac:dyDescent="0.2"/>
    <row r="35544" ht="10.199999999999999" hidden="1" x14ac:dyDescent="0.2"/>
    <row r="35545" ht="10.199999999999999" hidden="1" x14ac:dyDescent="0.2"/>
    <row r="35546" ht="10.199999999999999" hidden="1" x14ac:dyDescent="0.2"/>
    <row r="35547" ht="10.199999999999999" hidden="1" x14ac:dyDescent="0.2"/>
    <row r="35548" ht="10.199999999999999" hidden="1" x14ac:dyDescent="0.2"/>
    <row r="35549" ht="10.199999999999999" hidden="1" x14ac:dyDescent="0.2"/>
    <row r="35550" ht="10.199999999999999" hidden="1" x14ac:dyDescent="0.2"/>
    <row r="35551" ht="10.199999999999999" hidden="1" x14ac:dyDescent="0.2"/>
    <row r="35552" ht="10.199999999999999" hidden="1" x14ac:dyDescent="0.2"/>
    <row r="35553" ht="10.199999999999999" hidden="1" x14ac:dyDescent="0.2"/>
    <row r="35554" ht="10.199999999999999" hidden="1" x14ac:dyDescent="0.2"/>
    <row r="35555" ht="10.199999999999999" hidden="1" x14ac:dyDescent="0.2"/>
    <row r="35556" ht="10.199999999999999" hidden="1" x14ac:dyDescent="0.2"/>
    <row r="35557" ht="10.199999999999999" hidden="1" x14ac:dyDescent="0.2"/>
    <row r="35558" ht="10.199999999999999" hidden="1" x14ac:dyDescent="0.2"/>
    <row r="35559" ht="10.199999999999999" hidden="1" x14ac:dyDescent="0.2"/>
    <row r="35560" ht="10.199999999999999" hidden="1" x14ac:dyDescent="0.2"/>
    <row r="35561" ht="10.199999999999999" hidden="1" x14ac:dyDescent="0.2"/>
    <row r="35562" ht="10.199999999999999" hidden="1" x14ac:dyDescent="0.2"/>
    <row r="35563" ht="10.199999999999999" hidden="1" x14ac:dyDescent="0.2"/>
    <row r="35564" ht="10.199999999999999" hidden="1" x14ac:dyDescent="0.2"/>
    <row r="35565" ht="10.199999999999999" hidden="1" x14ac:dyDescent="0.2"/>
    <row r="35566" ht="10.199999999999999" hidden="1" x14ac:dyDescent="0.2"/>
    <row r="35567" ht="10.199999999999999" hidden="1" x14ac:dyDescent="0.2"/>
    <row r="35568" ht="10.199999999999999" hidden="1" x14ac:dyDescent="0.2"/>
    <row r="35569" ht="10.199999999999999" hidden="1" x14ac:dyDescent="0.2"/>
    <row r="35570" ht="10.199999999999999" hidden="1" x14ac:dyDescent="0.2"/>
    <row r="35571" ht="10.199999999999999" hidden="1" x14ac:dyDescent="0.2"/>
    <row r="35572" ht="10.199999999999999" hidden="1" x14ac:dyDescent="0.2"/>
    <row r="35573" ht="10.199999999999999" hidden="1" x14ac:dyDescent="0.2"/>
    <row r="35574" ht="10.199999999999999" hidden="1" x14ac:dyDescent="0.2"/>
    <row r="35575" ht="10.199999999999999" hidden="1" x14ac:dyDescent="0.2"/>
    <row r="35576" ht="10.199999999999999" hidden="1" x14ac:dyDescent="0.2"/>
    <row r="35577" ht="10.199999999999999" hidden="1" x14ac:dyDescent="0.2"/>
    <row r="35578" ht="10.199999999999999" hidden="1" x14ac:dyDescent="0.2"/>
    <row r="35579" ht="10.199999999999999" hidden="1" x14ac:dyDescent="0.2"/>
    <row r="35580" ht="10.199999999999999" hidden="1" x14ac:dyDescent="0.2"/>
    <row r="35581" ht="10.199999999999999" hidden="1" x14ac:dyDescent="0.2"/>
    <row r="35582" ht="10.199999999999999" hidden="1" x14ac:dyDescent="0.2"/>
    <row r="35583" ht="10.199999999999999" hidden="1" x14ac:dyDescent="0.2"/>
    <row r="35584" ht="10.199999999999999" hidden="1" x14ac:dyDescent="0.2"/>
    <row r="35585" ht="10.199999999999999" hidden="1" x14ac:dyDescent="0.2"/>
    <row r="35586" ht="10.199999999999999" hidden="1" x14ac:dyDescent="0.2"/>
    <row r="35587" ht="10.199999999999999" hidden="1" x14ac:dyDescent="0.2"/>
    <row r="35588" ht="10.199999999999999" hidden="1" x14ac:dyDescent="0.2"/>
    <row r="35589" ht="10.199999999999999" hidden="1" x14ac:dyDescent="0.2"/>
    <row r="35590" ht="10.199999999999999" hidden="1" x14ac:dyDescent="0.2"/>
    <row r="35591" ht="10.199999999999999" hidden="1" x14ac:dyDescent="0.2"/>
    <row r="35592" ht="10.199999999999999" hidden="1" x14ac:dyDescent="0.2"/>
    <row r="35593" ht="10.199999999999999" hidden="1" x14ac:dyDescent="0.2"/>
    <row r="35594" ht="10.199999999999999" hidden="1" x14ac:dyDescent="0.2"/>
    <row r="35595" ht="10.199999999999999" hidden="1" x14ac:dyDescent="0.2"/>
    <row r="35596" ht="10.199999999999999" hidden="1" x14ac:dyDescent="0.2"/>
    <row r="35597" ht="10.199999999999999" hidden="1" x14ac:dyDescent="0.2"/>
    <row r="35598" ht="10.199999999999999" hidden="1" x14ac:dyDescent="0.2"/>
    <row r="35599" ht="10.199999999999999" hidden="1" x14ac:dyDescent="0.2"/>
    <row r="35600" ht="10.199999999999999" hidden="1" x14ac:dyDescent="0.2"/>
    <row r="35601" ht="10.199999999999999" hidden="1" x14ac:dyDescent="0.2"/>
    <row r="35602" ht="10.199999999999999" hidden="1" x14ac:dyDescent="0.2"/>
    <row r="35603" ht="10.199999999999999" hidden="1" x14ac:dyDescent="0.2"/>
    <row r="35604" ht="10.199999999999999" hidden="1" x14ac:dyDescent="0.2"/>
    <row r="35605" ht="10.199999999999999" hidden="1" x14ac:dyDescent="0.2"/>
    <row r="35606" ht="10.199999999999999" hidden="1" x14ac:dyDescent="0.2"/>
    <row r="35607" ht="10.199999999999999" hidden="1" x14ac:dyDescent="0.2"/>
    <row r="35608" ht="10.199999999999999" hidden="1" x14ac:dyDescent="0.2"/>
    <row r="35609" ht="10.199999999999999" hidden="1" x14ac:dyDescent="0.2"/>
    <row r="35610" ht="10.199999999999999" hidden="1" x14ac:dyDescent="0.2"/>
    <row r="35611" ht="10.199999999999999" hidden="1" x14ac:dyDescent="0.2"/>
    <row r="35612" ht="10.199999999999999" hidden="1" x14ac:dyDescent="0.2"/>
    <row r="35613" ht="10.199999999999999" hidden="1" x14ac:dyDescent="0.2"/>
    <row r="35614" ht="10.199999999999999" hidden="1" x14ac:dyDescent="0.2"/>
    <row r="35615" ht="10.199999999999999" hidden="1" x14ac:dyDescent="0.2"/>
    <row r="35616" ht="10.199999999999999" hidden="1" x14ac:dyDescent="0.2"/>
    <row r="35617" ht="10.199999999999999" hidden="1" x14ac:dyDescent="0.2"/>
    <row r="35618" ht="10.199999999999999" hidden="1" x14ac:dyDescent="0.2"/>
    <row r="35619" ht="10.199999999999999" hidden="1" x14ac:dyDescent="0.2"/>
    <row r="35620" ht="10.199999999999999" hidden="1" x14ac:dyDescent="0.2"/>
    <row r="35621" ht="10.199999999999999" hidden="1" x14ac:dyDescent="0.2"/>
    <row r="35622" ht="10.199999999999999" hidden="1" x14ac:dyDescent="0.2"/>
    <row r="35623" ht="10.199999999999999" hidden="1" x14ac:dyDescent="0.2"/>
    <row r="35624" ht="10.199999999999999" hidden="1" x14ac:dyDescent="0.2"/>
    <row r="35625" ht="10.199999999999999" hidden="1" x14ac:dyDescent="0.2"/>
    <row r="35626" ht="10.199999999999999" hidden="1" x14ac:dyDescent="0.2"/>
    <row r="35627" ht="10.199999999999999" hidden="1" x14ac:dyDescent="0.2"/>
    <row r="35628" ht="10.199999999999999" hidden="1" x14ac:dyDescent="0.2"/>
    <row r="35629" ht="10.199999999999999" hidden="1" x14ac:dyDescent="0.2"/>
    <row r="35630" ht="10.199999999999999" hidden="1" x14ac:dyDescent="0.2"/>
    <row r="35631" ht="10.199999999999999" hidden="1" x14ac:dyDescent="0.2"/>
    <row r="35632" ht="10.199999999999999" hidden="1" x14ac:dyDescent="0.2"/>
    <row r="35633" ht="10.199999999999999" hidden="1" x14ac:dyDescent="0.2"/>
    <row r="35634" ht="10.199999999999999" hidden="1" x14ac:dyDescent="0.2"/>
    <row r="35635" ht="10.199999999999999" hidden="1" x14ac:dyDescent="0.2"/>
    <row r="35636" ht="10.199999999999999" hidden="1" x14ac:dyDescent="0.2"/>
    <row r="35637" ht="10.199999999999999" hidden="1" x14ac:dyDescent="0.2"/>
    <row r="35638" ht="10.199999999999999" hidden="1" x14ac:dyDescent="0.2"/>
    <row r="35639" ht="10.199999999999999" hidden="1" x14ac:dyDescent="0.2"/>
    <row r="35640" ht="10.199999999999999" hidden="1" x14ac:dyDescent="0.2"/>
    <row r="35641" ht="10.199999999999999" hidden="1" x14ac:dyDescent="0.2"/>
    <row r="35642" ht="10.199999999999999" hidden="1" x14ac:dyDescent="0.2"/>
    <row r="35643" ht="10.199999999999999" hidden="1" x14ac:dyDescent="0.2"/>
    <row r="35644" ht="10.199999999999999" hidden="1" x14ac:dyDescent="0.2"/>
    <row r="35645" ht="10.199999999999999" hidden="1" x14ac:dyDescent="0.2"/>
    <row r="35646" ht="10.199999999999999" hidden="1" x14ac:dyDescent="0.2"/>
    <row r="35647" ht="10.199999999999999" hidden="1" x14ac:dyDescent="0.2"/>
    <row r="35648" ht="10.199999999999999" hidden="1" x14ac:dyDescent="0.2"/>
    <row r="35649" ht="10.199999999999999" hidden="1" x14ac:dyDescent="0.2"/>
    <row r="35650" ht="10.199999999999999" hidden="1" x14ac:dyDescent="0.2"/>
    <row r="35651" ht="10.199999999999999" hidden="1" x14ac:dyDescent="0.2"/>
    <row r="35652" ht="10.199999999999999" hidden="1" x14ac:dyDescent="0.2"/>
    <row r="35653" ht="10.199999999999999" hidden="1" x14ac:dyDescent="0.2"/>
    <row r="35654" ht="10.199999999999999" hidden="1" x14ac:dyDescent="0.2"/>
    <row r="35655" ht="10.199999999999999" hidden="1" x14ac:dyDescent="0.2"/>
    <row r="35656" ht="10.199999999999999" hidden="1" x14ac:dyDescent="0.2"/>
    <row r="35657" ht="10.199999999999999" hidden="1" x14ac:dyDescent="0.2"/>
    <row r="35658" ht="10.199999999999999" hidden="1" x14ac:dyDescent="0.2"/>
    <row r="35659" ht="10.199999999999999" hidden="1" x14ac:dyDescent="0.2"/>
    <row r="35660" ht="10.199999999999999" hidden="1" x14ac:dyDescent="0.2"/>
    <row r="35661" ht="10.199999999999999" hidden="1" x14ac:dyDescent="0.2"/>
    <row r="35662" ht="10.199999999999999" hidden="1" x14ac:dyDescent="0.2"/>
    <row r="35663" ht="10.199999999999999" hidden="1" x14ac:dyDescent="0.2"/>
    <row r="35664" ht="10.199999999999999" hidden="1" x14ac:dyDescent="0.2"/>
    <row r="35665" ht="10.199999999999999" hidden="1" x14ac:dyDescent="0.2"/>
    <row r="35666" ht="10.199999999999999" hidden="1" x14ac:dyDescent="0.2"/>
    <row r="35667" ht="10.199999999999999" hidden="1" x14ac:dyDescent="0.2"/>
    <row r="35668" ht="10.199999999999999" hidden="1" x14ac:dyDescent="0.2"/>
    <row r="35669" ht="10.199999999999999" hidden="1" x14ac:dyDescent="0.2"/>
    <row r="35670" ht="10.199999999999999" hidden="1" x14ac:dyDescent="0.2"/>
    <row r="35671" ht="10.199999999999999" hidden="1" x14ac:dyDescent="0.2"/>
    <row r="35672" ht="10.199999999999999" hidden="1" x14ac:dyDescent="0.2"/>
    <row r="35673" ht="10.199999999999999" hidden="1" x14ac:dyDescent="0.2"/>
    <row r="35674" ht="10.199999999999999" hidden="1" x14ac:dyDescent="0.2"/>
    <row r="35675" ht="10.199999999999999" hidden="1" x14ac:dyDescent="0.2"/>
    <row r="35676" ht="10.199999999999999" hidden="1" x14ac:dyDescent="0.2"/>
    <row r="35677" ht="10.199999999999999" hidden="1" x14ac:dyDescent="0.2"/>
    <row r="35678" ht="10.199999999999999" hidden="1" x14ac:dyDescent="0.2"/>
    <row r="35679" ht="10.199999999999999" hidden="1" x14ac:dyDescent="0.2"/>
    <row r="35680" ht="10.199999999999999" hidden="1" x14ac:dyDescent="0.2"/>
    <row r="35681" ht="10.199999999999999" hidden="1" x14ac:dyDescent="0.2"/>
    <row r="35682" ht="10.199999999999999" hidden="1" x14ac:dyDescent="0.2"/>
    <row r="35683" ht="10.199999999999999" hidden="1" x14ac:dyDescent="0.2"/>
    <row r="35684" ht="10.199999999999999" hidden="1" x14ac:dyDescent="0.2"/>
    <row r="35685" ht="10.199999999999999" hidden="1" x14ac:dyDescent="0.2"/>
    <row r="35686" ht="10.199999999999999" hidden="1" x14ac:dyDescent="0.2"/>
    <row r="35687" ht="10.199999999999999" hidden="1" x14ac:dyDescent="0.2"/>
    <row r="35688" ht="10.199999999999999" hidden="1" x14ac:dyDescent="0.2"/>
    <row r="35689" ht="10.199999999999999" hidden="1" x14ac:dyDescent="0.2"/>
    <row r="35690" ht="10.199999999999999" hidden="1" x14ac:dyDescent="0.2"/>
    <row r="35691" ht="10.199999999999999" hidden="1" x14ac:dyDescent="0.2"/>
    <row r="35692" ht="10.199999999999999" hidden="1" x14ac:dyDescent="0.2"/>
    <row r="35693" ht="10.199999999999999" hidden="1" x14ac:dyDescent="0.2"/>
    <row r="35694" ht="10.199999999999999" hidden="1" x14ac:dyDescent="0.2"/>
    <row r="35695" ht="10.199999999999999" hidden="1" x14ac:dyDescent="0.2"/>
    <row r="35696" ht="10.199999999999999" hidden="1" x14ac:dyDescent="0.2"/>
    <row r="35697" ht="10.199999999999999" hidden="1" x14ac:dyDescent="0.2"/>
    <row r="35698" ht="10.199999999999999" hidden="1" x14ac:dyDescent="0.2"/>
    <row r="35699" ht="10.199999999999999" hidden="1" x14ac:dyDescent="0.2"/>
    <row r="35700" ht="10.199999999999999" hidden="1" x14ac:dyDescent="0.2"/>
    <row r="35701" ht="10.199999999999999" hidden="1" x14ac:dyDescent="0.2"/>
    <row r="35702" ht="10.199999999999999" hidden="1" x14ac:dyDescent="0.2"/>
    <row r="35703" ht="10.199999999999999" hidden="1" x14ac:dyDescent="0.2"/>
    <row r="35704" ht="10.199999999999999" hidden="1" x14ac:dyDescent="0.2"/>
    <row r="35705" ht="10.199999999999999" hidden="1" x14ac:dyDescent="0.2"/>
    <row r="35706" ht="10.199999999999999" hidden="1" x14ac:dyDescent="0.2"/>
    <row r="35707" ht="10.199999999999999" hidden="1" x14ac:dyDescent="0.2"/>
    <row r="35708" ht="10.199999999999999" hidden="1" x14ac:dyDescent="0.2"/>
    <row r="35709" ht="10.199999999999999" hidden="1" x14ac:dyDescent="0.2"/>
    <row r="35710" ht="10.199999999999999" hidden="1" x14ac:dyDescent="0.2"/>
    <row r="35711" ht="10.199999999999999" hidden="1" x14ac:dyDescent="0.2"/>
    <row r="35712" ht="10.199999999999999" hidden="1" x14ac:dyDescent="0.2"/>
    <row r="35713" ht="10.199999999999999" hidden="1" x14ac:dyDescent="0.2"/>
    <row r="35714" ht="10.199999999999999" hidden="1" x14ac:dyDescent="0.2"/>
    <row r="35715" ht="10.199999999999999" hidden="1" x14ac:dyDescent="0.2"/>
    <row r="35716" ht="10.199999999999999" hidden="1" x14ac:dyDescent="0.2"/>
    <row r="35717" ht="10.199999999999999" hidden="1" x14ac:dyDescent="0.2"/>
    <row r="35718" ht="10.199999999999999" hidden="1" x14ac:dyDescent="0.2"/>
    <row r="35719" ht="10.199999999999999" hidden="1" x14ac:dyDescent="0.2"/>
    <row r="35720" ht="10.199999999999999" hidden="1" x14ac:dyDescent="0.2"/>
    <row r="35721" ht="10.199999999999999" hidden="1" x14ac:dyDescent="0.2"/>
    <row r="35722" ht="10.199999999999999" hidden="1" x14ac:dyDescent="0.2"/>
    <row r="35723" ht="10.199999999999999" hidden="1" x14ac:dyDescent="0.2"/>
    <row r="35724" ht="10.199999999999999" hidden="1" x14ac:dyDescent="0.2"/>
    <row r="35725" ht="10.199999999999999" hidden="1" x14ac:dyDescent="0.2"/>
    <row r="35726" ht="10.199999999999999" hidden="1" x14ac:dyDescent="0.2"/>
    <row r="35727" ht="10.199999999999999" hidden="1" x14ac:dyDescent="0.2"/>
    <row r="35728" ht="10.199999999999999" hidden="1" x14ac:dyDescent="0.2"/>
    <row r="35729" ht="10.199999999999999" hidden="1" x14ac:dyDescent="0.2"/>
    <row r="35730" ht="10.199999999999999" hidden="1" x14ac:dyDescent="0.2"/>
    <row r="35731" ht="10.199999999999999" hidden="1" x14ac:dyDescent="0.2"/>
    <row r="35732" ht="10.199999999999999" hidden="1" x14ac:dyDescent="0.2"/>
    <row r="35733" ht="10.199999999999999" hidden="1" x14ac:dyDescent="0.2"/>
    <row r="35734" ht="10.199999999999999" hidden="1" x14ac:dyDescent="0.2"/>
    <row r="35735" ht="10.199999999999999" hidden="1" x14ac:dyDescent="0.2"/>
    <row r="35736" ht="10.199999999999999" hidden="1" x14ac:dyDescent="0.2"/>
    <row r="35737" ht="10.199999999999999" hidden="1" x14ac:dyDescent="0.2"/>
    <row r="35738" ht="10.199999999999999" hidden="1" x14ac:dyDescent="0.2"/>
    <row r="35739" ht="10.199999999999999" hidden="1" x14ac:dyDescent="0.2"/>
    <row r="35740" ht="10.199999999999999" hidden="1" x14ac:dyDescent="0.2"/>
    <row r="35741" ht="10.199999999999999" hidden="1" x14ac:dyDescent="0.2"/>
    <row r="35742" ht="10.199999999999999" hidden="1" x14ac:dyDescent="0.2"/>
    <row r="35743" ht="10.199999999999999" hidden="1" x14ac:dyDescent="0.2"/>
    <row r="35744" ht="10.199999999999999" hidden="1" x14ac:dyDescent="0.2"/>
    <row r="35745" ht="10.199999999999999" hidden="1" x14ac:dyDescent="0.2"/>
    <row r="35746" ht="10.199999999999999" hidden="1" x14ac:dyDescent="0.2"/>
    <row r="35747" ht="10.199999999999999" hidden="1" x14ac:dyDescent="0.2"/>
    <row r="35748" ht="10.199999999999999" hidden="1" x14ac:dyDescent="0.2"/>
    <row r="35749" ht="10.199999999999999" hidden="1" x14ac:dyDescent="0.2"/>
    <row r="35750" ht="10.199999999999999" hidden="1" x14ac:dyDescent="0.2"/>
    <row r="35751" ht="10.199999999999999" hidden="1" x14ac:dyDescent="0.2"/>
    <row r="35752" ht="10.199999999999999" hidden="1" x14ac:dyDescent="0.2"/>
    <row r="35753" ht="10.199999999999999" hidden="1" x14ac:dyDescent="0.2"/>
    <row r="35754" ht="10.199999999999999" hidden="1" x14ac:dyDescent="0.2"/>
    <row r="35755" ht="10.199999999999999" hidden="1" x14ac:dyDescent="0.2"/>
    <row r="35756" ht="10.199999999999999" hidden="1" x14ac:dyDescent="0.2"/>
    <row r="35757" ht="10.199999999999999" hidden="1" x14ac:dyDescent="0.2"/>
    <row r="35758" ht="10.199999999999999" hidden="1" x14ac:dyDescent="0.2"/>
    <row r="35759" ht="10.199999999999999" hidden="1" x14ac:dyDescent="0.2"/>
    <row r="35760" ht="10.199999999999999" hidden="1" x14ac:dyDescent="0.2"/>
    <row r="35761" ht="10.199999999999999" hidden="1" x14ac:dyDescent="0.2"/>
    <row r="35762" ht="10.199999999999999" hidden="1" x14ac:dyDescent="0.2"/>
    <row r="35763" ht="10.199999999999999" hidden="1" x14ac:dyDescent="0.2"/>
    <row r="35764" ht="10.199999999999999" hidden="1" x14ac:dyDescent="0.2"/>
    <row r="35765" ht="10.199999999999999" hidden="1" x14ac:dyDescent="0.2"/>
    <row r="35766" ht="10.199999999999999" hidden="1" x14ac:dyDescent="0.2"/>
    <row r="35767" ht="10.199999999999999" hidden="1" x14ac:dyDescent="0.2"/>
    <row r="35768" ht="10.199999999999999" hidden="1" x14ac:dyDescent="0.2"/>
    <row r="35769" ht="10.199999999999999" hidden="1" x14ac:dyDescent="0.2"/>
    <row r="35770" ht="10.199999999999999" hidden="1" x14ac:dyDescent="0.2"/>
    <row r="35771" ht="10.199999999999999" hidden="1" x14ac:dyDescent="0.2"/>
    <row r="35772" ht="10.199999999999999" hidden="1" x14ac:dyDescent="0.2"/>
    <row r="35773" ht="10.199999999999999" hidden="1" x14ac:dyDescent="0.2"/>
    <row r="35774" ht="10.199999999999999" hidden="1" x14ac:dyDescent="0.2"/>
    <row r="35775" ht="10.199999999999999" hidden="1" x14ac:dyDescent="0.2"/>
    <row r="35776" ht="10.199999999999999" hidden="1" x14ac:dyDescent="0.2"/>
    <row r="35777" ht="10.199999999999999" hidden="1" x14ac:dyDescent="0.2"/>
    <row r="35778" ht="10.199999999999999" hidden="1" x14ac:dyDescent="0.2"/>
    <row r="35779" ht="10.199999999999999" hidden="1" x14ac:dyDescent="0.2"/>
    <row r="35780" ht="10.199999999999999" hidden="1" x14ac:dyDescent="0.2"/>
    <row r="35781" ht="10.199999999999999" hidden="1" x14ac:dyDescent="0.2"/>
    <row r="35782" ht="10.199999999999999" hidden="1" x14ac:dyDescent="0.2"/>
    <row r="35783" ht="10.199999999999999" hidden="1" x14ac:dyDescent="0.2"/>
    <row r="35784" ht="10.199999999999999" hidden="1" x14ac:dyDescent="0.2"/>
    <row r="35785" ht="10.199999999999999" hidden="1" x14ac:dyDescent="0.2"/>
    <row r="35786" ht="10.199999999999999" hidden="1" x14ac:dyDescent="0.2"/>
    <row r="35787" ht="10.199999999999999" hidden="1" x14ac:dyDescent="0.2"/>
    <row r="35788" ht="10.199999999999999" hidden="1" x14ac:dyDescent="0.2"/>
    <row r="35789" ht="10.199999999999999" hidden="1" x14ac:dyDescent="0.2"/>
    <row r="35790" ht="10.199999999999999" hidden="1" x14ac:dyDescent="0.2"/>
    <row r="35791" ht="10.199999999999999" hidden="1" x14ac:dyDescent="0.2"/>
    <row r="35792" ht="10.199999999999999" hidden="1" x14ac:dyDescent="0.2"/>
    <row r="35793" ht="10.199999999999999" hidden="1" x14ac:dyDescent="0.2"/>
    <row r="35794" ht="10.199999999999999" hidden="1" x14ac:dyDescent="0.2"/>
    <row r="35795" ht="10.199999999999999" hidden="1" x14ac:dyDescent="0.2"/>
    <row r="35796" ht="10.199999999999999" hidden="1" x14ac:dyDescent="0.2"/>
    <row r="35797" ht="10.199999999999999" hidden="1" x14ac:dyDescent="0.2"/>
    <row r="35798" ht="10.199999999999999" hidden="1" x14ac:dyDescent="0.2"/>
    <row r="35799" ht="10.199999999999999" hidden="1" x14ac:dyDescent="0.2"/>
    <row r="35800" ht="10.199999999999999" hidden="1" x14ac:dyDescent="0.2"/>
    <row r="35801" ht="10.199999999999999" hidden="1" x14ac:dyDescent="0.2"/>
    <row r="35802" ht="10.199999999999999" hidden="1" x14ac:dyDescent="0.2"/>
    <row r="35803" ht="10.199999999999999" hidden="1" x14ac:dyDescent="0.2"/>
    <row r="35804" ht="10.199999999999999" hidden="1" x14ac:dyDescent="0.2"/>
    <row r="35805" ht="10.199999999999999" hidden="1" x14ac:dyDescent="0.2"/>
    <row r="35806" ht="10.199999999999999" hidden="1" x14ac:dyDescent="0.2"/>
    <row r="35807" ht="10.199999999999999" hidden="1" x14ac:dyDescent="0.2"/>
    <row r="35808" ht="10.199999999999999" hidden="1" x14ac:dyDescent="0.2"/>
    <row r="35809" ht="10.199999999999999" hidden="1" x14ac:dyDescent="0.2"/>
    <row r="35810" ht="10.199999999999999" hidden="1" x14ac:dyDescent="0.2"/>
    <row r="35811" ht="10.199999999999999" hidden="1" x14ac:dyDescent="0.2"/>
    <row r="35812" ht="10.199999999999999" hidden="1" x14ac:dyDescent="0.2"/>
    <row r="35813" ht="10.199999999999999" hidden="1" x14ac:dyDescent="0.2"/>
    <row r="35814" ht="10.199999999999999" hidden="1" x14ac:dyDescent="0.2"/>
    <row r="35815" ht="10.199999999999999" hidden="1" x14ac:dyDescent="0.2"/>
    <row r="35816" ht="10.199999999999999" hidden="1" x14ac:dyDescent="0.2"/>
    <row r="35817" ht="10.199999999999999" hidden="1" x14ac:dyDescent="0.2"/>
    <row r="35818" ht="10.199999999999999" hidden="1" x14ac:dyDescent="0.2"/>
    <row r="35819" ht="10.199999999999999" hidden="1" x14ac:dyDescent="0.2"/>
    <row r="35820" ht="10.199999999999999" hidden="1" x14ac:dyDescent="0.2"/>
    <row r="35821" ht="10.199999999999999" hidden="1" x14ac:dyDescent="0.2"/>
    <row r="35822" ht="10.199999999999999" hidden="1" x14ac:dyDescent="0.2"/>
    <row r="35823" ht="10.199999999999999" hidden="1" x14ac:dyDescent="0.2"/>
    <row r="35824" ht="10.199999999999999" hidden="1" x14ac:dyDescent="0.2"/>
    <row r="35825" ht="10.199999999999999" hidden="1" x14ac:dyDescent="0.2"/>
    <row r="35826" ht="10.199999999999999" hidden="1" x14ac:dyDescent="0.2"/>
    <row r="35827" ht="10.199999999999999" hidden="1" x14ac:dyDescent="0.2"/>
    <row r="35828" ht="10.199999999999999" hidden="1" x14ac:dyDescent="0.2"/>
    <row r="35829" ht="10.199999999999999" hidden="1" x14ac:dyDescent="0.2"/>
    <row r="35830" ht="10.199999999999999" hidden="1" x14ac:dyDescent="0.2"/>
    <row r="35831" ht="10.199999999999999" hidden="1" x14ac:dyDescent="0.2"/>
    <row r="35832" ht="10.199999999999999" hidden="1" x14ac:dyDescent="0.2"/>
    <row r="35833" ht="10.199999999999999" hidden="1" x14ac:dyDescent="0.2"/>
    <row r="35834" ht="10.199999999999999" hidden="1" x14ac:dyDescent="0.2"/>
    <row r="35835" ht="10.199999999999999" hidden="1" x14ac:dyDescent="0.2"/>
    <row r="35836" ht="10.199999999999999" hidden="1" x14ac:dyDescent="0.2"/>
    <row r="35837" ht="10.199999999999999" hidden="1" x14ac:dyDescent="0.2"/>
    <row r="35838" ht="10.199999999999999" hidden="1" x14ac:dyDescent="0.2"/>
    <row r="35839" ht="10.199999999999999" hidden="1" x14ac:dyDescent="0.2"/>
    <row r="35840" ht="10.199999999999999" hidden="1" x14ac:dyDescent="0.2"/>
    <row r="35841" ht="10.199999999999999" hidden="1" x14ac:dyDescent="0.2"/>
    <row r="35842" ht="10.199999999999999" hidden="1" x14ac:dyDescent="0.2"/>
    <row r="35843" ht="10.199999999999999" hidden="1" x14ac:dyDescent="0.2"/>
    <row r="35844" ht="10.199999999999999" hidden="1" x14ac:dyDescent="0.2"/>
    <row r="35845" ht="10.199999999999999" hidden="1" x14ac:dyDescent="0.2"/>
    <row r="35846" ht="10.199999999999999" hidden="1" x14ac:dyDescent="0.2"/>
    <row r="35847" ht="10.199999999999999" hidden="1" x14ac:dyDescent="0.2"/>
    <row r="35848" ht="10.199999999999999" hidden="1" x14ac:dyDescent="0.2"/>
    <row r="35849" ht="10.199999999999999" hidden="1" x14ac:dyDescent="0.2"/>
    <row r="35850" ht="10.199999999999999" hidden="1" x14ac:dyDescent="0.2"/>
    <row r="35851" ht="10.199999999999999" hidden="1" x14ac:dyDescent="0.2"/>
    <row r="35852" ht="10.199999999999999" hidden="1" x14ac:dyDescent="0.2"/>
    <row r="35853" ht="10.199999999999999" hidden="1" x14ac:dyDescent="0.2"/>
    <row r="35854" ht="10.199999999999999" hidden="1" x14ac:dyDescent="0.2"/>
    <row r="35855" ht="10.199999999999999" hidden="1" x14ac:dyDescent="0.2"/>
    <row r="35856" ht="10.199999999999999" hidden="1" x14ac:dyDescent="0.2"/>
    <row r="35857" ht="10.199999999999999" hidden="1" x14ac:dyDescent="0.2"/>
    <row r="35858" ht="10.199999999999999" hidden="1" x14ac:dyDescent="0.2"/>
    <row r="35859" ht="10.199999999999999" hidden="1" x14ac:dyDescent="0.2"/>
    <row r="35860" ht="10.199999999999999" hidden="1" x14ac:dyDescent="0.2"/>
    <row r="35861" ht="10.199999999999999" hidden="1" x14ac:dyDescent="0.2"/>
    <row r="35862" ht="10.199999999999999" hidden="1" x14ac:dyDescent="0.2"/>
    <row r="35863" ht="10.199999999999999" hidden="1" x14ac:dyDescent="0.2"/>
    <row r="35864" ht="10.199999999999999" hidden="1" x14ac:dyDescent="0.2"/>
    <row r="35865" ht="10.199999999999999" hidden="1" x14ac:dyDescent="0.2"/>
    <row r="35866" ht="10.199999999999999" hidden="1" x14ac:dyDescent="0.2"/>
    <row r="35867" ht="10.199999999999999" hidden="1" x14ac:dyDescent="0.2"/>
    <row r="35868" ht="10.199999999999999" hidden="1" x14ac:dyDescent="0.2"/>
    <row r="35869" ht="10.199999999999999" hidden="1" x14ac:dyDescent="0.2"/>
    <row r="35870" ht="10.199999999999999" hidden="1" x14ac:dyDescent="0.2"/>
    <row r="35871" ht="10.199999999999999" hidden="1" x14ac:dyDescent="0.2"/>
    <row r="35872" ht="10.199999999999999" hidden="1" x14ac:dyDescent="0.2"/>
    <row r="35873" ht="10.199999999999999" hidden="1" x14ac:dyDescent="0.2"/>
    <row r="35874" ht="10.199999999999999" hidden="1" x14ac:dyDescent="0.2"/>
    <row r="35875" ht="10.199999999999999" hidden="1" x14ac:dyDescent="0.2"/>
    <row r="35876" ht="10.199999999999999" hidden="1" x14ac:dyDescent="0.2"/>
    <row r="35877" ht="10.199999999999999" hidden="1" x14ac:dyDescent="0.2"/>
    <row r="35878" ht="10.199999999999999" hidden="1" x14ac:dyDescent="0.2"/>
    <row r="35879" ht="10.199999999999999" hidden="1" x14ac:dyDescent="0.2"/>
    <row r="35880" ht="10.199999999999999" hidden="1" x14ac:dyDescent="0.2"/>
    <row r="35881" ht="10.199999999999999" hidden="1" x14ac:dyDescent="0.2"/>
    <row r="35882" ht="10.199999999999999" hidden="1" x14ac:dyDescent="0.2"/>
    <row r="35883" ht="10.199999999999999" hidden="1" x14ac:dyDescent="0.2"/>
    <row r="35884" ht="10.199999999999999" hidden="1" x14ac:dyDescent="0.2"/>
    <row r="35885" ht="10.199999999999999" hidden="1" x14ac:dyDescent="0.2"/>
    <row r="35886" ht="10.199999999999999" hidden="1" x14ac:dyDescent="0.2"/>
    <row r="35887" ht="10.199999999999999" hidden="1" x14ac:dyDescent="0.2"/>
    <row r="35888" ht="10.199999999999999" hidden="1" x14ac:dyDescent="0.2"/>
    <row r="35889" ht="10.199999999999999" hidden="1" x14ac:dyDescent="0.2"/>
    <row r="35890" ht="10.199999999999999" hidden="1" x14ac:dyDescent="0.2"/>
    <row r="35891" ht="10.199999999999999" hidden="1" x14ac:dyDescent="0.2"/>
    <row r="35892" ht="10.199999999999999" hidden="1" x14ac:dyDescent="0.2"/>
    <row r="35893" ht="10.199999999999999" hidden="1" x14ac:dyDescent="0.2"/>
    <row r="35894" ht="10.199999999999999" hidden="1" x14ac:dyDescent="0.2"/>
    <row r="35895" ht="10.199999999999999" hidden="1" x14ac:dyDescent="0.2"/>
    <row r="35896" ht="10.199999999999999" hidden="1" x14ac:dyDescent="0.2"/>
    <row r="35897" ht="10.199999999999999" hidden="1" x14ac:dyDescent="0.2"/>
    <row r="35898" ht="10.199999999999999" hidden="1" x14ac:dyDescent="0.2"/>
    <row r="35899" ht="10.199999999999999" hidden="1" x14ac:dyDescent="0.2"/>
    <row r="35900" ht="10.199999999999999" hidden="1" x14ac:dyDescent="0.2"/>
    <row r="35901" ht="10.199999999999999" hidden="1" x14ac:dyDescent="0.2"/>
    <row r="35902" ht="10.199999999999999" hidden="1" x14ac:dyDescent="0.2"/>
    <row r="35903" ht="10.199999999999999" hidden="1" x14ac:dyDescent="0.2"/>
    <row r="35904" ht="10.199999999999999" hidden="1" x14ac:dyDescent="0.2"/>
    <row r="35905" ht="10.199999999999999" hidden="1" x14ac:dyDescent="0.2"/>
    <row r="35906" ht="10.199999999999999" hidden="1" x14ac:dyDescent="0.2"/>
    <row r="35907" ht="10.199999999999999" hidden="1" x14ac:dyDescent="0.2"/>
    <row r="35908" ht="10.199999999999999" hidden="1" x14ac:dyDescent="0.2"/>
    <row r="35909" ht="10.199999999999999" hidden="1" x14ac:dyDescent="0.2"/>
    <row r="35910" ht="10.199999999999999" hidden="1" x14ac:dyDescent="0.2"/>
    <row r="35911" ht="10.199999999999999" hidden="1" x14ac:dyDescent="0.2"/>
    <row r="35912" ht="10.199999999999999" hidden="1" x14ac:dyDescent="0.2"/>
    <row r="35913" ht="10.199999999999999" hidden="1" x14ac:dyDescent="0.2"/>
    <row r="35914" ht="10.199999999999999" hidden="1" x14ac:dyDescent="0.2"/>
    <row r="35915" ht="10.199999999999999" hidden="1" x14ac:dyDescent="0.2"/>
    <row r="35916" ht="10.199999999999999" hidden="1" x14ac:dyDescent="0.2"/>
    <row r="35917" ht="10.199999999999999" hidden="1" x14ac:dyDescent="0.2"/>
    <row r="35918" ht="10.199999999999999" hidden="1" x14ac:dyDescent="0.2"/>
    <row r="35919" ht="10.199999999999999" hidden="1" x14ac:dyDescent="0.2"/>
    <row r="35920" ht="10.199999999999999" hidden="1" x14ac:dyDescent="0.2"/>
    <row r="35921" ht="10.199999999999999" hidden="1" x14ac:dyDescent="0.2"/>
    <row r="35922" ht="10.199999999999999" hidden="1" x14ac:dyDescent="0.2"/>
    <row r="35923" ht="10.199999999999999" hidden="1" x14ac:dyDescent="0.2"/>
    <row r="35924" ht="10.199999999999999" hidden="1" x14ac:dyDescent="0.2"/>
    <row r="35925" ht="10.199999999999999" hidden="1" x14ac:dyDescent="0.2"/>
    <row r="35926" ht="10.199999999999999" hidden="1" x14ac:dyDescent="0.2"/>
    <row r="35927" ht="10.199999999999999" hidden="1" x14ac:dyDescent="0.2"/>
    <row r="35928" ht="10.199999999999999" hidden="1" x14ac:dyDescent="0.2"/>
    <row r="35929" ht="10.199999999999999" hidden="1" x14ac:dyDescent="0.2"/>
    <row r="35930" ht="10.199999999999999" hidden="1" x14ac:dyDescent="0.2"/>
    <row r="35931" ht="10.199999999999999" hidden="1" x14ac:dyDescent="0.2"/>
    <row r="35932" ht="10.199999999999999" hidden="1" x14ac:dyDescent="0.2"/>
    <row r="35933" ht="10.199999999999999" hidden="1" x14ac:dyDescent="0.2"/>
    <row r="35934" ht="10.199999999999999" hidden="1" x14ac:dyDescent="0.2"/>
    <row r="35935" ht="10.199999999999999" hidden="1" x14ac:dyDescent="0.2"/>
    <row r="35936" ht="10.199999999999999" hidden="1" x14ac:dyDescent="0.2"/>
    <row r="35937" ht="10.199999999999999" hidden="1" x14ac:dyDescent="0.2"/>
    <row r="35938" ht="10.199999999999999" hidden="1" x14ac:dyDescent="0.2"/>
    <row r="35939" ht="10.199999999999999" hidden="1" x14ac:dyDescent="0.2"/>
    <row r="35940" ht="10.199999999999999" hidden="1" x14ac:dyDescent="0.2"/>
    <row r="35941" ht="10.199999999999999" hidden="1" x14ac:dyDescent="0.2"/>
    <row r="35942" ht="10.199999999999999" hidden="1" x14ac:dyDescent="0.2"/>
    <row r="35943" ht="10.199999999999999" hidden="1" x14ac:dyDescent="0.2"/>
    <row r="35944" ht="10.199999999999999" hidden="1" x14ac:dyDescent="0.2"/>
    <row r="35945" ht="10.199999999999999" hidden="1" x14ac:dyDescent="0.2"/>
    <row r="35946" ht="10.199999999999999" hidden="1" x14ac:dyDescent="0.2"/>
    <row r="35947" ht="10.199999999999999" hidden="1" x14ac:dyDescent="0.2"/>
    <row r="35948" ht="10.199999999999999" hidden="1" x14ac:dyDescent="0.2"/>
    <row r="35949" ht="10.199999999999999" hidden="1" x14ac:dyDescent="0.2"/>
    <row r="35950" ht="10.199999999999999" hidden="1" x14ac:dyDescent="0.2"/>
    <row r="35951" ht="10.199999999999999" hidden="1" x14ac:dyDescent="0.2"/>
    <row r="35952" ht="10.199999999999999" hidden="1" x14ac:dyDescent="0.2"/>
    <row r="35953" ht="10.199999999999999" hidden="1" x14ac:dyDescent="0.2"/>
    <row r="35954" ht="10.199999999999999" hidden="1" x14ac:dyDescent="0.2"/>
    <row r="35955" ht="10.199999999999999" hidden="1" x14ac:dyDescent="0.2"/>
    <row r="35956" ht="10.199999999999999" hidden="1" x14ac:dyDescent="0.2"/>
    <row r="35957" ht="10.199999999999999" hidden="1" x14ac:dyDescent="0.2"/>
    <row r="35958" ht="10.199999999999999" hidden="1" x14ac:dyDescent="0.2"/>
    <row r="35959" ht="10.199999999999999" hidden="1" x14ac:dyDescent="0.2"/>
    <row r="35960" ht="10.199999999999999" hidden="1" x14ac:dyDescent="0.2"/>
    <row r="35961" ht="10.199999999999999" hidden="1" x14ac:dyDescent="0.2"/>
    <row r="35962" ht="10.199999999999999" hidden="1" x14ac:dyDescent="0.2"/>
    <row r="35963" ht="10.199999999999999" hidden="1" x14ac:dyDescent="0.2"/>
    <row r="35964" ht="10.199999999999999" hidden="1" x14ac:dyDescent="0.2"/>
    <row r="35965" ht="10.199999999999999" hidden="1" x14ac:dyDescent="0.2"/>
    <row r="35966" ht="10.199999999999999" hidden="1" x14ac:dyDescent="0.2"/>
    <row r="35967" ht="10.199999999999999" hidden="1" x14ac:dyDescent="0.2"/>
    <row r="35968" ht="10.199999999999999" hidden="1" x14ac:dyDescent="0.2"/>
    <row r="35969" ht="10.199999999999999" hidden="1" x14ac:dyDescent="0.2"/>
    <row r="35970" ht="10.199999999999999" hidden="1" x14ac:dyDescent="0.2"/>
    <row r="35971" ht="10.199999999999999" hidden="1" x14ac:dyDescent="0.2"/>
    <row r="35972" ht="10.199999999999999" hidden="1" x14ac:dyDescent="0.2"/>
    <row r="35973" ht="10.199999999999999" hidden="1" x14ac:dyDescent="0.2"/>
    <row r="35974" ht="10.199999999999999" hidden="1" x14ac:dyDescent="0.2"/>
    <row r="35975" ht="10.199999999999999" hidden="1" x14ac:dyDescent="0.2"/>
    <row r="35976" ht="10.199999999999999" hidden="1" x14ac:dyDescent="0.2"/>
    <row r="35977" ht="10.199999999999999" hidden="1" x14ac:dyDescent="0.2"/>
    <row r="35978" ht="10.199999999999999" hidden="1" x14ac:dyDescent="0.2"/>
    <row r="35979" ht="10.199999999999999" hidden="1" x14ac:dyDescent="0.2"/>
    <row r="35980" ht="10.199999999999999" hidden="1" x14ac:dyDescent="0.2"/>
    <row r="35981" ht="10.199999999999999" hidden="1" x14ac:dyDescent="0.2"/>
    <row r="35982" ht="10.199999999999999" hidden="1" x14ac:dyDescent="0.2"/>
    <row r="35983" ht="10.199999999999999" hidden="1" x14ac:dyDescent="0.2"/>
    <row r="35984" ht="10.199999999999999" hidden="1" x14ac:dyDescent="0.2"/>
    <row r="35985" ht="10.199999999999999" hidden="1" x14ac:dyDescent="0.2"/>
    <row r="35986" ht="10.199999999999999" hidden="1" x14ac:dyDescent="0.2"/>
    <row r="35987" ht="10.199999999999999" hidden="1" x14ac:dyDescent="0.2"/>
    <row r="35988" ht="10.199999999999999" hidden="1" x14ac:dyDescent="0.2"/>
    <row r="35989" ht="10.199999999999999" hidden="1" x14ac:dyDescent="0.2"/>
    <row r="35990" ht="10.199999999999999" hidden="1" x14ac:dyDescent="0.2"/>
    <row r="35991" ht="10.199999999999999" hidden="1" x14ac:dyDescent="0.2"/>
    <row r="35992" ht="10.199999999999999" hidden="1" x14ac:dyDescent="0.2"/>
    <row r="35993" ht="10.199999999999999" hidden="1" x14ac:dyDescent="0.2"/>
    <row r="35994" ht="10.199999999999999" hidden="1" x14ac:dyDescent="0.2"/>
    <row r="35995" ht="10.199999999999999" hidden="1" x14ac:dyDescent="0.2"/>
    <row r="35996" ht="10.199999999999999" hidden="1" x14ac:dyDescent="0.2"/>
    <row r="35997" ht="10.199999999999999" hidden="1" x14ac:dyDescent="0.2"/>
    <row r="35998" ht="10.199999999999999" hidden="1" x14ac:dyDescent="0.2"/>
    <row r="35999" ht="10.199999999999999" hidden="1" x14ac:dyDescent="0.2"/>
    <row r="36000" ht="10.199999999999999" hidden="1" x14ac:dyDescent="0.2"/>
    <row r="36001" ht="10.199999999999999" hidden="1" x14ac:dyDescent="0.2"/>
    <row r="36002" ht="10.199999999999999" hidden="1" x14ac:dyDescent="0.2"/>
    <row r="36003" ht="10.199999999999999" hidden="1" x14ac:dyDescent="0.2"/>
    <row r="36004" ht="10.199999999999999" hidden="1" x14ac:dyDescent="0.2"/>
    <row r="36005" ht="10.199999999999999" hidden="1" x14ac:dyDescent="0.2"/>
    <row r="36006" ht="10.199999999999999" hidden="1" x14ac:dyDescent="0.2"/>
    <row r="36007" ht="10.199999999999999" hidden="1" x14ac:dyDescent="0.2"/>
    <row r="36008" ht="10.199999999999999" hidden="1" x14ac:dyDescent="0.2"/>
    <row r="36009" ht="10.199999999999999" hidden="1" x14ac:dyDescent="0.2"/>
    <row r="36010" ht="10.199999999999999" hidden="1" x14ac:dyDescent="0.2"/>
    <row r="36011" ht="10.199999999999999" hidden="1" x14ac:dyDescent="0.2"/>
    <row r="36012" ht="10.199999999999999" hidden="1" x14ac:dyDescent="0.2"/>
    <row r="36013" ht="10.199999999999999" hidden="1" x14ac:dyDescent="0.2"/>
    <row r="36014" ht="10.199999999999999" hidden="1" x14ac:dyDescent="0.2"/>
    <row r="36015" ht="10.199999999999999" hidden="1" x14ac:dyDescent="0.2"/>
    <row r="36016" ht="10.199999999999999" hidden="1" x14ac:dyDescent="0.2"/>
    <row r="36017" ht="10.199999999999999" hidden="1" x14ac:dyDescent="0.2"/>
    <row r="36018" ht="10.199999999999999" hidden="1" x14ac:dyDescent="0.2"/>
    <row r="36019" ht="10.199999999999999" hidden="1" x14ac:dyDescent="0.2"/>
    <row r="36020" ht="10.199999999999999" hidden="1" x14ac:dyDescent="0.2"/>
    <row r="36021" ht="10.199999999999999" hidden="1" x14ac:dyDescent="0.2"/>
    <row r="36022" ht="10.199999999999999" hidden="1" x14ac:dyDescent="0.2"/>
    <row r="36023" ht="10.199999999999999" hidden="1" x14ac:dyDescent="0.2"/>
    <row r="36024" ht="10.199999999999999" hidden="1" x14ac:dyDescent="0.2"/>
    <row r="36025" ht="10.199999999999999" hidden="1" x14ac:dyDescent="0.2"/>
    <row r="36026" ht="10.199999999999999" hidden="1" x14ac:dyDescent="0.2"/>
    <row r="36027" ht="10.199999999999999" hidden="1" x14ac:dyDescent="0.2"/>
    <row r="36028" ht="10.199999999999999" hidden="1" x14ac:dyDescent="0.2"/>
    <row r="36029" ht="10.199999999999999" hidden="1" x14ac:dyDescent="0.2"/>
    <row r="36030" ht="10.199999999999999" hidden="1" x14ac:dyDescent="0.2"/>
    <row r="36031" ht="10.199999999999999" hidden="1" x14ac:dyDescent="0.2"/>
    <row r="36032" ht="10.199999999999999" hidden="1" x14ac:dyDescent="0.2"/>
    <row r="36033" ht="10.199999999999999" hidden="1" x14ac:dyDescent="0.2"/>
    <row r="36034" ht="10.199999999999999" hidden="1" x14ac:dyDescent="0.2"/>
    <row r="36035" ht="10.199999999999999" hidden="1" x14ac:dyDescent="0.2"/>
    <row r="36036" ht="10.199999999999999" hidden="1" x14ac:dyDescent="0.2"/>
    <row r="36037" ht="10.199999999999999" hidden="1" x14ac:dyDescent="0.2"/>
    <row r="36038" ht="10.199999999999999" hidden="1" x14ac:dyDescent="0.2"/>
    <row r="36039" ht="10.199999999999999" hidden="1" x14ac:dyDescent="0.2"/>
    <row r="36040" ht="10.199999999999999" hidden="1" x14ac:dyDescent="0.2"/>
    <row r="36041" ht="10.199999999999999" hidden="1" x14ac:dyDescent="0.2"/>
    <row r="36042" ht="10.199999999999999" hidden="1" x14ac:dyDescent="0.2"/>
    <row r="36043" ht="10.199999999999999" hidden="1" x14ac:dyDescent="0.2"/>
    <row r="36044" ht="10.199999999999999" hidden="1" x14ac:dyDescent="0.2"/>
    <row r="36045" ht="10.199999999999999" hidden="1" x14ac:dyDescent="0.2"/>
    <row r="36046" ht="10.199999999999999" hidden="1" x14ac:dyDescent="0.2"/>
    <row r="36047" ht="10.199999999999999" hidden="1" x14ac:dyDescent="0.2"/>
    <row r="36048" ht="10.199999999999999" hidden="1" x14ac:dyDescent="0.2"/>
    <row r="36049" ht="10.199999999999999" hidden="1" x14ac:dyDescent="0.2"/>
    <row r="36050" ht="10.199999999999999" hidden="1" x14ac:dyDescent="0.2"/>
    <row r="36051" ht="10.199999999999999" hidden="1" x14ac:dyDescent="0.2"/>
    <row r="36052" ht="10.199999999999999" hidden="1" x14ac:dyDescent="0.2"/>
    <row r="36053" ht="10.199999999999999" hidden="1" x14ac:dyDescent="0.2"/>
    <row r="36054" ht="10.199999999999999" hidden="1" x14ac:dyDescent="0.2"/>
    <row r="36055" ht="10.199999999999999" hidden="1" x14ac:dyDescent="0.2"/>
    <row r="36056" ht="10.199999999999999" hidden="1" x14ac:dyDescent="0.2"/>
    <row r="36057" ht="10.199999999999999" hidden="1" x14ac:dyDescent="0.2"/>
    <row r="36058" ht="10.199999999999999" hidden="1" x14ac:dyDescent="0.2"/>
    <row r="36059" ht="10.199999999999999" hidden="1" x14ac:dyDescent="0.2"/>
    <row r="36060" ht="10.199999999999999" hidden="1" x14ac:dyDescent="0.2"/>
    <row r="36061" ht="10.199999999999999" hidden="1" x14ac:dyDescent="0.2"/>
    <row r="36062" ht="10.199999999999999" hidden="1" x14ac:dyDescent="0.2"/>
    <row r="36063" ht="10.199999999999999" hidden="1" x14ac:dyDescent="0.2"/>
    <row r="36064" ht="10.199999999999999" hidden="1" x14ac:dyDescent="0.2"/>
    <row r="36065" ht="10.199999999999999" hidden="1" x14ac:dyDescent="0.2"/>
    <row r="36066" ht="10.199999999999999" hidden="1" x14ac:dyDescent="0.2"/>
    <row r="36067" ht="10.199999999999999" hidden="1" x14ac:dyDescent="0.2"/>
    <row r="36068" ht="10.199999999999999" hidden="1" x14ac:dyDescent="0.2"/>
    <row r="36069" ht="10.199999999999999" hidden="1" x14ac:dyDescent="0.2"/>
    <row r="36070" ht="10.199999999999999" hidden="1" x14ac:dyDescent="0.2"/>
    <row r="36071" ht="10.199999999999999" hidden="1" x14ac:dyDescent="0.2"/>
    <row r="36072" ht="10.199999999999999" hidden="1" x14ac:dyDescent="0.2"/>
    <row r="36073" ht="10.199999999999999" hidden="1" x14ac:dyDescent="0.2"/>
    <row r="36074" ht="10.199999999999999" hidden="1" x14ac:dyDescent="0.2"/>
    <row r="36075" ht="10.199999999999999" hidden="1" x14ac:dyDescent="0.2"/>
    <row r="36076" ht="10.199999999999999" hidden="1" x14ac:dyDescent="0.2"/>
    <row r="36077" ht="10.199999999999999" hidden="1" x14ac:dyDescent="0.2"/>
    <row r="36078" ht="10.199999999999999" hidden="1" x14ac:dyDescent="0.2"/>
    <row r="36079" ht="10.199999999999999" hidden="1" x14ac:dyDescent="0.2"/>
    <row r="36080" ht="10.199999999999999" hidden="1" x14ac:dyDescent="0.2"/>
    <row r="36081" ht="10.199999999999999" hidden="1" x14ac:dyDescent="0.2"/>
    <row r="36082" ht="10.199999999999999" hidden="1" x14ac:dyDescent="0.2"/>
    <row r="36083" ht="10.199999999999999" hidden="1" x14ac:dyDescent="0.2"/>
    <row r="36084" ht="10.199999999999999" hidden="1" x14ac:dyDescent="0.2"/>
    <row r="36085" ht="10.199999999999999" hidden="1" x14ac:dyDescent="0.2"/>
    <row r="36086" ht="10.199999999999999" hidden="1" x14ac:dyDescent="0.2"/>
    <row r="36087" ht="10.199999999999999" hidden="1" x14ac:dyDescent="0.2"/>
    <row r="36088" ht="10.199999999999999" hidden="1" x14ac:dyDescent="0.2"/>
    <row r="36089" ht="10.199999999999999" hidden="1" x14ac:dyDescent="0.2"/>
    <row r="36090" ht="10.199999999999999" hidden="1" x14ac:dyDescent="0.2"/>
    <row r="36091" ht="10.199999999999999" hidden="1" x14ac:dyDescent="0.2"/>
    <row r="36092" ht="10.199999999999999" hidden="1" x14ac:dyDescent="0.2"/>
    <row r="36093" ht="10.199999999999999" hidden="1" x14ac:dyDescent="0.2"/>
    <row r="36094" ht="10.199999999999999" hidden="1" x14ac:dyDescent="0.2"/>
    <row r="36095" ht="10.199999999999999" hidden="1" x14ac:dyDescent="0.2"/>
    <row r="36096" ht="10.199999999999999" hidden="1" x14ac:dyDescent="0.2"/>
    <row r="36097" ht="10.199999999999999" hidden="1" x14ac:dyDescent="0.2"/>
    <row r="36098" ht="10.199999999999999" hidden="1" x14ac:dyDescent="0.2"/>
    <row r="36099" ht="10.199999999999999" hidden="1" x14ac:dyDescent="0.2"/>
    <row r="36100" ht="10.199999999999999" hidden="1" x14ac:dyDescent="0.2"/>
    <row r="36101" ht="10.199999999999999" hidden="1" x14ac:dyDescent="0.2"/>
    <row r="36102" ht="10.199999999999999" hidden="1" x14ac:dyDescent="0.2"/>
    <row r="36103" ht="10.199999999999999" hidden="1" x14ac:dyDescent="0.2"/>
    <row r="36104" ht="10.199999999999999" hidden="1" x14ac:dyDescent="0.2"/>
    <row r="36105" ht="10.199999999999999" hidden="1" x14ac:dyDescent="0.2"/>
    <row r="36106" ht="10.199999999999999" hidden="1" x14ac:dyDescent="0.2"/>
    <row r="36107" ht="10.199999999999999" hidden="1" x14ac:dyDescent="0.2"/>
    <row r="36108" ht="10.199999999999999" hidden="1" x14ac:dyDescent="0.2"/>
    <row r="36109" ht="10.199999999999999" hidden="1" x14ac:dyDescent="0.2"/>
    <row r="36110" ht="10.199999999999999" hidden="1" x14ac:dyDescent="0.2"/>
    <row r="36111" ht="10.199999999999999" hidden="1" x14ac:dyDescent="0.2"/>
    <row r="36112" ht="10.199999999999999" hidden="1" x14ac:dyDescent="0.2"/>
    <row r="36113" ht="10.199999999999999" hidden="1" x14ac:dyDescent="0.2"/>
    <row r="36114" ht="10.199999999999999" hidden="1" x14ac:dyDescent="0.2"/>
    <row r="36115" ht="10.199999999999999" hidden="1" x14ac:dyDescent="0.2"/>
    <row r="36116" ht="10.199999999999999" hidden="1" x14ac:dyDescent="0.2"/>
    <row r="36117" ht="10.199999999999999" hidden="1" x14ac:dyDescent="0.2"/>
    <row r="36118" ht="10.199999999999999" hidden="1" x14ac:dyDescent="0.2"/>
    <row r="36119" ht="10.199999999999999" hidden="1" x14ac:dyDescent="0.2"/>
    <row r="36120" ht="10.199999999999999" hidden="1" x14ac:dyDescent="0.2"/>
    <row r="36121" ht="10.199999999999999" hidden="1" x14ac:dyDescent="0.2"/>
    <row r="36122" ht="10.199999999999999" hidden="1" x14ac:dyDescent="0.2"/>
    <row r="36123" ht="10.199999999999999" hidden="1" x14ac:dyDescent="0.2"/>
    <row r="36124" ht="10.199999999999999" hidden="1" x14ac:dyDescent="0.2"/>
    <row r="36125" ht="10.199999999999999" hidden="1" x14ac:dyDescent="0.2"/>
    <row r="36126" ht="10.199999999999999" hidden="1" x14ac:dyDescent="0.2"/>
    <row r="36127" ht="10.199999999999999" hidden="1" x14ac:dyDescent="0.2"/>
    <row r="36128" ht="10.199999999999999" hidden="1" x14ac:dyDescent="0.2"/>
    <row r="36129" ht="10.199999999999999" hidden="1" x14ac:dyDescent="0.2"/>
    <row r="36130" ht="10.199999999999999" hidden="1" x14ac:dyDescent="0.2"/>
    <row r="36131" ht="10.199999999999999" hidden="1" x14ac:dyDescent="0.2"/>
    <row r="36132" ht="10.199999999999999" hidden="1" x14ac:dyDescent="0.2"/>
    <row r="36133" ht="10.199999999999999" hidden="1" x14ac:dyDescent="0.2"/>
    <row r="36134" ht="10.199999999999999" hidden="1" x14ac:dyDescent="0.2"/>
    <row r="36135" ht="10.199999999999999" hidden="1" x14ac:dyDescent="0.2"/>
    <row r="36136" ht="10.199999999999999" hidden="1" x14ac:dyDescent="0.2"/>
    <row r="36137" ht="10.199999999999999" hidden="1" x14ac:dyDescent="0.2"/>
    <row r="36138" ht="10.199999999999999" hidden="1" x14ac:dyDescent="0.2"/>
    <row r="36139" ht="10.199999999999999" hidden="1" x14ac:dyDescent="0.2"/>
    <row r="36140" ht="10.199999999999999" hidden="1" x14ac:dyDescent="0.2"/>
    <row r="36141" ht="10.199999999999999" hidden="1" x14ac:dyDescent="0.2"/>
    <row r="36142" ht="10.199999999999999" hidden="1" x14ac:dyDescent="0.2"/>
    <row r="36143" ht="10.199999999999999" hidden="1" x14ac:dyDescent="0.2"/>
    <row r="36144" ht="10.199999999999999" hidden="1" x14ac:dyDescent="0.2"/>
    <row r="36145" ht="10.199999999999999" hidden="1" x14ac:dyDescent="0.2"/>
    <row r="36146" ht="10.199999999999999" hidden="1" x14ac:dyDescent="0.2"/>
    <row r="36147" ht="10.199999999999999" hidden="1" x14ac:dyDescent="0.2"/>
    <row r="36148" ht="10.199999999999999" hidden="1" x14ac:dyDescent="0.2"/>
    <row r="36149" ht="10.199999999999999" hidden="1" x14ac:dyDescent="0.2"/>
    <row r="36150" ht="10.199999999999999" hidden="1" x14ac:dyDescent="0.2"/>
    <row r="36151" ht="10.199999999999999" hidden="1" x14ac:dyDescent="0.2"/>
    <row r="36152" ht="10.199999999999999" hidden="1" x14ac:dyDescent="0.2"/>
    <row r="36153" ht="10.199999999999999" hidden="1" x14ac:dyDescent="0.2"/>
    <row r="36154" ht="10.199999999999999" hidden="1" x14ac:dyDescent="0.2"/>
    <row r="36155" ht="10.199999999999999" hidden="1" x14ac:dyDescent="0.2"/>
    <row r="36156" ht="10.199999999999999" hidden="1" x14ac:dyDescent="0.2"/>
    <row r="36157" ht="10.199999999999999" hidden="1" x14ac:dyDescent="0.2"/>
    <row r="36158" ht="10.199999999999999" hidden="1" x14ac:dyDescent="0.2"/>
    <row r="36159" ht="10.199999999999999" hidden="1" x14ac:dyDescent="0.2"/>
    <row r="36160" ht="10.199999999999999" hidden="1" x14ac:dyDescent="0.2"/>
    <row r="36161" ht="10.199999999999999" hidden="1" x14ac:dyDescent="0.2"/>
    <row r="36162" ht="10.199999999999999" hidden="1" x14ac:dyDescent="0.2"/>
    <row r="36163" ht="10.199999999999999" hidden="1" x14ac:dyDescent="0.2"/>
    <row r="36164" ht="10.199999999999999" hidden="1" x14ac:dyDescent="0.2"/>
    <row r="36165" ht="10.199999999999999" hidden="1" x14ac:dyDescent="0.2"/>
    <row r="36166" ht="10.199999999999999" hidden="1" x14ac:dyDescent="0.2"/>
    <row r="36167" ht="10.199999999999999" hidden="1" x14ac:dyDescent="0.2"/>
    <row r="36168" ht="10.199999999999999" hidden="1" x14ac:dyDescent="0.2"/>
    <row r="36169" ht="10.199999999999999" hidden="1" x14ac:dyDescent="0.2"/>
    <row r="36170" ht="10.199999999999999" hidden="1" x14ac:dyDescent="0.2"/>
    <row r="36171" ht="10.199999999999999" hidden="1" x14ac:dyDescent="0.2"/>
    <row r="36172" ht="10.199999999999999" hidden="1" x14ac:dyDescent="0.2"/>
    <row r="36173" ht="10.199999999999999" hidden="1" x14ac:dyDescent="0.2"/>
    <row r="36174" ht="10.199999999999999" hidden="1" x14ac:dyDescent="0.2"/>
    <row r="36175" ht="10.199999999999999" hidden="1" x14ac:dyDescent="0.2"/>
    <row r="36176" ht="10.199999999999999" hidden="1" x14ac:dyDescent="0.2"/>
    <row r="36177" ht="10.199999999999999" hidden="1" x14ac:dyDescent="0.2"/>
    <row r="36178" ht="10.199999999999999" hidden="1" x14ac:dyDescent="0.2"/>
    <row r="36179" ht="10.199999999999999" hidden="1" x14ac:dyDescent="0.2"/>
    <row r="36180" ht="10.199999999999999" hidden="1" x14ac:dyDescent="0.2"/>
    <row r="36181" ht="10.199999999999999" hidden="1" x14ac:dyDescent="0.2"/>
    <row r="36182" ht="10.199999999999999" hidden="1" x14ac:dyDescent="0.2"/>
    <row r="36183" ht="10.199999999999999" hidden="1" x14ac:dyDescent="0.2"/>
    <row r="36184" ht="10.199999999999999" hidden="1" x14ac:dyDescent="0.2"/>
    <row r="36185" ht="10.199999999999999" hidden="1" x14ac:dyDescent="0.2"/>
    <row r="36186" ht="10.199999999999999" hidden="1" x14ac:dyDescent="0.2"/>
    <row r="36187" ht="10.199999999999999" hidden="1" x14ac:dyDescent="0.2"/>
    <row r="36188" ht="10.199999999999999" hidden="1" x14ac:dyDescent="0.2"/>
    <row r="36189" ht="10.199999999999999" hidden="1" x14ac:dyDescent="0.2"/>
    <row r="36190" ht="10.199999999999999" hidden="1" x14ac:dyDescent="0.2"/>
    <row r="36191" ht="10.199999999999999" hidden="1" x14ac:dyDescent="0.2"/>
    <row r="36192" ht="10.199999999999999" hidden="1" x14ac:dyDescent="0.2"/>
    <row r="36193" ht="10.199999999999999" hidden="1" x14ac:dyDescent="0.2"/>
    <row r="36194" ht="10.199999999999999" hidden="1" x14ac:dyDescent="0.2"/>
    <row r="36195" ht="10.199999999999999" hidden="1" x14ac:dyDescent="0.2"/>
    <row r="36196" ht="10.199999999999999" hidden="1" x14ac:dyDescent="0.2"/>
    <row r="36197" ht="10.199999999999999" hidden="1" x14ac:dyDescent="0.2"/>
    <row r="36198" ht="10.199999999999999" hidden="1" x14ac:dyDescent="0.2"/>
    <row r="36199" ht="10.199999999999999" hidden="1" x14ac:dyDescent="0.2"/>
    <row r="36200" ht="10.199999999999999" hidden="1" x14ac:dyDescent="0.2"/>
    <row r="36201" ht="10.199999999999999" hidden="1" x14ac:dyDescent="0.2"/>
    <row r="36202" ht="10.199999999999999" hidden="1" x14ac:dyDescent="0.2"/>
    <row r="36203" ht="10.199999999999999" hidden="1" x14ac:dyDescent="0.2"/>
    <row r="36204" ht="10.199999999999999" hidden="1" x14ac:dyDescent="0.2"/>
    <row r="36205" ht="10.199999999999999" hidden="1" x14ac:dyDescent="0.2"/>
    <row r="36206" ht="10.199999999999999" hidden="1" x14ac:dyDescent="0.2"/>
    <row r="36207" ht="10.199999999999999" hidden="1" x14ac:dyDescent="0.2"/>
    <row r="36208" ht="10.199999999999999" hidden="1" x14ac:dyDescent="0.2"/>
    <row r="36209" ht="10.199999999999999" hidden="1" x14ac:dyDescent="0.2"/>
    <row r="36210" ht="10.199999999999999" hidden="1" x14ac:dyDescent="0.2"/>
    <row r="36211" ht="10.199999999999999" hidden="1" x14ac:dyDescent="0.2"/>
    <row r="36212" ht="10.199999999999999" hidden="1" x14ac:dyDescent="0.2"/>
    <row r="36213" ht="10.199999999999999" hidden="1" x14ac:dyDescent="0.2"/>
    <row r="36214" ht="10.199999999999999" hidden="1" x14ac:dyDescent="0.2"/>
    <row r="36215" ht="10.199999999999999" hidden="1" x14ac:dyDescent="0.2"/>
    <row r="36216" ht="10.199999999999999" hidden="1" x14ac:dyDescent="0.2"/>
    <row r="36217" ht="10.199999999999999" hidden="1" x14ac:dyDescent="0.2"/>
    <row r="36218" ht="10.199999999999999" hidden="1" x14ac:dyDescent="0.2"/>
    <row r="36219" ht="10.199999999999999" hidden="1" x14ac:dyDescent="0.2"/>
    <row r="36220" ht="10.199999999999999" hidden="1" x14ac:dyDescent="0.2"/>
    <row r="36221" ht="10.199999999999999" hidden="1" x14ac:dyDescent="0.2"/>
    <row r="36222" ht="10.199999999999999" hidden="1" x14ac:dyDescent="0.2"/>
    <row r="36223" ht="10.199999999999999" hidden="1" x14ac:dyDescent="0.2"/>
    <row r="36224" ht="10.199999999999999" hidden="1" x14ac:dyDescent="0.2"/>
    <row r="36225" ht="10.199999999999999" hidden="1" x14ac:dyDescent="0.2"/>
    <row r="36226" ht="10.199999999999999" hidden="1" x14ac:dyDescent="0.2"/>
    <row r="36227" ht="10.199999999999999" hidden="1" x14ac:dyDescent="0.2"/>
    <row r="36228" ht="10.199999999999999" hidden="1" x14ac:dyDescent="0.2"/>
    <row r="36229" ht="10.199999999999999" hidden="1" x14ac:dyDescent="0.2"/>
    <row r="36230" ht="10.199999999999999" hidden="1" x14ac:dyDescent="0.2"/>
    <row r="36231" ht="10.199999999999999" hidden="1" x14ac:dyDescent="0.2"/>
    <row r="36232" ht="10.199999999999999" hidden="1" x14ac:dyDescent="0.2"/>
    <row r="36233" ht="10.199999999999999" hidden="1" x14ac:dyDescent="0.2"/>
    <row r="36234" ht="10.199999999999999" hidden="1" x14ac:dyDescent="0.2"/>
    <row r="36235" ht="10.199999999999999" hidden="1" x14ac:dyDescent="0.2"/>
    <row r="36236" ht="10.199999999999999" hidden="1" x14ac:dyDescent="0.2"/>
    <row r="36237" ht="10.199999999999999" hidden="1" x14ac:dyDescent="0.2"/>
    <row r="36238" ht="10.199999999999999" hidden="1" x14ac:dyDescent="0.2"/>
    <row r="36239" ht="10.199999999999999" hidden="1" x14ac:dyDescent="0.2"/>
    <row r="36240" ht="10.199999999999999" hidden="1" x14ac:dyDescent="0.2"/>
    <row r="36241" ht="10.199999999999999" hidden="1" x14ac:dyDescent="0.2"/>
    <row r="36242" ht="10.199999999999999" hidden="1" x14ac:dyDescent="0.2"/>
    <row r="36243" ht="10.199999999999999" hidden="1" x14ac:dyDescent="0.2"/>
    <row r="36244" ht="10.199999999999999" hidden="1" x14ac:dyDescent="0.2"/>
    <row r="36245" ht="10.199999999999999" hidden="1" x14ac:dyDescent="0.2"/>
    <row r="36246" ht="10.199999999999999" hidden="1" x14ac:dyDescent="0.2"/>
    <row r="36247" ht="10.199999999999999" hidden="1" x14ac:dyDescent="0.2"/>
    <row r="36248" ht="10.199999999999999" hidden="1" x14ac:dyDescent="0.2"/>
    <row r="36249" ht="10.199999999999999" hidden="1" x14ac:dyDescent="0.2"/>
    <row r="36250" ht="10.199999999999999" hidden="1" x14ac:dyDescent="0.2"/>
    <row r="36251" ht="10.199999999999999" hidden="1" x14ac:dyDescent="0.2"/>
    <row r="36252" ht="10.199999999999999" hidden="1" x14ac:dyDescent="0.2"/>
    <row r="36253" ht="10.199999999999999" hidden="1" x14ac:dyDescent="0.2"/>
    <row r="36254" ht="10.199999999999999" hidden="1" x14ac:dyDescent="0.2"/>
    <row r="36255" ht="10.199999999999999" hidden="1" x14ac:dyDescent="0.2"/>
    <row r="36256" ht="10.199999999999999" hidden="1" x14ac:dyDescent="0.2"/>
    <row r="36257" ht="10.199999999999999" hidden="1" x14ac:dyDescent="0.2"/>
    <row r="36258" ht="10.199999999999999" hidden="1" x14ac:dyDescent="0.2"/>
    <row r="36259" ht="10.199999999999999" hidden="1" x14ac:dyDescent="0.2"/>
    <row r="36260" ht="10.199999999999999" hidden="1" x14ac:dyDescent="0.2"/>
    <row r="36261" ht="10.199999999999999" hidden="1" x14ac:dyDescent="0.2"/>
    <row r="36262" ht="10.199999999999999" hidden="1" x14ac:dyDescent="0.2"/>
    <row r="36263" ht="10.199999999999999" hidden="1" x14ac:dyDescent="0.2"/>
    <row r="36264" ht="10.199999999999999" hidden="1" x14ac:dyDescent="0.2"/>
    <row r="36265" ht="10.199999999999999" hidden="1" x14ac:dyDescent="0.2"/>
    <row r="36266" ht="10.199999999999999" hidden="1" x14ac:dyDescent="0.2"/>
    <row r="36267" ht="10.199999999999999" hidden="1" x14ac:dyDescent="0.2"/>
    <row r="36268" ht="10.199999999999999" hidden="1" x14ac:dyDescent="0.2"/>
    <row r="36269" ht="10.199999999999999" hidden="1" x14ac:dyDescent="0.2"/>
    <row r="36270" ht="10.199999999999999" hidden="1" x14ac:dyDescent="0.2"/>
    <row r="36271" ht="10.199999999999999" hidden="1" x14ac:dyDescent="0.2"/>
    <row r="36272" ht="10.199999999999999" hidden="1" x14ac:dyDescent="0.2"/>
    <row r="36273" ht="10.199999999999999" hidden="1" x14ac:dyDescent="0.2"/>
    <row r="36274" ht="10.199999999999999" hidden="1" x14ac:dyDescent="0.2"/>
    <row r="36275" ht="10.199999999999999" hidden="1" x14ac:dyDescent="0.2"/>
    <row r="36276" ht="10.199999999999999" hidden="1" x14ac:dyDescent="0.2"/>
    <row r="36277" ht="10.199999999999999" hidden="1" x14ac:dyDescent="0.2"/>
    <row r="36278" ht="10.199999999999999" hidden="1" x14ac:dyDescent="0.2"/>
    <row r="36279" ht="10.199999999999999" hidden="1" x14ac:dyDescent="0.2"/>
    <row r="36280" ht="10.199999999999999" hidden="1" x14ac:dyDescent="0.2"/>
    <row r="36281" ht="10.199999999999999" hidden="1" x14ac:dyDescent="0.2"/>
    <row r="36282" ht="10.199999999999999" hidden="1" x14ac:dyDescent="0.2"/>
    <row r="36283" ht="10.199999999999999" hidden="1" x14ac:dyDescent="0.2"/>
    <row r="36284" ht="10.199999999999999" hidden="1" x14ac:dyDescent="0.2"/>
    <row r="36285" ht="10.199999999999999" hidden="1" x14ac:dyDescent="0.2"/>
    <row r="36286" ht="10.199999999999999" hidden="1" x14ac:dyDescent="0.2"/>
    <row r="36287" ht="10.199999999999999" hidden="1" x14ac:dyDescent="0.2"/>
    <row r="36288" ht="10.199999999999999" hidden="1" x14ac:dyDescent="0.2"/>
    <row r="36289" ht="10.199999999999999" hidden="1" x14ac:dyDescent="0.2"/>
    <row r="36290" ht="10.199999999999999" hidden="1" x14ac:dyDescent="0.2"/>
    <row r="36291" ht="10.199999999999999" hidden="1" x14ac:dyDescent="0.2"/>
    <row r="36292" ht="10.199999999999999" hidden="1" x14ac:dyDescent="0.2"/>
    <row r="36293" ht="10.199999999999999" hidden="1" x14ac:dyDescent="0.2"/>
    <row r="36294" ht="10.199999999999999" hidden="1" x14ac:dyDescent="0.2"/>
    <row r="36295" ht="10.199999999999999" hidden="1" x14ac:dyDescent="0.2"/>
    <row r="36296" ht="10.199999999999999" hidden="1" x14ac:dyDescent="0.2"/>
    <row r="36297" ht="10.199999999999999" hidden="1" x14ac:dyDescent="0.2"/>
    <row r="36298" ht="10.199999999999999" hidden="1" x14ac:dyDescent="0.2"/>
    <row r="36299" ht="10.199999999999999" hidden="1" x14ac:dyDescent="0.2"/>
    <row r="36300" ht="10.199999999999999" hidden="1" x14ac:dyDescent="0.2"/>
    <row r="36301" ht="10.199999999999999" hidden="1" x14ac:dyDescent="0.2"/>
    <row r="36302" ht="10.199999999999999" hidden="1" x14ac:dyDescent="0.2"/>
    <row r="36303" ht="10.199999999999999" hidden="1" x14ac:dyDescent="0.2"/>
    <row r="36304" ht="10.199999999999999" hidden="1" x14ac:dyDescent="0.2"/>
    <row r="36305" ht="10.199999999999999" hidden="1" x14ac:dyDescent="0.2"/>
    <row r="36306" ht="10.199999999999999" hidden="1" x14ac:dyDescent="0.2"/>
    <row r="36307" ht="10.199999999999999" hidden="1" x14ac:dyDescent="0.2"/>
    <row r="36308" ht="10.199999999999999" hidden="1" x14ac:dyDescent="0.2"/>
    <row r="36309" ht="10.199999999999999" hidden="1" x14ac:dyDescent="0.2"/>
    <row r="36310" ht="10.199999999999999" hidden="1" x14ac:dyDescent="0.2"/>
    <row r="36311" ht="10.199999999999999" hidden="1" x14ac:dyDescent="0.2"/>
    <row r="36312" ht="10.199999999999999" hidden="1" x14ac:dyDescent="0.2"/>
    <row r="36313" ht="10.199999999999999" hidden="1" x14ac:dyDescent="0.2"/>
    <row r="36314" ht="10.199999999999999" hidden="1" x14ac:dyDescent="0.2"/>
    <row r="36315" ht="10.199999999999999" hidden="1" x14ac:dyDescent="0.2"/>
    <row r="36316" ht="10.199999999999999" hidden="1" x14ac:dyDescent="0.2"/>
    <row r="36317" ht="10.199999999999999" hidden="1" x14ac:dyDescent="0.2"/>
    <row r="36318" ht="10.199999999999999" hidden="1" x14ac:dyDescent="0.2"/>
    <row r="36319" ht="10.199999999999999" hidden="1" x14ac:dyDescent="0.2"/>
    <row r="36320" ht="10.199999999999999" hidden="1" x14ac:dyDescent="0.2"/>
    <row r="36321" ht="10.199999999999999" hidden="1" x14ac:dyDescent="0.2"/>
    <row r="36322" ht="10.199999999999999" hidden="1" x14ac:dyDescent="0.2"/>
    <row r="36323" ht="10.199999999999999" hidden="1" x14ac:dyDescent="0.2"/>
    <row r="36324" ht="10.199999999999999" hidden="1" x14ac:dyDescent="0.2"/>
    <row r="36325" ht="10.199999999999999" hidden="1" x14ac:dyDescent="0.2"/>
    <row r="36326" ht="10.199999999999999" hidden="1" x14ac:dyDescent="0.2"/>
    <row r="36327" ht="10.199999999999999" hidden="1" x14ac:dyDescent="0.2"/>
    <row r="36328" ht="10.199999999999999" hidden="1" x14ac:dyDescent="0.2"/>
    <row r="36329" ht="10.199999999999999" hidden="1" x14ac:dyDescent="0.2"/>
    <row r="36330" ht="10.199999999999999" hidden="1" x14ac:dyDescent="0.2"/>
    <row r="36331" ht="10.199999999999999" hidden="1" x14ac:dyDescent="0.2"/>
    <row r="36332" ht="10.199999999999999" hidden="1" x14ac:dyDescent="0.2"/>
    <row r="36333" ht="10.199999999999999" hidden="1" x14ac:dyDescent="0.2"/>
    <row r="36334" ht="10.199999999999999" hidden="1" x14ac:dyDescent="0.2"/>
    <row r="36335" ht="10.199999999999999" hidden="1" x14ac:dyDescent="0.2"/>
    <row r="36336" ht="10.199999999999999" hidden="1" x14ac:dyDescent="0.2"/>
    <row r="36337" ht="10.199999999999999" hidden="1" x14ac:dyDescent="0.2"/>
    <row r="36338" ht="10.199999999999999" hidden="1" x14ac:dyDescent="0.2"/>
    <row r="36339" ht="10.199999999999999" hidden="1" x14ac:dyDescent="0.2"/>
    <row r="36340" ht="10.199999999999999" hidden="1" x14ac:dyDescent="0.2"/>
    <row r="36341" ht="10.199999999999999" hidden="1" x14ac:dyDescent="0.2"/>
    <row r="36342" ht="10.199999999999999" hidden="1" x14ac:dyDescent="0.2"/>
    <row r="36343" ht="10.199999999999999" hidden="1" x14ac:dyDescent="0.2"/>
    <row r="36344" ht="10.199999999999999" hidden="1" x14ac:dyDescent="0.2"/>
    <row r="36345" ht="10.199999999999999" hidden="1" x14ac:dyDescent="0.2"/>
    <row r="36346" ht="10.199999999999999" hidden="1" x14ac:dyDescent="0.2"/>
    <row r="36347" ht="10.199999999999999" hidden="1" x14ac:dyDescent="0.2"/>
    <row r="36348" ht="10.199999999999999" hidden="1" x14ac:dyDescent="0.2"/>
    <row r="36349" ht="10.199999999999999" hidden="1" x14ac:dyDescent="0.2"/>
    <row r="36350" ht="10.199999999999999" hidden="1" x14ac:dyDescent="0.2"/>
    <row r="36351" ht="10.199999999999999" hidden="1" x14ac:dyDescent="0.2"/>
    <row r="36352" ht="10.199999999999999" hidden="1" x14ac:dyDescent="0.2"/>
    <row r="36353" ht="10.199999999999999" hidden="1" x14ac:dyDescent="0.2"/>
    <row r="36354" ht="10.199999999999999" hidden="1" x14ac:dyDescent="0.2"/>
    <row r="36355" ht="10.199999999999999" hidden="1" x14ac:dyDescent="0.2"/>
    <row r="36356" ht="10.199999999999999" hidden="1" x14ac:dyDescent="0.2"/>
    <row r="36357" ht="10.199999999999999" hidden="1" x14ac:dyDescent="0.2"/>
    <row r="36358" ht="10.199999999999999" hidden="1" x14ac:dyDescent="0.2"/>
    <row r="36359" ht="10.199999999999999" hidden="1" x14ac:dyDescent="0.2"/>
    <row r="36360" ht="10.199999999999999" hidden="1" x14ac:dyDescent="0.2"/>
    <row r="36361" ht="10.199999999999999" hidden="1" x14ac:dyDescent="0.2"/>
    <row r="36362" ht="10.199999999999999" hidden="1" x14ac:dyDescent="0.2"/>
    <row r="36363" ht="10.199999999999999" hidden="1" x14ac:dyDescent="0.2"/>
    <row r="36364" ht="10.199999999999999" hidden="1" x14ac:dyDescent="0.2"/>
    <row r="36365" ht="10.199999999999999" hidden="1" x14ac:dyDescent="0.2"/>
    <row r="36366" ht="10.199999999999999" hidden="1" x14ac:dyDescent="0.2"/>
    <row r="36367" ht="10.199999999999999" hidden="1" x14ac:dyDescent="0.2"/>
    <row r="36368" ht="10.199999999999999" hidden="1" x14ac:dyDescent="0.2"/>
    <row r="36369" ht="10.199999999999999" hidden="1" x14ac:dyDescent="0.2"/>
    <row r="36370" ht="10.199999999999999" hidden="1" x14ac:dyDescent="0.2"/>
    <row r="36371" ht="10.199999999999999" hidden="1" x14ac:dyDescent="0.2"/>
    <row r="36372" ht="10.199999999999999" hidden="1" x14ac:dyDescent="0.2"/>
    <row r="36373" ht="10.199999999999999" hidden="1" x14ac:dyDescent="0.2"/>
    <row r="36374" ht="10.199999999999999" hidden="1" x14ac:dyDescent="0.2"/>
    <row r="36375" ht="10.199999999999999" hidden="1" x14ac:dyDescent="0.2"/>
    <row r="36376" ht="10.199999999999999" hidden="1" x14ac:dyDescent="0.2"/>
    <row r="36377" ht="10.199999999999999" hidden="1" x14ac:dyDescent="0.2"/>
    <row r="36378" ht="10.199999999999999" hidden="1" x14ac:dyDescent="0.2"/>
    <row r="36379" ht="10.199999999999999" hidden="1" x14ac:dyDescent="0.2"/>
    <row r="36380" ht="10.199999999999999" hidden="1" x14ac:dyDescent="0.2"/>
    <row r="36381" ht="10.199999999999999" hidden="1" x14ac:dyDescent="0.2"/>
    <row r="36382" ht="10.199999999999999" hidden="1" x14ac:dyDescent="0.2"/>
    <row r="36383" ht="10.199999999999999" hidden="1" x14ac:dyDescent="0.2"/>
    <row r="36384" ht="10.199999999999999" hidden="1" x14ac:dyDescent="0.2"/>
    <row r="36385" ht="10.199999999999999" hidden="1" x14ac:dyDescent="0.2"/>
    <row r="36386" ht="10.199999999999999" hidden="1" x14ac:dyDescent="0.2"/>
    <row r="36387" ht="10.199999999999999" hidden="1" x14ac:dyDescent="0.2"/>
    <row r="36388" ht="10.199999999999999" hidden="1" x14ac:dyDescent="0.2"/>
    <row r="36389" ht="10.199999999999999" hidden="1" x14ac:dyDescent="0.2"/>
    <row r="36390" ht="10.199999999999999" hidden="1" x14ac:dyDescent="0.2"/>
    <row r="36391" ht="10.199999999999999" hidden="1" x14ac:dyDescent="0.2"/>
    <row r="36392" ht="10.199999999999999" hidden="1" x14ac:dyDescent="0.2"/>
    <row r="36393" ht="10.199999999999999" hidden="1" x14ac:dyDescent="0.2"/>
    <row r="36394" ht="10.199999999999999" hidden="1" x14ac:dyDescent="0.2"/>
    <row r="36395" ht="10.199999999999999" hidden="1" x14ac:dyDescent="0.2"/>
    <row r="36396" ht="10.199999999999999" hidden="1" x14ac:dyDescent="0.2"/>
    <row r="36397" ht="10.199999999999999" hidden="1" x14ac:dyDescent="0.2"/>
    <row r="36398" ht="10.199999999999999" hidden="1" x14ac:dyDescent="0.2"/>
    <row r="36399" ht="10.199999999999999" hidden="1" x14ac:dyDescent="0.2"/>
    <row r="36400" ht="10.199999999999999" hidden="1" x14ac:dyDescent="0.2"/>
    <row r="36401" ht="10.199999999999999" hidden="1" x14ac:dyDescent="0.2"/>
    <row r="36402" ht="10.199999999999999" hidden="1" x14ac:dyDescent="0.2"/>
    <row r="36403" ht="10.199999999999999" hidden="1" x14ac:dyDescent="0.2"/>
    <row r="36404" ht="10.199999999999999" hidden="1" x14ac:dyDescent="0.2"/>
    <row r="36405" ht="10.199999999999999" hidden="1" x14ac:dyDescent="0.2"/>
    <row r="36406" ht="10.199999999999999" hidden="1" x14ac:dyDescent="0.2"/>
    <row r="36407" ht="10.199999999999999" hidden="1" x14ac:dyDescent="0.2"/>
    <row r="36408" ht="10.199999999999999" hidden="1" x14ac:dyDescent="0.2"/>
    <row r="36409" ht="10.199999999999999" hidden="1" x14ac:dyDescent="0.2"/>
    <row r="36410" ht="10.199999999999999" hidden="1" x14ac:dyDescent="0.2"/>
    <row r="36411" ht="10.199999999999999" hidden="1" x14ac:dyDescent="0.2"/>
    <row r="36412" ht="10.199999999999999" hidden="1" x14ac:dyDescent="0.2"/>
    <row r="36413" ht="10.199999999999999" hidden="1" x14ac:dyDescent="0.2"/>
    <row r="36414" ht="10.199999999999999" hidden="1" x14ac:dyDescent="0.2"/>
    <row r="36415" ht="10.199999999999999" hidden="1" x14ac:dyDescent="0.2"/>
    <row r="36416" ht="10.199999999999999" hidden="1" x14ac:dyDescent="0.2"/>
    <row r="36417" ht="10.199999999999999" hidden="1" x14ac:dyDescent="0.2"/>
    <row r="36418" ht="10.199999999999999" hidden="1" x14ac:dyDescent="0.2"/>
    <row r="36419" ht="10.199999999999999" hidden="1" x14ac:dyDescent="0.2"/>
    <row r="36420" ht="10.199999999999999" hidden="1" x14ac:dyDescent="0.2"/>
    <row r="36421" ht="10.199999999999999" hidden="1" x14ac:dyDescent="0.2"/>
    <row r="36422" ht="10.199999999999999" hidden="1" x14ac:dyDescent="0.2"/>
    <row r="36423" ht="10.199999999999999" hidden="1" x14ac:dyDescent="0.2"/>
    <row r="36424" ht="10.199999999999999" hidden="1" x14ac:dyDescent="0.2"/>
    <row r="36425" ht="10.199999999999999" hidden="1" x14ac:dyDescent="0.2"/>
    <row r="36426" ht="10.199999999999999" hidden="1" x14ac:dyDescent="0.2"/>
    <row r="36427" ht="10.199999999999999" hidden="1" x14ac:dyDescent="0.2"/>
    <row r="36428" ht="10.199999999999999" hidden="1" x14ac:dyDescent="0.2"/>
    <row r="36429" ht="10.199999999999999" hidden="1" x14ac:dyDescent="0.2"/>
    <row r="36430" ht="10.199999999999999" hidden="1" x14ac:dyDescent="0.2"/>
    <row r="36431" ht="10.199999999999999" hidden="1" x14ac:dyDescent="0.2"/>
    <row r="36432" ht="10.199999999999999" hidden="1" x14ac:dyDescent="0.2"/>
    <row r="36433" ht="10.199999999999999" hidden="1" x14ac:dyDescent="0.2"/>
    <row r="36434" ht="10.199999999999999" hidden="1" x14ac:dyDescent="0.2"/>
    <row r="36435" ht="10.199999999999999" hidden="1" x14ac:dyDescent="0.2"/>
    <row r="36436" ht="10.199999999999999" hidden="1" x14ac:dyDescent="0.2"/>
    <row r="36437" ht="10.199999999999999" hidden="1" x14ac:dyDescent="0.2"/>
    <row r="36438" ht="10.199999999999999" hidden="1" x14ac:dyDescent="0.2"/>
    <row r="36439" ht="10.199999999999999" hidden="1" x14ac:dyDescent="0.2"/>
    <row r="36440" ht="10.199999999999999" hidden="1" x14ac:dyDescent="0.2"/>
    <row r="36441" ht="10.199999999999999" hidden="1" x14ac:dyDescent="0.2"/>
    <row r="36442" ht="10.199999999999999" hidden="1" x14ac:dyDescent="0.2"/>
    <row r="36443" ht="10.199999999999999" hidden="1" x14ac:dyDescent="0.2"/>
    <row r="36444" ht="10.199999999999999" hidden="1" x14ac:dyDescent="0.2"/>
    <row r="36445" ht="10.199999999999999" hidden="1" x14ac:dyDescent="0.2"/>
    <row r="36446" ht="10.199999999999999" hidden="1" x14ac:dyDescent="0.2"/>
    <row r="36447" ht="10.199999999999999" hidden="1" x14ac:dyDescent="0.2"/>
    <row r="36448" ht="10.199999999999999" hidden="1" x14ac:dyDescent="0.2"/>
    <row r="36449" ht="10.199999999999999" hidden="1" x14ac:dyDescent="0.2"/>
    <row r="36450" ht="10.199999999999999" hidden="1" x14ac:dyDescent="0.2"/>
    <row r="36451" ht="10.199999999999999" hidden="1" x14ac:dyDescent="0.2"/>
    <row r="36452" ht="10.199999999999999" hidden="1" x14ac:dyDescent="0.2"/>
    <row r="36453" ht="10.199999999999999" hidden="1" x14ac:dyDescent="0.2"/>
    <row r="36454" ht="10.199999999999999" hidden="1" x14ac:dyDescent="0.2"/>
    <row r="36455" ht="10.199999999999999" hidden="1" x14ac:dyDescent="0.2"/>
    <row r="36456" ht="10.199999999999999" hidden="1" x14ac:dyDescent="0.2"/>
    <row r="36457" ht="10.199999999999999" hidden="1" x14ac:dyDescent="0.2"/>
    <row r="36458" ht="10.199999999999999" hidden="1" x14ac:dyDescent="0.2"/>
    <row r="36459" ht="10.199999999999999" hidden="1" x14ac:dyDescent="0.2"/>
    <row r="36460" ht="10.199999999999999" hidden="1" x14ac:dyDescent="0.2"/>
    <row r="36461" ht="10.199999999999999" hidden="1" x14ac:dyDescent="0.2"/>
    <row r="36462" ht="10.199999999999999" hidden="1" x14ac:dyDescent="0.2"/>
    <row r="36463" ht="10.199999999999999" hidden="1" x14ac:dyDescent="0.2"/>
    <row r="36464" ht="10.199999999999999" hidden="1" x14ac:dyDescent="0.2"/>
    <row r="36465" ht="10.199999999999999" hidden="1" x14ac:dyDescent="0.2"/>
    <row r="36466" ht="10.199999999999999" hidden="1" x14ac:dyDescent="0.2"/>
    <row r="36467" ht="10.199999999999999" hidden="1" x14ac:dyDescent="0.2"/>
    <row r="36468" ht="10.199999999999999" hidden="1" x14ac:dyDescent="0.2"/>
    <row r="36469" ht="10.199999999999999" hidden="1" x14ac:dyDescent="0.2"/>
    <row r="36470" ht="10.199999999999999" hidden="1" x14ac:dyDescent="0.2"/>
    <row r="36471" ht="10.199999999999999" hidden="1" x14ac:dyDescent="0.2"/>
    <row r="36472" ht="10.199999999999999" hidden="1" x14ac:dyDescent="0.2"/>
    <row r="36473" ht="10.199999999999999" hidden="1" x14ac:dyDescent="0.2"/>
    <row r="36474" ht="10.199999999999999" hidden="1" x14ac:dyDescent="0.2"/>
    <row r="36475" ht="10.199999999999999" hidden="1" x14ac:dyDescent="0.2"/>
    <row r="36476" ht="10.199999999999999" hidden="1" x14ac:dyDescent="0.2"/>
    <row r="36477" ht="10.199999999999999" hidden="1" x14ac:dyDescent="0.2"/>
    <row r="36478" ht="10.199999999999999" hidden="1" x14ac:dyDescent="0.2"/>
    <row r="36479" ht="10.199999999999999" hidden="1" x14ac:dyDescent="0.2"/>
    <row r="36480" ht="10.199999999999999" hidden="1" x14ac:dyDescent="0.2"/>
    <row r="36481" ht="10.199999999999999" hidden="1" x14ac:dyDescent="0.2"/>
    <row r="36482" ht="10.199999999999999" hidden="1" x14ac:dyDescent="0.2"/>
    <row r="36483" ht="10.199999999999999" hidden="1" x14ac:dyDescent="0.2"/>
    <row r="36484" ht="10.199999999999999" hidden="1" x14ac:dyDescent="0.2"/>
    <row r="36485" ht="10.199999999999999" hidden="1" x14ac:dyDescent="0.2"/>
    <row r="36486" ht="10.199999999999999" hidden="1" x14ac:dyDescent="0.2"/>
    <row r="36487" ht="10.199999999999999" hidden="1" x14ac:dyDescent="0.2"/>
    <row r="36488" ht="10.199999999999999" hidden="1" x14ac:dyDescent="0.2"/>
    <row r="36489" ht="10.199999999999999" hidden="1" x14ac:dyDescent="0.2"/>
    <row r="36490" ht="10.199999999999999" hidden="1" x14ac:dyDescent="0.2"/>
    <row r="36491" ht="10.199999999999999" hidden="1" x14ac:dyDescent="0.2"/>
    <row r="36492" ht="10.199999999999999" hidden="1" x14ac:dyDescent="0.2"/>
    <row r="36493" ht="10.199999999999999" hidden="1" x14ac:dyDescent="0.2"/>
    <row r="36494" ht="10.199999999999999" hidden="1" x14ac:dyDescent="0.2"/>
    <row r="36495" ht="10.199999999999999" hidden="1" x14ac:dyDescent="0.2"/>
    <row r="36496" ht="10.199999999999999" hidden="1" x14ac:dyDescent="0.2"/>
    <row r="36497" ht="10.199999999999999" hidden="1" x14ac:dyDescent="0.2"/>
    <row r="36498" ht="10.199999999999999" hidden="1" x14ac:dyDescent="0.2"/>
    <row r="36499" ht="10.199999999999999" hidden="1" x14ac:dyDescent="0.2"/>
    <row r="36500" ht="10.199999999999999" hidden="1" x14ac:dyDescent="0.2"/>
    <row r="36501" ht="10.199999999999999" hidden="1" x14ac:dyDescent="0.2"/>
    <row r="36502" ht="10.199999999999999" hidden="1" x14ac:dyDescent="0.2"/>
    <row r="36503" ht="10.199999999999999" hidden="1" x14ac:dyDescent="0.2"/>
    <row r="36504" ht="10.199999999999999" hidden="1" x14ac:dyDescent="0.2"/>
    <row r="36505" ht="10.199999999999999" hidden="1" x14ac:dyDescent="0.2"/>
    <row r="36506" ht="10.199999999999999" hidden="1" x14ac:dyDescent="0.2"/>
    <row r="36507" ht="10.199999999999999" hidden="1" x14ac:dyDescent="0.2"/>
    <row r="36508" ht="10.199999999999999" hidden="1" x14ac:dyDescent="0.2"/>
    <row r="36509" ht="10.199999999999999" hidden="1" x14ac:dyDescent="0.2"/>
    <row r="36510" ht="10.199999999999999" hidden="1" x14ac:dyDescent="0.2"/>
    <row r="36511" ht="10.199999999999999" hidden="1" x14ac:dyDescent="0.2"/>
    <row r="36512" ht="10.199999999999999" hidden="1" x14ac:dyDescent="0.2"/>
    <row r="36513" ht="10.199999999999999" hidden="1" x14ac:dyDescent="0.2"/>
    <row r="36514" ht="10.199999999999999" hidden="1" x14ac:dyDescent="0.2"/>
    <row r="36515" ht="10.199999999999999" hidden="1" x14ac:dyDescent="0.2"/>
    <row r="36516" ht="10.199999999999999" hidden="1" x14ac:dyDescent="0.2"/>
    <row r="36517" ht="10.199999999999999" hidden="1" x14ac:dyDescent="0.2"/>
    <row r="36518" ht="10.199999999999999" hidden="1" x14ac:dyDescent="0.2"/>
    <row r="36519" ht="10.199999999999999" hidden="1" x14ac:dyDescent="0.2"/>
    <row r="36520" ht="10.199999999999999" hidden="1" x14ac:dyDescent="0.2"/>
    <row r="36521" ht="10.199999999999999" hidden="1" x14ac:dyDescent="0.2"/>
    <row r="36522" ht="10.199999999999999" hidden="1" x14ac:dyDescent="0.2"/>
    <row r="36523" ht="10.199999999999999" hidden="1" x14ac:dyDescent="0.2"/>
    <row r="36524" ht="10.199999999999999" hidden="1" x14ac:dyDescent="0.2"/>
    <row r="36525" ht="10.199999999999999" hidden="1" x14ac:dyDescent="0.2"/>
    <row r="36526" ht="10.199999999999999" hidden="1" x14ac:dyDescent="0.2"/>
    <row r="36527" ht="10.199999999999999" hidden="1" x14ac:dyDescent="0.2"/>
    <row r="36528" ht="10.199999999999999" hidden="1" x14ac:dyDescent="0.2"/>
    <row r="36529" ht="10.199999999999999" hidden="1" x14ac:dyDescent="0.2"/>
    <row r="36530" ht="10.199999999999999" hidden="1" x14ac:dyDescent="0.2"/>
    <row r="36531" ht="10.199999999999999" hidden="1" x14ac:dyDescent="0.2"/>
    <row r="36532" ht="10.199999999999999" hidden="1" x14ac:dyDescent="0.2"/>
    <row r="36533" ht="10.199999999999999" hidden="1" x14ac:dyDescent="0.2"/>
    <row r="36534" ht="10.199999999999999" hidden="1" x14ac:dyDescent="0.2"/>
    <row r="36535" ht="10.199999999999999" hidden="1" x14ac:dyDescent="0.2"/>
    <row r="36536" ht="10.199999999999999" hidden="1" x14ac:dyDescent="0.2"/>
    <row r="36537" ht="10.199999999999999" hidden="1" x14ac:dyDescent="0.2"/>
    <row r="36538" ht="10.199999999999999" hidden="1" x14ac:dyDescent="0.2"/>
    <row r="36539" ht="10.199999999999999" hidden="1" x14ac:dyDescent="0.2"/>
    <row r="36540" ht="10.199999999999999" hidden="1" x14ac:dyDescent="0.2"/>
    <row r="36541" ht="10.199999999999999" hidden="1" x14ac:dyDescent="0.2"/>
    <row r="36542" ht="10.199999999999999" hidden="1" x14ac:dyDescent="0.2"/>
    <row r="36543" ht="10.199999999999999" hidden="1" x14ac:dyDescent="0.2"/>
    <row r="36544" ht="10.199999999999999" hidden="1" x14ac:dyDescent="0.2"/>
    <row r="36545" ht="10.199999999999999" hidden="1" x14ac:dyDescent="0.2"/>
    <row r="36546" ht="10.199999999999999" hidden="1" x14ac:dyDescent="0.2"/>
    <row r="36547" ht="10.199999999999999" hidden="1" x14ac:dyDescent="0.2"/>
    <row r="36548" ht="10.199999999999999" hidden="1" x14ac:dyDescent="0.2"/>
    <row r="36549" ht="10.199999999999999" hidden="1" x14ac:dyDescent="0.2"/>
    <row r="36550" ht="10.199999999999999" hidden="1" x14ac:dyDescent="0.2"/>
    <row r="36551" ht="10.199999999999999" hidden="1" x14ac:dyDescent="0.2"/>
    <row r="36552" ht="10.199999999999999" hidden="1" x14ac:dyDescent="0.2"/>
    <row r="36553" ht="10.199999999999999" hidden="1" x14ac:dyDescent="0.2"/>
    <row r="36554" ht="10.199999999999999" hidden="1" x14ac:dyDescent="0.2"/>
    <row r="36555" ht="10.199999999999999" hidden="1" x14ac:dyDescent="0.2"/>
    <row r="36556" ht="10.199999999999999" hidden="1" x14ac:dyDescent="0.2"/>
    <row r="36557" ht="10.199999999999999" hidden="1" x14ac:dyDescent="0.2"/>
    <row r="36558" ht="10.199999999999999" hidden="1" x14ac:dyDescent="0.2"/>
    <row r="36559" ht="10.199999999999999" hidden="1" x14ac:dyDescent="0.2"/>
    <row r="36560" ht="10.199999999999999" hidden="1" x14ac:dyDescent="0.2"/>
    <row r="36561" ht="10.199999999999999" hidden="1" x14ac:dyDescent="0.2"/>
    <row r="36562" ht="10.199999999999999" hidden="1" x14ac:dyDescent="0.2"/>
    <row r="36563" ht="10.199999999999999" hidden="1" x14ac:dyDescent="0.2"/>
    <row r="36564" ht="10.199999999999999" hidden="1" x14ac:dyDescent="0.2"/>
    <row r="36565" ht="10.199999999999999" hidden="1" x14ac:dyDescent="0.2"/>
    <row r="36566" ht="10.199999999999999" hidden="1" x14ac:dyDescent="0.2"/>
    <row r="36567" ht="10.199999999999999" hidden="1" x14ac:dyDescent="0.2"/>
    <row r="36568" ht="10.199999999999999" hidden="1" x14ac:dyDescent="0.2"/>
    <row r="36569" ht="10.199999999999999" hidden="1" x14ac:dyDescent="0.2"/>
    <row r="36570" ht="10.199999999999999" hidden="1" x14ac:dyDescent="0.2"/>
    <row r="36571" ht="10.199999999999999" hidden="1" x14ac:dyDescent="0.2"/>
    <row r="36572" ht="10.199999999999999" hidden="1" x14ac:dyDescent="0.2"/>
    <row r="36573" ht="10.199999999999999" hidden="1" x14ac:dyDescent="0.2"/>
    <row r="36574" ht="10.199999999999999" hidden="1" x14ac:dyDescent="0.2"/>
    <row r="36575" ht="10.199999999999999" hidden="1" x14ac:dyDescent="0.2"/>
    <row r="36576" ht="10.199999999999999" hidden="1" x14ac:dyDescent="0.2"/>
    <row r="36577" ht="10.199999999999999" hidden="1" x14ac:dyDescent="0.2"/>
    <row r="36578" ht="10.199999999999999" hidden="1" x14ac:dyDescent="0.2"/>
    <row r="36579" ht="10.199999999999999" hidden="1" x14ac:dyDescent="0.2"/>
    <row r="36580" ht="10.199999999999999" hidden="1" x14ac:dyDescent="0.2"/>
    <row r="36581" ht="10.199999999999999" hidden="1" x14ac:dyDescent="0.2"/>
    <row r="36582" ht="10.199999999999999" hidden="1" x14ac:dyDescent="0.2"/>
    <row r="36583" ht="10.199999999999999" hidden="1" x14ac:dyDescent="0.2"/>
    <row r="36584" ht="10.199999999999999" hidden="1" x14ac:dyDescent="0.2"/>
    <row r="36585" ht="10.199999999999999" hidden="1" x14ac:dyDescent="0.2"/>
    <row r="36586" ht="10.199999999999999" hidden="1" x14ac:dyDescent="0.2"/>
    <row r="36587" ht="10.199999999999999" hidden="1" x14ac:dyDescent="0.2"/>
    <row r="36588" ht="10.199999999999999" hidden="1" x14ac:dyDescent="0.2"/>
    <row r="36589" ht="10.199999999999999" hidden="1" x14ac:dyDescent="0.2"/>
    <row r="36590" ht="10.199999999999999" hidden="1" x14ac:dyDescent="0.2"/>
    <row r="36591" ht="10.199999999999999" hidden="1" x14ac:dyDescent="0.2"/>
    <row r="36592" ht="10.199999999999999" hidden="1" x14ac:dyDescent="0.2"/>
    <row r="36593" ht="10.199999999999999" hidden="1" x14ac:dyDescent="0.2"/>
    <row r="36594" ht="10.199999999999999" hidden="1" x14ac:dyDescent="0.2"/>
    <row r="36595" ht="10.199999999999999" hidden="1" x14ac:dyDescent="0.2"/>
    <row r="36596" ht="10.199999999999999" hidden="1" x14ac:dyDescent="0.2"/>
    <row r="36597" ht="10.199999999999999" hidden="1" x14ac:dyDescent="0.2"/>
    <row r="36598" ht="10.199999999999999" hidden="1" x14ac:dyDescent="0.2"/>
    <row r="36599" ht="10.199999999999999" hidden="1" x14ac:dyDescent="0.2"/>
    <row r="36600" ht="10.199999999999999" hidden="1" x14ac:dyDescent="0.2"/>
    <row r="36601" ht="10.199999999999999" hidden="1" x14ac:dyDescent="0.2"/>
    <row r="36602" ht="10.199999999999999" hidden="1" x14ac:dyDescent="0.2"/>
    <row r="36603" ht="10.199999999999999" hidden="1" x14ac:dyDescent="0.2"/>
    <row r="36604" ht="10.199999999999999" hidden="1" x14ac:dyDescent="0.2"/>
    <row r="36605" ht="10.199999999999999" hidden="1" x14ac:dyDescent="0.2"/>
    <row r="36606" ht="10.199999999999999" hidden="1" x14ac:dyDescent="0.2"/>
    <row r="36607" ht="10.199999999999999" hidden="1" x14ac:dyDescent="0.2"/>
    <row r="36608" ht="10.199999999999999" hidden="1" x14ac:dyDescent="0.2"/>
    <row r="36609" ht="10.199999999999999" hidden="1" x14ac:dyDescent="0.2"/>
    <row r="36610" ht="10.199999999999999" hidden="1" x14ac:dyDescent="0.2"/>
    <row r="36611" ht="10.199999999999999" hidden="1" x14ac:dyDescent="0.2"/>
    <row r="36612" ht="10.199999999999999" hidden="1" x14ac:dyDescent="0.2"/>
    <row r="36613" ht="10.199999999999999" hidden="1" x14ac:dyDescent="0.2"/>
    <row r="36614" ht="10.199999999999999" hidden="1" x14ac:dyDescent="0.2"/>
    <row r="36615" ht="10.199999999999999" hidden="1" x14ac:dyDescent="0.2"/>
    <row r="36616" ht="10.199999999999999" hidden="1" x14ac:dyDescent="0.2"/>
    <row r="36617" ht="10.199999999999999" hidden="1" x14ac:dyDescent="0.2"/>
    <row r="36618" ht="10.199999999999999" hidden="1" x14ac:dyDescent="0.2"/>
    <row r="36619" ht="10.199999999999999" hidden="1" x14ac:dyDescent="0.2"/>
    <row r="36620" ht="10.199999999999999" hidden="1" x14ac:dyDescent="0.2"/>
    <row r="36621" ht="10.199999999999999" hidden="1" x14ac:dyDescent="0.2"/>
    <row r="36622" ht="10.199999999999999" hidden="1" x14ac:dyDescent="0.2"/>
    <row r="36623" ht="10.199999999999999" hidden="1" x14ac:dyDescent="0.2"/>
    <row r="36624" ht="10.199999999999999" hidden="1" x14ac:dyDescent="0.2"/>
    <row r="36625" ht="10.199999999999999" hidden="1" x14ac:dyDescent="0.2"/>
    <row r="36626" ht="10.199999999999999" hidden="1" x14ac:dyDescent="0.2"/>
    <row r="36627" ht="10.199999999999999" hidden="1" x14ac:dyDescent="0.2"/>
    <row r="36628" ht="10.199999999999999" hidden="1" x14ac:dyDescent="0.2"/>
    <row r="36629" ht="10.199999999999999" hidden="1" x14ac:dyDescent="0.2"/>
    <row r="36630" ht="10.199999999999999" hidden="1" x14ac:dyDescent="0.2"/>
    <row r="36631" ht="10.199999999999999" hidden="1" x14ac:dyDescent="0.2"/>
    <row r="36632" ht="10.199999999999999" hidden="1" x14ac:dyDescent="0.2"/>
    <row r="36633" ht="10.199999999999999" hidden="1" x14ac:dyDescent="0.2"/>
    <row r="36634" ht="10.199999999999999" hidden="1" x14ac:dyDescent="0.2"/>
    <row r="36635" ht="10.199999999999999" hidden="1" x14ac:dyDescent="0.2"/>
    <row r="36636" ht="10.199999999999999" hidden="1" x14ac:dyDescent="0.2"/>
    <row r="36637" ht="10.199999999999999" hidden="1" x14ac:dyDescent="0.2"/>
    <row r="36638" ht="10.199999999999999" hidden="1" x14ac:dyDescent="0.2"/>
    <row r="36639" ht="10.199999999999999" hidden="1" x14ac:dyDescent="0.2"/>
    <row r="36640" ht="10.199999999999999" hidden="1" x14ac:dyDescent="0.2"/>
    <row r="36641" ht="10.199999999999999" hidden="1" x14ac:dyDescent="0.2"/>
    <row r="36642" ht="10.199999999999999" hidden="1" x14ac:dyDescent="0.2"/>
    <row r="36643" ht="10.199999999999999" hidden="1" x14ac:dyDescent="0.2"/>
    <row r="36644" ht="10.199999999999999" hidden="1" x14ac:dyDescent="0.2"/>
    <row r="36645" ht="10.199999999999999" hidden="1" x14ac:dyDescent="0.2"/>
    <row r="36646" ht="10.199999999999999" hidden="1" x14ac:dyDescent="0.2"/>
    <row r="36647" ht="10.199999999999999" hidden="1" x14ac:dyDescent="0.2"/>
    <row r="36648" ht="10.199999999999999" hidden="1" x14ac:dyDescent="0.2"/>
    <row r="36649" ht="10.199999999999999" hidden="1" x14ac:dyDescent="0.2"/>
    <row r="36650" ht="10.199999999999999" hidden="1" x14ac:dyDescent="0.2"/>
    <row r="36651" ht="10.199999999999999" hidden="1" x14ac:dyDescent="0.2"/>
    <row r="36652" ht="10.199999999999999" hidden="1" x14ac:dyDescent="0.2"/>
    <row r="36653" ht="10.199999999999999" hidden="1" x14ac:dyDescent="0.2"/>
    <row r="36654" ht="10.199999999999999" hidden="1" x14ac:dyDescent="0.2"/>
    <row r="36655" ht="10.199999999999999" hidden="1" x14ac:dyDescent="0.2"/>
    <row r="36656" ht="10.199999999999999" hidden="1" x14ac:dyDescent="0.2"/>
    <row r="36657" ht="10.199999999999999" hidden="1" x14ac:dyDescent="0.2"/>
    <row r="36658" ht="10.199999999999999" hidden="1" x14ac:dyDescent="0.2"/>
    <row r="36659" ht="10.199999999999999" hidden="1" x14ac:dyDescent="0.2"/>
    <row r="36660" ht="10.199999999999999" hidden="1" x14ac:dyDescent="0.2"/>
    <row r="36661" ht="10.199999999999999" hidden="1" x14ac:dyDescent="0.2"/>
    <row r="36662" ht="10.199999999999999" hidden="1" x14ac:dyDescent="0.2"/>
    <row r="36663" ht="10.199999999999999" hidden="1" x14ac:dyDescent="0.2"/>
    <row r="36664" ht="10.199999999999999" hidden="1" x14ac:dyDescent="0.2"/>
    <row r="36665" ht="10.199999999999999" hidden="1" x14ac:dyDescent="0.2"/>
    <row r="36666" ht="10.199999999999999" hidden="1" x14ac:dyDescent="0.2"/>
    <row r="36667" ht="10.199999999999999" hidden="1" x14ac:dyDescent="0.2"/>
    <row r="36668" ht="10.199999999999999" hidden="1" x14ac:dyDescent="0.2"/>
    <row r="36669" ht="10.199999999999999" hidden="1" x14ac:dyDescent="0.2"/>
    <row r="36670" ht="10.199999999999999" hidden="1" x14ac:dyDescent="0.2"/>
    <row r="36671" ht="10.199999999999999" hidden="1" x14ac:dyDescent="0.2"/>
    <row r="36672" ht="10.199999999999999" hidden="1" x14ac:dyDescent="0.2"/>
    <row r="36673" ht="10.199999999999999" hidden="1" x14ac:dyDescent="0.2"/>
    <row r="36674" ht="10.199999999999999" hidden="1" x14ac:dyDescent="0.2"/>
    <row r="36675" ht="10.199999999999999" hidden="1" x14ac:dyDescent="0.2"/>
    <row r="36676" ht="10.199999999999999" hidden="1" x14ac:dyDescent="0.2"/>
    <row r="36677" ht="10.199999999999999" hidden="1" x14ac:dyDescent="0.2"/>
    <row r="36678" ht="10.199999999999999" hidden="1" x14ac:dyDescent="0.2"/>
    <row r="36679" ht="10.199999999999999" hidden="1" x14ac:dyDescent="0.2"/>
    <row r="36680" ht="10.199999999999999" hidden="1" x14ac:dyDescent="0.2"/>
    <row r="36681" ht="10.199999999999999" hidden="1" x14ac:dyDescent="0.2"/>
    <row r="36682" ht="10.199999999999999" hidden="1" x14ac:dyDescent="0.2"/>
    <row r="36683" ht="10.199999999999999" hidden="1" x14ac:dyDescent="0.2"/>
    <row r="36684" ht="10.199999999999999" hidden="1" x14ac:dyDescent="0.2"/>
    <row r="36685" ht="10.199999999999999" hidden="1" x14ac:dyDescent="0.2"/>
    <row r="36686" ht="10.199999999999999" hidden="1" x14ac:dyDescent="0.2"/>
    <row r="36687" ht="10.199999999999999" hidden="1" x14ac:dyDescent="0.2"/>
    <row r="36688" ht="10.199999999999999" hidden="1" x14ac:dyDescent="0.2"/>
    <row r="36689" ht="10.199999999999999" hidden="1" x14ac:dyDescent="0.2"/>
    <row r="36690" ht="10.199999999999999" hidden="1" x14ac:dyDescent="0.2"/>
    <row r="36691" ht="10.199999999999999" hidden="1" x14ac:dyDescent="0.2"/>
    <row r="36692" ht="10.199999999999999" hidden="1" x14ac:dyDescent="0.2"/>
    <row r="36693" ht="10.199999999999999" hidden="1" x14ac:dyDescent="0.2"/>
    <row r="36694" ht="10.199999999999999" hidden="1" x14ac:dyDescent="0.2"/>
    <row r="36695" ht="10.199999999999999" hidden="1" x14ac:dyDescent="0.2"/>
    <row r="36696" ht="10.199999999999999" hidden="1" x14ac:dyDescent="0.2"/>
    <row r="36697" ht="10.199999999999999" hidden="1" x14ac:dyDescent="0.2"/>
    <row r="36698" ht="10.199999999999999" hidden="1" x14ac:dyDescent="0.2"/>
    <row r="36699" ht="10.199999999999999" hidden="1" x14ac:dyDescent="0.2"/>
    <row r="36700" ht="10.199999999999999" hidden="1" x14ac:dyDescent="0.2"/>
    <row r="36701" ht="10.199999999999999" hidden="1" x14ac:dyDescent="0.2"/>
    <row r="36702" ht="10.199999999999999" hidden="1" x14ac:dyDescent="0.2"/>
    <row r="36703" ht="10.199999999999999" hidden="1" x14ac:dyDescent="0.2"/>
    <row r="36704" ht="10.199999999999999" hidden="1" x14ac:dyDescent="0.2"/>
    <row r="36705" ht="10.199999999999999" hidden="1" x14ac:dyDescent="0.2"/>
    <row r="36706" ht="10.199999999999999" hidden="1" x14ac:dyDescent="0.2"/>
    <row r="36707" ht="10.199999999999999" hidden="1" x14ac:dyDescent="0.2"/>
    <row r="36708" ht="10.199999999999999" hidden="1" x14ac:dyDescent="0.2"/>
    <row r="36709" ht="10.199999999999999" hidden="1" x14ac:dyDescent="0.2"/>
    <row r="36710" ht="10.199999999999999" hidden="1" x14ac:dyDescent="0.2"/>
    <row r="36711" ht="10.199999999999999" hidden="1" x14ac:dyDescent="0.2"/>
    <row r="36712" ht="10.199999999999999" hidden="1" x14ac:dyDescent="0.2"/>
    <row r="36713" ht="10.199999999999999" hidden="1" x14ac:dyDescent="0.2"/>
    <row r="36714" ht="10.199999999999999" hidden="1" x14ac:dyDescent="0.2"/>
    <row r="36715" ht="10.199999999999999" hidden="1" x14ac:dyDescent="0.2"/>
    <row r="36716" ht="10.199999999999999" hidden="1" x14ac:dyDescent="0.2"/>
    <row r="36717" ht="10.199999999999999" hidden="1" x14ac:dyDescent="0.2"/>
    <row r="36718" ht="10.199999999999999" hidden="1" x14ac:dyDescent="0.2"/>
    <row r="36719" ht="10.199999999999999" hidden="1" x14ac:dyDescent="0.2"/>
    <row r="36720" ht="10.199999999999999" hidden="1" x14ac:dyDescent="0.2"/>
    <row r="36721" ht="10.199999999999999" hidden="1" x14ac:dyDescent="0.2"/>
    <row r="36722" ht="10.199999999999999" hidden="1" x14ac:dyDescent="0.2"/>
    <row r="36723" ht="10.199999999999999" hidden="1" x14ac:dyDescent="0.2"/>
    <row r="36724" ht="10.199999999999999" hidden="1" x14ac:dyDescent="0.2"/>
    <row r="36725" ht="10.199999999999999" hidden="1" x14ac:dyDescent="0.2"/>
    <row r="36726" ht="10.199999999999999" hidden="1" x14ac:dyDescent="0.2"/>
    <row r="36727" ht="10.199999999999999" hidden="1" x14ac:dyDescent="0.2"/>
    <row r="36728" ht="10.199999999999999" hidden="1" x14ac:dyDescent="0.2"/>
    <row r="36729" ht="10.199999999999999" hidden="1" x14ac:dyDescent="0.2"/>
    <row r="36730" ht="10.199999999999999" hidden="1" x14ac:dyDescent="0.2"/>
    <row r="36731" ht="10.199999999999999" hidden="1" x14ac:dyDescent="0.2"/>
    <row r="36732" ht="10.199999999999999" hidden="1" x14ac:dyDescent="0.2"/>
    <row r="36733" ht="10.199999999999999" hidden="1" x14ac:dyDescent="0.2"/>
    <row r="36734" ht="10.199999999999999" hidden="1" x14ac:dyDescent="0.2"/>
    <row r="36735" ht="10.199999999999999" hidden="1" x14ac:dyDescent="0.2"/>
    <row r="36736" ht="10.199999999999999" hidden="1" x14ac:dyDescent="0.2"/>
    <row r="36737" ht="10.199999999999999" hidden="1" x14ac:dyDescent="0.2"/>
    <row r="36738" ht="10.199999999999999" hidden="1" x14ac:dyDescent="0.2"/>
    <row r="36739" ht="10.199999999999999" hidden="1" x14ac:dyDescent="0.2"/>
    <row r="36740" ht="10.199999999999999" hidden="1" x14ac:dyDescent="0.2"/>
    <row r="36741" ht="10.199999999999999" hidden="1" x14ac:dyDescent="0.2"/>
    <row r="36742" ht="10.199999999999999" hidden="1" x14ac:dyDescent="0.2"/>
    <row r="36743" ht="10.199999999999999" hidden="1" x14ac:dyDescent="0.2"/>
    <row r="36744" ht="10.199999999999999" hidden="1" x14ac:dyDescent="0.2"/>
    <row r="36745" ht="10.199999999999999" hidden="1" x14ac:dyDescent="0.2"/>
    <row r="36746" ht="10.199999999999999" hidden="1" x14ac:dyDescent="0.2"/>
    <row r="36747" ht="10.199999999999999" hidden="1" x14ac:dyDescent="0.2"/>
    <row r="36748" ht="10.199999999999999" hidden="1" x14ac:dyDescent="0.2"/>
    <row r="36749" ht="10.199999999999999" hidden="1" x14ac:dyDescent="0.2"/>
    <row r="36750" ht="10.199999999999999" hidden="1" x14ac:dyDescent="0.2"/>
    <row r="36751" ht="10.199999999999999" hidden="1" x14ac:dyDescent="0.2"/>
    <row r="36752" ht="10.199999999999999" hidden="1" x14ac:dyDescent="0.2"/>
    <row r="36753" ht="10.199999999999999" hidden="1" x14ac:dyDescent="0.2"/>
    <row r="36754" ht="10.199999999999999" hidden="1" x14ac:dyDescent="0.2"/>
    <row r="36755" ht="10.199999999999999" hidden="1" x14ac:dyDescent="0.2"/>
    <row r="36756" ht="10.199999999999999" hidden="1" x14ac:dyDescent="0.2"/>
    <row r="36757" ht="10.199999999999999" hidden="1" x14ac:dyDescent="0.2"/>
    <row r="36758" ht="10.199999999999999" hidden="1" x14ac:dyDescent="0.2"/>
    <row r="36759" ht="10.199999999999999" hidden="1" x14ac:dyDescent="0.2"/>
    <row r="36760" ht="10.199999999999999" hidden="1" x14ac:dyDescent="0.2"/>
    <row r="36761" ht="10.199999999999999" hidden="1" x14ac:dyDescent="0.2"/>
    <row r="36762" ht="10.199999999999999" hidden="1" x14ac:dyDescent="0.2"/>
    <row r="36763" ht="10.199999999999999" hidden="1" x14ac:dyDescent="0.2"/>
    <row r="36764" ht="10.199999999999999" hidden="1" x14ac:dyDescent="0.2"/>
    <row r="36765" ht="10.199999999999999" hidden="1" x14ac:dyDescent="0.2"/>
    <row r="36766" ht="10.199999999999999" hidden="1" x14ac:dyDescent="0.2"/>
    <row r="36767" ht="10.199999999999999" hidden="1" x14ac:dyDescent="0.2"/>
    <row r="36768" ht="10.199999999999999" hidden="1" x14ac:dyDescent="0.2"/>
    <row r="36769" ht="10.199999999999999" hidden="1" x14ac:dyDescent="0.2"/>
    <row r="36770" ht="10.199999999999999" hidden="1" x14ac:dyDescent="0.2"/>
    <row r="36771" ht="10.199999999999999" hidden="1" x14ac:dyDescent="0.2"/>
    <row r="36772" ht="10.199999999999999" hidden="1" x14ac:dyDescent="0.2"/>
    <row r="36773" ht="10.199999999999999" hidden="1" x14ac:dyDescent="0.2"/>
    <row r="36774" ht="10.199999999999999" hidden="1" x14ac:dyDescent="0.2"/>
    <row r="36775" ht="10.199999999999999" hidden="1" x14ac:dyDescent="0.2"/>
    <row r="36776" ht="10.199999999999999" hidden="1" x14ac:dyDescent="0.2"/>
    <row r="36777" ht="10.199999999999999" hidden="1" x14ac:dyDescent="0.2"/>
    <row r="36778" ht="10.199999999999999" hidden="1" x14ac:dyDescent="0.2"/>
    <row r="36779" ht="10.199999999999999" hidden="1" x14ac:dyDescent="0.2"/>
    <row r="36780" ht="10.199999999999999" hidden="1" x14ac:dyDescent="0.2"/>
    <row r="36781" ht="10.199999999999999" hidden="1" x14ac:dyDescent="0.2"/>
    <row r="36782" ht="10.199999999999999" hidden="1" x14ac:dyDescent="0.2"/>
    <row r="36783" ht="10.199999999999999" hidden="1" x14ac:dyDescent="0.2"/>
    <row r="36784" ht="10.199999999999999" hidden="1" x14ac:dyDescent="0.2"/>
    <row r="36785" ht="10.199999999999999" hidden="1" x14ac:dyDescent="0.2"/>
    <row r="36786" ht="10.199999999999999" hidden="1" x14ac:dyDescent="0.2"/>
    <row r="36787" ht="10.199999999999999" hidden="1" x14ac:dyDescent="0.2"/>
    <row r="36788" ht="10.199999999999999" hidden="1" x14ac:dyDescent="0.2"/>
    <row r="36789" ht="10.199999999999999" hidden="1" x14ac:dyDescent="0.2"/>
    <row r="36790" ht="10.199999999999999" hidden="1" x14ac:dyDescent="0.2"/>
    <row r="36791" ht="10.199999999999999" hidden="1" x14ac:dyDescent="0.2"/>
    <row r="36792" ht="10.199999999999999" hidden="1" x14ac:dyDescent="0.2"/>
    <row r="36793" ht="10.199999999999999" hidden="1" x14ac:dyDescent="0.2"/>
    <row r="36794" ht="10.199999999999999" hidden="1" x14ac:dyDescent="0.2"/>
    <row r="36795" ht="10.199999999999999" hidden="1" x14ac:dyDescent="0.2"/>
    <row r="36796" ht="10.199999999999999" hidden="1" x14ac:dyDescent="0.2"/>
    <row r="36797" ht="10.199999999999999" hidden="1" x14ac:dyDescent="0.2"/>
    <row r="36798" ht="10.199999999999999" hidden="1" x14ac:dyDescent="0.2"/>
    <row r="36799" ht="10.199999999999999" hidden="1" x14ac:dyDescent="0.2"/>
    <row r="36800" ht="10.199999999999999" hidden="1" x14ac:dyDescent="0.2"/>
    <row r="36801" ht="10.199999999999999" hidden="1" x14ac:dyDescent="0.2"/>
    <row r="36802" ht="10.199999999999999" hidden="1" x14ac:dyDescent="0.2"/>
    <row r="36803" ht="10.199999999999999" hidden="1" x14ac:dyDescent="0.2"/>
    <row r="36804" ht="10.199999999999999" hidden="1" x14ac:dyDescent="0.2"/>
    <row r="36805" ht="10.199999999999999" hidden="1" x14ac:dyDescent="0.2"/>
    <row r="36806" ht="10.199999999999999" hidden="1" x14ac:dyDescent="0.2"/>
    <row r="36807" ht="10.199999999999999" hidden="1" x14ac:dyDescent="0.2"/>
    <row r="36808" ht="10.199999999999999" hidden="1" x14ac:dyDescent="0.2"/>
    <row r="36809" ht="10.199999999999999" hidden="1" x14ac:dyDescent="0.2"/>
    <row r="36810" ht="10.199999999999999" hidden="1" x14ac:dyDescent="0.2"/>
    <row r="36811" ht="10.199999999999999" hidden="1" x14ac:dyDescent="0.2"/>
    <row r="36812" ht="10.199999999999999" hidden="1" x14ac:dyDescent="0.2"/>
    <row r="36813" ht="10.199999999999999" hidden="1" x14ac:dyDescent="0.2"/>
    <row r="36814" ht="10.199999999999999" hidden="1" x14ac:dyDescent="0.2"/>
    <row r="36815" ht="10.199999999999999" hidden="1" x14ac:dyDescent="0.2"/>
    <row r="36816" ht="10.199999999999999" hidden="1" x14ac:dyDescent="0.2"/>
    <row r="36817" ht="10.199999999999999" hidden="1" x14ac:dyDescent="0.2"/>
    <row r="36818" ht="10.199999999999999" hidden="1" x14ac:dyDescent="0.2"/>
    <row r="36819" ht="10.199999999999999" hidden="1" x14ac:dyDescent="0.2"/>
    <row r="36820" ht="10.199999999999999" hidden="1" x14ac:dyDescent="0.2"/>
    <row r="36821" ht="10.199999999999999" hidden="1" x14ac:dyDescent="0.2"/>
    <row r="36822" ht="10.199999999999999" hidden="1" x14ac:dyDescent="0.2"/>
    <row r="36823" ht="10.199999999999999" hidden="1" x14ac:dyDescent="0.2"/>
    <row r="36824" ht="10.199999999999999" hidden="1" x14ac:dyDescent="0.2"/>
    <row r="36825" ht="10.199999999999999" hidden="1" x14ac:dyDescent="0.2"/>
    <row r="36826" ht="10.199999999999999" hidden="1" x14ac:dyDescent="0.2"/>
    <row r="36827" ht="10.199999999999999" hidden="1" x14ac:dyDescent="0.2"/>
    <row r="36828" ht="10.199999999999999" hidden="1" x14ac:dyDescent="0.2"/>
    <row r="36829" ht="10.199999999999999" hidden="1" x14ac:dyDescent="0.2"/>
    <row r="36830" ht="10.199999999999999" hidden="1" x14ac:dyDescent="0.2"/>
    <row r="36831" ht="10.199999999999999" hidden="1" x14ac:dyDescent="0.2"/>
    <row r="36832" ht="10.199999999999999" hidden="1" x14ac:dyDescent="0.2"/>
    <row r="36833" ht="10.199999999999999" hidden="1" x14ac:dyDescent="0.2"/>
    <row r="36834" ht="10.199999999999999" hidden="1" x14ac:dyDescent="0.2"/>
    <row r="36835" ht="10.199999999999999" hidden="1" x14ac:dyDescent="0.2"/>
    <row r="36836" ht="10.199999999999999" hidden="1" x14ac:dyDescent="0.2"/>
    <row r="36837" ht="10.199999999999999" hidden="1" x14ac:dyDescent="0.2"/>
    <row r="36838" ht="10.199999999999999" hidden="1" x14ac:dyDescent="0.2"/>
    <row r="36839" ht="10.199999999999999" hidden="1" x14ac:dyDescent="0.2"/>
    <row r="36840" ht="10.199999999999999" hidden="1" x14ac:dyDescent="0.2"/>
    <row r="36841" ht="10.199999999999999" hidden="1" x14ac:dyDescent="0.2"/>
    <row r="36842" ht="10.199999999999999" hidden="1" x14ac:dyDescent="0.2"/>
    <row r="36843" ht="10.199999999999999" hidden="1" x14ac:dyDescent="0.2"/>
    <row r="36844" ht="10.199999999999999" hidden="1" x14ac:dyDescent="0.2"/>
    <row r="36845" ht="10.199999999999999" hidden="1" x14ac:dyDescent="0.2"/>
    <row r="36846" ht="10.199999999999999" hidden="1" x14ac:dyDescent="0.2"/>
    <row r="36847" ht="10.199999999999999" hidden="1" x14ac:dyDescent="0.2"/>
    <row r="36848" ht="10.199999999999999" hidden="1" x14ac:dyDescent="0.2"/>
    <row r="36849" ht="10.199999999999999" hidden="1" x14ac:dyDescent="0.2"/>
    <row r="36850" ht="10.199999999999999" hidden="1" x14ac:dyDescent="0.2"/>
    <row r="36851" ht="10.199999999999999" hidden="1" x14ac:dyDescent="0.2"/>
    <row r="36852" ht="10.199999999999999" hidden="1" x14ac:dyDescent="0.2"/>
    <row r="36853" ht="10.199999999999999" hidden="1" x14ac:dyDescent="0.2"/>
    <row r="36854" ht="10.199999999999999" hidden="1" x14ac:dyDescent="0.2"/>
    <row r="36855" ht="10.199999999999999" hidden="1" x14ac:dyDescent="0.2"/>
    <row r="36856" ht="10.199999999999999" hidden="1" x14ac:dyDescent="0.2"/>
    <row r="36857" ht="10.199999999999999" hidden="1" x14ac:dyDescent="0.2"/>
    <row r="36858" ht="10.199999999999999" hidden="1" x14ac:dyDescent="0.2"/>
    <row r="36859" ht="10.199999999999999" hidden="1" x14ac:dyDescent="0.2"/>
    <row r="36860" ht="10.199999999999999" hidden="1" x14ac:dyDescent="0.2"/>
    <row r="36861" ht="10.199999999999999" hidden="1" x14ac:dyDescent="0.2"/>
    <row r="36862" ht="10.199999999999999" hidden="1" x14ac:dyDescent="0.2"/>
    <row r="36863" ht="10.199999999999999" hidden="1" x14ac:dyDescent="0.2"/>
    <row r="36864" ht="10.199999999999999" hidden="1" x14ac:dyDescent="0.2"/>
    <row r="36865" ht="10.199999999999999" hidden="1" x14ac:dyDescent="0.2"/>
    <row r="36866" ht="10.199999999999999" hidden="1" x14ac:dyDescent="0.2"/>
    <row r="36867" ht="10.199999999999999" hidden="1" x14ac:dyDescent="0.2"/>
    <row r="36868" ht="10.199999999999999" hidden="1" x14ac:dyDescent="0.2"/>
    <row r="36869" ht="10.199999999999999" hidden="1" x14ac:dyDescent="0.2"/>
    <row r="36870" ht="10.199999999999999" hidden="1" x14ac:dyDescent="0.2"/>
    <row r="36871" ht="10.199999999999999" hidden="1" x14ac:dyDescent="0.2"/>
    <row r="36872" ht="10.199999999999999" hidden="1" x14ac:dyDescent="0.2"/>
    <row r="36873" ht="10.199999999999999" hidden="1" x14ac:dyDescent="0.2"/>
    <row r="36874" ht="10.199999999999999" hidden="1" x14ac:dyDescent="0.2"/>
    <row r="36875" ht="10.199999999999999" hidden="1" x14ac:dyDescent="0.2"/>
    <row r="36876" ht="10.199999999999999" hidden="1" x14ac:dyDescent="0.2"/>
    <row r="36877" ht="10.199999999999999" hidden="1" x14ac:dyDescent="0.2"/>
    <row r="36878" ht="10.199999999999999" hidden="1" x14ac:dyDescent="0.2"/>
    <row r="36879" ht="10.199999999999999" hidden="1" x14ac:dyDescent="0.2"/>
    <row r="36880" ht="10.199999999999999" hidden="1" x14ac:dyDescent="0.2"/>
    <row r="36881" ht="10.199999999999999" hidden="1" x14ac:dyDescent="0.2"/>
    <row r="36882" ht="10.199999999999999" hidden="1" x14ac:dyDescent="0.2"/>
    <row r="36883" ht="10.199999999999999" hidden="1" x14ac:dyDescent="0.2"/>
    <row r="36884" ht="10.199999999999999" hidden="1" x14ac:dyDescent="0.2"/>
    <row r="36885" ht="10.199999999999999" hidden="1" x14ac:dyDescent="0.2"/>
    <row r="36886" ht="10.199999999999999" hidden="1" x14ac:dyDescent="0.2"/>
    <row r="36887" ht="10.199999999999999" hidden="1" x14ac:dyDescent="0.2"/>
    <row r="36888" ht="10.199999999999999" hidden="1" x14ac:dyDescent="0.2"/>
    <row r="36889" ht="10.199999999999999" hidden="1" x14ac:dyDescent="0.2"/>
    <row r="36890" ht="10.199999999999999" hidden="1" x14ac:dyDescent="0.2"/>
    <row r="36891" ht="10.199999999999999" hidden="1" x14ac:dyDescent="0.2"/>
    <row r="36892" ht="10.199999999999999" hidden="1" x14ac:dyDescent="0.2"/>
    <row r="36893" ht="10.199999999999999" hidden="1" x14ac:dyDescent="0.2"/>
    <row r="36894" ht="10.199999999999999" hidden="1" x14ac:dyDescent="0.2"/>
    <row r="36895" ht="10.199999999999999" hidden="1" x14ac:dyDescent="0.2"/>
    <row r="36896" ht="10.199999999999999" hidden="1" x14ac:dyDescent="0.2"/>
    <row r="36897" ht="10.199999999999999" hidden="1" x14ac:dyDescent="0.2"/>
    <row r="36898" ht="10.199999999999999" hidden="1" x14ac:dyDescent="0.2"/>
    <row r="36899" ht="10.199999999999999" hidden="1" x14ac:dyDescent="0.2"/>
    <row r="36900" ht="10.199999999999999" hidden="1" x14ac:dyDescent="0.2"/>
    <row r="36901" ht="10.199999999999999" hidden="1" x14ac:dyDescent="0.2"/>
    <row r="36902" ht="10.199999999999999" hidden="1" x14ac:dyDescent="0.2"/>
    <row r="36903" ht="10.199999999999999" hidden="1" x14ac:dyDescent="0.2"/>
    <row r="36904" ht="10.199999999999999" hidden="1" x14ac:dyDescent="0.2"/>
    <row r="36905" ht="10.199999999999999" hidden="1" x14ac:dyDescent="0.2"/>
    <row r="36906" ht="10.199999999999999" hidden="1" x14ac:dyDescent="0.2"/>
    <row r="36907" ht="10.199999999999999" hidden="1" x14ac:dyDescent="0.2"/>
    <row r="36908" ht="10.199999999999999" hidden="1" x14ac:dyDescent="0.2"/>
    <row r="36909" ht="10.199999999999999" hidden="1" x14ac:dyDescent="0.2"/>
    <row r="36910" ht="10.199999999999999" hidden="1" x14ac:dyDescent="0.2"/>
    <row r="36911" ht="10.199999999999999" hidden="1" x14ac:dyDescent="0.2"/>
    <row r="36912" ht="10.199999999999999" hidden="1" x14ac:dyDescent="0.2"/>
    <row r="36913" ht="10.199999999999999" hidden="1" x14ac:dyDescent="0.2"/>
    <row r="36914" ht="10.199999999999999" hidden="1" x14ac:dyDescent="0.2"/>
    <row r="36915" ht="10.199999999999999" hidden="1" x14ac:dyDescent="0.2"/>
    <row r="36916" ht="10.199999999999999" hidden="1" x14ac:dyDescent="0.2"/>
    <row r="36917" ht="10.199999999999999" hidden="1" x14ac:dyDescent="0.2"/>
    <row r="36918" ht="10.199999999999999" hidden="1" x14ac:dyDescent="0.2"/>
    <row r="36919" ht="10.199999999999999" hidden="1" x14ac:dyDescent="0.2"/>
    <row r="36920" ht="10.199999999999999" hidden="1" x14ac:dyDescent="0.2"/>
    <row r="36921" ht="10.199999999999999" hidden="1" x14ac:dyDescent="0.2"/>
    <row r="36922" ht="10.199999999999999" hidden="1" x14ac:dyDescent="0.2"/>
    <row r="36923" ht="10.199999999999999" hidden="1" x14ac:dyDescent="0.2"/>
    <row r="36924" ht="10.199999999999999" hidden="1" x14ac:dyDescent="0.2"/>
    <row r="36925" ht="10.199999999999999" hidden="1" x14ac:dyDescent="0.2"/>
    <row r="36926" ht="10.199999999999999" hidden="1" x14ac:dyDescent="0.2"/>
    <row r="36927" ht="10.199999999999999" hidden="1" x14ac:dyDescent="0.2"/>
    <row r="36928" ht="10.199999999999999" hidden="1" x14ac:dyDescent="0.2"/>
    <row r="36929" ht="10.199999999999999" hidden="1" x14ac:dyDescent="0.2"/>
    <row r="36930" ht="10.199999999999999" hidden="1" x14ac:dyDescent="0.2"/>
    <row r="36931" ht="10.199999999999999" hidden="1" x14ac:dyDescent="0.2"/>
    <row r="36932" ht="10.199999999999999" hidden="1" x14ac:dyDescent="0.2"/>
    <row r="36933" ht="10.199999999999999" hidden="1" x14ac:dyDescent="0.2"/>
    <row r="36934" ht="10.199999999999999" hidden="1" x14ac:dyDescent="0.2"/>
    <row r="36935" ht="10.199999999999999" hidden="1" x14ac:dyDescent="0.2"/>
    <row r="36936" ht="10.199999999999999" hidden="1" x14ac:dyDescent="0.2"/>
    <row r="36937" ht="10.199999999999999" hidden="1" x14ac:dyDescent="0.2"/>
    <row r="36938" ht="10.199999999999999" hidden="1" x14ac:dyDescent="0.2"/>
    <row r="36939" ht="10.199999999999999" hidden="1" x14ac:dyDescent="0.2"/>
    <row r="36940" ht="10.199999999999999" hidden="1" x14ac:dyDescent="0.2"/>
    <row r="36941" ht="10.199999999999999" hidden="1" x14ac:dyDescent="0.2"/>
    <row r="36942" ht="10.199999999999999" hidden="1" x14ac:dyDescent="0.2"/>
    <row r="36943" ht="10.199999999999999" hidden="1" x14ac:dyDescent="0.2"/>
    <row r="36944" ht="10.199999999999999" hidden="1" x14ac:dyDescent="0.2"/>
    <row r="36945" ht="10.199999999999999" hidden="1" x14ac:dyDescent="0.2"/>
    <row r="36946" ht="10.199999999999999" hidden="1" x14ac:dyDescent="0.2"/>
    <row r="36947" ht="10.199999999999999" hidden="1" x14ac:dyDescent="0.2"/>
    <row r="36948" ht="10.199999999999999" hidden="1" x14ac:dyDescent="0.2"/>
    <row r="36949" ht="10.199999999999999" hidden="1" x14ac:dyDescent="0.2"/>
    <row r="36950" ht="10.199999999999999" hidden="1" x14ac:dyDescent="0.2"/>
    <row r="36951" ht="10.199999999999999" hidden="1" x14ac:dyDescent="0.2"/>
    <row r="36952" ht="10.199999999999999" hidden="1" x14ac:dyDescent="0.2"/>
    <row r="36953" ht="10.199999999999999" hidden="1" x14ac:dyDescent="0.2"/>
    <row r="36954" ht="10.199999999999999" hidden="1" x14ac:dyDescent="0.2"/>
    <row r="36955" ht="10.199999999999999" hidden="1" x14ac:dyDescent="0.2"/>
    <row r="36956" ht="10.199999999999999" hidden="1" x14ac:dyDescent="0.2"/>
    <row r="36957" ht="10.199999999999999" hidden="1" x14ac:dyDescent="0.2"/>
    <row r="36958" ht="10.199999999999999" hidden="1" x14ac:dyDescent="0.2"/>
    <row r="36959" ht="10.199999999999999" hidden="1" x14ac:dyDescent="0.2"/>
    <row r="36960" ht="10.199999999999999" hidden="1" x14ac:dyDescent="0.2"/>
    <row r="36961" ht="10.199999999999999" hidden="1" x14ac:dyDescent="0.2"/>
    <row r="36962" ht="10.199999999999999" hidden="1" x14ac:dyDescent="0.2"/>
    <row r="36963" ht="10.199999999999999" hidden="1" x14ac:dyDescent="0.2"/>
    <row r="36964" ht="10.199999999999999" hidden="1" x14ac:dyDescent="0.2"/>
    <row r="36965" ht="10.199999999999999" hidden="1" x14ac:dyDescent="0.2"/>
    <row r="36966" ht="10.199999999999999" hidden="1" x14ac:dyDescent="0.2"/>
    <row r="36967" ht="10.199999999999999" hidden="1" x14ac:dyDescent="0.2"/>
    <row r="36968" ht="10.199999999999999" hidden="1" x14ac:dyDescent="0.2"/>
    <row r="36969" ht="10.199999999999999" hidden="1" x14ac:dyDescent="0.2"/>
    <row r="36970" ht="10.199999999999999" hidden="1" x14ac:dyDescent="0.2"/>
    <row r="36971" ht="10.199999999999999" hidden="1" x14ac:dyDescent="0.2"/>
    <row r="36972" ht="10.199999999999999" hidden="1" x14ac:dyDescent="0.2"/>
    <row r="36973" ht="10.199999999999999" hidden="1" x14ac:dyDescent="0.2"/>
    <row r="36974" ht="10.199999999999999" hidden="1" x14ac:dyDescent="0.2"/>
    <row r="36975" ht="10.199999999999999" hidden="1" x14ac:dyDescent="0.2"/>
    <row r="36976" ht="10.199999999999999" hidden="1" x14ac:dyDescent="0.2"/>
    <row r="36977" ht="10.199999999999999" hidden="1" x14ac:dyDescent="0.2"/>
    <row r="36978" ht="10.199999999999999" hidden="1" x14ac:dyDescent="0.2"/>
    <row r="36979" ht="10.199999999999999" hidden="1" x14ac:dyDescent="0.2"/>
    <row r="36980" ht="10.199999999999999" hidden="1" x14ac:dyDescent="0.2"/>
    <row r="36981" ht="10.199999999999999" hidden="1" x14ac:dyDescent="0.2"/>
    <row r="36982" ht="10.199999999999999" hidden="1" x14ac:dyDescent="0.2"/>
    <row r="36983" ht="10.199999999999999" hidden="1" x14ac:dyDescent="0.2"/>
    <row r="36984" ht="10.199999999999999" hidden="1" x14ac:dyDescent="0.2"/>
    <row r="36985" ht="10.199999999999999" hidden="1" x14ac:dyDescent="0.2"/>
    <row r="36986" ht="10.199999999999999" hidden="1" x14ac:dyDescent="0.2"/>
    <row r="36987" ht="10.199999999999999" hidden="1" x14ac:dyDescent="0.2"/>
    <row r="36988" ht="10.199999999999999" hidden="1" x14ac:dyDescent="0.2"/>
    <row r="36989" ht="10.199999999999999" hidden="1" x14ac:dyDescent="0.2"/>
    <row r="36990" ht="10.199999999999999" hidden="1" x14ac:dyDescent="0.2"/>
    <row r="36991" ht="10.199999999999999" hidden="1" x14ac:dyDescent="0.2"/>
    <row r="36992" ht="10.199999999999999" hidden="1" x14ac:dyDescent="0.2"/>
    <row r="36993" ht="10.199999999999999" hidden="1" x14ac:dyDescent="0.2"/>
    <row r="36994" ht="10.199999999999999" hidden="1" x14ac:dyDescent="0.2"/>
    <row r="36995" ht="10.199999999999999" hidden="1" x14ac:dyDescent="0.2"/>
    <row r="36996" ht="10.199999999999999" hidden="1" x14ac:dyDescent="0.2"/>
    <row r="36997" ht="10.199999999999999" hidden="1" x14ac:dyDescent="0.2"/>
    <row r="36998" ht="10.199999999999999" hidden="1" x14ac:dyDescent="0.2"/>
    <row r="36999" ht="10.199999999999999" hidden="1" x14ac:dyDescent="0.2"/>
    <row r="37000" ht="10.199999999999999" hidden="1" x14ac:dyDescent="0.2"/>
    <row r="37001" ht="10.199999999999999" hidden="1" x14ac:dyDescent="0.2"/>
    <row r="37002" ht="10.199999999999999" hidden="1" x14ac:dyDescent="0.2"/>
    <row r="37003" ht="10.199999999999999" hidden="1" x14ac:dyDescent="0.2"/>
    <row r="37004" ht="10.199999999999999" hidden="1" x14ac:dyDescent="0.2"/>
    <row r="37005" ht="10.199999999999999" hidden="1" x14ac:dyDescent="0.2"/>
    <row r="37006" ht="10.199999999999999" hidden="1" x14ac:dyDescent="0.2"/>
    <row r="37007" ht="10.199999999999999" hidden="1" x14ac:dyDescent="0.2"/>
    <row r="37008" ht="10.199999999999999" hidden="1" x14ac:dyDescent="0.2"/>
    <row r="37009" ht="10.199999999999999" hidden="1" x14ac:dyDescent="0.2"/>
    <row r="37010" ht="10.199999999999999" hidden="1" x14ac:dyDescent="0.2"/>
    <row r="37011" ht="10.199999999999999" hidden="1" x14ac:dyDescent="0.2"/>
    <row r="37012" ht="10.199999999999999" hidden="1" x14ac:dyDescent="0.2"/>
    <row r="37013" ht="10.199999999999999" hidden="1" x14ac:dyDescent="0.2"/>
    <row r="37014" ht="10.199999999999999" hidden="1" x14ac:dyDescent="0.2"/>
    <row r="37015" ht="10.199999999999999" hidden="1" x14ac:dyDescent="0.2"/>
    <row r="37016" ht="10.199999999999999" hidden="1" x14ac:dyDescent="0.2"/>
    <row r="37017" ht="10.199999999999999" hidden="1" x14ac:dyDescent="0.2"/>
    <row r="37018" ht="10.199999999999999" hidden="1" x14ac:dyDescent="0.2"/>
    <row r="37019" ht="10.199999999999999" hidden="1" x14ac:dyDescent="0.2"/>
    <row r="37020" ht="10.199999999999999" hidden="1" x14ac:dyDescent="0.2"/>
    <row r="37021" ht="10.199999999999999" hidden="1" x14ac:dyDescent="0.2"/>
    <row r="37022" ht="10.199999999999999" hidden="1" x14ac:dyDescent="0.2"/>
    <row r="37023" ht="10.199999999999999" hidden="1" x14ac:dyDescent="0.2"/>
    <row r="37024" ht="10.199999999999999" hidden="1" x14ac:dyDescent="0.2"/>
    <row r="37025" ht="10.199999999999999" hidden="1" x14ac:dyDescent="0.2"/>
    <row r="37026" ht="10.199999999999999" hidden="1" x14ac:dyDescent="0.2"/>
    <row r="37027" ht="10.199999999999999" hidden="1" x14ac:dyDescent="0.2"/>
    <row r="37028" ht="10.199999999999999" hidden="1" x14ac:dyDescent="0.2"/>
    <row r="37029" ht="10.199999999999999" hidden="1" x14ac:dyDescent="0.2"/>
    <row r="37030" ht="10.199999999999999" hidden="1" x14ac:dyDescent="0.2"/>
    <row r="37031" ht="10.199999999999999" hidden="1" x14ac:dyDescent="0.2"/>
    <row r="37032" ht="10.199999999999999" hidden="1" x14ac:dyDescent="0.2"/>
    <row r="37033" ht="10.199999999999999" hidden="1" x14ac:dyDescent="0.2"/>
    <row r="37034" ht="10.199999999999999" hidden="1" x14ac:dyDescent="0.2"/>
    <row r="37035" ht="10.199999999999999" hidden="1" x14ac:dyDescent="0.2"/>
    <row r="37036" ht="10.199999999999999" hidden="1" x14ac:dyDescent="0.2"/>
    <row r="37037" ht="10.199999999999999" hidden="1" x14ac:dyDescent="0.2"/>
    <row r="37038" ht="10.199999999999999" hidden="1" x14ac:dyDescent="0.2"/>
    <row r="37039" ht="10.199999999999999" hidden="1" x14ac:dyDescent="0.2"/>
    <row r="37040" ht="10.199999999999999" hidden="1" x14ac:dyDescent="0.2"/>
    <row r="37041" ht="10.199999999999999" hidden="1" x14ac:dyDescent="0.2"/>
    <row r="37042" ht="10.199999999999999" hidden="1" x14ac:dyDescent="0.2"/>
    <row r="37043" ht="10.199999999999999" hidden="1" x14ac:dyDescent="0.2"/>
    <row r="37044" ht="10.199999999999999" hidden="1" x14ac:dyDescent="0.2"/>
    <row r="37045" ht="10.199999999999999" hidden="1" x14ac:dyDescent="0.2"/>
    <row r="37046" ht="10.199999999999999" hidden="1" x14ac:dyDescent="0.2"/>
    <row r="37047" ht="10.199999999999999" hidden="1" x14ac:dyDescent="0.2"/>
    <row r="37048" ht="10.199999999999999" hidden="1" x14ac:dyDescent="0.2"/>
    <row r="37049" ht="10.199999999999999" hidden="1" x14ac:dyDescent="0.2"/>
    <row r="37050" ht="10.199999999999999" hidden="1" x14ac:dyDescent="0.2"/>
    <row r="37051" ht="10.199999999999999" hidden="1" x14ac:dyDescent="0.2"/>
    <row r="37052" ht="10.199999999999999" hidden="1" x14ac:dyDescent="0.2"/>
    <row r="37053" ht="10.199999999999999" hidden="1" x14ac:dyDescent="0.2"/>
    <row r="37054" ht="10.199999999999999" hidden="1" x14ac:dyDescent="0.2"/>
    <row r="37055" ht="10.199999999999999" hidden="1" x14ac:dyDescent="0.2"/>
    <row r="37056" ht="10.199999999999999" hidden="1" x14ac:dyDescent="0.2"/>
    <row r="37057" ht="10.199999999999999" hidden="1" x14ac:dyDescent="0.2"/>
    <row r="37058" ht="10.199999999999999" hidden="1" x14ac:dyDescent="0.2"/>
    <row r="37059" ht="10.199999999999999" hidden="1" x14ac:dyDescent="0.2"/>
    <row r="37060" ht="10.199999999999999" hidden="1" x14ac:dyDescent="0.2"/>
    <row r="37061" ht="10.199999999999999" hidden="1" x14ac:dyDescent="0.2"/>
    <row r="37062" ht="10.199999999999999" hidden="1" x14ac:dyDescent="0.2"/>
    <row r="37063" ht="10.199999999999999" hidden="1" x14ac:dyDescent="0.2"/>
    <row r="37064" ht="10.199999999999999" hidden="1" x14ac:dyDescent="0.2"/>
    <row r="37065" ht="10.199999999999999" hidden="1" x14ac:dyDescent="0.2"/>
    <row r="37066" ht="10.199999999999999" hidden="1" x14ac:dyDescent="0.2"/>
    <row r="37067" ht="10.199999999999999" hidden="1" x14ac:dyDescent="0.2"/>
    <row r="37068" ht="10.199999999999999" hidden="1" x14ac:dyDescent="0.2"/>
    <row r="37069" ht="10.199999999999999" hidden="1" x14ac:dyDescent="0.2"/>
    <row r="37070" ht="10.199999999999999" hidden="1" x14ac:dyDescent="0.2"/>
    <row r="37071" ht="10.199999999999999" hidden="1" x14ac:dyDescent="0.2"/>
    <row r="37072" ht="10.199999999999999" hidden="1" x14ac:dyDescent="0.2"/>
    <row r="37073" ht="10.199999999999999" hidden="1" x14ac:dyDescent="0.2"/>
    <row r="37074" ht="10.199999999999999" hidden="1" x14ac:dyDescent="0.2"/>
    <row r="37075" ht="10.199999999999999" hidden="1" x14ac:dyDescent="0.2"/>
    <row r="37076" ht="10.199999999999999" hidden="1" x14ac:dyDescent="0.2"/>
    <row r="37077" ht="10.199999999999999" hidden="1" x14ac:dyDescent="0.2"/>
    <row r="37078" ht="10.199999999999999" hidden="1" x14ac:dyDescent="0.2"/>
    <row r="37079" ht="10.199999999999999" hidden="1" x14ac:dyDescent="0.2"/>
    <row r="37080" ht="10.199999999999999" hidden="1" x14ac:dyDescent="0.2"/>
    <row r="37081" ht="10.199999999999999" hidden="1" x14ac:dyDescent="0.2"/>
    <row r="37082" ht="10.199999999999999" hidden="1" x14ac:dyDescent="0.2"/>
    <row r="37083" ht="10.199999999999999" hidden="1" x14ac:dyDescent="0.2"/>
    <row r="37084" ht="10.199999999999999" hidden="1" x14ac:dyDescent="0.2"/>
    <row r="37085" ht="10.199999999999999" hidden="1" x14ac:dyDescent="0.2"/>
    <row r="37086" ht="10.199999999999999" hidden="1" x14ac:dyDescent="0.2"/>
    <row r="37087" ht="10.199999999999999" hidden="1" x14ac:dyDescent="0.2"/>
    <row r="37088" ht="10.199999999999999" hidden="1" x14ac:dyDescent="0.2"/>
    <row r="37089" ht="10.199999999999999" hidden="1" x14ac:dyDescent="0.2"/>
    <row r="37090" ht="10.199999999999999" hidden="1" x14ac:dyDescent="0.2"/>
    <row r="37091" ht="10.199999999999999" hidden="1" x14ac:dyDescent="0.2"/>
    <row r="37092" ht="10.199999999999999" hidden="1" x14ac:dyDescent="0.2"/>
    <row r="37093" ht="10.199999999999999" hidden="1" x14ac:dyDescent="0.2"/>
    <row r="37094" ht="10.199999999999999" hidden="1" x14ac:dyDescent="0.2"/>
    <row r="37095" ht="10.199999999999999" hidden="1" x14ac:dyDescent="0.2"/>
    <row r="37096" ht="10.199999999999999" hidden="1" x14ac:dyDescent="0.2"/>
    <row r="37097" ht="10.199999999999999" hidden="1" x14ac:dyDescent="0.2"/>
    <row r="37098" ht="10.199999999999999" hidden="1" x14ac:dyDescent="0.2"/>
    <row r="37099" ht="10.199999999999999" hidden="1" x14ac:dyDescent="0.2"/>
    <row r="37100" ht="10.199999999999999" hidden="1" x14ac:dyDescent="0.2"/>
    <row r="37101" ht="10.199999999999999" hidden="1" x14ac:dyDescent="0.2"/>
    <row r="37102" ht="10.199999999999999" hidden="1" x14ac:dyDescent="0.2"/>
    <row r="37103" ht="10.199999999999999" hidden="1" x14ac:dyDescent="0.2"/>
    <row r="37104" ht="10.199999999999999" hidden="1" x14ac:dyDescent="0.2"/>
    <row r="37105" ht="10.199999999999999" hidden="1" x14ac:dyDescent="0.2"/>
    <row r="37106" ht="10.199999999999999" hidden="1" x14ac:dyDescent="0.2"/>
    <row r="37107" ht="10.199999999999999" hidden="1" x14ac:dyDescent="0.2"/>
    <row r="37108" ht="10.199999999999999" hidden="1" x14ac:dyDescent="0.2"/>
    <row r="37109" ht="10.199999999999999" hidden="1" x14ac:dyDescent="0.2"/>
    <row r="37110" ht="10.199999999999999" hidden="1" x14ac:dyDescent="0.2"/>
    <row r="37111" ht="10.199999999999999" hidden="1" x14ac:dyDescent="0.2"/>
    <row r="37112" ht="10.199999999999999" hidden="1" x14ac:dyDescent="0.2"/>
    <row r="37113" ht="10.199999999999999" hidden="1" x14ac:dyDescent="0.2"/>
    <row r="37114" ht="10.199999999999999" hidden="1" x14ac:dyDescent="0.2"/>
    <row r="37115" ht="10.199999999999999" hidden="1" x14ac:dyDescent="0.2"/>
    <row r="37116" ht="10.199999999999999" hidden="1" x14ac:dyDescent="0.2"/>
    <row r="37117" ht="10.199999999999999" hidden="1" x14ac:dyDescent="0.2"/>
    <row r="37118" ht="10.199999999999999" hidden="1" x14ac:dyDescent="0.2"/>
    <row r="37119" ht="10.199999999999999" hidden="1" x14ac:dyDescent="0.2"/>
    <row r="37120" ht="10.199999999999999" hidden="1" x14ac:dyDescent="0.2"/>
    <row r="37121" ht="10.199999999999999" hidden="1" x14ac:dyDescent="0.2"/>
    <row r="37122" ht="10.199999999999999" hidden="1" x14ac:dyDescent="0.2"/>
    <row r="37123" ht="10.199999999999999" hidden="1" x14ac:dyDescent="0.2"/>
    <row r="37124" ht="10.199999999999999" hidden="1" x14ac:dyDescent="0.2"/>
    <row r="37125" ht="10.199999999999999" hidden="1" x14ac:dyDescent="0.2"/>
    <row r="37126" ht="10.199999999999999" hidden="1" x14ac:dyDescent="0.2"/>
    <row r="37127" ht="10.199999999999999" hidden="1" x14ac:dyDescent="0.2"/>
    <row r="37128" ht="10.199999999999999" hidden="1" x14ac:dyDescent="0.2"/>
    <row r="37129" ht="10.199999999999999" hidden="1" x14ac:dyDescent="0.2"/>
    <row r="37130" ht="10.199999999999999" hidden="1" x14ac:dyDescent="0.2"/>
    <row r="37131" ht="10.199999999999999" hidden="1" x14ac:dyDescent="0.2"/>
    <row r="37132" ht="10.199999999999999" hidden="1" x14ac:dyDescent="0.2"/>
    <row r="37133" ht="10.199999999999999" hidden="1" x14ac:dyDescent="0.2"/>
    <row r="37134" ht="10.199999999999999" hidden="1" x14ac:dyDescent="0.2"/>
    <row r="37135" ht="10.199999999999999" hidden="1" x14ac:dyDescent="0.2"/>
    <row r="37136" ht="10.199999999999999" hidden="1" x14ac:dyDescent="0.2"/>
    <row r="37137" ht="10.199999999999999" hidden="1" x14ac:dyDescent="0.2"/>
    <row r="37138" ht="10.199999999999999" hidden="1" x14ac:dyDescent="0.2"/>
    <row r="37139" ht="10.199999999999999" hidden="1" x14ac:dyDescent="0.2"/>
    <row r="37140" ht="10.199999999999999" hidden="1" x14ac:dyDescent="0.2"/>
    <row r="37141" ht="10.199999999999999" hidden="1" x14ac:dyDescent="0.2"/>
    <row r="37142" ht="10.199999999999999" hidden="1" x14ac:dyDescent="0.2"/>
    <row r="37143" ht="10.199999999999999" hidden="1" x14ac:dyDescent="0.2"/>
    <row r="37144" ht="10.199999999999999" hidden="1" x14ac:dyDescent="0.2"/>
    <row r="37145" ht="10.199999999999999" hidden="1" x14ac:dyDescent="0.2"/>
    <row r="37146" ht="10.199999999999999" hidden="1" x14ac:dyDescent="0.2"/>
    <row r="37147" ht="10.199999999999999" hidden="1" x14ac:dyDescent="0.2"/>
    <row r="37148" ht="10.199999999999999" hidden="1" x14ac:dyDescent="0.2"/>
    <row r="37149" ht="10.199999999999999" hidden="1" x14ac:dyDescent="0.2"/>
    <row r="37150" ht="10.199999999999999" hidden="1" x14ac:dyDescent="0.2"/>
    <row r="37151" ht="10.199999999999999" hidden="1" x14ac:dyDescent="0.2"/>
    <row r="37152" ht="10.199999999999999" hidden="1" x14ac:dyDescent="0.2"/>
    <row r="37153" ht="10.199999999999999" hidden="1" x14ac:dyDescent="0.2"/>
    <row r="37154" ht="10.199999999999999" hidden="1" x14ac:dyDescent="0.2"/>
    <row r="37155" ht="10.199999999999999" hidden="1" x14ac:dyDescent="0.2"/>
    <row r="37156" ht="10.199999999999999" hidden="1" x14ac:dyDescent="0.2"/>
    <row r="37157" ht="10.199999999999999" hidden="1" x14ac:dyDescent="0.2"/>
    <row r="37158" ht="10.199999999999999" hidden="1" x14ac:dyDescent="0.2"/>
    <row r="37159" ht="10.199999999999999" hidden="1" x14ac:dyDescent="0.2"/>
    <row r="37160" ht="10.199999999999999" hidden="1" x14ac:dyDescent="0.2"/>
    <row r="37161" ht="10.199999999999999" hidden="1" x14ac:dyDescent="0.2"/>
    <row r="37162" ht="10.199999999999999" hidden="1" x14ac:dyDescent="0.2"/>
    <row r="37163" ht="10.199999999999999" hidden="1" x14ac:dyDescent="0.2"/>
    <row r="37164" ht="10.199999999999999" hidden="1" x14ac:dyDescent="0.2"/>
    <row r="37165" ht="10.199999999999999" hidden="1" x14ac:dyDescent="0.2"/>
    <row r="37166" ht="10.199999999999999" hidden="1" x14ac:dyDescent="0.2"/>
    <row r="37167" ht="10.199999999999999" hidden="1" x14ac:dyDescent="0.2"/>
    <row r="37168" ht="10.199999999999999" hidden="1" x14ac:dyDescent="0.2"/>
    <row r="37169" ht="10.199999999999999" hidden="1" x14ac:dyDescent="0.2"/>
    <row r="37170" ht="10.199999999999999" hidden="1" x14ac:dyDescent="0.2"/>
    <row r="37171" ht="10.199999999999999" hidden="1" x14ac:dyDescent="0.2"/>
    <row r="37172" ht="10.199999999999999" hidden="1" x14ac:dyDescent="0.2"/>
    <row r="37173" ht="10.199999999999999" hidden="1" x14ac:dyDescent="0.2"/>
    <row r="37174" ht="10.199999999999999" hidden="1" x14ac:dyDescent="0.2"/>
    <row r="37175" ht="10.199999999999999" hidden="1" x14ac:dyDescent="0.2"/>
    <row r="37176" ht="10.199999999999999" hidden="1" x14ac:dyDescent="0.2"/>
    <row r="37177" ht="10.199999999999999" hidden="1" x14ac:dyDescent="0.2"/>
    <row r="37178" ht="10.199999999999999" hidden="1" x14ac:dyDescent="0.2"/>
    <row r="37179" ht="10.199999999999999" hidden="1" x14ac:dyDescent="0.2"/>
    <row r="37180" ht="10.199999999999999" hidden="1" x14ac:dyDescent="0.2"/>
    <row r="37181" ht="10.199999999999999" hidden="1" x14ac:dyDescent="0.2"/>
    <row r="37182" ht="10.199999999999999" hidden="1" x14ac:dyDescent="0.2"/>
    <row r="37183" ht="10.199999999999999" hidden="1" x14ac:dyDescent="0.2"/>
    <row r="37184" ht="10.199999999999999" hidden="1" x14ac:dyDescent="0.2"/>
    <row r="37185" ht="10.199999999999999" hidden="1" x14ac:dyDescent="0.2"/>
    <row r="37186" ht="10.199999999999999" hidden="1" x14ac:dyDescent="0.2"/>
    <row r="37187" ht="10.199999999999999" hidden="1" x14ac:dyDescent="0.2"/>
    <row r="37188" ht="10.199999999999999" hidden="1" x14ac:dyDescent="0.2"/>
    <row r="37189" ht="10.199999999999999" hidden="1" x14ac:dyDescent="0.2"/>
    <row r="37190" ht="10.199999999999999" hidden="1" x14ac:dyDescent="0.2"/>
    <row r="37191" ht="10.199999999999999" hidden="1" x14ac:dyDescent="0.2"/>
    <row r="37192" ht="10.199999999999999" hidden="1" x14ac:dyDescent="0.2"/>
    <row r="37193" ht="10.199999999999999" hidden="1" x14ac:dyDescent="0.2"/>
    <row r="37194" ht="10.199999999999999" hidden="1" x14ac:dyDescent="0.2"/>
    <row r="37195" ht="10.199999999999999" hidden="1" x14ac:dyDescent="0.2"/>
    <row r="37196" ht="10.199999999999999" hidden="1" x14ac:dyDescent="0.2"/>
    <row r="37197" ht="10.199999999999999" hidden="1" x14ac:dyDescent="0.2"/>
    <row r="37198" ht="10.199999999999999" hidden="1" x14ac:dyDescent="0.2"/>
    <row r="37199" ht="10.199999999999999" hidden="1" x14ac:dyDescent="0.2"/>
    <row r="37200" ht="10.199999999999999" hidden="1" x14ac:dyDescent="0.2"/>
    <row r="37201" ht="10.199999999999999" hidden="1" x14ac:dyDescent="0.2"/>
    <row r="37202" ht="10.199999999999999" hidden="1" x14ac:dyDescent="0.2"/>
    <row r="37203" ht="10.199999999999999" hidden="1" x14ac:dyDescent="0.2"/>
    <row r="37204" ht="10.199999999999999" hidden="1" x14ac:dyDescent="0.2"/>
    <row r="37205" ht="10.199999999999999" hidden="1" x14ac:dyDescent="0.2"/>
    <row r="37206" ht="10.199999999999999" hidden="1" x14ac:dyDescent="0.2"/>
    <row r="37207" ht="10.199999999999999" hidden="1" x14ac:dyDescent="0.2"/>
    <row r="37208" ht="10.199999999999999" hidden="1" x14ac:dyDescent="0.2"/>
    <row r="37209" ht="10.199999999999999" hidden="1" x14ac:dyDescent="0.2"/>
    <row r="37210" ht="10.199999999999999" hidden="1" x14ac:dyDescent="0.2"/>
    <row r="37211" ht="10.199999999999999" hidden="1" x14ac:dyDescent="0.2"/>
    <row r="37212" ht="10.199999999999999" hidden="1" x14ac:dyDescent="0.2"/>
    <row r="37213" ht="10.199999999999999" hidden="1" x14ac:dyDescent="0.2"/>
    <row r="37214" ht="10.199999999999999" hidden="1" x14ac:dyDescent="0.2"/>
    <row r="37215" ht="10.199999999999999" hidden="1" x14ac:dyDescent="0.2"/>
    <row r="37216" ht="10.199999999999999" hidden="1" x14ac:dyDescent="0.2"/>
    <row r="37217" ht="10.199999999999999" hidden="1" x14ac:dyDescent="0.2"/>
    <row r="37218" ht="10.199999999999999" hidden="1" x14ac:dyDescent="0.2"/>
    <row r="37219" ht="10.199999999999999" hidden="1" x14ac:dyDescent="0.2"/>
    <row r="37220" ht="10.199999999999999" hidden="1" x14ac:dyDescent="0.2"/>
    <row r="37221" ht="10.199999999999999" hidden="1" x14ac:dyDescent="0.2"/>
    <row r="37222" ht="10.199999999999999" hidden="1" x14ac:dyDescent="0.2"/>
    <row r="37223" ht="10.199999999999999" hidden="1" x14ac:dyDescent="0.2"/>
    <row r="37224" ht="10.199999999999999" hidden="1" x14ac:dyDescent="0.2"/>
    <row r="37225" ht="10.199999999999999" hidden="1" x14ac:dyDescent="0.2"/>
    <row r="37226" ht="10.199999999999999" hidden="1" x14ac:dyDescent="0.2"/>
    <row r="37227" ht="10.199999999999999" hidden="1" x14ac:dyDescent="0.2"/>
    <row r="37228" ht="10.199999999999999" hidden="1" x14ac:dyDescent="0.2"/>
    <row r="37229" ht="10.199999999999999" hidden="1" x14ac:dyDescent="0.2"/>
    <row r="37230" ht="10.199999999999999" hidden="1" x14ac:dyDescent="0.2"/>
    <row r="37231" ht="10.199999999999999" hidden="1" x14ac:dyDescent="0.2"/>
    <row r="37232" ht="10.199999999999999" hidden="1" x14ac:dyDescent="0.2"/>
    <row r="37233" ht="10.199999999999999" hidden="1" x14ac:dyDescent="0.2"/>
    <row r="37234" ht="10.199999999999999" hidden="1" x14ac:dyDescent="0.2"/>
    <row r="37235" ht="10.199999999999999" hidden="1" x14ac:dyDescent="0.2"/>
    <row r="37236" ht="10.199999999999999" hidden="1" x14ac:dyDescent="0.2"/>
    <row r="37237" ht="10.199999999999999" hidden="1" x14ac:dyDescent="0.2"/>
    <row r="37238" ht="10.199999999999999" hidden="1" x14ac:dyDescent="0.2"/>
    <row r="37239" ht="10.199999999999999" hidden="1" x14ac:dyDescent="0.2"/>
    <row r="37240" ht="10.199999999999999" hidden="1" x14ac:dyDescent="0.2"/>
    <row r="37241" ht="10.199999999999999" hidden="1" x14ac:dyDescent="0.2"/>
    <row r="37242" ht="10.199999999999999" hidden="1" x14ac:dyDescent="0.2"/>
    <row r="37243" ht="10.199999999999999" hidden="1" x14ac:dyDescent="0.2"/>
    <row r="37244" ht="10.199999999999999" hidden="1" x14ac:dyDescent="0.2"/>
    <row r="37245" ht="10.199999999999999" hidden="1" x14ac:dyDescent="0.2"/>
    <row r="37246" ht="10.199999999999999" hidden="1" x14ac:dyDescent="0.2"/>
    <row r="37247" ht="10.199999999999999" hidden="1" x14ac:dyDescent="0.2"/>
    <row r="37248" ht="10.199999999999999" hidden="1" x14ac:dyDescent="0.2"/>
    <row r="37249" ht="10.199999999999999" hidden="1" x14ac:dyDescent="0.2"/>
    <row r="37250" ht="10.199999999999999" hidden="1" x14ac:dyDescent="0.2"/>
    <row r="37251" ht="10.199999999999999" hidden="1" x14ac:dyDescent="0.2"/>
    <row r="37252" ht="10.199999999999999" hidden="1" x14ac:dyDescent="0.2"/>
    <row r="37253" ht="10.199999999999999" hidden="1" x14ac:dyDescent="0.2"/>
    <row r="37254" ht="10.199999999999999" hidden="1" x14ac:dyDescent="0.2"/>
    <row r="37255" ht="10.199999999999999" hidden="1" x14ac:dyDescent="0.2"/>
    <row r="37256" ht="10.199999999999999" hidden="1" x14ac:dyDescent="0.2"/>
    <row r="37257" ht="10.199999999999999" hidden="1" x14ac:dyDescent="0.2"/>
    <row r="37258" ht="10.199999999999999" hidden="1" x14ac:dyDescent="0.2"/>
    <row r="37259" ht="10.199999999999999" hidden="1" x14ac:dyDescent="0.2"/>
    <row r="37260" ht="10.199999999999999" hidden="1" x14ac:dyDescent="0.2"/>
    <row r="37261" ht="10.199999999999999" hidden="1" x14ac:dyDescent="0.2"/>
    <row r="37262" ht="10.199999999999999" hidden="1" x14ac:dyDescent="0.2"/>
    <row r="37263" ht="10.199999999999999" hidden="1" x14ac:dyDescent="0.2"/>
    <row r="37264" ht="10.199999999999999" hidden="1" x14ac:dyDescent="0.2"/>
    <row r="37265" ht="10.199999999999999" hidden="1" x14ac:dyDescent="0.2"/>
    <row r="37266" ht="10.199999999999999" hidden="1" x14ac:dyDescent="0.2"/>
    <row r="37267" ht="10.199999999999999" hidden="1" x14ac:dyDescent="0.2"/>
    <row r="37268" ht="10.199999999999999" hidden="1" x14ac:dyDescent="0.2"/>
    <row r="37269" ht="10.199999999999999" hidden="1" x14ac:dyDescent="0.2"/>
    <row r="37270" ht="10.199999999999999" hidden="1" x14ac:dyDescent="0.2"/>
    <row r="37271" ht="10.199999999999999" hidden="1" x14ac:dyDescent="0.2"/>
    <row r="37272" ht="10.199999999999999" hidden="1" x14ac:dyDescent="0.2"/>
    <row r="37273" ht="10.199999999999999" hidden="1" x14ac:dyDescent="0.2"/>
    <row r="37274" ht="10.199999999999999" hidden="1" x14ac:dyDescent="0.2"/>
    <row r="37275" ht="10.199999999999999" hidden="1" x14ac:dyDescent="0.2"/>
    <row r="37276" ht="10.199999999999999" hidden="1" x14ac:dyDescent="0.2"/>
    <row r="37277" ht="10.199999999999999" hidden="1" x14ac:dyDescent="0.2"/>
    <row r="37278" ht="10.199999999999999" hidden="1" x14ac:dyDescent="0.2"/>
    <row r="37279" ht="10.199999999999999" hidden="1" x14ac:dyDescent="0.2"/>
    <row r="37280" ht="10.199999999999999" hidden="1" x14ac:dyDescent="0.2"/>
    <row r="37281" ht="10.199999999999999" hidden="1" x14ac:dyDescent="0.2"/>
    <row r="37282" ht="10.199999999999999" hidden="1" x14ac:dyDescent="0.2"/>
    <row r="37283" ht="10.199999999999999" hidden="1" x14ac:dyDescent="0.2"/>
    <row r="37284" ht="10.199999999999999" hidden="1" x14ac:dyDescent="0.2"/>
    <row r="37285" ht="10.199999999999999" hidden="1" x14ac:dyDescent="0.2"/>
    <row r="37286" ht="10.199999999999999" hidden="1" x14ac:dyDescent="0.2"/>
    <row r="37287" ht="10.199999999999999" hidden="1" x14ac:dyDescent="0.2"/>
    <row r="37288" ht="10.199999999999999" hidden="1" x14ac:dyDescent="0.2"/>
    <row r="37289" ht="10.199999999999999" hidden="1" x14ac:dyDescent="0.2"/>
    <row r="37290" ht="10.199999999999999" hidden="1" x14ac:dyDescent="0.2"/>
    <row r="37291" ht="10.199999999999999" hidden="1" x14ac:dyDescent="0.2"/>
    <row r="37292" ht="10.199999999999999" hidden="1" x14ac:dyDescent="0.2"/>
    <row r="37293" ht="10.199999999999999" hidden="1" x14ac:dyDescent="0.2"/>
    <row r="37294" ht="10.199999999999999" hidden="1" x14ac:dyDescent="0.2"/>
    <row r="37295" ht="10.199999999999999" hidden="1" x14ac:dyDescent="0.2"/>
    <row r="37296" ht="10.199999999999999" hidden="1" x14ac:dyDescent="0.2"/>
    <row r="37297" ht="10.199999999999999" hidden="1" x14ac:dyDescent="0.2"/>
    <row r="37298" ht="10.199999999999999" hidden="1" x14ac:dyDescent="0.2"/>
    <row r="37299" ht="10.199999999999999" hidden="1" x14ac:dyDescent="0.2"/>
    <row r="37300" ht="10.199999999999999" hidden="1" x14ac:dyDescent="0.2"/>
    <row r="37301" ht="10.199999999999999" hidden="1" x14ac:dyDescent="0.2"/>
    <row r="37302" ht="10.199999999999999" hidden="1" x14ac:dyDescent="0.2"/>
    <row r="37303" ht="10.199999999999999" hidden="1" x14ac:dyDescent="0.2"/>
    <row r="37304" ht="10.199999999999999" hidden="1" x14ac:dyDescent="0.2"/>
    <row r="37305" ht="10.199999999999999" hidden="1" x14ac:dyDescent="0.2"/>
    <row r="37306" ht="10.199999999999999" hidden="1" x14ac:dyDescent="0.2"/>
    <row r="37307" ht="10.199999999999999" hidden="1" x14ac:dyDescent="0.2"/>
    <row r="37308" ht="10.199999999999999" hidden="1" x14ac:dyDescent="0.2"/>
    <row r="37309" ht="10.199999999999999" hidden="1" x14ac:dyDescent="0.2"/>
    <row r="37310" ht="10.199999999999999" hidden="1" x14ac:dyDescent="0.2"/>
    <row r="37311" ht="10.199999999999999" hidden="1" x14ac:dyDescent="0.2"/>
    <row r="37312" ht="10.199999999999999" hidden="1" x14ac:dyDescent="0.2"/>
    <row r="37313" ht="10.199999999999999" hidden="1" x14ac:dyDescent="0.2"/>
    <row r="37314" ht="10.199999999999999" hidden="1" x14ac:dyDescent="0.2"/>
    <row r="37315" ht="10.199999999999999" hidden="1" x14ac:dyDescent="0.2"/>
    <row r="37316" ht="10.199999999999999" hidden="1" x14ac:dyDescent="0.2"/>
    <row r="37317" ht="10.199999999999999" hidden="1" x14ac:dyDescent="0.2"/>
    <row r="37318" ht="10.199999999999999" hidden="1" x14ac:dyDescent="0.2"/>
    <row r="37319" ht="10.199999999999999" hidden="1" x14ac:dyDescent="0.2"/>
    <row r="37320" ht="10.199999999999999" hidden="1" x14ac:dyDescent="0.2"/>
    <row r="37321" ht="10.199999999999999" hidden="1" x14ac:dyDescent="0.2"/>
    <row r="37322" ht="10.199999999999999" hidden="1" x14ac:dyDescent="0.2"/>
    <row r="37323" ht="10.199999999999999" hidden="1" x14ac:dyDescent="0.2"/>
    <row r="37324" ht="10.199999999999999" hidden="1" x14ac:dyDescent="0.2"/>
    <row r="37325" ht="10.199999999999999" hidden="1" x14ac:dyDescent="0.2"/>
    <row r="37326" ht="10.199999999999999" hidden="1" x14ac:dyDescent="0.2"/>
    <row r="37327" ht="10.199999999999999" hidden="1" x14ac:dyDescent="0.2"/>
    <row r="37328" ht="10.199999999999999" hidden="1" x14ac:dyDescent="0.2"/>
    <row r="37329" ht="10.199999999999999" hidden="1" x14ac:dyDescent="0.2"/>
    <row r="37330" ht="10.199999999999999" hidden="1" x14ac:dyDescent="0.2"/>
    <row r="37331" ht="10.199999999999999" hidden="1" x14ac:dyDescent="0.2"/>
    <row r="37332" ht="10.199999999999999" hidden="1" x14ac:dyDescent="0.2"/>
    <row r="37333" ht="10.199999999999999" hidden="1" x14ac:dyDescent="0.2"/>
    <row r="37334" ht="10.199999999999999" hidden="1" x14ac:dyDescent="0.2"/>
    <row r="37335" ht="10.199999999999999" hidden="1" x14ac:dyDescent="0.2"/>
    <row r="37336" ht="10.199999999999999" hidden="1" x14ac:dyDescent="0.2"/>
    <row r="37337" ht="10.199999999999999" hidden="1" x14ac:dyDescent="0.2"/>
    <row r="37338" ht="10.199999999999999" hidden="1" x14ac:dyDescent="0.2"/>
    <row r="37339" ht="10.199999999999999" hidden="1" x14ac:dyDescent="0.2"/>
    <row r="37340" ht="10.199999999999999" hidden="1" x14ac:dyDescent="0.2"/>
    <row r="37341" ht="10.199999999999999" hidden="1" x14ac:dyDescent="0.2"/>
    <row r="37342" ht="10.199999999999999" hidden="1" x14ac:dyDescent="0.2"/>
    <row r="37343" ht="10.199999999999999" hidden="1" x14ac:dyDescent="0.2"/>
    <row r="37344" ht="10.199999999999999" hidden="1" x14ac:dyDescent="0.2"/>
    <row r="37345" ht="10.199999999999999" hidden="1" x14ac:dyDescent="0.2"/>
    <row r="37346" ht="10.199999999999999" hidden="1" x14ac:dyDescent="0.2"/>
    <row r="37347" ht="10.199999999999999" hidden="1" x14ac:dyDescent="0.2"/>
    <row r="37348" ht="10.199999999999999" hidden="1" x14ac:dyDescent="0.2"/>
    <row r="37349" ht="10.199999999999999" hidden="1" x14ac:dyDescent="0.2"/>
    <row r="37350" ht="10.199999999999999" hidden="1" x14ac:dyDescent="0.2"/>
    <row r="37351" ht="10.199999999999999" hidden="1" x14ac:dyDescent="0.2"/>
    <row r="37352" ht="10.199999999999999" hidden="1" x14ac:dyDescent="0.2"/>
    <row r="37353" ht="10.199999999999999" hidden="1" x14ac:dyDescent="0.2"/>
    <row r="37354" ht="10.199999999999999" hidden="1" x14ac:dyDescent="0.2"/>
    <row r="37355" ht="10.199999999999999" hidden="1" x14ac:dyDescent="0.2"/>
    <row r="37356" ht="10.199999999999999" hidden="1" x14ac:dyDescent="0.2"/>
    <row r="37357" ht="10.199999999999999" hidden="1" x14ac:dyDescent="0.2"/>
    <row r="37358" ht="10.199999999999999" hidden="1" x14ac:dyDescent="0.2"/>
    <row r="37359" ht="10.199999999999999" hidden="1" x14ac:dyDescent="0.2"/>
    <row r="37360" ht="10.199999999999999" hidden="1" x14ac:dyDescent="0.2"/>
    <row r="37361" ht="10.199999999999999" hidden="1" x14ac:dyDescent="0.2"/>
    <row r="37362" ht="10.199999999999999" hidden="1" x14ac:dyDescent="0.2"/>
    <row r="37363" ht="10.199999999999999" hidden="1" x14ac:dyDescent="0.2"/>
    <row r="37364" ht="10.199999999999999" hidden="1" x14ac:dyDescent="0.2"/>
    <row r="37365" ht="10.199999999999999" hidden="1" x14ac:dyDescent="0.2"/>
    <row r="37366" ht="10.199999999999999" hidden="1" x14ac:dyDescent="0.2"/>
    <row r="37367" ht="10.199999999999999" hidden="1" x14ac:dyDescent="0.2"/>
    <row r="37368" ht="10.199999999999999" hidden="1" x14ac:dyDescent="0.2"/>
    <row r="37369" ht="10.199999999999999" hidden="1" x14ac:dyDescent="0.2"/>
    <row r="37370" ht="10.199999999999999" hidden="1" x14ac:dyDescent="0.2"/>
    <row r="37371" ht="10.199999999999999" hidden="1" x14ac:dyDescent="0.2"/>
    <row r="37372" ht="10.199999999999999" hidden="1" x14ac:dyDescent="0.2"/>
    <row r="37373" ht="10.199999999999999" hidden="1" x14ac:dyDescent="0.2"/>
    <row r="37374" ht="10.199999999999999" hidden="1" x14ac:dyDescent="0.2"/>
    <row r="37375" ht="10.199999999999999" hidden="1" x14ac:dyDescent="0.2"/>
    <row r="37376" ht="10.199999999999999" hidden="1" x14ac:dyDescent="0.2"/>
    <row r="37377" ht="10.199999999999999" hidden="1" x14ac:dyDescent="0.2"/>
    <row r="37378" ht="10.199999999999999" hidden="1" x14ac:dyDescent="0.2"/>
    <row r="37379" ht="10.199999999999999" hidden="1" x14ac:dyDescent="0.2"/>
    <row r="37380" ht="10.199999999999999" hidden="1" x14ac:dyDescent="0.2"/>
    <row r="37381" ht="10.199999999999999" hidden="1" x14ac:dyDescent="0.2"/>
    <row r="37382" ht="10.199999999999999" hidden="1" x14ac:dyDescent="0.2"/>
    <row r="37383" ht="10.199999999999999" hidden="1" x14ac:dyDescent="0.2"/>
    <row r="37384" ht="10.199999999999999" hidden="1" x14ac:dyDescent="0.2"/>
    <row r="37385" ht="10.199999999999999" hidden="1" x14ac:dyDescent="0.2"/>
    <row r="37386" ht="10.199999999999999" hidden="1" x14ac:dyDescent="0.2"/>
    <row r="37387" ht="10.199999999999999" hidden="1" x14ac:dyDescent="0.2"/>
    <row r="37388" ht="10.199999999999999" hidden="1" x14ac:dyDescent="0.2"/>
    <row r="37389" ht="10.199999999999999" hidden="1" x14ac:dyDescent="0.2"/>
    <row r="37390" ht="10.199999999999999" hidden="1" x14ac:dyDescent="0.2"/>
    <row r="37391" ht="10.199999999999999" hidden="1" x14ac:dyDescent="0.2"/>
    <row r="37392" ht="10.199999999999999" hidden="1" x14ac:dyDescent="0.2"/>
    <row r="37393" ht="10.199999999999999" hidden="1" x14ac:dyDescent="0.2"/>
    <row r="37394" ht="10.199999999999999" hidden="1" x14ac:dyDescent="0.2"/>
    <row r="37395" ht="10.199999999999999" hidden="1" x14ac:dyDescent="0.2"/>
    <row r="37396" ht="10.199999999999999" hidden="1" x14ac:dyDescent="0.2"/>
    <row r="37397" ht="10.199999999999999" hidden="1" x14ac:dyDescent="0.2"/>
    <row r="37398" ht="10.199999999999999" hidden="1" x14ac:dyDescent="0.2"/>
    <row r="37399" ht="10.199999999999999" hidden="1" x14ac:dyDescent="0.2"/>
    <row r="37400" ht="10.199999999999999" hidden="1" x14ac:dyDescent="0.2"/>
    <row r="37401" ht="10.199999999999999" hidden="1" x14ac:dyDescent="0.2"/>
    <row r="37402" ht="10.199999999999999" hidden="1" x14ac:dyDescent="0.2"/>
    <row r="37403" ht="10.199999999999999" hidden="1" x14ac:dyDescent="0.2"/>
    <row r="37404" ht="10.199999999999999" hidden="1" x14ac:dyDescent="0.2"/>
    <row r="37405" ht="10.199999999999999" hidden="1" x14ac:dyDescent="0.2"/>
    <row r="37406" ht="10.199999999999999" hidden="1" x14ac:dyDescent="0.2"/>
    <row r="37407" ht="10.199999999999999" hidden="1" x14ac:dyDescent="0.2"/>
    <row r="37408" ht="10.199999999999999" hidden="1" x14ac:dyDescent="0.2"/>
    <row r="37409" ht="10.199999999999999" hidden="1" x14ac:dyDescent="0.2"/>
    <row r="37410" ht="10.199999999999999" hidden="1" x14ac:dyDescent="0.2"/>
    <row r="37411" ht="10.199999999999999" hidden="1" x14ac:dyDescent="0.2"/>
    <row r="37412" ht="10.199999999999999" hidden="1" x14ac:dyDescent="0.2"/>
    <row r="37413" ht="10.199999999999999" hidden="1" x14ac:dyDescent="0.2"/>
    <row r="37414" ht="10.199999999999999" hidden="1" x14ac:dyDescent="0.2"/>
    <row r="37415" ht="10.199999999999999" hidden="1" x14ac:dyDescent="0.2"/>
    <row r="37416" ht="10.199999999999999" hidden="1" x14ac:dyDescent="0.2"/>
    <row r="37417" ht="10.199999999999999" hidden="1" x14ac:dyDescent="0.2"/>
    <row r="37418" ht="10.199999999999999" hidden="1" x14ac:dyDescent="0.2"/>
    <row r="37419" ht="10.199999999999999" hidden="1" x14ac:dyDescent="0.2"/>
    <row r="37420" ht="10.199999999999999" hidden="1" x14ac:dyDescent="0.2"/>
    <row r="37421" ht="10.199999999999999" hidden="1" x14ac:dyDescent="0.2"/>
    <row r="37422" ht="10.199999999999999" hidden="1" x14ac:dyDescent="0.2"/>
    <row r="37423" ht="10.199999999999999" hidden="1" x14ac:dyDescent="0.2"/>
    <row r="37424" ht="10.199999999999999" hidden="1" x14ac:dyDescent="0.2"/>
    <row r="37425" ht="10.199999999999999" hidden="1" x14ac:dyDescent="0.2"/>
    <row r="37426" ht="10.199999999999999" hidden="1" x14ac:dyDescent="0.2"/>
    <row r="37427" ht="10.199999999999999" hidden="1" x14ac:dyDescent="0.2"/>
    <row r="37428" ht="10.199999999999999" hidden="1" x14ac:dyDescent="0.2"/>
    <row r="37429" ht="10.199999999999999" hidden="1" x14ac:dyDescent="0.2"/>
    <row r="37430" ht="10.199999999999999" hidden="1" x14ac:dyDescent="0.2"/>
    <row r="37431" ht="10.199999999999999" hidden="1" x14ac:dyDescent="0.2"/>
    <row r="37432" ht="10.199999999999999" hidden="1" x14ac:dyDescent="0.2"/>
    <row r="37433" ht="10.199999999999999" hidden="1" x14ac:dyDescent="0.2"/>
    <row r="37434" ht="10.199999999999999" hidden="1" x14ac:dyDescent="0.2"/>
    <row r="37435" ht="10.199999999999999" hidden="1" x14ac:dyDescent="0.2"/>
    <row r="37436" ht="10.199999999999999" hidden="1" x14ac:dyDescent="0.2"/>
    <row r="37437" ht="10.199999999999999" hidden="1" x14ac:dyDescent="0.2"/>
    <row r="37438" ht="10.199999999999999" hidden="1" x14ac:dyDescent="0.2"/>
    <row r="37439" ht="10.199999999999999" hidden="1" x14ac:dyDescent="0.2"/>
    <row r="37440" ht="10.199999999999999" hidden="1" x14ac:dyDescent="0.2"/>
    <row r="37441" ht="10.199999999999999" hidden="1" x14ac:dyDescent="0.2"/>
    <row r="37442" ht="10.199999999999999" hidden="1" x14ac:dyDescent="0.2"/>
    <row r="37443" ht="10.199999999999999" hidden="1" x14ac:dyDescent="0.2"/>
    <row r="37444" ht="10.199999999999999" hidden="1" x14ac:dyDescent="0.2"/>
    <row r="37445" ht="10.199999999999999" hidden="1" x14ac:dyDescent="0.2"/>
    <row r="37446" ht="10.199999999999999" hidden="1" x14ac:dyDescent="0.2"/>
    <row r="37447" ht="10.199999999999999" hidden="1" x14ac:dyDescent="0.2"/>
    <row r="37448" ht="10.199999999999999" hidden="1" x14ac:dyDescent="0.2"/>
    <row r="37449" ht="10.199999999999999" hidden="1" x14ac:dyDescent="0.2"/>
    <row r="37450" ht="10.199999999999999" hidden="1" x14ac:dyDescent="0.2"/>
    <row r="37451" ht="10.199999999999999" hidden="1" x14ac:dyDescent="0.2"/>
    <row r="37452" ht="10.199999999999999" hidden="1" x14ac:dyDescent="0.2"/>
    <row r="37453" ht="10.199999999999999" hidden="1" x14ac:dyDescent="0.2"/>
    <row r="37454" ht="10.199999999999999" hidden="1" x14ac:dyDescent="0.2"/>
    <row r="37455" ht="10.199999999999999" hidden="1" x14ac:dyDescent="0.2"/>
    <row r="37456" ht="10.199999999999999" hidden="1" x14ac:dyDescent="0.2"/>
    <row r="37457" ht="10.199999999999999" hidden="1" x14ac:dyDescent="0.2"/>
    <row r="37458" ht="10.199999999999999" hidden="1" x14ac:dyDescent="0.2"/>
    <row r="37459" ht="10.199999999999999" hidden="1" x14ac:dyDescent="0.2"/>
    <row r="37460" ht="10.199999999999999" hidden="1" x14ac:dyDescent="0.2"/>
    <row r="37461" ht="10.199999999999999" hidden="1" x14ac:dyDescent="0.2"/>
    <row r="37462" ht="10.199999999999999" hidden="1" x14ac:dyDescent="0.2"/>
    <row r="37463" ht="10.199999999999999" hidden="1" x14ac:dyDescent="0.2"/>
    <row r="37464" ht="10.199999999999999" hidden="1" x14ac:dyDescent="0.2"/>
    <row r="37465" ht="10.199999999999999" hidden="1" x14ac:dyDescent="0.2"/>
    <row r="37466" ht="10.199999999999999" hidden="1" x14ac:dyDescent="0.2"/>
    <row r="37467" ht="10.199999999999999" hidden="1" x14ac:dyDescent="0.2"/>
    <row r="37468" ht="10.199999999999999" hidden="1" x14ac:dyDescent="0.2"/>
    <row r="37469" ht="10.199999999999999" hidden="1" x14ac:dyDescent="0.2"/>
    <row r="37470" ht="10.199999999999999" hidden="1" x14ac:dyDescent="0.2"/>
    <row r="37471" ht="10.199999999999999" hidden="1" x14ac:dyDescent="0.2"/>
    <row r="37472" ht="10.199999999999999" hidden="1" x14ac:dyDescent="0.2"/>
    <row r="37473" ht="10.199999999999999" hidden="1" x14ac:dyDescent="0.2"/>
    <row r="37474" ht="10.199999999999999" hidden="1" x14ac:dyDescent="0.2"/>
    <row r="37475" ht="10.199999999999999" hidden="1" x14ac:dyDescent="0.2"/>
    <row r="37476" ht="10.199999999999999" hidden="1" x14ac:dyDescent="0.2"/>
    <row r="37477" ht="10.199999999999999" hidden="1" x14ac:dyDescent="0.2"/>
    <row r="37478" ht="10.199999999999999" hidden="1" x14ac:dyDescent="0.2"/>
    <row r="37479" ht="10.199999999999999" hidden="1" x14ac:dyDescent="0.2"/>
    <row r="37480" ht="10.199999999999999" hidden="1" x14ac:dyDescent="0.2"/>
    <row r="37481" ht="10.199999999999999" hidden="1" x14ac:dyDescent="0.2"/>
    <row r="37482" ht="10.199999999999999" hidden="1" x14ac:dyDescent="0.2"/>
    <row r="37483" ht="10.199999999999999" hidden="1" x14ac:dyDescent="0.2"/>
    <row r="37484" ht="10.199999999999999" hidden="1" x14ac:dyDescent="0.2"/>
    <row r="37485" ht="10.199999999999999" hidden="1" x14ac:dyDescent="0.2"/>
    <row r="37486" ht="10.199999999999999" hidden="1" x14ac:dyDescent="0.2"/>
    <row r="37487" ht="10.199999999999999" hidden="1" x14ac:dyDescent="0.2"/>
    <row r="37488" ht="10.199999999999999" hidden="1" x14ac:dyDescent="0.2"/>
    <row r="37489" ht="10.199999999999999" hidden="1" x14ac:dyDescent="0.2"/>
    <row r="37490" ht="10.199999999999999" hidden="1" x14ac:dyDescent="0.2"/>
    <row r="37491" ht="10.199999999999999" hidden="1" x14ac:dyDescent="0.2"/>
    <row r="37492" ht="10.199999999999999" hidden="1" x14ac:dyDescent="0.2"/>
    <row r="37493" ht="10.199999999999999" hidden="1" x14ac:dyDescent="0.2"/>
    <row r="37494" ht="10.199999999999999" hidden="1" x14ac:dyDescent="0.2"/>
    <row r="37495" ht="10.199999999999999" hidden="1" x14ac:dyDescent="0.2"/>
    <row r="37496" ht="10.199999999999999" hidden="1" x14ac:dyDescent="0.2"/>
    <row r="37497" ht="10.199999999999999" hidden="1" x14ac:dyDescent="0.2"/>
    <row r="37498" ht="10.199999999999999" hidden="1" x14ac:dyDescent="0.2"/>
    <row r="37499" ht="10.199999999999999" hidden="1" x14ac:dyDescent="0.2"/>
    <row r="37500" ht="10.199999999999999" hidden="1" x14ac:dyDescent="0.2"/>
    <row r="37501" ht="10.199999999999999" hidden="1" x14ac:dyDescent="0.2"/>
    <row r="37502" ht="10.199999999999999" hidden="1" x14ac:dyDescent="0.2"/>
    <row r="37503" ht="10.199999999999999" hidden="1" x14ac:dyDescent="0.2"/>
    <row r="37504" ht="10.199999999999999" hidden="1" x14ac:dyDescent="0.2"/>
    <row r="37505" ht="10.199999999999999" hidden="1" x14ac:dyDescent="0.2"/>
    <row r="37506" ht="10.199999999999999" hidden="1" x14ac:dyDescent="0.2"/>
    <row r="37507" ht="10.199999999999999" hidden="1" x14ac:dyDescent="0.2"/>
    <row r="37508" ht="10.199999999999999" hidden="1" x14ac:dyDescent="0.2"/>
    <row r="37509" ht="10.199999999999999" hidden="1" x14ac:dyDescent="0.2"/>
    <row r="37510" ht="10.199999999999999" hidden="1" x14ac:dyDescent="0.2"/>
    <row r="37511" ht="10.199999999999999" hidden="1" x14ac:dyDescent="0.2"/>
    <row r="37512" ht="10.199999999999999" hidden="1" x14ac:dyDescent="0.2"/>
    <row r="37513" ht="10.199999999999999" hidden="1" x14ac:dyDescent="0.2"/>
    <row r="37514" ht="10.199999999999999" hidden="1" x14ac:dyDescent="0.2"/>
    <row r="37515" ht="10.199999999999999" hidden="1" x14ac:dyDescent="0.2"/>
    <row r="37516" ht="10.199999999999999" hidden="1" x14ac:dyDescent="0.2"/>
    <row r="37517" ht="10.199999999999999" hidden="1" x14ac:dyDescent="0.2"/>
    <row r="37518" ht="10.199999999999999" hidden="1" x14ac:dyDescent="0.2"/>
    <row r="37519" ht="10.199999999999999" hidden="1" x14ac:dyDescent="0.2"/>
    <row r="37520" ht="10.199999999999999" hidden="1" x14ac:dyDescent="0.2"/>
    <row r="37521" ht="10.199999999999999" hidden="1" x14ac:dyDescent="0.2"/>
    <row r="37522" ht="10.199999999999999" hidden="1" x14ac:dyDescent="0.2"/>
    <row r="37523" ht="10.199999999999999" hidden="1" x14ac:dyDescent="0.2"/>
    <row r="37524" ht="10.199999999999999" hidden="1" x14ac:dyDescent="0.2"/>
    <row r="37525" ht="10.199999999999999" hidden="1" x14ac:dyDescent="0.2"/>
    <row r="37526" ht="10.199999999999999" hidden="1" x14ac:dyDescent="0.2"/>
    <row r="37527" ht="10.199999999999999" hidden="1" x14ac:dyDescent="0.2"/>
    <row r="37528" ht="10.199999999999999" hidden="1" x14ac:dyDescent="0.2"/>
    <row r="37529" ht="10.199999999999999" hidden="1" x14ac:dyDescent="0.2"/>
    <row r="37530" ht="10.199999999999999" hidden="1" x14ac:dyDescent="0.2"/>
    <row r="37531" ht="10.199999999999999" hidden="1" x14ac:dyDescent="0.2"/>
    <row r="37532" ht="10.199999999999999" hidden="1" x14ac:dyDescent="0.2"/>
    <row r="37533" ht="10.199999999999999" hidden="1" x14ac:dyDescent="0.2"/>
    <row r="37534" ht="10.199999999999999" hidden="1" x14ac:dyDescent="0.2"/>
    <row r="37535" ht="10.199999999999999" hidden="1" x14ac:dyDescent="0.2"/>
    <row r="37536" ht="10.199999999999999" hidden="1" x14ac:dyDescent="0.2"/>
    <row r="37537" ht="10.199999999999999" hidden="1" x14ac:dyDescent="0.2"/>
    <row r="37538" ht="10.199999999999999" hidden="1" x14ac:dyDescent="0.2"/>
    <row r="37539" ht="10.199999999999999" hidden="1" x14ac:dyDescent="0.2"/>
    <row r="37540" ht="10.199999999999999" hidden="1" x14ac:dyDescent="0.2"/>
    <row r="37541" ht="10.199999999999999" hidden="1" x14ac:dyDescent="0.2"/>
    <row r="37542" ht="10.199999999999999" hidden="1" x14ac:dyDescent="0.2"/>
    <row r="37543" ht="10.199999999999999" hidden="1" x14ac:dyDescent="0.2"/>
    <row r="37544" ht="10.199999999999999" hidden="1" x14ac:dyDescent="0.2"/>
    <row r="37545" ht="10.199999999999999" hidden="1" x14ac:dyDescent="0.2"/>
    <row r="37546" ht="10.199999999999999" hidden="1" x14ac:dyDescent="0.2"/>
    <row r="37547" ht="10.199999999999999" hidden="1" x14ac:dyDescent="0.2"/>
    <row r="37548" ht="10.199999999999999" hidden="1" x14ac:dyDescent="0.2"/>
    <row r="37549" ht="10.199999999999999" hidden="1" x14ac:dyDescent="0.2"/>
    <row r="37550" ht="10.199999999999999" hidden="1" x14ac:dyDescent="0.2"/>
    <row r="37551" ht="10.199999999999999" hidden="1" x14ac:dyDescent="0.2"/>
    <row r="37552" ht="10.199999999999999" hidden="1" x14ac:dyDescent="0.2"/>
    <row r="37553" ht="10.199999999999999" hidden="1" x14ac:dyDescent="0.2"/>
    <row r="37554" ht="10.199999999999999" hidden="1" x14ac:dyDescent="0.2"/>
    <row r="37555" ht="10.199999999999999" hidden="1" x14ac:dyDescent="0.2"/>
    <row r="37556" ht="10.199999999999999" hidden="1" x14ac:dyDescent="0.2"/>
    <row r="37557" ht="10.199999999999999" hidden="1" x14ac:dyDescent="0.2"/>
    <row r="37558" ht="10.199999999999999" hidden="1" x14ac:dyDescent="0.2"/>
    <row r="37559" ht="10.199999999999999" hidden="1" x14ac:dyDescent="0.2"/>
    <row r="37560" ht="10.199999999999999" hidden="1" x14ac:dyDescent="0.2"/>
    <row r="37561" ht="10.199999999999999" hidden="1" x14ac:dyDescent="0.2"/>
    <row r="37562" ht="10.199999999999999" hidden="1" x14ac:dyDescent="0.2"/>
    <row r="37563" ht="10.199999999999999" hidden="1" x14ac:dyDescent="0.2"/>
    <row r="37564" ht="10.199999999999999" hidden="1" x14ac:dyDescent="0.2"/>
    <row r="37565" ht="10.199999999999999" hidden="1" x14ac:dyDescent="0.2"/>
    <row r="37566" ht="10.199999999999999" hidden="1" x14ac:dyDescent="0.2"/>
    <row r="37567" ht="10.199999999999999" hidden="1" x14ac:dyDescent="0.2"/>
    <row r="37568" ht="10.199999999999999" hidden="1" x14ac:dyDescent="0.2"/>
    <row r="37569" ht="10.199999999999999" hidden="1" x14ac:dyDescent="0.2"/>
    <row r="37570" ht="10.199999999999999" hidden="1" x14ac:dyDescent="0.2"/>
    <row r="37571" ht="10.199999999999999" hidden="1" x14ac:dyDescent="0.2"/>
    <row r="37572" ht="10.199999999999999" hidden="1" x14ac:dyDescent="0.2"/>
    <row r="37573" ht="10.199999999999999" hidden="1" x14ac:dyDescent="0.2"/>
    <row r="37574" ht="10.199999999999999" hidden="1" x14ac:dyDescent="0.2"/>
    <row r="37575" ht="10.199999999999999" hidden="1" x14ac:dyDescent="0.2"/>
    <row r="37576" ht="10.199999999999999" hidden="1" x14ac:dyDescent="0.2"/>
    <row r="37577" ht="10.199999999999999" hidden="1" x14ac:dyDescent="0.2"/>
    <row r="37578" ht="10.199999999999999" hidden="1" x14ac:dyDescent="0.2"/>
    <row r="37579" ht="10.199999999999999" hidden="1" x14ac:dyDescent="0.2"/>
    <row r="37580" ht="10.199999999999999" hidden="1" x14ac:dyDescent="0.2"/>
    <row r="37581" ht="10.199999999999999" hidden="1" x14ac:dyDescent="0.2"/>
    <row r="37582" ht="10.199999999999999" hidden="1" x14ac:dyDescent="0.2"/>
    <row r="37583" ht="10.199999999999999" hidden="1" x14ac:dyDescent="0.2"/>
    <row r="37584" ht="10.199999999999999" hidden="1" x14ac:dyDescent="0.2"/>
    <row r="37585" ht="10.199999999999999" hidden="1" x14ac:dyDescent="0.2"/>
    <row r="37586" ht="10.199999999999999" hidden="1" x14ac:dyDescent="0.2"/>
    <row r="37587" ht="10.199999999999999" hidden="1" x14ac:dyDescent="0.2"/>
    <row r="37588" ht="10.199999999999999" hidden="1" x14ac:dyDescent="0.2"/>
    <row r="37589" ht="10.199999999999999" hidden="1" x14ac:dyDescent="0.2"/>
    <row r="37590" ht="10.199999999999999" hidden="1" x14ac:dyDescent="0.2"/>
    <row r="37591" ht="10.199999999999999" hidden="1" x14ac:dyDescent="0.2"/>
    <row r="37592" ht="10.199999999999999" hidden="1" x14ac:dyDescent="0.2"/>
    <row r="37593" ht="10.199999999999999" hidden="1" x14ac:dyDescent="0.2"/>
    <row r="37594" ht="10.199999999999999" hidden="1" x14ac:dyDescent="0.2"/>
    <row r="37595" ht="10.199999999999999" hidden="1" x14ac:dyDescent="0.2"/>
    <row r="37596" ht="10.199999999999999" hidden="1" x14ac:dyDescent="0.2"/>
    <row r="37597" ht="10.199999999999999" hidden="1" x14ac:dyDescent="0.2"/>
    <row r="37598" ht="10.199999999999999" hidden="1" x14ac:dyDescent="0.2"/>
    <row r="37599" ht="10.199999999999999" hidden="1" x14ac:dyDescent="0.2"/>
    <row r="37600" ht="10.199999999999999" hidden="1" x14ac:dyDescent="0.2"/>
    <row r="37601" ht="10.199999999999999" hidden="1" x14ac:dyDescent="0.2"/>
    <row r="37602" ht="10.199999999999999" hidden="1" x14ac:dyDescent="0.2"/>
    <row r="37603" ht="10.199999999999999" hidden="1" x14ac:dyDescent="0.2"/>
    <row r="37604" ht="10.199999999999999" hidden="1" x14ac:dyDescent="0.2"/>
    <row r="37605" ht="10.199999999999999" hidden="1" x14ac:dyDescent="0.2"/>
    <row r="37606" ht="10.199999999999999" hidden="1" x14ac:dyDescent="0.2"/>
    <row r="37607" ht="10.199999999999999" hidden="1" x14ac:dyDescent="0.2"/>
    <row r="37608" ht="10.199999999999999" hidden="1" x14ac:dyDescent="0.2"/>
    <row r="37609" ht="10.199999999999999" hidden="1" x14ac:dyDescent="0.2"/>
    <row r="37610" ht="10.199999999999999" hidden="1" x14ac:dyDescent="0.2"/>
    <row r="37611" ht="10.199999999999999" hidden="1" x14ac:dyDescent="0.2"/>
    <row r="37612" ht="10.199999999999999" hidden="1" x14ac:dyDescent="0.2"/>
    <row r="37613" ht="10.199999999999999" hidden="1" x14ac:dyDescent="0.2"/>
    <row r="37614" ht="10.199999999999999" hidden="1" x14ac:dyDescent="0.2"/>
    <row r="37615" ht="10.199999999999999" hidden="1" x14ac:dyDescent="0.2"/>
    <row r="37616" ht="10.199999999999999" hidden="1" x14ac:dyDescent="0.2"/>
    <row r="37617" ht="10.199999999999999" hidden="1" x14ac:dyDescent="0.2"/>
    <row r="37618" ht="10.199999999999999" hidden="1" x14ac:dyDescent="0.2"/>
    <row r="37619" ht="10.199999999999999" hidden="1" x14ac:dyDescent="0.2"/>
    <row r="37620" ht="10.199999999999999" hidden="1" x14ac:dyDescent="0.2"/>
    <row r="37621" ht="10.199999999999999" hidden="1" x14ac:dyDescent="0.2"/>
    <row r="37622" ht="10.199999999999999" hidden="1" x14ac:dyDescent="0.2"/>
    <row r="37623" ht="10.199999999999999" hidden="1" x14ac:dyDescent="0.2"/>
    <row r="37624" ht="10.199999999999999" hidden="1" x14ac:dyDescent="0.2"/>
    <row r="37625" ht="10.199999999999999" hidden="1" x14ac:dyDescent="0.2"/>
    <row r="37626" ht="10.199999999999999" hidden="1" x14ac:dyDescent="0.2"/>
    <row r="37627" ht="10.199999999999999" hidden="1" x14ac:dyDescent="0.2"/>
    <row r="37628" ht="10.199999999999999" hidden="1" x14ac:dyDescent="0.2"/>
    <row r="37629" ht="10.199999999999999" hidden="1" x14ac:dyDescent="0.2"/>
    <row r="37630" ht="10.199999999999999" hidden="1" x14ac:dyDescent="0.2"/>
    <row r="37631" ht="10.199999999999999" hidden="1" x14ac:dyDescent="0.2"/>
    <row r="37632" ht="10.199999999999999" hidden="1" x14ac:dyDescent="0.2"/>
    <row r="37633" ht="10.199999999999999" hidden="1" x14ac:dyDescent="0.2"/>
    <row r="37634" ht="10.199999999999999" hidden="1" x14ac:dyDescent="0.2"/>
    <row r="37635" ht="10.199999999999999" hidden="1" x14ac:dyDescent="0.2"/>
    <row r="37636" ht="10.199999999999999" hidden="1" x14ac:dyDescent="0.2"/>
    <row r="37637" ht="10.199999999999999" hidden="1" x14ac:dyDescent="0.2"/>
    <row r="37638" ht="10.199999999999999" hidden="1" x14ac:dyDescent="0.2"/>
    <row r="37639" ht="10.199999999999999" hidden="1" x14ac:dyDescent="0.2"/>
    <row r="37640" ht="10.199999999999999" hidden="1" x14ac:dyDescent="0.2"/>
    <row r="37641" ht="10.199999999999999" hidden="1" x14ac:dyDescent="0.2"/>
    <row r="37642" ht="10.199999999999999" hidden="1" x14ac:dyDescent="0.2"/>
    <row r="37643" ht="10.199999999999999" hidden="1" x14ac:dyDescent="0.2"/>
    <row r="37644" ht="10.199999999999999" hidden="1" x14ac:dyDescent="0.2"/>
    <row r="37645" ht="10.199999999999999" hidden="1" x14ac:dyDescent="0.2"/>
    <row r="37646" ht="10.199999999999999" hidden="1" x14ac:dyDescent="0.2"/>
    <row r="37647" ht="10.199999999999999" hidden="1" x14ac:dyDescent="0.2"/>
    <row r="37648" ht="10.199999999999999" hidden="1" x14ac:dyDescent="0.2"/>
    <row r="37649" ht="10.199999999999999" hidden="1" x14ac:dyDescent="0.2"/>
    <row r="37650" ht="10.199999999999999" hidden="1" x14ac:dyDescent="0.2"/>
    <row r="37651" ht="10.199999999999999" hidden="1" x14ac:dyDescent="0.2"/>
    <row r="37652" ht="10.199999999999999" hidden="1" x14ac:dyDescent="0.2"/>
    <row r="37653" ht="10.199999999999999" hidden="1" x14ac:dyDescent="0.2"/>
    <row r="37654" ht="10.199999999999999" hidden="1" x14ac:dyDescent="0.2"/>
    <row r="37655" ht="10.199999999999999" hidden="1" x14ac:dyDescent="0.2"/>
    <row r="37656" ht="10.199999999999999" hidden="1" x14ac:dyDescent="0.2"/>
    <row r="37657" ht="10.199999999999999" hidden="1" x14ac:dyDescent="0.2"/>
    <row r="37658" ht="10.199999999999999" hidden="1" x14ac:dyDescent="0.2"/>
    <row r="37659" ht="10.199999999999999" hidden="1" x14ac:dyDescent="0.2"/>
    <row r="37660" ht="10.199999999999999" hidden="1" x14ac:dyDescent="0.2"/>
    <row r="37661" ht="10.199999999999999" hidden="1" x14ac:dyDescent="0.2"/>
    <row r="37662" ht="10.199999999999999" hidden="1" x14ac:dyDescent="0.2"/>
    <row r="37663" ht="10.199999999999999" hidden="1" x14ac:dyDescent="0.2"/>
    <row r="37664" ht="10.199999999999999" hidden="1" x14ac:dyDescent="0.2"/>
    <row r="37665" ht="10.199999999999999" hidden="1" x14ac:dyDescent="0.2"/>
    <row r="37666" ht="10.199999999999999" hidden="1" x14ac:dyDescent="0.2"/>
    <row r="37667" ht="10.199999999999999" hidden="1" x14ac:dyDescent="0.2"/>
    <row r="37668" ht="10.199999999999999" hidden="1" x14ac:dyDescent="0.2"/>
    <row r="37669" ht="10.199999999999999" hidden="1" x14ac:dyDescent="0.2"/>
    <row r="37670" ht="10.199999999999999" hidden="1" x14ac:dyDescent="0.2"/>
    <row r="37671" ht="10.199999999999999" hidden="1" x14ac:dyDescent="0.2"/>
    <row r="37672" ht="10.199999999999999" hidden="1" x14ac:dyDescent="0.2"/>
    <row r="37673" ht="10.199999999999999" hidden="1" x14ac:dyDescent="0.2"/>
    <row r="37674" ht="10.199999999999999" hidden="1" x14ac:dyDescent="0.2"/>
    <row r="37675" ht="10.199999999999999" hidden="1" x14ac:dyDescent="0.2"/>
    <row r="37676" ht="10.199999999999999" hidden="1" x14ac:dyDescent="0.2"/>
    <row r="37677" ht="10.199999999999999" hidden="1" x14ac:dyDescent="0.2"/>
    <row r="37678" ht="10.199999999999999" hidden="1" x14ac:dyDescent="0.2"/>
    <row r="37679" ht="10.199999999999999" hidden="1" x14ac:dyDescent="0.2"/>
    <row r="37680" ht="10.199999999999999" hidden="1" x14ac:dyDescent="0.2"/>
    <row r="37681" ht="10.199999999999999" hidden="1" x14ac:dyDescent="0.2"/>
    <row r="37682" ht="10.199999999999999" hidden="1" x14ac:dyDescent="0.2"/>
    <row r="37683" ht="10.199999999999999" hidden="1" x14ac:dyDescent="0.2"/>
    <row r="37684" ht="10.199999999999999" hidden="1" x14ac:dyDescent="0.2"/>
    <row r="37685" ht="10.199999999999999" hidden="1" x14ac:dyDescent="0.2"/>
    <row r="37686" ht="10.199999999999999" hidden="1" x14ac:dyDescent="0.2"/>
    <row r="37687" ht="10.199999999999999" hidden="1" x14ac:dyDescent="0.2"/>
    <row r="37688" ht="10.199999999999999" hidden="1" x14ac:dyDescent="0.2"/>
    <row r="37689" ht="10.199999999999999" hidden="1" x14ac:dyDescent="0.2"/>
    <row r="37690" ht="10.199999999999999" hidden="1" x14ac:dyDescent="0.2"/>
    <row r="37691" ht="10.199999999999999" hidden="1" x14ac:dyDescent="0.2"/>
    <row r="37692" ht="10.199999999999999" hidden="1" x14ac:dyDescent="0.2"/>
    <row r="37693" ht="10.199999999999999" hidden="1" x14ac:dyDescent="0.2"/>
    <row r="37694" ht="10.199999999999999" hidden="1" x14ac:dyDescent="0.2"/>
    <row r="37695" ht="10.199999999999999" hidden="1" x14ac:dyDescent="0.2"/>
    <row r="37696" ht="10.199999999999999" hidden="1" x14ac:dyDescent="0.2"/>
    <row r="37697" ht="10.199999999999999" hidden="1" x14ac:dyDescent="0.2"/>
    <row r="37698" ht="10.199999999999999" hidden="1" x14ac:dyDescent="0.2"/>
    <row r="37699" ht="10.199999999999999" hidden="1" x14ac:dyDescent="0.2"/>
    <row r="37700" ht="10.199999999999999" hidden="1" x14ac:dyDescent="0.2"/>
    <row r="37701" ht="10.199999999999999" hidden="1" x14ac:dyDescent="0.2"/>
    <row r="37702" ht="10.199999999999999" hidden="1" x14ac:dyDescent="0.2"/>
    <row r="37703" ht="10.199999999999999" hidden="1" x14ac:dyDescent="0.2"/>
    <row r="37704" ht="10.199999999999999" hidden="1" x14ac:dyDescent="0.2"/>
    <row r="37705" ht="10.199999999999999" hidden="1" x14ac:dyDescent="0.2"/>
    <row r="37706" ht="10.199999999999999" hidden="1" x14ac:dyDescent="0.2"/>
    <row r="37707" ht="10.199999999999999" hidden="1" x14ac:dyDescent="0.2"/>
    <row r="37708" ht="10.199999999999999" hidden="1" x14ac:dyDescent="0.2"/>
    <row r="37709" ht="10.199999999999999" hidden="1" x14ac:dyDescent="0.2"/>
    <row r="37710" ht="10.199999999999999" hidden="1" x14ac:dyDescent="0.2"/>
    <row r="37711" ht="10.199999999999999" hidden="1" x14ac:dyDescent="0.2"/>
    <row r="37712" ht="10.199999999999999" hidden="1" x14ac:dyDescent="0.2"/>
    <row r="37713" ht="10.199999999999999" hidden="1" x14ac:dyDescent="0.2"/>
    <row r="37714" ht="10.199999999999999" hidden="1" x14ac:dyDescent="0.2"/>
    <row r="37715" ht="10.199999999999999" hidden="1" x14ac:dyDescent="0.2"/>
    <row r="37716" ht="10.199999999999999" hidden="1" x14ac:dyDescent="0.2"/>
    <row r="37717" ht="10.199999999999999" hidden="1" x14ac:dyDescent="0.2"/>
    <row r="37718" ht="10.199999999999999" hidden="1" x14ac:dyDescent="0.2"/>
    <row r="37719" ht="10.199999999999999" hidden="1" x14ac:dyDescent="0.2"/>
    <row r="37720" ht="10.199999999999999" hidden="1" x14ac:dyDescent="0.2"/>
    <row r="37721" ht="10.199999999999999" hidden="1" x14ac:dyDescent="0.2"/>
    <row r="37722" ht="10.199999999999999" hidden="1" x14ac:dyDescent="0.2"/>
    <row r="37723" ht="10.199999999999999" hidden="1" x14ac:dyDescent="0.2"/>
    <row r="37724" ht="10.199999999999999" hidden="1" x14ac:dyDescent="0.2"/>
    <row r="37725" ht="10.199999999999999" hidden="1" x14ac:dyDescent="0.2"/>
    <row r="37726" ht="10.199999999999999" hidden="1" x14ac:dyDescent="0.2"/>
    <row r="37727" ht="10.199999999999999" hidden="1" x14ac:dyDescent="0.2"/>
    <row r="37728" ht="10.199999999999999" hidden="1" x14ac:dyDescent="0.2"/>
    <row r="37729" ht="10.199999999999999" hidden="1" x14ac:dyDescent="0.2"/>
    <row r="37730" ht="10.199999999999999" hidden="1" x14ac:dyDescent="0.2"/>
    <row r="37731" ht="10.199999999999999" hidden="1" x14ac:dyDescent="0.2"/>
    <row r="37732" ht="10.199999999999999" hidden="1" x14ac:dyDescent="0.2"/>
    <row r="37733" ht="10.199999999999999" hidden="1" x14ac:dyDescent="0.2"/>
    <row r="37734" ht="10.199999999999999" hidden="1" x14ac:dyDescent="0.2"/>
    <row r="37735" ht="10.199999999999999" hidden="1" x14ac:dyDescent="0.2"/>
    <row r="37736" ht="10.199999999999999" hidden="1" x14ac:dyDescent="0.2"/>
    <row r="37737" ht="10.199999999999999" hidden="1" x14ac:dyDescent="0.2"/>
    <row r="37738" ht="10.199999999999999" hidden="1" x14ac:dyDescent="0.2"/>
    <row r="37739" ht="10.199999999999999" hidden="1" x14ac:dyDescent="0.2"/>
    <row r="37740" ht="10.199999999999999" hidden="1" x14ac:dyDescent="0.2"/>
    <row r="37741" ht="10.199999999999999" hidden="1" x14ac:dyDescent="0.2"/>
    <row r="37742" ht="10.199999999999999" hidden="1" x14ac:dyDescent="0.2"/>
    <row r="37743" ht="10.199999999999999" hidden="1" x14ac:dyDescent="0.2"/>
    <row r="37744" ht="10.199999999999999" hidden="1" x14ac:dyDescent="0.2"/>
    <row r="37745" ht="10.199999999999999" hidden="1" x14ac:dyDescent="0.2"/>
    <row r="37746" ht="10.199999999999999" hidden="1" x14ac:dyDescent="0.2"/>
    <row r="37747" ht="10.199999999999999" hidden="1" x14ac:dyDescent="0.2"/>
    <row r="37748" ht="10.199999999999999" hidden="1" x14ac:dyDescent="0.2"/>
    <row r="37749" ht="10.199999999999999" hidden="1" x14ac:dyDescent="0.2"/>
    <row r="37750" ht="10.199999999999999" hidden="1" x14ac:dyDescent="0.2"/>
    <row r="37751" ht="10.199999999999999" hidden="1" x14ac:dyDescent="0.2"/>
    <row r="37752" ht="10.199999999999999" hidden="1" x14ac:dyDescent="0.2"/>
    <row r="37753" ht="10.199999999999999" hidden="1" x14ac:dyDescent="0.2"/>
    <row r="37754" ht="10.199999999999999" hidden="1" x14ac:dyDescent="0.2"/>
    <row r="37755" ht="10.199999999999999" hidden="1" x14ac:dyDescent="0.2"/>
    <row r="37756" ht="10.199999999999999" hidden="1" x14ac:dyDescent="0.2"/>
    <row r="37757" ht="10.199999999999999" hidden="1" x14ac:dyDescent="0.2"/>
    <row r="37758" ht="10.199999999999999" hidden="1" x14ac:dyDescent="0.2"/>
    <row r="37759" ht="10.199999999999999" hidden="1" x14ac:dyDescent="0.2"/>
    <row r="37760" ht="10.199999999999999" hidden="1" x14ac:dyDescent="0.2"/>
    <row r="37761" ht="10.199999999999999" hidden="1" x14ac:dyDescent="0.2"/>
    <row r="37762" ht="10.199999999999999" hidden="1" x14ac:dyDescent="0.2"/>
    <row r="37763" ht="10.199999999999999" hidden="1" x14ac:dyDescent="0.2"/>
    <row r="37764" ht="10.199999999999999" hidden="1" x14ac:dyDescent="0.2"/>
    <row r="37765" ht="10.199999999999999" hidden="1" x14ac:dyDescent="0.2"/>
    <row r="37766" ht="10.199999999999999" hidden="1" x14ac:dyDescent="0.2"/>
    <row r="37767" ht="10.199999999999999" hidden="1" x14ac:dyDescent="0.2"/>
    <row r="37768" ht="10.199999999999999" hidden="1" x14ac:dyDescent="0.2"/>
    <row r="37769" ht="10.199999999999999" hidden="1" x14ac:dyDescent="0.2"/>
    <row r="37770" ht="10.199999999999999" hidden="1" x14ac:dyDescent="0.2"/>
    <row r="37771" ht="10.199999999999999" hidden="1" x14ac:dyDescent="0.2"/>
    <row r="37772" ht="10.199999999999999" hidden="1" x14ac:dyDescent="0.2"/>
    <row r="37773" ht="10.199999999999999" hidden="1" x14ac:dyDescent="0.2"/>
    <row r="37774" ht="10.199999999999999" hidden="1" x14ac:dyDescent="0.2"/>
    <row r="37775" ht="10.199999999999999" hidden="1" x14ac:dyDescent="0.2"/>
    <row r="37776" ht="10.199999999999999" hidden="1" x14ac:dyDescent="0.2"/>
    <row r="37777" ht="10.199999999999999" hidden="1" x14ac:dyDescent="0.2"/>
    <row r="37778" ht="10.199999999999999" hidden="1" x14ac:dyDescent="0.2"/>
    <row r="37779" ht="10.199999999999999" hidden="1" x14ac:dyDescent="0.2"/>
    <row r="37780" ht="10.199999999999999" hidden="1" x14ac:dyDescent="0.2"/>
    <row r="37781" ht="10.199999999999999" hidden="1" x14ac:dyDescent="0.2"/>
    <row r="37782" ht="10.199999999999999" hidden="1" x14ac:dyDescent="0.2"/>
    <row r="37783" ht="10.199999999999999" hidden="1" x14ac:dyDescent="0.2"/>
    <row r="37784" ht="10.199999999999999" hidden="1" x14ac:dyDescent="0.2"/>
    <row r="37785" ht="10.199999999999999" hidden="1" x14ac:dyDescent="0.2"/>
    <row r="37786" ht="10.199999999999999" hidden="1" x14ac:dyDescent="0.2"/>
    <row r="37787" ht="10.199999999999999" hidden="1" x14ac:dyDescent="0.2"/>
    <row r="37788" ht="10.199999999999999" hidden="1" x14ac:dyDescent="0.2"/>
    <row r="37789" ht="10.199999999999999" hidden="1" x14ac:dyDescent="0.2"/>
    <row r="37790" ht="10.199999999999999" hidden="1" x14ac:dyDescent="0.2"/>
    <row r="37791" ht="10.199999999999999" hidden="1" x14ac:dyDescent="0.2"/>
    <row r="37792" ht="10.199999999999999" hidden="1" x14ac:dyDescent="0.2"/>
    <row r="37793" ht="10.199999999999999" hidden="1" x14ac:dyDescent="0.2"/>
    <row r="37794" ht="10.199999999999999" hidden="1" x14ac:dyDescent="0.2"/>
    <row r="37795" ht="10.199999999999999" hidden="1" x14ac:dyDescent="0.2"/>
    <row r="37796" ht="10.199999999999999" hidden="1" x14ac:dyDescent="0.2"/>
    <row r="37797" ht="10.199999999999999" hidden="1" x14ac:dyDescent="0.2"/>
    <row r="37798" ht="10.199999999999999" hidden="1" x14ac:dyDescent="0.2"/>
    <row r="37799" ht="10.199999999999999" hidden="1" x14ac:dyDescent="0.2"/>
    <row r="37800" ht="10.199999999999999" hidden="1" x14ac:dyDescent="0.2"/>
    <row r="37801" ht="10.199999999999999" hidden="1" x14ac:dyDescent="0.2"/>
    <row r="37802" ht="10.199999999999999" hidden="1" x14ac:dyDescent="0.2"/>
    <row r="37803" ht="10.199999999999999" hidden="1" x14ac:dyDescent="0.2"/>
    <row r="37804" ht="10.199999999999999" hidden="1" x14ac:dyDescent="0.2"/>
    <row r="37805" ht="10.199999999999999" hidden="1" x14ac:dyDescent="0.2"/>
    <row r="37806" ht="10.199999999999999" hidden="1" x14ac:dyDescent="0.2"/>
    <row r="37807" ht="10.199999999999999" hidden="1" x14ac:dyDescent="0.2"/>
    <row r="37808" ht="10.199999999999999" hidden="1" x14ac:dyDescent="0.2"/>
    <row r="37809" ht="10.199999999999999" hidden="1" x14ac:dyDescent="0.2"/>
    <row r="37810" ht="10.199999999999999" hidden="1" x14ac:dyDescent="0.2"/>
    <row r="37811" ht="10.199999999999999" hidden="1" x14ac:dyDescent="0.2"/>
    <row r="37812" ht="10.199999999999999" hidden="1" x14ac:dyDescent="0.2"/>
    <row r="37813" ht="10.199999999999999" hidden="1" x14ac:dyDescent="0.2"/>
    <row r="37814" ht="10.199999999999999" hidden="1" x14ac:dyDescent="0.2"/>
    <row r="37815" ht="10.199999999999999" hidden="1" x14ac:dyDescent="0.2"/>
    <row r="37816" ht="10.199999999999999" hidden="1" x14ac:dyDescent="0.2"/>
    <row r="37817" ht="10.199999999999999" hidden="1" x14ac:dyDescent="0.2"/>
    <row r="37818" ht="10.199999999999999" hidden="1" x14ac:dyDescent="0.2"/>
    <row r="37819" ht="10.199999999999999" hidden="1" x14ac:dyDescent="0.2"/>
    <row r="37820" ht="10.199999999999999" hidden="1" x14ac:dyDescent="0.2"/>
    <row r="37821" ht="10.199999999999999" hidden="1" x14ac:dyDescent="0.2"/>
    <row r="37822" ht="10.199999999999999" hidden="1" x14ac:dyDescent="0.2"/>
    <row r="37823" ht="10.199999999999999" hidden="1" x14ac:dyDescent="0.2"/>
    <row r="37824" ht="10.199999999999999" hidden="1" x14ac:dyDescent="0.2"/>
    <row r="37825" ht="10.199999999999999" hidden="1" x14ac:dyDescent="0.2"/>
    <row r="37826" ht="10.199999999999999" hidden="1" x14ac:dyDescent="0.2"/>
    <row r="37827" ht="10.199999999999999" hidden="1" x14ac:dyDescent="0.2"/>
    <row r="37828" ht="10.199999999999999" hidden="1" x14ac:dyDescent="0.2"/>
    <row r="37829" ht="10.199999999999999" hidden="1" x14ac:dyDescent="0.2"/>
    <row r="37830" ht="10.199999999999999" hidden="1" x14ac:dyDescent="0.2"/>
    <row r="37831" ht="10.199999999999999" hidden="1" x14ac:dyDescent="0.2"/>
    <row r="37832" ht="10.199999999999999" hidden="1" x14ac:dyDescent="0.2"/>
    <row r="37833" ht="10.199999999999999" hidden="1" x14ac:dyDescent="0.2"/>
    <row r="37834" ht="10.199999999999999" hidden="1" x14ac:dyDescent="0.2"/>
    <row r="37835" ht="10.199999999999999" hidden="1" x14ac:dyDescent="0.2"/>
    <row r="37836" ht="10.199999999999999" hidden="1" x14ac:dyDescent="0.2"/>
    <row r="37837" ht="10.199999999999999" hidden="1" x14ac:dyDescent="0.2"/>
    <row r="37838" ht="10.199999999999999" hidden="1" x14ac:dyDescent="0.2"/>
    <row r="37839" ht="10.199999999999999" hidden="1" x14ac:dyDescent="0.2"/>
    <row r="37840" ht="10.199999999999999" hidden="1" x14ac:dyDescent="0.2"/>
    <row r="37841" ht="10.199999999999999" hidden="1" x14ac:dyDescent="0.2"/>
    <row r="37842" ht="10.199999999999999" hidden="1" x14ac:dyDescent="0.2"/>
    <row r="37843" ht="10.199999999999999" hidden="1" x14ac:dyDescent="0.2"/>
    <row r="37844" ht="10.199999999999999" hidden="1" x14ac:dyDescent="0.2"/>
    <row r="37845" ht="10.199999999999999" hidden="1" x14ac:dyDescent="0.2"/>
    <row r="37846" ht="10.199999999999999" hidden="1" x14ac:dyDescent="0.2"/>
    <row r="37847" ht="10.199999999999999" hidden="1" x14ac:dyDescent="0.2"/>
    <row r="37848" ht="10.199999999999999" hidden="1" x14ac:dyDescent="0.2"/>
    <row r="37849" ht="10.199999999999999" hidden="1" x14ac:dyDescent="0.2"/>
    <row r="37850" ht="10.199999999999999" hidden="1" x14ac:dyDescent="0.2"/>
    <row r="37851" ht="10.199999999999999" hidden="1" x14ac:dyDescent="0.2"/>
    <row r="37852" ht="10.199999999999999" hidden="1" x14ac:dyDescent="0.2"/>
    <row r="37853" ht="10.199999999999999" hidden="1" x14ac:dyDescent="0.2"/>
    <row r="37854" ht="10.199999999999999" hidden="1" x14ac:dyDescent="0.2"/>
    <row r="37855" ht="10.199999999999999" hidden="1" x14ac:dyDescent="0.2"/>
    <row r="37856" ht="10.199999999999999" hidden="1" x14ac:dyDescent="0.2"/>
    <row r="37857" ht="10.199999999999999" hidden="1" x14ac:dyDescent="0.2"/>
    <row r="37858" ht="10.199999999999999" hidden="1" x14ac:dyDescent="0.2"/>
    <row r="37859" ht="10.199999999999999" hidden="1" x14ac:dyDescent="0.2"/>
    <row r="37860" ht="10.199999999999999" hidden="1" x14ac:dyDescent="0.2"/>
    <row r="37861" ht="10.199999999999999" hidden="1" x14ac:dyDescent="0.2"/>
    <row r="37862" ht="10.199999999999999" hidden="1" x14ac:dyDescent="0.2"/>
    <row r="37863" ht="10.199999999999999" hidden="1" x14ac:dyDescent="0.2"/>
    <row r="37864" ht="10.199999999999999" hidden="1" x14ac:dyDescent="0.2"/>
    <row r="37865" ht="10.199999999999999" hidden="1" x14ac:dyDescent="0.2"/>
    <row r="37866" ht="10.199999999999999" hidden="1" x14ac:dyDescent="0.2"/>
    <row r="37867" ht="10.199999999999999" hidden="1" x14ac:dyDescent="0.2"/>
    <row r="37868" ht="10.199999999999999" hidden="1" x14ac:dyDescent="0.2"/>
    <row r="37869" ht="10.199999999999999" hidden="1" x14ac:dyDescent="0.2"/>
    <row r="37870" ht="10.199999999999999" hidden="1" x14ac:dyDescent="0.2"/>
    <row r="37871" ht="10.199999999999999" hidden="1" x14ac:dyDescent="0.2"/>
    <row r="37872" ht="10.199999999999999" hidden="1" x14ac:dyDescent="0.2"/>
    <row r="37873" ht="10.199999999999999" hidden="1" x14ac:dyDescent="0.2"/>
    <row r="37874" ht="10.199999999999999" hidden="1" x14ac:dyDescent="0.2"/>
    <row r="37875" ht="10.199999999999999" hidden="1" x14ac:dyDescent="0.2"/>
    <row r="37876" ht="10.199999999999999" hidden="1" x14ac:dyDescent="0.2"/>
    <row r="37877" ht="10.199999999999999" hidden="1" x14ac:dyDescent="0.2"/>
    <row r="37878" ht="10.199999999999999" hidden="1" x14ac:dyDescent="0.2"/>
    <row r="37879" ht="10.199999999999999" hidden="1" x14ac:dyDescent="0.2"/>
    <row r="37880" ht="10.199999999999999" hidden="1" x14ac:dyDescent="0.2"/>
    <row r="37881" ht="10.199999999999999" hidden="1" x14ac:dyDescent="0.2"/>
    <row r="37882" ht="10.199999999999999" hidden="1" x14ac:dyDescent="0.2"/>
    <row r="37883" ht="10.199999999999999" hidden="1" x14ac:dyDescent="0.2"/>
    <row r="37884" ht="10.199999999999999" hidden="1" x14ac:dyDescent="0.2"/>
    <row r="37885" ht="10.199999999999999" hidden="1" x14ac:dyDescent="0.2"/>
    <row r="37886" ht="10.199999999999999" hidden="1" x14ac:dyDescent="0.2"/>
    <row r="37887" ht="10.199999999999999" hidden="1" x14ac:dyDescent="0.2"/>
    <row r="37888" ht="10.199999999999999" hidden="1" x14ac:dyDescent="0.2"/>
    <row r="37889" ht="10.199999999999999" hidden="1" x14ac:dyDescent="0.2"/>
    <row r="37890" ht="10.199999999999999" hidden="1" x14ac:dyDescent="0.2"/>
    <row r="37891" ht="10.199999999999999" hidden="1" x14ac:dyDescent="0.2"/>
    <row r="37892" ht="10.199999999999999" hidden="1" x14ac:dyDescent="0.2"/>
    <row r="37893" ht="10.199999999999999" hidden="1" x14ac:dyDescent="0.2"/>
    <row r="37894" ht="10.199999999999999" hidden="1" x14ac:dyDescent="0.2"/>
    <row r="37895" ht="10.199999999999999" hidden="1" x14ac:dyDescent="0.2"/>
    <row r="37896" ht="10.199999999999999" hidden="1" x14ac:dyDescent="0.2"/>
    <row r="37897" ht="10.199999999999999" hidden="1" x14ac:dyDescent="0.2"/>
    <row r="37898" ht="10.199999999999999" hidden="1" x14ac:dyDescent="0.2"/>
    <row r="37899" ht="10.199999999999999" hidden="1" x14ac:dyDescent="0.2"/>
    <row r="37900" ht="10.199999999999999" hidden="1" x14ac:dyDescent="0.2"/>
    <row r="37901" ht="10.199999999999999" hidden="1" x14ac:dyDescent="0.2"/>
    <row r="37902" ht="10.199999999999999" hidden="1" x14ac:dyDescent="0.2"/>
    <row r="37903" ht="10.199999999999999" hidden="1" x14ac:dyDescent="0.2"/>
    <row r="37904" ht="10.199999999999999" hidden="1" x14ac:dyDescent="0.2"/>
    <row r="37905" ht="10.199999999999999" hidden="1" x14ac:dyDescent="0.2"/>
    <row r="37906" ht="10.199999999999999" hidden="1" x14ac:dyDescent="0.2"/>
    <row r="37907" ht="10.199999999999999" hidden="1" x14ac:dyDescent="0.2"/>
    <row r="37908" ht="10.199999999999999" hidden="1" x14ac:dyDescent="0.2"/>
    <row r="37909" ht="10.199999999999999" hidden="1" x14ac:dyDescent="0.2"/>
    <row r="37910" ht="10.199999999999999" hidden="1" x14ac:dyDescent="0.2"/>
    <row r="37911" ht="10.199999999999999" hidden="1" x14ac:dyDescent="0.2"/>
    <row r="37912" ht="10.199999999999999" hidden="1" x14ac:dyDescent="0.2"/>
    <row r="37913" ht="10.199999999999999" hidden="1" x14ac:dyDescent="0.2"/>
    <row r="37914" ht="10.199999999999999" hidden="1" x14ac:dyDescent="0.2"/>
    <row r="37915" ht="10.199999999999999" hidden="1" x14ac:dyDescent="0.2"/>
    <row r="37916" ht="10.199999999999999" hidden="1" x14ac:dyDescent="0.2"/>
    <row r="37917" ht="10.199999999999999" hidden="1" x14ac:dyDescent="0.2"/>
    <row r="37918" ht="10.199999999999999" hidden="1" x14ac:dyDescent="0.2"/>
    <row r="37919" ht="10.199999999999999" hidden="1" x14ac:dyDescent="0.2"/>
    <row r="37920" ht="10.199999999999999" hidden="1" x14ac:dyDescent="0.2"/>
    <row r="37921" ht="10.199999999999999" hidden="1" x14ac:dyDescent="0.2"/>
    <row r="37922" ht="10.199999999999999" hidden="1" x14ac:dyDescent="0.2"/>
    <row r="37923" ht="10.199999999999999" hidden="1" x14ac:dyDescent="0.2"/>
    <row r="37924" ht="10.199999999999999" hidden="1" x14ac:dyDescent="0.2"/>
    <row r="37925" ht="10.199999999999999" hidden="1" x14ac:dyDescent="0.2"/>
    <row r="37926" ht="10.199999999999999" hidden="1" x14ac:dyDescent="0.2"/>
    <row r="37927" ht="10.199999999999999" hidden="1" x14ac:dyDescent="0.2"/>
    <row r="37928" ht="10.199999999999999" hidden="1" x14ac:dyDescent="0.2"/>
    <row r="37929" ht="10.199999999999999" hidden="1" x14ac:dyDescent="0.2"/>
    <row r="37930" ht="10.199999999999999" hidden="1" x14ac:dyDescent="0.2"/>
    <row r="37931" ht="10.199999999999999" hidden="1" x14ac:dyDescent="0.2"/>
    <row r="37932" ht="10.199999999999999" hidden="1" x14ac:dyDescent="0.2"/>
    <row r="37933" ht="10.199999999999999" hidden="1" x14ac:dyDescent="0.2"/>
    <row r="37934" ht="10.199999999999999" hidden="1" x14ac:dyDescent="0.2"/>
    <row r="37935" ht="10.199999999999999" hidden="1" x14ac:dyDescent="0.2"/>
    <row r="37936" ht="10.199999999999999" hidden="1" x14ac:dyDescent="0.2"/>
    <row r="37937" ht="10.199999999999999" hidden="1" x14ac:dyDescent="0.2"/>
    <row r="37938" ht="10.199999999999999" hidden="1" x14ac:dyDescent="0.2"/>
    <row r="37939" ht="10.199999999999999" hidden="1" x14ac:dyDescent="0.2"/>
    <row r="37940" ht="10.199999999999999" hidden="1" x14ac:dyDescent="0.2"/>
    <row r="37941" ht="10.199999999999999" hidden="1" x14ac:dyDescent="0.2"/>
    <row r="37942" ht="10.199999999999999" hidden="1" x14ac:dyDescent="0.2"/>
    <row r="37943" ht="10.199999999999999" hidden="1" x14ac:dyDescent="0.2"/>
    <row r="37944" ht="10.199999999999999" hidden="1" x14ac:dyDescent="0.2"/>
    <row r="37945" ht="10.199999999999999" hidden="1" x14ac:dyDescent="0.2"/>
    <row r="37946" ht="10.199999999999999" hidden="1" x14ac:dyDescent="0.2"/>
    <row r="37947" ht="10.199999999999999" hidden="1" x14ac:dyDescent="0.2"/>
    <row r="37948" ht="10.199999999999999" hidden="1" x14ac:dyDescent="0.2"/>
    <row r="37949" ht="10.199999999999999" hidden="1" x14ac:dyDescent="0.2"/>
    <row r="37950" ht="10.199999999999999" hidden="1" x14ac:dyDescent="0.2"/>
    <row r="37951" ht="10.199999999999999" hidden="1" x14ac:dyDescent="0.2"/>
    <row r="37952" ht="10.199999999999999" hidden="1" x14ac:dyDescent="0.2"/>
    <row r="37953" ht="10.199999999999999" hidden="1" x14ac:dyDescent="0.2"/>
    <row r="37954" ht="10.199999999999999" hidden="1" x14ac:dyDescent="0.2"/>
    <row r="37955" ht="10.199999999999999" hidden="1" x14ac:dyDescent="0.2"/>
    <row r="37956" ht="10.199999999999999" hidden="1" x14ac:dyDescent="0.2"/>
    <row r="37957" ht="10.199999999999999" hidden="1" x14ac:dyDescent="0.2"/>
    <row r="37958" ht="10.199999999999999" hidden="1" x14ac:dyDescent="0.2"/>
    <row r="37959" ht="10.199999999999999" hidden="1" x14ac:dyDescent="0.2"/>
    <row r="37960" ht="10.199999999999999" hidden="1" x14ac:dyDescent="0.2"/>
    <row r="37961" ht="10.199999999999999" hidden="1" x14ac:dyDescent="0.2"/>
    <row r="37962" ht="10.199999999999999" hidden="1" x14ac:dyDescent="0.2"/>
    <row r="37963" ht="10.199999999999999" hidden="1" x14ac:dyDescent="0.2"/>
    <row r="37964" ht="10.199999999999999" hidden="1" x14ac:dyDescent="0.2"/>
    <row r="37965" ht="10.199999999999999" hidden="1" x14ac:dyDescent="0.2"/>
    <row r="37966" ht="10.199999999999999" hidden="1" x14ac:dyDescent="0.2"/>
    <row r="37967" ht="10.199999999999999" hidden="1" x14ac:dyDescent="0.2"/>
    <row r="37968" ht="10.199999999999999" hidden="1" x14ac:dyDescent="0.2"/>
    <row r="37969" ht="10.199999999999999" hidden="1" x14ac:dyDescent="0.2"/>
    <row r="37970" ht="10.199999999999999" hidden="1" x14ac:dyDescent="0.2"/>
    <row r="37971" ht="10.199999999999999" hidden="1" x14ac:dyDescent="0.2"/>
    <row r="37972" ht="10.199999999999999" hidden="1" x14ac:dyDescent="0.2"/>
    <row r="37973" ht="10.199999999999999" hidden="1" x14ac:dyDescent="0.2"/>
    <row r="37974" ht="10.199999999999999" hidden="1" x14ac:dyDescent="0.2"/>
    <row r="37975" ht="10.199999999999999" hidden="1" x14ac:dyDescent="0.2"/>
    <row r="37976" ht="10.199999999999999" hidden="1" x14ac:dyDescent="0.2"/>
    <row r="37977" ht="10.199999999999999" hidden="1" x14ac:dyDescent="0.2"/>
    <row r="37978" ht="10.199999999999999" hidden="1" x14ac:dyDescent="0.2"/>
    <row r="37979" ht="10.199999999999999" hidden="1" x14ac:dyDescent="0.2"/>
    <row r="37980" ht="10.199999999999999" hidden="1" x14ac:dyDescent="0.2"/>
    <row r="37981" ht="10.199999999999999" hidden="1" x14ac:dyDescent="0.2"/>
    <row r="37982" ht="10.199999999999999" hidden="1" x14ac:dyDescent="0.2"/>
    <row r="37983" ht="10.199999999999999" hidden="1" x14ac:dyDescent="0.2"/>
    <row r="37984" ht="10.199999999999999" hidden="1" x14ac:dyDescent="0.2"/>
    <row r="37985" ht="10.199999999999999" hidden="1" x14ac:dyDescent="0.2"/>
    <row r="37986" ht="10.199999999999999" hidden="1" x14ac:dyDescent="0.2"/>
    <row r="37987" ht="10.199999999999999" hidden="1" x14ac:dyDescent="0.2"/>
    <row r="37988" ht="10.199999999999999" hidden="1" x14ac:dyDescent="0.2"/>
    <row r="37989" ht="10.199999999999999" hidden="1" x14ac:dyDescent="0.2"/>
    <row r="37990" ht="10.199999999999999" hidden="1" x14ac:dyDescent="0.2"/>
    <row r="37991" ht="10.199999999999999" hidden="1" x14ac:dyDescent="0.2"/>
    <row r="37992" ht="10.199999999999999" hidden="1" x14ac:dyDescent="0.2"/>
    <row r="37993" ht="10.199999999999999" hidden="1" x14ac:dyDescent="0.2"/>
    <row r="37994" ht="10.199999999999999" hidden="1" x14ac:dyDescent="0.2"/>
    <row r="37995" ht="10.199999999999999" hidden="1" x14ac:dyDescent="0.2"/>
    <row r="37996" ht="10.199999999999999" hidden="1" x14ac:dyDescent="0.2"/>
    <row r="37997" ht="10.199999999999999" hidden="1" x14ac:dyDescent="0.2"/>
    <row r="37998" ht="10.199999999999999" hidden="1" x14ac:dyDescent="0.2"/>
    <row r="37999" ht="10.199999999999999" hidden="1" x14ac:dyDescent="0.2"/>
    <row r="38000" ht="10.199999999999999" hidden="1" x14ac:dyDescent="0.2"/>
    <row r="38001" ht="10.199999999999999" hidden="1" x14ac:dyDescent="0.2"/>
    <row r="38002" ht="10.199999999999999" hidden="1" x14ac:dyDescent="0.2"/>
    <row r="38003" ht="10.199999999999999" hidden="1" x14ac:dyDescent="0.2"/>
    <row r="38004" ht="10.199999999999999" hidden="1" x14ac:dyDescent="0.2"/>
    <row r="38005" ht="10.199999999999999" hidden="1" x14ac:dyDescent="0.2"/>
    <row r="38006" ht="10.199999999999999" hidden="1" x14ac:dyDescent="0.2"/>
    <row r="38007" ht="10.199999999999999" hidden="1" x14ac:dyDescent="0.2"/>
    <row r="38008" ht="10.199999999999999" hidden="1" x14ac:dyDescent="0.2"/>
    <row r="38009" ht="10.199999999999999" hidden="1" x14ac:dyDescent="0.2"/>
    <row r="38010" ht="10.199999999999999" hidden="1" x14ac:dyDescent="0.2"/>
    <row r="38011" ht="10.199999999999999" hidden="1" x14ac:dyDescent="0.2"/>
    <row r="38012" ht="10.199999999999999" hidden="1" x14ac:dyDescent="0.2"/>
    <row r="38013" ht="10.199999999999999" hidden="1" x14ac:dyDescent="0.2"/>
    <row r="38014" ht="10.199999999999999" hidden="1" x14ac:dyDescent="0.2"/>
    <row r="38015" ht="10.199999999999999" hidden="1" x14ac:dyDescent="0.2"/>
    <row r="38016" ht="10.199999999999999" hidden="1" x14ac:dyDescent="0.2"/>
    <row r="38017" ht="10.199999999999999" hidden="1" x14ac:dyDescent="0.2"/>
    <row r="38018" ht="10.199999999999999" hidden="1" x14ac:dyDescent="0.2"/>
    <row r="38019" ht="10.199999999999999" hidden="1" x14ac:dyDescent="0.2"/>
    <row r="38020" ht="10.199999999999999" hidden="1" x14ac:dyDescent="0.2"/>
    <row r="38021" ht="10.199999999999999" hidden="1" x14ac:dyDescent="0.2"/>
    <row r="38022" ht="10.199999999999999" hidden="1" x14ac:dyDescent="0.2"/>
    <row r="38023" ht="10.199999999999999" hidden="1" x14ac:dyDescent="0.2"/>
    <row r="38024" ht="10.199999999999999" hidden="1" x14ac:dyDescent="0.2"/>
    <row r="38025" ht="10.199999999999999" hidden="1" x14ac:dyDescent="0.2"/>
    <row r="38026" ht="10.199999999999999" hidden="1" x14ac:dyDescent="0.2"/>
    <row r="38027" ht="10.199999999999999" hidden="1" x14ac:dyDescent="0.2"/>
    <row r="38028" ht="10.199999999999999" hidden="1" x14ac:dyDescent="0.2"/>
    <row r="38029" ht="10.199999999999999" hidden="1" x14ac:dyDescent="0.2"/>
    <row r="38030" ht="10.199999999999999" hidden="1" x14ac:dyDescent="0.2"/>
    <row r="38031" ht="10.199999999999999" hidden="1" x14ac:dyDescent="0.2"/>
    <row r="38032" ht="10.199999999999999" hidden="1" x14ac:dyDescent="0.2"/>
    <row r="38033" ht="10.199999999999999" hidden="1" x14ac:dyDescent="0.2"/>
    <row r="38034" ht="10.199999999999999" hidden="1" x14ac:dyDescent="0.2"/>
    <row r="38035" ht="10.199999999999999" hidden="1" x14ac:dyDescent="0.2"/>
    <row r="38036" ht="10.199999999999999" hidden="1" x14ac:dyDescent="0.2"/>
    <row r="38037" ht="10.199999999999999" hidden="1" x14ac:dyDescent="0.2"/>
    <row r="38038" ht="10.199999999999999" hidden="1" x14ac:dyDescent="0.2"/>
    <row r="38039" ht="10.199999999999999" hidden="1" x14ac:dyDescent="0.2"/>
    <row r="38040" ht="10.199999999999999" hidden="1" x14ac:dyDescent="0.2"/>
    <row r="38041" ht="10.199999999999999" hidden="1" x14ac:dyDescent="0.2"/>
    <row r="38042" ht="10.199999999999999" hidden="1" x14ac:dyDescent="0.2"/>
    <row r="38043" ht="10.199999999999999" hidden="1" x14ac:dyDescent="0.2"/>
    <row r="38044" ht="10.199999999999999" hidden="1" x14ac:dyDescent="0.2"/>
    <row r="38045" ht="10.199999999999999" hidden="1" x14ac:dyDescent="0.2"/>
    <row r="38046" ht="10.199999999999999" hidden="1" x14ac:dyDescent="0.2"/>
    <row r="38047" ht="10.199999999999999" hidden="1" x14ac:dyDescent="0.2"/>
    <row r="38048" ht="10.199999999999999" hidden="1" x14ac:dyDescent="0.2"/>
    <row r="38049" ht="10.199999999999999" hidden="1" x14ac:dyDescent="0.2"/>
    <row r="38050" ht="10.199999999999999" hidden="1" x14ac:dyDescent="0.2"/>
    <row r="38051" ht="10.199999999999999" hidden="1" x14ac:dyDescent="0.2"/>
    <row r="38052" ht="10.199999999999999" hidden="1" x14ac:dyDescent="0.2"/>
    <row r="38053" ht="10.199999999999999" hidden="1" x14ac:dyDescent="0.2"/>
    <row r="38054" ht="10.199999999999999" hidden="1" x14ac:dyDescent="0.2"/>
    <row r="38055" ht="10.199999999999999" hidden="1" x14ac:dyDescent="0.2"/>
    <row r="38056" ht="10.199999999999999" hidden="1" x14ac:dyDescent="0.2"/>
    <row r="38057" ht="10.199999999999999" hidden="1" x14ac:dyDescent="0.2"/>
    <row r="38058" ht="10.199999999999999" hidden="1" x14ac:dyDescent="0.2"/>
    <row r="38059" ht="10.199999999999999" hidden="1" x14ac:dyDescent="0.2"/>
    <row r="38060" ht="10.199999999999999" hidden="1" x14ac:dyDescent="0.2"/>
    <row r="38061" ht="10.199999999999999" hidden="1" x14ac:dyDescent="0.2"/>
    <row r="38062" ht="10.199999999999999" hidden="1" x14ac:dyDescent="0.2"/>
    <row r="38063" ht="10.199999999999999" hidden="1" x14ac:dyDescent="0.2"/>
    <row r="38064" ht="10.199999999999999" hidden="1" x14ac:dyDescent="0.2"/>
    <row r="38065" ht="10.199999999999999" hidden="1" x14ac:dyDescent="0.2"/>
    <row r="38066" ht="10.199999999999999" hidden="1" x14ac:dyDescent="0.2"/>
    <row r="38067" ht="10.199999999999999" hidden="1" x14ac:dyDescent="0.2"/>
    <row r="38068" ht="10.199999999999999" hidden="1" x14ac:dyDescent="0.2"/>
    <row r="38069" ht="10.199999999999999" hidden="1" x14ac:dyDescent="0.2"/>
    <row r="38070" ht="10.199999999999999" hidden="1" x14ac:dyDescent="0.2"/>
    <row r="38071" ht="10.199999999999999" hidden="1" x14ac:dyDescent="0.2"/>
    <row r="38072" ht="10.199999999999999" hidden="1" x14ac:dyDescent="0.2"/>
    <row r="38073" ht="10.199999999999999" hidden="1" x14ac:dyDescent="0.2"/>
    <row r="38074" ht="10.199999999999999" hidden="1" x14ac:dyDescent="0.2"/>
    <row r="38075" ht="10.199999999999999" hidden="1" x14ac:dyDescent="0.2"/>
    <row r="38076" ht="10.199999999999999" hidden="1" x14ac:dyDescent="0.2"/>
    <row r="38077" ht="10.199999999999999" hidden="1" x14ac:dyDescent="0.2"/>
    <row r="38078" ht="10.199999999999999" hidden="1" x14ac:dyDescent="0.2"/>
    <row r="38079" ht="10.199999999999999" hidden="1" x14ac:dyDescent="0.2"/>
    <row r="38080" ht="10.199999999999999" hidden="1" x14ac:dyDescent="0.2"/>
    <row r="38081" ht="10.199999999999999" hidden="1" x14ac:dyDescent="0.2"/>
    <row r="38082" ht="10.199999999999999" hidden="1" x14ac:dyDescent="0.2"/>
    <row r="38083" ht="10.199999999999999" hidden="1" x14ac:dyDescent="0.2"/>
    <row r="38084" ht="10.199999999999999" hidden="1" x14ac:dyDescent="0.2"/>
    <row r="38085" ht="10.199999999999999" hidden="1" x14ac:dyDescent="0.2"/>
    <row r="38086" ht="10.199999999999999" hidden="1" x14ac:dyDescent="0.2"/>
    <row r="38087" ht="10.199999999999999" hidden="1" x14ac:dyDescent="0.2"/>
    <row r="38088" ht="10.199999999999999" hidden="1" x14ac:dyDescent="0.2"/>
    <row r="38089" ht="10.199999999999999" hidden="1" x14ac:dyDescent="0.2"/>
    <row r="38090" ht="10.199999999999999" hidden="1" x14ac:dyDescent="0.2"/>
    <row r="38091" ht="10.199999999999999" hidden="1" x14ac:dyDescent="0.2"/>
    <row r="38092" ht="10.199999999999999" hidden="1" x14ac:dyDescent="0.2"/>
    <row r="38093" ht="10.199999999999999" hidden="1" x14ac:dyDescent="0.2"/>
    <row r="38094" ht="10.199999999999999" hidden="1" x14ac:dyDescent="0.2"/>
    <row r="38095" ht="10.199999999999999" hidden="1" x14ac:dyDescent="0.2"/>
    <row r="38096" ht="10.199999999999999" hidden="1" x14ac:dyDescent="0.2"/>
    <row r="38097" ht="10.199999999999999" hidden="1" x14ac:dyDescent="0.2"/>
    <row r="38098" ht="10.199999999999999" hidden="1" x14ac:dyDescent="0.2"/>
    <row r="38099" ht="10.199999999999999" hidden="1" x14ac:dyDescent="0.2"/>
    <row r="38100" ht="10.199999999999999" hidden="1" x14ac:dyDescent="0.2"/>
    <row r="38101" ht="10.199999999999999" hidden="1" x14ac:dyDescent="0.2"/>
    <row r="38102" ht="10.199999999999999" hidden="1" x14ac:dyDescent="0.2"/>
    <row r="38103" ht="10.199999999999999" hidden="1" x14ac:dyDescent="0.2"/>
    <row r="38104" ht="10.199999999999999" hidden="1" x14ac:dyDescent="0.2"/>
    <row r="38105" ht="10.199999999999999" hidden="1" x14ac:dyDescent="0.2"/>
    <row r="38106" ht="10.199999999999999" hidden="1" x14ac:dyDescent="0.2"/>
    <row r="38107" ht="10.199999999999999" hidden="1" x14ac:dyDescent="0.2"/>
    <row r="38108" ht="10.199999999999999" hidden="1" x14ac:dyDescent="0.2"/>
    <row r="38109" ht="10.199999999999999" hidden="1" x14ac:dyDescent="0.2"/>
    <row r="38110" ht="10.199999999999999" hidden="1" x14ac:dyDescent="0.2"/>
    <row r="38111" ht="10.199999999999999" hidden="1" x14ac:dyDescent="0.2"/>
    <row r="38112" ht="10.199999999999999" hidden="1" x14ac:dyDescent="0.2"/>
    <row r="38113" ht="10.199999999999999" hidden="1" x14ac:dyDescent="0.2"/>
    <row r="38114" ht="10.199999999999999" hidden="1" x14ac:dyDescent="0.2"/>
    <row r="38115" ht="10.199999999999999" hidden="1" x14ac:dyDescent="0.2"/>
    <row r="38116" ht="10.199999999999999" hidden="1" x14ac:dyDescent="0.2"/>
    <row r="38117" ht="10.199999999999999" hidden="1" x14ac:dyDescent="0.2"/>
    <row r="38118" ht="10.199999999999999" hidden="1" x14ac:dyDescent="0.2"/>
    <row r="38119" ht="10.199999999999999" hidden="1" x14ac:dyDescent="0.2"/>
    <row r="38120" ht="10.199999999999999" hidden="1" x14ac:dyDescent="0.2"/>
    <row r="38121" ht="10.199999999999999" hidden="1" x14ac:dyDescent="0.2"/>
    <row r="38122" ht="10.199999999999999" hidden="1" x14ac:dyDescent="0.2"/>
    <row r="38123" ht="10.199999999999999" hidden="1" x14ac:dyDescent="0.2"/>
    <row r="38124" ht="10.199999999999999" hidden="1" x14ac:dyDescent="0.2"/>
    <row r="38125" ht="10.199999999999999" hidden="1" x14ac:dyDescent="0.2"/>
    <row r="38126" ht="10.199999999999999" hidden="1" x14ac:dyDescent="0.2"/>
    <row r="38127" ht="10.199999999999999" hidden="1" x14ac:dyDescent="0.2"/>
    <row r="38128" ht="10.199999999999999" hidden="1" x14ac:dyDescent="0.2"/>
    <row r="38129" ht="10.199999999999999" hidden="1" x14ac:dyDescent="0.2"/>
    <row r="38130" ht="10.199999999999999" hidden="1" x14ac:dyDescent="0.2"/>
    <row r="38131" ht="10.199999999999999" hidden="1" x14ac:dyDescent="0.2"/>
    <row r="38132" ht="10.199999999999999" hidden="1" x14ac:dyDescent="0.2"/>
    <row r="38133" ht="10.199999999999999" hidden="1" x14ac:dyDescent="0.2"/>
    <row r="38134" ht="10.199999999999999" hidden="1" x14ac:dyDescent="0.2"/>
    <row r="38135" ht="10.199999999999999" hidden="1" x14ac:dyDescent="0.2"/>
    <row r="38136" ht="10.199999999999999" hidden="1" x14ac:dyDescent="0.2"/>
    <row r="38137" ht="10.199999999999999" hidden="1" x14ac:dyDescent="0.2"/>
    <row r="38138" ht="10.199999999999999" hidden="1" x14ac:dyDescent="0.2"/>
    <row r="38139" ht="10.199999999999999" hidden="1" x14ac:dyDescent="0.2"/>
    <row r="38140" ht="10.199999999999999" hidden="1" x14ac:dyDescent="0.2"/>
    <row r="38141" ht="10.199999999999999" hidden="1" x14ac:dyDescent="0.2"/>
    <row r="38142" ht="10.199999999999999" hidden="1" x14ac:dyDescent="0.2"/>
    <row r="38143" ht="10.199999999999999" hidden="1" x14ac:dyDescent="0.2"/>
    <row r="38144" ht="10.199999999999999" hidden="1" x14ac:dyDescent="0.2"/>
    <row r="38145" ht="10.199999999999999" hidden="1" x14ac:dyDescent="0.2"/>
    <row r="38146" ht="10.199999999999999" hidden="1" x14ac:dyDescent="0.2"/>
    <row r="38147" ht="10.199999999999999" hidden="1" x14ac:dyDescent="0.2"/>
    <row r="38148" ht="10.199999999999999" hidden="1" x14ac:dyDescent="0.2"/>
    <row r="38149" ht="10.199999999999999" hidden="1" x14ac:dyDescent="0.2"/>
    <row r="38150" ht="10.199999999999999" hidden="1" x14ac:dyDescent="0.2"/>
    <row r="38151" ht="10.199999999999999" hidden="1" x14ac:dyDescent="0.2"/>
    <row r="38152" ht="10.199999999999999" hidden="1" x14ac:dyDescent="0.2"/>
    <row r="38153" ht="10.199999999999999" hidden="1" x14ac:dyDescent="0.2"/>
    <row r="38154" ht="10.199999999999999" hidden="1" x14ac:dyDescent="0.2"/>
    <row r="38155" ht="10.199999999999999" hidden="1" x14ac:dyDescent="0.2"/>
    <row r="38156" ht="10.199999999999999" hidden="1" x14ac:dyDescent="0.2"/>
    <row r="38157" ht="10.199999999999999" hidden="1" x14ac:dyDescent="0.2"/>
    <row r="38158" ht="10.199999999999999" hidden="1" x14ac:dyDescent="0.2"/>
    <row r="38159" ht="10.199999999999999" hidden="1" x14ac:dyDescent="0.2"/>
    <row r="38160" ht="10.199999999999999" hidden="1" x14ac:dyDescent="0.2"/>
    <row r="38161" ht="10.199999999999999" hidden="1" x14ac:dyDescent="0.2"/>
    <row r="38162" ht="10.199999999999999" hidden="1" x14ac:dyDescent="0.2"/>
    <row r="38163" ht="10.199999999999999" hidden="1" x14ac:dyDescent="0.2"/>
    <row r="38164" ht="10.199999999999999" hidden="1" x14ac:dyDescent="0.2"/>
    <row r="38165" ht="10.199999999999999" hidden="1" x14ac:dyDescent="0.2"/>
    <row r="38166" ht="10.199999999999999" hidden="1" x14ac:dyDescent="0.2"/>
    <row r="38167" ht="10.199999999999999" hidden="1" x14ac:dyDescent="0.2"/>
    <row r="38168" ht="10.199999999999999" hidden="1" x14ac:dyDescent="0.2"/>
    <row r="38169" ht="10.199999999999999" hidden="1" x14ac:dyDescent="0.2"/>
    <row r="38170" ht="10.199999999999999" hidden="1" x14ac:dyDescent="0.2"/>
    <row r="38171" ht="10.199999999999999" hidden="1" x14ac:dyDescent="0.2"/>
    <row r="38172" ht="10.199999999999999" hidden="1" x14ac:dyDescent="0.2"/>
    <row r="38173" ht="10.199999999999999" hidden="1" x14ac:dyDescent="0.2"/>
    <row r="38174" ht="10.199999999999999" hidden="1" x14ac:dyDescent="0.2"/>
    <row r="38175" ht="10.199999999999999" hidden="1" x14ac:dyDescent="0.2"/>
    <row r="38176" ht="10.199999999999999" hidden="1" x14ac:dyDescent="0.2"/>
    <row r="38177" ht="10.199999999999999" hidden="1" x14ac:dyDescent="0.2"/>
    <row r="38178" ht="10.199999999999999" hidden="1" x14ac:dyDescent="0.2"/>
    <row r="38179" ht="10.199999999999999" hidden="1" x14ac:dyDescent="0.2"/>
    <row r="38180" ht="10.199999999999999" hidden="1" x14ac:dyDescent="0.2"/>
    <row r="38181" ht="10.199999999999999" hidden="1" x14ac:dyDescent="0.2"/>
    <row r="38182" ht="10.199999999999999" hidden="1" x14ac:dyDescent="0.2"/>
    <row r="38183" ht="10.199999999999999" hidden="1" x14ac:dyDescent="0.2"/>
    <row r="38184" ht="10.199999999999999" hidden="1" x14ac:dyDescent="0.2"/>
    <row r="38185" ht="10.199999999999999" hidden="1" x14ac:dyDescent="0.2"/>
    <row r="38186" ht="10.199999999999999" hidden="1" x14ac:dyDescent="0.2"/>
    <row r="38187" ht="10.199999999999999" hidden="1" x14ac:dyDescent="0.2"/>
    <row r="38188" ht="10.199999999999999" hidden="1" x14ac:dyDescent="0.2"/>
    <row r="38189" ht="10.199999999999999" hidden="1" x14ac:dyDescent="0.2"/>
    <row r="38190" ht="10.199999999999999" hidden="1" x14ac:dyDescent="0.2"/>
    <row r="38191" ht="10.199999999999999" hidden="1" x14ac:dyDescent="0.2"/>
    <row r="38192" ht="10.199999999999999" hidden="1" x14ac:dyDescent="0.2"/>
    <row r="38193" ht="10.199999999999999" hidden="1" x14ac:dyDescent="0.2"/>
    <row r="38194" ht="10.199999999999999" hidden="1" x14ac:dyDescent="0.2"/>
    <row r="38195" ht="10.199999999999999" hidden="1" x14ac:dyDescent="0.2"/>
    <row r="38196" ht="10.199999999999999" hidden="1" x14ac:dyDescent="0.2"/>
    <row r="38197" ht="10.199999999999999" hidden="1" x14ac:dyDescent="0.2"/>
    <row r="38198" ht="10.199999999999999" hidden="1" x14ac:dyDescent="0.2"/>
    <row r="38199" ht="10.199999999999999" hidden="1" x14ac:dyDescent="0.2"/>
    <row r="38200" ht="10.199999999999999" hidden="1" x14ac:dyDescent="0.2"/>
    <row r="38201" ht="10.199999999999999" hidden="1" x14ac:dyDescent="0.2"/>
    <row r="38202" ht="10.199999999999999" hidden="1" x14ac:dyDescent="0.2"/>
    <row r="38203" ht="10.199999999999999" hidden="1" x14ac:dyDescent="0.2"/>
    <row r="38204" ht="10.199999999999999" hidden="1" x14ac:dyDescent="0.2"/>
    <row r="38205" ht="10.199999999999999" hidden="1" x14ac:dyDescent="0.2"/>
    <row r="38206" ht="10.199999999999999" hidden="1" x14ac:dyDescent="0.2"/>
    <row r="38207" ht="10.199999999999999" hidden="1" x14ac:dyDescent="0.2"/>
    <row r="38208" ht="10.199999999999999" hidden="1" x14ac:dyDescent="0.2"/>
    <row r="38209" ht="10.199999999999999" hidden="1" x14ac:dyDescent="0.2"/>
    <row r="38210" ht="10.199999999999999" hidden="1" x14ac:dyDescent="0.2"/>
    <row r="38211" ht="10.199999999999999" hidden="1" x14ac:dyDescent="0.2"/>
    <row r="38212" ht="10.199999999999999" hidden="1" x14ac:dyDescent="0.2"/>
    <row r="38213" ht="10.199999999999999" hidden="1" x14ac:dyDescent="0.2"/>
    <row r="38214" ht="10.199999999999999" hidden="1" x14ac:dyDescent="0.2"/>
    <row r="38215" ht="10.199999999999999" hidden="1" x14ac:dyDescent="0.2"/>
    <row r="38216" ht="10.199999999999999" hidden="1" x14ac:dyDescent="0.2"/>
    <row r="38217" ht="10.199999999999999" hidden="1" x14ac:dyDescent="0.2"/>
    <row r="38218" ht="10.199999999999999" hidden="1" x14ac:dyDescent="0.2"/>
    <row r="38219" ht="10.199999999999999" hidden="1" x14ac:dyDescent="0.2"/>
    <row r="38220" ht="10.199999999999999" hidden="1" x14ac:dyDescent="0.2"/>
    <row r="38221" ht="10.199999999999999" hidden="1" x14ac:dyDescent="0.2"/>
    <row r="38222" ht="10.199999999999999" hidden="1" x14ac:dyDescent="0.2"/>
    <row r="38223" ht="10.199999999999999" hidden="1" x14ac:dyDescent="0.2"/>
    <row r="38224" ht="10.199999999999999" hidden="1" x14ac:dyDescent="0.2"/>
    <row r="38225" ht="10.199999999999999" hidden="1" x14ac:dyDescent="0.2"/>
    <row r="38226" ht="10.199999999999999" hidden="1" x14ac:dyDescent="0.2"/>
    <row r="38227" ht="10.199999999999999" hidden="1" x14ac:dyDescent="0.2"/>
    <row r="38228" ht="10.199999999999999" hidden="1" x14ac:dyDescent="0.2"/>
    <row r="38229" ht="10.199999999999999" hidden="1" x14ac:dyDescent="0.2"/>
    <row r="38230" ht="10.199999999999999" hidden="1" x14ac:dyDescent="0.2"/>
    <row r="38231" ht="10.199999999999999" hidden="1" x14ac:dyDescent="0.2"/>
    <row r="38232" ht="10.199999999999999" hidden="1" x14ac:dyDescent="0.2"/>
    <row r="38233" ht="10.199999999999999" hidden="1" x14ac:dyDescent="0.2"/>
    <row r="38234" ht="10.199999999999999" hidden="1" x14ac:dyDescent="0.2"/>
    <row r="38235" ht="10.199999999999999" hidden="1" x14ac:dyDescent="0.2"/>
    <row r="38236" ht="10.199999999999999" hidden="1" x14ac:dyDescent="0.2"/>
    <row r="38237" ht="10.199999999999999" hidden="1" x14ac:dyDescent="0.2"/>
    <row r="38238" ht="10.199999999999999" hidden="1" x14ac:dyDescent="0.2"/>
    <row r="38239" ht="10.199999999999999" hidden="1" x14ac:dyDescent="0.2"/>
    <row r="38240" ht="10.199999999999999" hidden="1" x14ac:dyDescent="0.2"/>
    <row r="38241" ht="10.199999999999999" hidden="1" x14ac:dyDescent="0.2"/>
    <row r="38242" ht="10.199999999999999" hidden="1" x14ac:dyDescent="0.2"/>
    <row r="38243" ht="10.199999999999999" hidden="1" x14ac:dyDescent="0.2"/>
    <row r="38244" ht="10.199999999999999" hidden="1" x14ac:dyDescent="0.2"/>
    <row r="38245" ht="10.199999999999999" hidden="1" x14ac:dyDescent="0.2"/>
    <row r="38246" ht="10.199999999999999" hidden="1" x14ac:dyDescent="0.2"/>
    <row r="38247" ht="10.199999999999999" hidden="1" x14ac:dyDescent="0.2"/>
    <row r="38248" ht="10.199999999999999" hidden="1" x14ac:dyDescent="0.2"/>
    <row r="38249" ht="10.199999999999999" hidden="1" x14ac:dyDescent="0.2"/>
    <row r="38250" ht="10.199999999999999" hidden="1" x14ac:dyDescent="0.2"/>
    <row r="38251" ht="10.199999999999999" hidden="1" x14ac:dyDescent="0.2"/>
    <row r="38252" ht="10.199999999999999" hidden="1" x14ac:dyDescent="0.2"/>
    <row r="38253" ht="10.199999999999999" hidden="1" x14ac:dyDescent="0.2"/>
    <row r="38254" ht="10.199999999999999" hidden="1" x14ac:dyDescent="0.2"/>
    <row r="38255" ht="10.199999999999999" hidden="1" x14ac:dyDescent="0.2"/>
    <row r="38256" ht="10.199999999999999" hidden="1" x14ac:dyDescent="0.2"/>
    <row r="38257" ht="10.199999999999999" hidden="1" x14ac:dyDescent="0.2"/>
    <row r="38258" ht="10.199999999999999" hidden="1" x14ac:dyDescent="0.2"/>
    <row r="38259" ht="10.199999999999999" hidden="1" x14ac:dyDescent="0.2"/>
    <row r="38260" ht="10.199999999999999" hidden="1" x14ac:dyDescent="0.2"/>
    <row r="38261" ht="10.199999999999999" hidden="1" x14ac:dyDescent="0.2"/>
    <row r="38262" ht="10.199999999999999" hidden="1" x14ac:dyDescent="0.2"/>
    <row r="38263" ht="10.199999999999999" hidden="1" x14ac:dyDescent="0.2"/>
    <row r="38264" ht="10.199999999999999" hidden="1" x14ac:dyDescent="0.2"/>
    <row r="38265" ht="10.199999999999999" hidden="1" x14ac:dyDescent="0.2"/>
    <row r="38266" ht="10.199999999999999" hidden="1" x14ac:dyDescent="0.2"/>
    <row r="38267" ht="10.199999999999999" hidden="1" x14ac:dyDescent="0.2"/>
    <row r="38268" ht="10.199999999999999" hidden="1" x14ac:dyDescent="0.2"/>
    <row r="38269" ht="10.199999999999999" hidden="1" x14ac:dyDescent="0.2"/>
    <row r="38270" ht="10.199999999999999" hidden="1" x14ac:dyDescent="0.2"/>
    <row r="38271" ht="10.199999999999999" hidden="1" x14ac:dyDescent="0.2"/>
    <row r="38272" ht="10.199999999999999" hidden="1" x14ac:dyDescent="0.2"/>
    <row r="38273" ht="10.199999999999999" hidden="1" x14ac:dyDescent="0.2"/>
    <row r="38274" ht="10.199999999999999" hidden="1" x14ac:dyDescent="0.2"/>
    <row r="38275" ht="10.199999999999999" hidden="1" x14ac:dyDescent="0.2"/>
    <row r="38276" ht="10.199999999999999" hidden="1" x14ac:dyDescent="0.2"/>
    <row r="38277" ht="10.199999999999999" hidden="1" x14ac:dyDescent="0.2"/>
    <row r="38278" ht="10.199999999999999" hidden="1" x14ac:dyDescent="0.2"/>
    <row r="38279" ht="10.199999999999999" hidden="1" x14ac:dyDescent="0.2"/>
    <row r="38280" ht="10.199999999999999" hidden="1" x14ac:dyDescent="0.2"/>
    <row r="38281" ht="10.199999999999999" hidden="1" x14ac:dyDescent="0.2"/>
    <row r="38282" ht="10.199999999999999" hidden="1" x14ac:dyDescent="0.2"/>
    <row r="38283" ht="10.199999999999999" hidden="1" x14ac:dyDescent="0.2"/>
    <row r="38284" ht="10.199999999999999" hidden="1" x14ac:dyDescent="0.2"/>
    <row r="38285" ht="10.199999999999999" hidden="1" x14ac:dyDescent="0.2"/>
    <row r="38286" ht="10.199999999999999" hidden="1" x14ac:dyDescent="0.2"/>
    <row r="38287" ht="10.199999999999999" hidden="1" x14ac:dyDescent="0.2"/>
    <row r="38288" ht="10.199999999999999" hidden="1" x14ac:dyDescent="0.2"/>
    <row r="38289" ht="10.199999999999999" hidden="1" x14ac:dyDescent="0.2"/>
    <row r="38290" ht="10.199999999999999" hidden="1" x14ac:dyDescent="0.2"/>
    <row r="38291" ht="10.199999999999999" hidden="1" x14ac:dyDescent="0.2"/>
    <row r="38292" ht="10.199999999999999" hidden="1" x14ac:dyDescent="0.2"/>
    <row r="38293" ht="10.199999999999999" hidden="1" x14ac:dyDescent="0.2"/>
    <row r="38294" ht="10.199999999999999" hidden="1" x14ac:dyDescent="0.2"/>
    <row r="38295" ht="10.199999999999999" hidden="1" x14ac:dyDescent="0.2"/>
    <row r="38296" ht="10.199999999999999" hidden="1" x14ac:dyDescent="0.2"/>
    <row r="38297" ht="10.199999999999999" hidden="1" x14ac:dyDescent="0.2"/>
    <row r="38298" ht="10.199999999999999" hidden="1" x14ac:dyDescent="0.2"/>
    <row r="38299" ht="10.199999999999999" hidden="1" x14ac:dyDescent="0.2"/>
    <row r="38300" ht="10.199999999999999" hidden="1" x14ac:dyDescent="0.2"/>
    <row r="38301" ht="10.199999999999999" hidden="1" x14ac:dyDescent="0.2"/>
    <row r="38302" ht="10.199999999999999" hidden="1" x14ac:dyDescent="0.2"/>
    <row r="38303" ht="10.199999999999999" hidden="1" x14ac:dyDescent="0.2"/>
    <row r="38304" ht="10.199999999999999" hidden="1" x14ac:dyDescent="0.2"/>
    <row r="38305" ht="10.199999999999999" hidden="1" x14ac:dyDescent="0.2"/>
    <row r="38306" ht="10.199999999999999" hidden="1" x14ac:dyDescent="0.2"/>
    <row r="38307" ht="10.199999999999999" hidden="1" x14ac:dyDescent="0.2"/>
    <row r="38308" ht="10.199999999999999" hidden="1" x14ac:dyDescent="0.2"/>
    <row r="38309" ht="10.199999999999999" hidden="1" x14ac:dyDescent="0.2"/>
    <row r="38310" ht="10.199999999999999" hidden="1" x14ac:dyDescent="0.2"/>
    <row r="38311" ht="10.199999999999999" hidden="1" x14ac:dyDescent="0.2"/>
    <row r="38312" ht="10.199999999999999" hidden="1" x14ac:dyDescent="0.2"/>
    <row r="38313" ht="10.199999999999999" hidden="1" x14ac:dyDescent="0.2"/>
    <row r="38314" ht="10.199999999999999" hidden="1" x14ac:dyDescent="0.2"/>
    <row r="38315" ht="10.199999999999999" hidden="1" x14ac:dyDescent="0.2"/>
    <row r="38316" ht="10.199999999999999" hidden="1" x14ac:dyDescent="0.2"/>
    <row r="38317" ht="10.199999999999999" hidden="1" x14ac:dyDescent="0.2"/>
    <row r="38318" ht="10.199999999999999" hidden="1" x14ac:dyDescent="0.2"/>
    <row r="38319" ht="10.199999999999999" hidden="1" x14ac:dyDescent="0.2"/>
    <row r="38320" ht="10.199999999999999" hidden="1" x14ac:dyDescent="0.2"/>
    <row r="38321" ht="10.199999999999999" hidden="1" x14ac:dyDescent="0.2"/>
    <row r="38322" ht="10.199999999999999" hidden="1" x14ac:dyDescent="0.2"/>
    <row r="38323" ht="10.199999999999999" hidden="1" x14ac:dyDescent="0.2"/>
    <row r="38324" ht="10.199999999999999" hidden="1" x14ac:dyDescent="0.2"/>
    <row r="38325" ht="10.199999999999999" hidden="1" x14ac:dyDescent="0.2"/>
    <row r="38326" ht="10.199999999999999" hidden="1" x14ac:dyDescent="0.2"/>
    <row r="38327" ht="10.199999999999999" hidden="1" x14ac:dyDescent="0.2"/>
    <row r="38328" ht="10.199999999999999" hidden="1" x14ac:dyDescent="0.2"/>
    <row r="38329" ht="10.199999999999999" hidden="1" x14ac:dyDescent="0.2"/>
    <row r="38330" ht="10.199999999999999" hidden="1" x14ac:dyDescent="0.2"/>
    <row r="38331" ht="10.199999999999999" hidden="1" x14ac:dyDescent="0.2"/>
    <row r="38332" ht="10.199999999999999" hidden="1" x14ac:dyDescent="0.2"/>
    <row r="38333" ht="10.199999999999999" hidden="1" x14ac:dyDescent="0.2"/>
    <row r="38334" ht="10.199999999999999" hidden="1" x14ac:dyDescent="0.2"/>
    <row r="38335" ht="10.199999999999999" hidden="1" x14ac:dyDescent="0.2"/>
    <row r="38336" ht="10.199999999999999" hidden="1" x14ac:dyDescent="0.2"/>
    <row r="38337" ht="10.199999999999999" hidden="1" x14ac:dyDescent="0.2"/>
    <row r="38338" ht="10.199999999999999" hidden="1" x14ac:dyDescent="0.2"/>
    <row r="38339" ht="10.199999999999999" hidden="1" x14ac:dyDescent="0.2"/>
    <row r="38340" ht="10.199999999999999" hidden="1" x14ac:dyDescent="0.2"/>
    <row r="38341" ht="10.199999999999999" hidden="1" x14ac:dyDescent="0.2"/>
    <row r="38342" ht="10.199999999999999" hidden="1" x14ac:dyDescent="0.2"/>
    <row r="38343" ht="10.199999999999999" hidden="1" x14ac:dyDescent="0.2"/>
    <row r="38344" ht="10.199999999999999" hidden="1" x14ac:dyDescent="0.2"/>
    <row r="38345" ht="10.199999999999999" hidden="1" x14ac:dyDescent="0.2"/>
    <row r="38346" ht="10.199999999999999" hidden="1" x14ac:dyDescent="0.2"/>
    <row r="38347" ht="10.199999999999999" hidden="1" x14ac:dyDescent="0.2"/>
    <row r="38348" ht="10.199999999999999" hidden="1" x14ac:dyDescent="0.2"/>
    <row r="38349" ht="10.199999999999999" hidden="1" x14ac:dyDescent="0.2"/>
    <row r="38350" ht="10.199999999999999" hidden="1" x14ac:dyDescent="0.2"/>
    <row r="38351" ht="10.199999999999999" hidden="1" x14ac:dyDescent="0.2"/>
    <row r="38352" ht="10.199999999999999" hidden="1" x14ac:dyDescent="0.2"/>
    <row r="38353" ht="10.199999999999999" hidden="1" x14ac:dyDescent="0.2"/>
    <row r="38354" ht="10.199999999999999" hidden="1" x14ac:dyDescent="0.2"/>
    <row r="38355" ht="10.199999999999999" hidden="1" x14ac:dyDescent="0.2"/>
    <row r="38356" ht="10.199999999999999" hidden="1" x14ac:dyDescent="0.2"/>
    <row r="38357" ht="10.199999999999999" hidden="1" x14ac:dyDescent="0.2"/>
    <row r="38358" ht="10.199999999999999" hidden="1" x14ac:dyDescent="0.2"/>
    <row r="38359" ht="10.199999999999999" hidden="1" x14ac:dyDescent="0.2"/>
    <row r="38360" ht="10.199999999999999" hidden="1" x14ac:dyDescent="0.2"/>
    <row r="38361" ht="10.199999999999999" hidden="1" x14ac:dyDescent="0.2"/>
    <row r="38362" ht="10.199999999999999" hidden="1" x14ac:dyDescent="0.2"/>
    <row r="38363" ht="10.199999999999999" hidden="1" x14ac:dyDescent="0.2"/>
    <row r="38364" ht="10.199999999999999" hidden="1" x14ac:dyDescent="0.2"/>
    <row r="38365" ht="10.199999999999999" hidden="1" x14ac:dyDescent="0.2"/>
    <row r="38366" ht="10.199999999999999" hidden="1" x14ac:dyDescent="0.2"/>
    <row r="38367" ht="10.199999999999999" hidden="1" x14ac:dyDescent="0.2"/>
    <row r="38368" ht="10.199999999999999" hidden="1" x14ac:dyDescent="0.2"/>
    <row r="38369" ht="10.199999999999999" hidden="1" x14ac:dyDescent="0.2"/>
    <row r="38370" ht="10.199999999999999" hidden="1" x14ac:dyDescent="0.2"/>
    <row r="38371" ht="10.199999999999999" hidden="1" x14ac:dyDescent="0.2"/>
    <row r="38372" ht="10.199999999999999" hidden="1" x14ac:dyDescent="0.2"/>
    <row r="38373" ht="10.199999999999999" hidden="1" x14ac:dyDescent="0.2"/>
    <row r="38374" ht="10.199999999999999" hidden="1" x14ac:dyDescent="0.2"/>
    <row r="38375" ht="10.199999999999999" hidden="1" x14ac:dyDescent="0.2"/>
    <row r="38376" ht="10.199999999999999" hidden="1" x14ac:dyDescent="0.2"/>
    <row r="38377" ht="10.199999999999999" hidden="1" x14ac:dyDescent="0.2"/>
    <row r="38378" ht="10.199999999999999" hidden="1" x14ac:dyDescent="0.2"/>
    <row r="38379" ht="10.199999999999999" hidden="1" x14ac:dyDescent="0.2"/>
    <row r="38380" ht="10.199999999999999" hidden="1" x14ac:dyDescent="0.2"/>
    <row r="38381" ht="10.199999999999999" hidden="1" x14ac:dyDescent="0.2"/>
    <row r="38382" ht="10.199999999999999" hidden="1" x14ac:dyDescent="0.2"/>
    <row r="38383" ht="10.199999999999999" hidden="1" x14ac:dyDescent="0.2"/>
    <row r="38384" ht="10.199999999999999" hidden="1" x14ac:dyDescent="0.2"/>
    <row r="38385" ht="10.199999999999999" hidden="1" x14ac:dyDescent="0.2"/>
    <row r="38386" ht="10.199999999999999" hidden="1" x14ac:dyDescent="0.2"/>
    <row r="38387" ht="10.199999999999999" hidden="1" x14ac:dyDescent="0.2"/>
    <row r="38388" ht="10.199999999999999" hidden="1" x14ac:dyDescent="0.2"/>
    <row r="38389" ht="10.199999999999999" hidden="1" x14ac:dyDescent="0.2"/>
    <row r="38390" ht="10.199999999999999" hidden="1" x14ac:dyDescent="0.2"/>
    <row r="38391" ht="10.199999999999999" hidden="1" x14ac:dyDescent="0.2"/>
    <row r="38392" ht="10.199999999999999" hidden="1" x14ac:dyDescent="0.2"/>
    <row r="38393" ht="10.199999999999999" hidden="1" x14ac:dyDescent="0.2"/>
    <row r="38394" ht="10.199999999999999" hidden="1" x14ac:dyDescent="0.2"/>
    <row r="38395" ht="10.199999999999999" hidden="1" x14ac:dyDescent="0.2"/>
    <row r="38396" ht="10.199999999999999" hidden="1" x14ac:dyDescent="0.2"/>
    <row r="38397" ht="10.199999999999999" hidden="1" x14ac:dyDescent="0.2"/>
    <row r="38398" ht="10.199999999999999" hidden="1" x14ac:dyDescent="0.2"/>
    <row r="38399" ht="10.199999999999999" hidden="1" x14ac:dyDescent="0.2"/>
    <row r="38400" ht="10.199999999999999" hidden="1" x14ac:dyDescent="0.2"/>
    <row r="38401" ht="10.199999999999999" hidden="1" x14ac:dyDescent="0.2"/>
    <row r="38402" ht="10.199999999999999" hidden="1" x14ac:dyDescent="0.2"/>
    <row r="38403" ht="10.199999999999999" hidden="1" x14ac:dyDescent="0.2"/>
    <row r="38404" ht="10.199999999999999" hidden="1" x14ac:dyDescent="0.2"/>
    <row r="38405" ht="10.199999999999999" hidden="1" x14ac:dyDescent="0.2"/>
    <row r="38406" ht="10.199999999999999" hidden="1" x14ac:dyDescent="0.2"/>
    <row r="38407" ht="10.199999999999999" hidden="1" x14ac:dyDescent="0.2"/>
    <row r="38408" ht="10.199999999999999" hidden="1" x14ac:dyDescent="0.2"/>
    <row r="38409" ht="10.199999999999999" hidden="1" x14ac:dyDescent="0.2"/>
    <row r="38410" ht="10.199999999999999" hidden="1" x14ac:dyDescent="0.2"/>
    <row r="38411" ht="10.199999999999999" hidden="1" x14ac:dyDescent="0.2"/>
    <row r="38412" ht="10.199999999999999" hidden="1" x14ac:dyDescent="0.2"/>
    <row r="38413" ht="10.199999999999999" hidden="1" x14ac:dyDescent="0.2"/>
    <row r="38414" ht="10.199999999999999" hidden="1" x14ac:dyDescent="0.2"/>
    <row r="38415" ht="10.199999999999999" hidden="1" x14ac:dyDescent="0.2"/>
    <row r="38416" ht="10.199999999999999" hidden="1" x14ac:dyDescent="0.2"/>
    <row r="38417" ht="10.199999999999999" hidden="1" x14ac:dyDescent="0.2"/>
    <row r="38418" ht="10.199999999999999" hidden="1" x14ac:dyDescent="0.2"/>
    <row r="38419" ht="10.199999999999999" hidden="1" x14ac:dyDescent="0.2"/>
    <row r="38420" ht="10.199999999999999" hidden="1" x14ac:dyDescent="0.2"/>
    <row r="38421" ht="10.199999999999999" hidden="1" x14ac:dyDescent="0.2"/>
    <row r="38422" ht="10.199999999999999" hidden="1" x14ac:dyDescent="0.2"/>
    <row r="38423" ht="10.199999999999999" hidden="1" x14ac:dyDescent="0.2"/>
    <row r="38424" ht="10.199999999999999" hidden="1" x14ac:dyDescent="0.2"/>
    <row r="38425" ht="10.199999999999999" hidden="1" x14ac:dyDescent="0.2"/>
    <row r="38426" ht="10.199999999999999" hidden="1" x14ac:dyDescent="0.2"/>
    <row r="38427" ht="10.199999999999999" hidden="1" x14ac:dyDescent="0.2"/>
    <row r="38428" ht="10.199999999999999" hidden="1" x14ac:dyDescent="0.2"/>
    <row r="38429" ht="10.199999999999999" hidden="1" x14ac:dyDescent="0.2"/>
    <row r="38430" ht="10.199999999999999" hidden="1" x14ac:dyDescent="0.2"/>
    <row r="38431" ht="10.199999999999999" hidden="1" x14ac:dyDescent="0.2"/>
    <row r="38432" ht="10.199999999999999" hidden="1" x14ac:dyDescent="0.2"/>
    <row r="38433" ht="10.199999999999999" hidden="1" x14ac:dyDescent="0.2"/>
    <row r="38434" ht="10.199999999999999" hidden="1" x14ac:dyDescent="0.2"/>
    <row r="38435" ht="10.199999999999999" hidden="1" x14ac:dyDescent="0.2"/>
    <row r="38436" ht="10.199999999999999" hidden="1" x14ac:dyDescent="0.2"/>
    <row r="38437" ht="10.199999999999999" hidden="1" x14ac:dyDescent="0.2"/>
    <row r="38438" ht="10.199999999999999" hidden="1" x14ac:dyDescent="0.2"/>
    <row r="38439" ht="10.199999999999999" hidden="1" x14ac:dyDescent="0.2"/>
    <row r="38440" ht="10.199999999999999" hidden="1" x14ac:dyDescent="0.2"/>
    <row r="38441" ht="10.199999999999999" hidden="1" x14ac:dyDescent="0.2"/>
    <row r="38442" ht="10.199999999999999" hidden="1" x14ac:dyDescent="0.2"/>
    <row r="38443" ht="10.199999999999999" hidden="1" x14ac:dyDescent="0.2"/>
    <row r="38444" ht="10.199999999999999" hidden="1" x14ac:dyDescent="0.2"/>
    <row r="38445" ht="10.199999999999999" hidden="1" x14ac:dyDescent="0.2"/>
    <row r="38446" ht="10.199999999999999" hidden="1" x14ac:dyDescent="0.2"/>
    <row r="38447" ht="10.199999999999999" hidden="1" x14ac:dyDescent="0.2"/>
    <row r="38448" ht="10.199999999999999" hidden="1" x14ac:dyDescent="0.2"/>
    <row r="38449" ht="10.199999999999999" hidden="1" x14ac:dyDescent="0.2"/>
    <row r="38450" ht="10.199999999999999" hidden="1" x14ac:dyDescent="0.2"/>
    <row r="38451" ht="10.199999999999999" hidden="1" x14ac:dyDescent="0.2"/>
    <row r="38452" ht="10.199999999999999" hidden="1" x14ac:dyDescent="0.2"/>
    <row r="38453" ht="10.199999999999999" hidden="1" x14ac:dyDescent="0.2"/>
    <row r="38454" ht="10.199999999999999" hidden="1" x14ac:dyDescent="0.2"/>
    <row r="38455" ht="10.199999999999999" hidden="1" x14ac:dyDescent="0.2"/>
    <row r="38456" ht="10.199999999999999" hidden="1" x14ac:dyDescent="0.2"/>
    <row r="38457" ht="10.199999999999999" hidden="1" x14ac:dyDescent="0.2"/>
    <row r="38458" ht="10.199999999999999" hidden="1" x14ac:dyDescent="0.2"/>
    <row r="38459" ht="10.199999999999999" hidden="1" x14ac:dyDescent="0.2"/>
    <row r="38460" ht="10.199999999999999" hidden="1" x14ac:dyDescent="0.2"/>
    <row r="38461" ht="10.199999999999999" hidden="1" x14ac:dyDescent="0.2"/>
    <row r="38462" ht="10.199999999999999" hidden="1" x14ac:dyDescent="0.2"/>
    <row r="38463" ht="10.199999999999999" hidden="1" x14ac:dyDescent="0.2"/>
    <row r="38464" ht="10.199999999999999" hidden="1" x14ac:dyDescent="0.2"/>
    <row r="38465" ht="10.199999999999999" hidden="1" x14ac:dyDescent="0.2"/>
    <row r="38466" ht="10.199999999999999" hidden="1" x14ac:dyDescent="0.2"/>
    <row r="38467" ht="10.199999999999999" hidden="1" x14ac:dyDescent="0.2"/>
    <row r="38468" ht="10.199999999999999" hidden="1" x14ac:dyDescent="0.2"/>
    <row r="38469" ht="10.199999999999999" hidden="1" x14ac:dyDescent="0.2"/>
    <row r="38470" ht="10.199999999999999" hidden="1" x14ac:dyDescent="0.2"/>
    <row r="38471" ht="10.199999999999999" hidden="1" x14ac:dyDescent="0.2"/>
    <row r="38472" ht="10.199999999999999" hidden="1" x14ac:dyDescent="0.2"/>
    <row r="38473" ht="10.199999999999999" hidden="1" x14ac:dyDescent="0.2"/>
    <row r="38474" ht="10.199999999999999" hidden="1" x14ac:dyDescent="0.2"/>
    <row r="38475" ht="10.199999999999999" hidden="1" x14ac:dyDescent="0.2"/>
    <row r="38476" ht="10.199999999999999" hidden="1" x14ac:dyDescent="0.2"/>
    <row r="38477" ht="10.199999999999999" hidden="1" x14ac:dyDescent="0.2"/>
    <row r="38478" ht="10.199999999999999" hidden="1" x14ac:dyDescent="0.2"/>
    <row r="38479" ht="10.199999999999999" hidden="1" x14ac:dyDescent="0.2"/>
    <row r="38480" ht="10.199999999999999" hidden="1" x14ac:dyDescent="0.2"/>
    <row r="38481" ht="10.199999999999999" hidden="1" x14ac:dyDescent="0.2"/>
    <row r="38482" ht="10.199999999999999" hidden="1" x14ac:dyDescent="0.2"/>
    <row r="38483" ht="10.199999999999999" hidden="1" x14ac:dyDescent="0.2"/>
    <row r="38484" ht="10.199999999999999" hidden="1" x14ac:dyDescent="0.2"/>
    <row r="38485" ht="10.199999999999999" hidden="1" x14ac:dyDescent="0.2"/>
    <row r="38486" ht="10.199999999999999" hidden="1" x14ac:dyDescent="0.2"/>
    <row r="38487" ht="10.199999999999999" hidden="1" x14ac:dyDescent="0.2"/>
    <row r="38488" ht="10.199999999999999" hidden="1" x14ac:dyDescent="0.2"/>
    <row r="38489" ht="10.199999999999999" hidden="1" x14ac:dyDescent="0.2"/>
    <row r="38490" ht="10.199999999999999" hidden="1" x14ac:dyDescent="0.2"/>
    <row r="38491" ht="10.199999999999999" hidden="1" x14ac:dyDescent="0.2"/>
    <row r="38492" ht="10.199999999999999" hidden="1" x14ac:dyDescent="0.2"/>
    <row r="38493" ht="10.199999999999999" hidden="1" x14ac:dyDescent="0.2"/>
    <row r="38494" ht="10.199999999999999" hidden="1" x14ac:dyDescent="0.2"/>
    <row r="38495" ht="10.199999999999999" hidden="1" x14ac:dyDescent="0.2"/>
    <row r="38496" ht="10.199999999999999" hidden="1" x14ac:dyDescent="0.2"/>
    <row r="38497" ht="10.199999999999999" hidden="1" x14ac:dyDescent="0.2"/>
    <row r="38498" ht="10.199999999999999" hidden="1" x14ac:dyDescent="0.2"/>
    <row r="38499" ht="10.199999999999999" hidden="1" x14ac:dyDescent="0.2"/>
    <row r="38500" ht="10.199999999999999" hidden="1" x14ac:dyDescent="0.2"/>
    <row r="38501" ht="10.199999999999999" hidden="1" x14ac:dyDescent="0.2"/>
    <row r="38502" ht="10.199999999999999" hidden="1" x14ac:dyDescent="0.2"/>
    <row r="38503" ht="10.199999999999999" hidden="1" x14ac:dyDescent="0.2"/>
    <row r="38504" ht="10.199999999999999" hidden="1" x14ac:dyDescent="0.2"/>
    <row r="38505" ht="10.199999999999999" hidden="1" x14ac:dyDescent="0.2"/>
    <row r="38506" ht="10.199999999999999" hidden="1" x14ac:dyDescent="0.2"/>
    <row r="38507" ht="10.199999999999999" hidden="1" x14ac:dyDescent="0.2"/>
    <row r="38508" ht="10.199999999999999" hidden="1" x14ac:dyDescent="0.2"/>
    <row r="38509" ht="10.199999999999999" hidden="1" x14ac:dyDescent="0.2"/>
    <row r="38510" ht="10.199999999999999" hidden="1" x14ac:dyDescent="0.2"/>
    <row r="38511" ht="10.199999999999999" hidden="1" x14ac:dyDescent="0.2"/>
    <row r="38512" ht="10.199999999999999" hidden="1" x14ac:dyDescent="0.2"/>
    <row r="38513" ht="10.199999999999999" hidden="1" x14ac:dyDescent="0.2"/>
    <row r="38514" ht="10.199999999999999" hidden="1" x14ac:dyDescent="0.2"/>
    <row r="38515" ht="10.199999999999999" hidden="1" x14ac:dyDescent="0.2"/>
    <row r="38516" ht="10.199999999999999" hidden="1" x14ac:dyDescent="0.2"/>
    <row r="38517" ht="10.199999999999999" hidden="1" x14ac:dyDescent="0.2"/>
    <row r="38518" ht="10.199999999999999" hidden="1" x14ac:dyDescent="0.2"/>
    <row r="38519" ht="10.199999999999999" hidden="1" x14ac:dyDescent="0.2"/>
    <row r="38520" ht="10.199999999999999" hidden="1" x14ac:dyDescent="0.2"/>
    <row r="38521" ht="10.199999999999999" hidden="1" x14ac:dyDescent="0.2"/>
    <row r="38522" ht="10.199999999999999" hidden="1" x14ac:dyDescent="0.2"/>
    <row r="38523" ht="10.199999999999999" hidden="1" x14ac:dyDescent="0.2"/>
    <row r="38524" ht="10.199999999999999" hidden="1" x14ac:dyDescent="0.2"/>
    <row r="38525" ht="10.199999999999999" hidden="1" x14ac:dyDescent="0.2"/>
    <row r="38526" ht="10.199999999999999" hidden="1" x14ac:dyDescent="0.2"/>
    <row r="38527" ht="10.199999999999999" hidden="1" x14ac:dyDescent="0.2"/>
    <row r="38528" ht="10.199999999999999" hidden="1" x14ac:dyDescent="0.2"/>
    <row r="38529" ht="10.199999999999999" hidden="1" x14ac:dyDescent="0.2"/>
    <row r="38530" ht="10.199999999999999" hidden="1" x14ac:dyDescent="0.2"/>
    <row r="38531" ht="10.199999999999999" hidden="1" x14ac:dyDescent="0.2"/>
    <row r="38532" ht="10.199999999999999" hidden="1" x14ac:dyDescent="0.2"/>
    <row r="38533" ht="10.199999999999999" hidden="1" x14ac:dyDescent="0.2"/>
    <row r="38534" ht="10.199999999999999" hidden="1" x14ac:dyDescent="0.2"/>
    <row r="38535" ht="10.199999999999999" hidden="1" x14ac:dyDescent="0.2"/>
    <row r="38536" ht="10.199999999999999" hidden="1" x14ac:dyDescent="0.2"/>
    <row r="38537" ht="10.199999999999999" hidden="1" x14ac:dyDescent="0.2"/>
    <row r="38538" ht="10.199999999999999" hidden="1" x14ac:dyDescent="0.2"/>
    <row r="38539" ht="10.199999999999999" hidden="1" x14ac:dyDescent="0.2"/>
    <row r="38540" ht="10.199999999999999" hidden="1" x14ac:dyDescent="0.2"/>
    <row r="38541" ht="10.199999999999999" hidden="1" x14ac:dyDescent="0.2"/>
    <row r="38542" ht="10.199999999999999" hidden="1" x14ac:dyDescent="0.2"/>
    <row r="38543" ht="10.199999999999999" hidden="1" x14ac:dyDescent="0.2"/>
    <row r="38544" ht="10.199999999999999" hidden="1" x14ac:dyDescent="0.2"/>
    <row r="38545" ht="10.199999999999999" hidden="1" x14ac:dyDescent="0.2"/>
    <row r="38546" ht="10.199999999999999" hidden="1" x14ac:dyDescent="0.2"/>
    <row r="38547" ht="10.199999999999999" hidden="1" x14ac:dyDescent="0.2"/>
    <row r="38548" ht="10.199999999999999" hidden="1" x14ac:dyDescent="0.2"/>
    <row r="38549" ht="10.199999999999999" hidden="1" x14ac:dyDescent="0.2"/>
    <row r="38550" ht="10.199999999999999" hidden="1" x14ac:dyDescent="0.2"/>
    <row r="38551" ht="10.199999999999999" hidden="1" x14ac:dyDescent="0.2"/>
    <row r="38552" ht="10.199999999999999" hidden="1" x14ac:dyDescent="0.2"/>
    <row r="38553" ht="10.199999999999999" hidden="1" x14ac:dyDescent="0.2"/>
    <row r="38554" ht="10.199999999999999" hidden="1" x14ac:dyDescent="0.2"/>
    <row r="38555" ht="10.199999999999999" hidden="1" x14ac:dyDescent="0.2"/>
    <row r="38556" ht="10.199999999999999" hidden="1" x14ac:dyDescent="0.2"/>
    <row r="38557" ht="10.199999999999999" hidden="1" x14ac:dyDescent="0.2"/>
    <row r="38558" ht="10.199999999999999" hidden="1" x14ac:dyDescent="0.2"/>
    <row r="38559" ht="10.199999999999999" hidden="1" x14ac:dyDescent="0.2"/>
    <row r="38560" ht="10.199999999999999" hidden="1" x14ac:dyDescent="0.2"/>
    <row r="38561" ht="10.199999999999999" hidden="1" x14ac:dyDescent="0.2"/>
    <row r="38562" ht="10.199999999999999" hidden="1" x14ac:dyDescent="0.2"/>
    <row r="38563" ht="10.199999999999999" hidden="1" x14ac:dyDescent="0.2"/>
    <row r="38564" ht="10.199999999999999" hidden="1" x14ac:dyDescent="0.2"/>
    <row r="38565" ht="10.199999999999999" hidden="1" x14ac:dyDescent="0.2"/>
    <row r="38566" ht="10.199999999999999" hidden="1" x14ac:dyDescent="0.2"/>
    <row r="38567" ht="10.199999999999999" hidden="1" x14ac:dyDescent="0.2"/>
    <row r="38568" ht="10.199999999999999" hidden="1" x14ac:dyDescent="0.2"/>
    <row r="38569" ht="10.199999999999999" hidden="1" x14ac:dyDescent="0.2"/>
    <row r="38570" ht="10.199999999999999" hidden="1" x14ac:dyDescent="0.2"/>
    <row r="38571" ht="10.199999999999999" hidden="1" x14ac:dyDescent="0.2"/>
    <row r="38572" ht="10.199999999999999" hidden="1" x14ac:dyDescent="0.2"/>
    <row r="38573" ht="10.199999999999999" hidden="1" x14ac:dyDescent="0.2"/>
    <row r="38574" ht="10.199999999999999" hidden="1" x14ac:dyDescent="0.2"/>
    <row r="38575" ht="10.199999999999999" hidden="1" x14ac:dyDescent="0.2"/>
    <row r="38576" ht="10.199999999999999" hidden="1" x14ac:dyDescent="0.2"/>
    <row r="38577" ht="10.199999999999999" hidden="1" x14ac:dyDescent="0.2"/>
    <row r="38578" ht="10.199999999999999" hidden="1" x14ac:dyDescent="0.2"/>
    <row r="38579" ht="10.199999999999999" hidden="1" x14ac:dyDescent="0.2"/>
    <row r="38580" ht="10.199999999999999" hidden="1" x14ac:dyDescent="0.2"/>
    <row r="38581" ht="10.199999999999999" hidden="1" x14ac:dyDescent="0.2"/>
    <row r="38582" ht="10.199999999999999" hidden="1" x14ac:dyDescent="0.2"/>
    <row r="38583" ht="10.199999999999999" hidden="1" x14ac:dyDescent="0.2"/>
    <row r="38584" ht="10.199999999999999" hidden="1" x14ac:dyDescent="0.2"/>
    <row r="38585" ht="10.199999999999999" hidden="1" x14ac:dyDescent="0.2"/>
    <row r="38586" ht="10.199999999999999" hidden="1" x14ac:dyDescent="0.2"/>
    <row r="38587" ht="10.199999999999999" hidden="1" x14ac:dyDescent="0.2"/>
    <row r="38588" ht="10.199999999999999" hidden="1" x14ac:dyDescent="0.2"/>
    <row r="38589" ht="10.199999999999999" hidden="1" x14ac:dyDescent="0.2"/>
    <row r="38590" ht="10.199999999999999" hidden="1" x14ac:dyDescent="0.2"/>
    <row r="38591" ht="10.199999999999999" hidden="1" x14ac:dyDescent="0.2"/>
    <row r="38592" ht="10.199999999999999" hidden="1" x14ac:dyDescent="0.2"/>
    <row r="38593" ht="10.199999999999999" hidden="1" x14ac:dyDescent="0.2"/>
    <row r="38594" ht="10.199999999999999" hidden="1" x14ac:dyDescent="0.2"/>
    <row r="38595" ht="10.199999999999999" hidden="1" x14ac:dyDescent="0.2"/>
    <row r="38596" ht="10.199999999999999" hidden="1" x14ac:dyDescent="0.2"/>
    <row r="38597" ht="10.199999999999999" hidden="1" x14ac:dyDescent="0.2"/>
    <row r="38598" ht="10.199999999999999" hidden="1" x14ac:dyDescent="0.2"/>
    <row r="38599" ht="10.199999999999999" hidden="1" x14ac:dyDescent="0.2"/>
    <row r="38600" ht="10.199999999999999" hidden="1" x14ac:dyDescent="0.2"/>
    <row r="38601" ht="10.199999999999999" hidden="1" x14ac:dyDescent="0.2"/>
    <row r="38602" ht="10.199999999999999" hidden="1" x14ac:dyDescent="0.2"/>
    <row r="38603" ht="10.199999999999999" hidden="1" x14ac:dyDescent="0.2"/>
    <row r="38604" ht="10.199999999999999" hidden="1" x14ac:dyDescent="0.2"/>
    <row r="38605" ht="10.199999999999999" hidden="1" x14ac:dyDescent="0.2"/>
    <row r="38606" ht="10.199999999999999" hidden="1" x14ac:dyDescent="0.2"/>
    <row r="38607" ht="10.199999999999999" hidden="1" x14ac:dyDescent="0.2"/>
    <row r="38608" ht="10.199999999999999" hidden="1" x14ac:dyDescent="0.2"/>
    <row r="38609" ht="10.199999999999999" hidden="1" x14ac:dyDescent="0.2"/>
    <row r="38610" ht="10.199999999999999" hidden="1" x14ac:dyDescent="0.2"/>
    <row r="38611" ht="10.199999999999999" hidden="1" x14ac:dyDescent="0.2"/>
    <row r="38612" ht="10.199999999999999" hidden="1" x14ac:dyDescent="0.2"/>
    <row r="38613" ht="10.199999999999999" hidden="1" x14ac:dyDescent="0.2"/>
    <row r="38614" ht="10.199999999999999" hidden="1" x14ac:dyDescent="0.2"/>
    <row r="38615" ht="10.199999999999999" hidden="1" x14ac:dyDescent="0.2"/>
    <row r="38616" ht="10.199999999999999" hidden="1" x14ac:dyDescent="0.2"/>
    <row r="38617" ht="10.199999999999999" hidden="1" x14ac:dyDescent="0.2"/>
    <row r="38618" ht="10.199999999999999" hidden="1" x14ac:dyDescent="0.2"/>
    <row r="38619" ht="10.199999999999999" hidden="1" x14ac:dyDescent="0.2"/>
    <row r="38620" ht="10.199999999999999" hidden="1" x14ac:dyDescent="0.2"/>
    <row r="38621" ht="10.199999999999999" hidden="1" x14ac:dyDescent="0.2"/>
    <row r="38622" ht="10.199999999999999" hidden="1" x14ac:dyDescent="0.2"/>
    <row r="38623" ht="10.199999999999999" hidden="1" x14ac:dyDescent="0.2"/>
    <row r="38624" ht="10.199999999999999" hidden="1" x14ac:dyDescent="0.2"/>
    <row r="38625" ht="10.199999999999999" hidden="1" x14ac:dyDescent="0.2"/>
    <row r="38626" ht="10.199999999999999" hidden="1" x14ac:dyDescent="0.2"/>
    <row r="38627" ht="10.199999999999999" hidden="1" x14ac:dyDescent="0.2"/>
    <row r="38628" ht="10.199999999999999" hidden="1" x14ac:dyDescent="0.2"/>
    <row r="38629" ht="10.199999999999999" hidden="1" x14ac:dyDescent="0.2"/>
    <row r="38630" ht="10.199999999999999" hidden="1" x14ac:dyDescent="0.2"/>
    <row r="38631" ht="10.199999999999999" hidden="1" x14ac:dyDescent="0.2"/>
    <row r="38632" ht="10.199999999999999" hidden="1" x14ac:dyDescent="0.2"/>
    <row r="38633" ht="10.199999999999999" hidden="1" x14ac:dyDescent="0.2"/>
    <row r="38634" ht="10.199999999999999" hidden="1" x14ac:dyDescent="0.2"/>
    <row r="38635" ht="10.199999999999999" hidden="1" x14ac:dyDescent="0.2"/>
    <row r="38636" ht="10.199999999999999" hidden="1" x14ac:dyDescent="0.2"/>
    <row r="38637" ht="10.199999999999999" hidden="1" x14ac:dyDescent="0.2"/>
    <row r="38638" ht="10.199999999999999" hidden="1" x14ac:dyDescent="0.2"/>
    <row r="38639" ht="10.199999999999999" hidden="1" x14ac:dyDescent="0.2"/>
    <row r="38640" ht="10.199999999999999" hidden="1" x14ac:dyDescent="0.2"/>
    <row r="38641" ht="10.199999999999999" hidden="1" x14ac:dyDescent="0.2"/>
    <row r="38642" ht="10.199999999999999" hidden="1" x14ac:dyDescent="0.2"/>
    <row r="38643" ht="10.199999999999999" hidden="1" x14ac:dyDescent="0.2"/>
    <row r="38644" ht="10.199999999999999" hidden="1" x14ac:dyDescent="0.2"/>
    <row r="38645" ht="10.199999999999999" hidden="1" x14ac:dyDescent="0.2"/>
    <row r="38646" ht="10.199999999999999" hidden="1" x14ac:dyDescent="0.2"/>
    <row r="38647" ht="10.199999999999999" hidden="1" x14ac:dyDescent="0.2"/>
    <row r="38648" ht="10.199999999999999" hidden="1" x14ac:dyDescent="0.2"/>
    <row r="38649" ht="10.199999999999999" hidden="1" x14ac:dyDescent="0.2"/>
    <row r="38650" ht="10.199999999999999" hidden="1" x14ac:dyDescent="0.2"/>
    <row r="38651" ht="10.199999999999999" hidden="1" x14ac:dyDescent="0.2"/>
    <row r="38652" ht="10.199999999999999" hidden="1" x14ac:dyDescent="0.2"/>
    <row r="38653" ht="10.199999999999999" hidden="1" x14ac:dyDescent="0.2"/>
    <row r="38654" ht="10.199999999999999" hidden="1" x14ac:dyDescent="0.2"/>
    <row r="38655" ht="10.199999999999999" hidden="1" x14ac:dyDescent="0.2"/>
    <row r="38656" ht="10.199999999999999" hidden="1" x14ac:dyDescent="0.2"/>
    <row r="38657" ht="10.199999999999999" hidden="1" x14ac:dyDescent="0.2"/>
    <row r="38658" ht="10.199999999999999" hidden="1" x14ac:dyDescent="0.2"/>
    <row r="38659" ht="10.199999999999999" hidden="1" x14ac:dyDescent="0.2"/>
    <row r="38660" ht="10.199999999999999" hidden="1" x14ac:dyDescent="0.2"/>
    <row r="38661" ht="10.199999999999999" hidden="1" x14ac:dyDescent="0.2"/>
    <row r="38662" ht="10.199999999999999" hidden="1" x14ac:dyDescent="0.2"/>
    <row r="38663" ht="10.199999999999999" hidden="1" x14ac:dyDescent="0.2"/>
    <row r="38664" ht="10.199999999999999" hidden="1" x14ac:dyDescent="0.2"/>
    <row r="38665" ht="10.199999999999999" hidden="1" x14ac:dyDescent="0.2"/>
    <row r="38666" ht="10.199999999999999" hidden="1" x14ac:dyDescent="0.2"/>
    <row r="38667" ht="10.199999999999999" hidden="1" x14ac:dyDescent="0.2"/>
    <row r="38668" ht="10.199999999999999" hidden="1" x14ac:dyDescent="0.2"/>
    <row r="38669" ht="10.199999999999999" hidden="1" x14ac:dyDescent="0.2"/>
    <row r="38670" ht="10.199999999999999" hidden="1" x14ac:dyDescent="0.2"/>
    <row r="38671" ht="10.199999999999999" hidden="1" x14ac:dyDescent="0.2"/>
    <row r="38672" ht="10.199999999999999" hidden="1" x14ac:dyDescent="0.2"/>
    <row r="38673" ht="10.199999999999999" hidden="1" x14ac:dyDescent="0.2"/>
    <row r="38674" ht="10.199999999999999" hidden="1" x14ac:dyDescent="0.2"/>
    <row r="38675" ht="10.199999999999999" hidden="1" x14ac:dyDescent="0.2"/>
    <row r="38676" ht="10.199999999999999" hidden="1" x14ac:dyDescent="0.2"/>
    <row r="38677" ht="10.199999999999999" hidden="1" x14ac:dyDescent="0.2"/>
    <row r="38678" ht="10.199999999999999" hidden="1" x14ac:dyDescent="0.2"/>
    <row r="38679" ht="10.199999999999999" hidden="1" x14ac:dyDescent="0.2"/>
    <row r="38680" ht="10.199999999999999" hidden="1" x14ac:dyDescent="0.2"/>
    <row r="38681" ht="10.199999999999999" hidden="1" x14ac:dyDescent="0.2"/>
    <row r="38682" ht="10.199999999999999" hidden="1" x14ac:dyDescent="0.2"/>
    <row r="38683" ht="10.199999999999999" hidden="1" x14ac:dyDescent="0.2"/>
    <row r="38684" ht="10.199999999999999" hidden="1" x14ac:dyDescent="0.2"/>
    <row r="38685" ht="10.199999999999999" hidden="1" x14ac:dyDescent="0.2"/>
    <row r="38686" ht="10.199999999999999" hidden="1" x14ac:dyDescent="0.2"/>
    <row r="38687" ht="10.199999999999999" hidden="1" x14ac:dyDescent="0.2"/>
    <row r="38688" ht="10.199999999999999" hidden="1" x14ac:dyDescent="0.2"/>
    <row r="38689" ht="10.199999999999999" hidden="1" x14ac:dyDescent="0.2"/>
    <row r="38690" ht="10.199999999999999" hidden="1" x14ac:dyDescent="0.2"/>
    <row r="38691" ht="10.199999999999999" hidden="1" x14ac:dyDescent="0.2"/>
    <row r="38692" ht="10.199999999999999" hidden="1" x14ac:dyDescent="0.2"/>
    <row r="38693" ht="10.199999999999999" hidden="1" x14ac:dyDescent="0.2"/>
    <row r="38694" ht="10.199999999999999" hidden="1" x14ac:dyDescent="0.2"/>
    <row r="38695" ht="10.199999999999999" hidden="1" x14ac:dyDescent="0.2"/>
    <row r="38696" ht="10.199999999999999" hidden="1" x14ac:dyDescent="0.2"/>
    <row r="38697" ht="10.199999999999999" hidden="1" x14ac:dyDescent="0.2"/>
    <row r="38698" ht="10.199999999999999" hidden="1" x14ac:dyDescent="0.2"/>
    <row r="38699" ht="10.199999999999999" hidden="1" x14ac:dyDescent="0.2"/>
    <row r="38700" ht="10.199999999999999" hidden="1" x14ac:dyDescent="0.2"/>
    <row r="38701" ht="10.199999999999999" hidden="1" x14ac:dyDescent="0.2"/>
    <row r="38702" ht="10.199999999999999" hidden="1" x14ac:dyDescent="0.2"/>
    <row r="38703" ht="10.199999999999999" hidden="1" x14ac:dyDescent="0.2"/>
    <row r="38704" ht="10.199999999999999" hidden="1" x14ac:dyDescent="0.2"/>
    <row r="38705" ht="10.199999999999999" hidden="1" x14ac:dyDescent="0.2"/>
    <row r="38706" ht="10.199999999999999" hidden="1" x14ac:dyDescent="0.2"/>
    <row r="38707" ht="10.199999999999999" hidden="1" x14ac:dyDescent="0.2"/>
    <row r="38708" ht="10.199999999999999" hidden="1" x14ac:dyDescent="0.2"/>
    <row r="38709" ht="10.199999999999999" hidden="1" x14ac:dyDescent="0.2"/>
    <row r="38710" ht="10.199999999999999" hidden="1" x14ac:dyDescent="0.2"/>
    <row r="38711" ht="10.199999999999999" hidden="1" x14ac:dyDescent="0.2"/>
    <row r="38712" ht="10.199999999999999" hidden="1" x14ac:dyDescent="0.2"/>
    <row r="38713" ht="10.199999999999999" hidden="1" x14ac:dyDescent="0.2"/>
    <row r="38714" ht="10.199999999999999" hidden="1" x14ac:dyDescent="0.2"/>
    <row r="38715" ht="10.199999999999999" hidden="1" x14ac:dyDescent="0.2"/>
    <row r="38716" ht="10.199999999999999" hidden="1" x14ac:dyDescent="0.2"/>
    <row r="38717" ht="10.199999999999999" hidden="1" x14ac:dyDescent="0.2"/>
    <row r="38718" ht="10.199999999999999" hidden="1" x14ac:dyDescent="0.2"/>
    <row r="38719" ht="10.199999999999999" hidden="1" x14ac:dyDescent="0.2"/>
    <row r="38720" ht="10.199999999999999" hidden="1" x14ac:dyDescent="0.2"/>
    <row r="38721" ht="10.199999999999999" hidden="1" x14ac:dyDescent="0.2"/>
    <row r="38722" ht="10.199999999999999" hidden="1" x14ac:dyDescent="0.2"/>
    <row r="38723" ht="10.199999999999999" hidden="1" x14ac:dyDescent="0.2"/>
    <row r="38724" ht="10.199999999999999" hidden="1" x14ac:dyDescent="0.2"/>
    <row r="38725" ht="10.199999999999999" hidden="1" x14ac:dyDescent="0.2"/>
    <row r="38726" ht="10.199999999999999" hidden="1" x14ac:dyDescent="0.2"/>
    <row r="38727" ht="10.199999999999999" hidden="1" x14ac:dyDescent="0.2"/>
    <row r="38728" ht="10.199999999999999" hidden="1" x14ac:dyDescent="0.2"/>
    <row r="38729" ht="10.199999999999999" hidden="1" x14ac:dyDescent="0.2"/>
    <row r="38730" ht="10.199999999999999" hidden="1" x14ac:dyDescent="0.2"/>
    <row r="38731" ht="10.199999999999999" hidden="1" x14ac:dyDescent="0.2"/>
    <row r="38732" ht="10.199999999999999" hidden="1" x14ac:dyDescent="0.2"/>
    <row r="38733" ht="10.199999999999999" hidden="1" x14ac:dyDescent="0.2"/>
    <row r="38734" ht="10.199999999999999" hidden="1" x14ac:dyDescent="0.2"/>
    <row r="38735" ht="10.199999999999999" hidden="1" x14ac:dyDescent="0.2"/>
    <row r="38736" ht="10.199999999999999" hidden="1" x14ac:dyDescent="0.2"/>
    <row r="38737" ht="10.199999999999999" hidden="1" x14ac:dyDescent="0.2"/>
    <row r="38738" ht="10.199999999999999" hidden="1" x14ac:dyDescent="0.2"/>
    <row r="38739" ht="10.199999999999999" hidden="1" x14ac:dyDescent="0.2"/>
    <row r="38740" ht="10.199999999999999" hidden="1" x14ac:dyDescent="0.2"/>
    <row r="38741" ht="10.199999999999999" hidden="1" x14ac:dyDescent="0.2"/>
    <row r="38742" ht="10.199999999999999" hidden="1" x14ac:dyDescent="0.2"/>
    <row r="38743" ht="10.199999999999999" hidden="1" x14ac:dyDescent="0.2"/>
    <row r="38744" ht="10.199999999999999" hidden="1" x14ac:dyDescent="0.2"/>
    <row r="38745" ht="10.199999999999999" hidden="1" x14ac:dyDescent="0.2"/>
    <row r="38746" ht="10.199999999999999" hidden="1" x14ac:dyDescent="0.2"/>
    <row r="38747" ht="10.199999999999999" hidden="1" x14ac:dyDescent="0.2"/>
    <row r="38748" ht="10.199999999999999" hidden="1" x14ac:dyDescent="0.2"/>
    <row r="38749" ht="10.199999999999999" hidden="1" x14ac:dyDescent="0.2"/>
    <row r="38750" ht="10.199999999999999" hidden="1" x14ac:dyDescent="0.2"/>
    <row r="38751" ht="10.199999999999999" hidden="1" x14ac:dyDescent="0.2"/>
    <row r="38752" ht="10.199999999999999" hidden="1" x14ac:dyDescent="0.2"/>
    <row r="38753" ht="10.199999999999999" hidden="1" x14ac:dyDescent="0.2"/>
    <row r="38754" ht="10.199999999999999" hidden="1" x14ac:dyDescent="0.2"/>
    <row r="38755" ht="10.199999999999999" hidden="1" x14ac:dyDescent="0.2"/>
    <row r="38756" ht="10.199999999999999" hidden="1" x14ac:dyDescent="0.2"/>
    <row r="38757" ht="10.199999999999999" hidden="1" x14ac:dyDescent="0.2"/>
    <row r="38758" ht="10.199999999999999" hidden="1" x14ac:dyDescent="0.2"/>
    <row r="38759" ht="10.199999999999999" hidden="1" x14ac:dyDescent="0.2"/>
    <row r="38760" ht="10.199999999999999" hidden="1" x14ac:dyDescent="0.2"/>
    <row r="38761" ht="10.199999999999999" hidden="1" x14ac:dyDescent="0.2"/>
    <row r="38762" ht="10.199999999999999" hidden="1" x14ac:dyDescent="0.2"/>
    <row r="38763" ht="10.199999999999999" hidden="1" x14ac:dyDescent="0.2"/>
    <row r="38764" ht="10.199999999999999" hidden="1" x14ac:dyDescent="0.2"/>
    <row r="38765" ht="10.199999999999999" hidden="1" x14ac:dyDescent="0.2"/>
    <row r="38766" ht="10.199999999999999" hidden="1" x14ac:dyDescent="0.2"/>
    <row r="38767" ht="10.199999999999999" hidden="1" x14ac:dyDescent="0.2"/>
    <row r="38768" ht="10.199999999999999" hidden="1" x14ac:dyDescent="0.2"/>
    <row r="38769" ht="10.199999999999999" hidden="1" x14ac:dyDescent="0.2"/>
    <row r="38770" ht="10.199999999999999" hidden="1" x14ac:dyDescent="0.2"/>
    <row r="38771" ht="10.199999999999999" hidden="1" x14ac:dyDescent="0.2"/>
    <row r="38772" ht="10.199999999999999" hidden="1" x14ac:dyDescent="0.2"/>
    <row r="38773" ht="10.199999999999999" hidden="1" x14ac:dyDescent="0.2"/>
    <row r="38774" ht="10.199999999999999" hidden="1" x14ac:dyDescent="0.2"/>
    <row r="38775" ht="10.199999999999999" hidden="1" x14ac:dyDescent="0.2"/>
    <row r="38776" ht="10.199999999999999" hidden="1" x14ac:dyDescent="0.2"/>
    <row r="38777" ht="10.199999999999999" hidden="1" x14ac:dyDescent="0.2"/>
    <row r="38778" ht="10.199999999999999" hidden="1" x14ac:dyDescent="0.2"/>
    <row r="38779" ht="10.199999999999999" hidden="1" x14ac:dyDescent="0.2"/>
    <row r="38780" ht="10.199999999999999" hidden="1" x14ac:dyDescent="0.2"/>
    <row r="38781" ht="10.199999999999999" hidden="1" x14ac:dyDescent="0.2"/>
    <row r="38782" ht="10.199999999999999" hidden="1" x14ac:dyDescent="0.2"/>
    <row r="38783" ht="10.199999999999999" hidden="1" x14ac:dyDescent="0.2"/>
    <row r="38784" ht="10.199999999999999" hidden="1" x14ac:dyDescent="0.2"/>
    <row r="38785" ht="10.199999999999999" hidden="1" x14ac:dyDescent="0.2"/>
    <row r="38786" ht="10.199999999999999" hidden="1" x14ac:dyDescent="0.2"/>
    <row r="38787" ht="10.199999999999999" hidden="1" x14ac:dyDescent="0.2"/>
    <row r="38788" ht="10.199999999999999" hidden="1" x14ac:dyDescent="0.2"/>
    <row r="38789" ht="10.199999999999999" hidden="1" x14ac:dyDescent="0.2"/>
    <row r="38790" ht="10.199999999999999" hidden="1" x14ac:dyDescent="0.2"/>
    <row r="38791" ht="10.199999999999999" hidden="1" x14ac:dyDescent="0.2"/>
    <row r="38792" ht="10.199999999999999" hidden="1" x14ac:dyDescent="0.2"/>
    <row r="38793" ht="10.199999999999999" hidden="1" x14ac:dyDescent="0.2"/>
    <row r="38794" ht="10.199999999999999" hidden="1" x14ac:dyDescent="0.2"/>
    <row r="38795" ht="10.199999999999999" hidden="1" x14ac:dyDescent="0.2"/>
    <row r="38796" ht="10.199999999999999" hidden="1" x14ac:dyDescent="0.2"/>
    <row r="38797" ht="10.199999999999999" hidden="1" x14ac:dyDescent="0.2"/>
    <row r="38798" ht="10.199999999999999" hidden="1" x14ac:dyDescent="0.2"/>
    <row r="38799" ht="10.199999999999999" hidden="1" x14ac:dyDescent="0.2"/>
    <row r="38800" ht="10.199999999999999" hidden="1" x14ac:dyDescent="0.2"/>
    <row r="38801" ht="10.199999999999999" hidden="1" x14ac:dyDescent="0.2"/>
    <row r="38802" ht="10.199999999999999" hidden="1" x14ac:dyDescent="0.2"/>
    <row r="38803" ht="10.199999999999999" hidden="1" x14ac:dyDescent="0.2"/>
    <row r="38804" ht="10.199999999999999" hidden="1" x14ac:dyDescent="0.2"/>
    <row r="38805" ht="10.199999999999999" hidden="1" x14ac:dyDescent="0.2"/>
    <row r="38806" ht="10.199999999999999" hidden="1" x14ac:dyDescent="0.2"/>
    <row r="38807" ht="10.199999999999999" hidden="1" x14ac:dyDescent="0.2"/>
    <row r="38808" ht="10.199999999999999" hidden="1" x14ac:dyDescent="0.2"/>
    <row r="38809" ht="10.199999999999999" hidden="1" x14ac:dyDescent="0.2"/>
    <row r="38810" ht="10.199999999999999" hidden="1" x14ac:dyDescent="0.2"/>
    <row r="38811" ht="10.199999999999999" hidden="1" x14ac:dyDescent="0.2"/>
    <row r="38812" ht="10.199999999999999" hidden="1" x14ac:dyDescent="0.2"/>
    <row r="38813" ht="10.199999999999999" hidden="1" x14ac:dyDescent="0.2"/>
    <row r="38814" ht="10.199999999999999" hidden="1" x14ac:dyDescent="0.2"/>
    <row r="38815" ht="10.199999999999999" hidden="1" x14ac:dyDescent="0.2"/>
    <row r="38816" ht="10.199999999999999" hidden="1" x14ac:dyDescent="0.2"/>
    <row r="38817" ht="10.199999999999999" hidden="1" x14ac:dyDescent="0.2"/>
    <row r="38818" ht="10.199999999999999" hidden="1" x14ac:dyDescent="0.2"/>
    <row r="38819" ht="10.199999999999999" hidden="1" x14ac:dyDescent="0.2"/>
    <row r="38820" ht="10.199999999999999" hidden="1" x14ac:dyDescent="0.2"/>
    <row r="38821" ht="10.199999999999999" hidden="1" x14ac:dyDescent="0.2"/>
    <row r="38822" ht="10.199999999999999" hidden="1" x14ac:dyDescent="0.2"/>
    <row r="38823" ht="10.199999999999999" hidden="1" x14ac:dyDescent="0.2"/>
    <row r="38824" ht="10.199999999999999" hidden="1" x14ac:dyDescent="0.2"/>
    <row r="38825" ht="10.199999999999999" hidden="1" x14ac:dyDescent="0.2"/>
    <row r="38826" ht="10.199999999999999" hidden="1" x14ac:dyDescent="0.2"/>
    <row r="38827" ht="10.199999999999999" hidden="1" x14ac:dyDescent="0.2"/>
    <row r="38828" ht="10.199999999999999" hidden="1" x14ac:dyDescent="0.2"/>
    <row r="38829" ht="10.199999999999999" hidden="1" x14ac:dyDescent="0.2"/>
    <row r="38830" ht="10.199999999999999" hidden="1" x14ac:dyDescent="0.2"/>
    <row r="38831" ht="10.199999999999999" hidden="1" x14ac:dyDescent="0.2"/>
    <row r="38832" ht="10.199999999999999" hidden="1" x14ac:dyDescent="0.2"/>
    <row r="38833" ht="10.199999999999999" hidden="1" x14ac:dyDescent="0.2"/>
    <row r="38834" ht="10.199999999999999" hidden="1" x14ac:dyDescent="0.2"/>
    <row r="38835" ht="10.199999999999999" hidden="1" x14ac:dyDescent="0.2"/>
    <row r="38836" ht="10.199999999999999" hidden="1" x14ac:dyDescent="0.2"/>
    <row r="38837" ht="10.199999999999999" hidden="1" x14ac:dyDescent="0.2"/>
    <row r="38838" ht="10.199999999999999" hidden="1" x14ac:dyDescent="0.2"/>
    <row r="38839" ht="10.199999999999999" hidden="1" x14ac:dyDescent="0.2"/>
    <row r="38840" ht="10.199999999999999" hidden="1" x14ac:dyDescent="0.2"/>
    <row r="38841" ht="10.199999999999999" hidden="1" x14ac:dyDescent="0.2"/>
    <row r="38842" ht="10.199999999999999" hidden="1" x14ac:dyDescent="0.2"/>
    <row r="38843" ht="10.199999999999999" hidden="1" x14ac:dyDescent="0.2"/>
    <row r="38844" ht="10.199999999999999" hidden="1" x14ac:dyDescent="0.2"/>
    <row r="38845" ht="10.199999999999999" hidden="1" x14ac:dyDescent="0.2"/>
    <row r="38846" ht="10.199999999999999" hidden="1" x14ac:dyDescent="0.2"/>
    <row r="38847" ht="10.199999999999999" hidden="1" x14ac:dyDescent="0.2"/>
    <row r="38848" ht="10.199999999999999" hidden="1" x14ac:dyDescent="0.2"/>
    <row r="38849" ht="10.199999999999999" hidden="1" x14ac:dyDescent="0.2"/>
    <row r="38850" ht="10.199999999999999" hidden="1" x14ac:dyDescent="0.2"/>
    <row r="38851" ht="10.199999999999999" hidden="1" x14ac:dyDescent="0.2"/>
    <row r="38852" ht="10.199999999999999" hidden="1" x14ac:dyDescent="0.2"/>
    <row r="38853" ht="10.199999999999999" hidden="1" x14ac:dyDescent="0.2"/>
    <row r="38854" ht="10.199999999999999" hidden="1" x14ac:dyDescent="0.2"/>
    <row r="38855" ht="10.199999999999999" hidden="1" x14ac:dyDescent="0.2"/>
    <row r="38856" ht="10.199999999999999" hidden="1" x14ac:dyDescent="0.2"/>
    <row r="38857" ht="10.199999999999999" hidden="1" x14ac:dyDescent="0.2"/>
    <row r="38858" ht="10.199999999999999" hidden="1" x14ac:dyDescent="0.2"/>
    <row r="38859" ht="10.199999999999999" hidden="1" x14ac:dyDescent="0.2"/>
    <row r="38860" ht="10.199999999999999" hidden="1" x14ac:dyDescent="0.2"/>
    <row r="38861" ht="10.199999999999999" hidden="1" x14ac:dyDescent="0.2"/>
    <row r="38862" ht="10.199999999999999" hidden="1" x14ac:dyDescent="0.2"/>
    <row r="38863" ht="10.199999999999999" hidden="1" x14ac:dyDescent="0.2"/>
    <row r="38864" ht="10.199999999999999" hidden="1" x14ac:dyDescent="0.2"/>
    <row r="38865" ht="10.199999999999999" hidden="1" x14ac:dyDescent="0.2"/>
    <row r="38866" ht="10.199999999999999" hidden="1" x14ac:dyDescent="0.2"/>
    <row r="38867" ht="10.199999999999999" hidden="1" x14ac:dyDescent="0.2"/>
    <row r="38868" ht="10.199999999999999" hidden="1" x14ac:dyDescent="0.2"/>
    <row r="38869" ht="10.199999999999999" hidden="1" x14ac:dyDescent="0.2"/>
    <row r="38870" ht="10.199999999999999" hidden="1" x14ac:dyDescent="0.2"/>
    <row r="38871" ht="10.199999999999999" hidden="1" x14ac:dyDescent="0.2"/>
    <row r="38872" ht="10.199999999999999" hidden="1" x14ac:dyDescent="0.2"/>
    <row r="38873" ht="10.199999999999999" hidden="1" x14ac:dyDescent="0.2"/>
    <row r="38874" ht="10.199999999999999" hidden="1" x14ac:dyDescent="0.2"/>
    <row r="38875" ht="10.199999999999999" hidden="1" x14ac:dyDescent="0.2"/>
    <row r="38876" ht="10.199999999999999" hidden="1" x14ac:dyDescent="0.2"/>
    <row r="38877" ht="10.199999999999999" hidden="1" x14ac:dyDescent="0.2"/>
    <row r="38878" ht="10.199999999999999" hidden="1" x14ac:dyDescent="0.2"/>
    <row r="38879" ht="10.199999999999999" hidden="1" x14ac:dyDescent="0.2"/>
    <row r="38880" ht="10.199999999999999" hidden="1" x14ac:dyDescent="0.2"/>
    <row r="38881" ht="10.199999999999999" hidden="1" x14ac:dyDescent="0.2"/>
    <row r="38882" ht="10.199999999999999" hidden="1" x14ac:dyDescent="0.2"/>
    <row r="38883" ht="10.199999999999999" hidden="1" x14ac:dyDescent="0.2"/>
    <row r="38884" ht="10.199999999999999" hidden="1" x14ac:dyDescent="0.2"/>
    <row r="38885" ht="10.199999999999999" hidden="1" x14ac:dyDescent="0.2"/>
    <row r="38886" ht="10.199999999999999" hidden="1" x14ac:dyDescent="0.2"/>
    <row r="38887" ht="10.199999999999999" hidden="1" x14ac:dyDescent="0.2"/>
    <row r="38888" ht="10.199999999999999" hidden="1" x14ac:dyDescent="0.2"/>
    <row r="38889" ht="10.199999999999999" hidden="1" x14ac:dyDescent="0.2"/>
    <row r="38890" ht="10.199999999999999" hidden="1" x14ac:dyDescent="0.2"/>
    <row r="38891" ht="10.199999999999999" hidden="1" x14ac:dyDescent="0.2"/>
    <row r="38892" ht="10.199999999999999" hidden="1" x14ac:dyDescent="0.2"/>
    <row r="38893" ht="10.199999999999999" hidden="1" x14ac:dyDescent="0.2"/>
    <row r="38894" ht="10.199999999999999" hidden="1" x14ac:dyDescent="0.2"/>
    <row r="38895" ht="10.199999999999999" hidden="1" x14ac:dyDescent="0.2"/>
    <row r="38896" ht="10.199999999999999" hidden="1" x14ac:dyDescent="0.2"/>
    <row r="38897" ht="10.199999999999999" hidden="1" x14ac:dyDescent="0.2"/>
    <row r="38898" ht="10.199999999999999" hidden="1" x14ac:dyDescent="0.2"/>
    <row r="38899" ht="10.199999999999999" hidden="1" x14ac:dyDescent="0.2"/>
    <row r="38900" ht="10.199999999999999" hidden="1" x14ac:dyDescent="0.2"/>
    <row r="38901" ht="10.199999999999999" hidden="1" x14ac:dyDescent="0.2"/>
    <row r="38902" ht="10.199999999999999" hidden="1" x14ac:dyDescent="0.2"/>
    <row r="38903" ht="10.199999999999999" hidden="1" x14ac:dyDescent="0.2"/>
    <row r="38904" ht="10.199999999999999" hidden="1" x14ac:dyDescent="0.2"/>
    <row r="38905" ht="10.199999999999999" hidden="1" x14ac:dyDescent="0.2"/>
    <row r="38906" ht="10.199999999999999" hidden="1" x14ac:dyDescent="0.2"/>
    <row r="38907" ht="10.199999999999999" hidden="1" x14ac:dyDescent="0.2"/>
    <row r="38908" ht="10.199999999999999" hidden="1" x14ac:dyDescent="0.2"/>
    <row r="38909" ht="10.199999999999999" hidden="1" x14ac:dyDescent="0.2"/>
    <row r="38910" ht="10.199999999999999" hidden="1" x14ac:dyDescent="0.2"/>
    <row r="38911" ht="10.199999999999999" hidden="1" x14ac:dyDescent="0.2"/>
    <row r="38912" ht="10.199999999999999" hidden="1" x14ac:dyDescent="0.2"/>
    <row r="38913" ht="10.199999999999999" hidden="1" x14ac:dyDescent="0.2"/>
    <row r="38914" ht="10.199999999999999" hidden="1" x14ac:dyDescent="0.2"/>
    <row r="38915" ht="10.199999999999999" hidden="1" x14ac:dyDescent="0.2"/>
    <row r="38916" ht="10.199999999999999" hidden="1" x14ac:dyDescent="0.2"/>
    <row r="38917" ht="10.199999999999999" hidden="1" x14ac:dyDescent="0.2"/>
    <row r="38918" ht="10.199999999999999" hidden="1" x14ac:dyDescent="0.2"/>
    <row r="38919" ht="10.199999999999999" hidden="1" x14ac:dyDescent="0.2"/>
    <row r="38920" ht="10.199999999999999" hidden="1" x14ac:dyDescent="0.2"/>
    <row r="38921" ht="10.199999999999999" hidden="1" x14ac:dyDescent="0.2"/>
    <row r="38922" ht="10.199999999999999" hidden="1" x14ac:dyDescent="0.2"/>
    <row r="38923" ht="10.199999999999999" hidden="1" x14ac:dyDescent="0.2"/>
    <row r="38924" ht="10.199999999999999" hidden="1" x14ac:dyDescent="0.2"/>
    <row r="38925" ht="10.199999999999999" hidden="1" x14ac:dyDescent="0.2"/>
    <row r="38926" ht="10.199999999999999" hidden="1" x14ac:dyDescent="0.2"/>
    <row r="38927" ht="10.199999999999999" hidden="1" x14ac:dyDescent="0.2"/>
    <row r="38928" ht="10.199999999999999" hidden="1" x14ac:dyDescent="0.2"/>
    <row r="38929" ht="10.199999999999999" hidden="1" x14ac:dyDescent="0.2"/>
    <row r="38930" ht="10.199999999999999" hidden="1" x14ac:dyDescent="0.2"/>
    <row r="38931" ht="10.199999999999999" hidden="1" x14ac:dyDescent="0.2"/>
    <row r="38932" ht="10.199999999999999" hidden="1" x14ac:dyDescent="0.2"/>
    <row r="38933" ht="10.199999999999999" hidden="1" x14ac:dyDescent="0.2"/>
    <row r="38934" ht="10.199999999999999" hidden="1" x14ac:dyDescent="0.2"/>
    <row r="38935" ht="10.199999999999999" hidden="1" x14ac:dyDescent="0.2"/>
    <row r="38936" ht="10.199999999999999" hidden="1" x14ac:dyDescent="0.2"/>
    <row r="38937" ht="10.199999999999999" hidden="1" x14ac:dyDescent="0.2"/>
    <row r="38938" ht="10.199999999999999" hidden="1" x14ac:dyDescent="0.2"/>
    <row r="38939" ht="10.199999999999999" hidden="1" x14ac:dyDescent="0.2"/>
    <row r="38940" ht="10.199999999999999" hidden="1" x14ac:dyDescent="0.2"/>
    <row r="38941" ht="10.199999999999999" hidden="1" x14ac:dyDescent="0.2"/>
    <row r="38942" ht="10.199999999999999" hidden="1" x14ac:dyDescent="0.2"/>
    <row r="38943" ht="10.199999999999999" hidden="1" x14ac:dyDescent="0.2"/>
    <row r="38944" ht="10.199999999999999" hidden="1" x14ac:dyDescent="0.2"/>
    <row r="38945" ht="10.199999999999999" hidden="1" x14ac:dyDescent="0.2"/>
    <row r="38946" ht="10.199999999999999" hidden="1" x14ac:dyDescent="0.2"/>
    <row r="38947" ht="10.199999999999999" hidden="1" x14ac:dyDescent="0.2"/>
    <row r="38948" ht="10.199999999999999" hidden="1" x14ac:dyDescent="0.2"/>
    <row r="38949" ht="10.199999999999999" hidden="1" x14ac:dyDescent="0.2"/>
    <row r="38950" ht="10.199999999999999" hidden="1" x14ac:dyDescent="0.2"/>
    <row r="38951" ht="10.199999999999999" hidden="1" x14ac:dyDescent="0.2"/>
    <row r="38952" ht="10.199999999999999" hidden="1" x14ac:dyDescent="0.2"/>
    <row r="38953" ht="10.199999999999999" hidden="1" x14ac:dyDescent="0.2"/>
    <row r="38954" ht="10.199999999999999" hidden="1" x14ac:dyDescent="0.2"/>
    <row r="38955" ht="10.199999999999999" hidden="1" x14ac:dyDescent="0.2"/>
    <row r="38956" ht="10.199999999999999" hidden="1" x14ac:dyDescent="0.2"/>
    <row r="38957" ht="10.199999999999999" hidden="1" x14ac:dyDescent="0.2"/>
    <row r="38958" ht="10.199999999999999" hidden="1" x14ac:dyDescent="0.2"/>
    <row r="38959" ht="10.199999999999999" hidden="1" x14ac:dyDescent="0.2"/>
    <row r="38960" ht="10.199999999999999" hidden="1" x14ac:dyDescent="0.2"/>
    <row r="38961" ht="10.199999999999999" hidden="1" x14ac:dyDescent="0.2"/>
    <row r="38962" ht="10.199999999999999" hidden="1" x14ac:dyDescent="0.2"/>
    <row r="38963" ht="10.199999999999999" hidden="1" x14ac:dyDescent="0.2"/>
    <row r="38964" ht="10.199999999999999" hidden="1" x14ac:dyDescent="0.2"/>
    <row r="38965" ht="10.199999999999999" hidden="1" x14ac:dyDescent="0.2"/>
    <row r="38966" ht="10.199999999999999" hidden="1" x14ac:dyDescent="0.2"/>
    <row r="38967" ht="10.199999999999999" hidden="1" x14ac:dyDescent="0.2"/>
    <row r="38968" ht="10.199999999999999" hidden="1" x14ac:dyDescent="0.2"/>
    <row r="38969" ht="10.199999999999999" hidden="1" x14ac:dyDescent="0.2"/>
    <row r="38970" ht="10.199999999999999" hidden="1" x14ac:dyDescent="0.2"/>
    <row r="38971" ht="10.199999999999999" hidden="1" x14ac:dyDescent="0.2"/>
    <row r="38972" ht="10.199999999999999" hidden="1" x14ac:dyDescent="0.2"/>
    <row r="38973" ht="10.199999999999999" hidden="1" x14ac:dyDescent="0.2"/>
    <row r="38974" ht="10.199999999999999" hidden="1" x14ac:dyDescent="0.2"/>
    <row r="38975" ht="10.199999999999999" hidden="1" x14ac:dyDescent="0.2"/>
    <row r="38976" ht="10.199999999999999" hidden="1" x14ac:dyDescent="0.2"/>
    <row r="38977" ht="10.199999999999999" hidden="1" x14ac:dyDescent="0.2"/>
    <row r="38978" ht="10.199999999999999" hidden="1" x14ac:dyDescent="0.2"/>
    <row r="38979" ht="10.199999999999999" hidden="1" x14ac:dyDescent="0.2"/>
    <row r="38980" ht="10.199999999999999" hidden="1" x14ac:dyDescent="0.2"/>
    <row r="38981" ht="10.199999999999999" hidden="1" x14ac:dyDescent="0.2"/>
    <row r="38982" ht="10.199999999999999" hidden="1" x14ac:dyDescent="0.2"/>
    <row r="38983" ht="10.199999999999999" hidden="1" x14ac:dyDescent="0.2"/>
    <row r="38984" ht="10.199999999999999" hidden="1" x14ac:dyDescent="0.2"/>
    <row r="38985" ht="10.199999999999999" hidden="1" x14ac:dyDescent="0.2"/>
    <row r="38986" ht="10.199999999999999" hidden="1" x14ac:dyDescent="0.2"/>
    <row r="38987" ht="10.199999999999999" hidden="1" x14ac:dyDescent="0.2"/>
    <row r="38988" ht="10.199999999999999" hidden="1" x14ac:dyDescent="0.2"/>
    <row r="38989" ht="10.199999999999999" hidden="1" x14ac:dyDescent="0.2"/>
    <row r="38990" ht="10.199999999999999" hidden="1" x14ac:dyDescent="0.2"/>
    <row r="38991" ht="10.199999999999999" hidden="1" x14ac:dyDescent="0.2"/>
    <row r="38992" ht="10.199999999999999" hidden="1" x14ac:dyDescent="0.2"/>
    <row r="38993" ht="10.199999999999999" hidden="1" x14ac:dyDescent="0.2"/>
    <row r="38994" ht="10.199999999999999" hidden="1" x14ac:dyDescent="0.2"/>
    <row r="38995" ht="10.199999999999999" hidden="1" x14ac:dyDescent="0.2"/>
    <row r="38996" ht="10.199999999999999" hidden="1" x14ac:dyDescent="0.2"/>
    <row r="38997" ht="10.199999999999999" hidden="1" x14ac:dyDescent="0.2"/>
    <row r="38998" ht="10.199999999999999" hidden="1" x14ac:dyDescent="0.2"/>
    <row r="38999" ht="10.199999999999999" hidden="1" x14ac:dyDescent="0.2"/>
    <row r="39000" ht="10.199999999999999" hidden="1" x14ac:dyDescent="0.2"/>
    <row r="39001" ht="10.199999999999999" hidden="1" x14ac:dyDescent="0.2"/>
    <row r="39002" ht="10.199999999999999" hidden="1" x14ac:dyDescent="0.2"/>
    <row r="39003" ht="10.199999999999999" hidden="1" x14ac:dyDescent="0.2"/>
    <row r="39004" ht="10.199999999999999" hidden="1" x14ac:dyDescent="0.2"/>
    <row r="39005" ht="10.199999999999999" hidden="1" x14ac:dyDescent="0.2"/>
    <row r="39006" ht="10.199999999999999" hidden="1" x14ac:dyDescent="0.2"/>
    <row r="39007" ht="10.199999999999999" hidden="1" x14ac:dyDescent="0.2"/>
    <row r="39008" ht="10.199999999999999" hidden="1" x14ac:dyDescent="0.2"/>
    <row r="39009" ht="10.199999999999999" hidden="1" x14ac:dyDescent="0.2"/>
    <row r="39010" ht="10.199999999999999" hidden="1" x14ac:dyDescent="0.2"/>
    <row r="39011" ht="10.199999999999999" hidden="1" x14ac:dyDescent="0.2"/>
    <row r="39012" ht="10.199999999999999" hidden="1" x14ac:dyDescent="0.2"/>
    <row r="39013" ht="10.199999999999999" hidden="1" x14ac:dyDescent="0.2"/>
    <row r="39014" ht="10.199999999999999" hidden="1" x14ac:dyDescent="0.2"/>
    <row r="39015" ht="10.199999999999999" hidden="1" x14ac:dyDescent="0.2"/>
    <row r="39016" ht="10.199999999999999" hidden="1" x14ac:dyDescent="0.2"/>
    <row r="39017" ht="10.199999999999999" hidden="1" x14ac:dyDescent="0.2"/>
    <row r="39018" ht="10.199999999999999" hidden="1" x14ac:dyDescent="0.2"/>
    <row r="39019" ht="10.199999999999999" hidden="1" x14ac:dyDescent="0.2"/>
    <row r="39020" ht="10.199999999999999" hidden="1" x14ac:dyDescent="0.2"/>
    <row r="39021" ht="10.199999999999999" hidden="1" x14ac:dyDescent="0.2"/>
    <row r="39022" ht="10.199999999999999" hidden="1" x14ac:dyDescent="0.2"/>
    <row r="39023" ht="10.199999999999999" hidden="1" x14ac:dyDescent="0.2"/>
    <row r="39024" ht="10.199999999999999" hidden="1" x14ac:dyDescent="0.2"/>
    <row r="39025" ht="10.199999999999999" hidden="1" x14ac:dyDescent="0.2"/>
    <row r="39026" ht="10.199999999999999" hidden="1" x14ac:dyDescent="0.2"/>
    <row r="39027" ht="10.199999999999999" hidden="1" x14ac:dyDescent="0.2"/>
    <row r="39028" ht="10.199999999999999" hidden="1" x14ac:dyDescent="0.2"/>
    <row r="39029" ht="10.199999999999999" hidden="1" x14ac:dyDescent="0.2"/>
    <row r="39030" ht="10.199999999999999" hidden="1" x14ac:dyDescent="0.2"/>
    <row r="39031" ht="10.199999999999999" hidden="1" x14ac:dyDescent="0.2"/>
    <row r="39032" ht="10.199999999999999" hidden="1" x14ac:dyDescent="0.2"/>
    <row r="39033" ht="10.199999999999999" hidden="1" x14ac:dyDescent="0.2"/>
    <row r="39034" ht="10.199999999999999" hidden="1" x14ac:dyDescent="0.2"/>
    <row r="39035" ht="10.199999999999999" hidden="1" x14ac:dyDescent="0.2"/>
    <row r="39036" ht="10.199999999999999" hidden="1" x14ac:dyDescent="0.2"/>
    <row r="39037" ht="10.199999999999999" hidden="1" x14ac:dyDescent="0.2"/>
    <row r="39038" ht="10.199999999999999" hidden="1" x14ac:dyDescent="0.2"/>
    <row r="39039" ht="10.199999999999999" hidden="1" x14ac:dyDescent="0.2"/>
    <row r="39040" ht="10.199999999999999" hidden="1" x14ac:dyDescent="0.2"/>
    <row r="39041" ht="10.199999999999999" hidden="1" x14ac:dyDescent="0.2"/>
    <row r="39042" ht="10.199999999999999" hidden="1" x14ac:dyDescent="0.2"/>
    <row r="39043" ht="10.199999999999999" hidden="1" x14ac:dyDescent="0.2"/>
    <row r="39044" ht="10.199999999999999" hidden="1" x14ac:dyDescent="0.2"/>
    <row r="39045" ht="10.199999999999999" hidden="1" x14ac:dyDescent="0.2"/>
    <row r="39046" ht="10.199999999999999" hidden="1" x14ac:dyDescent="0.2"/>
    <row r="39047" ht="10.199999999999999" hidden="1" x14ac:dyDescent="0.2"/>
    <row r="39048" ht="10.199999999999999" hidden="1" x14ac:dyDescent="0.2"/>
    <row r="39049" ht="10.199999999999999" hidden="1" x14ac:dyDescent="0.2"/>
    <row r="39050" ht="10.199999999999999" hidden="1" x14ac:dyDescent="0.2"/>
    <row r="39051" ht="10.199999999999999" hidden="1" x14ac:dyDescent="0.2"/>
    <row r="39052" ht="10.199999999999999" hidden="1" x14ac:dyDescent="0.2"/>
    <row r="39053" ht="10.199999999999999" hidden="1" x14ac:dyDescent="0.2"/>
    <row r="39054" ht="10.199999999999999" hidden="1" x14ac:dyDescent="0.2"/>
    <row r="39055" ht="10.199999999999999" hidden="1" x14ac:dyDescent="0.2"/>
    <row r="39056" ht="10.199999999999999" hidden="1" x14ac:dyDescent="0.2"/>
    <row r="39057" ht="10.199999999999999" hidden="1" x14ac:dyDescent="0.2"/>
    <row r="39058" ht="10.199999999999999" hidden="1" x14ac:dyDescent="0.2"/>
    <row r="39059" ht="10.199999999999999" hidden="1" x14ac:dyDescent="0.2"/>
    <row r="39060" ht="10.199999999999999" hidden="1" x14ac:dyDescent="0.2"/>
    <row r="39061" ht="10.199999999999999" hidden="1" x14ac:dyDescent="0.2"/>
    <row r="39062" ht="10.199999999999999" hidden="1" x14ac:dyDescent="0.2"/>
    <row r="39063" ht="10.199999999999999" hidden="1" x14ac:dyDescent="0.2"/>
    <row r="39064" ht="10.199999999999999" hidden="1" x14ac:dyDescent="0.2"/>
    <row r="39065" ht="10.199999999999999" hidden="1" x14ac:dyDescent="0.2"/>
    <row r="39066" ht="10.199999999999999" hidden="1" x14ac:dyDescent="0.2"/>
    <row r="39067" ht="10.199999999999999" hidden="1" x14ac:dyDescent="0.2"/>
    <row r="39068" ht="10.199999999999999" hidden="1" x14ac:dyDescent="0.2"/>
    <row r="39069" ht="10.199999999999999" hidden="1" x14ac:dyDescent="0.2"/>
    <row r="39070" ht="10.199999999999999" hidden="1" x14ac:dyDescent="0.2"/>
    <row r="39071" ht="10.199999999999999" hidden="1" x14ac:dyDescent="0.2"/>
    <row r="39072" ht="10.199999999999999" hidden="1" x14ac:dyDescent="0.2"/>
    <row r="39073" ht="10.199999999999999" hidden="1" x14ac:dyDescent="0.2"/>
    <row r="39074" ht="10.199999999999999" hidden="1" x14ac:dyDescent="0.2"/>
    <row r="39075" ht="10.199999999999999" hidden="1" x14ac:dyDescent="0.2"/>
    <row r="39076" ht="10.199999999999999" hidden="1" x14ac:dyDescent="0.2"/>
    <row r="39077" ht="10.199999999999999" hidden="1" x14ac:dyDescent="0.2"/>
    <row r="39078" ht="10.199999999999999" hidden="1" x14ac:dyDescent="0.2"/>
    <row r="39079" ht="10.199999999999999" hidden="1" x14ac:dyDescent="0.2"/>
    <row r="39080" ht="10.199999999999999" hidden="1" x14ac:dyDescent="0.2"/>
    <row r="39081" ht="10.199999999999999" hidden="1" x14ac:dyDescent="0.2"/>
    <row r="39082" ht="10.199999999999999" hidden="1" x14ac:dyDescent="0.2"/>
    <row r="39083" ht="10.199999999999999" hidden="1" x14ac:dyDescent="0.2"/>
    <row r="39084" ht="10.199999999999999" hidden="1" x14ac:dyDescent="0.2"/>
    <row r="39085" ht="10.199999999999999" hidden="1" x14ac:dyDescent="0.2"/>
    <row r="39086" ht="10.199999999999999" hidden="1" x14ac:dyDescent="0.2"/>
    <row r="39087" ht="10.199999999999999" hidden="1" x14ac:dyDescent="0.2"/>
    <row r="39088" ht="10.199999999999999" hidden="1" x14ac:dyDescent="0.2"/>
    <row r="39089" ht="10.199999999999999" hidden="1" x14ac:dyDescent="0.2"/>
    <row r="39090" ht="10.199999999999999" hidden="1" x14ac:dyDescent="0.2"/>
    <row r="39091" ht="10.199999999999999" hidden="1" x14ac:dyDescent="0.2"/>
    <row r="39092" ht="10.199999999999999" hidden="1" x14ac:dyDescent="0.2"/>
    <row r="39093" ht="10.199999999999999" hidden="1" x14ac:dyDescent="0.2"/>
    <row r="39094" ht="10.199999999999999" hidden="1" x14ac:dyDescent="0.2"/>
    <row r="39095" ht="10.199999999999999" hidden="1" x14ac:dyDescent="0.2"/>
    <row r="39096" ht="10.199999999999999" hidden="1" x14ac:dyDescent="0.2"/>
    <row r="39097" ht="10.199999999999999" hidden="1" x14ac:dyDescent="0.2"/>
    <row r="39098" ht="10.199999999999999" hidden="1" x14ac:dyDescent="0.2"/>
    <row r="39099" ht="10.199999999999999" hidden="1" x14ac:dyDescent="0.2"/>
    <row r="39100" ht="10.199999999999999" hidden="1" x14ac:dyDescent="0.2"/>
    <row r="39101" ht="10.199999999999999" hidden="1" x14ac:dyDescent="0.2"/>
    <row r="39102" ht="10.199999999999999" hidden="1" x14ac:dyDescent="0.2"/>
    <row r="39103" ht="10.199999999999999" hidden="1" x14ac:dyDescent="0.2"/>
    <row r="39104" ht="10.199999999999999" hidden="1" x14ac:dyDescent="0.2"/>
    <row r="39105" ht="10.199999999999999" hidden="1" x14ac:dyDescent="0.2"/>
    <row r="39106" ht="10.199999999999999" hidden="1" x14ac:dyDescent="0.2"/>
    <row r="39107" ht="10.199999999999999" hidden="1" x14ac:dyDescent="0.2"/>
    <row r="39108" ht="10.199999999999999" hidden="1" x14ac:dyDescent="0.2"/>
    <row r="39109" ht="10.199999999999999" hidden="1" x14ac:dyDescent="0.2"/>
    <row r="39110" ht="10.199999999999999" hidden="1" x14ac:dyDescent="0.2"/>
    <row r="39111" ht="10.199999999999999" hidden="1" x14ac:dyDescent="0.2"/>
    <row r="39112" ht="10.199999999999999" hidden="1" x14ac:dyDescent="0.2"/>
    <row r="39113" ht="10.199999999999999" hidden="1" x14ac:dyDescent="0.2"/>
    <row r="39114" ht="10.199999999999999" hidden="1" x14ac:dyDescent="0.2"/>
    <row r="39115" ht="10.199999999999999" hidden="1" x14ac:dyDescent="0.2"/>
    <row r="39116" ht="10.199999999999999" hidden="1" x14ac:dyDescent="0.2"/>
    <row r="39117" ht="10.199999999999999" hidden="1" x14ac:dyDescent="0.2"/>
    <row r="39118" ht="10.199999999999999" hidden="1" x14ac:dyDescent="0.2"/>
    <row r="39119" ht="10.199999999999999" hidden="1" x14ac:dyDescent="0.2"/>
    <row r="39120" ht="10.199999999999999" hidden="1" x14ac:dyDescent="0.2"/>
    <row r="39121" ht="10.199999999999999" hidden="1" x14ac:dyDescent="0.2"/>
    <row r="39122" ht="10.199999999999999" hidden="1" x14ac:dyDescent="0.2"/>
    <row r="39123" ht="10.199999999999999" hidden="1" x14ac:dyDescent="0.2"/>
    <row r="39124" ht="10.199999999999999" hidden="1" x14ac:dyDescent="0.2"/>
    <row r="39125" ht="10.199999999999999" hidden="1" x14ac:dyDescent="0.2"/>
    <row r="39126" ht="10.199999999999999" hidden="1" x14ac:dyDescent="0.2"/>
    <row r="39127" ht="10.199999999999999" hidden="1" x14ac:dyDescent="0.2"/>
    <row r="39128" ht="10.199999999999999" hidden="1" x14ac:dyDescent="0.2"/>
    <row r="39129" ht="10.199999999999999" hidden="1" x14ac:dyDescent="0.2"/>
    <row r="39130" ht="10.199999999999999" hidden="1" x14ac:dyDescent="0.2"/>
    <row r="39131" ht="10.199999999999999" hidden="1" x14ac:dyDescent="0.2"/>
    <row r="39132" ht="10.199999999999999" hidden="1" x14ac:dyDescent="0.2"/>
    <row r="39133" ht="10.199999999999999" hidden="1" x14ac:dyDescent="0.2"/>
    <row r="39134" ht="10.199999999999999" hidden="1" x14ac:dyDescent="0.2"/>
    <row r="39135" ht="10.199999999999999" hidden="1" x14ac:dyDescent="0.2"/>
    <row r="39136" ht="10.199999999999999" hidden="1" x14ac:dyDescent="0.2"/>
    <row r="39137" ht="10.199999999999999" hidden="1" x14ac:dyDescent="0.2"/>
    <row r="39138" ht="10.199999999999999" hidden="1" x14ac:dyDescent="0.2"/>
    <row r="39139" ht="10.199999999999999" hidden="1" x14ac:dyDescent="0.2"/>
    <row r="39140" ht="10.199999999999999" hidden="1" x14ac:dyDescent="0.2"/>
    <row r="39141" ht="10.199999999999999" hidden="1" x14ac:dyDescent="0.2"/>
    <row r="39142" ht="10.199999999999999" hidden="1" x14ac:dyDescent="0.2"/>
    <row r="39143" ht="10.199999999999999" hidden="1" x14ac:dyDescent="0.2"/>
    <row r="39144" ht="10.199999999999999" hidden="1" x14ac:dyDescent="0.2"/>
    <row r="39145" ht="10.199999999999999" hidden="1" x14ac:dyDescent="0.2"/>
    <row r="39146" ht="10.199999999999999" hidden="1" x14ac:dyDescent="0.2"/>
    <row r="39147" ht="10.199999999999999" hidden="1" x14ac:dyDescent="0.2"/>
    <row r="39148" ht="10.199999999999999" hidden="1" x14ac:dyDescent="0.2"/>
    <row r="39149" ht="10.199999999999999" hidden="1" x14ac:dyDescent="0.2"/>
    <row r="39150" ht="10.199999999999999" hidden="1" x14ac:dyDescent="0.2"/>
    <row r="39151" ht="10.199999999999999" hidden="1" x14ac:dyDescent="0.2"/>
    <row r="39152" ht="10.199999999999999" hidden="1" x14ac:dyDescent="0.2"/>
    <row r="39153" ht="10.199999999999999" hidden="1" x14ac:dyDescent="0.2"/>
    <row r="39154" ht="10.199999999999999" hidden="1" x14ac:dyDescent="0.2"/>
    <row r="39155" ht="10.199999999999999" hidden="1" x14ac:dyDescent="0.2"/>
    <row r="39156" ht="10.199999999999999" hidden="1" x14ac:dyDescent="0.2"/>
    <row r="39157" ht="10.199999999999999" hidden="1" x14ac:dyDescent="0.2"/>
    <row r="39158" ht="10.199999999999999" hidden="1" x14ac:dyDescent="0.2"/>
    <row r="39159" ht="10.199999999999999" hidden="1" x14ac:dyDescent="0.2"/>
    <row r="39160" ht="10.199999999999999" hidden="1" x14ac:dyDescent="0.2"/>
    <row r="39161" ht="10.199999999999999" hidden="1" x14ac:dyDescent="0.2"/>
    <row r="39162" ht="10.199999999999999" hidden="1" x14ac:dyDescent="0.2"/>
    <row r="39163" ht="10.199999999999999" hidden="1" x14ac:dyDescent="0.2"/>
    <row r="39164" ht="10.199999999999999" hidden="1" x14ac:dyDescent="0.2"/>
    <row r="39165" ht="10.199999999999999" hidden="1" x14ac:dyDescent="0.2"/>
    <row r="39166" ht="10.199999999999999" hidden="1" x14ac:dyDescent="0.2"/>
    <row r="39167" ht="10.199999999999999" hidden="1" x14ac:dyDescent="0.2"/>
    <row r="39168" ht="10.199999999999999" hidden="1" x14ac:dyDescent="0.2"/>
    <row r="39169" ht="10.199999999999999" hidden="1" x14ac:dyDescent="0.2"/>
    <row r="39170" ht="10.199999999999999" hidden="1" x14ac:dyDescent="0.2"/>
    <row r="39171" ht="10.199999999999999" hidden="1" x14ac:dyDescent="0.2"/>
    <row r="39172" ht="10.199999999999999" hidden="1" x14ac:dyDescent="0.2"/>
    <row r="39173" ht="10.199999999999999" hidden="1" x14ac:dyDescent="0.2"/>
    <row r="39174" ht="10.199999999999999" hidden="1" x14ac:dyDescent="0.2"/>
    <row r="39175" ht="10.199999999999999" hidden="1" x14ac:dyDescent="0.2"/>
    <row r="39176" ht="10.199999999999999" hidden="1" x14ac:dyDescent="0.2"/>
    <row r="39177" ht="10.199999999999999" hidden="1" x14ac:dyDescent="0.2"/>
    <row r="39178" ht="10.199999999999999" hidden="1" x14ac:dyDescent="0.2"/>
    <row r="39179" ht="10.199999999999999" hidden="1" x14ac:dyDescent="0.2"/>
    <row r="39180" ht="10.199999999999999" hidden="1" x14ac:dyDescent="0.2"/>
    <row r="39181" ht="10.199999999999999" hidden="1" x14ac:dyDescent="0.2"/>
    <row r="39182" ht="10.199999999999999" hidden="1" x14ac:dyDescent="0.2"/>
    <row r="39183" ht="10.199999999999999" hidden="1" x14ac:dyDescent="0.2"/>
    <row r="39184" ht="10.199999999999999" hidden="1" x14ac:dyDescent="0.2"/>
    <row r="39185" ht="10.199999999999999" hidden="1" x14ac:dyDescent="0.2"/>
    <row r="39186" ht="10.199999999999999" hidden="1" x14ac:dyDescent="0.2"/>
    <row r="39187" ht="10.199999999999999" hidden="1" x14ac:dyDescent="0.2"/>
    <row r="39188" ht="10.199999999999999" hidden="1" x14ac:dyDescent="0.2"/>
    <row r="39189" ht="10.199999999999999" hidden="1" x14ac:dyDescent="0.2"/>
    <row r="39190" ht="10.199999999999999" hidden="1" x14ac:dyDescent="0.2"/>
    <row r="39191" ht="10.199999999999999" hidden="1" x14ac:dyDescent="0.2"/>
    <row r="39192" ht="10.199999999999999" hidden="1" x14ac:dyDescent="0.2"/>
    <row r="39193" ht="10.199999999999999" hidden="1" x14ac:dyDescent="0.2"/>
    <row r="39194" ht="10.199999999999999" hidden="1" x14ac:dyDescent="0.2"/>
    <row r="39195" ht="10.199999999999999" hidden="1" x14ac:dyDescent="0.2"/>
    <row r="39196" ht="10.199999999999999" hidden="1" x14ac:dyDescent="0.2"/>
    <row r="39197" ht="10.199999999999999" hidden="1" x14ac:dyDescent="0.2"/>
    <row r="39198" ht="10.199999999999999" hidden="1" x14ac:dyDescent="0.2"/>
    <row r="39199" ht="10.199999999999999" hidden="1" x14ac:dyDescent="0.2"/>
    <row r="39200" ht="10.199999999999999" hidden="1" x14ac:dyDescent="0.2"/>
    <row r="39201" ht="10.199999999999999" hidden="1" x14ac:dyDescent="0.2"/>
    <row r="39202" ht="10.199999999999999" hidden="1" x14ac:dyDescent="0.2"/>
    <row r="39203" ht="10.199999999999999" hidden="1" x14ac:dyDescent="0.2"/>
    <row r="39204" ht="10.199999999999999" hidden="1" x14ac:dyDescent="0.2"/>
    <row r="39205" ht="10.199999999999999" hidden="1" x14ac:dyDescent="0.2"/>
    <row r="39206" ht="10.199999999999999" hidden="1" x14ac:dyDescent="0.2"/>
    <row r="39207" ht="10.199999999999999" hidden="1" x14ac:dyDescent="0.2"/>
    <row r="39208" ht="10.199999999999999" hidden="1" x14ac:dyDescent="0.2"/>
    <row r="39209" ht="10.199999999999999" hidden="1" x14ac:dyDescent="0.2"/>
    <row r="39210" ht="10.199999999999999" hidden="1" x14ac:dyDescent="0.2"/>
    <row r="39211" ht="10.199999999999999" hidden="1" x14ac:dyDescent="0.2"/>
    <row r="39212" ht="10.199999999999999" hidden="1" x14ac:dyDescent="0.2"/>
    <row r="39213" ht="10.199999999999999" hidden="1" x14ac:dyDescent="0.2"/>
    <row r="39214" ht="10.199999999999999" hidden="1" x14ac:dyDescent="0.2"/>
    <row r="39215" ht="10.199999999999999" hidden="1" x14ac:dyDescent="0.2"/>
    <row r="39216" ht="10.199999999999999" hidden="1" x14ac:dyDescent="0.2"/>
    <row r="39217" ht="10.199999999999999" hidden="1" x14ac:dyDescent="0.2"/>
    <row r="39218" ht="10.199999999999999" hidden="1" x14ac:dyDescent="0.2"/>
    <row r="39219" ht="10.199999999999999" hidden="1" x14ac:dyDescent="0.2"/>
    <row r="39220" ht="10.199999999999999" hidden="1" x14ac:dyDescent="0.2"/>
    <row r="39221" ht="10.199999999999999" hidden="1" x14ac:dyDescent="0.2"/>
    <row r="39222" ht="10.199999999999999" hidden="1" x14ac:dyDescent="0.2"/>
    <row r="39223" ht="10.199999999999999" hidden="1" x14ac:dyDescent="0.2"/>
    <row r="39224" ht="10.199999999999999" hidden="1" x14ac:dyDescent="0.2"/>
    <row r="39225" ht="10.199999999999999" hidden="1" x14ac:dyDescent="0.2"/>
    <row r="39226" ht="10.199999999999999" hidden="1" x14ac:dyDescent="0.2"/>
    <row r="39227" ht="10.199999999999999" hidden="1" x14ac:dyDescent="0.2"/>
    <row r="39228" ht="10.199999999999999" hidden="1" x14ac:dyDescent="0.2"/>
    <row r="39229" ht="10.199999999999999" hidden="1" x14ac:dyDescent="0.2"/>
    <row r="39230" ht="10.199999999999999" hidden="1" x14ac:dyDescent="0.2"/>
    <row r="39231" ht="10.199999999999999" hidden="1" x14ac:dyDescent="0.2"/>
    <row r="39232" ht="10.199999999999999" hidden="1" x14ac:dyDescent="0.2"/>
    <row r="39233" ht="10.199999999999999" hidden="1" x14ac:dyDescent="0.2"/>
    <row r="39234" ht="10.199999999999999" hidden="1" x14ac:dyDescent="0.2"/>
    <row r="39235" ht="10.199999999999999" hidden="1" x14ac:dyDescent="0.2"/>
    <row r="39236" ht="10.199999999999999" hidden="1" x14ac:dyDescent="0.2"/>
    <row r="39237" ht="10.199999999999999" hidden="1" x14ac:dyDescent="0.2"/>
    <row r="39238" ht="10.199999999999999" hidden="1" x14ac:dyDescent="0.2"/>
    <row r="39239" ht="10.199999999999999" hidden="1" x14ac:dyDescent="0.2"/>
    <row r="39240" ht="10.199999999999999" hidden="1" x14ac:dyDescent="0.2"/>
    <row r="39241" ht="10.199999999999999" hidden="1" x14ac:dyDescent="0.2"/>
    <row r="39242" ht="10.199999999999999" hidden="1" x14ac:dyDescent="0.2"/>
    <row r="39243" ht="10.199999999999999" hidden="1" x14ac:dyDescent="0.2"/>
    <row r="39244" ht="10.199999999999999" hidden="1" x14ac:dyDescent="0.2"/>
    <row r="39245" ht="10.199999999999999" hidden="1" x14ac:dyDescent="0.2"/>
    <row r="39246" ht="10.199999999999999" hidden="1" x14ac:dyDescent="0.2"/>
    <row r="39247" ht="10.199999999999999" hidden="1" x14ac:dyDescent="0.2"/>
    <row r="39248" ht="10.199999999999999" hidden="1" x14ac:dyDescent="0.2"/>
    <row r="39249" ht="10.199999999999999" hidden="1" x14ac:dyDescent="0.2"/>
    <row r="39250" ht="10.199999999999999" hidden="1" x14ac:dyDescent="0.2"/>
    <row r="39251" ht="10.199999999999999" hidden="1" x14ac:dyDescent="0.2"/>
    <row r="39252" ht="10.199999999999999" hidden="1" x14ac:dyDescent="0.2"/>
    <row r="39253" ht="10.199999999999999" hidden="1" x14ac:dyDescent="0.2"/>
    <row r="39254" ht="10.199999999999999" hidden="1" x14ac:dyDescent="0.2"/>
    <row r="39255" ht="10.199999999999999" hidden="1" x14ac:dyDescent="0.2"/>
    <row r="39256" ht="10.199999999999999" hidden="1" x14ac:dyDescent="0.2"/>
    <row r="39257" ht="10.199999999999999" hidden="1" x14ac:dyDescent="0.2"/>
    <row r="39258" ht="10.199999999999999" hidden="1" x14ac:dyDescent="0.2"/>
    <row r="39259" ht="10.199999999999999" hidden="1" x14ac:dyDescent="0.2"/>
    <row r="39260" ht="10.199999999999999" hidden="1" x14ac:dyDescent="0.2"/>
    <row r="39261" ht="10.199999999999999" hidden="1" x14ac:dyDescent="0.2"/>
    <row r="39262" ht="10.199999999999999" hidden="1" x14ac:dyDescent="0.2"/>
    <row r="39263" ht="10.199999999999999" hidden="1" x14ac:dyDescent="0.2"/>
    <row r="39264" ht="10.199999999999999" hidden="1" x14ac:dyDescent="0.2"/>
    <row r="39265" ht="10.199999999999999" hidden="1" x14ac:dyDescent="0.2"/>
    <row r="39266" ht="10.199999999999999" hidden="1" x14ac:dyDescent="0.2"/>
    <row r="39267" ht="10.199999999999999" hidden="1" x14ac:dyDescent="0.2"/>
    <row r="39268" ht="10.199999999999999" hidden="1" x14ac:dyDescent="0.2"/>
    <row r="39269" ht="10.199999999999999" hidden="1" x14ac:dyDescent="0.2"/>
    <row r="39270" ht="10.199999999999999" hidden="1" x14ac:dyDescent="0.2"/>
    <row r="39271" ht="10.199999999999999" hidden="1" x14ac:dyDescent="0.2"/>
    <row r="39272" ht="10.199999999999999" hidden="1" x14ac:dyDescent="0.2"/>
    <row r="39273" ht="10.199999999999999" hidden="1" x14ac:dyDescent="0.2"/>
    <row r="39274" ht="10.199999999999999" hidden="1" x14ac:dyDescent="0.2"/>
    <row r="39275" ht="10.199999999999999" hidden="1" x14ac:dyDescent="0.2"/>
    <row r="39276" ht="10.199999999999999" hidden="1" x14ac:dyDescent="0.2"/>
    <row r="39277" ht="10.199999999999999" hidden="1" x14ac:dyDescent="0.2"/>
    <row r="39278" ht="10.199999999999999" hidden="1" x14ac:dyDescent="0.2"/>
    <row r="39279" ht="10.199999999999999" hidden="1" x14ac:dyDescent="0.2"/>
    <row r="39280" ht="10.199999999999999" hidden="1" x14ac:dyDescent="0.2"/>
    <row r="39281" ht="10.199999999999999" hidden="1" x14ac:dyDescent="0.2"/>
    <row r="39282" ht="10.199999999999999" hidden="1" x14ac:dyDescent="0.2"/>
    <row r="39283" ht="10.199999999999999" hidden="1" x14ac:dyDescent="0.2"/>
    <row r="39284" ht="10.199999999999999" hidden="1" x14ac:dyDescent="0.2"/>
    <row r="39285" ht="10.199999999999999" hidden="1" x14ac:dyDescent="0.2"/>
    <row r="39286" ht="10.199999999999999" hidden="1" x14ac:dyDescent="0.2"/>
    <row r="39287" ht="10.199999999999999" hidden="1" x14ac:dyDescent="0.2"/>
    <row r="39288" ht="10.199999999999999" hidden="1" x14ac:dyDescent="0.2"/>
    <row r="39289" ht="10.199999999999999" hidden="1" x14ac:dyDescent="0.2"/>
    <row r="39290" ht="10.199999999999999" hidden="1" x14ac:dyDescent="0.2"/>
    <row r="39291" ht="10.199999999999999" hidden="1" x14ac:dyDescent="0.2"/>
    <row r="39292" ht="10.199999999999999" hidden="1" x14ac:dyDescent="0.2"/>
    <row r="39293" ht="10.199999999999999" hidden="1" x14ac:dyDescent="0.2"/>
    <row r="39294" ht="10.199999999999999" hidden="1" x14ac:dyDescent="0.2"/>
    <row r="39295" ht="10.199999999999999" hidden="1" x14ac:dyDescent="0.2"/>
    <row r="39296" ht="10.199999999999999" hidden="1" x14ac:dyDescent="0.2"/>
    <row r="39297" ht="10.199999999999999" hidden="1" x14ac:dyDescent="0.2"/>
    <row r="39298" ht="10.199999999999999" hidden="1" x14ac:dyDescent="0.2"/>
    <row r="39299" ht="10.199999999999999" hidden="1" x14ac:dyDescent="0.2"/>
    <row r="39300" ht="10.199999999999999" hidden="1" x14ac:dyDescent="0.2"/>
    <row r="39301" ht="10.199999999999999" hidden="1" x14ac:dyDescent="0.2"/>
    <row r="39302" ht="10.199999999999999" hidden="1" x14ac:dyDescent="0.2"/>
    <row r="39303" ht="10.199999999999999" hidden="1" x14ac:dyDescent="0.2"/>
    <row r="39304" ht="10.199999999999999" hidden="1" x14ac:dyDescent="0.2"/>
    <row r="39305" ht="10.199999999999999" hidden="1" x14ac:dyDescent="0.2"/>
    <row r="39306" ht="10.199999999999999" hidden="1" x14ac:dyDescent="0.2"/>
    <row r="39307" ht="10.199999999999999" hidden="1" x14ac:dyDescent="0.2"/>
    <row r="39308" ht="10.199999999999999" hidden="1" x14ac:dyDescent="0.2"/>
    <row r="39309" ht="10.199999999999999" hidden="1" x14ac:dyDescent="0.2"/>
    <row r="39310" ht="10.199999999999999" hidden="1" x14ac:dyDescent="0.2"/>
    <row r="39311" ht="10.199999999999999" hidden="1" x14ac:dyDescent="0.2"/>
    <row r="39312" ht="10.199999999999999" hidden="1" x14ac:dyDescent="0.2"/>
    <row r="39313" ht="10.199999999999999" hidden="1" x14ac:dyDescent="0.2"/>
    <row r="39314" ht="10.199999999999999" hidden="1" x14ac:dyDescent="0.2"/>
    <row r="39315" ht="10.199999999999999" hidden="1" x14ac:dyDescent="0.2"/>
    <row r="39316" ht="10.199999999999999" hidden="1" x14ac:dyDescent="0.2"/>
    <row r="39317" ht="10.199999999999999" hidden="1" x14ac:dyDescent="0.2"/>
    <row r="39318" ht="10.199999999999999" hidden="1" x14ac:dyDescent="0.2"/>
    <row r="39319" ht="10.199999999999999" hidden="1" x14ac:dyDescent="0.2"/>
    <row r="39320" ht="10.199999999999999" hidden="1" x14ac:dyDescent="0.2"/>
    <row r="39321" ht="10.199999999999999" hidden="1" x14ac:dyDescent="0.2"/>
    <row r="39322" ht="10.199999999999999" hidden="1" x14ac:dyDescent="0.2"/>
    <row r="39323" ht="10.199999999999999" hidden="1" x14ac:dyDescent="0.2"/>
    <row r="39324" ht="10.199999999999999" hidden="1" x14ac:dyDescent="0.2"/>
    <row r="39325" ht="10.199999999999999" hidden="1" x14ac:dyDescent="0.2"/>
    <row r="39326" ht="10.199999999999999" hidden="1" x14ac:dyDescent="0.2"/>
    <row r="39327" ht="10.199999999999999" hidden="1" x14ac:dyDescent="0.2"/>
    <row r="39328" ht="10.199999999999999" hidden="1" x14ac:dyDescent="0.2"/>
    <row r="39329" ht="10.199999999999999" hidden="1" x14ac:dyDescent="0.2"/>
    <row r="39330" ht="10.199999999999999" hidden="1" x14ac:dyDescent="0.2"/>
    <row r="39331" ht="10.199999999999999" hidden="1" x14ac:dyDescent="0.2"/>
    <row r="39332" ht="10.199999999999999" hidden="1" x14ac:dyDescent="0.2"/>
    <row r="39333" ht="10.199999999999999" hidden="1" x14ac:dyDescent="0.2"/>
    <row r="39334" ht="10.199999999999999" hidden="1" x14ac:dyDescent="0.2"/>
    <row r="39335" ht="10.199999999999999" hidden="1" x14ac:dyDescent="0.2"/>
    <row r="39336" ht="10.199999999999999" hidden="1" x14ac:dyDescent="0.2"/>
    <row r="39337" ht="10.199999999999999" hidden="1" x14ac:dyDescent="0.2"/>
    <row r="39338" ht="10.199999999999999" hidden="1" x14ac:dyDescent="0.2"/>
    <row r="39339" ht="10.199999999999999" hidden="1" x14ac:dyDescent="0.2"/>
    <row r="39340" ht="10.199999999999999" hidden="1" x14ac:dyDescent="0.2"/>
    <row r="39341" ht="10.199999999999999" hidden="1" x14ac:dyDescent="0.2"/>
    <row r="39342" ht="10.199999999999999" hidden="1" x14ac:dyDescent="0.2"/>
    <row r="39343" ht="10.199999999999999" hidden="1" x14ac:dyDescent="0.2"/>
    <row r="39344" ht="10.199999999999999" hidden="1" x14ac:dyDescent="0.2"/>
    <row r="39345" ht="10.199999999999999" hidden="1" x14ac:dyDescent="0.2"/>
    <row r="39346" ht="10.199999999999999" hidden="1" x14ac:dyDescent="0.2"/>
    <row r="39347" ht="10.199999999999999" hidden="1" x14ac:dyDescent="0.2"/>
    <row r="39348" ht="10.199999999999999" hidden="1" x14ac:dyDescent="0.2"/>
    <row r="39349" ht="10.199999999999999" hidden="1" x14ac:dyDescent="0.2"/>
    <row r="39350" ht="10.199999999999999" hidden="1" x14ac:dyDescent="0.2"/>
    <row r="39351" ht="10.199999999999999" hidden="1" x14ac:dyDescent="0.2"/>
    <row r="39352" ht="10.199999999999999" hidden="1" x14ac:dyDescent="0.2"/>
    <row r="39353" ht="10.199999999999999" hidden="1" x14ac:dyDescent="0.2"/>
    <row r="39354" ht="10.199999999999999" hidden="1" x14ac:dyDescent="0.2"/>
    <row r="39355" ht="10.199999999999999" hidden="1" x14ac:dyDescent="0.2"/>
    <row r="39356" ht="10.199999999999999" hidden="1" x14ac:dyDescent="0.2"/>
    <row r="39357" ht="10.199999999999999" hidden="1" x14ac:dyDescent="0.2"/>
    <row r="39358" ht="10.199999999999999" hidden="1" x14ac:dyDescent="0.2"/>
    <row r="39359" ht="10.199999999999999" hidden="1" x14ac:dyDescent="0.2"/>
    <row r="39360" ht="10.199999999999999" hidden="1" x14ac:dyDescent="0.2"/>
    <row r="39361" ht="10.199999999999999" hidden="1" x14ac:dyDescent="0.2"/>
    <row r="39362" ht="10.199999999999999" hidden="1" x14ac:dyDescent="0.2"/>
    <row r="39363" ht="10.199999999999999" hidden="1" x14ac:dyDescent="0.2"/>
    <row r="39364" ht="10.199999999999999" hidden="1" x14ac:dyDescent="0.2"/>
    <row r="39365" ht="10.199999999999999" hidden="1" x14ac:dyDescent="0.2"/>
    <row r="39366" ht="10.199999999999999" hidden="1" x14ac:dyDescent="0.2"/>
    <row r="39367" ht="10.199999999999999" hidden="1" x14ac:dyDescent="0.2"/>
    <row r="39368" ht="10.199999999999999" hidden="1" x14ac:dyDescent="0.2"/>
    <row r="39369" ht="10.199999999999999" hidden="1" x14ac:dyDescent="0.2"/>
    <row r="39370" ht="10.199999999999999" hidden="1" x14ac:dyDescent="0.2"/>
    <row r="39371" ht="10.199999999999999" hidden="1" x14ac:dyDescent="0.2"/>
    <row r="39372" ht="10.199999999999999" hidden="1" x14ac:dyDescent="0.2"/>
    <row r="39373" ht="10.199999999999999" hidden="1" x14ac:dyDescent="0.2"/>
    <row r="39374" ht="10.199999999999999" hidden="1" x14ac:dyDescent="0.2"/>
    <row r="39375" ht="10.199999999999999" hidden="1" x14ac:dyDescent="0.2"/>
    <row r="39376" ht="10.199999999999999" hidden="1" x14ac:dyDescent="0.2"/>
    <row r="39377" ht="10.199999999999999" hidden="1" x14ac:dyDescent="0.2"/>
    <row r="39378" ht="10.199999999999999" hidden="1" x14ac:dyDescent="0.2"/>
    <row r="39379" ht="10.199999999999999" hidden="1" x14ac:dyDescent="0.2"/>
    <row r="39380" ht="10.199999999999999" hidden="1" x14ac:dyDescent="0.2"/>
    <row r="39381" ht="10.199999999999999" hidden="1" x14ac:dyDescent="0.2"/>
    <row r="39382" ht="10.199999999999999" hidden="1" x14ac:dyDescent="0.2"/>
    <row r="39383" ht="10.199999999999999" hidden="1" x14ac:dyDescent="0.2"/>
    <row r="39384" ht="10.199999999999999" hidden="1" x14ac:dyDescent="0.2"/>
    <row r="39385" ht="10.199999999999999" hidden="1" x14ac:dyDescent="0.2"/>
    <row r="39386" ht="10.199999999999999" hidden="1" x14ac:dyDescent="0.2"/>
    <row r="39387" ht="10.199999999999999" hidden="1" x14ac:dyDescent="0.2"/>
    <row r="39388" ht="10.199999999999999" hidden="1" x14ac:dyDescent="0.2"/>
    <row r="39389" ht="10.199999999999999" hidden="1" x14ac:dyDescent="0.2"/>
    <row r="39390" ht="10.199999999999999" hidden="1" x14ac:dyDescent="0.2"/>
    <row r="39391" ht="10.199999999999999" hidden="1" x14ac:dyDescent="0.2"/>
    <row r="39392" ht="10.199999999999999" hidden="1" x14ac:dyDescent="0.2"/>
    <row r="39393" ht="10.199999999999999" hidden="1" x14ac:dyDescent="0.2"/>
    <row r="39394" ht="10.199999999999999" hidden="1" x14ac:dyDescent="0.2"/>
    <row r="39395" ht="10.199999999999999" hidden="1" x14ac:dyDescent="0.2"/>
    <row r="39396" ht="10.199999999999999" hidden="1" x14ac:dyDescent="0.2"/>
    <row r="39397" ht="10.199999999999999" hidden="1" x14ac:dyDescent="0.2"/>
    <row r="39398" ht="10.199999999999999" hidden="1" x14ac:dyDescent="0.2"/>
    <row r="39399" ht="10.199999999999999" hidden="1" x14ac:dyDescent="0.2"/>
    <row r="39400" ht="10.199999999999999" hidden="1" x14ac:dyDescent="0.2"/>
    <row r="39401" ht="10.199999999999999" hidden="1" x14ac:dyDescent="0.2"/>
    <row r="39402" ht="10.199999999999999" hidden="1" x14ac:dyDescent="0.2"/>
    <row r="39403" ht="10.199999999999999" hidden="1" x14ac:dyDescent="0.2"/>
    <row r="39404" ht="10.199999999999999" hidden="1" x14ac:dyDescent="0.2"/>
    <row r="39405" ht="10.199999999999999" hidden="1" x14ac:dyDescent="0.2"/>
    <row r="39406" ht="10.199999999999999" hidden="1" x14ac:dyDescent="0.2"/>
    <row r="39407" ht="10.199999999999999" hidden="1" x14ac:dyDescent="0.2"/>
    <row r="39408" ht="10.199999999999999" hidden="1" x14ac:dyDescent="0.2"/>
    <row r="39409" ht="10.199999999999999" hidden="1" x14ac:dyDescent="0.2"/>
    <row r="39410" ht="10.199999999999999" hidden="1" x14ac:dyDescent="0.2"/>
    <row r="39411" ht="10.199999999999999" hidden="1" x14ac:dyDescent="0.2"/>
    <row r="39412" ht="10.199999999999999" hidden="1" x14ac:dyDescent="0.2"/>
    <row r="39413" ht="10.199999999999999" hidden="1" x14ac:dyDescent="0.2"/>
    <row r="39414" ht="10.199999999999999" hidden="1" x14ac:dyDescent="0.2"/>
    <row r="39415" ht="10.199999999999999" hidden="1" x14ac:dyDescent="0.2"/>
    <row r="39416" ht="10.199999999999999" hidden="1" x14ac:dyDescent="0.2"/>
    <row r="39417" ht="10.199999999999999" hidden="1" x14ac:dyDescent="0.2"/>
    <row r="39418" ht="10.199999999999999" hidden="1" x14ac:dyDescent="0.2"/>
    <row r="39419" ht="10.199999999999999" hidden="1" x14ac:dyDescent="0.2"/>
    <row r="39420" ht="10.199999999999999" hidden="1" x14ac:dyDescent="0.2"/>
    <row r="39421" ht="10.199999999999999" hidden="1" x14ac:dyDescent="0.2"/>
    <row r="39422" ht="10.199999999999999" hidden="1" x14ac:dyDescent="0.2"/>
    <row r="39423" ht="10.199999999999999" hidden="1" x14ac:dyDescent="0.2"/>
    <row r="39424" ht="10.199999999999999" hidden="1" x14ac:dyDescent="0.2"/>
    <row r="39425" ht="10.199999999999999" hidden="1" x14ac:dyDescent="0.2"/>
    <row r="39426" ht="10.199999999999999" hidden="1" x14ac:dyDescent="0.2"/>
    <row r="39427" ht="10.199999999999999" hidden="1" x14ac:dyDescent="0.2"/>
    <row r="39428" ht="10.199999999999999" hidden="1" x14ac:dyDescent="0.2"/>
    <row r="39429" ht="10.199999999999999" hidden="1" x14ac:dyDescent="0.2"/>
    <row r="39430" ht="10.199999999999999" hidden="1" x14ac:dyDescent="0.2"/>
    <row r="39431" ht="10.199999999999999" hidden="1" x14ac:dyDescent="0.2"/>
    <row r="39432" ht="10.199999999999999" hidden="1" x14ac:dyDescent="0.2"/>
    <row r="39433" ht="10.199999999999999" hidden="1" x14ac:dyDescent="0.2"/>
    <row r="39434" ht="10.199999999999999" hidden="1" x14ac:dyDescent="0.2"/>
    <row r="39435" ht="10.199999999999999" hidden="1" x14ac:dyDescent="0.2"/>
    <row r="39436" ht="10.199999999999999" hidden="1" x14ac:dyDescent="0.2"/>
    <row r="39437" ht="10.199999999999999" hidden="1" x14ac:dyDescent="0.2"/>
    <row r="39438" ht="10.199999999999999" hidden="1" x14ac:dyDescent="0.2"/>
    <row r="39439" ht="10.199999999999999" hidden="1" x14ac:dyDescent="0.2"/>
    <row r="39440" ht="10.199999999999999" hidden="1" x14ac:dyDescent="0.2"/>
    <row r="39441" ht="10.199999999999999" hidden="1" x14ac:dyDescent="0.2"/>
    <row r="39442" ht="10.199999999999999" hidden="1" x14ac:dyDescent="0.2"/>
    <row r="39443" ht="10.199999999999999" hidden="1" x14ac:dyDescent="0.2"/>
    <row r="39444" ht="10.199999999999999" hidden="1" x14ac:dyDescent="0.2"/>
    <row r="39445" ht="10.199999999999999" hidden="1" x14ac:dyDescent="0.2"/>
    <row r="39446" ht="10.199999999999999" hidden="1" x14ac:dyDescent="0.2"/>
    <row r="39447" ht="10.199999999999999" hidden="1" x14ac:dyDescent="0.2"/>
    <row r="39448" ht="10.199999999999999" hidden="1" x14ac:dyDescent="0.2"/>
    <row r="39449" ht="10.199999999999999" hidden="1" x14ac:dyDescent="0.2"/>
    <row r="39450" ht="10.199999999999999" hidden="1" x14ac:dyDescent="0.2"/>
    <row r="39451" ht="10.199999999999999" hidden="1" x14ac:dyDescent="0.2"/>
    <row r="39452" ht="10.199999999999999" hidden="1" x14ac:dyDescent="0.2"/>
    <row r="39453" ht="10.199999999999999" hidden="1" x14ac:dyDescent="0.2"/>
    <row r="39454" ht="10.199999999999999" hidden="1" x14ac:dyDescent="0.2"/>
    <row r="39455" ht="10.199999999999999" hidden="1" x14ac:dyDescent="0.2"/>
    <row r="39456" ht="10.199999999999999" hidden="1" x14ac:dyDescent="0.2"/>
    <row r="39457" ht="10.199999999999999" hidden="1" x14ac:dyDescent="0.2"/>
    <row r="39458" ht="10.199999999999999" hidden="1" x14ac:dyDescent="0.2"/>
    <row r="39459" ht="10.199999999999999" hidden="1" x14ac:dyDescent="0.2"/>
    <row r="39460" ht="10.199999999999999" hidden="1" x14ac:dyDescent="0.2"/>
    <row r="39461" ht="10.199999999999999" hidden="1" x14ac:dyDescent="0.2"/>
    <row r="39462" ht="10.199999999999999" hidden="1" x14ac:dyDescent="0.2"/>
    <row r="39463" ht="10.199999999999999" hidden="1" x14ac:dyDescent="0.2"/>
    <row r="39464" ht="10.199999999999999" hidden="1" x14ac:dyDescent="0.2"/>
    <row r="39465" ht="10.199999999999999" hidden="1" x14ac:dyDescent="0.2"/>
    <row r="39466" ht="10.199999999999999" hidden="1" x14ac:dyDescent="0.2"/>
    <row r="39467" ht="10.199999999999999" hidden="1" x14ac:dyDescent="0.2"/>
    <row r="39468" ht="10.199999999999999" hidden="1" x14ac:dyDescent="0.2"/>
    <row r="39469" ht="10.199999999999999" hidden="1" x14ac:dyDescent="0.2"/>
    <row r="39470" ht="10.199999999999999" hidden="1" x14ac:dyDescent="0.2"/>
    <row r="39471" ht="10.199999999999999" hidden="1" x14ac:dyDescent="0.2"/>
    <row r="39472" ht="10.199999999999999" hidden="1" x14ac:dyDescent="0.2"/>
    <row r="39473" ht="10.199999999999999" hidden="1" x14ac:dyDescent="0.2"/>
    <row r="39474" ht="10.199999999999999" hidden="1" x14ac:dyDescent="0.2"/>
    <row r="39475" ht="10.199999999999999" hidden="1" x14ac:dyDescent="0.2"/>
    <row r="39476" ht="10.199999999999999" hidden="1" x14ac:dyDescent="0.2"/>
    <row r="39477" ht="10.199999999999999" hidden="1" x14ac:dyDescent="0.2"/>
    <row r="39478" ht="10.199999999999999" hidden="1" x14ac:dyDescent="0.2"/>
    <row r="39479" ht="10.199999999999999" hidden="1" x14ac:dyDescent="0.2"/>
    <row r="39480" ht="10.199999999999999" hidden="1" x14ac:dyDescent="0.2"/>
    <row r="39481" ht="10.199999999999999" hidden="1" x14ac:dyDescent="0.2"/>
    <row r="39482" ht="10.199999999999999" hidden="1" x14ac:dyDescent="0.2"/>
    <row r="39483" ht="10.199999999999999" hidden="1" x14ac:dyDescent="0.2"/>
    <row r="39484" ht="10.199999999999999" hidden="1" x14ac:dyDescent="0.2"/>
    <row r="39485" ht="10.199999999999999" hidden="1" x14ac:dyDescent="0.2"/>
    <row r="39486" ht="10.199999999999999" hidden="1" x14ac:dyDescent="0.2"/>
    <row r="39487" ht="10.199999999999999" hidden="1" x14ac:dyDescent="0.2"/>
    <row r="39488" ht="10.199999999999999" hidden="1" x14ac:dyDescent="0.2"/>
    <row r="39489" ht="10.199999999999999" hidden="1" x14ac:dyDescent="0.2"/>
    <row r="39490" ht="10.199999999999999" hidden="1" x14ac:dyDescent="0.2"/>
    <row r="39491" ht="10.199999999999999" hidden="1" x14ac:dyDescent="0.2"/>
    <row r="39492" ht="10.199999999999999" hidden="1" x14ac:dyDescent="0.2"/>
    <row r="39493" ht="10.199999999999999" hidden="1" x14ac:dyDescent="0.2"/>
    <row r="39494" ht="10.199999999999999" hidden="1" x14ac:dyDescent="0.2"/>
    <row r="39495" ht="10.199999999999999" hidden="1" x14ac:dyDescent="0.2"/>
    <row r="39496" ht="10.199999999999999" hidden="1" x14ac:dyDescent="0.2"/>
    <row r="39497" ht="10.199999999999999" hidden="1" x14ac:dyDescent="0.2"/>
    <row r="39498" ht="10.199999999999999" hidden="1" x14ac:dyDescent="0.2"/>
    <row r="39499" ht="10.199999999999999" hidden="1" x14ac:dyDescent="0.2"/>
    <row r="39500" ht="10.199999999999999" hidden="1" x14ac:dyDescent="0.2"/>
    <row r="39501" ht="10.199999999999999" hidden="1" x14ac:dyDescent="0.2"/>
    <row r="39502" ht="10.199999999999999" hidden="1" x14ac:dyDescent="0.2"/>
    <row r="39503" ht="10.199999999999999" hidden="1" x14ac:dyDescent="0.2"/>
    <row r="39504" ht="10.199999999999999" hidden="1" x14ac:dyDescent="0.2"/>
    <row r="39505" ht="10.199999999999999" hidden="1" x14ac:dyDescent="0.2"/>
    <row r="39506" ht="10.199999999999999" hidden="1" x14ac:dyDescent="0.2"/>
    <row r="39507" ht="10.199999999999999" hidden="1" x14ac:dyDescent="0.2"/>
    <row r="39508" ht="10.199999999999999" hidden="1" x14ac:dyDescent="0.2"/>
    <row r="39509" ht="10.199999999999999" hidden="1" x14ac:dyDescent="0.2"/>
    <row r="39510" ht="10.199999999999999" hidden="1" x14ac:dyDescent="0.2"/>
    <row r="39511" ht="10.199999999999999" hidden="1" x14ac:dyDescent="0.2"/>
    <row r="39512" ht="10.199999999999999" hidden="1" x14ac:dyDescent="0.2"/>
    <row r="39513" ht="10.199999999999999" hidden="1" x14ac:dyDescent="0.2"/>
    <row r="39514" ht="10.199999999999999" hidden="1" x14ac:dyDescent="0.2"/>
    <row r="39515" ht="10.199999999999999" hidden="1" x14ac:dyDescent="0.2"/>
    <row r="39516" ht="10.199999999999999" hidden="1" x14ac:dyDescent="0.2"/>
    <row r="39517" ht="10.199999999999999" hidden="1" x14ac:dyDescent="0.2"/>
    <row r="39518" ht="10.199999999999999" hidden="1" x14ac:dyDescent="0.2"/>
    <row r="39519" ht="10.199999999999999" hidden="1" x14ac:dyDescent="0.2"/>
    <row r="39520" ht="10.199999999999999" hidden="1" x14ac:dyDescent="0.2"/>
    <row r="39521" ht="10.199999999999999" hidden="1" x14ac:dyDescent="0.2"/>
    <row r="39522" ht="10.199999999999999" hidden="1" x14ac:dyDescent="0.2"/>
    <row r="39523" ht="10.199999999999999" hidden="1" x14ac:dyDescent="0.2"/>
    <row r="39524" ht="10.199999999999999" hidden="1" x14ac:dyDescent="0.2"/>
    <row r="39525" ht="10.199999999999999" hidden="1" x14ac:dyDescent="0.2"/>
    <row r="39526" ht="10.199999999999999" hidden="1" x14ac:dyDescent="0.2"/>
    <row r="39527" ht="10.199999999999999" hidden="1" x14ac:dyDescent="0.2"/>
    <row r="39528" ht="10.199999999999999" hidden="1" x14ac:dyDescent="0.2"/>
    <row r="39529" ht="10.199999999999999" hidden="1" x14ac:dyDescent="0.2"/>
    <row r="39530" ht="10.199999999999999" hidden="1" x14ac:dyDescent="0.2"/>
    <row r="39531" ht="10.199999999999999" hidden="1" x14ac:dyDescent="0.2"/>
    <row r="39532" ht="10.199999999999999" hidden="1" x14ac:dyDescent="0.2"/>
    <row r="39533" ht="10.199999999999999" hidden="1" x14ac:dyDescent="0.2"/>
    <row r="39534" ht="10.199999999999999" hidden="1" x14ac:dyDescent="0.2"/>
    <row r="39535" ht="10.199999999999999" hidden="1" x14ac:dyDescent="0.2"/>
    <row r="39536" ht="10.199999999999999" hidden="1" x14ac:dyDescent="0.2"/>
    <row r="39537" ht="10.199999999999999" hidden="1" x14ac:dyDescent="0.2"/>
    <row r="39538" ht="10.199999999999999" hidden="1" x14ac:dyDescent="0.2"/>
    <row r="39539" ht="10.199999999999999" hidden="1" x14ac:dyDescent="0.2"/>
    <row r="39540" ht="10.199999999999999" hidden="1" x14ac:dyDescent="0.2"/>
    <row r="39541" ht="10.199999999999999" hidden="1" x14ac:dyDescent="0.2"/>
    <row r="39542" ht="10.199999999999999" hidden="1" x14ac:dyDescent="0.2"/>
    <row r="39543" ht="10.199999999999999" hidden="1" x14ac:dyDescent="0.2"/>
    <row r="39544" ht="10.199999999999999" hidden="1" x14ac:dyDescent="0.2"/>
    <row r="39545" ht="10.199999999999999" hidden="1" x14ac:dyDescent="0.2"/>
    <row r="39546" ht="10.199999999999999" hidden="1" x14ac:dyDescent="0.2"/>
    <row r="39547" ht="10.199999999999999" hidden="1" x14ac:dyDescent="0.2"/>
    <row r="39548" ht="10.199999999999999" hidden="1" x14ac:dyDescent="0.2"/>
    <row r="39549" ht="10.199999999999999" hidden="1" x14ac:dyDescent="0.2"/>
    <row r="39550" ht="10.199999999999999" hidden="1" x14ac:dyDescent="0.2"/>
    <row r="39551" ht="10.199999999999999" hidden="1" x14ac:dyDescent="0.2"/>
    <row r="39552" ht="10.199999999999999" hidden="1" x14ac:dyDescent="0.2"/>
    <row r="39553" ht="10.199999999999999" hidden="1" x14ac:dyDescent="0.2"/>
    <row r="39554" ht="10.199999999999999" hidden="1" x14ac:dyDescent="0.2"/>
    <row r="39555" ht="10.199999999999999" hidden="1" x14ac:dyDescent="0.2"/>
    <row r="39556" ht="10.199999999999999" hidden="1" x14ac:dyDescent="0.2"/>
    <row r="39557" ht="10.199999999999999" hidden="1" x14ac:dyDescent="0.2"/>
    <row r="39558" ht="10.199999999999999" hidden="1" x14ac:dyDescent="0.2"/>
    <row r="39559" ht="10.199999999999999" hidden="1" x14ac:dyDescent="0.2"/>
    <row r="39560" ht="10.199999999999999" hidden="1" x14ac:dyDescent="0.2"/>
    <row r="39561" ht="10.199999999999999" hidden="1" x14ac:dyDescent="0.2"/>
    <row r="39562" ht="10.199999999999999" hidden="1" x14ac:dyDescent="0.2"/>
    <row r="39563" ht="10.199999999999999" hidden="1" x14ac:dyDescent="0.2"/>
    <row r="39564" ht="10.199999999999999" hidden="1" x14ac:dyDescent="0.2"/>
    <row r="39565" ht="10.199999999999999" hidden="1" x14ac:dyDescent="0.2"/>
    <row r="39566" ht="10.199999999999999" hidden="1" x14ac:dyDescent="0.2"/>
    <row r="39567" ht="10.199999999999999" hidden="1" x14ac:dyDescent="0.2"/>
    <row r="39568" ht="10.199999999999999" hidden="1" x14ac:dyDescent="0.2"/>
    <row r="39569" ht="10.199999999999999" hidden="1" x14ac:dyDescent="0.2"/>
    <row r="39570" ht="10.199999999999999" hidden="1" x14ac:dyDescent="0.2"/>
    <row r="39571" ht="10.199999999999999" hidden="1" x14ac:dyDescent="0.2"/>
    <row r="39572" ht="10.199999999999999" hidden="1" x14ac:dyDescent="0.2"/>
    <row r="39573" ht="10.199999999999999" hidden="1" x14ac:dyDescent="0.2"/>
    <row r="39574" ht="10.199999999999999" hidden="1" x14ac:dyDescent="0.2"/>
    <row r="39575" ht="10.199999999999999" hidden="1" x14ac:dyDescent="0.2"/>
    <row r="39576" ht="10.199999999999999" hidden="1" x14ac:dyDescent="0.2"/>
    <row r="39577" ht="10.199999999999999" hidden="1" x14ac:dyDescent="0.2"/>
    <row r="39578" ht="10.199999999999999" hidden="1" x14ac:dyDescent="0.2"/>
    <row r="39579" ht="10.199999999999999" hidden="1" x14ac:dyDescent="0.2"/>
    <row r="39580" ht="10.199999999999999" hidden="1" x14ac:dyDescent="0.2"/>
    <row r="39581" ht="10.199999999999999" hidden="1" x14ac:dyDescent="0.2"/>
    <row r="39582" ht="10.199999999999999" hidden="1" x14ac:dyDescent="0.2"/>
    <row r="39583" ht="10.199999999999999" hidden="1" x14ac:dyDescent="0.2"/>
    <row r="39584" ht="10.199999999999999" hidden="1" x14ac:dyDescent="0.2"/>
    <row r="39585" ht="10.199999999999999" hidden="1" x14ac:dyDescent="0.2"/>
    <row r="39586" ht="10.199999999999999" hidden="1" x14ac:dyDescent="0.2"/>
    <row r="39587" ht="10.199999999999999" hidden="1" x14ac:dyDescent="0.2"/>
    <row r="39588" ht="10.199999999999999" hidden="1" x14ac:dyDescent="0.2"/>
    <row r="39589" ht="10.199999999999999" hidden="1" x14ac:dyDescent="0.2"/>
    <row r="39590" ht="10.199999999999999" hidden="1" x14ac:dyDescent="0.2"/>
    <row r="39591" ht="10.199999999999999" hidden="1" x14ac:dyDescent="0.2"/>
    <row r="39592" ht="10.199999999999999" hidden="1" x14ac:dyDescent="0.2"/>
    <row r="39593" ht="10.199999999999999" hidden="1" x14ac:dyDescent="0.2"/>
    <row r="39594" ht="10.199999999999999" hidden="1" x14ac:dyDescent="0.2"/>
    <row r="39595" ht="10.199999999999999" hidden="1" x14ac:dyDescent="0.2"/>
    <row r="39596" ht="10.199999999999999" hidden="1" x14ac:dyDescent="0.2"/>
    <row r="39597" ht="10.199999999999999" hidden="1" x14ac:dyDescent="0.2"/>
    <row r="39598" ht="10.199999999999999" hidden="1" x14ac:dyDescent="0.2"/>
    <row r="39599" ht="10.199999999999999" hidden="1" x14ac:dyDescent="0.2"/>
    <row r="39600" ht="10.199999999999999" hidden="1" x14ac:dyDescent="0.2"/>
    <row r="39601" ht="10.199999999999999" hidden="1" x14ac:dyDescent="0.2"/>
    <row r="39602" ht="10.199999999999999" hidden="1" x14ac:dyDescent="0.2"/>
    <row r="39603" ht="10.199999999999999" hidden="1" x14ac:dyDescent="0.2"/>
    <row r="39604" ht="10.199999999999999" hidden="1" x14ac:dyDescent="0.2"/>
    <row r="39605" ht="10.199999999999999" hidden="1" x14ac:dyDescent="0.2"/>
    <row r="39606" ht="10.199999999999999" hidden="1" x14ac:dyDescent="0.2"/>
    <row r="39607" ht="10.199999999999999" hidden="1" x14ac:dyDescent="0.2"/>
    <row r="39608" ht="10.199999999999999" hidden="1" x14ac:dyDescent="0.2"/>
    <row r="39609" ht="10.199999999999999" hidden="1" x14ac:dyDescent="0.2"/>
    <row r="39610" ht="10.199999999999999" hidden="1" x14ac:dyDescent="0.2"/>
    <row r="39611" ht="10.199999999999999" hidden="1" x14ac:dyDescent="0.2"/>
    <row r="39612" ht="10.199999999999999" hidden="1" x14ac:dyDescent="0.2"/>
    <row r="39613" ht="10.199999999999999" hidden="1" x14ac:dyDescent="0.2"/>
    <row r="39614" ht="10.199999999999999" hidden="1" x14ac:dyDescent="0.2"/>
    <row r="39615" ht="10.199999999999999" hidden="1" x14ac:dyDescent="0.2"/>
    <row r="39616" ht="10.199999999999999" hidden="1" x14ac:dyDescent="0.2"/>
    <row r="39617" ht="10.199999999999999" hidden="1" x14ac:dyDescent="0.2"/>
    <row r="39618" ht="10.199999999999999" hidden="1" x14ac:dyDescent="0.2"/>
    <row r="39619" ht="10.199999999999999" hidden="1" x14ac:dyDescent="0.2"/>
    <row r="39620" ht="10.199999999999999" hidden="1" x14ac:dyDescent="0.2"/>
    <row r="39621" ht="10.199999999999999" hidden="1" x14ac:dyDescent="0.2"/>
    <row r="39622" ht="10.199999999999999" hidden="1" x14ac:dyDescent="0.2"/>
    <row r="39623" ht="10.199999999999999" hidden="1" x14ac:dyDescent="0.2"/>
    <row r="39624" ht="10.199999999999999" hidden="1" x14ac:dyDescent="0.2"/>
    <row r="39625" ht="10.199999999999999" hidden="1" x14ac:dyDescent="0.2"/>
    <row r="39626" ht="10.199999999999999" hidden="1" x14ac:dyDescent="0.2"/>
    <row r="39627" ht="10.199999999999999" hidden="1" x14ac:dyDescent="0.2"/>
    <row r="39628" ht="10.199999999999999" hidden="1" x14ac:dyDescent="0.2"/>
    <row r="39629" ht="10.199999999999999" hidden="1" x14ac:dyDescent="0.2"/>
    <row r="39630" ht="10.199999999999999" hidden="1" x14ac:dyDescent="0.2"/>
    <row r="39631" ht="10.199999999999999" hidden="1" x14ac:dyDescent="0.2"/>
    <row r="39632" ht="10.199999999999999" hidden="1" x14ac:dyDescent="0.2"/>
    <row r="39633" ht="10.199999999999999" hidden="1" x14ac:dyDescent="0.2"/>
    <row r="39634" ht="10.199999999999999" hidden="1" x14ac:dyDescent="0.2"/>
    <row r="39635" ht="10.199999999999999" hidden="1" x14ac:dyDescent="0.2"/>
    <row r="39636" ht="10.199999999999999" hidden="1" x14ac:dyDescent="0.2"/>
    <row r="39637" ht="10.199999999999999" hidden="1" x14ac:dyDescent="0.2"/>
    <row r="39638" ht="10.199999999999999" hidden="1" x14ac:dyDescent="0.2"/>
    <row r="39639" ht="10.199999999999999" hidden="1" x14ac:dyDescent="0.2"/>
    <row r="39640" ht="10.199999999999999" hidden="1" x14ac:dyDescent="0.2"/>
    <row r="39641" ht="10.199999999999999" hidden="1" x14ac:dyDescent="0.2"/>
    <row r="39642" ht="10.199999999999999" hidden="1" x14ac:dyDescent="0.2"/>
    <row r="39643" ht="10.199999999999999" hidden="1" x14ac:dyDescent="0.2"/>
    <row r="39644" ht="10.199999999999999" hidden="1" x14ac:dyDescent="0.2"/>
    <row r="39645" ht="10.199999999999999" hidden="1" x14ac:dyDescent="0.2"/>
    <row r="39646" ht="10.199999999999999" hidden="1" x14ac:dyDescent="0.2"/>
    <row r="39647" ht="10.199999999999999" hidden="1" x14ac:dyDescent="0.2"/>
    <row r="39648" ht="10.199999999999999" hidden="1" x14ac:dyDescent="0.2"/>
    <row r="39649" ht="10.199999999999999" hidden="1" x14ac:dyDescent="0.2"/>
    <row r="39650" ht="10.199999999999999" hidden="1" x14ac:dyDescent="0.2"/>
    <row r="39651" ht="10.199999999999999" hidden="1" x14ac:dyDescent="0.2"/>
    <row r="39652" ht="10.199999999999999" hidden="1" x14ac:dyDescent="0.2"/>
    <row r="39653" ht="10.199999999999999" hidden="1" x14ac:dyDescent="0.2"/>
    <row r="39654" ht="10.199999999999999" hidden="1" x14ac:dyDescent="0.2"/>
    <row r="39655" ht="10.199999999999999" hidden="1" x14ac:dyDescent="0.2"/>
    <row r="39656" ht="10.199999999999999" hidden="1" x14ac:dyDescent="0.2"/>
    <row r="39657" ht="10.199999999999999" hidden="1" x14ac:dyDescent="0.2"/>
    <row r="39658" ht="10.199999999999999" hidden="1" x14ac:dyDescent="0.2"/>
    <row r="39659" ht="10.199999999999999" hidden="1" x14ac:dyDescent="0.2"/>
    <row r="39660" ht="10.199999999999999" hidden="1" x14ac:dyDescent="0.2"/>
    <row r="39661" ht="10.199999999999999" hidden="1" x14ac:dyDescent="0.2"/>
    <row r="39662" ht="10.199999999999999" hidden="1" x14ac:dyDescent="0.2"/>
    <row r="39663" ht="10.199999999999999" hidden="1" x14ac:dyDescent="0.2"/>
    <row r="39664" ht="10.199999999999999" hidden="1" x14ac:dyDescent="0.2"/>
    <row r="39665" ht="10.199999999999999" hidden="1" x14ac:dyDescent="0.2"/>
    <row r="39666" ht="10.199999999999999" hidden="1" x14ac:dyDescent="0.2"/>
    <row r="39667" ht="10.199999999999999" hidden="1" x14ac:dyDescent="0.2"/>
    <row r="39668" ht="10.199999999999999" hidden="1" x14ac:dyDescent="0.2"/>
    <row r="39669" ht="10.199999999999999" hidden="1" x14ac:dyDescent="0.2"/>
    <row r="39670" ht="10.199999999999999" hidden="1" x14ac:dyDescent="0.2"/>
    <row r="39671" ht="10.199999999999999" hidden="1" x14ac:dyDescent="0.2"/>
    <row r="39672" ht="10.199999999999999" hidden="1" x14ac:dyDescent="0.2"/>
    <row r="39673" ht="10.199999999999999" hidden="1" x14ac:dyDescent="0.2"/>
    <row r="39674" ht="10.199999999999999" hidden="1" x14ac:dyDescent="0.2"/>
    <row r="39675" ht="10.199999999999999" hidden="1" x14ac:dyDescent="0.2"/>
    <row r="39676" ht="10.199999999999999" hidden="1" x14ac:dyDescent="0.2"/>
    <row r="39677" ht="10.199999999999999" hidden="1" x14ac:dyDescent="0.2"/>
    <row r="39678" ht="10.199999999999999" hidden="1" x14ac:dyDescent="0.2"/>
    <row r="39679" ht="10.199999999999999" hidden="1" x14ac:dyDescent="0.2"/>
    <row r="39680" ht="10.199999999999999" hidden="1" x14ac:dyDescent="0.2"/>
    <row r="39681" ht="10.199999999999999" hidden="1" x14ac:dyDescent="0.2"/>
    <row r="39682" ht="10.199999999999999" hidden="1" x14ac:dyDescent="0.2"/>
    <row r="39683" ht="10.199999999999999" hidden="1" x14ac:dyDescent="0.2"/>
    <row r="39684" ht="10.199999999999999" hidden="1" x14ac:dyDescent="0.2"/>
    <row r="39685" ht="10.199999999999999" hidden="1" x14ac:dyDescent="0.2"/>
    <row r="39686" ht="10.199999999999999" hidden="1" x14ac:dyDescent="0.2"/>
    <row r="39687" ht="10.199999999999999" hidden="1" x14ac:dyDescent="0.2"/>
    <row r="39688" ht="10.199999999999999" hidden="1" x14ac:dyDescent="0.2"/>
    <row r="39689" ht="10.199999999999999" hidden="1" x14ac:dyDescent="0.2"/>
    <row r="39690" ht="10.199999999999999" hidden="1" x14ac:dyDescent="0.2"/>
    <row r="39691" ht="10.199999999999999" hidden="1" x14ac:dyDescent="0.2"/>
    <row r="39692" ht="10.199999999999999" hidden="1" x14ac:dyDescent="0.2"/>
    <row r="39693" ht="10.199999999999999" hidden="1" x14ac:dyDescent="0.2"/>
    <row r="39694" ht="10.199999999999999" hidden="1" x14ac:dyDescent="0.2"/>
    <row r="39695" ht="10.199999999999999" hidden="1" x14ac:dyDescent="0.2"/>
    <row r="39696" ht="10.199999999999999" hidden="1" x14ac:dyDescent="0.2"/>
    <row r="39697" ht="10.199999999999999" hidden="1" x14ac:dyDescent="0.2"/>
    <row r="39698" ht="10.199999999999999" hidden="1" x14ac:dyDescent="0.2"/>
    <row r="39699" ht="10.199999999999999" hidden="1" x14ac:dyDescent="0.2"/>
    <row r="39700" ht="10.199999999999999" hidden="1" x14ac:dyDescent="0.2"/>
    <row r="39701" ht="10.199999999999999" hidden="1" x14ac:dyDescent="0.2"/>
    <row r="39702" ht="10.199999999999999" hidden="1" x14ac:dyDescent="0.2"/>
    <row r="39703" ht="10.199999999999999" hidden="1" x14ac:dyDescent="0.2"/>
    <row r="39704" ht="10.199999999999999" hidden="1" x14ac:dyDescent="0.2"/>
    <row r="39705" ht="10.199999999999999" hidden="1" x14ac:dyDescent="0.2"/>
    <row r="39706" ht="10.199999999999999" hidden="1" x14ac:dyDescent="0.2"/>
    <row r="39707" ht="10.199999999999999" hidden="1" x14ac:dyDescent="0.2"/>
    <row r="39708" ht="10.199999999999999" hidden="1" x14ac:dyDescent="0.2"/>
    <row r="39709" ht="10.199999999999999" hidden="1" x14ac:dyDescent="0.2"/>
    <row r="39710" ht="10.199999999999999" hidden="1" x14ac:dyDescent="0.2"/>
    <row r="39711" ht="10.199999999999999" hidden="1" x14ac:dyDescent="0.2"/>
    <row r="39712" ht="10.199999999999999" hidden="1" x14ac:dyDescent="0.2"/>
    <row r="39713" ht="10.199999999999999" hidden="1" x14ac:dyDescent="0.2"/>
    <row r="39714" ht="10.199999999999999" hidden="1" x14ac:dyDescent="0.2"/>
    <row r="39715" ht="10.199999999999999" hidden="1" x14ac:dyDescent="0.2"/>
    <row r="39716" ht="10.199999999999999" hidden="1" x14ac:dyDescent="0.2"/>
    <row r="39717" ht="10.199999999999999" hidden="1" x14ac:dyDescent="0.2"/>
    <row r="39718" ht="10.199999999999999" hidden="1" x14ac:dyDescent="0.2"/>
    <row r="39719" ht="10.199999999999999" hidden="1" x14ac:dyDescent="0.2"/>
    <row r="39720" ht="10.199999999999999" hidden="1" x14ac:dyDescent="0.2"/>
    <row r="39721" ht="10.199999999999999" hidden="1" x14ac:dyDescent="0.2"/>
    <row r="39722" ht="10.199999999999999" hidden="1" x14ac:dyDescent="0.2"/>
    <row r="39723" ht="10.199999999999999" hidden="1" x14ac:dyDescent="0.2"/>
    <row r="39724" ht="10.199999999999999" hidden="1" x14ac:dyDescent="0.2"/>
    <row r="39725" ht="10.199999999999999" hidden="1" x14ac:dyDescent="0.2"/>
    <row r="39726" ht="10.199999999999999" hidden="1" x14ac:dyDescent="0.2"/>
    <row r="39727" ht="10.199999999999999" hidden="1" x14ac:dyDescent="0.2"/>
    <row r="39728" ht="10.199999999999999" hidden="1" x14ac:dyDescent="0.2"/>
    <row r="39729" ht="10.199999999999999" hidden="1" x14ac:dyDescent="0.2"/>
    <row r="39730" ht="10.199999999999999" hidden="1" x14ac:dyDescent="0.2"/>
    <row r="39731" ht="10.199999999999999" hidden="1" x14ac:dyDescent="0.2"/>
    <row r="39732" ht="10.199999999999999" hidden="1" x14ac:dyDescent="0.2"/>
    <row r="39733" ht="10.199999999999999" hidden="1" x14ac:dyDescent="0.2"/>
    <row r="39734" ht="10.199999999999999" hidden="1" x14ac:dyDescent="0.2"/>
    <row r="39735" ht="10.199999999999999" hidden="1" x14ac:dyDescent="0.2"/>
    <row r="39736" ht="10.199999999999999" hidden="1" x14ac:dyDescent="0.2"/>
    <row r="39737" ht="10.199999999999999" hidden="1" x14ac:dyDescent="0.2"/>
    <row r="39738" ht="10.199999999999999" hidden="1" x14ac:dyDescent="0.2"/>
    <row r="39739" ht="10.199999999999999" hidden="1" x14ac:dyDescent="0.2"/>
    <row r="39740" ht="10.199999999999999" hidden="1" x14ac:dyDescent="0.2"/>
    <row r="39741" ht="10.199999999999999" hidden="1" x14ac:dyDescent="0.2"/>
    <row r="39742" ht="10.199999999999999" hidden="1" x14ac:dyDescent="0.2"/>
    <row r="39743" ht="10.199999999999999" hidden="1" x14ac:dyDescent="0.2"/>
    <row r="39744" ht="10.199999999999999" hidden="1" x14ac:dyDescent="0.2"/>
    <row r="39745" ht="10.199999999999999" hidden="1" x14ac:dyDescent="0.2"/>
    <row r="39746" ht="10.199999999999999" hidden="1" x14ac:dyDescent="0.2"/>
    <row r="39747" ht="10.199999999999999" hidden="1" x14ac:dyDescent="0.2"/>
    <row r="39748" ht="10.199999999999999" hidden="1" x14ac:dyDescent="0.2"/>
    <row r="39749" ht="10.199999999999999" hidden="1" x14ac:dyDescent="0.2"/>
    <row r="39750" ht="10.199999999999999" hidden="1" x14ac:dyDescent="0.2"/>
    <row r="39751" ht="10.199999999999999" hidden="1" x14ac:dyDescent="0.2"/>
    <row r="39752" ht="10.199999999999999" hidden="1" x14ac:dyDescent="0.2"/>
    <row r="39753" ht="10.199999999999999" hidden="1" x14ac:dyDescent="0.2"/>
    <row r="39754" ht="10.199999999999999" hidden="1" x14ac:dyDescent="0.2"/>
    <row r="39755" ht="10.199999999999999" hidden="1" x14ac:dyDescent="0.2"/>
    <row r="39756" ht="10.199999999999999" hidden="1" x14ac:dyDescent="0.2"/>
    <row r="39757" ht="10.199999999999999" hidden="1" x14ac:dyDescent="0.2"/>
    <row r="39758" ht="10.199999999999999" hidden="1" x14ac:dyDescent="0.2"/>
    <row r="39759" ht="10.199999999999999" hidden="1" x14ac:dyDescent="0.2"/>
    <row r="39760" ht="10.199999999999999" hidden="1" x14ac:dyDescent="0.2"/>
    <row r="39761" ht="10.199999999999999" hidden="1" x14ac:dyDescent="0.2"/>
    <row r="39762" ht="10.199999999999999" hidden="1" x14ac:dyDescent="0.2"/>
    <row r="39763" ht="10.199999999999999" hidden="1" x14ac:dyDescent="0.2"/>
    <row r="39764" ht="10.199999999999999" hidden="1" x14ac:dyDescent="0.2"/>
    <row r="39765" ht="10.199999999999999" hidden="1" x14ac:dyDescent="0.2"/>
    <row r="39766" ht="10.199999999999999" hidden="1" x14ac:dyDescent="0.2"/>
    <row r="39767" ht="10.199999999999999" hidden="1" x14ac:dyDescent="0.2"/>
    <row r="39768" ht="10.199999999999999" hidden="1" x14ac:dyDescent="0.2"/>
    <row r="39769" ht="10.199999999999999" hidden="1" x14ac:dyDescent="0.2"/>
    <row r="39770" ht="10.199999999999999" hidden="1" x14ac:dyDescent="0.2"/>
    <row r="39771" ht="10.199999999999999" hidden="1" x14ac:dyDescent="0.2"/>
    <row r="39772" ht="10.199999999999999" hidden="1" x14ac:dyDescent="0.2"/>
    <row r="39773" ht="10.199999999999999" hidden="1" x14ac:dyDescent="0.2"/>
    <row r="39774" ht="10.199999999999999" hidden="1" x14ac:dyDescent="0.2"/>
    <row r="39775" ht="10.199999999999999" hidden="1" x14ac:dyDescent="0.2"/>
    <row r="39776" ht="10.199999999999999" hidden="1" x14ac:dyDescent="0.2"/>
    <row r="39777" ht="10.199999999999999" hidden="1" x14ac:dyDescent="0.2"/>
    <row r="39778" ht="10.199999999999999" hidden="1" x14ac:dyDescent="0.2"/>
    <row r="39779" ht="10.199999999999999" hidden="1" x14ac:dyDescent="0.2"/>
    <row r="39780" ht="10.199999999999999" hidden="1" x14ac:dyDescent="0.2"/>
    <row r="39781" ht="10.199999999999999" hidden="1" x14ac:dyDescent="0.2"/>
    <row r="39782" ht="10.199999999999999" hidden="1" x14ac:dyDescent="0.2"/>
    <row r="39783" ht="10.199999999999999" hidden="1" x14ac:dyDescent="0.2"/>
    <row r="39784" ht="10.199999999999999" hidden="1" x14ac:dyDescent="0.2"/>
    <row r="39785" ht="10.199999999999999" hidden="1" x14ac:dyDescent="0.2"/>
    <row r="39786" ht="10.199999999999999" hidden="1" x14ac:dyDescent="0.2"/>
    <row r="39787" ht="10.199999999999999" hidden="1" x14ac:dyDescent="0.2"/>
    <row r="39788" ht="10.199999999999999" hidden="1" x14ac:dyDescent="0.2"/>
    <row r="39789" ht="10.199999999999999" hidden="1" x14ac:dyDescent="0.2"/>
    <row r="39790" ht="10.199999999999999" hidden="1" x14ac:dyDescent="0.2"/>
    <row r="39791" ht="10.199999999999999" hidden="1" x14ac:dyDescent="0.2"/>
    <row r="39792" ht="10.199999999999999" hidden="1" x14ac:dyDescent="0.2"/>
    <row r="39793" ht="10.199999999999999" hidden="1" x14ac:dyDescent="0.2"/>
    <row r="39794" ht="10.199999999999999" hidden="1" x14ac:dyDescent="0.2"/>
    <row r="39795" ht="10.199999999999999" hidden="1" x14ac:dyDescent="0.2"/>
    <row r="39796" ht="10.199999999999999" hidden="1" x14ac:dyDescent="0.2"/>
    <row r="39797" ht="10.199999999999999" hidden="1" x14ac:dyDescent="0.2"/>
    <row r="39798" ht="10.199999999999999" hidden="1" x14ac:dyDescent="0.2"/>
    <row r="39799" ht="10.199999999999999" hidden="1" x14ac:dyDescent="0.2"/>
    <row r="39800" ht="10.199999999999999" hidden="1" x14ac:dyDescent="0.2"/>
    <row r="39801" ht="10.199999999999999" hidden="1" x14ac:dyDescent="0.2"/>
    <row r="39802" ht="10.199999999999999" hidden="1" x14ac:dyDescent="0.2"/>
    <row r="39803" ht="10.199999999999999" hidden="1" x14ac:dyDescent="0.2"/>
    <row r="39804" ht="10.199999999999999" hidden="1" x14ac:dyDescent="0.2"/>
    <row r="39805" ht="10.199999999999999" hidden="1" x14ac:dyDescent="0.2"/>
    <row r="39806" ht="10.199999999999999" hidden="1" x14ac:dyDescent="0.2"/>
    <row r="39807" ht="10.199999999999999" hidden="1" x14ac:dyDescent="0.2"/>
    <row r="39808" ht="10.199999999999999" hidden="1" x14ac:dyDescent="0.2"/>
    <row r="39809" ht="10.199999999999999" hidden="1" x14ac:dyDescent="0.2"/>
    <row r="39810" ht="10.199999999999999" hidden="1" x14ac:dyDescent="0.2"/>
    <row r="39811" ht="10.199999999999999" hidden="1" x14ac:dyDescent="0.2"/>
    <row r="39812" ht="10.199999999999999" hidden="1" x14ac:dyDescent="0.2"/>
    <row r="39813" ht="10.199999999999999" hidden="1" x14ac:dyDescent="0.2"/>
    <row r="39814" ht="10.199999999999999" hidden="1" x14ac:dyDescent="0.2"/>
    <row r="39815" ht="10.199999999999999" hidden="1" x14ac:dyDescent="0.2"/>
    <row r="39816" ht="10.199999999999999" hidden="1" x14ac:dyDescent="0.2"/>
    <row r="39817" ht="10.199999999999999" hidden="1" x14ac:dyDescent="0.2"/>
    <row r="39818" ht="10.199999999999999" hidden="1" x14ac:dyDescent="0.2"/>
    <row r="39819" ht="10.199999999999999" hidden="1" x14ac:dyDescent="0.2"/>
    <row r="39820" ht="10.199999999999999" hidden="1" x14ac:dyDescent="0.2"/>
    <row r="39821" ht="10.199999999999999" hidden="1" x14ac:dyDescent="0.2"/>
    <row r="39822" ht="10.199999999999999" hidden="1" x14ac:dyDescent="0.2"/>
    <row r="39823" ht="10.199999999999999" hidden="1" x14ac:dyDescent="0.2"/>
    <row r="39824" ht="10.199999999999999" hidden="1" x14ac:dyDescent="0.2"/>
    <row r="39825" ht="10.199999999999999" hidden="1" x14ac:dyDescent="0.2"/>
    <row r="39826" ht="10.199999999999999" hidden="1" x14ac:dyDescent="0.2"/>
    <row r="39827" ht="10.199999999999999" hidden="1" x14ac:dyDescent="0.2"/>
    <row r="39828" ht="10.199999999999999" hidden="1" x14ac:dyDescent="0.2"/>
    <row r="39829" ht="10.199999999999999" hidden="1" x14ac:dyDescent="0.2"/>
    <row r="39830" ht="10.199999999999999" hidden="1" x14ac:dyDescent="0.2"/>
    <row r="39831" ht="10.199999999999999" hidden="1" x14ac:dyDescent="0.2"/>
    <row r="39832" ht="10.199999999999999" hidden="1" x14ac:dyDescent="0.2"/>
    <row r="39833" ht="10.199999999999999" hidden="1" x14ac:dyDescent="0.2"/>
    <row r="39834" ht="10.199999999999999" hidden="1" x14ac:dyDescent="0.2"/>
    <row r="39835" ht="10.199999999999999" hidden="1" x14ac:dyDescent="0.2"/>
    <row r="39836" ht="10.199999999999999" hidden="1" x14ac:dyDescent="0.2"/>
    <row r="39837" ht="10.199999999999999" hidden="1" x14ac:dyDescent="0.2"/>
    <row r="39838" ht="10.199999999999999" hidden="1" x14ac:dyDescent="0.2"/>
    <row r="39839" ht="10.199999999999999" hidden="1" x14ac:dyDescent="0.2"/>
    <row r="39840" ht="10.199999999999999" hidden="1" x14ac:dyDescent="0.2"/>
    <row r="39841" ht="10.199999999999999" hidden="1" x14ac:dyDescent="0.2"/>
    <row r="39842" ht="10.199999999999999" hidden="1" x14ac:dyDescent="0.2"/>
    <row r="39843" ht="10.199999999999999" hidden="1" x14ac:dyDescent="0.2"/>
    <row r="39844" ht="10.199999999999999" hidden="1" x14ac:dyDescent="0.2"/>
    <row r="39845" ht="10.199999999999999" hidden="1" x14ac:dyDescent="0.2"/>
    <row r="39846" ht="10.199999999999999" hidden="1" x14ac:dyDescent="0.2"/>
    <row r="39847" ht="10.199999999999999" hidden="1" x14ac:dyDescent="0.2"/>
    <row r="39848" ht="10.199999999999999" hidden="1" x14ac:dyDescent="0.2"/>
    <row r="39849" ht="10.199999999999999" hidden="1" x14ac:dyDescent="0.2"/>
    <row r="39850" ht="10.199999999999999" hidden="1" x14ac:dyDescent="0.2"/>
    <row r="39851" ht="10.199999999999999" hidden="1" x14ac:dyDescent="0.2"/>
    <row r="39852" ht="10.199999999999999" hidden="1" x14ac:dyDescent="0.2"/>
    <row r="39853" ht="10.199999999999999" hidden="1" x14ac:dyDescent="0.2"/>
    <row r="39854" ht="10.199999999999999" hidden="1" x14ac:dyDescent="0.2"/>
    <row r="39855" ht="10.199999999999999" hidden="1" x14ac:dyDescent="0.2"/>
    <row r="39856" ht="10.199999999999999" hidden="1" x14ac:dyDescent="0.2"/>
    <row r="39857" ht="10.199999999999999" hidden="1" x14ac:dyDescent="0.2"/>
    <row r="39858" ht="10.199999999999999" hidden="1" x14ac:dyDescent="0.2"/>
    <row r="39859" ht="10.199999999999999" hidden="1" x14ac:dyDescent="0.2"/>
    <row r="39860" ht="10.199999999999999" hidden="1" x14ac:dyDescent="0.2"/>
    <row r="39861" ht="10.199999999999999" hidden="1" x14ac:dyDescent="0.2"/>
    <row r="39862" ht="10.199999999999999" hidden="1" x14ac:dyDescent="0.2"/>
    <row r="39863" ht="10.199999999999999" hidden="1" x14ac:dyDescent="0.2"/>
    <row r="39864" ht="10.199999999999999" hidden="1" x14ac:dyDescent="0.2"/>
    <row r="39865" ht="10.199999999999999" hidden="1" x14ac:dyDescent="0.2"/>
    <row r="39866" ht="10.199999999999999" hidden="1" x14ac:dyDescent="0.2"/>
    <row r="39867" ht="10.199999999999999" hidden="1" x14ac:dyDescent="0.2"/>
    <row r="39868" ht="10.199999999999999" hidden="1" x14ac:dyDescent="0.2"/>
    <row r="39869" ht="10.199999999999999" hidden="1" x14ac:dyDescent="0.2"/>
    <row r="39870" ht="10.199999999999999" hidden="1" x14ac:dyDescent="0.2"/>
    <row r="39871" ht="10.199999999999999" hidden="1" x14ac:dyDescent="0.2"/>
    <row r="39872" ht="10.199999999999999" hidden="1" x14ac:dyDescent="0.2"/>
    <row r="39873" ht="10.199999999999999" hidden="1" x14ac:dyDescent="0.2"/>
    <row r="39874" ht="10.199999999999999" hidden="1" x14ac:dyDescent="0.2"/>
    <row r="39875" ht="10.199999999999999" hidden="1" x14ac:dyDescent="0.2"/>
    <row r="39876" ht="10.199999999999999" hidden="1" x14ac:dyDescent="0.2"/>
    <row r="39877" ht="10.199999999999999" hidden="1" x14ac:dyDescent="0.2"/>
    <row r="39878" ht="10.199999999999999" hidden="1" x14ac:dyDescent="0.2"/>
    <row r="39879" ht="10.199999999999999" hidden="1" x14ac:dyDescent="0.2"/>
    <row r="39880" ht="10.199999999999999" hidden="1" x14ac:dyDescent="0.2"/>
    <row r="39881" ht="10.199999999999999" hidden="1" x14ac:dyDescent="0.2"/>
    <row r="39882" ht="10.199999999999999" hidden="1" x14ac:dyDescent="0.2"/>
    <row r="39883" ht="10.199999999999999" hidden="1" x14ac:dyDescent="0.2"/>
    <row r="39884" ht="10.199999999999999" hidden="1" x14ac:dyDescent="0.2"/>
    <row r="39885" ht="10.199999999999999" hidden="1" x14ac:dyDescent="0.2"/>
    <row r="39886" ht="10.199999999999999" hidden="1" x14ac:dyDescent="0.2"/>
    <row r="39887" ht="10.199999999999999" hidden="1" x14ac:dyDescent="0.2"/>
    <row r="39888" ht="10.199999999999999" hidden="1" x14ac:dyDescent="0.2"/>
    <row r="39889" ht="10.199999999999999" hidden="1" x14ac:dyDescent="0.2"/>
    <row r="39890" ht="10.199999999999999" hidden="1" x14ac:dyDescent="0.2"/>
    <row r="39891" ht="10.199999999999999" hidden="1" x14ac:dyDescent="0.2"/>
    <row r="39892" ht="10.199999999999999" hidden="1" x14ac:dyDescent="0.2"/>
    <row r="39893" ht="10.199999999999999" hidden="1" x14ac:dyDescent="0.2"/>
    <row r="39894" ht="10.199999999999999" hidden="1" x14ac:dyDescent="0.2"/>
    <row r="39895" ht="10.199999999999999" hidden="1" x14ac:dyDescent="0.2"/>
    <row r="39896" ht="10.199999999999999" hidden="1" x14ac:dyDescent="0.2"/>
    <row r="39897" ht="10.199999999999999" hidden="1" x14ac:dyDescent="0.2"/>
    <row r="39898" ht="10.199999999999999" hidden="1" x14ac:dyDescent="0.2"/>
    <row r="39899" ht="10.199999999999999" hidden="1" x14ac:dyDescent="0.2"/>
    <row r="39900" ht="10.199999999999999" hidden="1" x14ac:dyDescent="0.2"/>
    <row r="39901" ht="10.199999999999999" hidden="1" x14ac:dyDescent="0.2"/>
    <row r="39902" ht="10.199999999999999" hidden="1" x14ac:dyDescent="0.2"/>
    <row r="39903" ht="10.199999999999999" hidden="1" x14ac:dyDescent="0.2"/>
    <row r="39904" ht="10.199999999999999" hidden="1" x14ac:dyDescent="0.2"/>
    <row r="39905" ht="10.199999999999999" hidden="1" x14ac:dyDescent="0.2"/>
    <row r="39906" ht="10.199999999999999" hidden="1" x14ac:dyDescent="0.2"/>
    <row r="39907" ht="10.199999999999999" hidden="1" x14ac:dyDescent="0.2"/>
    <row r="39908" ht="10.199999999999999" hidden="1" x14ac:dyDescent="0.2"/>
    <row r="39909" ht="10.199999999999999" hidden="1" x14ac:dyDescent="0.2"/>
    <row r="39910" ht="10.199999999999999" hidden="1" x14ac:dyDescent="0.2"/>
    <row r="39911" ht="10.199999999999999" hidden="1" x14ac:dyDescent="0.2"/>
    <row r="39912" ht="10.199999999999999" hidden="1" x14ac:dyDescent="0.2"/>
    <row r="39913" ht="10.199999999999999" hidden="1" x14ac:dyDescent="0.2"/>
    <row r="39914" ht="10.199999999999999" hidden="1" x14ac:dyDescent="0.2"/>
    <row r="39915" ht="10.199999999999999" hidden="1" x14ac:dyDescent="0.2"/>
    <row r="39916" ht="10.199999999999999" hidden="1" x14ac:dyDescent="0.2"/>
    <row r="39917" ht="10.199999999999999" hidden="1" x14ac:dyDescent="0.2"/>
    <row r="39918" ht="10.199999999999999" hidden="1" x14ac:dyDescent="0.2"/>
    <row r="39919" ht="10.199999999999999" hidden="1" x14ac:dyDescent="0.2"/>
    <row r="39920" ht="10.199999999999999" hidden="1" x14ac:dyDescent="0.2"/>
    <row r="39921" ht="10.199999999999999" hidden="1" x14ac:dyDescent="0.2"/>
    <row r="39922" ht="10.199999999999999" hidden="1" x14ac:dyDescent="0.2"/>
    <row r="39923" ht="10.199999999999999" hidden="1" x14ac:dyDescent="0.2"/>
    <row r="39924" ht="10.199999999999999" hidden="1" x14ac:dyDescent="0.2"/>
    <row r="39925" ht="10.199999999999999" hidden="1" x14ac:dyDescent="0.2"/>
    <row r="39926" ht="10.199999999999999" hidden="1" x14ac:dyDescent="0.2"/>
    <row r="39927" ht="10.199999999999999" hidden="1" x14ac:dyDescent="0.2"/>
    <row r="39928" ht="10.199999999999999" hidden="1" x14ac:dyDescent="0.2"/>
    <row r="39929" ht="10.199999999999999" hidden="1" x14ac:dyDescent="0.2"/>
    <row r="39930" ht="10.199999999999999" hidden="1" x14ac:dyDescent="0.2"/>
    <row r="39931" ht="10.199999999999999" hidden="1" x14ac:dyDescent="0.2"/>
    <row r="39932" ht="10.199999999999999" hidden="1" x14ac:dyDescent="0.2"/>
    <row r="39933" ht="10.199999999999999" hidden="1" x14ac:dyDescent="0.2"/>
    <row r="39934" ht="10.199999999999999" hidden="1" x14ac:dyDescent="0.2"/>
    <row r="39935" ht="10.199999999999999" hidden="1" x14ac:dyDescent="0.2"/>
    <row r="39936" ht="10.199999999999999" hidden="1" x14ac:dyDescent="0.2"/>
    <row r="39937" ht="10.199999999999999" hidden="1" x14ac:dyDescent="0.2"/>
    <row r="39938" ht="10.199999999999999" hidden="1" x14ac:dyDescent="0.2"/>
    <row r="39939" ht="10.199999999999999" hidden="1" x14ac:dyDescent="0.2"/>
    <row r="39940" ht="10.199999999999999" hidden="1" x14ac:dyDescent="0.2"/>
    <row r="39941" ht="10.199999999999999" hidden="1" x14ac:dyDescent="0.2"/>
    <row r="39942" ht="10.199999999999999" hidden="1" x14ac:dyDescent="0.2"/>
    <row r="39943" ht="10.199999999999999" hidden="1" x14ac:dyDescent="0.2"/>
    <row r="39944" ht="10.199999999999999" hidden="1" x14ac:dyDescent="0.2"/>
    <row r="39945" ht="10.199999999999999" hidden="1" x14ac:dyDescent="0.2"/>
    <row r="39946" ht="10.199999999999999" hidden="1" x14ac:dyDescent="0.2"/>
    <row r="39947" ht="10.199999999999999" hidden="1" x14ac:dyDescent="0.2"/>
    <row r="39948" ht="10.199999999999999" hidden="1" x14ac:dyDescent="0.2"/>
    <row r="39949" ht="10.199999999999999" hidden="1" x14ac:dyDescent="0.2"/>
    <row r="39950" ht="10.199999999999999" hidden="1" x14ac:dyDescent="0.2"/>
    <row r="39951" ht="10.199999999999999" hidden="1" x14ac:dyDescent="0.2"/>
    <row r="39952" ht="10.199999999999999" hidden="1" x14ac:dyDescent="0.2"/>
    <row r="39953" ht="10.199999999999999" hidden="1" x14ac:dyDescent="0.2"/>
    <row r="39954" ht="10.199999999999999" hidden="1" x14ac:dyDescent="0.2"/>
    <row r="39955" ht="10.199999999999999" hidden="1" x14ac:dyDescent="0.2"/>
    <row r="39956" ht="10.199999999999999" hidden="1" x14ac:dyDescent="0.2"/>
    <row r="39957" ht="10.199999999999999" hidden="1" x14ac:dyDescent="0.2"/>
    <row r="39958" ht="10.199999999999999" hidden="1" x14ac:dyDescent="0.2"/>
    <row r="39959" ht="10.199999999999999" hidden="1" x14ac:dyDescent="0.2"/>
    <row r="39960" ht="10.199999999999999" hidden="1" x14ac:dyDescent="0.2"/>
    <row r="39961" ht="10.199999999999999" hidden="1" x14ac:dyDescent="0.2"/>
    <row r="39962" ht="10.199999999999999" hidden="1" x14ac:dyDescent="0.2"/>
    <row r="39963" ht="10.199999999999999" hidden="1" x14ac:dyDescent="0.2"/>
    <row r="39964" ht="10.199999999999999" hidden="1" x14ac:dyDescent="0.2"/>
    <row r="39965" ht="10.199999999999999" hidden="1" x14ac:dyDescent="0.2"/>
    <row r="39966" ht="10.199999999999999" hidden="1" x14ac:dyDescent="0.2"/>
    <row r="39967" ht="10.199999999999999" hidden="1" x14ac:dyDescent="0.2"/>
    <row r="39968" ht="10.199999999999999" hidden="1" x14ac:dyDescent="0.2"/>
    <row r="39969" ht="10.199999999999999" hidden="1" x14ac:dyDescent="0.2"/>
    <row r="39970" ht="10.199999999999999" hidden="1" x14ac:dyDescent="0.2"/>
    <row r="39971" ht="10.199999999999999" hidden="1" x14ac:dyDescent="0.2"/>
    <row r="39972" ht="10.199999999999999" hidden="1" x14ac:dyDescent="0.2"/>
    <row r="39973" ht="10.199999999999999" hidden="1" x14ac:dyDescent="0.2"/>
    <row r="39974" ht="10.199999999999999" hidden="1" x14ac:dyDescent="0.2"/>
    <row r="39975" ht="10.199999999999999" hidden="1" x14ac:dyDescent="0.2"/>
    <row r="39976" ht="10.199999999999999" hidden="1" x14ac:dyDescent="0.2"/>
    <row r="39977" ht="10.199999999999999" hidden="1" x14ac:dyDescent="0.2"/>
    <row r="39978" ht="10.199999999999999" hidden="1" x14ac:dyDescent="0.2"/>
    <row r="39979" ht="10.199999999999999" hidden="1" x14ac:dyDescent="0.2"/>
    <row r="39980" ht="10.199999999999999" hidden="1" x14ac:dyDescent="0.2"/>
    <row r="39981" ht="10.199999999999999" hidden="1" x14ac:dyDescent="0.2"/>
    <row r="39982" ht="10.199999999999999" hidden="1" x14ac:dyDescent="0.2"/>
    <row r="39983" ht="10.199999999999999" hidden="1" x14ac:dyDescent="0.2"/>
    <row r="39984" ht="10.199999999999999" hidden="1" x14ac:dyDescent="0.2"/>
    <row r="39985" ht="10.199999999999999" hidden="1" x14ac:dyDescent="0.2"/>
    <row r="39986" ht="10.199999999999999" hidden="1" x14ac:dyDescent="0.2"/>
    <row r="39987" ht="10.199999999999999" hidden="1" x14ac:dyDescent="0.2"/>
    <row r="39988" ht="10.199999999999999" hidden="1" x14ac:dyDescent="0.2"/>
    <row r="39989" ht="10.199999999999999" hidden="1" x14ac:dyDescent="0.2"/>
    <row r="39990" ht="10.199999999999999" hidden="1" x14ac:dyDescent="0.2"/>
    <row r="39991" ht="10.199999999999999" hidden="1" x14ac:dyDescent="0.2"/>
    <row r="39992" ht="10.199999999999999" hidden="1" x14ac:dyDescent="0.2"/>
    <row r="39993" ht="10.199999999999999" hidden="1" x14ac:dyDescent="0.2"/>
    <row r="39994" ht="10.199999999999999" hidden="1" x14ac:dyDescent="0.2"/>
    <row r="39995" ht="10.199999999999999" hidden="1" x14ac:dyDescent="0.2"/>
    <row r="39996" ht="10.199999999999999" hidden="1" x14ac:dyDescent="0.2"/>
    <row r="39997" ht="10.199999999999999" hidden="1" x14ac:dyDescent="0.2"/>
    <row r="39998" ht="10.199999999999999" hidden="1" x14ac:dyDescent="0.2"/>
    <row r="39999" ht="10.199999999999999" hidden="1" x14ac:dyDescent="0.2"/>
    <row r="40000" ht="10.199999999999999" hidden="1" x14ac:dyDescent="0.2"/>
    <row r="40001" ht="10.199999999999999" hidden="1" x14ac:dyDescent="0.2"/>
    <row r="40002" ht="10.199999999999999" hidden="1" x14ac:dyDescent="0.2"/>
    <row r="40003" ht="10.199999999999999" hidden="1" x14ac:dyDescent="0.2"/>
    <row r="40004" ht="10.199999999999999" hidden="1" x14ac:dyDescent="0.2"/>
    <row r="40005" ht="10.199999999999999" hidden="1" x14ac:dyDescent="0.2"/>
    <row r="40006" ht="10.199999999999999" hidden="1" x14ac:dyDescent="0.2"/>
    <row r="40007" ht="10.199999999999999" hidden="1" x14ac:dyDescent="0.2"/>
    <row r="40008" ht="10.199999999999999" hidden="1" x14ac:dyDescent="0.2"/>
    <row r="40009" ht="10.199999999999999" hidden="1" x14ac:dyDescent="0.2"/>
    <row r="40010" ht="10.199999999999999" hidden="1" x14ac:dyDescent="0.2"/>
    <row r="40011" ht="10.199999999999999" hidden="1" x14ac:dyDescent="0.2"/>
    <row r="40012" ht="10.199999999999999" hidden="1" x14ac:dyDescent="0.2"/>
    <row r="40013" ht="10.199999999999999" hidden="1" x14ac:dyDescent="0.2"/>
    <row r="40014" ht="10.199999999999999" hidden="1" x14ac:dyDescent="0.2"/>
    <row r="40015" ht="10.199999999999999" hidden="1" x14ac:dyDescent="0.2"/>
    <row r="40016" ht="10.199999999999999" hidden="1" x14ac:dyDescent="0.2"/>
    <row r="40017" ht="10.199999999999999" hidden="1" x14ac:dyDescent="0.2"/>
    <row r="40018" ht="10.199999999999999" hidden="1" x14ac:dyDescent="0.2"/>
    <row r="40019" ht="10.199999999999999" hidden="1" x14ac:dyDescent="0.2"/>
    <row r="40020" ht="10.199999999999999" hidden="1" x14ac:dyDescent="0.2"/>
    <row r="40021" ht="10.199999999999999" hidden="1" x14ac:dyDescent="0.2"/>
    <row r="40022" ht="10.199999999999999" hidden="1" x14ac:dyDescent="0.2"/>
    <row r="40023" ht="10.199999999999999" hidden="1" x14ac:dyDescent="0.2"/>
    <row r="40024" ht="10.199999999999999" hidden="1" x14ac:dyDescent="0.2"/>
    <row r="40025" ht="10.199999999999999" hidden="1" x14ac:dyDescent="0.2"/>
    <row r="40026" ht="10.199999999999999" hidden="1" x14ac:dyDescent="0.2"/>
    <row r="40027" ht="10.199999999999999" hidden="1" x14ac:dyDescent="0.2"/>
    <row r="40028" ht="10.199999999999999" hidden="1" x14ac:dyDescent="0.2"/>
    <row r="40029" ht="10.199999999999999" hidden="1" x14ac:dyDescent="0.2"/>
    <row r="40030" ht="10.199999999999999" hidden="1" x14ac:dyDescent="0.2"/>
    <row r="40031" ht="10.199999999999999" hidden="1" x14ac:dyDescent="0.2"/>
    <row r="40032" ht="10.199999999999999" hidden="1" x14ac:dyDescent="0.2"/>
    <row r="40033" ht="10.199999999999999" hidden="1" x14ac:dyDescent="0.2"/>
    <row r="40034" ht="10.199999999999999" hidden="1" x14ac:dyDescent="0.2"/>
    <row r="40035" ht="10.199999999999999" hidden="1" x14ac:dyDescent="0.2"/>
    <row r="40036" ht="10.199999999999999" hidden="1" x14ac:dyDescent="0.2"/>
    <row r="40037" ht="10.199999999999999" hidden="1" x14ac:dyDescent="0.2"/>
    <row r="40038" ht="10.199999999999999" hidden="1" x14ac:dyDescent="0.2"/>
    <row r="40039" ht="10.199999999999999" hidden="1" x14ac:dyDescent="0.2"/>
    <row r="40040" ht="10.199999999999999" hidden="1" x14ac:dyDescent="0.2"/>
    <row r="40041" ht="10.199999999999999" hidden="1" x14ac:dyDescent="0.2"/>
    <row r="40042" ht="10.199999999999999" hidden="1" x14ac:dyDescent="0.2"/>
    <row r="40043" ht="10.199999999999999" hidden="1" x14ac:dyDescent="0.2"/>
    <row r="40044" ht="10.199999999999999" hidden="1" x14ac:dyDescent="0.2"/>
    <row r="40045" ht="10.199999999999999" hidden="1" x14ac:dyDescent="0.2"/>
    <row r="40046" ht="10.199999999999999" hidden="1" x14ac:dyDescent="0.2"/>
    <row r="40047" ht="10.199999999999999" hidden="1" x14ac:dyDescent="0.2"/>
    <row r="40048" ht="10.199999999999999" hidden="1" x14ac:dyDescent="0.2"/>
    <row r="40049" ht="10.199999999999999" hidden="1" x14ac:dyDescent="0.2"/>
    <row r="40050" ht="10.199999999999999" hidden="1" x14ac:dyDescent="0.2"/>
    <row r="40051" ht="10.199999999999999" hidden="1" x14ac:dyDescent="0.2"/>
    <row r="40052" ht="10.199999999999999" hidden="1" x14ac:dyDescent="0.2"/>
    <row r="40053" ht="10.199999999999999" hidden="1" x14ac:dyDescent="0.2"/>
    <row r="40054" ht="10.199999999999999" hidden="1" x14ac:dyDescent="0.2"/>
    <row r="40055" ht="10.199999999999999" hidden="1" x14ac:dyDescent="0.2"/>
    <row r="40056" ht="10.199999999999999" hidden="1" x14ac:dyDescent="0.2"/>
    <row r="40057" ht="10.199999999999999" hidden="1" x14ac:dyDescent="0.2"/>
    <row r="40058" ht="10.199999999999999" hidden="1" x14ac:dyDescent="0.2"/>
    <row r="40059" ht="10.199999999999999" hidden="1" x14ac:dyDescent="0.2"/>
    <row r="40060" ht="10.199999999999999" hidden="1" x14ac:dyDescent="0.2"/>
    <row r="40061" ht="10.199999999999999" hidden="1" x14ac:dyDescent="0.2"/>
    <row r="40062" ht="10.199999999999999" hidden="1" x14ac:dyDescent="0.2"/>
    <row r="40063" ht="10.199999999999999" hidden="1" x14ac:dyDescent="0.2"/>
    <row r="40064" ht="10.199999999999999" hidden="1" x14ac:dyDescent="0.2"/>
    <row r="40065" ht="10.199999999999999" hidden="1" x14ac:dyDescent="0.2"/>
    <row r="40066" ht="10.199999999999999" hidden="1" x14ac:dyDescent="0.2"/>
    <row r="40067" ht="10.199999999999999" hidden="1" x14ac:dyDescent="0.2"/>
    <row r="40068" ht="10.199999999999999" hidden="1" x14ac:dyDescent="0.2"/>
    <row r="40069" ht="10.199999999999999" hidden="1" x14ac:dyDescent="0.2"/>
    <row r="40070" ht="10.199999999999999" hidden="1" x14ac:dyDescent="0.2"/>
    <row r="40071" ht="10.199999999999999" hidden="1" x14ac:dyDescent="0.2"/>
    <row r="40072" ht="10.199999999999999" hidden="1" x14ac:dyDescent="0.2"/>
    <row r="40073" ht="10.199999999999999" hidden="1" x14ac:dyDescent="0.2"/>
    <row r="40074" ht="10.199999999999999" hidden="1" x14ac:dyDescent="0.2"/>
    <row r="40075" ht="10.199999999999999" hidden="1" x14ac:dyDescent="0.2"/>
    <row r="40076" ht="10.199999999999999" hidden="1" x14ac:dyDescent="0.2"/>
    <row r="40077" ht="10.199999999999999" hidden="1" x14ac:dyDescent="0.2"/>
    <row r="40078" ht="10.199999999999999" hidden="1" x14ac:dyDescent="0.2"/>
    <row r="40079" ht="10.199999999999999" hidden="1" x14ac:dyDescent="0.2"/>
    <row r="40080" ht="10.199999999999999" hidden="1" x14ac:dyDescent="0.2"/>
    <row r="40081" ht="10.199999999999999" hidden="1" x14ac:dyDescent="0.2"/>
    <row r="40082" ht="10.199999999999999" hidden="1" x14ac:dyDescent="0.2"/>
    <row r="40083" ht="10.199999999999999" hidden="1" x14ac:dyDescent="0.2"/>
    <row r="40084" ht="10.199999999999999" hidden="1" x14ac:dyDescent="0.2"/>
    <row r="40085" ht="10.199999999999999" hidden="1" x14ac:dyDescent="0.2"/>
    <row r="40086" ht="10.199999999999999" hidden="1" x14ac:dyDescent="0.2"/>
    <row r="40087" ht="10.199999999999999" hidden="1" x14ac:dyDescent="0.2"/>
    <row r="40088" ht="10.199999999999999" hidden="1" x14ac:dyDescent="0.2"/>
    <row r="40089" ht="10.199999999999999" hidden="1" x14ac:dyDescent="0.2"/>
    <row r="40090" ht="10.199999999999999" hidden="1" x14ac:dyDescent="0.2"/>
    <row r="40091" ht="10.199999999999999" hidden="1" x14ac:dyDescent="0.2"/>
    <row r="40092" ht="10.199999999999999" hidden="1" x14ac:dyDescent="0.2"/>
    <row r="40093" ht="10.199999999999999" hidden="1" x14ac:dyDescent="0.2"/>
    <row r="40094" ht="10.199999999999999" hidden="1" x14ac:dyDescent="0.2"/>
    <row r="40095" ht="10.199999999999999" hidden="1" x14ac:dyDescent="0.2"/>
    <row r="40096" ht="10.199999999999999" hidden="1" x14ac:dyDescent="0.2"/>
    <row r="40097" ht="10.199999999999999" hidden="1" x14ac:dyDescent="0.2"/>
    <row r="40098" ht="10.199999999999999" hidden="1" x14ac:dyDescent="0.2"/>
    <row r="40099" ht="10.199999999999999" hidden="1" x14ac:dyDescent="0.2"/>
    <row r="40100" ht="10.199999999999999" hidden="1" x14ac:dyDescent="0.2"/>
    <row r="40101" ht="10.199999999999999" hidden="1" x14ac:dyDescent="0.2"/>
    <row r="40102" ht="10.199999999999999" hidden="1" x14ac:dyDescent="0.2"/>
    <row r="40103" ht="10.199999999999999" hidden="1" x14ac:dyDescent="0.2"/>
    <row r="40104" ht="10.199999999999999" hidden="1" x14ac:dyDescent="0.2"/>
    <row r="40105" ht="10.199999999999999" hidden="1" x14ac:dyDescent="0.2"/>
    <row r="40106" ht="10.199999999999999" hidden="1" x14ac:dyDescent="0.2"/>
    <row r="40107" ht="10.199999999999999" hidden="1" x14ac:dyDescent="0.2"/>
    <row r="40108" ht="10.199999999999999" hidden="1" x14ac:dyDescent="0.2"/>
    <row r="40109" ht="10.199999999999999" hidden="1" x14ac:dyDescent="0.2"/>
    <row r="40110" ht="10.199999999999999" hidden="1" x14ac:dyDescent="0.2"/>
    <row r="40111" ht="10.199999999999999" hidden="1" x14ac:dyDescent="0.2"/>
    <row r="40112" ht="10.199999999999999" hidden="1" x14ac:dyDescent="0.2"/>
    <row r="40113" ht="10.199999999999999" hidden="1" x14ac:dyDescent="0.2"/>
    <row r="40114" ht="10.199999999999999" hidden="1" x14ac:dyDescent="0.2"/>
    <row r="40115" ht="10.199999999999999" hidden="1" x14ac:dyDescent="0.2"/>
    <row r="40116" ht="10.199999999999999" hidden="1" x14ac:dyDescent="0.2"/>
    <row r="40117" ht="10.199999999999999" hidden="1" x14ac:dyDescent="0.2"/>
    <row r="40118" ht="10.199999999999999" hidden="1" x14ac:dyDescent="0.2"/>
    <row r="40119" ht="10.199999999999999" hidden="1" x14ac:dyDescent="0.2"/>
    <row r="40120" ht="10.199999999999999" hidden="1" x14ac:dyDescent="0.2"/>
    <row r="40121" ht="10.199999999999999" hidden="1" x14ac:dyDescent="0.2"/>
    <row r="40122" ht="10.199999999999999" hidden="1" x14ac:dyDescent="0.2"/>
    <row r="40123" ht="10.199999999999999" hidden="1" x14ac:dyDescent="0.2"/>
    <row r="40124" ht="10.199999999999999" hidden="1" x14ac:dyDescent="0.2"/>
    <row r="40125" ht="10.199999999999999" hidden="1" x14ac:dyDescent="0.2"/>
    <row r="40126" ht="10.199999999999999" hidden="1" x14ac:dyDescent="0.2"/>
    <row r="40127" ht="10.199999999999999" hidden="1" x14ac:dyDescent="0.2"/>
    <row r="40128" ht="10.199999999999999" hidden="1" x14ac:dyDescent="0.2"/>
    <row r="40129" ht="10.199999999999999" hidden="1" x14ac:dyDescent="0.2"/>
    <row r="40130" ht="10.199999999999999" hidden="1" x14ac:dyDescent="0.2"/>
    <row r="40131" ht="10.199999999999999" hidden="1" x14ac:dyDescent="0.2"/>
    <row r="40132" ht="10.199999999999999" hidden="1" x14ac:dyDescent="0.2"/>
    <row r="40133" ht="10.199999999999999" hidden="1" x14ac:dyDescent="0.2"/>
    <row r="40134" ht="10.199999999999999" hidden="1" x14ac:dyDescent="0.2"/>
    <row r="40135" ht="10.199999999999999" hidden="1" x14ac:dyDescent="0.2"/>
    <row r="40136" ht="10.199999999999999" hidden="1" x14ac:dyDescent="0.2"/>
    <row r="40137" ht="10.199999999999999" hidden="1" x14ac:dyDescent="0.2"/>
    <row r="40138" ht="10.199999999999999" hidden="1" x14ac:dyDescent="0.2"/>
    <row r="40139" ht="10.199999999999999" hidden="1" x14ac:dyDescent="0.2"/>
    <row r="40140" ht="10.199999999999999" hidden="1" x14ac:dyDescent="0.2"/>
    <row r="40141" ht="10.199999999999999" hidden="1" x14ac:dyDescent="0.2"/>
    <row r="40142" ht="10.199999999999999" hidden="1" x14ac:dyDescent="0.2"/>
    <row r="40143" ht="10.199999999999999" hidden="1" x14ac:dyDescent="0.2"/>
    <row r="40144" ht="10.199999999999999" hidden="1" x14ac:dyDescent="0.2"/>
    <row r="40145" ht="10.199999999999999" hidden="1" x14ac:dyDescent="0.2"/>
    <row r="40146" ht="10.199999999999999" hidden="1" x14ac:dyDescent="0.2"/>
    <row r="40147" ht="10.199999999999999" hidden="1" x14ac:dyDescent="0.2"/>
    <row r="40148" ht="10.199999999999999" hidden="1" x14ac:dyDescent="0.2"/>
    <row r="40149" ht="10.199999999999999" hidden="1" x14ac:dyDescent="0.2"/>
    <row r="40150" ht="10.199999999999999" hidden="1" x14ac:dyDescent="0.2"/>
    <row r="40151" ht="10.199999999999999" hidden="1" x14ac:dyDescent="0.2"/>
    <row r="40152" ht="10.199999999999999" hidden="1" x14ac:dyDescent="0.2"/>
    <row r="40153" ht="10.199999999999999" hidden="1" x14ac:dyDescent="0.2"/>
    <row r="40154" ht="10.199999999999999" hidden="1" x14ac:dyDescent="0.2"/>
    <row r="40155" ht="10.199999999999999" hidden="1" x14ac:dyDescent="0.2"/>
    <row r="40156" ht="10.199999999999999" hidden="1" x14ac:dyDescent="0.2"/>
    <row r="40157" ht="10.199999999999999" hidden="1" x14ac:dyDescent="0.2"/>
    <row r="40158" ht="10.199999999999999" hidden="1" x14ac:dyDescent="0.2"/>
    <row r="40159" ht="10.199999999999999" hidden="1" x14ac:dyDescent="0.2"/>
    <row r="40160" ht="10.199999999999999" hidden="1" x14ac:dyDescent="0.2"/>
    <row r="40161" ht="10.199999999999999" hidden="1" x14ac:dyDescent="0.2"/>
    <row r="40162" ht="10.199999999999999" hidden="1" x14ac:dyDescent="0.2"/>
    <row r="40163" ht="10.199999999999999" hidden="1" x14ac:dyDescent="0.2"/>
    <row r="40164" ht="10.199999999999999" hidden="1" x14ac:dyDescent="0.2"/>
    <row r="40165" ht="10.199999999999999" hidden="1" x14ac:dyDescent="0.2"/>
    <row r="40166" ht="10.199999999999999" hidden="1" x14ac:dyDescent="0.2"/>
    <row r="40167" ht="10.199999999999999" hidden="1" x14ac:dyDescent="0.2"/>
    <row r="40168" ht="10.199999999999999" hidden="1" x14ac:dyDescent="0.2"/>
    <row r="40169" ht="10.199999999999999" hidden="1" x14ac:dyDescent="0.2"/>
    <row r="40170" ht="10.199999999999999" hidden="1" x14ac:dyDescent="0.2"/>
    <row r="40171" ht="10.199999999999999" hidden="1" x14ac:dyDescent="0.2"/>
    <row r="40172" ht="10.199999999999999" hidden="1" x14ac:dyDescent="0.2"/>
    <row r="40173" ht="10.199999999999999" hidden="1" x14ac:dyDescent="0.2"/>
    <row r="40174" ht="10.199999999999999" hidden="1" x14ac:dyDescent="0.2"/>
    <row r="40175" ht="10.199999999999999" hidden="1" x14ac:dyDescent="0.2"/>
    <row r="40176" ht="10.199999999999999" hidden="1" x14ac:dyDescent="0.2"/>
    <row r="40177" ht="10.199999999999999" hidden="1" x14ac:dyDescent="0.2"/>
    <row r="40178" ht="10.199999999999999" hidden="1" x14ac:dyDescent="0.2"/>
    <row r="40179" ht="10.199999999999999" hidden="1" x14ac:dyDescent="0.2"/>
    <row r="40180" ht="10.199999999999999" hidden="1" x14ac:dyDescent="0.2"/>
    <row r="40181" ht="10.199999999999999" hidden="1" x14ac:dyDescent="0.2"/>
    <row r="40182" ht="10.199999999999999" hidden="1" x14ac:dyDescent="0.2"/>
    <row r="40183" ht="10.199999999999999" hidden="1" x14ac:dyDescent="0.2"/>
    <row r="40184" ht="10.199999999999999" hidden="1" x14ac:dyDescent="0.2"/>
    <row r="40185" ht="10.199999999999999" hidden="1" x14ac:dyDescent="0.2"/>
    <row r="40186" ht="10.199999999999999" hidden="1" x14ac:dyDescent="0.2"/>
    <row r="40187" ht="10.199999999999999" hidden="1" x14ac:dyDescent="0.2"/>
    <row r="40188" ht="10.199999999999999" hidden="1" x14ac:dyDescent="0.2"/>
    <row r="40189" ht="10.199999999999999" hidden="1" x14ac:dyDescent="0.2"/>
    <row r="40190" ht="10.199999999999999" hidden="1" x14ac:dyDescent="0.2"/>
    <row r="40191" ht="10.199999999999999" hidden="1" x14ac:dyDescent="0.2"/>
    <row r="40192" ht="10.199999999999999" hidden="1" x14ac:dyDescent="0.2"/>
    <row r="40193" ht="10.199999999999999" hidden="1" x14ac:dyDescent="0.2"/>
    <row r="40194" ht="10.199999999999999" hidden="1" x14ac:dyDescent="0.2"/>
    <row r="40195" ht="10.199999999999999" hidden="1" x14ac:dyDescent="0.2"/>
    <row r="40196" ht="10.199999999999999" hidden="1" x14ac:dyDescent="0.2"/>
    <row r="40197" ht="10.199999999999999" hidden="1" x14ac:dyDescent="0.2"/>
    <row r="40198" ht="10.199999999999999" hidden="1" x14ac:dyDescent="0.2"/>
    <row r="40199" ht="10.199999999999999" hidden="1" x14ac:dyDescent="0.2"/>
    <row r="40200" ht="10.199999999999999" hidden="1" x14ac:dyDescent="0.2"/>
    <row r="40201" ht="10.199999999999999" hidden="1" x14ac:dyDescent="0.2"/>
    <row r="40202" ht="10.199999999999999" hidden="1" x14ac:dyDescent="0.2"/>
    <row r="40203" ht="10.199999999999999" hidden="1" x14ac:dyDescent="0.2"/>
    <row r="40204" ht="10.199999999999999" hidden="1" x14ac:dyDescent="0.2"/>
    <row r="40205" ht="10.199999999999999" hidden="1" x14ac:dyDescent="0.2"/>
    <row r="40206" ht="10.199999999999999" hidden="1" x14ac:dyDescent="0.2"/>
    <row r="40207" ht="10.199999999999999" hidden="1" x14ac:dyDescent="0.2"/>
    <row r="40208" ht="10.199999999999999" hidden="1" x14ac:dyDescent="0.2"/>
    <row r="40209" ht="10.199999999999999" hidden="1" x14ac:dyDescent="0.2"/>
    <row r="40210" ht="10.199999999999999" hidden="1" x14ac:dyDescent="0.2"/>
    <row r="40211" ht="10.199999999999999" hidden="1" x14ac:dyDescent="0.2"/>
    <row r="40212" ht="10.199999999999999" hidden="1" x14ac:dyDescent="0.2"/>
    <row r="40213" ht="10.199999999999999" hidden="1" x14ac:dyDescent="0.2"/>
    <row r="40214" ht="10.199999999999999" hidden="1" x14ac:dyDescent="0.2"/>
    <row r="40215" ht="10.199999999999999" hidden="1" x14ac:dyDescent="0.2"/>
    <row r="40216" ht="10.199999999999999" hidden="1" x14ac:dyDescent="0.2"/>
    <row r="40217" ht="10.199999999999999" hidden="1" x14ac:dyDescent="0.2"/>
    <row r="40218" ht="10.199999999999999" hidden="1" x14ac:dyDescent="0.2"/>
    <row r="40219" ht="10.199999999999999" hidden="1" x14ac:dyDescent="0.2"/>
    <row r="40220" ht="10.199999999999999" hidden="1" x14ac:dyDescent="0.2"/>
    <row r="40221" ht="10.199999999999999" hidden="1" x14ac:dyDescent="0.2"/>
    <row r="40222" ht="10.199999999999999" hidden="1" x14ac:dyDescent="0.2"/>
    <row r="40223" ht="10.199999999999999" hidden="1" x14ac:dyDescent="0.2"/>
    <row r="40224" ht="10.199999999999999" hidden="1" x14ac:dyDescent="0.2"/>
    <row r="40225" ht="10.199999999999999" hidden="1" x14ac:dyDescent="0.2"/>
    <row r="40226" ht="10.199999999999999" hidden="1" x14ac:dyDescent="0.2"/>
    <row r="40227" ht="10.199999999999999" hidden="1" x14ac:dyDescent="0.2"/>
    <row r="40228" ht="10.199999999999999" hidden="1" x14ac:dyDescent="0.2"/>
    <row r="40229" ht="10.199999999999999" hidden="1" x14ac:dyDescent="0.2"/>
    <row r="40230" ht="10.199999999999999" hidden="1" x14ac:dyDescent="0.2"/>
    <row r="40231" ht="10.199999999999999" hidden="1" x14ac:dyDescent="0.2"/>
    <row r="40232" ht="10.199999999999999" hidden="1" x14ac:dyDescent="0.2"/>
    <row r="40233" ht="10.199999999999999" hidden="1" x14ac:dyDescent="0.2"/>
    <row r="40234" ht="10.199999999999999" hidden="1" x14ac:dyDescent="0.2"/>
    <row r="40235" ht="10.199999999999999" hidden="1" x14ac:dyDescent="0.2"/>
    <row r="40236" ht="10.199999999999999" hidden="1" x14ac:dyDescent="0.2"/>
    <row r="40237" ht="10.199999999999999" hidden="1" x14ac:dyDescent="0.2"/>
    <row r="40238" ht="10.199999999999999" hidden="1" x14ac:dyDescent="0.2"/>
    <row r="40239" ht="10.199999999999999" hidden="1" x14ac:dyDescent="0.2"/>
    <row r="40240" ht="10.199999999999999" hidden="1" x14ac:dyDescent="0.2"/>
    <row r="40241" ht="10.199999999999999" hidden="1" x14ac:dyDescent="0.2"/>
    <row r="40242" ht="10.199999999999999" hidden="1" x14ac:dyDescent="0.2"/>
    <row r="40243" ht="10.199999999999999" hidden="1" x14ac:dyDescent="0.2"/>
    <row r="40244" ht="10.199999999999999" hidden="1" x14ac:dyDescent="0.2"/>
    <row r="40245" ht="10.199999999999999" hidden="1" x14ac:dyDescent="0.2"/>
    <row r="40246" ht="10.199999999999999" hidden="1" x14ac:dyDescent="0.2"/>
    <row r="40247" ht="10.199999999999999" hidden="1" x14ac:dyDescent="0.2"/>
    <row r="40248" ht="10.199999999999999" hidden="1" x14ac:dyDescent="0.2"/>
    <row r="40249" ht="10.199999999999999" hidden="1" x14ac:dyDescent="0.2"/>
    <row r="40250" ht="10.199999999999999" hidden="1" x14ac:dyDescent="0.2"/>
    <row r="40251" ht="10.199999999999999" hidden="1" x14ac:dyDescent="0.2"/>
    <row r="40252" ht="10.199999999999999" hidden="1" x14ac:dyDescent="0.2"/>
    <row r="40253" ht="10.199999999999999" hidden="1" x14ac:dyDescent="0.2"/>
    <row r="40254" ht="10.199999999999999" hidden="1" x14ac:dyDescent="0.2"/>
    <row r="40255" ht="10.199999999999999" hidden="1" x14ac:dyDescent="0.2"/>
    <row r="40256" ht="10.199999999999999" hidden="1" x14ac:dyDescent="0.2"/>
    <row r="40257" ht="10.199999999999999" hidden="1" x14ac:dyDescent="0.2"/>
    <row r="40258" ht="10.199999999999999" hidden="1" x14ac:dyDescent="0.2"/>
    <row r="40259" ht="10.199999999999999" hidden="1" x14ac:dyDescent="0.2"/>
    <row r="40260" ht="10.199999999999999" hidden="1" x14ac:dyDescent="0.2"/>
    <row r="40261" ht="10.199999999999999" hidden="1" x14ac:dyDescent="0.2"/>
    <row r="40262" ht="10.199999999999999" hidden="1" x14ac:dyDescent="0.2"/>
    <row r="40263" ht="10.199999999999999" hidden="1" x14ac:dyDescent="0.2"/>
    <row r="40264" ht="10.199999999999999" hidden="1" x14ac:dyDescent="0.2"/>
    <row r="40265" ht="10.199999999999999" hidden="1" x14ac:dyDescent="0.2"/>
    <row r="40266" ht="10.199999999999999" hidden="1" x14ac:dyDescent="0.2"/>
    <row r="40267" ht="10.199999999999999" hidden="1" x14ac:dyDescent="0.2"/>
    <row r="40268" ht="10.199999999999999" hidden="1" x14ac:dyDescent="0.2"/>
    <row r="40269" ht="10.199999999999999" hidden="1" x14ac:dyDescent="0.2"/>
    <row r="40270" ht="10.199999999999999" hidden="1" x14ac:dyDescent="0.2"/>
    <row r="40271" ht="10.199999999999999" hidden="1" x14ac:dyDescent="0.2"/>
    <row r="40272" ht="10.199999999999999" hidden="1" x14ac:dyDescent="0.2"/>
    <row r="40273" ht="10.199999999999999" hidden="1" x14ac:dyDescent="0.2"/>
    <row r="40274" ht="10.199999999999999" hidden="1" x14ac:dyDescent="0.2"/>
    <row r="40275" ht="10.199999999999999" hidden="1" x14ac:dyDescent="0.2"/>
    <row r="40276" ht="10.199999999999999" hidden="1" x14ac:dyDescent="0.2"/>
    <row r="40277" ht="10.199999999999999" hidden="1" x14ac:dyDescent="0.2"/>
    <row r="40278" ht="10.199999999999999" hidden="1" x14ac:dyDescent="0.2"/>
    <row r="40279" ht="10.199999999999999" hidden="1" x14ac:dyDescent="0.2"/>
    <row r="40280" ht="10.199999999999999" hidden="1" x14ac:dyDescent="0.2"/>
    <row r="40281" ht="10.199999999999999" hidden="1" x14ac:dyDescent="0.2"/>
    <row r="40282" ht="10.199999999999999" hidden="1" x14ac:dyDescent="0.2"/>
    <row r="40283" ht="10.199999999999999" hidden="1" x14ac:dyDescent="0.2"/>
    <row r="40284" ht="10.199999999999999" hidden="1" x14ac:dyDescent="0.2"/>
    <row r="40285" ht="10.199999999999999" hidden="1" x14ac:dyDescent="0.2"/>
    <row r="40286" ht="10.199999999999999" hidden="1" x14ac:dyDescent="0.2"/>
    <row r="40287" ht="10.199999999999999" hidden="1" x14ac:dyDescent="0.2"/>
    <row r="40288" ht="10.199999999999999" hidden="1" x14ac:dyDescent="0.2"/>
    <row r="40289" ht="10.199999999999999" hidden="1" x14ac:dyDescent="0.2"/>
    <row r="40290" ht="10.199999999999999" hidden="1" x14ac:dyDescent="0.2"/>
    <row r="40291" ht="10.199999999999999" hidden="1" x14ac:dyDescent="0.2"/>
    <row r="40292" ht="10.199999999999999" hidden="1" x14ac:dyDescent="0.2"/>
    <row r="40293" ht="10.199999999999999" hidden="1" x14ac:dyDescent="0.2"/>
    <row r="40294" ht="10.199999999999999" hidden="1" x14ac:dyDescent="0.2"/>
    <row r="40295" ht="10.199999999999999" hidden="1" x14ac:dyDescent="0.2"/>
    <row r="40296" ht="10.199999999999999" hidden="1" x14ac:dyDescent="0.2"/>
    <row r="40297" ht="10.199999999999999" hidden="1" x14ac:dyDescent="0.2"/>
    <row r="40298" ht="10.199999999999999" hidden="1" x14ac:dyDescent="0.2"/>
    <row r="40299" ht="10.199999999999999" hidden="1" x14ac:dyDescent="0.2"/>
    <row r="40300" ht="10.199999999999999" hidden="1" x14ac:dyDescent="0.2"/>
    <row r="40301" ht="10.199999999999999" hidden="1" x14ac:dyDescent="0.2"/>
    <row r="40302" ht="10.199999999999999" hidden="1" x14ac:dyDescent="0.2"/>
    <row r="40303" ht="10.199999999999999" hidden="1" x14ac:dyDescent="0.2"/>
    <row r="40304" ht="10.199999999999999" hidden="1" x14ac:dyDescent="0.2"/>
    <row r="40305" ht="10.199999999999999" hidden="1" x14ac:dyDescent="0.2"/>
    <row r="40306" ht="10.199999999999999" hidden="1" x14ac:dyDescent="0.2"/>
    <row r="40307" ht="10.199999999999999" hidden="1" x14ac:dyDescent="0.2"/>
    <row r="40308" ht="10.199999999999999" hidden="1" x14ac:dyDescent="0.2"/>
    <row r="40309" ht="10.199999999999999" hidden="1" x14ac:dyDescent="0.2"/>
    <row r="40310" ht="10.199999999999999" hidden="1" x14ac:dyDescent="0.2"/>
    <row r="40311" ht="10.199999999999999" hidden="1" x14ac:dyDescent="0.2"/>
    <row r="40312" ht="10.199999999999999" hidden="1" x14ac:dyDescent="0.2"/>
    <row r="40313" ht="10.199999999999999" hidden="1" x14ac:dyDescent="0.2"/>
    <row r="40314" ht="10.199999999999999" hidden="1" x14ac:dyDescent="0.2"/>
    <row r="40315" ht="10.199999999999999" hidden="1" x14ac:dyDescent="0.2"/>
    <row r="40316" ht="10.199999999999999" hidden="1" x14ac:dyDescent="0.2"/>
    <row r="40317" ht="10.199999999999999" hidden="1" x14ac:dyDescent="0.2"/>
    <row r="40318" ht="10.199999999999999" hidden="1" x14ac:dyDescent="0.2"/>
    <row r="40319" ht="10.199999999999999" hidden="1" x14ac:dyDescent="0.2"/>
    <row r="40320" ht="10.199999999999999" hidden="1" x14ac:dyDescent="0.2"/>
    <row r="40321" ht="10.199999999999999" hidden="1" x14ac:dyDescent="0.2"/>
    <row r="40322" ht="10.199999999999999" hidden="1" x14ac:dyDescent="0.2"/>
    <row r="40323" ht="10.199999999999999" hidden="1" x14ac:dyDescent="0.2"/>
    <row r="40324" ht="10.199999999999999" hidden="1" x14ac:dyDescent="0.2"/>
    <row r="40325" ht="10.199999999999999" hidden="1" x14ac:dyDescent="0.2"/>
    <row r="40326" ht="10.199999999999999" hidden="1" x14ac:dyDescent="0.2"/>
    <row r="40327" ht="10.199999999999999" hidden="1" x14ac:dyDescent="0.2"/>
    <row r="40328" ht="10.199999999999999" hidden="1" x14ac:dyDescent="0.2"/>
    <row r="40329" ht="10.199999999999999" hidden="1" x14ac:dyDescent="0.2"/>
    <row r="40330" ht="10.199999999999999" hidden="1" x14ac:dyDescent="0.2"/>
    <row r="40331" ht="10.199999999999999" hidden="1" x14ac:dyDescent="0.2"/>
    <row r="40332" ht="10.199999999999999" hidden="1" x14ac:dyDescent="0.2"/>
    <row r="40333" ht="10.199999999999999" hidden="1" x14ac:dyDescent="0.2"/>
    <row r="40334" ht="10.199999999999999" hidden="1" x14ac:dyDescent="0.2"/>
    <row r="40335" ht="10.199999999999999" hidden="1" x14ac:dyDescent="0.2"/>
    <row r="40336" ht="10.199999999999999" hidden="1" x14ac:dyDescent="0.2"/>
    <row r="40337" ht="10.199999999999999" hidden="1" x14ac:dyDescent="0.2"/>
    <row r="40338" ht="10.199999999999999" hidden="1" x14ac:dyDescent="0.2"/>
    <row r="40339" ht="10.199999999999999" hidden="1" x14ac:dyDescent="0.2"/>
    <row r="40340" ht="10.199999999999999" hidden="1" x14ac:dyDescent="0.2"/>
    <row r="40341" ht="10.199999999999999" hidden="1" x14ac:dyDescent="0.2"/>
    <row r="40342" ht="10.199999999999999" hidden="1" x14ac:dyDescent="0.2"/>
    <row r="40343" ht="10.199999999999999" hidden="1" x14ac:dyDescent="0.2"/>
    <row r="40344" ht="10.199999999999999" hidden="1" x14ac:dyDescent="0.2"/>
    <row r="40345" ht="10.199999999999999" hidden="1" x14ac:dyDescent="0.2"/>
    <row r="40346" ht="10.199999999999999" hidden="1" x14ac:dyDescent="0.2"/>
    <row r="40347" ht="10.199999999999999" hidden="1" x14ac:dyDescent="0.2"/>
    <row r="40348" ht="10.199999999999999" hidden="1" x14ac:dyDescent="0.2"/>
    <row r="40349" ht="10.199999999999999" hidden="1" x14ac:dyDescent="0.2"/>
    <row r="40350" ht="10.199999999999999" hidden="1" x14ac:dyDescent="0.2"/>
    <row r="40351" ht="10.199999999999999" hidden="1" x14ac:dyDescent="0.2"/>
    <row r="40352" ht="10.199999999999999" hidden="1" x14ac:dyDescent="0.2"/>
    <row r="40353" ht="10.199999999999999" hidden="1" x14ac:dyDescent="0.2"/>
    <row r="40354" ht="10.199999999999999" hidden="1" x14ac:dyDescent="0.2"/>
    <row r="40355" ht="10.199999999999999" hidden="1" x14ac:dyDescent="0.2"/>
    <row r="40356" ht="10.199999999999999" hidden="1" x14ac:dyDescent="0.2"/>
    <row r="40357" ht="10.199999999999999" hidden="1" x14ac:dyDescent="0.2"/>
    <row r="40358" ht="10.199999999999999" hidden="1" x14ac:dyDescent="0.2"/>
    <row r="40359" ht="10.199999999999999" hidden="1" x14ac:dyDescent="0.2"/>
    <row r="40360" ht="10.199999999999999" hidden="1" x14ac:dyDescent="0.2"/>
    <row r="40361" ht="10.199999999999999" hidden="1" x14ac:dyDescent="0.2"/>
    <row r="40362" ht="10.199999999999999" hidden="1" x14ac:dyDescent="0.2"/>
    <row r="40363" ht="10.199999999999999" hidden="1" x14ac:dyDescent="0.2"/>
    <row r="40364" ht="10.199999999999999" hidden="1" x14ac:dyDescent="0.2"/>
    <row r="40365" ht="10.199999999999999" hidden="1" x14ac:dyDescent="0.2"/>
    <row r="40366" ht="10.199999999999999" hidden="1" x14ac:dyDescent="0.2"/>
    <row r="40367" ht="10.199999999999999" hidden="1" x14ac:dyDescent="0.2"/>
    <row r="40368" ht="10.199999999999999" hidden="1" x14ac:dyDescent="0.2"/>
    <row r="40369" ht="10.199999999999999" hidden="1" x14ac:dyDescent="0.2"/>
    <row r="40370" ht="10.199999999999999" hidden="1" x14ac:dyDescent="0.2"/>
    <row r="40371" ht="10.199999999999999" hidden="1" x14ac:dyDescent="0.2"/>
    <row r="40372" ht="10.199999999999999" hidden="1" x14ac:dyDescent="0.2"/>
    <row r="40373" ht="10.199999999999999" hidden="1" x14ac:dyDescent="0.2"/>
    <row r="40374" ht="10.199999999999999" hidden="1" x14ac:dyDescent="0.2"/>
    <row r="40375" ht="10.199999999999999" hidden="1" x14ac:dyDescent="0.2"/>
    <row r="40376" ht="10.199999999999999" hidden="1" x14ac:dyDescent="0.2"/>
    <row r="40377" ht="10.199999999999999" hidden="1" x14ac:dyDescent="0.2"/>
    <row r="40378" ht="10.199999999999999" hidden="1" x14ac:dyDescent="0.2"/>
    <row r="40379" ht="10.199999999999999" hidden="1" x14ac:dyDescent="0.2"/>
    <row r="40380" ht="10.199999999999999" hidden="1" x14ac:dyDescent="0.2"/>
    <row r="40381" ht="10.199999999999999" hidden="1" x14ac:dyDescent="0.2"/>
    <row r="40382" ht="10.199999999999999" hidden="1" x14ac:dyDescent="0.2"/>
    <row r="40383" ht="10.199999999999999" hidden="1" x14ac:dyDescent="0.2"/>
    <row r="40384" ht="10.199999999999999" hidden="1" x14ac:dyDescent="0.2"/>
    <row r="40385" ht="10.199999999999999" hidden="1" x14ac:dyDescent="0.2"/>
    <row r="40386" ht="10.199999999999999" hidden="1" x14ac:dyDescent="0.2"/>
    <row r="40387" ht="10.199999999999999" hidden="1" x14ac:dyDescent="0.2"/>
    <row r="40388" ht="10.199999999999999" hidden="1" x14ac:dyDescent="0.2"/>
    <row r="40389" ht="10.199999999999999" hidden="1" x14ac:dyDescent="0.2"/>
    <row r="40390" ht="10.199999999999999" hidden="1" x14ac:dyDescent="0.2"/>
    <row r="40391" ht="10.199999999999999" hidden="1" x14ac:dyDescent="0.2"/>
    <row r="40392" ht="10.199999999999999" hidden="1" x14ac:dyDescent="0.2"/>
    <row r="40393" ht="10.199999999999999" hidden="1" x14ac:dyDescent="0.2"/>
    <row r="40394" ht="10.199999999999999" hidden="1" x14ac:dyDescent="0.2"/>
    <row r="40395" ht="10.199999999999999" hidden="1" x14ac:dyDescent="0.2"/>
    <row r="40396" ht="10.199999999999999" hidden="1" x14ac:dyDescent="0.2"/>
    <row r="40397" ht="10.199999999999999" hidden="1" x14ac:dyDescent="0.2"/>
    <row r="40398" ht="10.199999999999999" hidden="1" x14ac:dyDescent="0.2"/>
    <row r="40399" ht="10.199999999999999" hidden="1" x14ac:dyDescent="0.2"/>
    <row r="40400" ht="10.199999999999999" hidden="1" x14ac:dyDescent="0.2"/>
    <row r="40401" ht="10.199999999999999" hidden="1" x14ac:dyDescent="0.2"/>
    <row r="40402" ht="10.199999999999999" hidden="1" x14ac:dyDescent="0.2"/>
    <row r="40403" ht="10.199999999999999" hidden="1" x14ac:dyDescent="0.2"/>
    <row r="40404" ht="10.199999999999999" hidden="1" x14ac:dyDescent="0.2"/>
    <row r="40405" ht="10.199999999999999" hidden="1" x14ac:dyDescent="0.2"/>
    <row r="40406" ht="10.199999999999999" hidden="1" x14ac:dyDescent="0.2"/>
    <row r="40407" ht="10.199999999999999" hidden="1" x14ac:dyDescent="0.2"/>
    <row r="40408" ht="10.199999999999999" hidden="1" x14ac:dyDescent="0.2"/>
    <row r="40409" ht="10.199999999999999" hidden="1" x14ac:dyDescent="0.2"/>
    <row r="40410" ht="10.199999999999999" hidden="1" x14ac:dyDescent="0.2"/>
    <row r="40411" ht="10.199999999999999" hidden="1" x14ac:dyDescent="0.2"/>
    <row r="40412" ht="10.199999999999999" hidden="1" x14ac:dyDescent="0.2"/>
    <row r="40413" ht="10.199999999999999" hidden="1" x14ac:dyDescent="0.2"/>
    <row r="40414" ht="10.199999999999999" hidden="1" x14ac:dyDescent="0.2"/>
    <row r="40415" ht="10.199999999999999" hidden="1" x14ac:dyDescent="0.2"/>
    <row r="40416" ht="10.199999999999999" hidden="1" x14ac:dyDescent="0.2"/>
    <row r="40417" ht="10.199999999999999" hidden="1" x14ac:dyDescent="0.2"/>
    <row r="40418" ht="10.199999999999999" hidden="1" x14ac:dyDescent="0.2"/>
    <row r="40419" ht="10.199999999999999" hidden="1" x14ac:dyDescent="0.2"/>
    <row r="40420" ht="10.199999999999999" hidden="1" x14ac:dyDescent="0.2"/>
    <row r="40421" ht="10.199999999999999" hidden="1" x14ac:dyDescent="0.2"/>
    <row r="40422" ht="10.199999999999999" hidden="1" x14ac:dyDescent="0.2"/>
    <row r="40423" ht="10.199999999999999" hidden="1" x14ac:dyDescent="0.2"/>
    <row r="40424" ht="10.199999999999999" hidden="1" x14ac:dyDescent="0.2"/>
    <row r="40425" ht="10.199999999999999" hidden="1" x14ac:dyDescent="0.2"/>
    <row r="40426" ht="10.199999999999999" hidden="1" x14ac:dyDescent="0.2"/>
    <row r="40427" ht="10.199999999999999" hidden="1" x14ac:dyDescent="0.2"/>
    <row r="40428" ht="10.199999999999999" hidden="1" x14ac:dyDescent="0.2"/>
    <row r="40429" ht="10.199999999999999" hidden="1" x14ac:dyDescent="0.2"/>
    <row r="40430" ht="10.199999999999999" hidden="1" x14ac:dyDescent="0.2"/>
    <row r="40431" ht="10.199999999999999" hidden="1" x14ac:dyDescent="0.2"/>
    <row r="40432" ht="10.199999999999999" hidden="1" x14ac:dyDescent="0.2"/>
    <row r="40433" ht="10.199999999999999" hidden="1" x14ac:dyDescent="0.2"/>
    <row r="40434" ht="10.199999999999999" hidden="1" x14ac:dyDescent="0.2"/>
    <row r="40435" ht="10.199999999999999" hidden="1" x14ac:dyDescent="0.2"/>
    <row r="40436" ht="10.199999999999999" hidden="1" x14ac:dyDescent="0.2"/>
    <row r="40437" ht="10.199999999999999" hidden="1" x14ac:dyDescent="0.2"/>
    <row r="40438" ht="10.199999999999999" hidden="1" x14ac:dyDescent="0.2"/>
    <row r="40439" ht="10.199999999999999" hidden="1" x14ac:dyDescent="0.2"/>
    <row r="40440" ht="10.199999999999999" hidden="1" x14ac:dyDescent="0.2"/>
    <row r="40441" ht="10.199999999999999" hidden="1" x14ac:dyDescent="0.2"/>
    <row r="40442" ht="10.199999999999999" hidden="1" x14ac:dyDescent="0.2"/>
    <row r="40443" ht="10.199999999999999" hidden="1" x14ac:dyDescent="0.2"/>
    <row r="40444" ht="10.199999999999999" hidden="1" x14ac:dyDescent="0.2"/>
    <row r="40445" ht="10.199999999999999" hidden="1" x14ac:dyDescent="0.2"/>
    <row r="40446" ht="10.199999999999999" hidden="1" x14ac:dyDescent="0.2"/>
    <row r="40447" ht="10.199999999999999" hidden="1" x14ac:dyDescent="0.2"/>
    <row r="40448" ht="10.199999999999999" hidden="1" x14ac:dyDescent="0.2"/>
    <row r="40449" ht="10.199999999999999" hidden="1" x14ac:dyDescent="0.2"/>
    <row r="40450" ht="10.199999999999999" hidden="1" x14ac:dyDescent="0.2"/>
    <row r="40451" ht="10.199999999999999" hidden="1" x14ac:dyDescent="0.2"/>
    <row r="40452" ht="10.199999999999999" hidden="1" x14ac:dyDescent="0.2"/>
    <row r="40453" ht="10.199999999999999" hidden="1" x14ac:dyDescent="0.2"/>
    <row r="40454" ht="10.199999999999999" hidden="1" x14ac:dyDescent="0.2"/>
    <row r="40455" ht="10.199999999999999" hidden="1" x14ac:dyDescent="0.2"/>
    <row r="40456" ht="10.199999999999999" hidden="1" x14ac:dyDescent="0.2"/>
    <row r="40457" ht="10.199999999999999" hidden="1" x14ac:dyDescent="0.2"/>
    <row r="40458" ht="10.199999999999999" hidden="1" x14ac:dyDescent="0.2"/>
    <row r="40459" ht="10.199999999999999" hidden="1" x14ac:dyDescent="0.2"/>
    <row r="40460" ht="10.199999999999999" hidden="1" x14ac:dyDescent="0.2"/>
    <row r="40461" ht="10.199999999999999" hidden="1" x14ac:dyDescent="0.2"/>
    <row r="40462" ht="10.199999999999999" hidden="1" x14ac:dyDescent="0.2"/>
    <row r="40463" ht="10.199999999999999" hidden="1" x14ac:dyDescent="0.2"/>
    <row r="40464" ht="10.199999999999999" hidden="1" x14ac:dyDescent="0.2"/>
    <row r="40465" ht="10.199999999999999" hidden="1" x14ac:dyDescent="0.2"/>
    <row r="40466" ht="10.199999999999999" hidden="1" x14ac:dyDescent="0.2"/>
    <row r="40467" ht="10.199999999999999" hidden="1" x14ac:dyDescent="0.2"/>
    <row r="40468" ht="10.199999999999999" hidden="1" x14ac:dyDescent="0.2"/>
    <row r="40469" ht="10.199999999999999" hidden="1" x14ac:dyDescent="0.2"/>
    <row r="40470" ht="10.199999999999999" hidden="1" x14ac:dyDescent="0.2"/>
    <row r="40471" ht="10.199999999999999" hidden="1" x14ac:dyDescent="0.2"/>
    <row r="40472" ht="10.199999999999999" hidden="1" x14ac:dyDescent="0.2"/>
    <row r="40473" ht="10.199999999999999" hidden="1" x14ac:dyDescent="0.2"/>
    <row r="40474" ht="10.199999999999999" hidden="1" x14ac:dyDescent="0.2"/>
    <row r="40475" ht="10.199999999999999" hidden="1" x14ac:dyDescent="0.2"/>
    <row r="40476" ht="10.199999999999999" hidden="1" x14ac:dyDescent="0.2"/>
    <row r="40477" ht="10.199999999999999" hidden="1" x14ac:dyDescent="0.2"/>
    <row r="40478" ht="10.199999999999999" hidden="1" x14ac:dyDescent="0.2"/>
    <row r="40479" ht="10.199999999999999" hidden="1" x14ac:dyDescent="0.2"/>
    <row r="40480" ht="10.199999999999999" hidden="1" x14ac:dyDescent="0.2"/>
    <row r="40481" ht="10.199999999999999" hidden="1" x14ac:dyDescent="0.2"/>
    <row r="40482" ht="10.199999999999999" hidden="1" x14ac:dyDescent="0.2"/>
    <row r="40483" ht="10.199999999999999" hidden="1" x14ac:dyDescent="0.2"/>
    <row r="40484" ht="10.199999999999999" hidden="1" x14ac:dyDescent="0.2"/>
    <row r="40485" ht="10.199999999999999" hidden="1" x14ac:dyDescent="0.2"/>
    <row r="40486" ht="10.199999999999999" hidden="1" x14ac:dyDescent="0.2"/>
    <row r="40487" ht="10.199999999999999" hidden="1" x14ac:dyDescent="0.2"/>
    <row r="40488" ht="10.199999999999999" hidden="1" x14ac:dyDescent="0.2"/>
    <row r="40489" ht="10.199999999999999" hidden="1" x14ac:dyDescent="0.2"/>
    <row r="40490" ht="10.199999999999999" hidden="1" x14ac:dyDescent="0.2"/>
    <row r="40491" ht="10.199999999999999" hidden="1" x14ac:dyDescent="0.2"/>
    <row r="40492" ht="10.199999999999999" hidden="1" x14ac:dyDescent="0.2"/>
    <row r="40493" ht="10.199999999999999" hidden="1" x14ac:dyDescent="0.2"/>
    <row r="40494" ht="10.199999999999999" hidden="1" x14ac:dyDescent="0.2"/>
    <row r="40495" ht="10.199999999999999" hidden="1" x14ac:dyDescent="0.2"/>
    <row r="40496" ht="10.199999999999999" hidden="1" x14ac:dyDescent="0.2"/>
    <row r="40497" ht="10.199999999999999" hidden="1" x14ac:dyDescent="0.2"/>
    <row r="40498" ht="10.199999999999999" hidden="1" x14ac:dyDescent="0.2"/>
    <row r="40499" ht="10.199999999999999" hidden="1" x14ac:dyDescent="0.2"/>
    <row r="40500" ht="10.199999999999999" hidden="1" x14ac:dyDescent="0.2"/>
    <row r="40501" ht="10.199999999999999" hidden="1" x14ac:dyDescent="0.2"/>
    <row r="40502" ht="10.199999999999999" hidden="1" x14ac:dyDescent="0.2"/>
    <row r="40503" ht="10.199999999999999" hidden="1" x14ac:dyDescent="0.2"/>
    <row r="40504" ht="10.199999999999999" hidden="1" x14ac:dyDescent="0.2"/>
    <row r="40505" ht="10.199999999999999" hidden="1" x14ac:dyDescent="0.2"/>
    <row r="40506" ht="10.199999999999999" hidden="1" x14ac:dyDescent="0.2"/>
    <row r="40507" ht="10.199999999999999" hidden="1" x14ac:dyDescent="0.2"/>
    <row r="40508" ht="10.199999999999999" hidden="1" x14ac:dyDescent="0.2"/>
    <row r="40509" ht="10.199999999999999" hidden="1" x14ac:dyDescent="0.2"/>
    <row r="40510" ht="10.199999999999999" hidden="1" x14ac:dyDescent="0.2"/>
    <row r="40511" ht="10.199999999999999" hidden="1" x14ac:dyDescent="0.2"/>
    <row r="40512" ht="10.199999999999999" hidden="1" x14ac:dyDescent="0.2"/>
    <row r="40513" ht="10.199999999999999" hidden="1" x14ac:dyDescent="0.2"/>
    <row r="40514" ht="10.199999999999999" hidden="1" x14ac:dyDescent="0.2"/>
    <row r="40515" ht="10.199999999999999" hidden="1" x14ac:dyDescent="0.2"/>
    <row r="40516" ht="10.199999999999999" hidden="1" x14ac:dyDescent="0.2"/>
    <row r="40517" ht="10.199999999999999" hidden="1" x14ac:dyDescent="0.2"/>
    <row r="40518" ht="10.199999999999999" hidden="1" x14ac:dyDescent="0.2"/>
    <row r="40519" ht="10.199999999999999" hidden="1" x14ac:dyDescent="0.2"/>
    <row r="40520" ht="10.199999999999999" hidden="1" x14ac:dyDescent="0.2"/>
    <row r="40521" ht="10.199999999999999" hidden="1" x14ac:dyDescent="0.2"/>
    <row r="40522" ht="10.199999999999999" hidden="1" x14ac:dyDescent="0.2"/>
    <row r="40523" ht="10.199999999999999" hidden="1" x14ac:dyDescent="0.2"/>
    <row r="40524" ht="10.199999999999999" hidden="1" x14ac:dyDescent="0.2"/>
    <row r="40525" ht="10.199999999999999" hidden="1" x14ac:dyDescent="0.2"/>
    <row r="40526" ht="10.199999999999999" hidden="1" x14ac:dyDescent="0.2"/>
    <row r="40527" ht="10.199999999999999" hidden="1" x14ac:dyDescent="0.2"/>
    <row r="40528" ht="10.199999999999999" hidden="1" x14ac:dyDescent="0.2"/>
    <row r="40529" ht="10.199999999999999" hidden="1" x14ac:dyDescent="0.2"/>
    <row r="40530" ht="10.199999999999999" hidden="1" x14ac:dyDescent="0.2"/>
    <row r="40531" ht="10.199999999999999" hidden="1" x14ac:dyDescent="0.2"/>
    <row r="40532" ht="10.199999999999999" hidden="1" x14ac:dyDescent="0.2"/>
    <row r="40533" ht="10.199999999999999" hidden="1" x14ac:dyDescent="0.2"/>
    <row r="40534" ht="10.199999999999999" hidden="1" x14ac:dyDescent="0.2"/>
    <row r="40535" ht="10.199999999999999" hidden="1" x14ac:dyDescent="0.2"/>
    <row r="40536" ht="10.199999999999999" hidden="1" x14ac:dyDescent="0.2"/>
    <row r="40537" ht="10.199999999999999" hidden="1" x14ac:dyDescent="0.2"/>
    <row r="40538" ht="10.199999999999999" hidden="1" x14ac:dyDescent="0.2"/>
    <row r="40539" ht="10.199999999999999" hidden="1" x14ac:dyDescent="0.2"/>
    <row r="40540" ht="10.199999999999999" hidden="1" x14ac:dyDescent="0.2"/>
    <row r="40541" ht="10.199999999999999" hidden="1" x14ac:dyDescent="0.2"/>
    <row r="40542" ht="10.199999999999999" hidden="1" x14ac:dyDescent="0.2"/>
    <row r="40543" ht="10.199999999999999" hidden="1" x14ac:dyDescent="0.2"/>
    <row r="40544" ht="10.199999999999999" hidden="1" x14ac:dyDescent="0.2"/>
    <row r="40545" ht="10.199999999999999" hidden="1" x14ac:dyDescent="0.2"/>
    <row r="40546" ht="10.199999999999999" hidden="1" x14ac:dyDescent="0.2"/>
    <row r="40547" ht="10.199999999999999" hidden="1" x14ac:dyDescent="0.2"/>
    <row r="40548" ht="10.199999999999999" hidden="1" x14ac:dyDescent="0.2"/>
    <row r="40549" ht="10.199999999999999" hidden="1" x14ac:dyDescent="0.2"/>
    <row r="40550" ht="10.199999999999999" hidden="1" x14ac:dyDescent="0.2"/>
    <row r="40551" ht="10.199999999999999" hidden="1" x14ac:dyDescent="0.2"/>
    <row r="40552" ht="10.199999999999999" hidden="1" x14ac:dyDescent="0.2"/>
    <row r="40553" ht="10.199999999999999" hidden="1" x14ac:dyDescent="0.2"/>
    <row r="40554" ht="10.199999999999999" hidden="1" x14ac:dyDescent="0.2"/>
    <row r="40555" ht="10.199999999999999" hidden="1" x14ac:dyDescent="0.2"/>
    <row r="40556" ht="10.199999999999999" hidden="1" x14ac:dyDescent="0.2"/>
    <row r="40557" ht="10.199999999999999" hidden="1" x14ac:dyDescent="0.2"/>
    <row r="40558" ht="10.199999999999999" hidden="1" x14ac:dyDescent="0.2"/>
    <row r="40559" ht="10.199999999999999" hidden="1" x14ac:dyDescent="0.2"/>
    <row r="40560" ht="10.199999999999999" hidden="1" x14ac:dyDescent="0.2"/>
    <row r="40561" ht="10.199999999999999" hidden="1" x14ac:dyDescent="0.2"/>
    <row r="40562" ht="10.199999999999999" hidden="1" x14ac:dyDescent="0.2"/>
    <row r="40563" ht="10.199999999999999" hidden="1" x14ac:dyDescent="0.2"/>
    <row r="40564" ht="10.199999999999999" hidden="1" x14ac:dyDescent="0.2"/>
    <row r="40565" ht="10.199999999999999" hidden="1" x14ac:dyDescent="0.2"/>
    <row r="40566" ht="10.199999999999999" hidden="1" x14ac:dyDescent="0.2"/>
    <row r="40567" ht="10.199999999999999" hidden="1" x14ac:dyDescent="0.2"/>
    <row r="40568" ht="10.199999999999999" hidden="1" x14ac:dyDescent="0.2"/>
    <row r="40569" ht="10.199999999999999" hidden="1" x14ac:dyDescent="0.2"/>
    <row r="40570" ht="10.199999999999999" hidden="1" x14ac:dyDescent="0.2"/>
    <row r="40571" ht="10.199999999999999" hidden="1" x14ac:dyDescent="0.2"/>
    <row r="40572" ht="10.199999999999999" hidden="1" x14ac:dyDescent="0.2"/>
    <row r="40573" ht="10.199999999999999" hidden="1" x14ac:dyDescent="0.2"/>
    <row r="40574" ht="10.199999999999999" hidden="1" x14ac:dyDescent="0.2"/>
    <row r="40575" ht="10.199999999999999" hidden="1" x14ac:dyDescent="0.2"/>
    <row r="40576" ht="10.199999999999999" hidden="1" x14ac:dyDescent="0.2"/>
    <row r="40577" ht="10.199999999999999" hidden="1" x14ac:dyDescent="0.2"/>
    <row r="40578" ht="10.199999999999999" hidden="1" x14ac:dyDescent="0.2"/>
    <row r="40579" ht="10.199999999999999" hidden="1" x14ac:dyDescent="0.2"/>
    <row r="40580" ht="10.199999999999999" hidden="1" x14ac:dyDescent="0.2"/>
    <row r="40581" ht="10.199999999999999" hidden="1" x14ac:dyDescent="0.2"/>
    <row r="40582" ht="10.199999999999999" hidden="1" x14ac:dyDescent="0.2"/>
    <row r="40583" ht="10.199999999999999" hidden="1" x14ac:dyDescent="0.2"/>
    <row r="40584" ht="10.199999999999999" hidden="1" x14ac:dyDescent="0.2"/>
    <row r="40585" ht="10.199999999999999" hidden="1" x14ac:dyDescent="0.2"/>
    <row r="40586" ht="10.199999999999999" hidden="1" x14ac:dyDescent="0.2"/>
    <row r="40587" ht="10.199999999999999" hidden="1" x14ac:dyDescent="0.2"/>
    <row r="40588" ht="10.199999999999999" hidden="1" x14ac:dyDescent="0.2"/>
    <row r="40589" ht="10.199999999999999" hidden="1" x14ac:dyDescent="0.2"/>
    <row r="40590" ht="10.199999999999999" hidden="1" x14ac:dyDescent="0.2"/>
    <row r="40591" ht="10.199999999999999" hidden="1" x14ac:dyDescent="0.2"/>
    <row r="40592" ht="10.199999999999999" hidden="1" x14ac:dyDescent="0.2"/>
    <row r="40593" ht="10.199999999999999" hidden="1" x14ac:dyDescent="0.2"/>
    <row r="40594" ht="10.199999999999999" hidden="1" x14ac:dyDescent="0.2"/>
    <row r="40595" ht="10.199999999999999" hidden="1" x14ac:dyDescent="0.2"/>
    <row r="40596" ht="10.199999999999999" hidden="1" x14ac:dyDescent="0.2"/>
    <row r="40597" ht="10.199999999999999" hidden="1" x14ac:dyDescent="0.2"/>
    <row r="40598" ht="10.199999999999999" hidden="1" x14ac:dyDescent="0.2"/>
    <row r="40599" ht="10.199999999999999" hidden="1" x14ac:dyDescent="0.2"/>
    <row r="40600" ht="10.199999999999999" hidden="1" x14ac:dyDescent="0.2"/>
    <row r="40601" ht="10.199999999999999" hidden="1" x14ac:dyDescent="0.2"/>
    <row r="40602" ht="10.199999999999999" hidden="1" x14ac:dyDescent="0.2"/>
    <row r="40603" ht="10.199999999999999" hidden="1" x14ac:dyDescent="0.2"/>
    <row r="40604" ht="10.199999999999999" hidden="1" x14ac:dyDescent="0.2"/>
    <row r="40605" ht="10.199999999999999" hidden="1" x14ac:dyDescent="0.2"/>
    <row r="40606" ht="10.199999999999999" hidden="1" x14ac:dyDescent="0.2"/>
    <row r="40607" ht="10.199999999999999" hidden="1" x14ac:dyDescent="0.2"/>
    <row r="40608" ht="10.199999999999999" hidden="1" x14ac:dyDescent="0.2"/>
    <row r="40609" ht="10.199999999999999" hidden="1" x14ac:dyDescent="0.2"/>
    <row r="40610" ht="10.199999999999999" hidden="1" x14ac:dyDescent="0.2"/>
    <row r="40611" ht="10.199999999999999" hidden="1" x14ac:dyDescent="0.2"/>
    <row r="40612" ht="10.199999999999999" hidden="1" x14ac:dyDescent="0.2"/>
    <row r="40613" ht="10.199999999999999" hidden="1" x14ac:dyDescent="0.2"/>
    <row r="40614" ht="10.199999999999999" hidden="1" x14ac:dyDescent="0.2"/>
    <row r="40615" ht="10.199999999999999" hidden="1" x14ac:dyDescent="0.2"/>
    <row r="40616" ht="10.199999999999999" hidden="1" x14ac:dyDescent="0.2"/>
    <row r="40617" ht="10.199999999999999" hidden="1" x14ac:dyDescent="0.2"/>
    <row r="40618" ht="10.199999999999999" hidden="1" x14ac:dyDescent="0.2"/>
    <row r="40619" ht="10.199999999999999" hidden="1" x14ac:dyDescent="0.2"/>
    <row r="40620" ht="10.199999999999999" hidden="1" x14ac:dyDescent="0.2"/>
    <row r="40621" ht="10.199999999999999" hidden="1" x14ac:dyDescent="0.2"/>
    <row r="40622" ht="10.199999999999999" hidden="1" x14ac:dyDescent="0.2"/>
    <row r="40623" ht="10.199999999999999" hidden="1" x14ac:dyDescent="0.2"/>
    <row r="40624" ht="10.199999999999999" hidden="1" x14ac:dyDescent="0.2"/>
    <row r="40625" ht="10.199999999999999" hidden="1" x14ac:dyDescent="0.2"/>
    <row r="40626" ht="10.199999999999999" hidden="1" x14ac:dyDescent="0.2"/>
    <row r="40627" ht="10.199999999999999" hidden="1" x14ac:dyDescent="0.2"/>
    <row r="40628" ht="10.199999999999999" hidden="1" x14ac:dyDescent="0.2"/>
    <row r="40629" ht="10.199999999999999" hidden="1" x14ac:dyDescent="0.2"/>
    <row r="40630" ht="10.199999999999999" hidden="1" x14ac:dyDescent="0.2"/>
    <row r="40631" ht="10.199999999999999" hidden="1" x14ac:dyDescent="0.2"/>
    <row r="40632" ht="10.199999999999999" hidden="1" x14ac:dyDescent="0.2"/>
    <row r="40633" ht="10.199999999999999" hidden="1" x14ac:dyDescent="0.2"/>
    <row r="40634" ht="10.199999999999999" hidden="1" x14ac:dyDescent="0.2"/>
    <row r="40635" ht="10.199999999999999" hidden="1" x14ac:dyDescent="0.2"/>
    <row r="40636" ht="10.199999999999999" hidden="1" x14ac:dyDescent="0.2"/>
    <row r="40637" ht="10.199999999999999" hidden="1" x14ac:dyDescent="0.2"/>
    <row r="40638" ht="10.199999999999999" hidden="1" x14ac:dyDescent="0.2"/>
    <row r="40639" ht="10.199999999999999" hidden="1" x14ac:dyDescent="0.2"/>
    <row r="40640" ht="10.199999999999999" hidden="1" x14ac:dyDescent="0.2"/>
    <row r="40641" ht="10.199999999999999" hidden="1" x14ac:dyDescent="0.2"/>
    <row r="40642" ht="10.199999999999999" hidden="1" x14ac:dyDescent="0.2"/>
    <row r="40643" ht="10.199999999999999" hidden="1" x14ac:dyDescent="0.2"/>
    <row r="40644" ht="10.199999999999999" hidden="1" x14ac:dyDescent="0.2"/>
    <row r="40645" ht="10.199999999999999" hidden="1" x14ac:dyDescent="0.2"/>
    <row r="40646" ht="10.199999999999999" hidden="1" x14ac:dyDescent="0.2"/>
    <row r="40647" ht="10.199999999999999" hidden="1" x14ac:dyDescent="0.2"/>
    <row r="40648" ht="10.199999999999999" hidden="1" x14ac:dyDescent="0.2"/>
    <row r="40649" ht="10.199999999999999" hidden="1" x14ac:dyDescent="0.2"/>
    <row r="40650" ht="10.199999999999999" hidden="1" x14ac:dyDescent="0.2"/>
    <row r="40651" ht="10.199999999999999" hidden="1" x14ac:dyDescent="0.2"/>
    <row r="40652" ht="10.199999999999999" hidden="1" x14ac:dyDescent="0.2"/>
    <row r="40653" ht="10.199999999999999" hidden="1" x14ac:dyDescent="0.2"/>
    <row r="40654" ht="10.199999999999999" hidden="1" x14ac:dyDescent="0.2"/>
    <row r="40655" ht="10.199999999999999" hidden="1" x14ac:dyDescent="0.2"/>
    <row r="40656" ht="10.199999999999999" hidden="1" x14ac:dyDescent="0.2"/>
    <row r="40657" ht="10.199999999999999" hidden="1" x14ac:dyDescent="0.2"/>
    <row r="40658" ht="10.199999999999999" hidden="1" x14ac:dyDescent="0.2"/>
    <row r="40659" ht="10.199999999999999" hidden="1" x14ac:dyDescent="0.2"/>
    <row r="40660" ht="10.199999999999999" hidden="1" x14ac:dyDescent="0.2"/>
    <row r="40661" ht="10.199999999999999" hidden="1" x14ac:dyDescent="0.2"/>
    <row r="40662" ht="10.199999999999999" hidden="1" x14ac:dyDescent="0.2"/>
    <row r="40663" ht="10.199999999999999" hidden="1" x14ac:dyDescent="0.2"/>
    <row r="40664" ht="10.199999999999999" hidden="1" x14ac:dyDescent="0.2"/>
    <row r="40665" ht="10.199999999999999" hidden="1" x14ac:dyDescent="0.2"/>
    <row r="40666" ht="10.199999999999999" hidden="1" x14ac:dyDescent="0.2"/>
    <row r="40667" ht="10.199999999999999" hidden="1" x14ac:dyDescent="0.2"/>
    <row r="40668" ht="10.199999999999999" hidden="1" x14ac:dyDescent="0.2"/>
    <row r="40669" ht="10.199999999999999" hidden="1" x14ac:dyDescent="0.2"/>
    <row r="40670" ht="10.199999999999999" hidden="1" x14ac:dyDescent="0.2"/>
    <row r="40671" ht="10.199999999999999" hidden="1" x14ac:dyDescent="0.2"/>
    <row r="40672" ht="10.199999999999999" hidden="1" x14ac:dyDescent="0.2"/>
    <row r="40673" ht="10.199999999999999" hidden="1" x14ac:dyDescent="0.2"/>
    <row r="40674" ht="10.199999999999999" hidden="1" x14ac:dyDescent="0.2"/>
    <row r="40675" ht="10.199999999999999" hidden="1" x14ac:dyDescent="0.2"/>
    <row r="40676" ht="10.199999999999999" hidden="1" x14ac:dyDescent="0.2"/>
    <row r="40677" ht="10.199999999999999" hidden="1" x14ac:dyDescent="0.2"/>
    <row r="40678" ht="10.199999999999999" hidden="1" x14ac:dyDescent="0.2"/>
    <row r="40679" ht="10.199999999999999" hidden="1" x14ac:dyDescent="0.2"/>
    <row r="40680" ht="10.199999999999999" hidden="1" x14ac:dyDescent="0.2"/>
    <row r="40681" ht="10.199999999999999" hidden="1" x14ac:dyDescent="0.2"/>
    <row r="40682" ht="10.199999999999999" hidden="1" x14ac:dyDescent="0.2"/>
    <row r="40683" ht="10.199999999999999" hidden="1" x14ac:dyDescent="0.2"/>
    <row r="40684" ht="10.199999999999999" hidden="1" x14ac:dyDescent="0.2"/>
    <row r="40685" ht="10.199999999999999" hidden="1" x14ac:dyDescent="0.2"/>
    <row r="40686" ht="10.199999999999999" hidden="1" x14ac:dyDescent="0.2"/>
    <row r="40687" ht="10.199999999999999" hidden="1" x14ac:dyDescent="0.2"/>
    <row r="40688" ht="10.199999999999999" hidden="1" x14ac:dyDescent="0.2"/>
    <row r="40689" ht="10.199999999999999" hidden="1" x14ac:dyDescent="0.2"/>
    <row r="40690" ht="10.199999999999999" hidden="1" x14ac:dyDescent="0.2"/>
    <row r="40691" ht="10.199999999999999" hidden="1" x14ac:dyDescent="0.2"/>
    <row r="40692" ht="10.199999999999999" hidden="1" x14ac:dyDescent="0.2"/>
    <row r="40693" ht="10.199999999999999" hidden="1" x14ac:dyDescent="0.2"/>
    <row r="40694" ht="10.199999999999999" hidden="1" x14ac:dyDescent="0.2"/>
    <row r="40695" ht="10.199999999999999" hidden="1" x14ac:dyDescent="0.2"/>
    <row r="40696" ht="10.199999999999999" hidden="1" x14ac:dyDescent="0.2"/>
    <row r="40697" ht="10.199999999999999" hidden="1" x14ac:dyDescent="0.2"/>
    <row r="40698" ht="10.199999999999999" hidden="1" x14ac:dyDescent="0.2"/>
    <row r="40699" ht="10.199999999999999" hidden="1" x14ac:dyDescent="0.2"/>
    <row r="40700" ht="10.199999999999999" hidden="1" x14ac:dyDescent="0.2"/>
    <row r="40701" ht="10.199999999999999" hidden="1" x14ac:dyDescent="0.2"/>
    <row r="40702" ht="10.199999999999999" hidden="1" x14ac:dyDescent="0.2"/>
    <row r="40703" ht="10.199999999999999" hidden="1" x14ac:dyDescent="0.2"/>
    <row r="40704" ht="10.199999999999999" hidden="1" x14ac:dyDescent="0.2"/>
    <row r="40705" ht="10.199999999999999" hidden="1" x14ac:dyDescent="0.2"/>
    <row r="40706" ht="10.199999999999999" hidden="1" x14ac:dyDescent="0.2"/>
    <row r="40707" ht="10.199999999999999" hidden="1" x14ac:dyDescent="0.2"/>
    <row r="40708" ht="10.199999999999999" hidden="1" x14ac:dyDescent="0.2"/>
    <row r="40709" ht="10.199999999999999" hidden="1" x14ac:dyDescent="0.2"/>
    <row r="40710" ht="10.199999999999999" hidden="1" x14ac:dyDescent="0.2"/>
    <row r="40711" ht="10.199999999999999" hidden="1" x14ac:dyDescent="0.2"/>
    <row r="40712" ht="10.199999999999999" hidden="1" x14ac:dyDescent="0.2"/>
    <row r="40713" ht="10.199999999999999" hidden="1" x14ac:dyDescent="0.2"/>
    <row r="40714" ht="10.199999999999999" hidden="1" x14ac:dyDescent="0.2"/>
    <row r="40715" ht="10.199999999999999" hidden="1" x14ac:dyDescent="0.2"/>
    <row r="40716" ht="10.199999999999999" hidden="1" x14ac:dyDescent="0.2"/>
    <row r="40717" ht="10.199999999999999" hidden="1" x14ac:dyDescent="0.2"/>
    <row r="40718" ht="10.199999999999999" hidden="1" x14ac:dyDescent="0.2"/>
    <row r="40719" ht="10.199999999999999" hidden="1" x14ac:dyDescent="0.2"/>
    <row r="40720" ht="10.199999999999999" hidden="1" x14ac:dyDescent="0.2"/>
    <row r="40721" ht="10.199999999999999" hidden="1" x14ac:dyDescent="0.2"/>
    <row r="40722" ht="10.199999999999999" hidden="1" x14ac:dyDescent="0.2"/>
    <row r="40723" ht="10.199999999999999" hidden="1" x14ac:dyDescent="0.2"/>
    <row r="40724" ht="10.199999999999999" hidden="1" x14ac:dyDescent="0.2"/>
    <row r="40725" ht="10.199999999999999" hidden="1" x14ac:dyDescent="0.2"/>
    <row r="40726" ht="10.199999999999999" hidden="1" x14ac:dyDescent="0.2"/>
    <row r="40727" ht="10.199999999999999" hidden="1" x14ac:dyDescent="0.2"/>
    <row r="40728" ht="10.199999999999999" hidden="1" x14ac:dyDescent="0.2"/>
    <row r="40729" ht="10.199999999999999" hidden="1" x14ac:dyDescent="0.2"/>
    <row r="40730" ht="10.199999999999999" hidden="1" x14ac:dyDescent="0.2"/>
    <row r="40731" ht="10.199999999999999" hidden="1" x14ac:dyDescent="0.2"/>
    <row r="40732" ht="10.199999999999999" hidden="1" x14ac:dyDescent="0.2"/>
    <row r="40733" ht="10.199999999999999" hidden="1" x14ac:dyDescent="0.2"/>
    <row r="40734" ht="10.199999999999999" hidden="1" x14ac:dyDescent="0.2"/>
    <row r="40735" ht="10.199999999999999" hidden="1" x14ac:dyDescent="0.2"/>
    <row r="40736" ht="10.199999999999999" hidden="1" x14ac:dyDescent="0.2"/>
    <row r="40737" ht="10.199999999999999" hidden="1" x14ac:dyDescent="0.2"/>
    <row r="40738" ht="10.199999999999999" hidden="1" x14ac:dyDescent="0.2"/>
    <row r="40739" ht="10.199999999999999" hidden="1" x14ac:dyDescent="0.2"/>
    <row r="40740" ht="10.199999999999999" hidden="1" x14ac:dyDescent="0.2"/>
    <row r="40741" ht="10.199999999999999" hidden="1" x14ac:dyDescent="0.2"/>
    <row r="40742" ht="10.199999999999999" hidden="1" x14ac:dyDescent="0.2"/>
    <row r="40743" ht="10.199999999999999" hidden="1" x14ac:dyDescent="0.2"/>
    <row r="40744" ht="10.199999999999999" hidden="1" x14ac:dyDescent="0.2"/>
    <row r="40745" ht="10.199999999999999" hidden="1" x14ac:dyDescent="0.2"/>
    <row r="40746" ht="10.199999999999999" hidden="1" x14ac:dyDescent="0.2"/>
    <row r="40747" ht="10.199999999999999" hidden="1" x14ac:dyDescent="0.2"/>
    <row r="40748" ht="10.199999999999999" hidden="1" x14ac:dyDescent="0.2"/>
    <row r="40749" ht="10.199999999999999" hidden="1" x14ac:dyDescent="0.2"/>
    <row r="40750" ht="10.199999999999999" hidden="1" x14ac:dyDescent="0.2"/>
    <row r="40751" ht="10.199999999999999" hidden="1" x14ac:dyDescent="0.2"/>
    <row r="40752" ht="10.199999999999999" hidden="1" x14ac:dyDescent="0.2"/>
    <row r="40753" ht="10.199999999999999" hidden="1" x14ac:dyDescent="0.2"/>
    <row r="40754" ht="10.199999999999999" hidden="1" x14ac:dyDescent="0.2"/>
    <row r="40755" ht="10.199999999999999" hidden="1" x14ac:dyDescent="0.2"/>
    <row r="40756" ht="10.199999999999999" hidden="1" x14ac:dyDescent="0.2"/>
    <row r="40757" ht="10.199999999999999" hidden="1" x14ac:dyDescent="0.2"/>
    <row r="40758" ht="10.199999999999999" hidden="1" x14ac:dyDescent="0.2"/>
    <row r="40759" ht="10.199999999999999" hidden="1" x14ac:dyDescent="0.2"/>
    <row r="40760" ht="10.199999999999999" hidden="1" x14ac:dyDescent="0.2"/>
    <row r="40761" ht="10.199999999999999" hidden="1" x14ac:dyDescent="0.2"/>
    <row r="40762" ht="10.199999999999999" hidden="1" x14ac:dyDescent="0.2"/>
    <row r="40763" ht="10.199999999999999" hidden="1" x14ac:dyDescent="0.2"/>
    <row r="40764" ht="10.199999999999999" hidden="1" x14ac:dyDescent="0.2"/>
    <row r="40765" ht="10.199999999999999" hidden="1" x14ac:dyDescent="0.2"/>
    <row r="40766" ht="10.199999999999999" hidden="1" x14ac:dyDescent="0.2"/>
    <row r="40767" ht="10.199999999999999" hidden="1" x14ac:dyDescent="0.2"/>
    <row r="40768" ht="10.199999999999999" hidden="1" x14ac:dyDescent="0.2"/>
    <row r="40769" ht="10.199999999999999" hidden="1" x14ac:dyDescent="0.2"/>
    <row r="40770" ht="10.199999999999999" hidden="1" x14ac:dyDescent="0.2"/>
    <row r="40771" ht="10.199999999999999" hidden="1" x14ac:dyDescent="0.2"/>
    <row r="40772" ht="10.199999999999999" hidden="1" x14ac:dyDescent="0.2"/>
    <row r="40773" ht="10.199999999999999" hidden="1" x14ac:dyDescent="0.2"/>
    <row r="40774" ht="10.199999999999999" hidden="1" x14ac:dyDescent="0.2"/>
    <row r="40775" ht="10.199999999999999" hidden="1" x14ac:dyDescent="0.2"/>
    <row r="40776" ht="10.199999999999999" hidden="1" x14ac:dyDescent="0.2"/>
    <row r="40777" ht="10.199999999999999" hidden="1" x14ac:dyDescent="0.2"/>
    <row r="40778" ht="10.199999999999999" hidden="1" x14ac:dyDescent="0.2"/>
    <row r="40779" ht="10.199999999999999" hidden="1" x14ac:dyDescent="0.2"/>
    <row r="40780" ht="10.199999999999999" hidden="1" x14ac:dyDescent="0.2"/>
    <row r="40781" ht="10.199999999999999" hidden="1" x14ac:dyDescent="0.2"/>
    <row r="40782" ht="10.199999999999999" hidden="1" x14ac:dyDescent="0.2"/>
    <row r="40783" ht="10.199999999999999" hidden="1" x14ac:dyDescent="0.2"/>
    <row r="40784" ht="10.199999999999999" hidden="1" x14ac:dyDescent="0.2"/>
    <row r="40785" ht="10.199999999999999" hidden="1" x14ac:dyDescent="0.2"/>
    <row r="40786" ht="10.199999999999999" hidden="1" x14ac:dyDescent="0.2"/>
    <row r="40787" ht="10.199999999999999" hidden="1" x14ac:dyDescent="0.2"/>
    <row r="40788" ht="10.199999999999999" hidden="1" x14ac:dyDescent="0.2"/>
    <row r="40789" ht="10.199999999999999" hidden="1" x14ac:dyDescent="0.2"/>
    <row r="40790" ht="10.199999999999999" hidden="1" x14ac:dyDescent="0.2"/>
    <row r="40791" ht="10.199999999999999" hidden="1" x14ac:dyDescent="0.2"/>
    <row r="40792" ht="10.199999999999999" hidden="1" x14ac:dyDescent="0.2"/>
    <row r="40793" ht="10.199999999999999" hidden="1" x14ac:dyDescent="0.2"/>
    <row r="40794" ht="10.199999999999999" hidden="1" x14ac:dyDescent="0.2"/>
    <row r="40795" ht="10.199999999999999" hidden="1" x14ac:dyDescent="0.2"/>
    <row r="40796" ht="10.199999999999999" hidden="1" x14ac:dyDescent="0.2"/>
    <row r="40797" ht="10.199999999999999" hidden="1" x14ac:dyDescent="0.2"/>
    <row r="40798" ht="10.199999999999999" hidden="1" x14ac:dyDescent="0.2"/>
    <row r="40799" ht="10.199999999999999" hidden="1" x14ac:dyDescent="0.2"/>
    <row r="40800" ht="10.199999999999999" hidden="1" x14ac:dyDescent="0.2"/>
    <row r="40801" ht="10.199999999999999" hidden="1" x14ac:dyDescent="0.2"/>
    <row r="40802" ht="10.199999999999999" hidden="1" x14ac:dyDescent="0.2"/>
    <row r="40803" ht="10.199999999999999" hidden="1" x14ac:dyDescent="0.2"/>
    <row r="40804" ht="10.199999999999999" hidden="1" x14ac:dyDescent="0.2"/>
    <row r="40805" ht="10.199999999999999" hidden="1" x14ac:dyDescent="0.2"/>
    <row r="40806" ht="10.199999999999999" hidden="1" x14ac:dyDescent="0.2"/>
    <row r="40807" ht="10.199999999999999" hidden="1" x14ac:dyDescent="0.2"/>
    <row r="40808" ht="10.199999999999999" hidden="1" x14ac:dyDescent="0.2"/>
    <row r="40809" ht="10.199999999999999" hidden="1" x14ac:dyDescent="0.2"/>
    <row r="40810" ht="10.199999999999999" hidden="1" x14ac:dyDescent="0.2"/>
    <row r="40811" ht="10.199999999999999" hidden="1" x14ac:dyDescent="0.2"/>
    <row r="40812" ht="10.199999999999999" hidden="1" x14ac:dyDescent="0.2"/>
    <row r="40813" ht="10.199999999999999" hidden="1" x14ac:dyDescent="0.2"/>
    <row r="40814" ht="10.199999999999999" hidden="1" x14ac:dyDescent="0.2"/>
    <row r="40815" ht="10.199999999999999" hidden="1" x14ac:dyDescent="0.2"/>
    <row r="40816" ht="10.199999999999999" hidden="1" x14ac:dyDescent="0.2"/>
    <row r="40817" ht="10.199999999999999" hidden="1" x14ac:dyDescent="0.2"/>
    <row r="40818" ht="10.199999999999999" hidden="1" x14ac:dyDescent="0.2"/>
    <row r="40819" ht="10.199999999999999" hidden="1" x14ac:dyDescent="0.2"/>
    <row r="40820" ht="10.199999999999999" hidden="1" x14ac:dyDescent="0.2"/>
    <row r="40821" ht="10.199999999999999" hidden="1" x14ac:dyDescent="0.2"/>
    <row r="40822" ht="10.199999999999999" hidden="1" x14ac:dyDescent="0.2"/>
    <row r="40823" ht="10.199999999999999" hidden="1" x14ac:dyDescent="0.2"/>
    <row r="40824" ht="10.199999999999999" hidden="1" x14ac:dyDescent="0.2"/>
    <row r="40825" ht="10.199999999999999" hidden="1" x14ac:dyDescent="0.2"/>
    <row r="40826" ht="10.199999999999999" hidden="1" x14ac:dyDescent="0.2"/>
    <row r="40827" ht="10.199999999999999" hidden="1" x14ac:dyDescent="0.2"/>
    <row r="40828" ht="10.199999999999999" hidden="1" x14ac:dyDescent="0.2"/>
    <row r="40829" ht="10.199999999999999" hidden="1" x14ac:dyDescent="0.2"/>
    <row r="40830" ht="10.199999999999999" hidden="1" x14ac:dyDescent="0.2"/>
    <row r="40831" ht="10.199999999999999" hidden="1" x14ac:dyDescent="0.2"/>
    <row r="40832" ht="10.199999999999999" hidden="1" x14ac:dyDescent="0.2"/>
    <row r="40833" ht="10.199999999999999" hidden="1" x14ac:dyDescent="0.2"/>
    <row r="40834" ht="10.199999999999999" hidden="1" x14ac:dyDescent="0.2"/>
    <row r="40835" ht="10.199999999999999" hidden="1" x14ac:dyDescent="0.2"/>
    <row r="40836" ht="10.199999999999999" hidden="1" x14ac:dyDescent="0.2"/>
    <row r="40837" ht="10.199999999999999" hidden="1" x14ac:dyDescent="0.2"/>
    <row r="40838" ht="10.199999999999999" hidden="1" x14ac:dyDescent="0.2"/>
    <row r="40839" ht="10.199999999999999" hidden="1" x14ac:dyDescent="0.2"/>
    <row r="40840" ht="10.199999999999999" hidden="1" x14ac:dyDescent="0.2"/>
    <row r="40841" ht="10.199999999999999" hidden="1" x14ac:dyDescent="0.2"/>
    <row r="40842" ht="10.199999999999999" hidden="1" x14ac:dyDescent="0.2"/>
    <row r="40843" ht="10.199999999999999" hidden="1" x14ac:dyDescent="0.2"/>
    <row r="40844" ht="10.199999999999999" hidden="1" x14ac:dyDescent="0.2"/>
    <row r="40845" ht="10.199999999999999" hidden="1" x14ac:dyDescent="0.2"/>
    <row r="40846" ht="10.199999999999999" hidden="1" x14ac:dyDescent="0.2"/>
    <row r="40847" ht="10.199999999999999" hidden="1" x14ac:dyDescent="0.2"/>
    <row r="40848" ht="10.199999999999999" hidden="1" x14ac:dyDescent="0.2"/>
    <row r="40849" ht="10.199999999999999" hidden="1" x14ac:dyDescent="0.2"/>
    <row r="40850" ht="10.199999999999999" hidden="1" x14ac:dyDescent="0.2"/>
    <row r="40851" ht="10.199999999999999" hidden="1" x14ac:dyDescent="0.2"/>
    <row r="40852" ht="10.199999999999999" hidden="1" x14ac:dyDescent="0.2"/>
    <row r="40853" ht="10.199999999999999" hidden="1" x14ac:dyDescent="0.2"/>
    <row r="40854" ht="10.199999999999999" hidden="1" x14ac:dyDescent="0.2"/>
    <row r="40855" ht="10.199999999999999" hidden="1" x14ac:dyDescent="0.2"/>
    <row r="40856" ht="10.199999999999999" hidden="1" x14ac:dyDescent="0.2"/>
    <row r="40857" ht="10.199999999999999" hidden="1" x14ac:dyDescent="0.2"/>
    <row r="40858" ht="10.199999999999999" hidden="1" x14ac:dyDescent="0.2"/>
    <row r="40859" ht="10.199999999999999" hidden="1" x14ac:dyDescent="0.2"/>
    <row r="40860" ht="10.199999999999999" hidden="1" x14ac:dyDescent="0.2"/>
    <row r="40861" ht="10.199999999999999" hidden="1" x14ac:dyDescent="0.2"/>
    <row r="40862" ht="10.199999999999999" hidden="1" x14ac:dyDescent="0.2"/>
    <row r="40863" ht="10.199999999999999" hidden="1" x14ac:dyDescent="0.2"/>
    <row r="40864" ht="10.199999999999999" hidden="1" x14ac:dyDescent="0.2"/>
    <row r="40865" ht="10.199999999999999" hidden="1" x14ac:dyDescent="0.2"/>
    <row r="40866" ht="10.199999999999999" hidden="1" x14ac:dyDescent="0.2"/>
    <row r="40867" ht="10.199999999999999" hidden="1" x14ac:dyDescent="0.2"/>
    <row r="40868" ht="10.199999999999999" hidden="1" x14ac:dyDescent="0.2"/>
    <row r="40869" ht="10.199999999999999" hidden="1" x14ac:dyDescent="0.2"/>
    <row r="40870" ht="10.199999999999999" hidden="1" x14ac:dyDescent="0.2"/>
    <row r="40871" ht="10.199999999999999" hidden="1" x14ac:dyDescent="0.2"/>
    <row r="40872" ht="10.199999999999999" hidden="1" x14ac:dyDescent="0.2"/>
    <row r="40873" ht="10.199999999999999" hidden="1" x14ac:dyDescent="0.2"/>
    <row r="40874" ht="10.199999999999999" hidden="1" x14ac:dyDescent="0.2"/>
    <row r="40875" ht="10.199999999999999" hidden="1" x14ac:dyDescent="0.2"/>
    <row r="40876" ht="10.199999999999999" hidden="1" x14ac:dyDescent="0.2"/>
    <row r="40877" ht="10.199999999999999" hidden="1" x14ac:dyDescent="0.2"/>
    <row r="40878" ht="10.199999999999999" hidden="1" x14ac:dyDescent="0.2"/>
    <row r="40879" ht="10.199999999999999" hidden="1" x14ac:dyDescent="0.2"/>
    <row r="40880" ht="10.199999999999999" hidden="1" x14ac:dyDescent="0.2"/>
    <row r="40881" ht="10.199999999999999" hidden="1" x14ac:dyDescent="0.2"/>
    <row r="40882" ht="10.199999999999999" hidden="1" x14ac:dyDescent="0.2"/>
    <row r="40883" ht="10.199999999999999" hidden="1" x14ac:dyDescent="0.2"/>
    <row r="40884" ht="10.199999999999999" hidden="1" x14ac:dyDescent="0.2"/>
    <row r="40885" ht="10.199999999999999" hidden="1" x14ac:dyDescent="0.2"/>
    <row r="40886" ht="10.199999999999999" hidden="1" x14ac:dyDescent="0.2"/>
    <row r="40887" ht="10.199999999999999" hidden="1" x14ac:dyDescent="0.2"/>
    <row r="40888" ht="10.199999999999999" hidden="1" x14ac:dyDescent="0.2"/>
    <row r="40889" ht="10.199999999999999" hidden="1" x14ac:dyDescent="0.2"/>
    <row r="40890" ht="10.199999999999999" hidden="1" x14ac:dyDescent="0.2"/>
    <row r="40891" ht="10.199999999999999" hidden="1" x14ac:dyDescent="0.2"/>
    <row r="40892" ht="10.199999999999999" hidden="1" x14ac:dyDescent="0.2"/>
    <row r="40893" ht="10.199999999999999" hidden="1" x14ac:dyDescent="0.2"/>
    <row r="40894" ht="10.199999999999999" hidden="1" x14ac:dyDescent="0.2"/>
    <row r="40895" ht="10.199999999999999" hidden="1" x14ac:dyDescent="0.2"/>
    <row r="40896" ht="10.199999999999999" hidden="1" x14ac:dyDescent="0.2"/>
    <row r="40897" ht="10.199999999999999" hidden="1" x14ac:dyDescent="0.2"/>
    <row r="40898" ht="10.199999999999999" hidden="1" x14ac:dyDescent="0.2"/>
    <row r="40899" ht="10.199999999999999" hidden="1" x14ac:dyDescent="0.2"/>
    <row r="40900" ht="10.199999999999999" hidden="1" x14ac:dyDescent="0.2"/>
    <row r="40901" ht="10.199999999999999" hidden="1" x14ac:dyDescent="0.2"/>
    <row r="40902" ht="10.199999999999999" hidden="1" x14ac:dyDescent="0.2"/>
    <row r="40903" ht="10.199999999999999" hidden="1" x14ac:dyDescent="0.2"/>
    <row r="40904" ht="10.199999999999999" hidden="1" x14ac:dyDescent="0.2"/>
    <row r="40905" ht="10.199999999999999" hidden="1" x14ac:dyDescent="0.2"/>
    <row r="40906" ht="10.199999999999999" hidden="1" x14ac:dyDescent="0.2"/>
    <row r="40907" ht="10.199999999999999" hidden="1" x14ac:dyDescent="0.2"/>
    <row r="40908" ht="10.199999999999999" hidden="1" x14ac:dyDescent="0.2"/>
    <row r="40909" ht="10.199999999999999" hidden="1" x14ac:dyDescent="0.2"/>
    <row r="40910" ht="10.199999999999999" hidden="1" x14ac:dyDescent="0.2"/>
    <row r="40911" ht="10.199999999999999" hidden="1" x14ac:dyDescent="0.2"/>
    <row r="40912" ht="10.199999999999999" hidden="1" x14ac:dyDescent="0.2"/>
    <row r="40913" ht="10.199999999999999" hidden="1" x14ac:dyDescent="0.2"/>
    <row r="40914" ht="10.199999999999999" hidden="1" x14ac:dyDescent="0.2"/>
    <row r="40915" ht="10.199999999999999" hidden="1" x14ac:dyDescent="0.2"/>
    <row r="40916" ht="10.199999999999999" hidden="1" x14ac:dyDescent="0.2"/>
    <row r="40917" ht="10.199999999999999" hidden="1" x14ac:dyDescent="0.2"/>
    <row r="40918" ht="10.199999999999999" hidden="1" x14ac:dyDescent="0.2"/>
    <row r="40919" ht="10.199999999999999" hidden="1" x14ac:dyDescent="0.2"/>
    <row r="40920" ht="10.199999999999999" hidden="1" x14ac:dyDescent="0.2"/>
    <row r="40921" ht="10.199999999999999" hidden="1" x14ac:dyDescent="0.2"/>
    <row r="40922" ht="10.199999999999999" hidden="1" x14ac:dyDescent="0.2"/>
    <row r="40923" ht="10.199999999999999" hidden="1" x14ac:dyDescent="0.2"/>
    <row r="40924" ht="10.199999999999999" hidden="1" x14ac:dyDescent="0.2"/>
    <row r="40925" ht="10.199999999999999" hidden="1" x14ac:dyDescent="0.2"/>
    <row r="40926" ht="10.199999999999999" hidden="1" x14ac:dyDescent="0.2"/>
    <row r="40927" ht="10.199999999999999" hidden="1" x14ac:dyDescent="0.2"/>
    <row r="40928" ht="10.199999999999999" hidden="1" x14ac:dyDescent="0.2"/>
    <row r="40929" ht="10.199999999999999" hidden="1" x14ac:dyDescent="0.2"/>
    <row r="40930" ht="10.199999999999999" hidden="1" x14ac:dyDescent="0.2"/>
    <row r="40931" ht="10.199999999999999" hidden="1" x14ac:dyDescent="0.2"/>
    <row r="40932" ht="10.199999999999999" hidden="1" x14ac:dyDescent="0.2"/>
    <row r="40933" ht="10.199999999999999" hidden="1" x14ac:dyDescent="0.2"/>
    <row r="40934" ht="10.199999999999999" hidden="1" x14ac:dyDescent="0.2"/>
    <row r="40935" ht="10.199999999999999" hidden="1" x14ac:dyDescent="0.2"/>
    <row r="40936" ht="10.199999999999999" hidden="1" x14ac:dyDescent="0.2"/>
    <row r="40937" ht="10.199999999999999" hidden="1" x14ac:dyDescent="0.2"/>
    <row r="40938" ht="10.199999999999999" hidden="1" x14ac:dyDescent="0.2"/>
    <row r="40939" ht="10.199999999999999" hidden="1" x14ac:dyDescent="0.2"/>
    <row r="40940" ht="10.199999999999999" hidden="1" x14ac:dyDescent="0.2"/>
    <row r="40941" ht="10.199999999999999" hidden="1" x14ac:dyDescent="0.2"/>
    <row r="40942" ht="10.199999999999999" hidden="1" x14ac:dyDescent="0.2"/>
    <row r="40943" ht="10.199999999999999" hidden="1" x14ac:dyDescent="0.2"/>
    <row r="40944" ht="10.199999999999999" hidden="1" x14ac:dyDescent="0.2"/>
    <row r="40945" ht="10.199999999999999" hidden="1" x14ac:dyDescent="0.2"/>
    <row r="40946" ht="10.199999999999999" hidden="1" x14ac:dyDescent="0.2"/>
    <row r="40947" ht="10.199999999999999" hidden="1" x14ac:dyDescent="0.2"/>
    <row r="40948" ht="10.199999999999999" hidden="1" x14ac:dyDescent="0.2"/>
    <row r="40949" ht="10.199999999999999" hidden="1" x14ac:dyDescent="0.2"/>
    <row r="40950" ht="10.199999999999999" hidden="1" x14ac:dyDescent="0.2"/>
    <row r="40951" ht="10.199999999999999" hidden="1" x14ac:dyDescent="0.2"/>
    <row r="40952" ht="10.199999999999999" hidden="1" x14ac:dyDescent="0.2"/>
    <row r="40953" ht="10.199999999999999" hidden="1" x14ac:dyDescent="0.2"/>
    <row r="40954" ht="10.199999999999999" hidden="1" x14ac:dyDescent="0.2"/>
    <row r="40955" ht="10.199999999999999" hidden="1" x14ac:dyDescent="0.2"/>
    <row r="40956" ht="10.199999999999999" hidden="1" x14ac:dyDescent="0.2"/>
    <row r="40957" ht="10.199999999999999" hidden="1" x14ac:dyDescent="0.2"/>
    <row r="40958" ht="10.199999999999999" hidden="1" x14ac:dyDescent="0.2"/>
    <row r="40959" ht="10.199999999999999" hidden="1" x14ac:dyDescent="0.2"/>
    <row r="40960" ht="10.199999999999999" hidden="1" x14ac:dyDescent="0.2"/>
    <row r="40961" ht="10.199999999999999" hidden="1" x14ac:dyDescent="0.2"/>
    <row r="40962" ht="10.199999999999999" hidden="1" x14ac:dyDescent="0.2"/>
    <row r="40963" ht="10.199999999999999" hidden="1" x14ac:dyDescent="0.2"/>
    <row r="40964" ht="10.199999999999999" hidden="1" x14ac:dyDescent="0.2"/>
    <row r="40965" ht="10.199999999999999" hidden="1" x14ac:dyDescent="0.2"/>
    <row r="40966" ht="10.199999999999999" hidden="1" x14ac:dyDescent="0.2"/>
    <row r="40967" ht="10.199999999999999" hidden="1" x14ac:dyDescent="0.2"/>
    <row r="40968" ht="10.199999999999999" hidden="1" x14ac:dyDescent="0.2"/>
    <row r="40969" ht="10.199999999999999" hidden="1" x14ac:dyDescent="0.2"/>
    <row r="40970" ht="10.199999999999999" hidden="1" x14ac:dyDescent="0.2"/>
    <row r="40971" ht="10.199999999999999" hidden="1" x14ac:dyDescent="0.2"/>
    <row r="40972" ht="10.199999999999999" hidden="1" x14ac:dyDescent="0.2"/>
    <row r="40973" ht="10.199999999999999" hidden="1" x14ac:dyDescent="0.2"/>
    <row r="40974" ht="10.199999999999999" hidden="1" x14ac:dyDescent="0.2"/>
    <row r="40975" ht="10.199999999999999" hidden="1" x14ac:dyDescent="0.2"/>
    <row r="40976" ht="10.199999999999999" hidden="1" x14ac:dyDescent="0.2"/>
    <row r="40977" ht="10.199999999999999" hidden="1" x14ac:dyDescent="0.2"/>
    <row r="40978" ht="10.199999999999999" hidden="1" x14ac:dyDescent="0.2"/>
    <row r="40979" ht="10.199999999999999" hidden="1" x14ac:dyDescent="0.2"/>
    <row r="40980" ht="10.199999999999999" hidden="1" x14ac:dyDescent="0.2"/>
    <row r="40981" ht="10.199999999999999" hidden="1" x14ac:dyDescent="0.2"/>
    <row r="40982" ht="10.199999999999999" hidden="1" x14ac:dyDescent="0.2"/>
    <row r="40983" ht="10.199999999999999" hidden="1" x14ac:dyDescent="0.2"/>
    <row r="40984" ht="10.199999999999999" hidden="1" x14ac:dyDescent="0.2"/>
    <row r="40985" ht="10.199999999999999" hidden="1" x14ac:dyDescent="0.2"/>
    <row r="40986" ht="10.199999999999999" hidden="1" x14ac:dyDescent="0.2"/>
    <row r="40987" ht="10.199999999999999" hidden="1" x14ac:dyDescent="0.2"/>
    <row r="40988" ht="10.199999999999999" hidden="1" x14ac:dyDescent="0.2"/>
    <row r="40989" ht="10.199999999999999" hidden="1" x14ac:dyDescent="0.2"/>
    <row r="40990" ht="10.199999999999999" hidden="1" x14ac:dyDescent="0.2"/>
    <row r="40991" ht="10.199999999999999" hidden="1" x14ac:dyDescent="0.2"/>
    <row r="40992" ht="10.199999999999999" hidden="1" x14ac:dyDescent="0.2"/>
    <row r="40993" ht="10.199999999999999" hidden="1" x14ac:dyDescent="0.2"/>
    <row r="40994" ht="10.199999999999999" hidden="1" x14ac:dyDescent="0.2"/>
    <row r="40995" ht="10.199999999999999" hidden="1" x14ac:dyDescent="0.2"/>
    <row r="40996" ht="10.199999999999999" hidden="1" x14ac:dyDescent="0.2"/>
    <row r="40997" ht="10.199999999999999" hidden="1" x14ac:dyDescent="0.2"/>
    <row r="40998" ht="10.199999999999999" hidden="1" x14ac:dyDescent="0.2"/>
    <row r="40999" ht="10.199999999999999" hidden="1" x14ac:dyDescent="0.2"/>
    <row r="41000" ht="10.199999999999999" hidden="1" x14ac:dyDescent="0.2"/>
    <row r="41001" ht="10.199999999999999" hidden="1" x14ac:dyDescent="0.2"/>
    <row r="41002" ht="10.199999999999999" hidden="1" x14ac:dyDescent="0.2"/>
    <row r="41003" ht="10.199999999999999" hidden="1" x14ac:dyDescent="0.2"/>
    <row r="41004" ht="10.199999999999999" hidden="1" x14ac:dyDescent="0.2"/>
    <row r="41005" ht="10.199999999999999" hidden="1" x14ac:dyDescent="0.2"/>
    <row r="41006" ht="10.199999999999999" hidden="1" x14ac:dyDescent="0.2"/>
    <row r="41007" ht="10.199999999999999" hidden="1" x14ac:dyDescent="0.2"/>
    <row r="41008" ht="10.199999999999999" hidden="1" x14ac:dyDescent="0.2"/>
    <row r="41009" ht="10.199999999999999" hidden="1" x14ac:dyDescent="0.2"/>
    <row r="41010" ht="10.199999999999999" hidden="1" x14ac:dyDescent="0.2"/>
    <row r="41011" ht="10.199999999999999" hidden="1" x14ac:dyDescent="0.2"/>
    <row r="41012" ht="10.199999999999999" hidden="1" x14ac:dyDescent="0.2"/>
    <row r="41013" ht="10.199999999999999" hidden="1" x14ac:dyDescent="0.2"/>
    <row r="41014" ht="10.199999999999999" hidden="1" x14ac:dyDescent="0.2"/>
    <row r="41015" ht="10.199999999999999" hidden="1" x14ac:dyDescent="0.2"/>
    <row r="41016" ht="10.199999999999999" hidden="1" x14ac:dyDescent="0.2"/>
    <row r="41017" ht="10.199999999999999" hidden="1" x14ac:dyDescent="0.2"/>
    <row r="41018" ht="10.199999999999999" hidden="1" x14ac:dyDescent="0.2"/>
    <row r="41019" ht="10.199999999999999" hidden="1" x14ac:dyDescent="0.2"/>
    <row r="41020" ht="10.199999999999999" hidden="1" x14ac:dyDescent="0.2"/>
    <row r="41021" ht="10.199999999999999" hidden="1" x14ac:dyDescent="0.2"/>
    <row r="41022" ht="10.199999999999999" hidden="1" x14ac:dyDescent="0.2"/>
    <row r="41023" ht="10.199999999999999" hidden="1" x14ac:dyDescent="0.2"/>
    <row r="41024" ht="10.199999999999999" hidden="1" x14ac:dyDescent="0.2"/>
    <row r="41025" ht="10.199999999999999" hidden="1" x14ac:dyDescent="0.2"/>
    <row r="41026" ht="10.199999999999999" hidden="1" x14ac:dyDescent="0.2"/>
    <row r="41027" ht="10.199999999999999" hidden="1" x14ac:dyDescent="0.2"/>
    <row r="41028" ht="10.199999999999999" hidden="1" x14ac:dyDescent="0.2"/>
    <row r="41029" ht="10.199999999999999" hidden="1" x14ac:dyDescent="0.2"/>
    <row r="41030" ht="10.199999999999999" hidden="1" x14ac:dyDescent="0.2"/>
    <row r="41031" ht="10.199999999999999" hidden="1" x14ac:dyDescent="0.2"/>
    <row r="41032" ht="10.199999999999999" hidden="1" x14ac:dyDescent="0.2"/>
    <row r="41033" ht="10.199999999999999" hidden="1" x14ac:dyDescent="0.2"/>
    <row r="41034" ht="10.199999999999999" hidden="1" x14ac:dyDescent="0.2"/>
    <row r="41035" ht="10.199999999999999" hidden="1" x14ac:dyDescent="0.2"/>
    <row r="41036" ht="10.199999999999999" hidden="1" x14ac:dyDescent="0.2"/>
    <row r="41037" ht="10.199999999999999" hidden="1" x14ac:dyDescent="0.2"/>
    <row r="41038" ht="10.199999999999999" hidden="1" x14ac:dyDescent="0.2"/>
    <row r="41039" ht="10.199999999999999" hidden="1" x14ac:dyDescent="0.2"/>
    <row r="41040" ht="10.199999999999999" hidden="1" x14ac:dyDescent="0.2"/>
    <row r="41041" ht="10.199999999999999" hidden="1" x14ac:dyDescent="0.2"/>
    <row r="41042" ht="10.199999999999999" hidden="1" x14ac:dyDescent="0.2"/>
    <row r="41043" ht="10.199999999999999" hidden="1" x14ac:dyDescent="0.2"/>
    <row r="41044" ht="10.199999999999999" hidden="1" x14ac:dyDescent="0.2"/>
    <row r="41045" ht="10.199999999999999" hidden="1" x14ac:dyDescent="0.2"/>
    <row r="41046" ht="10.199999999999999" hidden="1" x14ac:dyDescent="0.2"/>
    <row r="41047" ht="10.199999999999999" hidden="1" x14ac:dyDescent="0.2"/>
    <row r="41048" ht="10.199999999999999" hidden="1" x14ac:dyDescent="0.2"/>
    <row r="41049" ht="10.199999999999999" hidden="1" x14ac:dyDescent="0.2"/>
    <row r="41050" ht="10.199999999999999" hidden="1" x14ac:dyDescent="0.2"/>
    <row r="41051" ht="10.199999999999999" hidden="1" x14ac:dyDescent="0.2"/>
    <row r="41052" ht="10.199999999999999" hidden="1" x14ac:dyDescent="0.2"/>
    <row r="41053" ht="10.199999999999999" hidden="1" x14ac:dyDescent="0.2"/>
    <row r="41054" ht="10.199999999999999" hidden="1" x14ac:dyDescent="0.2"/>
    <row r="41055" ht="10.199999999999999" hidden="1" x14ac:dyDescent="0.2"/>
    <row r="41056" ht="10.199999999999999" hidden="1" x14ac:dyDescent="0.2"/>
    <row r="41057" ht="10.199999999999999" hidden="1" x14ac:dyDescent="0.2"/>
    <row r="41058" ht="10.199999999999999" hidden="1" x14ac:dyDescent="0.2"/>
    <row r="41059" ht="10.199999999999999" hidden="1" x14ac:dyDescent="0.2"/>
    <row r="41060" ht="10.199999999999999" hidden="1" x14ac:dyDescent="0.2"/>
    <row r="41061" ht="10.199999999999999" hidden="1" x14ac:dyDescent="0.2"/>
    <row r="41062" ht="10.199999999999999" hidden="1" x14ac:dyDescent="0.2"/>
    <row r="41063" ht="10.199999999999999" hidden="1" x14ac:dyDescent="0.2"/>
    <row r="41064" ht="10.199999999999999" hidden="1" x14ac:dyDescent="0.2"/>
    <row r="41065" ht="10.199999999999999" hidden="1" x14ac:dyDescent="0.2"/>
    <row r="41066" ht="10.199999999999999" hidden="1" x14ac:dyDescent="0.2"/>
    <row r="41067" ht="10.199999999999999" hidden="1" x14ac:dyDescent="0.2"/>
    <row r="41068" ht="10.199999999999999" hidden="1" x14ac:dyDescent="0.2"/>
    <row r="41069" ht="10.199999999999999" hidden="1" x14ac:dyDescent="0.2"/>
    <row r="41070" ht="10.199999999999999" hidden="1" x14ac:dyDescent="0.2"/>
    <row r="41071" ht="10.199999999999999" hidden="1" x14ac:dyDescent="0.2"/>
    <row r="41072" ht="10.199999999999999" hidden="1" x14ac:dyDescent="0.2"/>
    <row r="41073" ht="10.199999999999999" hidden="1" x14ac:dyDescent="0.2"/>
    <row r="41074" ht="10.199999999999999" hidden="1" x14ac:dyDescent="0.2"/>
    <row r="41075" ht="10.199999999999999" hidden="1" x14ac:dyDescent="0.2"/>
    <row r="41076" ht="10.199999999999999" hidden="1" x14ac:dyDescent="0.2"/>
    <row r="41077" ht="10.199999999999999" hidden="1" x14ac:dyDescent="0.2"/>
    <row r="41078" ht="10.199999999999999" hidden="1" x14ac:dyDescent="0.2"/>
    <row r="41079" ht="10.199999999999999" hidden="1" x14ac:dyDescent="0.2"/>
    <row r="41080" ht="10.199999999999999" hidden="1" x14ac:dyDescent="0.2"/>
    <row r="41081" ht="10.199999999999999" hidden="1" x14ac:dyDescent="0.2"/>
    <row r="41082" ht="10.199999999999999" hidden="1" x14ac:dyDescent="0.2"/>
    <row r="41083" ht="10.199999999999999" hidden="1" x14ac:dyDescent="0.2"/>
    <row r="41084" ht="10.199999999999999" hidden="1" x14ac:dyDescent="0.2"/>
    <row r="41085" ht="10.199999999999999" hidden="1" x14ac:dyDescent="0.2"/>
    <row r="41086" ht="10.199999999999999" hidden="1" x14ac:dyDescent="0.2"/>
    <row r="41087" ht="10.199999999999999" hidden="1" x14ac:dyDescent="0.2"/>
    <row r="41088" ht="10.199999999999999" hidden="1" x14ac:dyDescent="0.2"/>
    <row r="41089" ht="10.199999999999999" hidden="1" x14ac:dyDescent="0.2"/>
    <row r="41090" ht="10.199999999999999" hidden="1" x14ac:dyDescent="0.2"/>
    <row r="41091" ht="10.199999999999999" hidden="1" x14ac:dyDescent="0.2"/>
    <row r="41092" ht="10.199999999999999" hidden="1" x14ac:dyDescent="0.2"/>
    <row r="41093" ht="10.199999999999999" hidden="1" x14ac:dyDescent="0.2"/>
    <row r="41094" ht="10.199999999999999" hidden="1" x14ac:dyDescent="0.2"/>
    <row r="41095" ht="10.199999999999999" hidden="1" x14ac:dyDescent="0.2"/>
    <row r="41096" ht="10.199999999999999" hidden="1" x14ac:dyDescent="0.2"/>
    <row r="41097" ht="10.199999999999999" hidden="1" x14ac:dyDescent="0.2"/>
    <row r="41098" ht="10.199999999999999" hidden="1" x14ac:dyDescent="0.2"/>
    <row r="41099" ht="10.199999999999999" hidden="1" x14ac:dyDescent="0.2"/>
    <row r="41100" ht="10.199999999999999" hidden="1" x14ac:dyDescent="0.2"/>
    <row r="41101" ht="10.199999999999999" hidden="1" x14ac:dyDescent="0.2"/>
    <row r="41102" ht="10.199999999999999" hidden="1" x14ac:dyDescent="0.2"/>
    <row r="41103" ht="10.199999999999999" hidden="1" x14ac:dyDescent="0.2"/>
    <row r="41104" ht="10.199999999999999" hidden="1" x14ac:dyDescent="0.2"/>
    <row r="41105" ht="10.199999999999999" hidden="1" x14ac:dyDescent="0.2"/>
    <row r="41106" ht="10.199999999999999" hidden="1" x14ac:dyDescent="0.2"/>
    <row r="41107" ht="10.199999999999999" hidden="1" x14ac:dyDescent="0.2"/>
    <row r="41108" ht="10.199999999999999" hidden="1" x14ac:dyDescent="0.2"/>
    <row r="41109" ht="10.199999999999999" hidden="1" x14ac:dyDescent="0.2"/>
    <row r="41110" ht="10.199999999999999" hidden="1" x14ac:dyDescent="0.2"/>
    <row r="41111" ht="10.199999999999999" hidden="1" x14ac:dyDescent="0.2"/>
    <row r="41112" ht="10.199999999999999" hidden="1" x14ac:dyDescent="0.2"/>
    <row r="41113" ht="10.199999999999999" hidden="1" x14ac:dyDescent="0.2"/>
    <row r="41114" ht="10.199999999999999" hidden="1" x14ac:dyDescent="0.2"/>
    <row r="41115" ht="10.199999999999999" hidden="1" x14ac:dyDescent="0.2"/>
    <row r="41116" ht="10.199999999999999" hidden="1" x14ac:dyDescent="0.2"/>
    <row r="41117" ht="10.199999999999999" hidden="1" x14ac:dyDescent="0.2"/>
    <row r="41118" ht="10.199999999999999" hidden="1" x14ac:dyDescent="0.2"/>
    <row r="41119" ht="10.199999999999999" hidden="1" x14ac:dyDescent="0.2"/>
    <row r="41120" ht="10.199999999999999" hidden="1" x14ac:dyDescent="0.2"/>
    <row r="41121" ht="10.199999999999999" hidden="1" x14ac:dyDescent="0.2"/>
    <row r="41122" ht="10.199999999999999" hidden="1" x14ac:dyDescent="0.2"/>
    <row r="41123" ht="10.199999999999999" hidden="1" x14ac:dyDescent="0.2"/>
    <row r="41124" ht="10.199999999999999" hidden="1" x14ac:dyDescent="0.2"/>
    <row r="41125" ht="10.199999999999999" hidden="1" x14ac:dyDescent="0.2"/>
    <row r="41126" ht="10.199999999999999" hidden="1" x14ac:dyDescent="0.2"/>
    <row r="41127" ht="10.199999999999999" hidden="1" x14ac:dyDescent="0.2"/>
    <row r="41128" ht="10.199999999999999" hidden="1" x14ac:dyDescent="0.2"/>
    <row r="41129" ht="10.199999999999999" hidden="1" x14ac:dyDescent="0.2"/>
    <row r="41130" ht="10.199999999999999" hidden="1" x14ac:dyDescent="0.2"/>
    <row r="41131" ht="10.199999999999999" hidden="1" x14ac:dyDescent="0.2"/>
    <row r="41132" ht="10.199999999999999" hidden="1" x14ac:dyDescent="0.2"/>
    <row r="41133" ht="10.199999999999999" hidden="1" x14ac:dyDescent="0.2"/>
    <row r="41134" ht="10.199999999999999" hidden="1" x14ac:dyDescent="0.2"/>
    <row r="41135" ht="10.199999999999999" hidden="1" x14ac:dyDescent="0.2"/>
    <row r="41136" ht="10.199999999999999" hidden="1" x14ac:dyDescent="0.2"/>
    <row r="41137" ht="10.199999999999999" hidden="1" x14ac:dyDescent="0.2"/>
    <row r="41138" ht="10.199999999999999" hidden="1" x14ac:dyDescent="0.2"/>
    <row r="41139" ht="10.199999999999999" hidden="1" x14ac:dyDescent="0.2"/>
    <row r="41140" ht="10.199999999999999" hidden="1" x14ac:dyDescent="0.2"/>
    <row r="41141" ht="10.199999999999999" hidden="1" x14ac:dyDescent="0.2"/>
    <row r="41142" ht="10.199999999999999" hidden="1" x14ac:dyDescent="0.2"/>
    <row r="41143" ht="10.199999999999999" hidden="1" x14ac:dyDescent="0.2"/>
    <row r="41144" ht="10.199999999999999" hidden="1" x14ac:dyDescent="0.2"/>
    <row r="41145" ht="10.199999999999999" hidden="1" x14ac:dyDescent="0.2"/>
    <row r="41146" ht="10.199999999999999" hidden="1" x14ac:dyDescent="0.2"/>
    <row r="41147" ht="10.199999999999999" hidden="1" x14ac:dyDescent="0.2"/>
    <row r="41148" ht="10.199999999999999" hidden="1" x14ac:dyDescent="0.2"/>
    <row r="41149" ht="10.199999999999999" hidden="1" x14ac:dyDescent="0.2"/>
    <row r="41150" ht="10.199999999999999" hidden="1" x14ac:dyDescent="0.2"/>
    <row r="41151" ht="10.199999999999999" hidden="1" x14ac:dyDescent="0.2"/>
    <row r="41152" ht="10.199999999999999" hidden="1" x14ac:dyDescent="0.2"/>
    <row r="41153" ht="10.199999999999999" hidden="1" x14ac:dyDescent="0.2"/>
    <row r="41154" ht="10.199999999999999" hidden="1" x14ac:dyDescent="0.2"/>
    <row r="41155" ht="10.199999999999999" hidden="1" x14ac:dyDescent="0.2"/>
    <row r="41156" ht="10.199999999999999" hidden="1" x14ac:dyDescent="0.2"/>
    <row r="41157" ht="10.199999999999999" hidden="1" x14ac:dyDescent="0.2"/>
    <row r="41158" ht="10.199999999999999" hidden="1" x14ac:dyDescent="0.2"/>
    <row r="41159" ht="10.199999999999999" hidden="1" x14ac:dyDescent="0.2"/>
    <row r="41160" ht="10.199999999999999" hidden="1" x14ac:dyDescent="0.2"/>
    <row r="41161" ht="10.199999999999999" hidden="1" x14ac:dyDescent="0.2"/>
    <row r="41162" ht="10.199999999999999" hidden="1" x14ac:dyDescent="0.2"/>
    <row r="41163" ht="10.199999999999999" hidden="1" x14ac:dyDescent="0.2"/>
    <row r="41164" ht="10.199999999999999" hidden="1" x14ac:dyDescent="0.2"/>
    <row r="41165" ht="10.199999999999999" hidden="1" x14ac:dyDescent="0.2"/>
    <row r="41166" ht="10.199999999999999" hidden="1" x14ac:dyDescent="0.2"/>
    <row r="41167" ht="10.199999999999999" hidden="1" x14ac:dyDescent="0.2"/>
    <row r="41168" ht="10.199999999999999" hidden="1" x14ac:dyDescent="0.2"/>
    <row r="41169" ht="10.199999999999999" hidden="1" x14ac:dyDescent="0.2"/>
    <row r="41170" ht="10.199999999999999" hidden="1" x14ac:dyDescent="0.2"/>
    <row r="41171" ht="10.199999999999999" hidden="1" x14ac:dyDescent="0.2"/>
    <row r="41172" ht="10.199999999999999" hidden="1" x14ac:dyDescent="0.2"/>
    <row r="41173" ht="10.199999999999999" hidden="1" x14ac:dyDescent="0.2"/>
    <row r="41174" ht="10.199999999999999" hidden="1" x14ac:dyDescent="0.2"/>
    <row r="41175" ht="10.199999999999999" hidden="1" x14ac:dyDescent="0.2"/>
    <row r="41176" ht="10.199999999999999" hidden="1" x14ac:dyDescent="0.2"/>
    <row r="41177" ht="10.199999999999999" hidden="1" x14ac:dyDescent="0.2"/>
    <row r="41178" ht="10.199999999999999" hidden="1" x14ac:dyDescent="0.2"/>
    <row r="41179" ht="10.199999999999999" hidden="1" x14ac:dyDescent="0.2"/>
    <row r="41180" ht="10.199999999999999" hidden="1" x14ac:dyDescent="0.2"/>
    <row r="41181" ht="10.199999999999999" hidden="1" x14ac:dyDescent="0.2"/>
    <row r="41182" ht="10.199999999999999" hidden="1" x14ac:dyDescent="0.2"/>
    <row r="41183" ht="10.199999999999999" hidden="1" x14ac:dyDescent="0.2"/>
    <row r="41184" ht="10.199999999999999" hidden="1" x14ac:dyDescent="0.2"/>
    <row r="41185" ht="10.199999999999999" hidden="1" x14ac:dyDescent="0.2"/>
    <row r="41186" ht="10.199999999999999" hidden="1" x14ac:dyDescent="0.2"/>
    <row r="41187" ht="10.199999999999999" hidden="1" x14ac:dyDescent="0.2"/>
    <row r="41188" ht="10.199999999999999" hidden="1" x14ac:dyDescent="0.2"/>
    <row r="41189" ht="10.199999999999999" hidden="1" x14ac:dyDescent="0.2"/>
    <row r="41190" ht="10.199999999999999" hidden="1" x14ac:dyDescent="0.2"/>
    <row r="41191" ht="10.199999999999999" hidden="1" x14ac:dyDescent="0.2"/>
    <row r="41192" ht="10.199999999999999" hidden="1" x14ac:dyDescent="0.2"/>
    <row r="41193" ht="10.199999999999999" hidden="1" x14ac:dyDescent="0.2"/>
    <row r="41194" ht="10.199999999999999" hidden="1" x14ac:dyDescent="0.2"/>
    <row r="41195" ht="10.199999999999999" hidden="1" x14ac:dyDescent="0.2"/>
    <row r="41196" ht="10.199999999999999" hidden="1" x14ac:dyDescent="0.2"/>
    <row r="41197" ht="10.199999999999999" hidden="1" x14ac:dyDescent="0.2"/>
    <row r="41198" ht="10.199999999999999" hidden="1" x14ac:dyDescent="0.2"/>
    <row r="41199" ht="10.199999999999999" hidden="1" x14ac:dyDescent="0.2"/>
    <row r="41200" ht="10.199999999999999" hidden="1" x14ac:dyDescent="0.2"/>
    <row r="41201" ht="10.199999999999999" hidden="1" x14ac:dyDescent="0.2"/>
    <row r="41202" ht="10.199999999999999" hidden="1" x14ac:dyDescent="0.2"/>
    <row r="41203" ht="10.199999999999999" hidden="1" x14ac:dyDescent="0.2"/>
    <row r="41204" ht="10.199999999999999" hidden="1" x14ac:dyDescent="0.2"/>
    <row r="41205" ht="10.199999999999999" hidden="1" x14ac:dyDescent="0.2"/>
    <row r="41206" ht="10.199999999999999" hidden="1" x14ac:dyDescent="0.2"/>
    <row r="41207" ht="10.199999999999999" hidden="1" x14ac:dyDescent="0.2"/>
    <row r="41208" ht="10.199999999999999" hidden="1" x14ac:dyDescent="0.2"/>
    <row r="41209" ht="10.199999999999999" hidden="1" x14ac:dyDescent="0.2"/>
    <row r="41210" ht="10.199999999999999" hidden="1" x14ac:dyDescent="0.2"/>
    <row r="41211" ht="10.199999999999999" hidden="1" x14ac:dyDescent="0.2"/>
    <row r="41212" ht="10.199999999999999" hidden="1" x14ac:dyDescent="0.2"/>
    <row r="41213" ht="10.199999999999999" hidden="1" x14ac:dyDescent="0.2"/>
    <row r="41214" ht="10.199999999999999" hidden="1" x14ac:dyDescent="0.2"/>
    <row r="41215" ht="10.199999999999999" hidden="1" x14ac:dyDescent="0.2"/>
    <row r="41216" ht="10.199999999999999" hidden="1" x14ac:dyDescent="0.2"/>
    <row r="41217" ht="10.199999999999999" hidden="1" x14ac:dyDescent="0.2"/>
    <row r="41218" ht="10.199999999999999" hidden="1" x14ac:dyDescent="0.2"/>
    <row r="41219" ht="10.199999999999999" hidden="1" x14ac:dyDescent="0.2"/>
    <row r="41220" ht="10.199999999999999" hidden="1" x14ac:dyDescent="0.2"/>
    <row r="41221" ht="10.199999999999999" hidden="1" x14ac:dyDescent="0.2"/>
    <row r="41222" ht="10.199999999999999" hidden="1" x14ac:dyDescent="0.2"/>
    <row r="41223" ht="10.199999999999999" hidden="1" x14ac:dyDescent="0.2"/>
    <row r="41224" ht="10.199999999999999" hidden="1" x14ac:dyDescent="0.2"/>
    <row r="41225" ht="10.199999999999999" hidden="1" x14ac:dyDescent="0.2"/>
    <row r="41226" ht="10.199999999999999" hidden="1" x14ac:dyDescent="0.2"/>
    <row r="41227" ht="10.199999999999999" hidden="1" x14ac:dyDescent="0.2"/>
    <row r="41228" ht="10.199999999999999" hidden="1" x14ac:dyDescent="0.2"/>
    <row r="41229" ht="10.199999999999999" hidden="1" x14ac:dyDescent="0.2"/>
    <row r="41230" ht="10.199999999999999" hidden="1" x14ac:dyDescent="0.2"/>
    <row r="41231" ht="10.199999999999999" hidden="1" x14ac:dyDescent="0.2"/>
    <row r="41232" ht="10.199999999999999" hidden="1" x14ac:dyDescent="0.2"/>
    <row r="41233" ht="10.199999999999999" hidden="1" x14ac:dyDescent="0.2"/>
    <row r="41234" ht="10.199999999999999" hidden="1" x14ac:dyDescent="0.2"/>
    <row r="41235" ht="10.199999999999999" hidden="1" x14ac:dyDescent="0.2"/>
    <row r="41236" ht="10.199999999999999" hidden="1" x14ac:dyDescent="0.2"/>
    <row r="41237" ht="10.199999999999999" hidden="1" x14ac:dyDescent="0.2"/>
    <row r="41238" ht="10.199999999999999" hidden="1" x14ac:dyDescent="0.2"/>
    <row r="41239" ht="10.199999999999999" hidden="1" x14ac:dyDescent="0.2"/>
    <row r="41240" ht="10.199999999999999" hidden="1" x14ac:dyDescent="0.2"/>
    <row r="41241" ht="10.199999999999999" hidden="1" x14ac:dyDescent="0.2"/>
    <row r="41242" ht="10.199999999999999" hidden="1" x14ac:dyDescent="0.2"/>
    <row r="41243" ht="10.199999999999999" hidden="1" x14ac:dyDescent="0.2"/>
    <row r="41244" ht="10.199999999999999" hidden="1" x14ac:dyDescent="0.2"/>
    <row r="41245" ht="10.199999999999999" hidden="1" x14ac:dyDescent="0.2"/>
    <row r="41246" ht="10.199999999999999" hidden="1" x14ac:dyDescent="0.2"/>
    <row r="41247" ht="10.199999999999999" hidden="1" x14ac:dyDescent="0.2"/>
    <row r="41248" ht="10.199999999999999" hidden="1" x14ac:dyDescent="0.2"/>
    <row r="41249" ht="10.199999999999999" hidden="1" x14ac:dyDescent="0.2"/>
    <row r="41250" ht="10.199999999999999" hidden="1" x14ac:dyDescent="0.2"/>
    <row r="41251" ht="10.199999999999999" hidden="1" x14ac:dyDescent="0.2"/>
    <row r="41252" ht="10.199999999999999" hidden="1" x14ac:dyDescent="0.2"/>
    <row r="41253" ht="10.199999999999999" hidden="1" x14ac:dyDescent="0.2"/>
    <row r="41254" ht="10.199999999999999" hidden="1" x14ac:dyDescent="0.2"/>
    <row r="41255" ht="10.199999999999999" hidden="1" x14ac:dyDescent="0.2"/>
    <row r="41256" ht="10.199999999999999" hidden="1" x14ac:dyDescent="0.2"/>
    <row r="41257" ht="10.199999999999999" hidden="1" x14ac:dyDescent="0.2"/>
    <row r="41258" ht="10.199999999999999" hidden="1" x14ac:dyDescent="0.2"/>
    <row r="41259" ht="10.199999999999999" hidden="1" x14ac:dyDescent="0.2"/>
    <row r="41260" ht="10.199999999999999" hidden="1" x14ac:dyDescent="0.2"/>
    <row r="41261" ht="10.199999999999999" hidden="1" x14ac:dyDescent="0.2"/>
    <row r="41262" ht="10.199999999999999" hidden="1" x14ac:dyDescent="0.2"/>
    <row r="41263" ht="10.199999999999999" hidden="1" x14ac:dyDescent="0.2"/>
    <row r="41264" ht="10.199999999999999" hidden="1" x14ac:dyDescent="0.2"/>
    <row r="41265" ht="10.199999999999999" hidden="1" x14ac:dyDescent="0.2"/>
    <row r="41266" ht="10.199999999999999" hidden="1" x14ac:dyDescent="0.2"/>
    <row r="41267" ht="10.199999999999999" hidden="1" x14ac:dyDescent="0.2"/>
    <row r="41268" ht="10.199999999999999" hidden="1" x14ac:dyDescent="0.2"/>
    <row r="41269" ht="10.199999999999999" hidden="1" x14ac:dyDescent="0.2"/>
    <row r="41270" ht="10.199999999999999" hidden="1" x14ac:dyDescent="0.2"/>
    <row r="41271" ht="10.199999999999999" hidden="1" x14ac:dyDescent="0.2"/>
    <row r="41272" ht="10.199999999999999" hidden="1" x14ac:dyDescent="0.2"/>
    <row r="41273" ht="10.199999999999999" hidden="1" x14ac:dyDescent="0.2"/>
    <row r="41274" ht="10.199999999999999" hidden="1" x14ac:dyDescent="0.2"/>
    <row r="41275" ht="10.199999999999999" hidden="1" x14ac:dyDescent="0.2"/>
    <row r="41276" ht="10.199999999999999" hidden="1" x14ac:dyDescent="0.2"/>
    <row r="41277" ht="10.199999999999999" hidden="1" x14ac:dyDescent="0.2"/>
    <row r="41278" ht="10.199999999999999" hidden="1" x14ac:dyDescent="0.2"/>
    <row r="41279" ht="10.199999999999999" hidden="1" x14ac:dyDescent="0.2"/>
    <row r="41280" ht="10.199999999999999" hidden="1" x14ac:dyDescent="0.2"/>
    <row r="41281" ht="10.199999999999999" hidden="1" x14ac:dyDescent="0.2"/>
    <row r="41282" ht="10.199999999999999" hidden="1" x14ac:dyDescent="0.2"/>
    <row r="41283" ht="10.199999999999999" hidden="1" x14ac:dyDescent="0.2"/>
    <row r="41284" ht="10.199999999999999" hidden="1" x14ac:dyDescent="0.2"/>
    <row r="41285" ht="10.199999999999999" hidden="1" x14ac:dyDescent="0.2"/>
    <row r="41286" ht="10.199999999999999" hidden="1" x14ac:dyDescent="0.2"/>
    <row r="41287" ht="10.199999999999999" hidden="1" x14ac:dyDescent="0.2"/>
    <row r="41288" ht="10.199999999999999" hidden="1" x14ac:dyDescent="0.2"/>
    <row r="41289" ht="10.199999999999999" hidden="1" x14ac:dyDescent="0.2"/>
    <row r="41290" ht="10.199999999999999" hidden="1" x14ac:dyDescent="0.2"/>
    <row r="41291" ht="10.199999999999999" hidden="1" x14ac:dyDescent="0.2"/>
    <row r="41292" ht="10.199999999999999" hidden="1" x14ac:dyDescent="0.2"/>
    <row r="41293" ht="10.199999999999999" hidden="1" x14ac:dyDescent="0.2"/>
    <row r="41294" ht="10.199999999999999" hidden="1" x14ac:dyDescent="0.2"/>
    <row r="41295" ht="10.199999999999999" hidden="1" x14ac:dyDescent="0.2"/>
    <row r="41296" ht="10.199999999999999" hidden="1" x14ac:dyDescent="0.2"/>
    <row r="41297" ht="10.199999999999999" hidden="1" x14ac:dyDescent="0.2"/>
    <row r="41298" ht="10.199999999999999" hidden="1" x14ac:dyDescent="0.2"/>
    <row r="41299" ht="10.199999999999999" hidden="1" x14ac:dyDescent="0.2"/>
    <row r="41300" ht="10.199999999999999" hidden="1" x14ac:dyDescent="0.2"/>
    <row r="41301" ht="10.199999999999999" hidden="1" x14ac:dyDescent="0.2"/>
    <row r="41302" ht="10.199999999999999" hidden="1" x14ac:dyDescent="0.2"/>
    <row r="41303" ht="10.199999999999999" hidden="1" x14ac:dyDescent="0.2"/>
    <row r="41304" ht="10.199999999999999" hidden="1" x14ac:dyDescent="0.2"/>
    <row r="41305" ht="10.199999999999999" hidden="1" x14ac:dyDescent="0.2"/>
    <row r="41306" ht="10.199999999999999" hidden="1" x14ac:dyDescent="0.2"/>
    <row r="41307" ht="10.199999999999999" hidden="1" x14ac:dyDescent="0.2"/>
    <row r="41308" ht="10.199999999999999" hidden="1" x14ac:dyDescent="0.2"/>
    <row r="41309" ht="10.199999999999999" hidden="1" x14ac:dyDescent="0.2"/>
    <row r="41310" ht="10.199999999999999" hidden="1" x14ac:dyDescent="0.2"/>
    <row r="41311" ht="10.199999999999999" hidden="1" x14ac:dyDescent="0.2"/>
    <row r="41312" ht="10.199999999999999" hidden="1" x14ac:dyDescent="0.2"/>
    <row r="41313" ht="10.199999999999999" hidden="1" x14ac:dyDescent="0.2"/>
    <row r="41314" ht="10.199999999999999" hidden="1" x14ac:dyDescent="0.2"/>
    <row r="41315" ht="10.199999999999999" hidden="1" x14ac:dyDescent="0.2"/>
    <row r="41316" ht="10.199999999999999" hidden="1" x14ac:dyDescent="0.2"/>
    <row r="41317" ht="10.199999999999999" hidden="1" x14ac:dyDescent="0.2"/>
    <row r="41318" ht="10.199999999999999" hidden="1" x14ac:dyDescent="0.2"/>
    <row r="41319" ht="10.199999999999999" hidden="1" x14ac:dyDescent="0.2"/>
    <row r="41320" ht="10.199999999999999" hidden="1" x14ac:dyDescent="0.2"/>
    <row r="41321" ht="10.199999999999999" hidden="1" x14ac:dyDescent="0.2"/>
    <row r="41322" ht="10.199999999999999" hidden="1" x14ac:dyDescent="0.2"/>
    <row r="41323" ht="10.199999999999999" hidden="1" x14ac:dyDescent="0.2"/>
    <row r="41324" ht="10.199999999999999" hidden="1" x14ac:dyDescent="0.2"/>
    <row r="41325" ht="10.199999999999999" hidden="1" x14ac:dyDescent="0.2"/>
    <row r="41326" ht="10.199999999999999" hidden="1" x14ac:dyDescent="0.2"/>
    <row r="41327" ht="10.199999999999999" hidden="1" x14ac:dyDescent="0.2"/>
    <row r="41328" ht="10.199999999999999" hidden="1" x14ac:dyDescent="0.2"/>
    <row r="41329" ht="10.199999999999999" hidden="1" x14ac:dyDescent="0.2"/>
    <row r="41330" ht="10.199999999999999" hidden="1" x14ac:dyDescent="0.2"/>
    <row r="41331" ht="10.199999999999999" hidden="1" x14ac:dyDescent="0.2"/>
    <row r="41332" ht="10.199999999999999" hidden="1" x14ac:dyDescent="0.2"/>
    <row r="41333" ht="10.199999999999999" hidden="1" x14ac:dyDescent="0.2"/>
    <row r="41334" ht="10.199999999999999" hidden="1" x14ac:dyDescent="0.2"/>
    <row r="41335" ht="10.199999999999999" hidden="1" x14ac:dyDescent="0.2"/>
    <row r="41336" ht="10.199999999999999" hidden="1" x14ac:dyDescent="0.2"/>
    <row r="41337" ht="10.199999999999999" hidden="1" x14ac:dyDescent="0.2"/>
    <row r="41338" ht="10.199999999999999" hidden="1" x14ac:dyDescent="0.2"/>
    <row r="41339" ht="10.199999999999999" hidden="1" x14ac:dyDescent="0.2"/>
    <row r="41340" ht="10.199999999999999" hidden="1" x14ac:dyDescent="0.2"/>
    <row r="41341" ht="10.199999999999999" hidden="1" x14ac:dyDescent="0.2"/>
    <row r="41342" ht="10.199999999999999" hidden="1" x14ac:dyDescent="0.2"/>
    <row r="41343" ht="10.199999999999999" hidden="1" x14ac:dyDescent="0.2"/>
    <row r="41344" ht="10.199999999999999" hidden="1" x14ac:dyDescent="0.2"/>
    <row r="41345" ht="10.199999999999999" hidden="1" x14ac:dyDescent="0.2"/>
    <row r="41346" ht="10.199999999999999" hidden="1" x14ac:dyDescent="0.2"/>
    <row r="41347" ht="10.199999999999999" hidden="1" x14ac:dyDescent="0.2"/>
    <row r="41348" ht="10.199999999999999" hidden="1" x14ac:dyDescent="0.2"/>
    <row r="41349" ht="10.199999999999999" hidden="1" x14ac:dyDescent="0.2"/>
    <row r="41350" ht="10.199999999999999" hidden="1" x14ac:dyDescent="0.2"/>
    <row r="41351" ht="10.199999999999999" hidden="1" x14ac:dyDescent="0.2"/>
    <row r="41352" ht="10.199999999999999" hidden="1" x14ac:dyDescent="0.2"/>
    <row r="41353" ht="10.199999999999999" hidden="1" x14ac:dyDescent="0.2"/>
    <row r="41354" ht="10.199999999999999" hidden="1" x14ac:dyDescent="0.2"/>
    <row r="41355" ht="10.199999999999999" hidden="1" x14ac:dyDescent="0.2"/>
    <row r="41356" ht="10.199999999999999" hidden="1" x14ac:dyDescent="0.2"/>
    <row r="41357" ht="10.199999999999999" hidden="1" x14ac:dyDescent="0.2"/>
    <row r="41358" ht="10.199999999999999" hidden="1" x14ac:dyDescent="0.2"/>
    <row r="41359" ht="10.199999999999999" hidden="1" x14ac:dyDescent="0.2"/>
    <row r="41360" ht="10.199999999999999" hidden="1" x14ac:dyDescent="0.2"/>
    <row r="41361" ht="10.199999999999999" hidden="1" x14ac:dyDescent="0.2"/>
    <row r="41362" ht="10.199999999999999" hidden="1" x14ac:dyDescent="0.2"/>
    <row r="41363" ht="10.199999999999999" hidden="1" x14ac:dyDescent="0.2"/>
    <row r="41364" ht="10.199999999999999" hidden="1" x14ac:dyDescent="0.2"/>
    <row r="41365" ht="10.199999999999999" hidden="1" x14ac:dyDescent="0.2"/>
    <row r="41366" ht="10.199999999999999" hidden="1" x14ac:dyDescent="0.2"/>
    <row r="41367" ht="10.199999999999999" hidden="1" x14ac:dyDescent="0.2"/>
    <row r="41368" ht="10.199999999999999" hidden="1" x14ac:dyDescent="0.2"/>
    <row r="41369" ht="10.199999999999999" hidden="1" x14ac:dyDescent="0.2"/>
    <row r="41370" ht="10.199999999999999" hidden="1" x14ac:dyDescent="0.2"/>
    <row r="41371" ht="10.199999999999999" hidden="1" x14ac:dyDescent="0.2"/>
    <row r="41372" ht="10.199999999999999" hidden="1" x14ac:dyDescent="0.2"/>
    <row r="41373" ht="10.199999999999999" hidden="1" x14ac:dyDescent="0.2"/>
    <row r="41374" ht="10.199999999999999" hidden="1" x14ac:dyDescent="0.2"/>
    <row r="41375" ht="10.199999999999999" hidden="1" x14ac:dyDescent="0.2"/>
    <row r="41376" ht="10.199999999999999" hidden="1" x14ac:dyDescent="0.2"/>
    <row r="41377" ht="10.199999999999999" hidden="1" x14ac:dyDescent="0.2"/>
    <row r="41378" ht="10.199999999999999" hidden="1" x14ac:dyDescent="0.2"/>
    <row r="41379" ht="10.199999999999999" hidden="1" x14ac:dyDescent="0.2"/>
    <row r="41380" ht="10.199999999999999" hidden="1" x14ac:dyDescent="0.2"/>
    <row r="41381" ht="10.199999999999999" hidden="1" x14ac:dyDescent="0.2"/>
    <row r="41382" ht="10.199999999999999" hidden="1" x14ac:dyDescent="0.2"/>
    <row r="41383" ht="10.199999999999999" hidden="1" x14ac:dyDescent="0.2"/>
    <row r="41384" ht="10.199999999999999" hidden="1" x14ac:dyDescent="0.2"/>
    <row r="41385" ht="10.199999999999999" hidden="1" x14ac:dyDescent="0.2"/>
    <row r="41386" ht="10.199999999999999" hidden="1" x14ac:dyDescent="0.2"/>
    <row r="41387" ht="10.199999999999999" hidden="1" x14ac:dyDescent="0.2"/>
    <row r="41388" ht="10.199999999999999" hidden="1" x14ac:dyDescent="0.2"/>
    <row r="41389" ht="10.199999999999999" hidden="1" x14ac:dyDescent="0.2"/>
    <row r="41390" ht="10.199999999999999" hidden="1" x14ac:dyDescent="0.2"/>
    <row r="41391" ht="10.199999999999999" hidden="1" x14ac:dyDescent="0.2"/>
    <row r="41392" ht="10.199999999999999" hidden="1" x14ac:dyDescent="0.2"/>
    <row r="41393" ht="10.199999999999999" hidden="1" x14ac:dyDescent="0.2"/>
    <row r="41394" ht="10.199999999999999" hidden="1" x14ac:dyDescent="0.2"/>
    <row r="41395" ht="10.199999999999999" hidden="1" x14ac:dyDescent="0.2"/>
    <row r="41396" ht="10.199999999999999" hidden="1" x14ac:dyDescent="0.2"/>
    <row r="41397" ht="10.199999999999999" hidden="1" x14ac:dyDescent="0.2"/>
    <row r="41398" ht="10.199999999999999" hidden="1" x14ac:dyDescent="0.2"/>
    <row r="41399" ht="10.199999999999999" hidden="1" x14ac:dyDescent="0.2"/>
    <row r="41400" ht="10.199999999999999" hidden="1" x14ac:dyDescent="0.2"/>
    <row r="41401" ht="10.199999999999999" hidden="1" x14ac:dyDescent="0.2"/>
    <row r="41402" ht="10.199999999999999" hidden="1" x14ac:dyDescent="0.2"/>
    <row r="41403" ht="10.199999999999999" hidden="1" x14ac:dyDescent="0.2"/>
    <row r="41404" ht="10.199999999999999" hidden="1" x14ac:dyDescent="0.2"/>
    <row r="41405" ht="10.199999999999999" hidden="1" x14ac:dyDescent="0.2"/>
    <row r="41406" ht="10.199999999999999" hidden="1" x14ac:dyDescent="0.2"/>
    <row r="41407" ht="10.199999999999999" hidden="1" x14ac:dyDescent="0.2"/>
    <row r="41408" ht="10.199999999999999" hidden="1" x14ac:dyDescent="0.2"/>
    <row r="41409" ht="10.199999999999999" hidden="1" x14ac:dyDescent="0.2"/>
    <row r="41410" ht="10.199999999999999" hidden="1" x14ac:dyDescent="0.2"/>
    <row r="41411" ht="10.199999999999999" hidden="1" x14ac:dyDescent="0.2"/>
    <row r="41412" ht="10.199999999999999" hidden="1" x14ac:dyDescent="0.2"/>
    <row r="41413" ht="10.199999999999999" hidden="1" x14ac:dyDescent="0.2"/>
    <row r="41414" ht="10.199999999999999" hidden="1" x14ac:dyDescent="0.2"/>
    <row r="41415" ht="10.199999999999999" hidden="1" x14ac:dyDescent="0.2"/>
    <row r="41416" ht="10.199999999999999" hidden="1" x14ac:dyDescent="0.2"/>
    <row r="41417" ht="10.199999999999999" hidden="1" x14ac:dyDescent="0.2"/>
    <row r="41418" ht="10.199999999999999" hidden="1" x14ac:dyDescent="0.2"/>
    <row r="41419" ht="10.199999999999999" hidden="1" x14ac:dyDescent="0.2"/>
    <row r="41420" ht="10.199999999999999" hidden="1" x14ac:dyDescent="0.2"/>
    <row r="41421" ht="10.199999999999999" hidden="1" x14ac:dyDescent="0.2"/>
    <row r="41422" ht="10.199999999999999" hidden="1" x14ac:dyDescent="0.2"/>
    <row r="41423" ht="10.199999999999999" hidden="1" x14ac:dyDescent="0.2"/>
    <row r="41424" ht="10.199999999999999" hidden="1" x14ac:dyDescent="0.2"/>
    <row r="41425" ht="10.199999999999999" hidden="1" x14ac:dyDescent="0.2"/>
    <row r="41426" ht="10.199999999999999" hidden="1" x14ac:dyDescent="0.2"/>
    <row r="41427" ht="10.199999999999999" hidden="1" x14ac:dyDescent="0.2"/>
    <row r="41428" ht="10.199999999999999" hidden="1" x14ac:dyDescent="0.2"/>
    <row r="41429" ht="10.199999999999999" hidden="1" x14ac:dyDescent="0.2"/>
    <row r="41430" ht="10.199999999999999" hidden="1" x14ac:dyDescent="0.2"/>
    <row r="41431" ht="10.199999999999999" hidden="1" x14ac:dyDescent="0.2"/>
    <row r="41432" ht="10.199999999999999" hidden="1" x14ac:dyDescent="0.2"/>
    <row r="41433" ht="10.199999999999999" hidden="1" x14ac:dyDescent="0.2"/>
    <row r="41434" ht="10.199999999999999" hidden="1" x14ac:dyDescent="0.2"/>
    <row r="41435" ht="10.199999999999999" hidden="1" x14ac:dyDescent="0.2"/>
    <row r="41436" ht="10.199999999999999" hidden="1" x14ac:dyDescent="0.2"/>
    <row r="41437" ht="10.199999999999999" hidden="1" x14ac:dyDescent="0.2"/>
    <row r="41438" ht="10.199999999999999" hidden="1" x14ac:dyDescent="0.2"/>
    <row r="41439" ht="10.199999999999999" hidden="1" x14ac:dyDescent="0.2"/>
    <row r="41440" ht="10.199999999999999" hidden="1" x14ac:dyDescent="0.2"/>
    <row r="41441" ht="10.199999999999999" hidden="1" x14ac:dyDescent="0.2"/>
    <row r="41442" ht="10.199999999999999" hidden="1" x14ac:dyDescent="0.2"/>
    <row r="41443" ht="10.199999999999999" hidden="1" x14ac:dyDescent="0.2"/>
    <row r="41444" ht="10.199999999999999" hidden="1" x14ac:dyDescent="0.2"/>
    <row r="41445" ht="10.199999999999999" hidden="1" x14ac:dyDescent="0.2"/>
    <row r="41446" ht="10.199999999999999" hidden="1" x14ac:dyDescent="0.2"/>
    <row r="41447" ht="10.199999999999999" hidden="1" x14ac:dyDescent="0.2"/>
    <row r="41448" ht="10.199999999999999" hidden="1" x14ac:dyDescent="0.2"/>
    <row r="41449" ht="10.199999999999999" hidden="1" x14ac:dyDescent="0.2"/>
    <row r="41450" ht="10.199999999999999" hidden="1" x14ac:dyDescent="0.2"/>
    <row r="41451" ht="10.199999999999999" hidden="1" x14ac:dyDescent="0.2"/>
    <row r="41452" ht="10.199999999999999" hidden="1" x14ac:dyDescent="0.2"/>
    <row r="41453" ht="10.199999999999999" hidden="1" x14ac:dyDescent="0.2"/>
    <row r="41454" ht="10.199999999999999" hidden="1" x14ac:dyDescent="0.2"/>
    <row r="41455" ht="10.199999999999999" hidden="1" x14ac:dyDescent="0.2"/>
    <row r="41456" ht="10.199999999999999" hidden="1" x14ac:dyDescent="0.2"/>
    <row r="41457" ht="10.199999999999999" hidden="1" x14ac:dyDescent="0.2"/>
    <row r="41458" ht="10.199999999999999" hidden="1" x14ac:dyDescent="0.2"/>
    <row r="41459" ht="10.199999999999999" hidden="1" x14ac:dyDescent="0.2"/>
    <row r="41460" ht="10.199999999999999" hidden="1" x14ac:dyDescent="0.2"/>
    <row r="41461" ht="10.199999999999999" hidden="1" x14ac:dyDescent="0.2"/>
    <row r="41462" ht="10.199999999999999" hidden="1" x14ac:dyDescent="0.2"/>
    <row r="41463" ht="10.199999999999999" hidden="1" x14ac:dyDescent="0.2"/>
    <row r="41464" ht="10.199999999999999" hidden="1" x14ac:dyDescent="0.2"/>
    <row r="41465" ht="10.199999999999999" hidden="1" x14ac:dyDescent="0.2"/>
    <row r="41466" ht="10.199999999999999" hidden="1" x14ac:dyDescent="0.2"/>
    <row r="41467" ht="10.199999999999999" hidden="1" x14ac:dyDescent="0.2"/>
    <row r="41468" ht="10.199999999999999" hidden="1" x14ac:dyDescent="0.2"/>
    <row r="41469" ht="10.199999999999999" hidden="1" x14ac:dyDescent="0.2"/>
    <row r="41470" ht="10.199999999999999" hidden="1" x14ac:dyDescent="0.2"/>
    <row r="41471" ht="10.199999999999999" hidden="1" x14ac:dyDescent="0.2"/>
    <row r="41472" ht="10.199999999999999" hidden="1" x14ac:dyDescent="0.2"/>
    <row r="41473" ht="10.199999999999999" hidden="1" x14ac:dyDescent="0.2"/>
    <row r="41474" ht="10.199999999999999" hidden="1" x14ac:dyDescent="0.2"/>
    <row r="41475" ht="10.199999999999999" hidden="1" x14ac:dyDescent="0.2"/>
    <row r="41476" ht="10.199999999999999" hidden="1" x14ac:dyDescent="0.2"/>
    <row r="41477" ht="10.199999999999999" hidden="1" x14ac:dyDescent="0.2"/>
    <row r="41478" ht="10.199999999999999" hidden="1" x14ac:dyDescent="0.2"/>
    <row r="41479" ht="10.199999999999999" hidden="1" x14ac:dyDescent="0.2"/>
    <row r="41480" ht="10.199999999999999" hidden="1" x14ac:dyDescent="0.2"/>
    <row r="41481" ht="10.199999999999999" hidden="1" x14ac:dyDescent="0.2"/>
    <row r="41482" ht="10.199999999999999" hidden="1" x14ac:dyDescent="0.2"/>
    <row r="41483" ht="10.199999999999999" hidden="1" x14ac:dyDescent="0.2"/>
    <row r="41484" ht="10.199999999999999" hidden="1" x14ac:dyDescent="0.2"/>
    <row r="41485" ht="10.199999999999999" hidden="1" x14ac:dyDescent="0.2"/>
    <row r="41486" ht="10.199999999999999" hidden="1" x14ac:dyDescent="0.2"/>
    <row r="41487" ht="10.199999999999999" hidden="1" x14ac:dyDescent="0.2"/>
    <row r="41488" ht="10.199999999999999" hidden="1" x14ac:dyDescent="0.2"/>
    <row r="41489" ht="10.199999999999999" hidden="1" x14ac:dyDescent="0.2"/>
    <row r="41490" ht="10.199999999999999" hidden="1" x14ac:dyDescent="0.2"/>
    <row r="41491" ht="10.199999999999999" hidden="1" x14ac:dyDescent="0.2"/>
    <row r="41492" ht="10.199999999999999" hidden="1" x14ac:dyDescent="0.2"/>
    <row r="41493" ht="10.199999999999999" hidden="1" x14ac:dyDescent="0.2"/>
    <row r="41494" ht="10.199999999999999" hidden="1" x14ac:dyDescent="0.2"/>
    <row r="41495" ht="10.199999999999999" hidden="1" x14ac:dyDescent="0.2"/>
    <row r="41496" ht="10.199999999999999" hidden="1" x14ac:dyDescent="0.2"/>
    <row r="41497" ht="10.199999999999999" hidden="1" x14ac:dyDescent="0.2"/>
    <row r="41498" ht="10.199999999999999" hidden="1" x14ac:dyDescent="0.2"/>
    <row r="41499" ht="10.199999999999999" hidden="1" x14ac:dyDescent="0.2"/>
    <row r="41500" ht="10.199999999999999" hidden="1" x14ac:dyDescent="0.2"/>
    <row r="41501" ht="10.199999999999999" hidden="1" x14ac:dyDescent="0.2"/>
    <row r="41502" ht="10.199999999999999" hidden="1" x14ac:dyDescent="0.2"/>
    <row r="41503" ht="10.199999999999999" hidden="1" x14ac:dyDescent="0.2"/>
    <row r="41504" ht="10.199999999999999" hidden="1" x14ac:dyDescent="0.2"/>
    <row r="41505" ht="10.199999999999999" hidden="1" x14ac:dyDescent="0.2"/>
    <row r="41506" ht="10.199999999999999" hidden="1" x14ac:dyDescent="0.2"/>
    <row r="41507" ht="10.199999999999999" hidden="1" x14ac:dyDescent="0.2"/>
    <row r="41508" ht="10.199999999999999" hidden="1" x14ac:dyDescent="0.2"/>
    <row r="41509" ht="10.199999999999999" hidden="1" x14ac:dyDescent="0.2"/>
    <row r="41510" ht="10.199999999999999" hidden="1" x14ac:dyDescent="0.2"/>
    <row r="41511" ht="10.199999999999999" hidden="1" x14ac:dyDescent="0.2"/>
    <row r="41512" ht="10.199999999999999" hidden="1" x14ac:dyDescent="0.2"/>
    <row r="41513" ht="10.199999999999999" hidden="1" x14ac:dyDescent="0.2"/>
    <row r="41514" ht="10.199999999999999" hidden="1" x14ac:dyDescent="0.2"/>
    <row r="41515" ht="10.199999999999999" hidden="1" x14ac:dyDescent="0.2"/>
    <row r="41516" ht="10.199999999999999" hidden="1" x14ac:dyDescent="0.2"/>
    <row r="41517" ht="10.199999999999999" hidden="1" x14ac:dyDescent="0.2"/>
    <row r="41518" ht="10.199999999999999" hidden="1" x14ac:dyDescent="0.2"/>
    <row r="41519" ht="10.199999999999999" hidden="1" x14ac:dyDescent="0.2"/>
    <row r="41520" ht="10.199999999999999" hidden="1" x14ac:dyDescent="0.2"/>
    <row r="41521" ht="10.199999999999999" hidden="1" x14ac:dyDescent="0.2"/>
    <row r="41522" ht="10.199999999999999" hidden="1" x14ac:dyDescent="0.2"/>
    <row r="41523" ht="10.199999999999999" hidden="1" x14ac:dyDescent="0.2"/>
    <row r="41524" ht="10.199999999999999" hidden="1" x14ac:dyDescent="0.2"/>
    <row r="41525" ht="10.199999999999999" hidden="1" x14ac:dyDescent="0.2"/>
    <row r="41526" ht="10.199999999999999" hidden="1" x14ac:dyDescent="0.2"/>
    <row r="41527" ht="10.199999999999999" hidden="1" x14ac:dyDescent="0.2"/>
    <row r="41528" ht="10.199999999999999" hidden="1" x14ac:dyDescent="0.2"/>
    <row r="41529" ht="10.199999999999999" hidden="1" x14ac:dyDescent="0.2"/>
    <row r="41530" ht="10.199999999999999" hidden="1" x14ac:dyDescent="0.2"/>
    <row r="41531" ht="10.199999999999999" hidden="1" x14ac:dyDescent="0.2"/>
    <row r="41532" ht="10.199999999999999" hidden="1" x14ac:dyDescent="0.2"/>
    <row r="41533" ht="10.199999999999999" hidden="1" x14ac:dyDescent="0.2"/>
    <row r="41534" ht="10.199999999999999" hidden="1" x14ac:dyDescent="0.2"/>
    <row r="41535" ht="10.199999999999999" hidden="1" x14ac:dyDescent="0.2"/>
    <row r="41536" ht="10.199999999999999" hidden="1" x14ac:dyDescent="0.2"/>
    <row r="41537" ht="10.199999999999999" hidden="1" x14ac:dyDescent="0.2"/>
    <row r="41538" ht="10.199999999999999" hidden="1" x14ac:dyDescent="0.2"/>
    <row r="41539" ht="10.199999999999999" hidden="1" x14ac:dyDescent="0.2"/>
    <row r="41540" ht="10.199999999999999" hidden="1" x14ac:dyDescent="0.2"/>
    <row r="41541" ht="10.199999999999999" hidden="1" x14ac:dyDescent="0.2"/>
    <row r="41542" ht="10.199999999999999" hidden="1" x14ac:dyDescent="0.2"/>
    <row r="41543" ht="10.199999999999999" hidden="1" x14ac:dyDescent="0.2"/>
    <row r="41544" ht="10.199999999999999" hidden="1" x14ac:dyDescent="0.2"/>
    <row r="41545" ht="10.199999999999999" hidden="1" x14ac:dyDescent="0.2"/>
    <row r="41546" ht="10.199999999999999" hidden="1" x14ac:dyDescent="0.2"/>
    <row r="41547" ht="10.199999999999999" hidden="1" x14ac:dyDescent="0.2"/>
    <row r="41548" ht="10.199999999999999" hidden="1" x14ac:dyDescent="0.2"/>
    <row r="41549" ht="10.199999999999999" hidden="1" x14ac:dyDescent="0.2"/>
    <row r="41550" ht="10.199999999999999" hidden="1" x14ac:dyDescent="0.2"/>
    <row r="41551" ht="10.199999999999999" hidden="1" x14ac:dyDescent="0.2"/>
    <row r="41552" ht="10.199999999999999" hidden="1" x14ac:dyDescent="0.2"/>
    <row r="41553" ht="10.199999999999999" hidden="1" x14ac:dyDescent="0.2"/>
    <row r="41554" ht="10.199999999999999" hidden="1" x14ac:dyDescent="0.2"/>
    <row r="41555" ht="10.199999999999999" hidden="1" x14ac:dyDescent="0.2"/>
    <row r="41556" ht="10.199999999999999" hidden="1" x14ac:dyDescent="0.2"/>
    <row r="41557" ht="10.199999999999999" hidden="1" x14ac:dyDescent="0.2"/>
    <row r="41558" ht="10.199999999999999" hidden="1" x14ac:dyDescent="0.2"/>
    <row r="41559" ht="10.199999999999999" hidden="1" x14ac:dyDescent="0.2"/>
    <row r="41560" ht="10.199999999999999" hidden="1" x14ac:dyDescent="0.2"/>
    <row r="41561" ht="10.199999999999999" hidden="1" x14ac:dyDescent="0.2"/>
    <row r="41562" ht="10.199999999999999" hidden="1" x14ac:dyDescent="0.2"/>
    <row r="41563" ht="10.199999999999999" hidden="1" x14ac:dyDescent="0.2"/>
    <row r="41564" ht="10.199999999999999" hidden="1" x14ac:dyDescent="0.2"/>
    <row r="41565" ht="10.199999999999999" hidden="1" x14ac:dyDescent="0.2"/>
    <row r="41566" ht="10.199999999999999" hidden="1" x14ac:dyDescent="0.2"/>
    <row r="41567" ht="10.199999999999999" hidden="1" x14ac:dyDescent="0.2"/>
    <row r="41568" ht="10.199999999999999" hidden="1" x14ac:dyDescent="0.2"/>
    <row r="41569" ht="10.199999999999999" hidden="1" x14ac:dyDescent="0.2"/>
    <row r="41570" ht="10.199999999999999" hidden="1" x14ac:dyDescent="0.2"/>
    <row r="41571" ht="10.199999999999999" hidden="1" x14ac:dyDescent="0.2"/>
    <row r="41572" ht="10.199999999999999" hidden="1" x14ac:dyDescent="0.2"/>
    <row r="41573" ht="10.199999999999999" hidden="1" x14ac:dyDescent="0.2"/>
    <row r="41574" ht="10.199999999999999" hidden="1" x14ac:dyDescent="0.2"/>
    <row r="41575" ht="10.199999999999999" hidden="1" x14ac:dyDescent="0.2"/>
    <row r="41576" ht="10.199999999999999" hidden="1" x14ac:dyDescent="0.2"/>
    <row r="41577" ht="10.199999999999999" hidden="1" x14ac:dyDescent="0.2"/>
    <row r="41578" ht="10.199999999999999" hidden="1" x14ac:dyDescent="0.2"/>
    <row r="41579" ht="10.199999999999999" hidden="1" x14ac:dyDescent="0.2"/>
    <row r="41580" ht="10.199999999999999" hidden="1" x14ac:dyDescent="0.2"/>
    <row r="41581" ht="10.199999999999999" hidden="1" x14ac:dyDescent="0.2"/>
    <row r="41582" ht="10.199999999999999" hidden="1" x14ac:dyDescent="0.2"/>
    <row r="41583" ht="10.199999999999999" hidden="1" x14ac:dyDescent="0.2"/>
    <row r="41584" ht="10.199999999999999" hidden="1" x14ac:dyDescent="0.2"/>
    <row r="41585" ht="10.199999999999999" hidden="1" x14ac:dyDescent="0.2"/>
    <row r="41586" ht="10.199999999999999" hidden="1" x14ac:dyDescent="0.2"/>
    <row r="41587" ht="10.199999999999999" hidden="1" x14ac:dyDescent="0.2"/>
    <row r="41588" ht="10.199999999999999" hidden="1" x14ac:dyDescent="0.2"/>
    <row r="41589" ht="10.199999999999999" hidden="1" x14ac:dyDescent="0.2"/>
    <row r="41590" ht="10.199999999999999" hidden="1" x14ac:dyDescent="0.2"/>
    <row r="41591" ht="10.199999999999999" hidden="1" x14ac:dyDescent="0.2"/>
    <row r="41592" ht="10.199999999999999" hidden="1" x14ac:dyDescent="0.2"/>
    <row r="41593" ht="10.199999999999999" hidden="1" x14ac:dyDescent="0.2"/>
    <row r="41594" ht="10.199999999999999" hidden="1" x14ac:dyDescent="0.2"/>
    <row r="41595" ht="10.199999999999999" hidden="1" x14ac:dyDescent="0.2"/>
    <row r="41596" ht="10.199999999999999" hidden="1" x14ac:dyDescent="0.2"/>
    <row r="41597" ht="10.199999999999999" hidden="1" x14ac:dyDescent="0.2"/>
    <row r="41598" ht="10.199999999999999" hidden="1" x14ac:dyDescent="0.2"/>
    <row r="41599" ht="10.199999999999999" hidden="1" x14ac:dyDescent="0.2"/>
    <row r="41600" ht="10.199999999999999" hidden="1" x14ac:dyDescent="0.2"/>
    <row r="41601" ht="10.199999999999999" hidden="1" x14ac:dyDescent="0.2"/>
    <row r="41602" ht="10.199999999999999" hidden="1" x14ac:dyDescent="0.2"/>
    <row r="41603" ht="10.199999999999999" hidden="1" x14ac:dyDescent="0.2"/>
    <row r="41604" ht="10.199999999999999" hidden="1" x14ac:dyDescent="0.2"/>
    <row r="41605" ht="10.199999999999999" hidden="1" x14ac:dyDescent="0.2"/>
    <row r="41606" ht="10.199999999999999" hidden="1" x14ac:dyDescent="0.2"/>
    <row r="41607" ht="10.199999999999999" hidden="1" x14ac:dyDescent="0.2"/>
    <row r="41608" ht="10.199999999999999" hidden="1" x14ac:dyDescent="0.2"/>
    <row r="41609" ht="10.199999999999999" hidden="1" x14ac:dyDescent="0.2"/>
    <row r="41610" ht="10.199999999999999" hidden="1" x14ac:dyDescent="0.2"/>
    <row r="41611" ht="10.199999999999999" hidden="1" x14ac:dyDescent="0.2"/>
    <row r="41612" ht="10.199999999999999" hidden="1" x14ac:dyDescent="0.2"/>
    <row r="41613" ht="10.199999999999999" hidden="1" x14ac:dyDescent="0.2"/>
    <row r="41614" ht="10.199999999999999" hidden="1" x14ac:dyDescent="0.2"/>
    <row r="41615" ht="10.199999999999999" hidden="1" x14ac:dyDescent="0.2"/>
    <row r="41616" ht="10.199999999999999" hidden="1" x14ac:dyDescent="0.2"/>
    <row r="41617" ht="10.199999999999999" hidden="1" x14ac:dyDescent="0.2"/>
    <row r="41618" ht="10.199999999999999" hidden="1" x14ac:dyDescent="0.2"/>
    <row r="41619" ht="10.199999999999999" hidden="1" x14ac:dyDescent="0.2"/>
    <row r="41620" ht="10.199999999999999" hidden="1" x14ac:dyDescent="0.2"/>
    <row r="41621" ht="10.199999999999999" hidden="1" x14ac:dyDescent="0.2"/>
    <row r="41622" ht="10.199999999999999" hidden="1" x14ac:dyDescent="0.2"/>
    <row r="41623" ht="10.199999999999999" hidden="1" x14ac:dyDescent="0.2"/>
    <row r="41624" ht="10.199999999999999" hidden="1" x14ac:dyDescent="0.2"/>
    <row r="41625" ht="10.199999999999999" hidden="1" x14ac:dyDescent="0.2"/>
    <row r="41626" ht="10.199999999999999" hidden="1" x14ac:dyDescent="0.2"/>
    <row r="41627" ht="10.199999999999999" hidden="1" x14ac:dyDescent="0.2"/>
    <row r="41628" ht="10.199999999999999" hidden="1" x14ac:dyDescent="0.2"/>
    <row r="41629" ht="10.199999999999999" hidden="1" x14ac:dyDescent="0.2"/>
    <row r="41630" ht="10.199999999999999" hidden="1" x14ac:dyDescent="0.2"/>
    <row r="41631" ht="10.199999999999999" hidden="1" x14ac:dyDescent="0.2"/>
    <row r="41632" ht="10.199999999999999" hidden="1" x14ac:dyDescent="0.2"/>
    <row r="41633" ht="10.199999999999999" hidden="1" x14ac:dyDescent="0.2"/>
    <row r="41634" ht="10.199999999999999" hidden="1" x14ac:dyDescent="0.2"/>
    <row r="41635" ht="10.199999999999999" hidden="1" x14ac:dyDescent="0.2"/>
    <row r="41636" ht="10.199999999999999" hidden="1" x14ac:dyDescent="0.2"/>
    <row r="41637" ht="10.199999999999999" hidden="1" x14ac:dyDescent="0.2"/>
    <row r="41638" ht="10.199999999999999" hidden="1" x14ac:dyDescent="0.2"/>
    <row r="41639" ht="10.199999999999999" hidden="1" x14ac:dyDescent="0.2"/>
    <row r="41640" ht="10.199999999999999" hidden="1" x14ac:dyDescent="0.2"/>
    <row r="41641" ht="10.199999999999999" hidden="1" x14ac:dyDescent="0.2"/>
    <row r="41642" ht="10.199999999999999" hidden="1" x14ac:dyDescent="0.2"/>
    <row r="41643" ht="10.199999999999999" hidden="1" x14ac:dyDescent="0.2"/>
    <row r="41644" ht="10.199999999999999" hidden="1" x14ac:dyDescent="0.2"/>
    <row r="41645" ht="10.199999999999999" hidden="1" x14ac:dyDescent="0.2"/>
    <row r="41646" ht="10.199999999999999" hidden="1" x14ac:dyDescent="0.2"/>
    <row r="41647" ht="10.199999999999999" hidden="1" x14ac:dyDescent="0.2"/>
    <row r="41648" ht="10.199999999999999" hidden="1" x14ac:dyDescent="0.2"/>
    <row r="41649" ht="10.199999999999999" hidden="1" x14ac:dyDescent="0.2"/>
    <row r="41650" ht="10.199999999999999" hidden="1" x14ac:dyDescent="0.2"/>
    <row r="41651" ht="10.199999999999999" hidden="1" x14ac:dyDescent="0.2"/>
    <row r="41652" ht="10.199999999999999" hidden="1" x14ac:dyDescent="0.2"/>
    <row r="41653" ht="10.199999999999999" hidden="1" x14ac:dyDescent="0.2"/>
    <row r="41654" ht="10.199999999999999" hidden="1" x14ac:dyDescent="0.2"/>
    <row r="41655" ht="10.199999999999999" hidden="1" x14ac:dyDescent="0.2"/>
    <row r="41656" ht="10.199999999999999" hidden="1" x14ac:dyDescent="0.2"/>
    <row r="41657" ht="10.199999999999999" hidden="1" x14ac:dyDescent="0.2"/>
    <row r="41658" ht="10.199999999999999" hidden="1" x14ac:dyDescent="0.2"/>
    <row r="41659" ht="10.199999999999999" hidden="1" x14ac:dyDescent="0.2"/>
    <row r="41660" ht="10.199999999999999" hidden="1" x14ac:dyDescent="0.2"/>
    <row r="41661" ht="10.199999999999999" hidden="1" x14ac:dyDescent="0.2"/>
    <row r="41662" ht="10.199999999999999" hidden="1" x14ac:dyDescent="0.2"/>
    <row r="41663" ht="10.199999999999999" hidden="1" x14ac:dyDescent="0.2"/>
    <row r="41664" ht="10.199999999999999" hidden="1" x14ac:dyDescent="0.2"/>
    <row r="41665" ht="10.199999999999999" hidden="1" x14ac:dyDescent="0.2"/>
    <row r="41666" ht="10.199999999999999" hidden="1" x14ac:dyDescent="0.2"/>
    <row r="41667" ht="10.199999999999999" hidden="1" x14ac:dyDescent="0.2"/>
    <row r="41668" ht="10.199999999999999" hidden="1" x14ac:dyDescent="0.2"/>
    <row r="41669" ht="10.199999999999999" hidden="1" x14ac:dyDescent="0.2"/>
    <row r="41670" ht="10.199999999999999" hidden="1" x14ac:dyDescent="0.2"/>
    <row r="41671" ht="10.199999999999999" hidden="1" x14ac:dyDescent="0.2"/>
    <row r="41672" ht="10.199999999999999" hidden="1" x14ac:dyDescent="0.2"/>
    <row r="41673" ht="10.199999999999999" hidden="1" x14ac:dyDescent="0.2"/>
    <row r="41674" ht="10.199999999999999" hidden="1" x14ac:dyDescent="0.2"/>
    <row r="41675" ht="10.199999999999999" hidden="1" x14ac:dyDescent="0.2"/>
    <row r="41676" ht="10.199999999999999" hidden="1" x14ac:dyDescent="0.2"/>
    <row r="41677" ht="10.199999999999999" hidden="1" x14ac:dyDescent="0.2"/>
    <row r="41678" ht="10.199999999999999" hidden="1" x14ac:dyDescent="0.2"/>
    <row r="41679" ht="10.199999999999999" hidden="1" x14ac:dyDescent="0.2"/>
    <row r="41680" ht="10.199999999999999" hidden="1" x14ac:dyDescent="0.2"/>
    <row r="41681" ht="10.199999999999999" hidden="1" x14ac:dyDescent="0.2"/>
    <row r="41682" ht="10.199999999999999" hidden="1" x14ac:dyDescent="0.2"/>
    <row r="41683" ht="10.199999999999999" hidden="1" x14ac:dyDescent="0.2"/>
    <row r="41684" ht="10.199999999999999" hidden="1" x14ac:dyDescent="0.2"/>
    <row r="41685" ht="10.199999999999999" hidden="1" x14ac:dyDescent="0.2"/>
    <row r="41686" ht="10.199999999999999" hidden="1" x14ac:dyDescent="0.2"/>
    <row r="41687" ht="10.199999999999999" hidden="1" x14ac:dyDescent="0.2"/>
    <row r="41688" ht="10.199999999999999" hidden="1" x14ac:dyDescent="0.2"/>
    <row r="41689" ht="10.199999999999999" hidden="1" x14ac:dyDescent="0.2"/>
    <row r="41690" ht="10.199999999999999" hidden="1" x14ac:dyDescent="0.2"/>
    <row r="41691" ht="10.199999999999999" hidden="1" x14ac:dyDescent="0.2"/>
    <row r="41692" ht="10.199999999999999" hidden="1" x14ac:dyDescent="0.2"/>
    <row r="41693" ht="10.199999999999999" hidden="1" x14ac:dyDescent="0.2"/>
    <row r="41694" ht="10.199999999999999" hidden="1" x14ac:dyDescent="0.2"/>
    <row r="41695" ht="10.199999999999999" hidden="1" x14ac:dyDescent="0.2"/>
    <row r="41696" ht="10.199999999999999" hidden="1" x14ac:dyDescent="0.2"/>
    <row r="41697" ht="10.199999999999999" hidden="1" x14ac:dyDescent="0.2"/>
    <row r="41698" ht="10.199999999999999" hidden="1" x14ac:dyDescent="0.2"/>
    <row r="41699" ht="10.199999999999999" hidden="1" x14ac:dyDescent="0.2"/>
    <row r="41700" ht="10.199999999999999" hidden="1" x14ac:dyDescent="0.2"/>
    <row r="41701" ht="10.199999999999999" hidden="1" x14ac:dyDescent="0.2"/>
    <row r="41702" ht="10.199999999999999" hidden="1" x14ac:dyDescent="0.2"/>
    <row r="41703" ht="10.199999999999999" hidden="1" x14ac:dyDescent="0.2"/>
    <row r="41704" ht="10.199999999999999" hidden="1" x14ac:dyDescent="0.2"/>
    <row r="41705" ht="10.199999999999999" hidden="1" x14ac:dyDescent="0.2"/>
    <row r="41706" ht="10.199999999999999" hidden="1" x14ac:dyDescent="0.2"/>
    <row r="41707" ht="10.199999999999999" hidden="1" x14ac:dyDescent="0.2"/>
    <row r="41708" ht="10.199999999999999" hidden="1" x14ac:dyDescent="0.2"/>
    <row r="41709" ht="10.199999999999999" hidden="1" x14ac:dyDescent="0.2"/>
    <row r="41710" ht="10.199999999999999" hidden="1" x14ac:dyDescent="0.2"/>
    <row r="41711" ht="10.199999999999999" hidden="1" x14ac:dyDescent="0.2"/>
    <row r="41712" ht="10.199999999999999" hidden="1" x14ac:dyDescent="0.2"/>
    <row r="41713" ht="10.199999999999999" hidden="1" x14ac:dyDescent="0.2"/>
    <row r="41714" ht="10.199999999999999" hidden="1" x14ac:dyDescent="0.2"/>
    <row r="41715" ht="10.199999999999999" hidden="1" x14ac:dyDescent="0.2"/>
    <row r="41716" ht="10.199999999999999" hidden="1" x14ac:dyDescent="0.2"/>
    <row r="41717" ht="10.199999999999999" hidden="1" x14ac:dyDescent="0.2"/>
    <row r="41718" ht="10.199999999999999" hidden="1" x14ac:dyDescent="0.2"/>
    <row r="41719" ht="10.199999999999999" hidden="1" x14ac:dyDescent="0.2"/>
    <row r="41720" ht="10.199999999999999" hidden="1" x14ac:dyDescent="0.2"/>
    <row r="41721" ht="10.199999999999999" hidden="1" x14ac:dyDescent="0.2"/>
    <row r="41722" ht="10.199999999999999" hidden="1" x14ac:dyDescent="0.2"/>
    <row r="41723" ht="10.199999999999999" hidden="1" x14ac:dyDescent="0.2"/>
    <row r="41724" ht="10.199999999999999" hidden="1" x14ac:dyDescent="0.2"/>
    <row r="41725" ht="10.199999999999999" hidden="1" x14ac:dyDescent="0.2"/>
    <row r="41726" ht="10.199999999999999" hidden="1" x14ac:dyDescent="0.2"/>
    <row r="41727" ht="10.199999999999999" hidden="1" x14ac:dyDescent="0.2"/>
    <row r="41728" ht="10.199999999999999" hidden="1" x14ac:dyDescent="0.2"/>
    <row r="41729" ht="10.199999999999999" hidden="1" x14ac:dyDescent="0.2"/>
    <row r="41730" ht="10.199999999999999" hidden="1" x14ac:dyDescent="0.2"/>
    <row r="41731" ht="10.199999999999999" hidden="1" x14ac:dyDescent="0.2"/>
    <row r="41732" ht="10.199999999999999" hidden="1" x14ac:dyDescent="0.2"/>
    <row r="41733" ht="10.199999999999999" hidden="1" x14ac:dyDescent="0.2"/>
    <row r="41734" ht="10.199999999999999" hidden="1" x14ac:dyDescent="0.2"/>
    <row r="41735" ht="10.199999999999999" hidden="1" x14ac:dyDescent="0.2"/>
    <row r="41736" ht="10.199999999999999" hidden="1" x14ac:dyDescent="0.2"/>
    <row r="41737" ht="10.199999999999999" hidden="1" x14ac:dyDescent="0.2"/>
    <row r="41738" ht="10.199999999999999" hidden="1" x14ac:dyDescent="0.2"/>
    <row r="41739" ht="10.199999999999999" hidden="1" x14ac:dyDescent="0.2"/>
    <row r="41740" ht="10.199999999999999" hidden="1" x14ac:dyDescent="0.2"/>
    <row r="41741" ht="10.199999999999999" hidden="1" x14ac:dyDescent="0.2"/>
    <row r="41742" ht="10.199999999999999" hidden="1" x14ac:dyDescent="0.2"/>
    <row r="41743" ht="10.199999999999999" hidden="1" x14ac:dyDescent="0.2"/>
    <row r="41744" ht="10.199999999999999" hidden="1" x14ac:dyDescent="0.2"/>
    <row r="41745" ht="10.199999999999999" hidden="1" x14ac:dyDescent="0.2"/>
    <row r="41746" ht="10.199999999999999" hidden="1" x14ac:dyDescent="0.2"/>
    <row r="41747" ht="10.199999999999999" hidden="1" x14ac:dyDescent="0.2"/>
    <row r="41748" ht="10.199999999999999" hidden="1" x14ac:dyDescent="0.2"/>
    <row r="41749" ht="10.199999999999999" hidden="1" x14ac:dyDescent="0.2"/>
    <row r="41750" ht="10.199999999999999" hidden="1" x14ac:dyDescent="0.2"/>
    <row r="41751" ht="10.199999999999999" hidden="1" x14ac:dyDescent="0.2"/>
    <row r="41752" ht="10.199999999999999" hidden="1" x14ac:dyDescent="0.2"/>
    <row r="41753" ht="10.199999999999999" hidden="1" x14ac:dyDescent="0.2"/>
    <row r="41754" ht="10.199999999999999" hidden="1" x14ac:dyDescent="0.2"/>
    <row r="41755" ht="10.199999999999999" hidden="1" x14ac:dyDescent="0.2"/>
    <row r="41756" ht="10.199999999999999" hidden="1" x14ac:dyDescent="0.2"/>
    <row r="41757" ht="10.199999999999999" hidden="1" x14ac:dyDescent="0.2"/>
    <row r="41758" ht="10.199999999999999" hidden="1" x14ac:dyDescent="0.2"/>
    <row r="41759" ht="10.199999999999999" hidden="1" x14ac:dyDescent="0.2"/>
    <row r="41760" ht="10.199999999999999" hidden="1" x14ac:dyDescent="0.2"/>
    <row r="41761" ht="10.199999999999999" hidden="1" x14ac:dyDescent="0.2"/>
    <row r="41762" ht="10.199999999999999" hidden="1" x14ac:dyDescent="0.2"/>
    <row r="41763" ht="10.199999999999999" hidden="1" x14ac:dyDescent="0.2"/>
    <row r="41764" ht="10.199999999999999" hidden="1" x14ac:dyDescent="0.2"/>
    <row r="41765" ht="10.199999999999999" hidden="1" x14ac:dyDescent="0.2"/>
    <row r="41766" ht="10.199999999999999" hidden="1" x14ac:dyDescent="0.2"/>
    <row r="41767" ht="10.199999999999999" hidden="1" x14ac:dyDescent="0.2"/>
    <row r="41768" ht="10.199999999999999" hidden="1" x14ac:dyDescent="0.2"/>
    <row r="41769" ht="10.199999999999999" hidden="1" x14ac:dyDescent="0.2"/>
    <row r="41770" ht="10.199999999999999" hidden="1" x14ac:dyDescent="0.2"/>
    <row r="41771" ht="10.199999999999999" hidden="1" x14ac:dyDescent="0.2"/>
    <row r="41772" ht="10.199999999999999" hidden="1" x14ac:dyDescent="0.2"/>
    <row r="41773" ht="10.199999999999999" hidden="1" x14ac:dyDescent="0.2"/>
    <row r="41774" ht="10.199999999999999" hidden="1" x14ac:dyDescent="0.2"/>
    <row r="41775" ht="10.199999999999999" hidden="1" x14ac:dyDescent="0.2"/>
    <row r="41776" ht="10.199999999999999" hidden="1" x14ac:dyDescent="0.2"/>
    <row r="41777" ht="10.199999999999999" hidden="1" x14ac:dyDescent="0.2"/>
    <row r="41778" ht="10.199999999999999" hidden="1" x14ac:dyDescent="0.2"/>
    <row r="41779" ht="10.199999999999999" hidden="1" x14ac:dyDescent="0.2"/>
    <row r="41780" ht="10.199999999999999" hidden="1" x14ac:dyDescent="0.2"/>
    <row r="41781" ht="10.199999999999999" hidden="1" x14ac:dyDescent="0.2"/>
    <row r="41782" ht="10.199999999999999" hidden="1" x14ac:dyDescent="0.2"/>
    <row r="41783" ht="10.199999999999999" hidden="1" x14ac:dyDescent="0.2"/>
    <row r="41784" ht="10.199999999999999" hidden="1" x14ac:dyDescent="0.2"/>
    <row r="41785" ht="10.199999999999999" hidden="1" x14ac:dyDescent="0.2"/>
    <row r="41786" ht="10.199999999999999" hidden="1" x14ac:dyDescent="0.2"/>
    <row r="41787" ht="10.199999999999999" hidden="1" x14ac:dyDescent="0.2"/>
    <row r="41788" ht="10.199999999999999" hidden="1" x14ac:dyDescent="0.2"/>
    <row r="41789" ht="10.199999999999999" hidden="1" x14ac:dyDescent="0.2"/>
    <row r="41790" ht="10.199999999999999" hidden="1" x14ac:dyDescent="0.2"/>
    <row r="41791" ht="10.199999999999999" hidden="1" x14ac:dyDescent="0.2"/>
    <row r="41792" ht="10.199999999999999" hidden="1" x14ac:dyDescent="0.2"/>
    <row r="41793" ht="10.199999999999999" hidden="1" x14ac:dyDescent="0.2"/>
    <row r="41794" ht="10.199999999999999" hidden="1" x14ac:dyDescent="0.2"/>
    <row r="41795" ht="10.199999999999999" hidden="1" x14ac:dyDescent="0.2"/>
    <row r="41796" ht="10.199999999999999" hidden="1" x14ac:dyDescent="0.2"/>
    <row r="41797" ht="10.199999999999999" hidden="1" x14ac:dyDescent="0.2"/>
    <row r="41798" ht="10.199999999999999" hidden="1" x14ac:dyDescent="0.2"/>
    <row r="41799" ht="10.199999999999999" hidden="1" x14ac:dyDescent="0.2"/>
    <row r="41800" ht="10.199999999999999" hidden="1" x14ac:dyDescent="0.2"/>
    <row r="41801" ht="10.199999999999999" hidden="1" x14ac:dyDescent="0.2"/>
    <row r="41802" ht="10.199999999999999" hidden="1" x14ac:dyDescent="0.2"/>
    <row r="41803" ht="10.199999999999999" hidden="1" x14ac:dyDescent="0.2"/>
    <row r="41804" ht="10.199999999999999" hidden="1" x14ac:dyDescent="0.2"/>
    <row r="41805" ht="10.199999999999999" hidden="1" x14ac:dyDescent="0.2"/>
    <row r="41806" ht="10.199999999999999" hidden="1" x14ac:dyDescent="0.2"/>
    <row r="41807" ht="10.199999999999999" hidden="1" x14ac:dyDescent="0.2"/>
    <row r="41808" ht="10.199999999999999" hidden="1" x14ac:dyDescent="0.2"/>
    <row r="41809" ht="10.199999999999999" hidden="1" x14ac:dyDescent="0.2"/>
    <row r="41810" ht="10.199999999999999" hidden="1" x14ac:dyDescent="0.2"/>
    <row r="41811" ht="10.199999999999999" hidden="1" x14ac:dyDescent="0.2"/>
    <row r="41812" ht="10.199999999999999" hidden="1" x14ac:dyDescent="0.2"/>
    <row r="41813" ht="10.199999999999999" hidden="1" x14ac:dyDescent="0.2"/>
    <row r="41814" ht="10.199999999999999" hidden="1" x14ac:dyDescent="0.2"/>
    <row r="41815" ht="10.199999999999999" hidden="1" x14ac:dyDescent="0.2"/>
    <row r="41816" ht="10.199999999999999" hidden="1" x14ac:dyDescent="0.2"/>
    <row r="41817" ht="10.199999999999999" hidden="1" x14ac:dyDescent="0.2"/>
    <row r="41818" ht="10.199999999999999" hidden="1" x14ac:dyDescent="0.2"/>
    <row r="41819" ht="10.199999999999999" hidden="1" x14ac:dyDescent="0.2"/>
    <row r="41820" ht="10.199999999999999" hidden="1" x14ac:dyDescent="0.2"/>
    <row r="41821" ht="10.199999999999999" hidden="1" x14ac:dyDescent="0.2"/>
    <row r="41822" ht="10.199999999999999" hidden="1" x14ac:dyDescent="0.2"/>
    <row r="41823" ht="10.199999999999999" hidden="1" x14ac:dyDescent="0.2"/>
    <row r="41824" ht="10.199999999999999" hidden="1" x14ac:dyDescent="0.2"/>
    <row r="41825" ht="10.199999999999999" hidden="1" x14ac:dyDescent="0.2"/>
    <row r="41826" ht="10.199999999999999" hidden="1" x14ac:dyDescent="0.2"/>
    <row r="41827" ht="10.199999999999999" hidden="1" x14ac:dyDescent="0.2"/>
    <row r="41828" ht="10.199999999999999" hidden="1" x14ac:dyDescent="0.2"/>
    <row r="41829" ht="10.199999999999999" hidden="1" x14ac:dyDescent="0.2"/>
    <row r="41830" ht="10.199999999999999" hidden="1" x14ac:dyDescent="0.2"/>
    <row r="41831" ht="10.199999999999999" hidden="1" x14ac:dyDescent="0.2"/>
    <row r="41832" ht="10.199999999999999" hidden="1" x14ac:dyDescent="0.2"/>
    <row r="41833" ht="10.199999999999999" hidden="1" x14ac:dyDescent="0.2"/>
    <row r="41834" ht="10.199999999999999" hidden="1" x14ac:dyDescent="0.2"/>
    <row r="41835" ht="10.199999999999999" hidden="1" x14ac:dyDescent="0.2"/>
    <row r="41836" ht="10.199999999999999" hidden="1" x14ac:dyDescent="0.2"/>
    <row r="41837" ht="10.199999999999999" hidden="1" x14ac:dyDescent="0.2"/>
    <row r="41838" ht="10.199999999999999" hidden="1" x14ac:dyDescent="0.2"/>
    <row r="41839" ht="10.199999999999999" hidden="1" x14ac:dyDescent="0.2"/>
    <row r="41840" ht="10.199999999999999" hidden="1" x14ac:dyDescent="0.2"/>
    <row r="41841" ht="10.199999999999999" hidden="1" x14ac:dyDescent="0.2"/>
    <row r="41842" ht="10.199999999999999" hidden="1" x14ac:dyDescent="0.2"/>
    <row r="41843" ht="10.199999999999999" hidden="1" x14ac:dyDescent="0.2"/>
    <row r="41844" ht="10.199999999999999" hidden="1" x14ac:dyDescent="0.2"/>
    <row r="41845" ht="10.199999999999999" hidden="1" x14ac:dyDescent="0.2"/>
    <row r="41846" ht="10.199999999999999" hidden="1" x14ac:dyDescent="0.2"/>
    <row r="41847" ht="10.199999999999999" hidden="1" x14ac:dyDescent="0.2"/>
    <row r="41848" ht="10.199999999999999" hidden="1" x14ac:dyDescent="0.2"/>
    <row r="41849" ht="10.199999999999999" hidden="1" x14ac:dyDescent="0.2"/>
    <row r="41850" ht="10.199999999999999" hidden="1" x14ac:dyDescent="0.2"/>
    <row r="41851" ht="10.199999999999999" hidden="1" x14ac:dyDescent="0.2"/>
    <row r="41852" ht="10.199999999999999" hidden="1" x14ac:dyDescent="0.2"/>
    <row r="41853" ht="10.199999999999999" hidden="1" x14ac:dyDescent="0.2"/>
    <row r="41854" ht="10.199999999999999" hidden="1" x14ac:dyDescent="0.2"/>
    <row r="41855" ht="10.199999999999999" hidden="1" x14ac:dyDescent="0.2"/>
    <row r="41856" ht="10.199999999999999" hidden="1" x14ac:dyDescent="0.2"/>
    <row r="41857" ht="10.199999999999999" hidden="1" x14ac:dyDescent="0.2"/>
    <row r="41858" ht="10.199999999999999" hidden="1" x14ac:dyDescent="0.2"/>
    <row r="41859" ht="10.199999999999999" hidden="1" x14ac:dyDescent="0.2"/>
    <row r="41860" ht="10.199999999999999" hidden="1" x14ac:dyDescent="0.2"/>
    <row r="41861" ht="10.199999999999999" hidden="1" x14ac:dyDescent="0.2"/>
    <row r="41862" ht="10.199999999999999" hidden="1" x14ac:dyDescent="0.2"/>
    <row r="41863" ht="10.199999999999999" hidden="1" x14ac:dyDescent="0.2"/>
    <row r="41864" ht="10.199999999999999" hidden="1" x14ac:dyDescent="0.2"/>
    <row r="41865" ht="10.199999999999999" hidden="1" x14ac:dyDescent="0.2"/>
    <row r="41866" ht="10.199999999999999" hidden="1" x14ac:dyDescent="0.2"/>
    <row r="41867" ht="10.199999999999999" hidden="1" x14ac:dyDescent="0.2"/>
    <row r="41868" ht="10.199999999999999" hidden="1" x14ac:dyDescent="0.2"/>
    <row r="41869" ht="10.199999999999999" hidden="1" x14ac:dyDescent="0.2"/>
    <row r="41870" ht="10.199999999999999" hidden="1" x14ac:dyDescent="0.2"/>
    <row r="41871" ht="10.199999999999999" hidden="1" x14ac:dyDescent="0.2"/>
    <row r="41872" ht="10.199999999999999" hidden="1" x14ac:dyDescent="0.2"/>
    <row r="41873" ht="10.199999999999999" hidden="1" x14ac:dyDescent="0.2"/>
    <row r="41874" ht="10.199999999999999" hidden="1" x14ac:dyDescent="0.2"/>
    <row r="41875" ht="10.199999999999999" hidden="1" x14ac:dyDescent="0.2"/>
    <row r="41876" ht="10.199999999999999" hidden="1" x14ac:dyDescent="0.2"/>
    <row r="41877" ht="10.199999999999999" hidden="1" x14ac:dyDescent="0.2"/>
    <row r="41878" ht="10.199999999999999" hidden="1" x14ac:dyDescent="0.2"/>
    <row r="41879" ht="10.199999999999999" hidden="1" x14ac:dyDescent="0.2"/>
    <row r="41880" ht="10.199999999999999" hidden="1" x14ac:dyDescent="0.2"/>
    <row r="41881" ht="10.199999999999999" hidden="1" x14ac:dyDescent="0.2"/>
    <row r="41882" ht="10.199999999999999" hidden="1" x14ac:dyDescent="0.2"/>
    <row r="41883" ht="10.199999999999999" hidden="1" x14ac:dyDescent="0.2"/>
    <row r="41884" ht="10.199999999999999" hidden="1" x14ac:dyDescent="0.2"/>
    <row r="41885" ht="10.199999999999999" hidden="1" x14ac:dyDescent="0.2"/>
    <row r="41886" ht="10.199999999999999" hidden="1" x14ac:dyDescent="0.2"/>
    <row r="41887" ht="10.199999999999999" hidden="1" x14ac:dyDescent="0.2"/>
    <row r="41888" ht="10.199999999999999" hidden="1" x14ac:dyDescent="0.2"/>
    <row r="41889" ht="10.199999999999999" hidden="1" x14ac:dyDescent="0.2"/>
    <row r="41890" ht="10.199999999999999" hidden="1" x14ac:dyDescent="0.2"/>
    <row r="41891" ht="10.199999999999999" hidden="1" x14ac:dyDescent="0.2"/>
    <row r="41892" ht="10.199999999999999" hidden="1" x14ac:dyDescent="0.2"/>
    <row r="41893" ht="10.199999999999999" hidden="1" x14ac:dyDescent="0.2"/>
    <row r="41894" ht="10.199999999999999" hidden="1" x14ac:dyDescent="0.2"/>
    <row r="41895" ht="10.199999999999999" hidden="1" x14ac:dyDescent="0.2"/>
    <row r="41896" ht="10.199999999999999" hidden="1" x14ac:dyDescent="0.2"/>
    <row r="41897" ht="10.199999999999999" hidden="1" x14ac:dyDescent="0.2"/>
    <row r="41898" ht="10.199999999999999" hidden="1" x14ac:dyDescent="0.2"/>
    <row r="41899" ht="10.199999999999999" hidden="1" x14ac:dyDescent="0.2"/>
    <row r="41900" ht="10.199999999999999" hidden="1" x14ac:dyDescent="0.2"/>
    <row r="41901" ht="10.199999999999999" hidden="1" x14ac:dyDescent="0.2"/>
    <row r="41902" ht="10.199999999999999" hidden="1" x14ac:dyDescent="0.2"/>
    <row r="41903" ht="10.199999999999999" hidden="1" x14ac:dyDescent="0.2"/>
    <row r="41904" ht="10.199999999999999" hidden="1" x14ac:dyDescent="0.2"/>
    <row r="41905" ht="10.199999999999999" hidden="1" x14ac:dyDescent="0.2"/>
    <row r="41906" ht="10.199999999999999" hidden="1" x14ac:dyDescent="0.2"/>
    <row r="41907" ht="10.199999999999999" hidden="1" x14ac:dyDescent="0.2"/>
    <row r="41908" ht="10.199999999999999" hidden="1" x14ac:dyDescent="0.2"/>
    <row r="41909" ht="10.199999999999999" hidden="1" x14ac:dyDescent="0.2"/>
    <row r="41910" ht="10.199999999999999" hidden="1" x14ac:dyDescent="0.2"/>
    <row r="41911" ht="10.199999999999999" hidden="1" x14ac:dyDescent="0.2"/>
    <row r="41912" ht="10.199999999999999" hidden="1" x14ac:dyDescent="0.2"/>
    <row r="41913" ht="10.199999999999999" hidden="1" x14ac:dyDescent="0.2"/>
    <row r="41914" ht="10.199999999999999" hidden="1" x14ac:dyDescent="0.2"/>
    <row r="41915" ht="10.199999999999999" hidden="1" x14ac:dyDescent="0.2"/>
    <row r="41916" ht="10.199999999999999" hidden="1" x14ac:dyDescent="0.2"/>
    <row r="41917" ht="10.199999999999999" hidden="1" x14ac:dyDescent="0.2"/>
    <row r="41918" ht="10.199999999999999" hidden="1" x14ac:dyDescent="0.2"/>
    <row r="41919" ht="10.199999999999999" hidden="1" x14ac:dyDescent="0.2"/>
    <row r="41920" ht="10.199999999999999" hidden="1" x14ac:dyDescent="0.2"/>
    <row r="41921" ht="10.199999999999999" hidden="1" x14ac:dyDescent="0.2"/>
    <row r="41922" ht="10.199999999999999" hidden="1" x14ac:dyDescent="0.2"/>
    <row r="41923" ht="10.199999999999999" hidden="1" x14ac:dyDescent="0.2"/>
    <row r="41924" ht="10.199999999999999" hidden="1" x14ac:dyDescent="0.2"/>
    <row r="41925" ht="10.199999999999999" hidden="1" x14ac:dyDescent="0.2"/>
    <row r="41926" ht="10.199999999999999" hidden="1" x14ac:dyDescent="0.2"/>
    <row r="41927" ht="10.199999999999999" hidden="1" x14ac:dyDescent="0.2"/>
    <row r="41928" ht="10.199999999999999" hidden="1" x14ac:dyDescent="0.2"/>
    <row r="41929" ht="10.199999999999999" hidden="1" x14ac:dyDescent="0.2"/>
    <row r="41930" ht="10.199999999999999" hidden="1" x14ac:dyDescent="0.2"/>
    <row r="41931" ht="10.199999999999999" hidden="1" x14ac:dyDescent="0.2"/>
    <row r="41932" ht="10.199999999999999" hidden="1" x14ac:dyDescent="0.2"/>
    <row r="41933" ht="10.199999999999999" hidden="1" x14ac:dyDescent="0.2"/>
    <row r="41934" ht="10.199999999999999" hidden="1" x14ac:dyDescent="0.2"/>
    <row r="41935" ht="10.199999999999999" hidden="1" x14ac:dyDescent="0.2"/>
    <row r="41936" ht="10.199999999999999" hidden="1" x14ac:dyDescent="0.2"/>
    <row r="41937" ht="10.199999999999999" hidden="1" x14ac:dyDescent="0.2"/>
    <row r="41938" ht="10.199999999999999" hidden="1" x14ac:dyDescent="0.2"/>
    <row r="41939" ht="10.199999999999999" hidden="1" x14ac:dyDescent="0.2"/>
    <row r="41940" ht="10.199999999999999" hidden="1" x14ac:dyDescent="0.2"/>
    <row r="41941" ht="10.199999999999999" hidden="1" x14ac:dyDescent="0.2"/>
    <row r="41942" ht="10.199999999999999" hidden="1" x14ac:dyDescent="0.2"/>
    <row r="41943" ht="10.199999999999999" hidden="1" x14ac:dyDescent="0.2"/>
    <row r="41944" ht="10.199999999999999" hidden="1" x14ac:dyDescent="0.2"/>
    <row r="41945" ht="10.199999999999999" hidden="1" x14ac:dyDescent="0.2"/>
    <row r="41946" ht="10.199999999999999" hidden="1" x14ac:dyDescent="0.2"/>
    <row r="41947" ht="10.199999999999999" hidden="1" x14ac:dyDescent="0.2"/>
    <row r="41948" ht="10.199999999999999" hidden="1" x14ac:dyDescent="0.2"/>
    <row r="41949" ht="10.199999999999999" hidden="1" x14ac:dyDescent="0.2"/>
    <row r="41950" ht="10.199999999999999" hidden="1" x14ac:dyDescent="0.2"/>
    <row r="41951" ht="10.199999999999999" hidden="1" x14ac:dyDescent="0.2"/>
    <row r="41952" ht="10.199999999999999" hidden="1" x14ac:dyDescent="0.2"/>
    <row r="41953" ht="10.199999999999999" hidden="1" x14ac:dyDescent="0.2"/>
    <row r="41954" ht="10.199999999999999" hidden="1" x14ac:dyDescent="0.2"/>
    <row r="41955" ht="10.199999999999999" hidden="1" x14ac:dyDescent="0.2"/>
    <row r="41956" ht="10.199999999999999" hidden="1" x14ac:dyDescent="0.2"/>
    <row r="41957" ht="10.199999999999999" hidden="1" x14ac:dyDescent="0.2"/>
    <row r="41958" ht="10.199999999999999" hidden="1" x14ac:dyDescent="0.2"/>
    <row r="41959" ht="10.199999999999999" hidden="1" x14ac:dyDescent="0.2"/>
    <row r="41960" ht="10.199999999999999" hidden="1" x14ac:dyDescent="0.2"/>
    <row r="41961" ht="10.199999999999999" hidden="1" x14ac:dyDescent="0.2"/>
    <row r="41962" ht="10.199999999999999" hidden="1" x14ac:dyDescent="0.2"/>
    <row r="41963" ht="10.199999999999999" hidden="1" x14ac:dyDescent="0.2"/>
    <row r="41964" ht="10.199999999999999" hidden="1" x14ac:dyDescent="0.2"/>
    <row r="41965" ht="10.199999999999999" hidden="1" x14ac:dyDescent="0.2"/>
    <row r="41966" ht="10.199999999999999" hidden="1" x14ac:dyDescent="0.2"/>
    <row r="41967" ht="10.199999999999999" hidden="1" x14ac:dyDescent="0.2"/>
    <row r="41968" ht="10.199999999999999" hidden="1" x14ac:dyDescent="0.2"/>
    <row r="41969" ht="10.199999999999999" hidden="1" x14ac:dyDescent="0.2"/>
    <row r="41970" ht="10.199999999999999" hidden="1" x14ac:dyDescent="0.2"/>
    <row r="41971" ht="10.199999999999999" hidden="1" x14ac:dyDescent="0.2"/>
    <row r="41972" ht="10.199999999999999" hidden="1" x14ac:dyDescent="0.2"/>
    <row r="41973" ht="10.199999999999999" hidden="1" x14ac:dyDescent="0.2"/>
    <row r="41974" ht="10.199999999999999" hidden="1" x14ac:dyDescent="0.2"/>
    <row r="41975" ht="10.199999999999999" hidden="1" x14ac:dyDescent="0.2"/>
    <row r="41976" ht="10.199999999999999" hidden="1" x14ac:dyDescent="0.2"/>
    <row r="41977" ht="10.199999999999999" hidden="1" x14ac:dyDescent="0.2"/>
    <row r="41978" ht="10.199999999999999" hidden="1" x14ac:dyDescent="0.2"/>
    <row r="41979" ht="10.199999999999999" hidden="1" x14ac:dyDescent="0.2"/>
    <row r="41980" ht="10.199999999999999" hidden="1" x14ac:dyDescent="0.2"/>
    <row r="41981" ht="10.199999999999999" hidden="1" x14ac:dyDescent="0.2"/>
    <row r="41982" ht="10.199999999999999" hidden="1" x14ac:dyDescent="0.2"/>
    <row r="41983" ht="10.199999999999999" hidden="1" x14ac:dyDescent="0.2"/>
    <row r="41984" ht="10.199999999999999" hidden="1" x14ac:dyDescent="0.2"/>
    <row r="41985" ht="10.199999999999999" hidden="1" x14ac:dyDescent="0.2"/>
    <row r="41986" ht="10.199999999999999" hidden="1" x14ac:dyDescent="0.2"/>
    <row r="41987" ht="10.199999999999999" hidden="1" x14ac:dyDescent="0.2"/>
    <row r="41988" ht="10.199999999999999" hidden="1" x14ac:dyDescent="0.2"/>
    <row r="41989" ht="10.199999999999999" hidden="1" x14ac:dyDescent="0.2"/>
    <row r="41990" ht="10.199999999999999" hidden="1" x14ac:dyDescent="0.2"/>
    <row r="41991" ht="10.199999999999999" hidden="1" x14ac:dyDescent="0.2"/>
    <row r="41992" ht="10.199999999999999" hidden="1" x14ac:dyDescent="0.2"/>
    <row r="41993" ht="10.199999999999999" hidden="1" x14ac:dyDescent="0.2"/>
    <row r="41994" ht="10.199999999999999" hidden="1" x14ac:dyDescent="0.2"/>
    <row r="41995" ht="10.199999999999999" hidden="1" x14ac:dyDescent="0.2"/>
    <row r="41996" ht="10.199999999999999" hidden="1" x14ac:dyDescent="0.2"/>
    <row r="41997" ht="10.199999999999999" hidden="1" x14ac:dyDescent="0.2"/>
    <row r="41998" ht="10.199999999999999" hidden="1" x14ac:dyDescent="0.2"/>
    <row r="41999" ht="10.199999999999999" hidden="1" x14ac:dyDescent="0.2"/>
    <row r="42000" ht="10.199999999999999" hidden="1" x14ac:dyDescent="0.2"/>
    <row r="42001" ht="10.199999999999999" hidden="1" x14ac:dyDescent="0.2"/>
    <row r="42002" ht="10.199999999999999" hidden="1" x14ac:dyDescent="0.2"/>
    <row r="42003" ht="10.199999999999999" hidden="1" x14ac:dyDescent="0.2"/>
    <row r="42004" ht="10.199999999999999" hidden="1" x14ac:dyDescent="0.2"/>
    <row r="42005" ht="10.199999999999999" hidden="1" x14ac:dyDescent="0.2"/>
    <row r="42006" ht="10.199999999999999" hidden="1" x14ac:dyDescent="0.2"/>
    <row r="42007" ht="10.199999999999999" hidden="1" x14ac:dyDescent="0.2"/>
    <row r="42008" ht="10.199999999999999" hidden="1" x14ac:dyDescent="0.2"/>
    <row r="42009" ht="10.199999999999999" hidden="1" x14ac:dyDescent="0.2"/>
    <row r="42010" ht="10.199999999999999" hidden="1" x14ac:dyDescent="0.2"/>
    <row r="42011" ht="10.199999999999999" hidden="1" x14ac:dyDescent="0.2"/>
    <row r="42012" ht="10.199999999999999" hidden="1" x14ac:dyDescent="0.2"/>
    <row r="42013" ht="10.199999999999999" hidden="1" x14ac:dyDescent="0.2"/>
    <row r="42014" ht="10.199999999999999" hidden="1" x14ac:dyDescent="0.2"/>
    <row r="42015" ht="10.199999999999999" hidden="1" x14ac:dyDescent="0.2"/>
    <row r="42016" ht="10.199999999999999" hidden="1" x14ac:dyDescent="0.2"/>
    <row r="42017" ht="10.199999999999999" hidden="1" x14ac:dyDescent="0.2"/>
    <row r="42018" ht="10.199999999999999" hidden="1" x14ac:dyDescent="0.2"/>
    <row r="42019" ht="10.199999999999999" hidden="1" x14ac:dyDescent="0.2"/>
    <row r="42020" ht="10.199999999999999" hidden="1" x14ac:dyDescent="0.2"/>
    <row r="42021" ht="10.199999999999999" hidden="1" x14ac:dyDescent="0.2"/>
    <row r="42022" ht="10.199999999999999" hidden="1" x14ac:dyDescent="0.2"/>
    <row r="42023" ht="10.199999999999999" hidden="1" x14ac:dyDescent="0.2"/>
    <row r="42024" ht="10.199999999999999" hidden="1" x14ac:dyDescent="0.2"/>
    <row r="42025" ht="10.199999999999999" hidden="1" x14ac:dyDescent="0.2"/>
    <row r="42026" ht="10.199999999999999" hidden="1" x14ac:dyDescent="0.2"/>
    <row r="42027" ht="10.199999999999999" hidden="1" x14ac:dyDescent="0.2"/>
    <row r="42028" ht="10.199999999999999" hidden="1" x14ac:dyDescent="0.2"/>
    <row r="42029" ht="10.199999999999999" hidden="1" x14ac:dyDescent="0.2"/>
    <row r="42030" ht="10.199999999999999" hidden="1" x14ac:dyDescent="0.2"/>
    <row r="42031" ht="10.199999999999999" hidden="1" x14ac:dyDescent="0.2"/>
    <row r="42032" ht="10.199999999999999" hidden="1" x14ac:dyDescent="0.2"/>
    <row r="42033" ht="10.199999999999999" hidden="1" x14ac:dyDescent="0.2"/>
    <row r="42034" ht="10.199999999999999" hidden="1" x14ac:dyDescent="0.2"/>
    <row r="42035" ht="10.199999999999999" hidden="1" x14ac:dyDescent="0.2"/>
    <row r="42036" ht="10.199999999999999" hidden="1" x14ac:dyDescent="0.2"/>
    <row r="42037" ht="10.199999999999999" hidden="1" x14ac:dyDescent="0.2"/>
    <row r="42038" ht="10.199999999999999" hidden="1" x14ac:dyDescent="0.2"/>
    <row r="42039" ht="10.199999999999999" hidden="1" x14ac:dyDescent="0.2"/>
    <row r="42040" ht="10.199999999999999" hidden="1" x14ac:dyDescent="0.2"/>
    <row r="42041" ht="10.199999999999999" hidden="1" x14ac:dyDescent="0.2"/>
    <row r="42042" ht="10.199999999999999" hidden="1" x14ac:dyDescent="0.2"/>
    <row r="42043" ht="10.199999999999999" hidden="1" x14ac:dyDescent="0.2"/>
    <row r="42044" ht="10.199999999999999" hidden="1" x14ac:dyDescent="0.2"/>
    <row r="42045" ht="10.199999999999999" hidden="1" x14ac:dyDescent="0.2"/>
    <row r="42046" ht="10.199999999999999" hidden="1" x14ac:dyDescent="0.2"/>
    <row r="42047" ht="10.199999999999999" hidden="1" x14ac:dyDescent="0.2"/>
    <row r="42048" ht="10.199999999999999" hidden="1" x14ac:dyDescent="0.2"/>
    <row r="42049" ht="10.199999999999999" hidden="1" x14ac:dyDescent="0.2"/>
    <row r="42050" ht="10.199999999999999" hidden="1" x14ac:dyDescent="0.2"/>
    <row r="42051" ht="10.199999999999999" hidden="1" x14ac:dyDescent="0.2"/>
    <row r="42052" ht="10.199999999999999" hidden="1" x14ac:dyDescent="0.2"/>
    <row r="42053" ht="10.199999999999999" hidden="1" x14ac:dyDescent="0.2"/>
    <row r="42054" ht="10.199999999999999" hidden="1" x14ac:dyDescent="0.2"/>
    <row r="42055" ht="10.199999999999999" hidden="1" x14ac:dyDescent="0.2"/>
    <row r="42056" ht="10.199999999999999" hidden="1" x14ac:dyDescent="0.2"/>
    <row r="42057" ht="10.199999999999999" hidden="1" x14ac:dyDescent="0.2"/>
    <row r="42058" ht="10.199999999999999" hidden="1" x14ac:dyDescent="0.2"/>
    <row r="42059" ht="10.199999999999999" hidden="1" x14ac:dyDescent="0.2"/>
    <row r="42060" ht="10.199999999999999" hidden="1" x14ac:dyDescent="0.2"/>
    <row r="42061" ht="10.199999999999999" hidden="1" x14ac:dyDescent="0.2"/>
    <row r="42062" ht="10.199999999999999" hidden="1" x14ac:dyDescent="0.2"/>
    <row r="42063" ht="10.199999999999999" hidden="1" x14ac:dyDescent="0.2"/>
    <row r="42064" ht="10.199999999999999" hidden="1" x14ac:dyDescent="0.2"/>
    <row r="42065" ht="10.199999999999999" hidden="1" x14ac:dyDescent="0.2"/>
    <row r="42066" ht="10.199999999999999" hidden="1" x14ac:dyDescent="0.2"/>
    <row r="42067" ht="10.199999999999999" hidden="1" x14ac:dyDescent="0.2"/>
    <row r="42068" ht="10.199999999999999" hidden="1" x14ac:dyDescent="0.2"/>
    <row r="42069" ht="10.199999999999999" hidden="1" x14ac:dyDescent="0.2"/>
    <row r="42070" ht="10.199999999999999" hidden="1" x14ac:dyDescent="0.2"/>
    <row r="42071" ht="10.199999999999999" hidden="1" x14ac:dyDescent="0.2"/>
    <row r="42072" ht="10.199999999999999" hidden="1" x14ac:dyDescent="0.2"/>
    <row r="42073" ht="10.199999999999999" hidden="1" x14ac:dyDescent="0.2"/>
    <row r="42074" ht="10.199999999999999" hidden="1" x14ac:dyDescent="0.2"/>
    <row r="42075" ht="10.199999999999999" hidden="1" x14ac:dyDescent="0.2"/>
    <row r="42076" ht="10.199999999999999" hidden="1" x14ac:dyDescent="0.2"/>
    <row r="42077" ht="10.199999999999999" hidden="1" x14ac:dyDescent="0.2"/>
    <row r="42078" ht="10.199999999999999" hidden="1" x14ac:dyDescent="0.2"/>
    <row r="42079" ht="10.199999999999999" hidden="1" x14ac:dyDescent="0.2"/>
    <row r="42080" ht="10.199999999999999" hidden="1" x14ac:dyDescent="0.2"/>
    <row r="42081" ht="10.199999999999999" hidden="1" x14ac:dyDescent="0.2"/>
    <row r="42082" ht="10.199999999999999" hidden="1" x14ac:dyDescent="0.2"/>
    <row r="42083" ht="10.199999999999999" hidden="1" x14ac:dyDescent="0.2"/>
    <row r="42084" ht="10.199999999999999" hidden="1" x14ac:dyDescent="0.2"/>
    <row r="42085" ht="10.199999999999999" hidden="1" x14ac:dyDescent="0.2"/>
    <row r="42086" ht="10.199999999999999" hidden="1" x14ac:dyDescent="0.2"/>
    <row r="42087" ht="10.199999999999999" hidden="1" x14ac:dyDescent="0.2"/>
    <row r="42088" ht="10.199999999999999" hidden="1" x14ac:dyDescent="0.2"/>
    <row r="42089" ht="10.199999999999999" hidden="1" x14ac:dyDescent="0.2"/>
    <row r="42090" ht="10.199999999999999" hidden="1" x14ac:dyDescent="0.2"/>
    <row r="42091" ht="10.199999999999999" hidden="1" x14ac:dyDescent="0.2"/>
    <row r="42092" ht="10.199999999999999" hidden="1" x14ac:dyDescent="0.2"/>
    <row r="42093" ht="10.199999999999999" hidden="1" x14ac:dyDescent="0.2"/>
    <row r="42094" ht="10.199999999999999" hidden="1" x14ac:dyDescent="0.2"/>
    <row r="42095" ht="10.199999999999999" hidden="1" x14ac:dyDescent="0.2"/>
    <row r="42096" ht="10.199999999999999" hidden="1" x14ac:dyDescent="0.2"/>
    <row r="42097" ht="10.199999999999999" hidden="1" x14ac:dyDescent="0.2"/>
    <row r="42098" ht="10.199999999999999" hidden="1" x14ac:dyDescent="0.2"/>
    <row r="42099" ht="10.199999999999999" hidden="1" x14ac:dyDescent="0.2"/>
    <row r="42100" ht="10.199999999999999" hidden="1" x14ac:dyDescent="0.2"/>
    <row r="42101" ht="10.199999999999999" hidden="1" x14ac:dyDescent="0.2"/>
    <row r="42102" ht="10.199999999999999" hidden="1" x14ac:dyDescent="0.2"/>
    <row r="42103" ht="10.199999999999999" hidden="1" x14ac:dyDescent="0.2"/>
    <row r="42104" ht="10.199999999999999" hidden="1" x14ac:dyDescent="0.2"/>
    <row r="42105" ht="10.199999999999999" hidden="1" x14ac:dyDescent="0.2"/>
    <row r="42106" ht="10.199999999999999" hidden="1" x14ac:dyDescent="0.2"/>
    <row r="42107" ht="10.199999999999999" hidden="1" x14ac:dyDescent="0.2"/>
    <row r="42108" ht="10.199999999999999" hidden="1" x14ac:dyDescent="0.2"/>
    <row r="42109" ht="10.199999999999999" hidden="1" x14ac:dyDescent="0.2"/>
    <row r="42110" ht="10.199999999999999" hidden="1" x14ac:dyDescent="0.2"/>
    <row r="42111" ht="10.199999999999999" hidden="1" x14ac:dyDescent="0.2"/>
    <row r="42112" ht="10.199999999999999" hidden="1" x14ac:dyDescent="0.2"/>
    <row r="42113" ht="10.199999999999999" hidden="1" x14ac:dyDescent="0.2"/>
    <row r="42114" ht="10.199999999999999" hidden="1" x14ac:dyDescent="0.2"/>
    <row r="42115" ht="10.199999999999999" hidden="1" x14ac:dyDescent="0.2"/>
    <row r="42116" ht="10.199999999999999" hidden="1" x14ac:dyDescent="0.2"/>
    <row r="42117" ht="10.199999999999999" hidden="1" x14ac:dyDescent="0.2"/>
    <row r="42118" ht="10.199999999999999" hidden="1" x14ac:dyDescent="0.2"/>
    <row r="42119" ht="10.199999999999999" hidden="1" x14ac:dyDescent="0.2"/>
    <row r="42120" ht="10.199999999999999" hidden="1" x14ac:dyDescent="0.2"/>
    <row r="42121" ht="10.199999999999999" hidden="1" x14ac:dyDescent="0.2"/>
    <row r="42122" ht="10.199999999999999" hidden="1" x14ac:dyDescent="0.2"/>
    <row r="42123" ht="10.199999999999999" hidden="1" x14ac:dyDescent="0.2"/>
    <row r="42124" ht="10.199999999999999" hidden="1" x14ac:dyDescent="0.2"/>
    <row r="42125" ht="10.199999999999999" hidden="1" x14ac:dyDescent="0.2"/>
    <row r="42126" ht="10.199999999999999" hidden="1" x14ac:dyDescent="0.2"/>
    <row r="42127" ht="10.199999999999999" hidden="1" x14ac:dyDescent="0.2"/>
    <row r="42128" ht="10.199999999999999" hidden="1" x14ac:dyDescent="0.2"/>
    <row r="42129" ht="10.199999999999999" hidden="1" x14ac:dyDescent="0.2"/>
    <row r="42130" ht="10.199999999999999" hidden="1" x14ac:dyDescent="0.2"/>
    <row r="42131" ht="10.199999999999999" hidden="1" x14ac:dyDescent="0.2"/>
    <row r="42132" ht="10.199999999999999" hidden="1" x14ac:dyDescent="0.2"/>
    <row r="42133" ht="10.199999999999999" hidden="1" x14ac:dyDescent="0.2"/>
    <row r="42134" ht="10.199999999999999" hidden="1" x14ac:dyDescent="0.2"/>
    <row r="42135" ht="10.199999999999999" hidden="1" x14ac:dyDescent="0.2"/>
    <row r="42136" ht="10.199999999999999" hidden="1" x14ac:dyDescent="0.2"/>
    <row r="42137" ht="10.199999999999999" hidden="1" x14ac:dyDescent="0.2"/>
    <row r="42138" ht="10.199999999999999" hidden="1" x14ac:dyDescent="0.2"/>
    <row r="42139" ht="10.199999999999999" hidden="1" x14ac:dyDescent="0.2"/>
    <row r="42140" ht="10.199999999999999" hidden="1" x14ac:dyDescent="0.2"/>
    <row r="42141" ht="10.199999999999999" hidden="1" x14ac:dyDescent="0.2"/>
    <row r="42142" ht="10.199999999999999" hidden="1" x14ac:dyDescent="0.2"/>
    <row r="42143" ht="10.199999999999999" hidden="1" x14ac:dyDescent="0.2"/>
    <row r="42144" ht="10.199999999999999" hidden="1" x14ac:dyDescent="0.2"/>
    <row r="42145" ht="10.199999999999999" hidden="1" x14ac:dyDescent="0.2"/>
    <row r="42146" ht="10.199999999999999" hidden="1" x14ac:dyDescent="0.2"/>
    <row r="42147" ht="10.199999999999999" hidden="1" x14ac:dyDescent="0.2"/>
    <row r="42148" ht="10.199999999999999" hidden="1" x14ac:dyDescent="0.2"/>
    <row r="42149" ht="10.199999999999999" hidden="1" x14ac:dyDescent="0.2"/>
    <row r="42150" ht="10.199999999999999" hidden="1" x14ac:dyDescent="0.2"/>
    <row r="42151" ht="10.199999999999999" hidden="1" x14ac:dyDescent="0.2"/>
    <row r="42152" ht="10.199999999999999" hidden="1" x14ac:dyDescent="0.2"/>
    <row r="42153" ht="10.199999999999999" hidden="1" x14ac:dyDescent="0.2"/>
    <row r="42154" ht="10.199999999999999" hidden="1" x14ac:dyDescent="0.2"/>
    <row r="42155" ht="10.199999999999999" hidden="1" x14ac:dyDescent="0.2"/>
    <row r="42156" ht="10.199999999999999" hidden="1" x14ac:dyDescent="0.2"/>
    <row r="42157" ht="10.199999999999999" hidden="1" x14ac:dyDescent="0.2"/>
    <row r="42158" ht="10.199999999999999" hidden="1" x14ac:dyDescent="0.2"/>
    <row r="42159" ht="10.199999999999999" hidden="1" x14ac:dyDescent="0.2"/>
    <row r="42160" ht="10.199999999999999" hidden="1" x14ac:dyDescent="0.2"/>
    <row r="42161" ht="10.199999999999999" hidden="1" x14ac:dyDescent="0.2"/>
    <row r="42162" ht="10.199999999999999" hidden="1" x14ac:dyDescent="0.2"/>
    <row r="42163" ht="10.199999999999999" hidden="1" x14ac:dyDescent="0.2"/>
    <row r="42164" ht="10.199999999999999" hidden="1" x14ac:dyDescent="0.2"/>
    <row r="42165" ht="10.199999999999999" hidden="1" x14ac:dyDescent="0.2"/>
    <row r="42166" ht="10.199999999999999" hidden="1" x14ac:dyDescent="0.2"/>
    <row r="42167" ht="10.199999999999999" hidden="1" x14ac:dyDescent="0.2"/>
    <row r="42168" ht="10.199999999999999" hidden="1" x14ac:dyDescent="0.2"/>
    <row r="42169" ht="10.199999999999999" hidden="1" x14ac:dyDescent="0.2"/>
    <row r="42170" ht="10.199999999999999" hidden="1" x14ac:dyDescent="0.2"/>
    <row r="42171" ht="10.199999999999999" hidden="1" x14ac:dyDescent="0.2"/>
    <row r="42172" ht="10.199999999999999" hidden="1" x14ac:dyDescent="0.2"/>
    <row r="42173" ht="10.199999999999999" hidden="1" x14ac:dyDescent="0.2"/>
    <row r="42174" ht="10.199999999999999" hidden="1" x14ac:dyDescent="0.2"/>
    <row r="42175" ht="10.199999999999999" hidden="1" x14ac:dyDescent="0.2"/>
    <row r="42176" ht="10.199999999999999" hidden="1" x14ac:dyDescent="0.2"/>
    <row r="42177" ht="10.199999999999999" hidden="1" x14ac:dyDescent="0.2"/>
    <row r="42178" ht="10.199999999999999" hidden="1" x14ac:dyDescent="0.2"/>
    <row r="42179" ht="10.199999999999999" hidden="1" x14ac:dyDescent="0.2"/>
    <row r="42180" ht="10.199999999999999" hidden="1" x14ac:dyDescent="0.2"/>
    <row r="42181" ht="10.199999999999999" hidden="1" x14ac:dyDescent="0.2"/>
    <row r="42182" ht="10.199999999999999" hidden="1" x14ac:dyDescent="0.2"/>
    <row r="42183" ht="10.199999999999999" hidden="1" x14ac:dyDescent="0.2"/>
    <row r="42184" ht="10.199999999999999" hidden="1" x14ac:dyDescent="0.2"/>
    <row r="42185" ht="10.199999999999999" hidden="1" x14ac:dyDescent="0.2"/>
    <row r="42186" ht="10.199999999999999" hidden="1" x14ac:dyDescent="0.2"/>
    <row r="42187" ht="10.199999999999999" hidden="1" x14ac:dyDescent="0.2"/>
    <row r="42188" ht="10.199999999999999" hidden="1" x14ac:dyDescent="0.2"/>
    <row r="42189" ht="10.199999999999999" hidden="1" x14ac:dyDescent="0.2"/>
    <row r="42190" ht="10.199999999999999" hidden="1" x14ac:dyDescent="0.2"/>
    <row r="42191" ht="10.199999999999999" hidden="1" x14ac:dyDescent="0.2"/>
    <row r="42192" ht="10.199999999999999" hidden="1" x14ac:dyDescent="0.2"/>
    <row r="42193" ht="10.199999999999999" hidden="1" x14ac:dyDescent="0.2"/>
    <row r="42194" ht="10.199999999999999" hidden="1" x14ac:dyDescent="0.2"/>
    <row r="42195" ht="10.199999999999999" hidden="1" x14ac:dyDescent="0.2"/>
    <row r="42196" ht="10.199999999999999" hidden="1" x14ac:dyDescent="0.2"/>
    <row r="42197" ht="10.199999999999999" hidden="1" x14ac:dyDescent="0.2"/>
    <row r="42198" ht="10.199999999999999" hidden="1" x14ac:dyDescent="0.2"/>
    <row r="42199" ht="10.199999999999999" hidden="1" x14ac:dyDescent="0.2"/>
    <row r="42200" ht="10.199999999999999" hidden="1" x14ac:dyDescent="0.2"/>
    <row r="42201" ht="10.199999999999999" hidden="1" x14ac:dyDescent="0.2"/>
    <row r="42202" ht="10.199999999999999" hidden="1" x14ac:dyDescent="0.2"/>
    <row r="42203" ht="10.199999999999999" hidden="1" x14ac:dyDescent="0.2"/>
    <row r="42204" ht="10.199999999999999" hidden="1" x14ac:dyDescent="0.2"/>
    <row r="42205" ht="10.199999999999999" hidden="1" x14ac:dyDescent="0.2"/>
    <row r="42206" ht="10.199999999999999" hidden="1" x14ac:dyDescent="0.2"/>
    <row r="42207" ht="10.199999999999999" hidden="1" x14ac:dyDescent="0.2"/>
    <row r="42208" ht="10.199999999999999" hidden="1" x14ac:dyDescent="0.2"/>
    <row r="42209" ht="10.199999999999999" hidden="1" x14ac:dyDescent="0.2"/>
    <row r="42210" ht="10.199999999999999" hidden="1" x14ac:dyDescent="0.2"/>
    <row r="42211" ht="10.199999999999999" hidden="1" x14ac:dyDescent="0.2"/>
    <row r="42212" ht="10.199999999999999" hidden="1" x14ac:dyDescent="0.2"/>
    <row r="42213" ht="10.199999999999999" hidden="1" x14ac:dyDescent="0.2"/>
    <row r="42214" ht="10.199999999999999" hidden="1" x14ac:dyDescent="0.2"/>
    <row r="42215" ht="10.199999999999999" hidden="1" x14ac:dyDescent="0.2"/>
    <row r="42216" ht="10.199999999999999" hidden="1" x14ac:dyDescent="0.2"/>
    <row r="42217" ht="10.199999999999999" hidden="1" x14ac:dyDescent="0.2"/>
    <row r="42218" ht="10.199999999999999" hidden="1" x14ac:dyDescent="0.2"/>
    <row r="42219" ht="10.199999999999999" hidden="1" x14ac:dyDescent="0.2"/>
    <row r="42220" ht="10.199999999999999" hidden="1" x14ac:dyDescent="0.2"/>
    <row r="42221" ht="10.199999999999999" hidden="1" x14ac:dyDescent="0.2"/>
    <row r="42222" ht="10.199999999999999" hidden="1" x14ac:dyDescent="0.2"/>
    <row r="42223" ht="10.199999999999999" hidden="1" x14ac:dyDescent="0.2"/>
    <row r="42224" ht="10.199999999999999" hidden="1" x14ac:dyDescent="0.2"/>
    <row r="42225" ht="10.199999999999999" hidden="1" x14ac:dyDescent="0.2"/>
    <row r="42226" ht="10.199999999999999" hidden="1" x14ac:dyDescent="0.2"/>
    <row r="42227" ht="10.199999999999999" hidden="1" x14ac:dyDescent="0.2"/>
    <row r="42228" ht="10.199999999999999" hidden="1" x14ac:dyDescent="0.2"/>
    <row r="42229" ht="10.199999999999999" hidden="1" x14ac:dyDescent="0.2"/>
    <row r="42230" ht="10.199999999999999" hidden="1" x14ac:dyDescent="0.2"/>
    <row r="42231" ht="10.199999999999999" hidden="1" x14ac:dyDescent="0.2"/>
    <row r="42232" ht="10.199999999999999" hidden="1" x14ac:dyDescent="0.2"/>
    <row r="42233" ht="10.199999999999999" hidden="1" x14ac:dyDescent="0.2"/>
    <row r="42234" ht="10.199999999999999" hidden="1" x14ac:dyDescent="0.2"/>
    <row r="42235" ht="10.199999999999999" hidden="1" x14ac:dyDescent="0.2"/>
    <row r="42236" ht="10.199999999999999" hidden="1" x14ac:dyDescent="0.2"/>
    <row r="42237" ht="10.199999999999999" hidden="1" x14ac:dyDescent="0.2"/>
    <row r="42238" ht="10.199999999999999" hidden="1" x14ac:dyDescent="0.2"/>
    <row r="42239" ht="10.199999999999999" hidden="1" x14ac:dyDescent="0.2"/>
    <row r="42240" ht="10.199999999999999" hidden="1" x14ac:dyDescent="0.2"/>
    <row r="42241" ht="10.199999999999999" hidden="1" x14ac:dyDescent="0.2"/>
    <row r="42242" ht="10.199999999999999" hidden="1" x14ac:dyDescent="0.2"/>
    <row r="42243" ht="10.199999999999999" hidden="1" x14ac:dyDescent="0.2"/>
    <row r="42244" ht="10.199999999999999" hidden="1" x14ac:dyDescent="0.2"/>
    <row r="42245" ht="10.199999999999999" hidden="1" x14ac:dyDescent="0.2"/>
    <row r="42246" ht="10.199999999999999" hidden="1" x14ac:dyDescent="0.2"/>
    <row r="42247" ht="10.199999999999999" hidden="1" x14ac:dyDescent="0.2"/>
    <row r="42248" ht="10.199999999999999" hidden="1" x14ac:dyDescent="0.2"/>
    <row r="42249" ht="10.199999999999999" hidden="1" x14ac:dyDescent="0.2"/>
    <row r="42250" ht="10.199999999999999" hidden="1" x14ac:dyDescent="0.2"/>
    <row r="42251" ht="10.199999999999999" hidden="1" x14ac:dyDescent="0.2"/>
    <row r="42252" ht="10.199999999999999" hidden="1" x14ac:dyDescent="0.2"/>
    <row r="42253" ht="10.199999999999999" hidden="1" x14ac:dyDescent="0.2"/>
    <row r="42254" ht="10.199999999999999" hidden="1" x14ac:dyDescent="0.2"/>
    <row r="42255" ht="10.199999999999999" hidden="1" x14ac:dyDescent="0.2"/>
    <row r="42256" ht="10.199999999999999" hidden="1" x14ac:dyDescent="0.2"/>
    <row r="42257" ht="10.199999999999999" hidden="1" x14ac:dyDescent="0.2"/>
    <row r="42258" ht="10.199999999999999" hidden="1" x14ac:dyDescent="0.2"/>
    <row r="42259" ht="10.199999999999999" hidden="1" x14ac:dyDescent="0.2"/>
    <row r="42260" ht="10.199999999999999" hidden="1" x14ac:dyDescent="0.2"/>
    <row r="42261" ht="10.199999999999999" hidden="1" x14ac:dyDescent="0.2"/>
    <row r="42262" ht="10.199999999999999" hidden="1" x14ac:dyDescent="0.2"/>
    <row r="42263" ht="10.199999999999999" hidden="1" x14ac:dyDescent="0.2"/>
    <row r="42264" ht="10.199999999999999" hidden="1" x14ac:dyDescent="0.2"/>
    <row r="42265" ht="10.199999999999999" hidden="1" x14ac:dyDescent="0.2"/>
    <row r="42266" ht="10.199999999999999" hidden="1" x14ac:dyDescent="0.2"/>
    <row r="42267" ht="10.199999999999999" hidden="1" x14ac:dyDescent="0.2"/>
    <row r="42268" ht="10.199999999999999" hidden="1" x14ac:dyDescent="0.2"/>
    <row r="42269" ht="10.199999999999999" hidden="1" x14ac:dyDescent="0.2"/>
    <row r="42270" ht="10.199999999999999" hidden="1" x14ac:dyDescent="0.2"/>
    <row r="42271" ht="10.199999999999999" hidden="1" x14ac:dyDescent="0.2"/>
    <row r="42272" ht="10.199999999999999" hidden="1" x14ac:dyDescent="0.2"/>
    <row r="42273" ht="10.199999999999999" hidden="1" x14ac:dyDescent="0.2"/>
    <row r="42274" ht="10.199999999999999" hidden="1" x14ac:dyDescent="0.2"/>
    <row r="42275" ht="10.199999999999999" hidden="1" x14ac:dyDescent="0.2"/>
    <row r="42276" ht="10.199999999999999" hidden="1" x14ac:dyDescent="0.2"/>
    <row r="42277" ht="10.199999999999999" hidden="1" x14ac:dyDescent="0.2"/>
    <row r="42278" ht="10.199999999999999" hidden="1" x14ac:dyDescent="0.2"/>
    <row r="42279" ht="10.199999999999999" hidden="1" x14ac:dyDescent="0.2"/>
    <row r="42280" ht="10.199999999999999" hidden="1" x14ac:dyDescent="0.2"/>
    <row r="42281" ht="10.199999999999999" hidden="1" x14ac:dyDescent="0.2"/>
    <row r="42282" ht="10.199999999999999" hidden="1" x14ac:dyDescent="0.2"/>
    <row r="42283" ht="10.199999999999999" hidden="1" x14ac:dyDescent="0.2"/>
    <row r="42284" ht="10.199999999999999" hidden="1" x14ac:dyDescent="0.2"/>
    <row r="42285" ht="10.199999999999999" hidden="1" x14ac:dyDescent="0.2"/>
    <row r="42286" ht="10.199999999999999" hidden="1" x14ac:dyDescent="0.2"/>
    <row r="42287" ht="10.199999999999999" hidden="1" x14ac:dyDescent="0.2"/>
    <row r="42288" ht="10.199999999999999" hidden="1" x14ac:dyDescent="0.2"/>
    <row r="42289" ht="10.199999999999999" hidden="1" x14ac:dyDescent="0.2"/>
    <row r="42290" ht="10.199999999999999" hidden="1" x14ac:dyDescent="0.2"/>
    <row r="42291" ht="10.199999999999999" hidden="1" x14ac:dyDescent="0.2"/>
    <row r="42292" ht="10.199999999999999" hidden="1" x14ac:dyDescent="0.2"/>
    <row r="42293" ht="10.199999999999999" hidden="1" x14ac:dyDescent="0.2"/>
    <row r="42294" ht="10.199999999999999" hidden="1" x14ac:dyDescent="0.2"/>
    <row r="42295" ht="10.199999999999999" hidden="1" x14ac:dyDescent="0.2"/>
    <row r="42296" ht="10.199999999999999" hidden="1" x14ac:dyDescent="0.2"/>
    <row r="42297" ht="10.199999999999999" hidden="1" x14ac:dyDescent="0.2"/>
    <row r="42298" ht="10.199999999999999" hidden="1" x14ac:dyDescent="0.2"/>
    <row r="42299" ht="10.199999999999999" hidden="1" x14ac:dyDescent="0.2"/>
    <row r="42300" ht="10.199999999999999" hidden="1" x14ac:dyDescent="0.2"/>
    <row r="42301" ht="10.199999999999999" hidden="1" x14ac:dyDescent="0.2"/>
    <row r="42302" ht="10.199999999999999" hidden="1" x14ac:dyDescent="0.2"/>
    <row r="42303" ht="10.199999999999999" hidden="1" x14ac:dyDescent="0.2"/>
    <row r="42304" ht="10.199999999999999" hidden="1" x14ac:dyDescent="0.2"/>
    <row r="42305" ht="10.199999999999999" hidden="1" x14ac:dyDescent="0.2"/>
    <row r="42306" ht="10.199999999999999" hidden="1" x14ac:dyDescent="0.2"/>
    <row r="42307" ht="10.199999999999999" hidden="1" x14ac:dyDescent="0.2"/>
    <row r="42308" ht="10.199999999999999" hidden="1" x14ac:dyDescent="0.2"/>
    <row r="42309" ht="10.199999999999999" hidden="1" x14ac:dyDescent="0.2"/>
    <row r="42310" ht="10.199999999999999" hidden="1" x14ac:dyDescent="0.2"/>
    <row r="42311" ht="10.199999999999999" hidden="1" x14ac:dyDescent="0.2"/>
    <row r="42312" ht="10.199999999999999" hidden="1" x14ac:dyDescent="0.2"/>
    <row r="42313" ht="10.199999999999999" hidden="1" x14ac:dyDescent="0.2"/>
    <row r="42314" ht="10.199999999999999" hidden="1" x14ac:dyDescent="0.2"/>
    <row r="42315" ht="10.199999999999999" hidden="1" x14ac:dyDescent="0.2"/>
    <row r="42316" ht="10.199999999999999" hidden="1" x14ac:dyDescent="0.2"/>
    <row r="42317" ht="10.199999999999999" hidden="1" x14ac:dyDescent="0.2"/>
    <row r="42318" ht="10.199999999999999" hidden="1" x14ac:dyDescent="0.2"/>
    <row r="42319" ht="10.199999999999999" hidden="1" x14ac:dyDescent="0.2"/>
    <row r="42320" ht="10.199999999999999" hidden="1" x14ac:dyDescent="0.2"/>
    <row r="42321" ht="10.199999999999999" hidden="1" x14ac:dyDescent="0.2"/>
    <row r="42322" ht="10.199999999999999" hidden="1" x14ac:dyDescent="0.2"/>
    <row r="42323" ht="10.199999999999999" hidden="1" x14ac:dyDescent="0.2"/>
    <row r="42324" ht="10.199999999999999" hidden="1" x14ac:dyDescent="0.2"/>
    <row r="42325" ht="10.199999999999999" hidden="1" x14ac:dyDescent="0.2"/>
    <row r="42326" ht="10.199999999999999" hidden="1" x14ac:dyDescent="0.2"/>
    <row r="42327" ht="10.199999999999999" hidden="1" x14ac:dyDescent="0.2"/>
    <row r="42328" ht="10.199999999999999" hidden="1" x14ac:dyDescent="0.2"/>
    <row r="42329" ht="10.199999999999999" hidden="1" x14ac:dyDescent="0.2"/>
    <row r="42330" ht="10.199999999999999" hidden="1" x14ac:dyDescent="0.2"/>
    <row r="42331" ht="10.199999999999999" hidden="1" x14ac:dyDescent="0.2"/>
    <row r="42332" ht="10.199999999999999" hidden="1" x14ac:dyDescent="0.2"/>
    <row r="42333" ht="10.199999999999999" hidden="1" x14ac:dyDescent="0.2"/>
    <row r="42334" ht="10.199999999999999" hidden="1" x14ac:dyDescent="0.2"/>
    <row r="42335" ht="10.199999999999999" hidden="1" x14ac:dyDescent="0.2"/>
    <row r="42336" ht="10.199999999999999" hidden="1" x14ac:dyDescent="0.2"/>
    <row r="42337" ht="10.199999999999999" hidden="1" x14ac:dyDescent="0.2"/>
    <row r="42338" ht="10.199999999999999" hidden="1" x14ac:dyDescent="0.2"/>
    <row r="42339" ht="10.199999999999999" hidden="1" x14ac:dyDescent="0.2"/>
    <row r="42340" ht="10.199999999999999" hidden="1" x14ac:dyDescent="0.2"/>
    <row r="42341" ht="10.199999999999999" hidden="1" x14ac:dyDescent="0.2"/>
    <row r="42342" ht="10.199999999999999" hidden="1" x14ac:dyDescent="0.2"/>
    <row r="42343" ht="10.199999999999999" hidden="1" x14ac:dyDescent="0.2"/>
    <row r="42344" ht="10.199999999999999" hidden="1" x14ac:dyDescent="0.2"/>
    <row r="42345" ht="10.199999999999999" hidden="1" x14ac:dyDescent="0.2"/>
    <row r="42346" ht="10.199999999999999" hidden="1" x14ac:dyDescent="0.2"/>
    <row r="42347" ht="10.199999999999999" hidden="1" x14ac:dyDescent="0.2"/>
    <row r="42348" ht="10.199999999999999" hidden="1" x14ac:dyDescent="0.2"/>
    <row r="42349" ht="10.199999999999999" hidden="1" x14ac:dyDescent="0.2"/>
    <row r="42350" ht="10.199999999999999" hidden="1" x14ac:dyDescent="0.2"/>
    <row r="42351" ht="10.199999999999999" hidden="1" x14ac:dyDescent="0.2"/>
    <row r="42352" ht="10.199999999999999" hidden="1" x14ac:dyDescent="0.2"/>
    <row r="42353" ht="10.199999999999999" hidden="1" x14ac:dyDescent="0.2"/>
    <row r="42354" ht="10.199999999999999" hidden="1" x14ac:dyDescent="0.2"/>
    <row r="42355" ht="10.199999999999999" hidden="1" x14ac:dyDescent="0.2"/>
    <row r="42356" ht="10.199999999999999" hidden="1" x14ac:dyDescent="0.2"/>
    <row r="42357" ht="10.199999999999999" hidden="1" x14ac:dyDescent="0.2"/>
    <row r="42358" ht="10.199999999999999" hidden="1" x14ac:dyDescent="0.2"/>
    <row r="42359" ht="10.199999999999999" hidden="1" x14ac:dyDescent="0.2"/>
    <row r="42360" ht="10.199999999999999" hidden="1" x14ac:dyDescent="0.2"/>
    <row r="42361" ht="10.199999999999999" hidden="1" x14ac:dyDescent="0.2"/>
    <row r="42362" ht="10.199999999999999" hidden="1" x14ac:dyDescent="0.2"/>
    <row r="42363" ht="10.199999999999999" hidden="1" x14ac:dyDescent="0.2"/>
    <row r="42364" ht="10.199999999999999" hidden="1" x14ac:dyDescent="0.2"/>
    <row r="42365" ht="10.199999999999999" hidden="1" x14ac:dyDescent="0.2"/>
    <row r="42366" ht="10.199999999999999" hidden="1" x14ac:dyDescent="0.2"/>
    <row r="42367" ht="10.199999999999999" hidden="1" x14ac:dyDescent="0.2"/>
    <row r="42368" ht="10.199999999999999" hidden="1" x14ac:dyDescent="0.2"/>
    <row r="42369" ht="10.199999999999999" hidden="1" x14ac:dyDescent="0.2"/>
    <row r="42370" ht="10.199999999999999" hidden="1" x14ac:dyDescent="0.2"/>
    <row r="42371" ht="10.199999999999999" hidden="1" x14ac:dyDescent="0.2"/>
    <row r="42372" ht="10.199999999999999" hidden="1" x14ac:dyDescent="0.2"/>
    <row r="42373" ht="10.199999999999999" hidden="1" x14ac:dyDescent="0.2"/>
    <row r="42374" ht="10.199999999999999" hidden="1" x14ac:dyDescent="0.2"/>
    <row r="42375" ht="10.199999999999999" hidden="1" x14ac:dyDescent="0.2"/>
    <row r="42376" ht="10.199999999999999" hidden="1" x14ac:dyDescent="0.2"/>
    <row r="42377" ht="10.199999999999999" hidden="1" x14ac:dyDescent="0.2"/>
    <row r="42378" ht="10.199999999999999" hidden="1" x14ac:dyDescent="0.2"/>
    <row r="42379" ht="10.199999999999999" hidden="1" x14ac:dyDescent="0.2"/>
    <row r="42380" ht="10.199999999999999" hidden="1" x14ac:dyDescent="0.2"/>
    <row r="42381" ht="10.199999999999999" hidden="1" x14ac:dyDescent="0.2"/>
    <row r="42382" ht="10.199999999999999" hidden="1" x14ac:dyDescent="0.2"/>
    <row r="42383" ht="10.199999999999999" hidden="1" x14ac:dyDescent="0.2"/>
    <row r="42384" ht="10.199999999999999" hidden="1" x14ac:dyDescent="0.2"/>
    <row r="42385" ht="10.199999999999999" hidden="1" x14ac:dyDescent="0.2"/>
    <row r="42386" ht="10.199999999999999" hidden="1" x14ac:dyDescent="0.2"/>
    <row r="42387" ht="10.199999999999999" hidden="1" x14ac:dyDescent="0.2"/>
    <row r="42388" ht="10.199999999999999" hidden="1" x14ac:dyDescent="0.2"/>
    <row r="42389" ht="10.199999999999999" hidden="1" x14ac:dyDescent="0.2"/>
    <row r="42390" ht="10.199999999999999" hidden="1" x14ac:dyDescent="0.2"/>
    <row r="42391" ht="10.199999999999999" hidden="1" x14ac:dyDescent="0.2"/>
    <row r="42392" ht="10.199999999999999" hidden="1" x14ac:dyDescent="0.2"/>
    <row r="42393" ht="10.199999999999999" hidden="1" x14ac:dyDescent="0.2"/>
    <row r="42394" ht="10.199999999999999" hidden="1" x14ac:dyDescent="0.2"/>
    <row r="42395" ht="10.199999999999999" hidden="1" x14ac:dyDescent="0.2"/>
    <row r="42396" ht="10.199999999999999" hidden="1" x14ac:dyDescent="0.2"/>
    <row r="42397" ht="10.199999999999999" hidden="1" x14ac:dyDescent="0.2"/>
    <row r="42398" ht="10.199999999999999" hidden="1" x14ac:dyDescent="0.2"/>
    <row r="42399" ht="10.199999999999999" hidden="1" x14ac:dyDescent="0.2"/>
    <row r="42400" ht="10.199999999999999" hidden="1" x14ac:dyDescent="0.2"/>
    <row r="42401" ht="10.199999999999999" hidden="1" x14ac:dyDescent="0.2"/>
    <row r="42402" ht="10.199999999999999" hidden="1" x14ac:dyDescent="0.2"/>
    <row r="42403" ht="10.199999999999999" hidden="1" x14ac:dyDescent="0.2"/>
    <row r="42404" ht="10.199999999999999" hidden="1" x14ac:dyDescent="0.2"/>
    <row r="42405" ht="10.199999999999999" hidden="1" x14ac:dyDescent="0.2"/>
    <row r="42406" ht="10.199999999999999" hidden="1" x14ac:dyDescent="0.2"/>
    <row r="42407" ht="10.199999999999999" hidden="1" x14ac:dyDescent="0.2"/>
    <row r="42408" ht="10.199999999999999" hidden="1" x14ac:dyDescent="0.2"/>
    <row r="42409" ht="10.199999999999999" hidden="1" x14ac:dyDescent="0.2"/>
    <row r="42410" ht="10.199999999999999" hidden="1" x14ac:dyDescent="0.2"/>
    <row r="42411" ht="10.199999999999999" hidden="1" x14ac:dyDescent="0.2"/>
    <row r="42412" ht="10.199999999999999" hidden="1" x14ac:dyDescent="0.2"/>
    <row r="42413" ht="10.199999999999999" hidden="1" x14ac:dyDescent="0.2"/>
    <row r="42414" ht="10.199999999999999" hidden="1" x14ac:dyDescent="0.2"/>
    <row r="42415" ht="10.199999999999999" hidden="1" x14ac:dyDescent="0.2"/>
    <row r="42416" ht="10.199999999999999" hidden="1" x14ac:dyDescent="0.2"/>
    <row r="42417" ht="10.199999999999999" hidden="1" x14ac:dyDescent="0.2"/>
    <row r="42418" ht="10.199999999999999" hidden="1" x14ac:dyDescent="0.2"/>
    <row r="42419" ht="10.199999999999999" hidden="1" x14ac:dyDescent="0.2"/>
    <row r="42420" ht="10.199999999999999" hidden="1" x14ac:dyDescent="0.2"/>
    <row r="42421" ht="10.199999999999999" hidden="1" x14ac:dyDescent="0.2"/>
    <row r="42422" ht="10.199999999999999" hidden="1" x14ac:dyDescent="0.2"/>
    <row r="42423" ht="10.199999999999999" hidden="1" x14ac:dyDescent="0.2"/>
    <row r="42424" ht="10.199999999999999" hidden="1" x14ac:dyDescent="0.2"/>
    <row r="42425" ht="10.199999999999999" hidden="1" x14ac:dyDescent="0.2"/>
    <row r="42426" ht="10.199999999999999" hidden="1" x14ac:dyDescent="0.2"/>
    <row r="42427" ht="10.199999999999999" hidden="1" x14ac:dyDescent="0.2"/>
    <row r="42428" ht="10.199999999999999" hidden="1" x14ac:dyDescent="0.2"/>
    <row r="42429" ht="10.199999999999999" hidden="1" x14ac:dyDescent="0.2"/>
    <row r="42430" ht="10.199999999999999" hidden="1" x14ac:dyDescent="0.2"/>
    <row r="42431" ht="10.199999999999999" hidden="1" x14ac:dyDescent="0.2"/>
    <row r="42432" ht="10.199999999999999" hidden="1" x14ac:dyDescent="0.2"/>
    <row r="42433" ht="10.199999999999999" hidden="1" x14ac:dyDescent="0.2"/>
    <row r="42434" ht="10.199999999999999" hidden="1" x14ac:dyDescent="0.2"/>
    <row r="42435" ht="10.199999999999999" hidden="1" x14ac:dyDescent="0.2"/>
    <row r="42436" ht="10.199999999999999" hidden="1" x14ac:dyDescent="0.2"/>
    <row r="42437" ht="10.199999999999999" hidden="1" x14ac:dyDescent="0.2"/>
    <row r="42438" ht="10.199999999999999" hidden="1" x14ac:dyDescent="0.2"/>
    <row r="42439" ht="10.199999999999999" hidden="1" x14ac:dyDescent="0.2"/>
    <row r="42440" ht="10.199999999999999" hidden="1" x14ac:dyDescent="0.2"/>
    <row r="42441" ht="10.199999999999999" hidden="1" x14ac:dyDescent="0.2"/>
    <row r="42442" ht="10.199999999999999" hidden="1" x14ac:dyDescent="0.2"/>
    <row r="42443" ht="10.199999999999999" hidden="1" x14ac:dyDescent="0.2"/>
    <row r="42444" ht="10.199999999999999" hidden="1" x14ac:dyDescent="0.2"/>
    <row r="42445" ht="10.199999999999999" hidden="1" x14ac:dyDescent="0.2"/>
    <row r="42446" ht="10.199999999999999" hidden="1" x14ac:dyDescent="0.2"/>
    <row r="42447" ht="10.199999999999999" hidden="1" x14ac:dyDescent="0.2"/>
    <row r="42448" ht="10.199999999999999" hidden="1" x14ac:dyDescent="0.2"/>
    <row r="42449" ht="10.199999999999999" hidden="1" x14ac:dyDescent="0.2"/>
    <row r="42450" ht="10.199999999999999" hidden="1" x14ac:dyDescent="0.2"/>
    <row r="42451" ht="10.199999999999999" hidden="1" x14ac:dyDescent="0.2"/>
    <row r="42452" ht="10.199999999999999" hidden="1" x14ac:dyDescent="0.2"/>
    <row r="42453" ht="10.199999999999999" hidden="1" x14ac:dyDescent="0.2"/>
    <row r="42454" ht="10.199999999999999" hidden="1" x14ac:dyDescent="0.2"/>
    <row r="42455" ht="10.199999999999999" hidden="1" x14ac:dyDescent="0.2"/>
    <row r="42456" ht="10.199999999999999" hidden="1" x14ac:dyDescent="0.2"/>
    <row r="42457" ht="10.199999999999999" hidden="1" x14ac:dyDescent="0.2"/>
    <row r="42458" ht="10.199999999999999" hidden="1" x14ac:dyDescent="0.2"/>
    <row r="42459" ht="10.199999999999999" hidden="1" x14ac:dyDescent="0.2"/>
    <row r="42460" ht="10.199999999999999" hidden="1" x14ac:dyDescent="0.2"/>
    <row r="42461" ht="10.199999999999999" hidden="1" x14ac:dyDescent="0.2"/>
    <row r="42462" ht="10.199999999999999" hidden="1" x14ac:dyDescent="0.2"/>
    <row r="42463" ht="10.199999999999999" hidden="1" x14ac:dyDescent="0.2"/>
    <row r="42464" ht="10.199999999999999" hidden="1" x14ac:dyDescent="0.2"/>
    <row r="42465" ht="10.199999999999999" hidden="1" x14ac:dyDescent="0.2"/>
    <row r="42466" ht="10.199999999999999" hidden="1" x14ac:dyDescent="0.2"/>
    <row r="42467" ht="10.199999999999999" hidden="1" x14ac:dyDescent="0.2"/>
    <row r="42468" ht="10.199999999999999" hidden="1" x14ac:dyDescent="0.2"/>
    <row r="42469" ht="10.199999999999999" hidden="1" x14ac:dyDescent="0.2"/>
    <row r="42470" ht="10.199999999999999" hidden="1" x14ac:dyDescent="0.2"/>
    <row r="42471" ht="10.199999999999999" hidden="1" x14ac:dyDescent="0.2"/>
    <row r="42472" ht="10.199999999999999" hidden="1" x14ac:dyDescent="0.2"/>
    <row r="42473" ht="10.199999999999999" hidden="1" x14ac:dyDescent="0.2"/>
    <row r="42474" ht="10.199999999999999" hidden="1" x14ac:dyDescent="0.2"/>
    <row r="42475" ht="10.199999999999999" hidden="1" x14ac:dyDescent="0.2"/>
    <row r="42476" ht="10.199999999999999" hidden="1" x14ac:dyDescent="0.2"/>
    <row r="42477" ht="10.199999999999999" hidden="1" x14ac:dyDescent="0.2"/>
    <row r="42478" ht="10.199999999999999" hidden="1" x14ac:dyDescent="0.2"/>
    <row r="42479" ht="10.199999999999999" hidden="1" x14ac:dyDescent="0.2"/>
    <row r="42480" ht="10.199999999999999" hidden="1" x14ac:dyDescent="0.2"/>
    <row r="42481" ht="10.199999999999999" hidden="1" x14ac:dyDescent="0.2"/>
    <row r="42482" ht="10.199999999999999" hidden="1" x14ac:dyDescent="0.2"/>
    <row r="42483" ht="10.199999999999999" hidden="1" x14ac:dyDescent="0.2"/>
    <row r="42484" ht="10.199999999999999" hidden="1" x14ac:dyDescent="0.2"/>
    <row r="42485" ht="10.199999999999999" hidden="1" x14ac:dyDescent="0.2"/>
    <row r="42486" ht="10.199999999999999" hidden="1" x14ac:dyDescent="0.2"/>
    <row r="42487" ht="10.199999999999999" hidden="1" x14ac:dyDescent="0.2"/>
    <row r="42488" ht="10.199999999999999" hidden="1" x14ac:dyDescent="0.2"/>
    <row r="42489" ht="10.199999999999999" hidden="1" x14ac:dyDescent="0.2"/>
    <row r="42490" ht="10.199999999999999" hidden="1" x14ac:dyDescent="0.2"/>
    <row r="42491" ht="10.199999999999999" hidden="1" x14ac:dyDescent="0.2"/>
    <row r="42492" ht="10.199999999999999" hidden="1" x14ac:dyDescent="0.2"/>
    <row r="42493" ht="10.199999999999999" hidden="1" x14ac:dyDescent="0.2"/>
    <row r="42494" ht="10.199999999999999" hidden="1" x14ac:dyDescent="0.2"/>
    <row r="42495" ht="10.199999999999999" hidden="1" x14ac:dyDescent="0.2"/>
    <row r="42496" ht="10.199999999999999" hidden="1" x14ac:dyDescent="0.2"/>
    <row r="42497" ht="10.199999999999999" hidden="1" x14ac:dyDescent="0.2"/>
    <row r="42498" ht="10.199999999999999" hidden="1" x14ac:dyDescent="0.2"/>
    <row r="42499" ht="10.199999999999999" hidden="1" x14ac:dyDescent="0.2"/>
    <row r="42500" ht="10.199999999999999" hidden="1" x14ac:dyDescent="0.2"/>
    <row r="42501" ht="10.199999999999999" hidden="1" x14ac:dyDescent="0.2"/>
    <row r="42502" ht="10.199999999999999" hidden="1" x14ac:dyDescent="0.2"/>
    <row r="42503" ht="10.199999999999999" hidden="1" x14ac:dyDescent="0.2"/>
    <row r="42504" ht="10.199999999999999" hidden="1" x14ac:dyDescent="0.2"/>
    <row r="42505" ht="10.199999999999999" hidden="1" x14ac:dyDescent="0.2"/>
    <row r="42506" ht="10.199999999999999" hidden="1" x14ac:dyDescent="0.2"/>
    <row r="42507" ht="10.199999999999999" hidden="1" x14ac:dyDescent="0.2"/>
    <row r="42508" ht="10.199999999999999" hidden="1" x14ac:dyDescent="0.2"/>
    <row r="42509" ht="10.199999999999999" hidden="1" x14ac:dyDescent="0.2"/>
    <row r="42510" ht="10.199999999999999" hidden="1" x14ac:dyDescent="0.2"/>
    <row r="42511" ht="10.199999999999999" hidden="1" x14ac:dyDescent="0.2"/>
    <row r="42512" ht="10.199999999999999" hidden="1" x14ac:dyDescent="0.2"/>
    <row r="42513" ht="10.199999999999999" hidden="1" x14ac:dyDescent="0.2"/>
    <row r="42514" ht="10.199999999999999" hidden="1" x14ac:dyDescent="0.2"/>
    <row r="42515" ht="10.199999999999999" hidden="1" x14ac:dyDescent="0.2"/>
    <row r="42516" ht="10.199999999999999" hidden="1" x14ac:dyDescent="0.2"/>
    <row r="42517" ht="10.199999999999999" hidden="1" x14ac:dyDescent="0.2"/>
    <row r="42518" ht="10.199999999999999" hidden="1" x14ac:dyDescent="0.2"/>
    <row r="42519" ht="10.199999999999999" hidden="1" x14ac:dyDescent="0.2"/>
    <row r="42520" ht="10.199999999999999" hidden="1" x14ac:dyDescent="0.2"/>
    <row r="42521" ht="10.199999999999999" hidden="1" x14ac:dyDescent="0.2"/>
    <row r="42522" ht="10.199999999999999" hidden="1" x14ac:dyDescent="0.2"/>
    <row r="42523" ht="10.199999999999999" hidden="1" x14ac:dyDescent="0.2"/>
    <row r="42524" ht="10.199999999999999" hidden="1" x14ac:dyDescent="0.2"/>
    <row r="42525" ht="10.199999999999999" hidden="1" x14ac:dyDescent="0.2"/>
    <row r="42526" ht="10.199999999999999" hidden="1" x14ac:dyDescent="0.2"/>
    <row r="42527" ht="10.199999999999999" hidden="1" x14ac:dyDescent="0.2"/>
    <row r="42528" ht="10.199999999999999" hidden="1" x14ac:dyDescent="0.2"/>
    <row r="42529" ht="10.199999999999999" hidden="1" x14ac:dyDescent="0.2"/>
    <row r="42530" ht="10.199999999999999" hidden="1" x14ac:dyDescent="0.2"/>
    <row r="42531" ht="10.199999999999999" hidden="1" x14ac:dyDescent="0.2"/>
    <row r="42532" ht="10.199999999999999" hidden="1" x14ac:dyDescent="0.2"/>
    <row r="42533" ht="10.199999999999999" hidden="1" x14ac:dyDescent="0.2"/>
    <row r="42534" ht="10.199999999999999" hidden="1" x14ac:dyDescent="0.2"/>
    <row r="42535" ht="10.199999999999999" hidden="1" x14ac:dyDescent="0.2"/>
    <row r="42536" ht="10.199999999999999" hidden="1" x14ac:dyDescent="0.2"/>
    <row r="42537" ht="10.199999999999999" hidden="1" x14ac:dyDescent="0.2"/>
    <row r="42538" ht="10.199999999999999" hidden="1" x14ac:dyDescent="0.2"/>
    <row r="42539" ht="10.199999999999999" hidden="1" x14ac:dyDescent="0.2"/>
    <row r="42540" ht="10.199999999999999" hidden="1" x14ac:dyDescent="0.2"/>
    <row r="42541" ht="10.199999999999999" hidden="1" x14ac:dyDescent="0.2"/>
    <row r="42542" ht="10.199999999999999" hidden="1" x14ac:dyDescent="0.2"/>
    <row r="42543" ht="10.199999999999999" hidden="1" x14ac:dyDescent="0.2"/>
    <row r="42544" ht="10.199999999999999" hidden="1" x14ac:dyDescent="0.2"/>
    <row r="42545" ht="10.199999999999999" hidden="1" x14ac:dyDescent="0.2"/>
    <row r="42546" ht="10.199999999999999" hidden="1" x14ac:dyDescent="0.2"/>
    <row r="42547" ht="10.199999999999999" hidden="1" x14ac:dyDescent="0.2"/>
    <row r="42548" ht="10.199999999999999" hidden="1" x14ac:dyDescent="0.2"/>
    <row r="42549" ht="10.199999999999999" hidden="1" x14ac:dyDescent="0.2"/>
    <row r="42550" ht="10.199999999999999" hidden="1" x14ac:dyDescent="0.2"/>
    <row r="42551" ht="10.199999999999999" hidden="1" x14ac:dyDescent="0.2"/>
    <row r="42552" ht="10.199999999999999" hidden="1" x14ac:dyDescent="0.2"/>
    <row r="42553" ht="10.199999999999999" hidden="1" x14ac:dyDescent="0.2"/>
    <row r="42554" ht="10.199999999999999" hidden="1" x14ac:dyDescent="0.2"/>
    <row r="42555" ht="10.199999999999999" hidden="1" x14ac:dyDescent="0.2"/>
    <row r="42556" ht="10.199999999999999" hidden="1" x14ac:dyDescent="0.2"/>
    <row r="42557" ht="10.199999999999999" hidden="1" x14ac:dyDescent="0.2"/>
    <row r="42558" ht="10.199999999999999" hidden="1" x14ac:dyDescent="0.2"/>
    <row r="42559" ht="10.199999999999999" hidden="1" x14ac:dyDescent="0.2"/>
    <row r="42560" ht="10.199999999999999" hidden="1" x14ac:dyDescent="0.2"/>
    <row r="42561" ht="10.199999999999999" hidden="1" x14ac:dyDescent="0.2"/>
    <row r="42562" ht="10.199999999999999" hidden="1" x14ac:dyDescent="0.2"/>
    <row r="42563" ht="10.199999999999999" hidden="1" x14ac:dyDescent="0.2"/>
    <row r="42564" ht="10.199999999999999" hidden="1" x14ac:dyDescent="0.2"/>
    <row r="42565" ht="10.199999999999999" hidden="1" x14ac:dyDescent="0.2"/>
    <row r="42566" ht="10.199999999999999" hidden="1" x14ac:dyDescent="0.2"/>
    <row r="42567" ht="10.199999999999999" hidden="1" x14ac:dyDescent="0.2"/>
    <row r="42568" ht="10.199999999999999" hidden="1" x14ac:dyDescent="0.2"/>
    <row r="42569" ht="10.199999999999999" hidden="1" x14ac:dyDescent="0.2"/>
    <row r="42570" ht="10.199999999999999" hidden="1" x14ac:dyDescent="0.2"/>
    <row r="42571" ht="10.199999999999999" hidden="1" x14ac:dyDescent="0.2"/>
    <row r="42572" ht="10.199999999999999" hidden="1" x14ac:dyDescent="0.2"/>
    <row r="42573" ht="10.199999999999999" hidden="1" x14ac:dyDescent="0.2"/>
    <row r="42574" ht="10.199999999999999" hidden="1" x14ac:dyDescent="0.2"/>
    <row r="42575" ht="10.199999999999999" hidden="1" x14ac:dyDescent="0.2"/>
    <row r="42576" ht="10.199999999999999" hidden="1" x14ac:dyDescent="0.2"/>
    <row r="42577" ht="10.199999999999999" hidden="1" x14ac:dyDescent="0.2"/>
    <row r="42578" ht="10.199999999999999" hidden="1" x14ac:dyDescent="0.2"/>
    <row r="42579" ht="10.199999999999999" hidden="1" x14ac:dyDescent="0.2"/>
    <row r="42580" ht="10.199999999999999" hidden="1" x14ac:dyDescent="0.2"/>
    <row r="42581" ht="10.199999999999999" hidden="1" x14ac:dyDescent="0.2"/>
    <row r="42582" ht="10.199999999999999" hidden="1" x14ac:dyDescent="0.2"/>
    <row r="42583" ht="10.199999999999999" hidden="1" x14ac:dyDescent="0.2"/>
    <row r="42584" ht="10.199999999999999" hidden="1" x14ac:dyDescent="0.2"/>
    <row r="42585" ht="10.199999999999999" hidden="1" x14ac:dyDescent="0.2"/>
    <row r="42586" ht="10.199999999999999" hidden="1" x14ac:dyDescent="0.2"/>
    <row r="42587" ht="10.199999999999999" hidden="1" x14ac:dyDescent="0.2"/>
    <row r="42588" ht="10.199999999999999" hidden="1" x14ac:dyDescent="0.2"/>
    <row r="42589" ht="10.199999999999999" hidden="1" x14ac:dyDescent="0.2"/>
    <row r="42590" ht="10.199999999999999" hidden="1" x14ac:dyDescent="0.2"/>
    <row r="42591" ht="10.199999999999999" hidden="1" x14ac:dyDescent="0.2"/>
    <row r="42592" ht="10.199999999999999" hidden="1" x14ac:dyDescent="0.2"/>
    <row r="42593" ht="10.199999999999999" hidden="1" x14ac:dyDescent="0.2"/>
    <row r="42594" ht="10.199999999999999" hidden="1" x14ac:dyDescent="0.2"/>
    <row r="42595" ht="10.199999999999999" hidden="1" x14ac:dyDescent="0.2"/>
    <row r="42596" ht="10.199999999999999" hidden="1" x14ac:dyDescent="0.2"/>
    <row r="42597" ht="10.199999999999999" hidden="1" x14ac:dyDescent="0.2"/>
    <row r="42598" ht="10.199999999999999" hidden="1" x14ac:dyDescent="0.2"/>
    <row r="42599" ht="10.199999999999999" hidden="1" x14ac:dyDescent="0.2"/>
    <row r="42600" ht="10.199999999999999" hidden="1" x14ac:dyDescent="0.2"/>
    <row r="42601" ht="10.199999999999999" hidden="1" x14ac:dyDescent="0.2"/>
    <row r="42602" ht="10.199999999999999" hidden="1" x14ac:dyDescent="0.2"/>
    <row r="42603" ht="10.199999999999999" hidden="1" x14ac:dyDescent="0.2"/>
    <row r="42604" ht="10.199999999999999" hidden="1" x14ac:dyDescent="0.2"/>
    <row r="42605" ht="10.199999999999999" hidden="1" x14ac:dyDescent="0.2"/>
    <row r="42606" ht="10.199999999999999" hidden="1" x14ac:dyDescent="0.2"/>
    <row r="42607" ht="10.199999999999999" hidden="1" x14ac:dyDescent="0.2"/>
    <row r="42608" ht="10.199999999999999" hidden="1" x14ac:dyDescent="0.2"/>
    <row r="42609" ht="10.199999999999999" hidden="1" x14ac:dyDescent="0.2"/>
    <row r="42610" ht="10.199999999999999" hidden="1" x14ac:dyDescent="0.2"/>
    <row r="42611" ht="10.199999999999999" hidden="1" x14ac:dyDescent="0.2"/>
    <row r="42612" ht="10.199999999999999" hidden="1" x14ac:dyDescent="0.2"/>
    <row r="42613" ht="10.199999999999999" hidden="1" x14ac:dyDescent="0.2"/>
    <row r="42614" ht="10.199999999999999" hidden="1" x14ac:dyDescent="0.2"/>
    <row r="42615" ht="10.199999999999999" hidden="1" x14ac:dyDescent="0.2"/>
    <row r="42616" ht="10.199999999999999" hidden="1" x14ac:dyDescent="0.2"/>
    <row r="42617" ht="10.199999999999999" hidden="1" x14ac:dyDescent="0.2"/>
    <row r="42618" ht="10.199999999999999" hidden="1" x14ac:dyDescent="0.2"/>
    <row r="42619" ht="10.199999999999999" hidden="1" x14ac:dyDescent="0.2"/>
    <row r="42620" ht="10.199999999999999" hidden="1" x14ac:dyDescent="0.2"/>
    <row r="42621" ht="10.199999999999999" hidden="1" x14ac:dyDescent="0.2"/>
    <row r="42622" ht="10.199999999999999" hidden="1" x14ac:dyDescent="0.2"/>
    <row r="42623" ht="10.199999999999999" hidden="1" x14ac:dyDescent="0.2"/>
    <row r="42624" ht="10.199999999999999" hidden="1" x14ac:dyDescent="0.2"/>
    <row r="42625" ht="10.199999999999999" hidden="1" x14ac:dyDescent="0.2"/>
    <row r="42626" ht="10.199999999999999" hidden="1" x14ac:dyDescent="0.2"/>
    <row r="42627" ht="10.199999999999999" hidden="1" x14ac:dyDescent="0.2"/>
    <row r="42628" ht="10.199999999999999" hidden="1" x14ac:dyDescent="0.2"/>
    <row r="42629" ht="10.199999999999999" hidden="1" x14ac:dyDescent="0.2"/>
    <row r="42630" ht="10.199999999999999" hidden="1" x14ac:dyDescent="0.2"/>
    <row r="42631" ht="10.199999999999999" hidden="1" x14ac:dyDescent="0.2"/>
    <row r="42632" ht="10.199999999999999" hidden="1" x14ac:dyDescent="0.2"/>
    <row r="42633" ht="10.199999999999999" hidden="1" x14ac:dyDescent="0.2"/>
    <row r="42634" ht="10.199999999999999" hidden="1" x14ac:dyDescent="0.2"/>
    <row r="42635" ht="10.199999999999999" hidden="1" x14ac:dyDescent="0.2"/>
    <row r="42636" ht="10.199999999999999" hidden="1" x14ac:dyDescent="0.2"/>
    <row r="42637" ht="10.199999999999999" hidden="1" x14ac:dyDescent="0.2"/>
    <row r="42638" ht="10.199999999999999" hidden="1" x14ac:dyDescent="0.2"/>
    <row r="42639" ht="10.199999999999999" hidden="1" x14ac:dyDescent="0.2"/>
    <row r="42640" ht="10.199999999999999" hidden="1" x14ac:dyDescent="0.2"/>
    <row r="42641" ht="10.199999999999999" hidden="1" x14ac:dyDescent="0.2"/>
    <row r="42642" ht="10.199999999999999" hidden="1" x14ac:dyDescent="0.2"/>
    <row r="42643" ht="10.199999999999999" hidden="1" x14ac:dyDescent="0.2"/>
    <row r="42644" ht="10.199999999999999" hidden="1" x14ac:dyDescent="0.2"/>
    <row r="42645" ht="10.199999999999999" hidden="1" x14ac:dyDescent="0.2"/>
    <row r="42646" ht="10.199999999999999" hidden="1" x14ac:dyDescent="0.2"/>
    <row r="42647" ht="10.199999999999999" hidden="1" x14ac:dyDescent="0.2"/>
    <row r="42648" ht="10.199999999999999" hidden="1" x14ac:dyDescent="0.2"/>
    <row r="42649" ht="10.199999999999999" hidden="1" x14ac:dyDescent="0.2"/>
    <row r="42650" ht="10.199999999999999" hidden="1" x14ac:dyDescent="0.2"/>
    <row r="42651" ht="10.199999999999999" hidden="1" x14ac:dyDescent="0.2"/>
    <row r="42652" ht="10.199999999999999" hidden="1" x14ac:dyDescent="0.2"/>
    <row r="42653" ht="10.199999999999999" hidden="1" x14ac:dyDescent="0.2"/>
    <row r="42654" ht="10.199999999999999" hidden="1" x14ac:dyDescent="0.2"/>
    <row r="42655" ht="10.199999999999999" hidden="1" x14ac:dyDescent="0.2"/>
    <row r="42656" ht="10.199999999999999" hidden="1" x14ac:dyDescent="0.2"/>
    <row r="42657" ht="10.199999999999999" hidden="1" x14ac:dyDescent="0.2"/>
    <row r="42658" ht="10.199999999999999" hidden="1" x14ac:dyDescent="0.2"/>
    <row r="42659" ht="10.199999999999999" hidden="1" x14ac:dyDescent="0.2"/>
    <row r="42660" ht="10.199999999999999" hidden="1" x14ac:dyDescent="0.2"/>
    <row r="42661" ht="10.199999999999999" hidden="1" x14ac:dyDescent="0.2"/>
    <row r="42662" ht="10.199999999999999" hidden="1" x14ac:dyDescent="0.2"/>
    <row r="42663" ht="10.199999999999999" hidden="1" x14ac:dyDescent="0.2"/>
    <row r="42664" ht="10.199999999999999" hidden="1" x14ac:dyDescent="0.2"/>
    <row r="42665" ht="10.199999999999999" hidden="1" x14ac:dyDescent="0.2"/>
    <row r="42666" ht="10.199999999999999" hidden="1" x14ac:dyDescent="0.2"/>
    <row r="42667" ht="10.199999999999999" hidden="1" x14ac:dyDescent="0.2"/>
    <row r="42668" ht="10.199999999999999" hidden="1" x14ac:dyDescent="0.2"/>
    <row r="42669" ht="10.199999999999999" hidden="1" x14ac:dyDescent="0.2"/>
    <row r="42670" ht="10.199999999999999" hidden="1" x14ac:dyDescent="0.2"/>
    <row r="42671" ht="10.199999999999999" hidden="1" x14ac:dyDescent="0.2"/>
    <row r="42672" ht="10.199999999999999" hidden="1" x14ac:dyDescent="0.2"/>
    <row r="42673" ht="10.199999999999999" hidden="1" x14ac:dyDescent="0.2"/>
    <row r="42674" ht="10.199999999999999" hidden="1" x14ac:dyDescent="0.2"/>
    <row r="42675" ht="10.199999999999999" hidden="1" x14ac:dyDescent="0.2"/>
    <row r="42676" ht="10.199999999999999" hidden="1" x14ac:dyDescent="0.2"/>
    <row r="42677" ht="10.199999999999999" hidden="1" x14ac:dyDescent="0.2"/>
    <row r="42678" ht="10.199999999999999" hidden="1" x14ac:dyDescent="0.2"/>
    <row r="42679" ht="10.199999999999999" hidden="1" x14ac:dyDescent="0.2"/>
    <row r="42680" ht="10.199999999999999" hidden="1" x14ac:dyDescent="0.2"/>
    <row r="42681" ht="10.199999999999999" hidden="1" x14ac:dyDescent="0.2"/>
    <row r="42682" ht="10.199999999999999" hidden="1" x14ac:dyDescent="0.2"/>
    <row r="42683" ht="10.199999999999999" hidden="1" x14ac:dyDescent="0.2"/>
    <row r="42684" ht="10.199999999999999" hidden="1" x14ac:dyDescent="0.2"/>
    <row r="42685" ht="10.199999999999999" hidden="1" x14ac:dyDescent="0.2"/>
    <row r="42686" ht="10.199999999999999" hidden="1" x14ac:dyDescent="0.2"/>
    <row r="42687" ht="10.199999999999999" hidden="1" x14ac:dyDescent="0.2"/>
    <row r="42688" ht="10.199999999999999" hidden="1" x14ac:dyDescent="0.2"/>
    <row r="42689" ht="10.199999999999999" hidden="1" x14ac:dyDescent="0.2"/>
    <row r="42690" ht="10.199999999999999" hidden="1" x14ac:dyDescent="0.2"/>
    <row r="42691" ht="10.199999999999999" hidden="1" x14ac:dyDescent="0.2"/>
    <row r="42692" ht="10.199999999999999" hidden="1" x14ac:dyDescent="0.2"/>
    <row r="42693" ht="10.199999999999999" hidden="1" x14ac:dyDescent="0.2"/>
    <row r="42694" ht="10.199999999999999" hidden="1" x14ac:dyDescent="0.2"/>
    <row r="42695" ht="10.199999999999999" hidden="1" x14ac:dyDescent="0.2"/>
    <row r="42696" ht="10.199999999999999" hidden="1" x14ac:dyDescent="0.2"/>
    <row r="42697" ht="10.199999999999999" hidden="1" x14ac:dyDescent="0.2"/>
    <row r="42698" ht="10.199999999999999" hidden="1" x14ac:dyDescent="0.2"/>
    <row r="42699" ht="10.199999999999999" hidden="1" x14ac:dyDescent="0.2"/>
    <row r="42700" ht="10.199999999999999" hidden="1" x14ac:dyDescent="0.2"/>
    <row r="42701" ht="10.199999999999999" hidden="1" x14ac:dyDescent="0.2"/>
    <row r="42702" ht="10.199999999999999" hidden="1" x14ac:dyDescent="0.2"/>
    <row r="42703" ht="10.199999999999999" hidden="1" x14ac:dyDescent="0.2"/>
    <row r="42704" ht="10.199999999999999" hidden="1" x14ac:dyDescent="0.2"/>
    <row r="42705" ht="10.199999999999999" hidden="1" x14ac:dyDescent="0.2"/>
    <row r="42706" ht="10.199999999999999" hidden="1" x14ac:dyDescent="0.2"/>
    <row r="42707" ht="10.199999999999999" hidden="1" x14ac:dyDescent="0.2"/>
    <row r="42708" ht="10.199999999999999" hidden="1" x14ac:dyDescent="0.2"/>
    <row r="42709" ht="10.199999999999999" hidden="1" x14ac:dyDescent="0.2"/>
    <row r="42710" ht="10.199999999999999" hidden="1" x14ac:dyDescent="0.2"/>
    <row r="42711" ht="10.199999999999999" hidden="1" x14ac:dyDescent="0.2"/>
    <row r="42712" ht="10.199999999999999" hidden="1" x14ac:dyDescent="0.2"/>
    <row r="42713" ht="10.199999999999999" hidden="1" x14ac:dyDescent="0.2"/>
    <row r="42714" ht="10.199999999999999" hidden="1" x14ac:dyDescent="0.2"/>
    <row r="42715" ht="10.199999999999999" hidden="1" x14ac:dyDescent="0.2"/>
    <row r="42716" ht="10.199999999999999" hidden="1" x14ac:dyDescent="0.2"/>
    <row r="42717" ht="10.199999999999999" hidden="1" x14ac:dyDescent="0.2"/>
    <row r="42718" ht="10.199999999999999" hidden="1" x14ac:dyDescent="0.2"/>
    <row r="42719" ht="10.199999999999999" hidden="1" x14ac:dyDescent="0.2"/>
    <row r="42720" ht="10.199999999999999" hidden="1" x14ac:dyDescent="0.2"/>
    <row r="42721" ht="10.199999999999999" hidden="1" x14ac:dyDescent="0.2"/>
    <row r="42722" ht="10.199999999999999" hidden="1" x14ac:dyDescent="0.2"/>
    <row r="42723" ht="10.199999999999999" hidden="1" x14ac:dyDescent="0.2"/>
    <row r="42724" ht="10.199999999999999" hidden="1" x14ac:dyDescent="0.2"/>
    <row r="42725" ht="10.199999999999999" hidden="1" x14ac:dyDescent="0.2"/>
    <row r="42726" ht="10.199999999999999" hidden="1" x14ac:dyDescent="0.2"/>
    <row r="42727" ht="10.199999999999999" hidden="1" x14ac:dyDescent="0.2"/>
    <row r="42728" ht="10.199999999999999" hidden="1" x14ac:dyDescent="0.2"/>
    <row r="42729" ht="10.199999999999999" hidden="1" x14ac:dyDescent="0.2"/>
    <row r="42730" ht="10.199999999999999" hidden="1" x14ac:dyDescent="0.2"/>
    <row r="42731" ht="10.199999999999999" hidden="1" x14ac:dyDescent="0.2"/>
    <row r="42732" ht="10.199999999999999" hidden="1" x14ac:dyDescent="0.2"/>
    <row r="42733" ht="10.199999999999999" hidden="1" x14ac:dyDescent="0.2"/>
    <row r="42734" ht="10.199999999999999" hidden="1" x14ac:dyDescent="0.2"/>
    <row r="42735" ht="10.199999999999999" hidden="1" x14ac:dyDescent="0.2"/>
    <row r="42736" ht="10.199999999999999" hidden="1" x14ac:dyDescent="0.2"/>
    <row r="42737" ht="10.199999999999999" hidden="1" x14ac:dyDescent="0.2"/>
    <row r="42738" ht="10.199999999999999" hidden="1" x14ac:dyDescent="0.2"/>
    <row r="42739" ht="10.199999999999999" hidden="1" x14ac:dyDescent="0.2"/>
    <row r="42740" ht="10.199999999999999" hidden="1" x14ac:dyDescent="0.2"/>
    <row r="42741" ht="10.199999999999999" hidden="1" x14ac:dyDescent="0.2"/>
    <row r="42742" ht="10.199999999999999" hidden="1" x14ac:dyDescent="0.2"/>
    <row r="42743" ht="10.199999999999999" hidden="1" x14ac:dyDescent="0.2"/>
    <row r="42744" ht="10.199999999999999" hidden="1" x14ac:dyDescent="0.2"/>
    <row r="42745" ht="10.199999999999999" hidden="1" x14ac:dyDescent="0.2"/>
    <row r="42746" ht="10.199999999999999" hidden="1" x14ac:dyDescent="0.2"/>
    <row r="42747" ht="10.199999999999999" hidden="1" x14ac:dyDescent="0.2"/>
    <row r="42748" ht="10.199999999999999" hidden="1" x14ac:dyDescent="0.2"/>
    <row r="42749" ht="10.199999999999999" hidden="1" x14ac:dyDescent="0.2"/>
    <row r="42750" ht="10.199999999999999" hidden="1" x14ac:dyDescent="0.2"/>
    <row r="42751" ht="10.199999999999999" hidden="1" x14ac:dyDescent="0.2"/>
    <row r="42752" ht="10.199999999999999" hidden="1" x14ac:dyDescent="0.2"/>
    <row r="42753" ht="10.199999999999999" hidden="1" x14ac:dyDescent="0.2"/>
    <row r="42754" ht="10.199999999999999" hidden="1" x14ac:dyDescent="0.2"/>
    <row r="42755" ht="10.199999999999999" hidden="1" x14ac:dyDescent="0.2"/>
    <row r="42756" ht="10.199999999999999" hidden="1" x14ac:dyDescent="0.2"/>
    <row r="42757" ht="10.199999999999999" hidden="1" x14ac:dyDescent="0.2"/>
    <row r="42758" ht="10.199999999999999" hidden="1" x14ac:dyDescent="0.2"/>
    <row r="42759" ht="10.199999999999999" hidden="1" x14ac:dyDescent="0.2"/>
    <row r="42760" ht="10.199999999999999" hidden="1" x14ac:dyDescent="0.2"/>
    <row r="42761" ht="10.199999999999999" hidden="1" x14ac:dyDescent="0.2"/>
    <row r="42762" ht="10.199999999999999" hidden="1" x14ac:dyDescent="0.2"/>
    <row r="42763" ht="10.199999999999999" hidden="1" x14ac:dyDescent="0.2"/>
    <row r="42764" ht="10.199999999999999" hidden="1" x14ac:dyDescent="0.2"/>
    <row r="42765" ht="10.199999999999999" hidden="1" x14ac:dyDescent="0.2"/>
    <row r="42766" ht="10.199999999999999" hidden="1" x14ac:dyDescent="0.2"/>
    <row r="42767" ht="10.199999999999999" hidden="1" x14ac:dyDescent="0.2"/>
    <row r="42768" ht="10.199999999999999" hidden="1" x14ac:dyDescent="0.2"/>
    <row r="42769" ht="10.199999999999999" hidden="1" x14ac:dyDescent="0.2"/>
    <row r="42770" ht="10.199999999999999" hidden="1" x14ac:dyDescent="0.2"/>
    <row r="42771" ht="10.199999999999999" hidden="1" x14ac:dyDescent="0.2"/>
    <row r="42772" ht="10.199999999999999" hidden="1" x14ac:dyDescent="0.2"/>
    <row r="42773" ht="10.199999999999999" hidden="1" x14ac:dyDescent="0.2"/>
    <row r="42774" ht="10.199999999999999" hidden="1" x14ac:dyDescent="0.2"/>
    <row r="42775" ht="10.199999999999999" hidden="1" x14ac:dyDescent="0.2"/>
    <row r="42776" ht="10.199999999999999" hidden="1" x14ac:dyDescent="0.2"/>
    <row r="42777" ht="10.199999999999999" hidden="1" x14ac:dyDescent="0.2"/>
    <row r="42778" ht="10.199999999999999" hidden="1" x14ac:dyDescent="0.2"/>
    <row r="42779" ht="10.199999999999999" hidden="1" x14ac:dyDescent="0.2"/>
    <row r="42780" ht="10.199999999999999" hidden="1" x14ac:dyDescent="0.2"/>
    <row r="42781" ht="10.199999999999999" hidden="1" x14ac:dyDescent="0.2"/>
    <row r="42782" ht="10.199999999999999" hidden="1" x14ac:dyDescent="0.2"/>
    <row r="42783" ht="10.199999999999999" hidden="1" x14ac:dyDescent="0.2"/>
    <row r="42784" ht="10.199999999999999" hidden="1" x14ac:dyDescent="0.2"/>
    <row r="42785" ht="10.199999999999999" hidden="1" x14ac:dyDescent="0.2"/>
    <row r="42786" ht="10.199999999999999" hidden="1" x14ac:dyDescent="0.2"/>
    <row r="42787" ht="10.199999999999999" hidden="1" x14ac:dyDescent="0.2"/>
    <row r="42788" ht="10.199999999999999" hidden="1" x14ac:dyDescent="0.2"/>
    <row r="42789" ht="10.199999999999999" hidden="1" x14ac:dyDescent="0.2"/>
    <row r="42790" ht="10.199999999999999" hidden="1" x14ac:dyDescent="0.2"/>
    <row r="42791" ht="10.199999999999999" hidden="1" x14ac:dyDescent="0.2"/>
    <row r="42792" ht="10.199999999999999" hidden="1" x14ac:dyDescent="0.2"/>
    <row r="42793" ht="10.199999999999999" hidden="1" x14ac:dyDescent="0.2"/>
    <row r="42794" ht="10.199999999999999" hidden="1" x14ac:dyDescent="0.2"/>
    <row r="42795" ht="10.199999999999999" hidden="1" x14ac:dyDescent="0.2"/>
    <row r="42796" ht="10.199999999999999" hidden="1" x14ac:dyDescent="0.2"/>
    <row r="42797" ht="10.199999999999999" hidden="1" x14ac:dyDescent="0.2"/>
    <row r="42798" ht="10.199999999999999" hidden="1" x14ac:dyDescent="0.2"/>
    <row r="42799" ht="10.199999999999999" hidden="1" x14ac:dyDescent="0.2"/>
    <row r="42800" ht="10.199999999999999" hidden="1" x14ac:dyDescent="0.2"/>
    <row r="42801" ht="10.199999999999999" hidden="1" x14ac:dyDescent="0.2"/>
    <row r="42802" ht="10.199999999999999" hidden="1" x14ac:dyDescent="0.2"/>
    <row r="42803" ht="10.199999999999999" hidden="1" x14ac:dyDescent="0.2"/>
    <row r="42804" ht="10.199999999999999" hidden="1" x14ac:dyDescent="0.2"/>
    <row r="42805" ht="10.199999999999999" hidden="1" x14ac:dyDescent="0.2"/>
    <row r="42806" ht="10.199999999999999" hidden="1" x14ac:dyDescent="0.2"/>
    <row r="42807" ht="10.199999999999999" hidden="1" x14ac:dyDescent="0.2"/>
    <row r="42808" ht="10.199999999999999" hidden="1" x14ac:dyDescent="0.2"/>
    <row r="42809" ht="10.199999999999999" hidden="1" x14ac:dyDescent="0.2"/>
    <row r="42810" ht="10.199999999999999" hidden="1" x14ac:dyDescent="0.2"/>
    <row r="42811" ht="10.199999999999999" hidden="1" x14ac:dyDescent="0.2"/>
    <row r="42812" ht="10.199999999999999" hidden="1" x14ac:dyDescent="0.2"/>
    <row r="42813" ht="10.199999999999999" hidden="1" x14ac:dyDescent="0.2"/>
    <row r="42814" ht="10.199999999999999" hidden="1" x14ac:dyDescent="0.2"/>
    <row r="42815" ht="10.199999999999999" hidden="1" x14ac:dyDescent="0.2"/>
    <row r="42816" ht="10.199999999999999" hidden="1" x14ac:dyDescent="0.2"/>
    <row r="42817" ht="10.199999999999999" hidden="1" x14ac:dyDescent="0.2"/>
    <row r="42818" ht="10.199999999999999" hidden="1" x14ac:dyDescent="0.2"/>
    <row r="42819" ht="10.199999999999999" hidden="1" x14ac:dyDescent="0.2"/>
    <row r="42820" ht="10.199999999999999" hidden="1" x14ac:dyDescent="0.2"/>
    <row r="42821" ht="10.199999999999999" hidden="1" x14ac:dyDescent="0.2"/>
    <row r="42822" ht="10.199999999999999" hidden="1" x14ac:dyDescent="0.2"/>
    <row r="42823" ht="10.199999999999999" hidden="1" x14ac:dyDescent="0.2"/>
    <row r="42824" ht="10.199999999999999" hidden="1" x14ac:dyDescent="0.2"/>
    <row r="42825" ht="10.199999999999999" hidden="1" x14ac:dyDescent="0.2"/>
    <row r="42826" ht="10.199999999999999" hidden="1" x14ac:dyDescent="0.2"/>
    <row r="42827" ht="10.199999999999999" hidden="1" x14ac:dyDescent="0.2"/>
    <row r="42828" ht="10.199999999999999" hidden="1" x14ac:dyDescent="0.2"/>
    <row r="42829" ht="10.199999999999999" hidden="1" x14ac:dyDescent="0.2"/>
    <row r="42830" ht="10.199999999999999" hidden="1" x14ac:dyDescent="0.2"/>
    <row r="42831" ht="10.199999999999999" hidden="1" x14ac:dyDescent="0.2"/>
    <row r="42832" ht="10.199999999999999" hidden="1" x14ac:dyDescent="0.2"/>
    <row r="42833" ht="10.199999999999999" hidden="1" x14ac:dyDescent="0.2"/>
    <row r="42834" ht="10.199999999999999" hidden="1" x14ac:dyDescent="0.2"/>
    <row r="42835" ht="10.199999999999999" hidden="1" x14ac:dyDescent="0.2"/>
    <row r="42836" ht="10.199999999999999" hidden="1" x14ac:dyDescent="0.2"/>
    <row r="42837" ht="10.199999999999999" hidden="1" x14ac:dyDescent="0.2"/>
    <row r="42838" ht="10.199999999999999" hidden="1" x14ac:dyDescent="0.2"/>
    <row r="42839" ht="10.199999999999999" hidden="1" x14ac:dyDescent="0.2"/>
    <row r="42840" ht="10.199999999999999" hidden="1" x14ac:dyDescent="0.2"/>
    <row r="42841" ht="10.199999999999999" hidden="1" x14ac:dyDescent="0.2"/>
    <row r="42842" ht="10.199999999999999" hidden="1" x14ac:dyDescent="0.2"/>
    <row r="42843" ht="10.199999999999999" hidden="1" x14ac:dyDescent="0.2"/>
    <row r="42844" ht="10.199999999999999" hidden="1" x14ac:dyDescent="0.2"/>
    <row r="42845" ht="10.199999999999999" hidden="1" x14ac:dyDescent="0.2"/>
    <row r="42846" ht="10.199999999999999" hidden="1" x14ac:dyDescent="0.2"/>
    <row r="42847" ht="10.199999999999999" hidden="1" x14ac:dyDescent="0.2"/>
    <row r="42848" ht="10.199999999999999" hidden="1" x14ac:dyDescent="0.2"/>
    <row r="42849" ht="10.199999999999999" hidden="1" x14ac:dyDescent="0.2"/>
    <row r="42850" ht="10.199999999999999" hidden="1" x14ac:dyDescent="0.2"/>
    <row r="42851" ht="10.199999999999999" hidden="1" x14ac:dyDescent="0.2"/>
    <row r="42852" ht="10.199999999999999" hidden="1" x14ac:dyDescent="0.2"/>
    <row r="42853" ht="10.199999999999999" hidden="1" x14ac:dyDescent="0.2"/>
    <row r="42854" ht="10.199999999999999" hidden="1" x14ac:dyDescent="0.2"/>
    <row r="42855" ht="10.199999999999999" hidden="1" x14ac:dyDescent="0.2"/>
    <row r="42856" ht="10.199999999999999" hidden="1" x14ac:dyDescent="0.2"/>
    <row r="42857" ht="10.199999999999999" hidden="1" x14ac:dyDescent="0.2"/>
    <row r="42858" ht="10.199999999999999" hidden="1" x14ac:dyDescent="0.2"/>
    <row r="42859" ht="10.199999999999999" hidden="1" x14ac:dyDescent="0.2"/>
    <row r="42860" ht="10.199999999999999" hidden="1" x14ac:dyDescent="0.2"/>
    <row r="42861" ht="10.199999999999999" hidden="1" x14ac:dyDescent="0.2"/>
    <row r="42862" ht="10.199999999999999" hidden="1" x14ac:dyDescent="0.2"/>
    <row r="42863" ht="10.199999999999999" hidden="1" x14ac:dyDescent="0.2"/>
    <row r="42864" ht="10.199999999999999" hidden="1" x14ac:dyDescent="0.2"/>
    <row r="42865" ht="10.199999999999999" hidden="1" x14ac:dyDescent="0.2"/>
    <row r="42866" ht="10.199999999999999" hidden="1" x14ac:dyDescent="0.2"/>
    <row r="42867" ht="10.199999999999999" hidden="1" x14ac:dyDescent="0.2"/>
    <row r="42868" ht="10.199999999999999" hidden="1" x14ac:dyDescent="0.2"/>
    <row r="42869" ht="10.199999999999999" hidden="1" x14ac:dyDescent="0.2"/>
    <row r="42870" ht="10.199999999999999" hidden="1" x14ac:dyDescent="0.2"/>
    <row r="42871" ht="10.199999999999999" hidden="1" x14ac:dyDescent="0.2"/>
    <row r="42872" ht="10.199999999999999" hidden="1" x14ac:dyDescent="0.2"/>
    <row r="42873" ht="10.199999999999999" hidden="1" x14ac:dyDescent="0.2"/>
    <row r="42874" ht="10.199999999999999" hidden="1" x14ac:dyDescent="0.2"/>
    <row r="42875" ht="10.199999999999999" hidden="1" x14ac:dyDescent="0.2"/>
    <row r="42876" ht="10.199999999999999" hidden="1" x14ac:dyDescent="0.2"/>
    <row r="42877" ht="10.199999999999999" hidden="1" x14ac:dyDescent="0.2"/>
    <row r="42878" ht="10.199999999999999" hidden="1" x14ac:dyDescent="0.2"/>
    <row r="42879" ht="10.199999999999999" hidden="1" x14ac:dyDescent="0.2"/>
    <row r="42880" ht="10.199999999999999" hidden="1" x14ac:dyDescent="0.2"/>
    <row r="42881" ht="10.199999999999999" hidden="1" x14ac:dyDescent="0.2"/>
    <row r="42882" ht="10.199999999999999" hidden="1" x14ac:dyDescent="0.2"/>
    <row r="42883" ht="10.199999999999999" hidden="1" x14ac:dyDescent="0.2"/>
    <row r="42884" ht="10.199999999999999" hidden="1" x14ac:dyDescent="0.2"/>
    <row r="42885" ht="10.199999999999999" hidden="1" x14ac:dyDescent="0.2"/>
    <row r="42886" ht="10.199999999999999" hidden="1" x14ac:dyDescent="0.2"/>
    <row r="42887" ht="10.199999999999999" hidden="1" x14ac:dyDescent="0.2"/>
    <row r="42888" ht="10.199999999999999" hidden="1" x14ac:dyDescent="0.2"/>
    <row r="42889" ht="10.199999999999999" hidden="1" x14ac:dyDescent="0.2"/>
    <row r="42890" ht="10.199999999999999" hidden="1" x14ac:dyDescent="0.2"/>
    <row r="42891" ht="10.199999999999999" hidden="1" x14ac:dyDescent="0.2"/>
    <row r="42892" ht="10.199999999999999" hidden="1" x14ac:dyDescent="0.2"/>
    <row r="42893" ht="10.199999999999999" hidden="1" x14ac:dyDescent="0.2"/>
    <row r="42894" ht="10.199999999999999" hidden="1" x14ac:dyDescent="0.2"/>
    <row r="42895" ht="10.199999999999999" hidden="1" x14ac:dyDescent="0.2"/>
    <row r="42896" ht="10.199999999999999" hidden="1" x14ac:dyDescent="0.2"/>
    <row r="42897" ht="10.199999999999999" hidden="1" x14ac:dyDescent="0.2"/>
    <row r="42898" ht="10.199999999999999" hidden="1" x14ac:dyDescent="0.2"/>
    <row r="42899" ht="10.199999999999999" hidden="1" x14ac:dyDescent="0.2"/>
    <row r="42900" ht="10.199999999999999" hidden="1" x14ac:dyDescent="0.2"/>
    <row r="42901" ht="10.199999999999999" hidden="1" x14ac:dyDescent="0.2"/>
    <row r="42902" ht="10.199999999999999" hidden="1" x14ac:dyDescent="0.2"/>
    <row r="42903" ht="10.199999999999999" hidden="1" x14ac:dyDescent="0.2"/>
    <row r="42904" ht="10.199999999999999" hidden="1" x14ac:dyDescent="0.2"/>
    <row r="42905" ht="10.199999999999999" hidden="1" x14ac:dyDescent="0.2"/>
    <row r="42906" ht="10.199999999999999" hidden="1" x14ac:dyDescent="0.2"/>
    <row r="42907" ht="10.199999999999999" hidden="1" x14ac:dyDescent="0.2"/>
    <row r="42908" ht="10.199999999999999" hidden="1" x14ac:dyDescent="0.2"/>
    <row r="42909" ht="10.199999999999999" hidden="1" x14ac:dyDescent="0.2"/>
    <row r="42910" ht="10.199999999999999" hidden="1" x14ac:dyDescent="0.2"/>
    <row r="42911" ht="10.199999999999999" hidden="1" x14ac:dyDescent="0.2"/>
    <row r="42912" ht="10.199999999999999" hidden="1" x14ac:dyDescent="0.2"/>
    <row r="42913" ht="10.199999999999999" hidden="1" x14ac:dyDescent="0.2"/>
    <row r="42914" ht="10.199999999999999" hidden="1" x14ac:dyDescent="0.2"/>
    <row r="42915" ht="10.199999999999999" hidden="1" x14ac:dyDescent="0.2"/>
    <row r="42916" ht="10.199999999999999" hidden="1" x14ac:dyDescent="0.2"/>
    <row r="42917" ht="10.199999999999999" hidden="1" x14ac:dyDescent="0.2"/>
    <row r="42918" ht="10.199999999999999" hidden="1" x14ac:dyDescent="0.2"/>
    <row r="42919" ht="10.199999999999999" hidden="1" x14ac:dyDescent="0.2"/>
    <row r="42920" ht="10.199999999999999" hidden="1" x14ac:dyDescent="0.2"/>
    <row r="42921" ht="10.199999999999999" hidden="1" x14ac:dyDescent="0.2"/>
    <row r="42922" ht="10.199999999999999" hidden="1" x14ac:dyDescent="0.2"/>
    <row r="42923" ht="10.199999999999999" hidden="1" x14ac:dyDescent="0.2"/>
    <row r="42924" ht="10.199999999999999" hidden="1" x14ac:dyDescent="0.2"/>
    <row r="42925" ht="10.199999999999999" hidden="1" x14ac:dyDescent="0.2"/>
    <row r="42926" ht="10.199999999999999" hidden="1" x14ac:dyDescent="0.2"/>
    <row r="42927" ht="10.199999999999999" hidden="1" x14ac:dyDescent="0.2"/>
    <row r="42928" ht="10.199999999999999" hidden="1" x14ac:dyDescent="0.2"/>
    <row r="42929" ht="10.199999999999999" hidden="1" x14ac:dyDescent="0.2"/>
    <row r="42930" ht="10.199999999999999" hidden="1" x14ac:dyDescent="0.2"/>
    <row r="42931" ht="10.199999999999999" hidden="1" x14ac:dyDescent="0.2"/>
    <row r="42932" ht="10.199999999999999" hidden="1" x14ac:dyDescent="0.2"/>
    <row r="42933" ht="10.199999999999999" hidden="1" x14ac:dyDescent="0.2"/>
    <row r="42934" ht="10.199999999999999" hidden="1" x14ac:dyDescent="0.2"/>
    <row r="42935" ht="10.199999999999999" hidden="1" x14ac:dyDescent="0.2"/>
    <row r="42936" ht="10.199999999999999" hidden="1" x14ac:dyDescent="0.2"/>
    <row r="42937" ht="10.199999999999999" hidden="1" x14ac:dyDescent="0.2"/>
    <row r="42938" ht="10.199999999999999" hidden="1" x14ac:dyDescent="0.2"/>
    <row r="42939" ht="10.199999999999999" hidden="1" x14ac:dyDescent="0.2"/>
    <row r="42940" ht="10.199999999999999" hidden="1" x14ac:dyDescent="0.2"/>
    <row r="42941" ht="10.199999999999999" hidden="1" x14ac:dyDescent="0.2"/>
    <row r="42942" ht="10.199999999999999" hidden="1" x14ac:dyDescent="0.2"/>
    <row r="42943" ht="10.199999999999999" hidden="1" x14ac:dyDescent="0.2"/>
    <row r="42944" ht="10.199999999999999" hidden="1" x14ac:dyDescent="0.2"/>
    <row r="42945" ht="10.199999999999999" hidden="1" x14ac:dyDescent="0.2"/>
    <row r="42946" ht="10.199999999999999" hidden="1" x14ac:dyDescent="0.2"/>
    <row r="42947" ht="10.199999999999999" hidden="1" x14ac:dyDescent="0.2"/>
    <row r="42948" ht="10.199999999999999" hidden="1" x14ac:dyDescent="0.2"/>
    <row r="42949" ht="10.199999999999999" hidden="1" x14ac:dyDescent="0.2"/>
    <row r="42950" ht="10.199999999999999" hidden="1" x14ac:dyDescent="0.2"/>
    <row r="42951" ht="10.199999999999999" hidden="1" x14ac:dyDescent="0.2"/>
    <row r="42952" ht="10.199999999999999" hidden="1" x14ac:dyDescent="0.2"/>
    <row r="42953" ht="10.199999999999999" hidden="1" x14ac:dyDescent="0.2"/>
    <row r="42954" ht="10.199999999999999" hidden="1" x14ac:dyDescent="0.2"/>
    <row r="42955" ht="10.199999999999999" hidden="1" x14ac:dyDescent="0.2"/>
    <row r="42956" ht="10.199999999999999" hidden="1" x14ac:dyDescent="0.2"/>
    <row r="42957" ht="10.199999999999999" hidden="1" x14ac:dyDescent="0.2"/>
    <row r="42958" ht="10.199999999999999" hidden="1" x14ac:dyDescent="0.2"/>
    <row r="42959" ht="10.199999999999999" hidden="1" x14ac:dyDescent="0.2"/>
    <row r="42960" ht="10.199999999999999" hidden="1" x14ac:dyDescent="0.2"/>
    <row r="42961" ht="10.199999999999999" hidden="1" x14ac:dyDescent="0.2"/>
    <row r="42962" ht="10.199999999999999" hidden="1" x14ac:dyDescent="0.2"/>
    <row r="42963" ht="10.199999999999999" hidden="1" x14ac:dyDescent="0.2"/>
    <row r="42964" ht="10.199999999999999" hidden="1" x14ac:dyDescent="0.2"/>
    <row r="42965" ht="10.199999999999999" hidden="1" x14ac:dyDescent="0.2"/>
    <row r="42966" ht="10.199999999999999" hidden="1" x14ac:dyDescent="0.2"/>
    <row r="42967" ht="10.199999999999999" hidden="1" x14ac:dyDescent="0.2"/>
    <row r="42968" ht="10.199999999999999" hidden="1" x14ac:dyDescent="0.2"/>
    <row r="42969" ht="10.199999999999999" hidden="1" x14ac:dyDescent="0.2"/>
    <row r="42970" ht="10.199999999999999" hidden="1" x14ac:dyDescent="0.2"/>
    <row r="42971" ht="10.199999999999999" hidden="1" x14ac:dyDescent="0.2"/>
    <row r="42972" ht="10.199999999999999" hidden="1" x14ac:dyDescent="0.2"/>
    <row r="42973" ht="10.199999999999999" hidden="1" x14ac:dyDescent="0.2"/>
    <row r="42974" ht="10.199999999999999" hidden="1" x14ac:dyDescent="0.2"/>
    <row r="42975" ht="10.199999999999999" hidden="1" x14ac:dyDescent="0.2"/>
    <row r="42976" ht="10.199999999999999" hidden="1" x14ac:dyDescent="0.2"/>
    <row r="42977" ht="10.199999999999999" hidden="1" x14ac:dyDescent="0.2"/>
    <row r="42978" ht="10.199999999999999" hidden="1" x14ac:dyDescent="0.2"/>
    <row r="42979" ht="10.199999999999999" hidden="1" x14ac:dyDescent="0.2"/>
    <row r="42980" ht="10.199999999999999" hidden="1" x14ac:dyDescent="0.2"/>
    <row r="42981" ht="10.199999999999999" hidden="1" x14ac:dyDescent="0.2"/>
    <row r="42982" ht="10.199999999999999" hidden="1" x14ac:dyDescent="0.2"/>
    <row r="42983" ht="10.199999999999999" hidden="1" x14ac:dyDescent="0.2"/>
    <row r="42984" ht="10.199999999999999" hidden="1" x14ac:dyDescent="0.2"/>
    <row r="42985" ht="10.199999999999999" hidden="1" x14ac:dyDescent="0.2"/>
    <row r="42986" ht="10.199999999999999" hidden="1" x14ac:dyDescent="0.2"/>
    <row r="42987" ht="10.199999999999999" hidden="1" x14ac:dyDescent="0.2"/>
    <row r="42988" ht="10.199999999999999" hidden="1" x14ac:dyDescent="0.2"/>
    <row r="42989" ht="10.199999999999999" hidden="1" x14ac:dyDescent="0.2"/>
    <row r="42990" ht="10.199999999999999" hidden="1" x14ac:dyDescent="0.2"/>
    <row r="42991" ht="10.199999999999999" hidden="1" x14ac:dyDescent="0.2"/>
    <row r="42992" ht="10.199999999999999" hidden="1" x14ac:dyDescent="0.2"/>
    <row r="42993" ht="10.199999999999999" hidden="1" x14ac:dyDescent="0.2"/>
    <row r="42994" ht="10.199999999999999" hidden="1" x14ac:dyDescent="0.2"/>
    <row r="42995" ht="10.199999999999999" hidden="1" x14ac:dyDescent="0.2"/>
    <row r="42996" ht="10.199999999999999" hidden="1" x14ac:dyDescent="0.2"/>
    <row r="42997" ht="10.199999999999999" hidden="1" x14ac:dyDescent="0.2"/>
    <row r="42998" ht="10.199999999999999" hidden="1" x14ac:dyDescent="0.2"/>
    <row r="42999" ht="10.199999999999999" hidden="1" x14ac:dyDescent="0.2"/>
    <row r="43000" ht="10.199999999999999" hidden="1" x14ac:dyDescent="0.2"/>
    <row r="43001" ht="10.199999999999999" hidden="1" x14ac:dyDescent="0.2"/>
    <row r="43002" ht="10.199999999999999" hidden="1" x14ac:dyDescent="0.2"/>
    <row r="43003" ht="10.199999999999999" hidden="1" x14ac:dyDescent="0.2"/>
    <row r="43004" ht="10.199999999999999" hidden="1" x14ac:dyDescent="0.2"/>
    <row r="43005" ht="10.199999999999999" hidden="1" x14ac:dyDescent="0.2"/>
    <row r="43006" ht="10.199999999999999" hidden="1" x14ac:dyDescent="0.2"/>
    <row r="43007" ht="10.199999999999999" hidden="1" x14ac:dyDescent="0.2"/>
    <row r="43008" ht="10.199999999999999" hidden="1" x14ac:dyDescent="0.2"/>
    <row r="43009" ht="10.199999999999999" hidden="1" x14ac:dyDescent="0.2"/>
    <row r="43010" ht="10.199999999999999" hidden="1" x14ac:dyDescent="0.2"/>
    <row r="43011" ht="10.199999999999999" hidden="1" x14ac:dyDescent="0.2"/>
    <row r="43012" ht="10.199999999999999" hidden="1" x14ac:dyDescent="0.2"/>
    <row r="43013" ht="10.199999999999999" hidden="1" x14ac:dyDescent="0.2"/>
    <row r="43014" ht="10.199999999999999" hidden="1" x14ac:dyDescent="0.2"/>
    <row r="43015" ht="10.199999999999999" hidden="1" x14ac:dyDescent="0.2"/>
    <row r="43016" ht="10.199999999999999" hidden="1" x14ac:dyDescent="0.2"/>
    <row r="43017" ht="10.199999999999999" hidden="1" x14ac:dyDescent="0.2"/>
    <row r="43018" ht="10.199999999999999" hidden="1" x14ac:dyDescent="0.2"/>
    <row r="43019" ht="10.199999999999999" hidden="1" x14ac:dyDescent="0.2"/>
    <row r="43020" ht="10.199999999999999" hidden="1" x14ac:dyDescent="0.2"/>
    <row r="43021" ht="10.199999999999999" hidden="1" x14ac:dyDescent="0.2"/>
    <row r="43022" ht="10.199999999999999" hidden="1" x14ac:dyDescent="0.2"/>
    <row r="43023" ht="10.199999999999999" hidden="1" x14ac:dyDescent="0.2"/>
    <row r="43024" ht="10.199999999999999" hidden="1" x14ac:dyDescent="0.2"/>
    <row r="43025" ht="10.199999999999999" hidden="1" x14ac:dyDescent="0.2"/>
    <row r="43026" ht="10.199999999999999" hidden="1" x14ac:dyDescent="0.2"/>
    <row r="43027" ht="10.199999999999999" hidden="1" x14ac:dyDescent="0.2"/>
    <row r="43028" ht="10.199999999999999" hidden="1" x14ac:dyDescent="0.2"/>
    <row r="43029" ht="10.199999999999999" hidden="1" x14ac:dyDescent="0.2"/>
    <row r="43030" ht="10.199999999999999" hidden="1" x14ac:dyDescent="0.2"/>
    <row r="43031" ht="10.199999999999999" hidden="1" x14ac:dyDescent="0.2"/>
    <row r="43032" ht="10.199999999999999" hidden="1" x14ac:dyDescent="0.2"/>
    <row r="43033" ht="10.199999999999999" hidden="1" x14ac:dyDescent="0.2"/>
    <row r="43034" ht="10.199999999999999" hidden="1" x14ac:dyDescent="0.2"/>
    <row r="43035" ht="10.199999999999999" hidden="1" x14ac:dyDescent="0.2"/>
    <row r="43036" ht="10.199999999999999" hidden="1" x14ac:dyDescent="0.2"/>
    <row r="43037" ht="10.199999999999999" hidden="1" x14ac:dyDescent="0.2"/>
    <row r="43038" ht="10.199999999999999" hidden="1" x14ac:dyDescent="0.2"/>
    <row r="43039" ht="10.199999999999999" hidden="1" x14ac:dyDescent="0.2"/>
    <row r="43040" ht="10.199999999999999" hidden="1" x14ac:dyDescent="0.2"/>
    <row r="43041" ht="10.199999999999999" hidden="1" x14ac:dyDescent="0.2"/>
    <row r="43042" ht="10.199999999999999" hidden="1" x14ac:dyDescent="0.2"/>
    <row r="43043" ht="10.199999999999999" hidden="1" x14ac:dyDescent="0.2"/>
    <row r="43044" ht="10.199999999999999" hidden="1" x14ac:dyDescent="0.2"/>
    <row r="43045" ht="10.199999999999999" hidden="1" x14ac:dyDescent="0.2"/>
    <row r="43046" ht="10.199999999999999" hidden="1" x14ac:dyDescent="0.2"/>
    <row r="43047" ht="10.199999999999999" hidden="1" x14ac:dyDescent="0.2"/>
    <row r="43048" ht="10.199999999999999" hidden="1" x14ac:dyDescent="0.2"/>
    <row r="43049" ht="10.199999999999999" hidden="1" x14ac:dyDescent="0.2"/>
    <row r="43050" ht="10.199999999999999" hidden="1" x14ac:dyDescent="0.2"/>
    <row r="43051" ht="10.199999999999999" hidden="1" x14ac:dyDescent="0.2"/>
    <row r="43052" ht="10.199999999999999" hidden="1" x14ac:dyDescent="0.2"/>
    <row r="43053" ht="10.199999999999999" hidden="1" x14ac:dyDescent="0.2"/>
    <row r="43054" ht="10.199999999999999" hidden="1" x14ac:dyDescent="0.2"/>
    <row r="43055" ht="10.199999999999999" hidden="1" x14ac:dyDescent="0.2"/>
    <row r="43056" ht="10.199999999999999" hidden="1" x14ac:dyDescent="0.2"/>
    <row r="43057" ht="10.199999999999999" hidden="1" x14ac:dyDescent="0.2"/>
    <row r="43058" ht="10.199999999999999" hidden="1" x14ac:dyDescent="0.2"/>
    <row r="43059" ht="10.199999999999999" hidden="1" x14ac:dyDescent="0.2"/>
    <row r="43060" ht="10.199999999999999" hidden="1" x14ac:dyDescent="0.2"/>
    <row r="43061" ht="10.199999999999999" hidden="1" x14ac:dyDescent="0.2"/>
    <row r="43062" ht="10.199999999999999" hidden="1" x14ac:dyDescent="0.2"/>
    <row r="43063" ht="10.199999999999999" hidden="1" x14ac:dyDescent="0.2"/>
    <row r="43064" ht="10.199999999999999" hidden="1" x14ac:dyDescent="0.2"/>
    <row r="43065" ht="10.199999999999999" hidden="1" x14ac:dyDescent="0.2"/>
    <row r="43066" ht="10.199999999999999" hidden="1" x14ac:dyDescent="0.2"/>
    <row r="43067" ht="10.199999999999999" hidden="1" x14ac:dyDescent="0.2"/>
    <row r="43068" ht="10.199999999999999" hidden="1" x14ac:dyDescent="0.2"/>
    <row r="43069" ht="10.199999999999999" hidden="1" x14ac:dyDescent="0.2"/>
    <row r="43070" ht="10.199999999999999" hidden="1" x14ac:dyDescent="0.2"/>
    <row r="43071" ht="10.199999999999999" hidden="1" x14ac:dyDescent="0.2"/>
    <row r="43072" ht="10.199999999999999" hidden="1" x14ac:dyDescent="0.2"/>
    <row r="43073" ht="10.199999999999999" hidden="1" x14ac:dyDescent="0.2"/>
    <row r="43074" ht="10.199999999999999" hidden="1" x14ac:dyDescent="0.2"/>
    <row r="43075" ht="10.199999999999999" hidden="1" x14ac:dyDescent="0.2"/>
    <row r="43076" ht="10.199999999999999" hidden="1" x14ac:dyDescent="0.2"/>
    <row r="43077" ht="10.199999999999999" hidden="1" x14ac:dyDescent="0.2"/>
    <row r="43078" ht="10.199999999999999" hidden="1" x14ac:dyDescent="0.2"/>
    <row r="43079" ht="10.199999999999999" hidden="1" x14ac:dyDescent="0.2"/>
    <row r="43080" ht="10.199999999999999" hidden="1" x14ac:dyDescent="0.2"/>
    <row r="43081" ht="10.199999999999999" hidden="1" x14ac:dyDescent="0.2"/>
    <row r="43082" ht="10.199999999999999" hidden="1" x14ac:dyDescent="0.2"/>
    <row r="43083" ht="10.199999999999999" hidden="1" x14ac:dyDescent="0.2"/>
    <row r="43084" ht="10.199999999999999" hidden="1" x14ac:dyDescent="0.2"/>
    <row r="43085" ht="10.199999999999999" hidden="1" x14ac:dyDescent="0.2"/>
    <row r="43086" ht="10.199999999999999" hidden="1" x14ac:dyDescent="0.2"/>
    <row r="43087" ht="10.199999999999999" hidden="1" x14ac:dyDescent="0.2"/>
    <row r="43088" ht="10.199999999999999" hidden="1" x14ac:dyDescent="0.2"/>
    <row r="43089" ht="10.199999999999999" hidden="1" x14ac:dyDescent="0.2"/>
    <row r="43090" ht="10.199999999999999" hidden="1" x14ac:dyDescent="0.2"/>
    <row r="43091" ht="10.199999999999999" hidden="1" x14ac:dyDescent="0.2"/>
    <row r="43092" ht="10.199999999999999" hidden="1" x14ac:dyDescent="0.2"/>
    <row r="43093" ht="10.199999999999999" hidden="1" x14ac:dyDescent="0.2"/>
    <row r="43094" ht="10.199999999999999" hidden="1" x14ac:dyDescent="0.2"/>
    <row r="43095" ht="10.199999999999999" hidden="1" x14ac:dyDescent="0.2"/>
    <row r="43096" ht="10.199999999999999" hidden="1" x14ac:dyDescent="0.2"/>
    <row r="43097" ht="10.199999999999999" hidden="1" x14ac:dyDescent="0.2"/>
    <row r="43098" ht="10.199999999999999" hidden="1" x14ac:dyDescent="0.2"/>
    <row r="43099" ht="10.199999999999999" hidden="1" x14ac:dyDescent="0.2"/>
    <row r="43100" ht="10.199999999999999" hidden="1" x14ac:dyDescent="0.2"/>
    <row r="43101" ht="10.199999999999999" hidden="1" x14ac:dyDescent="0.2"/>
    <row r="43102" ht="10.199999999999999" hidden="1" x14ac:dyDescent="0.2"/>
    <row r="43103" ht="10.199999999999999" hidden="1" x14ac:dyDescent="0.2"/>
    <row r="43104" ht="10.199999999999999" hidden="1" x14ac:dyDescent="0.2"/>
    <row r="43105" ht="10.199999999999999" hidden="1" x14ac:dyDescent="0.2"/>
    <row r="43106" ht="10.199999999999999" hidden="1" x14ac:dyDescent="0.2"/>
    <row r="43107" ht="10.199999999999999" hidden="1" x14ac:dyDescent="0.2"/>
    <row r="43108" ht="10.199999999999999" hidden="1" x14ac:dyDescent="0.2"/>
    <row r="43109" ht="10.199999999999999" hidden="1" x14ac:dyDescent="0.2"/>
    <row r="43110" ht="10.199999999999999" hidden="1" x14ac:dyDescent="0.2"/>
    <row r="43111" ht="10.199999999999999" hidden="1" x14ac:dyDescent="0.2"/>
    <row r="43112" ht="10.199999999999999" hidden="1" x14ac:dyDescent="0.2"/>
    <row r="43113" ht="10.199999999999999" hidden="1" x14ac:dyDescent="0.2"/>
    <row r="43114" ht="10.199999999999999" hidden="1" x14ac:dyDescent="0.2"/>
    <row r="43115" ht="10.199999999999999" hidden="1" x14ac:dyDescent="0.2"/>
    <row r="43116" ht="10.199999999999999" hidden="1" x14ac:dyDescent="0.2"/>
    <row r="43117" ht="10.199999999999999" hidden="1" x14ac:dyDescent="0.2"/>
    <row r="43118" ht="10.199999999999999" hidden="1" x14ac:dyDescent="0.2"/>
    <row r="43119" ht="10.199999999999999" hidden="1" x14ac:dyDescent="0.2"/>
    <row r="43120" ht="10.199999999999999" hidden="1" x14ac:dyDescent="0.2"/>
    <row r="43121" ht="10.199999999999999" hidden="1" x14ac:dyDescent="0.2"/>
    <row r="43122" ht="10.199999999999999" hidden="1" x14ac:dyDescent="0.2"/>
    <row r="43123" ht="10.199999999999999" hidden="1" x14ac:dyDescent="0.2"/>
    <row r="43124" ht="10.199999999999999" hidden="1" x14ac:dyDescent="0.2"/>
    <row r="43125" ht="10.199999999999999" hidden="1" x14ac:dyDescent="0.2"/>
    <row r="43126" ht="10.199999999999999" hidden="1" x14ac:dyDescent="0.2"/>
    <row r="43127" ht="10.199999999999999" hidden="1" x14ac:dyDescent="0.2"/>
    <row r="43128" ht="10.199999999999999" hidden="1" x14ac:dyDescent="0.2"/>
    <row r="43129" ht="10.199999999999999" hidden="1" x14ac:dyDescent="0.2"/>
    <row r="43130" ht="10.199999999999999" hidden="1" x14ac:dyDescent="0.2"/>
    <row r="43131" ht="10.199999999999999" hidden="1" x14ac:dyDescent="0.2"/>
    <row r="43132" ht="10.199999999999999" hidden="1" x14ac:dyDescent="0.2"/>
    <row r="43133" ht="10.199999999999999" hidden="1" x14ac:dyDescent="0.2"/>
    <row r="43134" ht="10.199999999999999" hidden="1" x14ac:dyDescent="0.2"/>
    <row r="43135" ht="10.199999999999999" hidden="1" x14ac:dyDescent="0.2"/>
    <row r="43136" ht="10.199999999999999" hidden="1" x14ac:dyDescent="0.2"/>
    <row r="43137" ht="10.199999999999999" hidden="1" x14ac:dyDescent="0.2"/>
    <row r="43138" ht="10.199999999999999" hidden="1" x14ac:dyDescent="0.2"/>
    <row r="43139" ht="10.199999999999999" hidden="1" x14ac:dyDescent="0.2"/>
    <row r="43140" ht="10.199999999999999" hidden="1" x14ac:dyDescent="0.2"/>
    <row r="43141" ht="10.199999999999999" hidden="1" x14ac:dyDescent="0.2"/>
    <row r="43142" ht="10.199999999999999" hidden="1" x14ac:dyDescent="0.2"/>
    <row r="43143" ht="10.199999999999999" hidden="1" x14ac:dyDescent="0.2"/>
    <row r="43144" ht="10.199999999999999" hidden="1" x14ac:dyDescent="0.2"/>
    <row r="43145" ht="10.199999999999999" hidden="1" x14ac:dyDescent="0.2"/>
    <row r="43146" ht="10.199999999999999" hidden="1" x14ac:dyDescent="0.2"/>
    <row r="43147" ht="10.199999999999999" hidden="1" x14ac:dyDescent="0.2"/>
    <row r="43148" ht="10.199999999999999" hidden="1" x14ac:dyDescent="0.2"/>
    <row r="43149" ht="10.199999999999999" hidden="1" x14ac:dyDescent="0.2"/>
    <row r="43150" ht="10.199999999999999" hidden="1" x14ac:dyDescent="0.2"/>
    <row r="43151" ht="10.199999999999999" hidden="1" x14ac:dyDescent="0.2"/>
    <row r="43152" ht="10.199999999999999" hidden="1" x14ac:dyDescent="0.2"/>
    <row r="43153" ht="10.199999999999999" hidden="1" x14ac:dyDescent="0.2"/>
    <row r="43154" ht="10.199999999999999" hidden="1" x14ac:dyDescent="0.2"/>
    <row r="43155" ht="10.199999999999999" hidden="1" x14ac:dyDescent="0.2"/>
    <row r="43156" ht="10.199999999999999" hidden="1" x14ac:dyDescent="0.2"/>
    <row r="43157" ht="10.199999999999999" hidden="1" x14ac:dyDescent="0.2"/>
    <row r="43158" ht="10.199999999999999" hidden="1" x14ac:dyDescent="0.2"/>
    <row r="43159" ht="10.199999999999999" hidden="1" x14ac:dyDescent="0.2"/>
    <row r="43160" ht="10.199999999999999" hidden="1" x14ac:dyDescent="0.2"/>
    <row r="43161" ht="10.199999999999999" hidden="1" x14ac:dyDescent="0.2"/>
    <row r="43162" ht="10.199999999999999" hidden="1" x14ac:dyDescent="0.2"/>
    <row r="43163" ht="10.199999999999999" hidden="1" x14ac:dyDescent="0.2"/>
    <row r="43164" ht="10.199999999999999" hidden="1" x14ac:dyDescent="0.2"/>
    <row r="43165" ht="10.199999999999999" hidden="1" x14ac:dyDescent="0.2"/>
    <row r="43166" ht="10.199999999999999" hidden="1" x14ac:dyDescent="0.2"/>
    <row r="43167" ht="10.199999999999999" hidden="1" x14ac:dyDescent="0.2"/>
    <row r="43168" ht="10.199999999999999" hidden="1" x14ac:dyDescent="0.2"/>
    <row r="43169" ht="10.199999999999999" hidden="1" x14ac:dyDescent="0.2"/>
    <row r="43170" ht="10.199999999999999" hidden="1" x14ac:dyDescent="0.2"/>
    <row r="43171" ht="10.199999999999999" hidden="1" x14ac:dyDescent="0.2"/>
    <row r="43172" ht="10.199999999999999" hidden="1" x14ac:dyDescent="0.2"/>
    <row r="43173" ht="10.199999999999999" hidden="1" x14ac:dyDescent="0.2"/>
    <row r="43174" ht="10.199999999999999" hidden="1" x14ac:dyDescent="0.2"/>
    <row r="43175" ht="10.199999999999999" hidden="1" x14ac:dyDescent="0.2"/>
    <row r="43176" ht="10.199999999999999" hidden="1" x14ac:dyDescent="0.2"/>
    <row r="43177" ht="10.199999999999999" hidden="1" x14ac:dyDescent="0.2"/>
    <row r="43178" ht="10.199999999999999" hidden="1" x14ac:dyDescent="0.2"/>
    <row r="43179" ht="10.199999999999999" hidden="1" x14ac:dyDescent="0.2"/>
    <row r="43180" ht="10.199999999999999" hidden="1" x14ac:dyDescent="0.2"/>
    <row r="43181" ht="10.199999999999999" hidden="1" x14ac:dyDescent="0.2"/>
    <row r="43182" ht="10.199999999999999" hidden="1" x14ac:dyDescent="0.2"/>
    <row r="43183" ht="10.199999999999999" hidden="1" x14ac:dyDescent="0.2"/>
    <row r="43184" ht="10.199999999999999" hidden="1" x14ac:dyDescent="0.2"/>
    <row r="43185" ht="10.199999999999999" hidden="1" x14ac:dyDescent="0.2"/>
    <row r="43186" ht="10.199999999999999" hidden="1" x14ac:dyDescent="0.2"/>
    <row r="43187" ht="10.199999999999999" hidden="1" x14ac:dyDescent="0.2"/>
    <row r="43188" ht="10.199999999999999" hidden="1" x14ac:dyDescent="0.2"/>
    <row r="43189" ht="10.199999999999999" hidden="1" x14ac:dyDescent="0.2"/>
    <row r="43190" ht="10.199999999999999" hidden="1" x14ac:dyDescent="0.2"/>
    <row r="43191" ht="10.199999999999999" hidden="1" x14ac:dyDescent="0.2"/>
    <row r="43192" ht="10.199999999999999" hidden="1" x14ac:dyDescent="0.2"/>
    <row r="43193" ht="10.199999999999999" hidden="1" x14ac:dyDescent="0.2"/>
    <row r="43194" ht="10.199999999999999" hidden="1" x14ac:dyDescent="0.2"/>
    <row r="43195" ht="10.199999999999999" hidden="1" x14ac:dyDescent="0.2"/>
    <row r="43196" ht="10.199999999999999" hidden="1" x14ac:dyDescent="0.2"/>
    <row r="43197" ht="10.199999999999999" hidden="1" x14ac:dyDescent="0.2"/>
    <row r="43198" ht="10.199999999999999" hidden="1" x14ac:dyDescent="0.2"/>
    <row r="43199" ht="10.199999999999999" hidden="1" x14ac:dyDescent="0.2"/>
    <row r="43200" ht="10.199999999999999" hidden="1" x14ac:dyDescent="0.2"/>
    <row r="43201" ht="10.199999999999999" hidden="1" x14ac:dyDescent="0.2"/>
    <row r="43202" ht="10.199999999999999" hidden="1" x14ac:dyDescent="0.2"/>
    <row r="43203" ht="10.199999999999999" hidden="1" x14ac:dyDescent="0.2"/>
    <row r="43204" ht="10.199999999999999" hidden="1" x14ac:dyDescent="0.2"/>
    <row r="43205" ht="10.199999999999999" hidden="1" x14ac:dyDescent="0.2"/>
    <row r="43206" ht="10.199999999999999" hidden="1" x14ac:dyDescent="0.2"/>
    <row r="43207" ht="10.199999999999999" hidden="1" x14ac:dyDescent="0.2"/>
    <row r="43208" ht="10.199999999999999" hidden="1" x14ac:dyDescent="0.2"/>
    <row r="43209" ht="10.199999999999999" hidden="1" x14ac:dyDescent="0.2"/>
    <row r="43210" ht="10.199999999999999" hidden="1" x14ac:dyDescent="0.2"/>
    <row r="43211" ht="10.199999999999999" hidden="1" x14ac:dyDescent="0.2"/>
    <row r="43212" ht="10.199999999999999" hidden="1" x14ac:dyDescent="0.2"/>
    <row r="43213" ht="10.199999999999999" hidden="1" x14ac:dyDescent="0.2"/>
    <row r="43214" ht="10.199999999999999" hidden="1" x14ac:dyDescent="0.2"/>
    <row r="43215" ht="10.199999999999999" hidden="1" x14ac:dyDescent="0.2"/>
    <row r="43216" ht="10.199999999999999" hidden="1" x14ac:dyDescent="0.2"/>
    <row r="43217" ht="10.199999999999999" hidden="1" x14ac:dyDescent="0.2"/>
    <row r="43218" ht="10.199999999999999" hidden="1" x14ac:dyDescent="0.2"/>
    <row r="43219" ht="10.199999999999999" hidden="1" x14ac:dyDescent="0.2"/>
    <row r="43220" ht="10.199999999999999" hidden="1" x14ac:dyDescent="0.2"/>
    <row r="43221" ht="10.199999999999999" hidden="1" x14ac:dyDescent="0.2"/>
    <row r="43222" ht="10.199999999999999" hidden="1" x14ac:dyDescent="0.2"/>
    <row r="43223" ht="10.199999999999999" hidden="1" x14ac:dyDescent="0.2"/>
    <row r="43224" ht="10.199999999999999" hidden="1" x14ac:dyDescent="0.2"/>
    <row r="43225" ht="10.199999999999999" hidden="1" x14ac:dyDescent="0.2"/>
    <row r="43226" ht="10.199999999999999" hidden="1" x14ac:dyDescent="0.2"/>
    <row r="43227" ht="10.199999999999999" hidden="1" x14ac:dyDescent="0.2"/>
    <row r="43228" ht="10.199999999999999" hidden="1" x14ac:dyDescent="0.2"/>
    <row r="43229" ht="10.199999999999999" hidden="1" x14ac:dyDescent="0.2"/>
    <row r="43230" ht="10.199999999999999" hidden="1" x14ac:dyDescent="0.2"/>
    <row r="43231" ht="10.199999999999999" hidden="1" x14ac:dyDescent="0.2"/>
    <row r="43232" ht="10.199999999999999" hidden="1" x14ac:dyDescent="0.2"/>
    <row r="43233" ht="10.199999999999999" hidden="1" x14ac:dyDescent="0.2"/>
    <row r="43234" ht="10.199999999999999" hidden="1" x14ac:dyDescent="0.2"/>
    <row r="43235" ht="10.199999999999999" hidden="1" x14ac:dyDescent="0.2"/>
    <row r="43236" ht="10.199999999999999" hidden="1" x14ac:dyDescent="0.2"/>
    <row r="43237" ht="10.199999999999999" hidden="1" x14ac:dyDescent="0.2"/>
    <row r="43238" ht="10.199999999999999" hidden="1" x14ac:dyDescent="0.2"/>
    <row r="43239" ht="10.199999999999999" hidden="1" x14ac:dyDescent="0.2"/>
    <row r="43240" ht="10.199999999999999" hidden="1" x14ac:dyDescent="0.2"/>
    <row r="43241" ht="10.199999999999999" hidden="1" x14ac:dyDescent="0.2"/>
    <row r="43242" ht="10.199999999999999" hidden="1" x14ac:dyDescent="0.2"/>
    <row r="43243" ht="10.199999999999999" hidden="1" x14ac:dyDescent="0.2"/>
    <row r="43244" ht="10.199999999999999" hidden="1" x14ac:dyDescent="0.2"/>
    <row r="43245" ht="10.199999999999999" hidden="1" x14ac:dyDescent="0.2"/>
    <row r="43246" ht="10.199999999999999" hidden="1" x14ac:dyDescent="0.2"/>
    <row r="43247" ht="10.199999999999999" hidden="1" x14ac:dyDescent="0.2"/>
    <row r="43248" ht="10.199999999999999" hidden="1" x14ac:dyDescent="0.2"/>
    <row r="43249" ht="10.199999999999999" hidden="1" x14ac:dyDescent="0.2"/>
    <row r="43250" ht="10.199999999999999" hidden="1" x14ac:dyDescent="0.2"/>
    <row r="43251" ht="10.199999999999999" hidden="1" x14ac:dyDescent="0.2"/>
    <row r="43252" ht="10.199999999999999" hidden="1" x14ac:dyDescent="0.2"/>
    <row r="43253" ht="10.199999999999999" hidden="1" x14ac:dyDescent="0.2"/>
    <row r="43254" ht="10.199999999999999" hidden="1" x14ac:dyDescent="0.2"/>
    <row r="43255" ht="10.199999999999999" hidden="1" x14ac:dyDescent="0.2"/>
    <row r="43256" ht="10.199999999999999" hidden="1" x14ac:dyDescent="0.2"/>
    <row r="43257" ht="10.199999999999999" hidden="1" x14ac:dyDescent="0.2"/>
    <row r="43258" ht="10.199999999999999" hidden="1" x14ac:dyDescent="0.2"/>
    <row r="43259" ht="10.199999999999999" hidden="1" x14ac:dyDescent="0.2"/>
    <row r="43260" ht="10.199999999999999" hidden="1" x14ac:dyDescent="0.2"/>
    <row r="43261" ht="10.199999999999999" hidden="1" x14ac:dyDescent="0.2"/>
    <row r="43262" ht="10.199999999999999" hidden="1" x14ac:dyDescent="0.2"/>
    <row r="43263" ht="10.199999999999999" hidden="1" x14ac:dyDescent="0.2"/>
    <row r="43264" ht="10.199999999999999" hidden="1" x14ac:dyDescent="0.2"/>
    <row r="43265" ht="10.199999999999999" hidden="1" x14ac:dyDescent="0.2"/>
    <row r="43266" ht="10.199999999999999" hidden="1" x14ac:dyDescent="0.2"/>
    <row r="43267" ht="10.199999999999999" hidden="1" x14ac:dyDescent="0.2"/>
    <row r="43268" ht="10.199999999999999" hidden="1" x14ac:dyDescent="0.2"/>
    <row r="43269" ht="10.199999999999999" hidden="1" x14ac:dyDescent="0.2"/>
    <row r="43270" ht="10.199999999999999" hidden="1" x14ac:dyDescent="0.2"/>
    <row r="43271" ht="10.199999999999999" hidden="1" x14ac:dyDescent="0.2"/>
    <row r="43272" ht="10.199999999999999" hidden="1" x14ac:dyDescent="0.2"/>
    <row r="43273" ht="10.199999999999999" hidden="1" x14ac:dyDescent="0.2"/>
    <row r="43274" ht="10.199999999999999" hidden="1" x14ac:dyDescent="0.2"/>
    <row r="43275" ht="10.199999999999999" hidden="1" x14ac:dyDescent="0.2"/>
    <row r="43276" ht="10.199999999999999" hidden="1" x14ac:dyDescent="0.2"/>
    <row r="43277" ht="10.199999999999999" hidden="1" x14ac:dyDescent="0.2"/>
    <row r="43278" ht="10.199999999999999" hidden="1" x14ac:dyDescent="0.2"/>
    <row r="43279" ht="10.199999999999999" hidden="1" x14ac:dyDescent="0.2"/>
    <row r="43280" ht="10.199999999999999" hidden="1" x14ac:dyDescent="0.2"/>
    <row r="43281" ht="10.199999999999999" hidden="1" x14ac:dyDescent="0.2"/>
    <row r="43282" ht="10.199999999999999" hidden="1" x14ac:dyDescent="0.2"/>
    <row r="43283" ht="10.199999999999999" hidden="1" x14ac:dyDescent="0.2"/>
    <row r="43284" ht="10.199999999999999" hidden="1" x14ac:dyDescent="0.2"/>
    <row r="43285" ht="10.199999999999999" hidden="1" x14ac:dyDescent="0.2"/>
    <row r="43286" ht="10.199999999999999" hidden="1" x14ac:dyDescent="0.2"/>
    <row r="43287" ht="10.199999999999999" hidden="1" x14ac:dyDescent="0.2"/>
    <row r="43288" ht="10.199999999999999" hidden="1" x14ac:dyDescent="0.2"/>
    <row r="43289" ht="10.199999999999999" hidden="1" x14ac:dyDescent="0.2"/>
    <row r="43290" ht="10.199999999999999" hidden="1" x14ac:dyDescent="0.2"/>
    <row r="43291" ht="10.199999999999999" hidden="1" x14ac:dyDescent="0.2"/>
    <row r="43292" ht="10.199999999999999" hidden="1" x14ac:dyDescent="0.2"/>
    <row r="43293" ht="10.199999999999999" hidden="1" x14ac:dyDescent="0.2"/>
    <row r="43294" ht="10.199999999999999" hidden="1" x14ac:dyDescent="0.2"/>
    <row r="43295" ht="10.199999999999999" hidden="1" x14ac:dyDescent="0.2"/>
    <row r="43296" ht="10.199999999999999" hidden="1" x14ac:dyDescent="0.2"/>
    <row r="43297" ht="10.199999999999999" hidden="1" x14ac:dyDescent="0.2"/>
    <row r="43298" ht="10.199999999999999" hidden="1" x14ac:dyDescent="0.2"/>
    <row r="43299" ht="10.199999999999999" hidden="1" x14ac:dyDescent="0.2"/>
    <row r="43300" ht="10.199999999999999" hidden="1" x14ac:dyDescent="0.2"/>
    <row r="43301" ht="10.199999999999999" hidden="1" x14ac:dyDescent="0.2"/>
    <row r="43302" ht="10.199999999999999" hidden="1" x14ac:dyDescent="0.2"/>
    <row r="43303" ht="10.199999999999999" hidden="1" x14ac:dyDescent="0.2"/>
    <row r="43304" ht="10.199999999999999" hidden="1" x14ac:dyDescent="0.2"/>
    <row r="43305" ht="10.199999999999999" hidden="1" x14ac:dyDescent="0.2"/>
    <row r="43306" ht="10.199999999999999" hidden="1" x14ac:dyDescent="0.2"/>
    <row r="43307" ht="10.199999999999999" hidden="1" x14ac:dyDescent="0.2"/>
    <row r="43308" ht="10.199999999999999" hidden="1" x14ac:dyDescent="0.2"/>
    <row r="43309" ht="10.199999999999999" hidden="1" x14ac:dyDescent="0.2"/>
    <row r="43310" ht="10.199999999999999" hidden="1" x14ac:dyDescent="0.2"/>
    <row r="43311" ht="10.199999999999999" hidden="1" x14ac:dyDescent="0.2"/>
    <row r="43312" ht="10.199999999999999" hidden="1" x14ac:dyDescent="0.2"/>
    <row r="43313" ht="10.199999999999999" hidden="1" x14ac:dyDescent="0.2"/>
    <row r="43314" ht="10.199999999999999" hidden="1" x14ac:dyDescent="0.2"/>
    <row r="43315" ht="10.199999999999999" hidden="1" x14ac:dyDescent="0.2"/>
    <row r="43316" ht="10.199999999999999" hidden="1" x14ac:dyDescent="0.2"/>
    <row r="43317" ht="10.199999999999999" hidden="1" x14ac:dyDescent="0.2"/>
    <row r="43318" ht="10.199999999999999" hidden="1" x14ac:dyDescent="0.2"/>
    <row r="43319" ht="10.199999999999999" hidden="1" x14ac:dyDescent="0.2"/>
    <row r="43320" ht="10.199999999999999" hidden="1" x14ac:dyDescent="0.2"/>
    <row r="43321" ht="10.199999999999999" hidden="1" x14ac:dyDescent="0.2"/>
    <row r="43322" ht="10.199999999999999" hidden="1" x14ac:dyDescent="0.2"/>
    <row r="43323" ht="10.199999999999999" hidden="1" x14ac:dyDescent="0.2"/>
    <row r="43324" ht="10.199999999999999" hidden="1" x14ac:dyDescent="0.2"/>
    <row r="43325" ht="10.199999999999999" hidden="1" x14ac:dyDescent="0.2"/>
    <row r="43326" ht="10.199999999999999" hidden="1" x14ac:dyDescent="0.2"/>
    <row r="43327" ht="10.199999999999999" hidden="1" x14ac:dyDescent="0.2"/>
    <row r="43328" ht="10.199999999999999" hidden="1" x14ac:dyDescent="0.2"/>
    <row r="43329" ht="10.199999999999999" hidden="1" x14ac:dyDescent="0.2"/>
    <row r="43330" ht="10.199999999999999" hidden="1" x14ac:dyDescent="0.2"/>
    <row r="43331" ht="10.199999999999999" hidden="1" x14ac:dyDescent="0.2"/>
    <row r="43332" ht="10.199999999999999" hidden="1" x14ac:dyDescent="0.2"/>
    <row r="43333" ht="10.199999999999999" hidden="1" x14ac:dyDescent="0.2"/>
    <row r="43334" ht="10.199999999999999" hidden="1" x14ac:dyDescent="0.2"/>
    <row r="43335" ht="10.199999999999999" hidden="1" x14ac:dyDescent="0.2"/>
    <row r="43336" ht="10.199999999999999" hidden="1" x14ac:dyDescent="0.2"/>
    <row r="43337" ht="10.199999999999999" hidden="1" x14ac:dyDescent="0.2"/>
    <row r="43338" ht="10.199999999999999" hidden="1" x14ac:dyDescent="0.2"/>
    <row r="43339" ht="10.199999999999999" hidden="1" x14ac:dyDescent="0.2"/>
    <row r="43340" ht="10.199999999999999" hidden="1" x14ac:dyDescent="0.2"/>
    <row r="43341" ht="10.199999999999999" hidden="1" x14ac:dyDescent="0.2"/>
    <row r="43342" ht="10.199999999999999" hidden="1" x14ac:dyDescent="0.2"/>
    <row r="43343" ht="10.199999999999999" hidden="1" x14ac:dyDescent="0.2"/>
    <row r="43344" ht="10.199999999999999" hidden="1" x14ac:dyDescent="0.2"/>
    <row r="43345" ht="10.199999999999999" hidden="1" x14ac:dyDescent="0.2"/>
    <row r="43346" ht="10.199999999999999" hidden="1" x14ac:dyDescent="0.2"/>
    <row r="43347" ht="10.199999999999999" hidden="1" x14ac:dyDescent="0.2"/>
    <row r="43348" ht="10.199999999999999" hidden="1" x14ac:dyDescent="0.2"/>
    <row r="43349" ht="10.199999999999999" hidden="1" x14ac:dyDescent="0.2"/>
    <row r="43350" ht="10.199999999999999" hidden="1" x14ac:dyDescent="0.2"/>
    <row r="43351" ht="10.199999999999999" hidden="1" x14ac:dyDescent="0.2"/>
    <row r="43352" ht="10.199999999999999" hidden="1" x14ac:dyDescent="0.2"/>
    <row r="43353" ht="10.199999999999999" hidden="1" x14ac:dyDescent="0.2"/>
    <row r="43354" ht="10.199999999999999" hidden="1" x14ac:dyDescent="0.2"/>
    <row r="43355" ht="10.199999999999999" hidden="1" x14ac:dyDescent="0.2"/>
    <row r="43356" ht="10.199999999999999" hidden="1" x14ac:dyDescent="0.2"/>
    <row r="43357" ht="10.199999999999999" hidden="1" x14ac:dyDescent="0.2"/>
    <row r="43358" ht="10.199999999999999" hidden="1" x14ac:dyDescent="0.2"/>
    <row r="43359" ht="10.199999999999999" hidden="1" x14ac:dyDescent="0.2"/>
    <row r="43360" ht="10.199999999999999" hidden="1" x14ac:dyDescent="0.2"/>
    <row r="43361" ht="10.199999999999999" hidden="1" x14ac:dyDescent="0.2"/>
    <row r="43362" ht="10.199999999999999" hidden="1" x14ac:dyDescent="0.2"/>
    <row r="43363" ht="10.199999999999999" hidden="1" x14ac:dyDescent="0.2"/>
    <row r="43364" ht="10.199999999999999" hidden="1" x14ac:dyDescent="0.2"/>
    <row r="43365" ht="10.199999999999999" hidden="1" x14ac:dyDescent="0.2"/>
    <row r="43366" ht="10.199999999999999" hidden="1" x14ac:dyDescent="0.2"/>
    <row r="43367" ht="10.199999999999999" hidden="1" x14ac:dyDescent="0.2"/>
    <row r="43368" ht="10.199999999999999" hidden="1" x14ac:dyDescent="0.2"/>
    <row r="43369" ht="10.199999999999999" hidden="1" x14ac:dyDescent="0.2"/>
    <row r="43370" ht="10.199999999999999" hidden="1" x14ac:dyDescent="0.2"/>
    <row r="43371" ht="10.199999999999999" hidden="1" x14ac:dyDescent="0.2"/>
    <row r="43372" ht="10.199999999999999" hidden="1" x14ac:dyDescent="0.2"/>
    <row r="43373" ht="10.199999999999999" hidden="1" x14ac:dyDescent="0.2"/>
    <row r="43374" ht="10.199999999999999" hidden="1" x14ac:dyDescent="0.2"/>
    <row r="43375" ht="10.199999999999999" hidden="1" x14ac:dyDescent="0.2"/>
    <row r="43376" ht="10.199999999999999" hidden="1" x14ac:dyDescent="0.2"/>
    <row r="43377" ht="10.199999999999999" hidden="1" x14ac:dyDescent="0.2"/>
    <row r="43378" ht="10.199999999999999" hidden="1" x14ac:dyDescent="0.2"/>
    <row r="43379" ht="10.199999999999999" hidden="1" x14ac:dyDescent="0.2"/>
    <row r="43380" ht="10.199999999999999" hidden="1" x14ac:dyDescent="0.2"/>
    <row r="43381" ht="10.199999999999999" hidden="1" x14ac:dyDescent="0.2"/>
    <row r="43382" ht="10.199999999999999" hidden="1" x14ac:dyDescent="0.2"/>
    <row r="43383" ht="10.199999999999999" hidden="1" x14ac:dyDescent="0.2"/>
    <row r="43384" ht="10.199999999999999" hidden="1" x14ac:dyDescent="0.2"/>
    <row r="43385" ht="10.199999999999999" hidden="1" x14ac:dyDescent="0.2"/>
    <row r="43386" ht="10.199999999999999" hidden="1" x14ac:dyDescent="0.2"/>
    <row r="43387" ht="10.199999999999999" hidden="1" x14ac:dyDescent="0.2"/>
    <row r="43388" ht="10.199999999999999" hidden="1" x14ac:dyDescent="0.2"/>
    <row r="43389" ht="10.199999999999999" hidden="1" x14ac:dyDescent="0.2"/>
    <row r="43390" ht="10.199999999999999" hidden="1" x14ac:dyDescent="0.2"/>
    <row r="43391" ht="10.199999999999999" hidden="1" x14ac:dyDescent="0.2"/>
    <row r="43392" ht="10.199999999999999" hidden="1" x14ac:dyDescent="0.2"/>
    <row r="43393" ht="10.199999999999999" hidden="1" x14ac:dyDescent="0.2"/>
    <row r="43394" ht="10.199999999999999" hidden="1" x14ac:dyDescent="0.2"/>
    <row r="43395" ht="10.199999999999999" hidden="1" x14ac:dyDescent="0.2"/>
    <row r="43396" ht="10.199999999999999" hidden="1" x14ac:dyDescent="0.2"/>
    <row r="43397" ht="10.199999999999999" hidden="1" x14ac:dyDescent="0.2"/>
    <row r="43398" ht="10.199999999999999" hidden="1" x14ac:dyDescent="0.2"/>
    <row r="43399" ht="10.199999999999999" hidden="1" x14ac:dyDescent="0.2"/>
    <row r="43400" ht="10.199999999999999" hidden="1" x14ac:dyDescent="0.2"/>
    <row r="43401" ht="10.199999999999999" hidden="1" x14ac:dyDescent="0.2"/>
    <row r="43402" ht="10.199999999999999" hidden="1" x14ac:dyDescent="0.2"/>
    <row r="43403" ht="10.199999999999999" hidden="1" x14ac:dyDescent="0.2"/>
    <row r="43404" ht="10.199999999999999" hidden="1" x14ac:dyDescent="0.2"/>
    <row r="43405" ht="10.199999999999999" hidden="1" x14ac:dyDescent="0.2"/>
    <row r="43406" ht="10.199999999999999" hidden="1" x14ac:dyDescent="0.2"/>
    <row r="43407" ht="10.199999999999999" hidden="1" x14ac:dyDescent="0.2"/>
    <row r="43408" ht="10.199999999999999" hidden="1" x14ac:dyDescent="0.2"/>
    <row r="43409" ht="10.199999999999999" hidden="1" x14ac:dyDescent="0.2"/>
    <row r="43410" ht="10.199999999999999" hidden="1" x14ac:dyDescent="0.2"/>
    <row r="43411" ht="10.199999999999999" hidden="1" x14ac:dyDescent="0.2"/>
    <row r="43412" ht="10.199999999999999" hidden="1" x14ac:dyDescent="0.2"/>
    <row r="43413" ht="10.199999999999999" hidden="1" x14ac:dyDescent="0.2"/>
    <row r="43414" ht="10.199999999999999" hidden="1" x14ac:dyDescent="0.2"/>
    <row r="43415" ht="10.199999999999999" hidden="1" x14ac:dyDescent="0.2"/>
    <row r="43416" ht="10.199999999999999" hidden="1" x14ac:dyDescent="0.2"/>
    <row r="43417" ht="10.199999999999999" hidden="1" x14ac:dyDescent="0.2"/>
    <row r="43418" ht="10.199999999999999" hidden="1" x14ac:dyDescent="0.2"/>
    <row r="43419" ht="10.199999999999999" hidden="1" x14ac:dyDescent="0.2"/>
    <row r="43420" ht="10.199999999999999" hidden="1" x14ac:dyDescent="0.2"/>
    <row r="43421" ht="10.199999999999999" hidden="1" x14ac:dyDescent="0.2"/>
    <row r="43422" ht="10.199999999999999" hidden="1" x14ac:dyDescent="0.2"/>
    <row r="43423" ht="10.199999999999999" hidden="1" x14ac:dyDescent="0.2"/>
    <row r="43424" ht="10.199999999999999" hidden="1" x14ac:dyDescent="0.2"/>
    <row r="43425" ht="10.199999999999999" hidden="1" x14ac:dyDescent="0.2"/>
    <row r="43426" ht="10.199999999999999" hidden="1" x14ac:dyDescent="0.2"/>
    <row r="43427" ht="10.199999999999999" hidden="1" x14ac:dyDescent="0.2"/>
    <row r="43428" ht="10.199999999999999" hidden="1" x14ac:dyDescent="0.2"/>
    <row r="43429" ht="10.199999999999999" hidden="1" x14ac:dyDescent="0.2"/>
    <row r="43430" ht="10.199999999999999" hidden="1" x14ac:dyDescent="0.2"/>
    <row r="43431" ht="10.199999999999999" hidden="1" x14ac:dyDescent="0.2"/>
    <row r="43432" ht="10.199999999999999" hidden="1" x14ac:dyDescent="0.2"/>
    <row r="43433" ht="10.199999999999999" hidden="1" x14ac:dyDescent="0.2"/>
    <row r="43434" ht="10.199999999999999" hidden="1" x14ac:dyDescent="0.2"/>
    <row r="43435" ht="10.199999999999999" hidden="1" x14ac:dyDescent="0.2"/>
    <row r="43436" ht="10.199999999999999" hidden="1" x14ac:dyDescent="0.2"/>
    <row r="43437" ht="10.199999999999999" hidden="1" x14ac:dyDescent="0.2"/>
    <row r="43438" ht="10.199999999999999" hidden="1" x14ac:dyDescent="0.2"/>
    <row r="43439" ht="10.199999999999999" hidden="1" x14ac:dyDescent="0.2"/>
    <row r="43440" ht="10.199999999999999" hidden="1" x14ac:dyDescent="0.2"/>
    <row r="43441" ht="10.199999999999999" hidden="1" x14ac:dyDescent="0.2"/>
    <row r="43442" ht="10.199999999999999" hidden="1" x14ac:dyDescent="0.2"/>
    <row r="43443" ht="10.199999999999999" hidden="1" x14ac:dyDescent="0.2"/>
    <row r="43444" ht="10.199999999999999" hidden="1" x14ac:dyDescent="0.2"/>
    <row r="43445" ht="10.199999999999999" hidden="1" x14ac:dyDescent="0.2"/>
    <row r="43446" ht="10.199999999999999" hidden="1" x14ac:dyDescent="0.2"/>
    <row r="43447" ht="10.199999999999999" hidden="1" x14ac:dyDescent="0.2"/>
    <row r="43448" ht="10.199999999999999" hidden="1" x14ac:dyDescent="0.2"/>
    <row r="43449" ht="10.199999999999999" hidden="1" x14ac:dyDescent="0.2"/>
    <row r="43450" ht="10.199999999999999" hidden="1" x14ac:dyDescent="0.2"/>
    <row r="43451" ht="10.199999999999999" hidden="1" x14ac:dyDescent="0.2"/>
    <row r="43452" ht="10.199999999999999" hidden="1" x14ac:dyDescent="0.2"/>
    <row r="43453" ht="10.199999999999999" hidden="1" x14ac:dyDescent="0.2"/>
    <row r="43454" ht="10.199999999999999" hidden="1" x14ac:dyDescent="0.2"/>
    <row r="43455" ht="10.199999999999999" hidden="1" x14ac:dyDescent="0.2"/>
    <row r="43456" ht="10.199999999999999" hidden="1" x14ac:dyDescent="0.2"/>
    <row r="43457" ht="10.199999999999999" hidden="1" x14ac:dyDescent="0.2"/>
    <row r="43458" ht="10.199999999999999" hidden="1" x14ac:dyDescent="0.2"/>
    <row r="43459" ht="10.199999999999999" hidden="1" x14ac:dyDescent="0.2"/>
    <row r="43460" ht="10.199999999999999" hidden="1" x14ac:dyDescent="0.2"/>
    <row r="43461" ht="10.199999999999999" hidden="1" x14ac:dyDescent="0.2"/>
    <row r="43462" ht="10.199999999999999" hidden="1" x14ac:dyDescent="0.2"/>
    <row r="43463" ht="10.199999999999999" hidden="1" x14ac:dyDescent="0.2"/>
    <row r="43464" ht="10.199999999999999" hidden="1" x14ac:dyDescent="0.2"/>
    <row r="43465" ht="10.199999999999999" hidden="1" x14ac:dyDescent="0.2"/>
    <row r="43466" ht="10.199999999999999" hidden="1" x14ac:dyDescent="0.2"/>
    <row r="43467" ht="10.199999999999999" hidden="1" x14ac:dyDescent="0.2"/>
    <row r="43468" ht="10.199999999999999" hidden="1" x14ac:dyDescent="0.2"/>
    <row r="43469" ht="10.199999999999999" hidden="1" x14ac:dyDescent="0.2"/>
    <row r="43470" ht="10.199999999999999" hidden="1" x14ac:dyDescent="0.2"/>
    <row r="43471" ht="10.199999999999999" hidden="1" x14ac:dyDescent="0.2"/>
    <row r="43472" ht="10.199999999999999" hidden="1" x14ac:dyDescent="0.2"/>
    <row r="43473" ht="10.199999999999999" hidden="1" x14ac:dyDescent="0.2"/>
    <row r="43474" ht="10.199999999999999" hidden="1" x14ac:dyDescent="0.2"/>
    <row r="43475" ht="10.199999999999999" hidden="1" x14ac:dyDescent="0.2"/>
    <row r="43476" ht="10.199999999999999" hidden="1" x14ac:dyDescent="0.2"/>
    <row r="43477" ht="10.199999999999999" hidden="1" x14ac:dyDescent="0.2"/>
    <row r="43478" ht="10.199999999999999" hidden="1" x14ac:dyDescent="0.2"/>
    <row r="43479" ht="10.199999999999999" hidden="1" x14ac:dyDescent="0.2"/>
    <row r="43480" ht="10.199999999999999" hidden="1" x14ac:dyDescent="0.2"/>
    <row r="43481" ht="10.199999999999999" hidden="1" x14ac:dyDescent="0.2"/>
    <row r="43482" ht="10.199999999999999" hidden="1" x14ac:dyDescent="0.2"/>
    <row r="43483" ht="10.199999999999999" hidden="1" x14ac:dyDescent="0.2"/>
    <row r="43484" ht="10.199999999999999" hidden="1" x14ac:dyDescent="0.2"/>
    <row r="43485" ht="10.199999999999999" hidden="1" x14ac:dyDescent="0.2"/>
    <row r="43486" ht="10.199999999999999" hidden="1" x14ac:dyDescent="0.2"/>
    <row r="43487" ht="10.199999999999999" hidden="1" x14ac:dyDescent="0.2"/>
    <row r="43488" ht="10.199999999999999" hidden="1" x14ac:dyDescent="0.2"/>
    <row r="43489" ht="10.199999999999999" hidden="1" x14ac:dyDescent="0.2"/>
    <row r="43490" ht="10.199999999999999" hidden="1" x14ac:dyDescent="0.2"/>
    <row r="43491" ht="10.199999999999999" hidden="1" x14ac:dyDescent="0.2"/>
    <row r="43492" ht="10.199999999999999" hidden="1" x14ac:dyDescent="0.2"/>
    <row r="43493" ht="10.199999999999999" hidden="1" x14ac:dyDescent="0.2"/>
    <row r="43494" ht="10.199999999999999" hidden="1" x14ac:dyDescent="0.2"/>
    <row r="43495" ht="10.199999999999999" hidden="1" x14ac:dyDescent="0.2"/>
    <row r="43496" ht="10.199999999999999" hidden="1" x14ac:dyDescent="0.2"/>
    <row r="43497" ht="10.199999999999999" hidden="1" x14ac:dyDescent="0.2"/>
    <row r="43498" ht="10.199999999999999" hidden="1" x14ac:dyDescent="0.2"/>
    <row r="43499" ht="10.199999999999999" hidden="1" x14ac:dyDescent="0.2"/>
    <row r="43500" ht="10.199999999999999" hidden="1" x14ac:dyDescent="0.2"/>
    <row r="43501" ht="10.199999999999999" hidden="1" x14ac:dyDescent="0.2"/>
    <row r="43502" ht="10.199999999999999" hidden="1" x14ac:dyDescent="0.2"/>
    <row r="43503" ht="10.199999999999999" hidden="1" x14ac:dyDescent="0.2"/>
    <row r="43504" ht="10.199999999999999" hidden="1" x14ac:dyDescent="0.2"/>
    <row r="43505" ht="10.199999999999999" hidden="1" x14ac:dyDescent="0.2"/>
    <row r="43506" ht="10.199999999999999" hidden="1" x14ac:dyDescent="0.2"/>
    <row r="43507" ht="10.199999999999999" hidden="1" x14ac:dyDescent="0.2"/>
    <row r="43508" ht="10.199999999999999" hidden="1" x14ac:dyDescent="0.2"/>
    <row r="43509" ht="10.199999999999999" hidden="1" x14ac:dyDescent="0.2"/>
    <row r="43510" ht="10.199999999999999" hidden="1" x14ac:dyDescent="0.2"/>
    <row r="43511" ht="10.199999999999999" hidden="1" x14ac:dyDescent="0.2"/>
    <row r="43512" ht="10.199999999999999" hidden="1" x14ac:dyDescent="0.2"/>
    <row r="43513" ht="10.199999999999999" hidden="1" x14ac:dyDescent="0.2"/>
    <row r="43514" ht="10.199999999999999" hidden="1" x14ac:dyDescent="0.2"/>
    <row r="43515" ht="10.199999999999999" hidden="1" x14ac:dyDescent="0.2"/>
    <row r="43516" ht="10.199999999999999" hidden="1" x14ac:dyDescent="0.2"/>
    <row r="43517" ht="10.199999999999999" hidden="1" x14ac:dyDescent="0.2"/>
    <row r="43518" ht="10.199999999999999" hidden="1" x14ac:dyDescent="0.2"/>
    <row r="43519" ht="10.199999999999999" hidden="1" x14ac:dyDescent="0.2"/>
    <row r="43520" ht="10.199999999999999" hidden="1" x14ac:dyDescent="0.2"/>
    <row r="43521" ht="10.199999999999999" hidden="1" x14ac:dyDescent="0.2"/>
    <row r="43522" ht="10.199999999999999" hidden="1" x14ac:dyDescent="0.2"/>
    <row r="43523" ht="10.199999999999999" hidden="1" x14ac:dyDescent="0.2"/>
    <row r="43524" ht="10.199999999999999" hidden="1" x14ac:dyDescent="0.2"/>
    <row r="43525" ht="10.199999999999999" hidden="1" x14ac:dyDescent="0.2"/>
    <row r="43526" ht="10.199999999999999" hidden="1" x14ac:dyDescent="0.2"/>
    <row r="43527" ht="10.199999999999999" hidden="1" x14ac:dyDescent="0.2"/>
    <row r="43528" ht="10.199999999999999" hidden="1" x14ac:dyDescent="0.2"/>
    <row r="43529" ht="10.199999999999999" hidden="1" x14ac:dyDescent="0.2"/>
    <row r="43530" ht="10.199999999999999" hidden="1" x14ac:dyDescent="0.2"/>
    <row r="43531" ht="10.199999999999999" hidden="1" x14ac:dyDescent="0.2"/>
    <row r="43532" ht="10.199999999999999" hidden="1" x14ac:dyDescent="0.2"/>
    <row r="43533" ht="10.199999999999999" hidden="1" x14ac:dyDescent="0.2"/>
    <row r="43534" ht="10.199999999999999" hidden="1" x14ac:dyDescent="0.2"/>
    <row r="43535" ht="10.199999999999999" hidden="1" x14ac:dyDescent="0.2"/>
    <row r="43536" ht="10.199999999999999" hidden="1" x14ac:dyDescent="0.2"/>
    <row r="43537" ht="10.199999999999999" hidden="1" x14ac:dyDescent="0.2"/>
    <row r="43538" ht="10.199999999999999" hidden="1" x14ac:dyDescent="0.2"/>
    <row r="43539" ht="10.199999999999999" hidden="1" x14ac:dyDescent="0.2"/>
    <row r="43540" ht="10.199999999999999" hidden="1" x14ac:dyDescent="0.2"/>
    <row r="43541" ht="10.199999999999999" hidden="1" x14ac:dyDescent="0.2"/>
    <row r="43542" ht="10.199999999999999" hidden="1" x14ac:dyDescent="0.2"/>
    <row r="43543" ht="10.199999999999999" hidden="1" x14ac:dyDescent="0.2"/>
    <row r="43544" ht="10.199999999999999" hidden="1" x14ac:dyDescent="0.2"/>
    <row r="43545" ht="10.199999999999999" hidden="1" x14ac:dyDescent="0.2"/>
    <row r="43546" ht="10.199999999999999" hidden="1" x14ac:dyDescent="0.2"/>
    <row r="43547" ht="10.199999999999999" hidden="1" x14ac:dyDescent="0.2"/>
    <row r="43548" ht="10.199999999999999" hidden="1" x14ac:dyDescent="0.2"/>
    <row r="43549" ht="10.199999999999999" hidden="1" x14ac:dyDescent="0.2"/>
    <row r="43550" ht="10.199999999999999" hidden="1" x14ac:dyDescent="0.2"/>
    <row r="43551" ht="10.199999999999999" hidden="1" x14ac:dyDescent="0.2"/>
    <row r="43552" ht="10.199999999999999" hidden="1" x14ac:dyDescent="0.2"/>
    <row r="43553" ht="10.199999999999999" hidden="1" x14ac:dyDescent="0.2"/>
    <row r="43554" ht="10.199999999999999" hidden="1" x14ac:dyDescent="0.2"/>
    <row r="43555" ht="10.199999999999999" hidden="1" x14ac:dyDescent="0.2"/>
    <row r="43556" ht="10.199999999999999" hidden="1" x14ac:dyDescent="0.2"/>
    <row r="43557" ht="10.199999999999999" hidden="1" x14ac:dyDescent="0.2"/>
    <row r="43558" ht="10.199999999999999" hidden="1" x14ac:dyDescent="0.2"/>
    <row r="43559" ht="10.199999999999999" hidden="1" x14ac:dyDescent="0.2"/>
    <row r="43560" ht="10.199999999999999" hidden="1" x14ac:dyDescent="0.2"/>
    <row r="43561" ht="10.199999999999999" hidden="1" x14ac:dyDescent="0.2"/>
    <row r="43562" ht="10.199999999999999" hidden="1" x14ac:dyDescent="0.2"/>
    <row r="43563" ht="10.199999999999999" hidden="1" x14ac:dyDescent="0.2"/>
    <row r="43564" ht="10.199999999999999" hidden="1" x14ac:dyDescent="0.2"/>
    <row r="43565" ht="10.199999999999999" hidden="1" x14ac:dyDescent="0.2"/>
    <row r="43566" ht="10.199999999999999" hidden="1" x14ac:dyDescent="0.2"/>
    <row r="43567" ht="10.199999999999999" hidden="1" x14ac:dyDescent="0.2"/>
    <row r="43568" ht="10.199999999999999" hidden="1" x14ac:dyDescent="0.2"/>
    <row r="43569" ht="10.199999999999999" hidden="1" x14ac:dyDescent="0.2"/>
    <row r="43570" ht="10.199999999999999" hidden="1" x14ac:dyDescent="0.2"/>
    <row r="43571" ht="10.199999999999999" hidden="1" x14ac:dyDescent="0.2"/>
    <row r="43572" ht="10.199999999999999" hidden="1" x14ac:dyDescent="0.2"/>
    <row r="43573" ht="10.199999999999999" hidden="1" x14ac:dyDescent="0.2"/>
    <row r="43574" ht="10.199999999999999" hidden="1" x14ac:dyDescent="0.2"/>
    <row r="43575" ht="10.199999999999999" hidden="1" x14ac:dyDescent="0.2"/>
    <row r="43576" ht="10.199999999999999" hidden="1" x14ac:dyDescent="0.2"/>
    <row r="43577" ht="10.199999999999999" hidden="1" x14ac:dyDescent="0.2"/>
    <row r="43578" ht="10.199999999999999" hidden="1" x14ac:dyDescent="0.2"/>
    <row r="43579" ht="10.199999999999999" hidden="1" x14ac:dyDescent="0.2"/>
    <row r="43580" ht="10.199999999999999" hidden="1" x14ac:dyDescent="0.2"/>
    <row r="43581" ht="10.199999999999999" hidden="1" x14ac:dyDescent="0.2"/>
    <row r="43582" ht="10.199999999999999" hidden="1" x14ac:dyDescent="0.2"/>
    <row r="43583" ht="10.199999999999999" hidden="1" x14ac:dyDescent="0.2"/>
    <row r="43584" ht="10.199999999999999" hidden="1" x14ac:dyDescent="0.2"/>
    <row r="43585" ht="10.199999999999999" hidden="1" x14ac:dyDescent="0.2"/>
    <row r="43586" ht="10.199999999999999" hidden="1" x14ac:dyDescent="0.2"/>
    <row r="43587" ht="10.199999999999999" hidden="1" x14ac:dyDescent="0.2"/>
    <row r="43588" ht="10.199999999999999" hidden="1" x14ac:dyDescent="0.2"/>
    <row r="43589" ht="10.199999999999999" hidden="1" x14ac:dyDescent="0.2"/>
    <row r="43590" ht="10.199999999999999" hidden="1" x14ac:dyDescent="0.2"/>
    <row r="43591" ht="10.199999999999999" hidden="1" x14ac:dyDescent="0.2"/>
    <row r="43592" ht="10.199999999999999" hidden="1" x14ac:dyDescent="0.2"/>
    <row r="43593" ht="10.199999999999999" hidden="1" x14ac:dyDescent="0.2"/>
    <row r="43594" ht="10.199999999999999" hidden="1" x14ac:dyDescent="0.2"/>
    <row r="43595" ht="10.199999999999999" hidden="1" x14ac:dyDescent="0.2"/>
    <row r="43596" ht="10.199999999999999" hidden="1" x14ac:dyDescent="0.2"/>
    <row r="43597" ht="10.199999999999999" hidden="1" x14ac:dyDescent="0.2"/>
    <row r="43598" ht="10.199999999999999" hidden="1" x14ac:dyDescent="0.2"/>
    <row r="43599" ht="10.199999999999999" hidden="1" x14ac:dyDescent="0.2"/>
    <row r="43600" ht="10.199999999999999" hidden="1" x14ac:dyDescent="0.2"/>
    <row r="43601" ht="10.199999999999999" hidden="1" x14ac:dyDescent="0.2"/>
    <row r="43602" ht="10.199999999999999" hidden="1" x14ac:dyDescent="0.2"/>
    <row r="43603" ht="10.199999999999999" hidden="1" x14ac:dyDescent="0.2"/>
    <row r="43604" ht="10.199999999999999" hidden="1" x14ac:dyDescent="0.2"/>
    <row r="43605" ht="10.199999999999999" hidden="1" x14ac:dyDescent="0.2"/>
    <row r="43606" ht="10.199999999999999" hidden="1" x14ac:dyDescent="0.2"/>
    <row r="43607" ht="10.199999999999999" hidden="1" x14ac:dyDescent="0.2"/>
    <row r="43608" ht="10.199999999999999" hidden="1" x14ac:dyDescent="0.2"/>
    <row r="43609" ht="10.199999999999999" hidden="1" x14ac:dyDescent="0.2"/>
    <row r="43610" ht="10.199999999999999" hidden="1" x14ac:dyDescent="0.2"/>
    <row r="43611" ht="10.199999999999999" hidden="1" x14ac:dyDescent="0.2"/>
    <row r="43612" ht="10.199999999999999" hidden="1" x14ac:dyDescent="0.2"/>
    <row r="43613" ht="10.199999999999999" hidden="1" x14ac:dyDescent="0.2"/>
    <row r="43614" ht="10.199999999999999" hidden="1" x14ac:dyDescent="0.2"/>
    <row r="43615" ht="10.199999999999999" hidden="1" x14ac:dyDescent="0.2"/>
    <row r="43616" ht="10.199999999999999" hidden="1" x14ac:dyDescent="0.2"/>
    <row r="43617" ht="10.199999999999999" hidden="1" x14ac:dyDescent="0.2"/>
    <row r="43618" ht="10.199999999999999" hidden="1" x14ac:dyDescent="0.2"/>
    <row r="43619" ht="10.199999999999999" hidden="1" x14ac:dyDescent="0.2"/>
    <row r="43620" ht="10.199999999999999" hidden="1" x14ac:dyDescent="0.2"/>
    <row r="43621" ht="10.199999999999999" hidden="1" x14ac:dyDescent="0.2"/>
    <row r="43622" ht="10.199999999999999" hidden="1" x14ac:dyDescent="0.2"/>
    <row r="43623" ht="10.199999999999999" hidden="1" x14ac:dyDescent="0.2"/>
    <row r="43624" ht="10.199999999999999" hidden="1" x14ac:dyDescent="0.2"/>
    <row r="43625" ht="10.199999999999999" hidden="1" x14ac:dyDescent="0.2"/>
    <row r="43626" ht="10.199999999999999" hidden="1" x14ac:dyDescent="0.2"/>
    <row r="43627" ht="10.199999999999999" hidden="1" x14ac:dyDescent="0.2"/>
    <row r="43628" ht="10.199999999999999" hidden="1" x14ac:dyDescent="0.2"/>
    <row r="43629" ht="10.199999999999999" hidden="1" x14ac:dyDescent="0.2"/>
    <row r="43630" ht="10.199999999999999" hidden="1" x14ac:dyDescent="0.2"/>
    <row r="43631" ht="10.199999999999999" hidden="1" x14ac:dyDescent="0.2"/>
    <row r="43632" ht="10.199999999999999" hidden="1" x14ac:dyDescent="0.2"/>
    <row r="43633" ht="10.199999999999999" hidden="1" x14ac:dyDescent="0.2"/>
    <row r="43634" ht="10.199999999999999" hidden="1" x14ac:dyDescent="0.2"/>
    <row r="43635" ht="10.199999999999999" hidden="1" x14ac:dyDescent="0.2"/>
    <row r="43636" ht="10.199999999999999" hidden="1" x14ac:dyDescent="0.2"/>
    <row r="43637" ht="10.199999999999999" hidden="1" x14ac:dyDescent="0.2"/>
    <row r="43638" ht="10.199999999999999" hidden="1" x14ac:dyDescent="0.2"/>
    <row r="43639" ht="10.199999999999999" hidden="1" x14ac:dyDescent="0.2"/>
    <row r="43640" ht="10.199999999999999" hidden="1" x14ac:dyDescent="0.2"/>
    <row r="43641" ht="10.199999999999999" hidden="1" x14ac:dyDescent="0.2"/>
    <row r="43642" ht="10.199999999999999" hidden="1" x14ac:dyDescent="0.2"/>
    <row r="43643" ht="10.199999999999999" hidden="1" x14ac:dyDescent="0.2"/>
    <row r="43644" ht="10.199999999999999" hidden="1" x14ac:dyDescent="0.2"/>
    <row r="43645" ht="10.199999999999999" hidden="1" x14ac:dyDescent="0.2"/>
    <row r="43646" ht="10.199999999999999" hidden="1" x14ac:dyDescent="0.2"/>
    <row r="43647" ht="10.199999999999999" hidden="1" x14ac:dyDescent="0.2"/>
    <row r="43648" ht="10.199999999999999" hidden="1" x14ac:dyDescent="0.2"/>
    <row r="43649" ht="10.199999999999999" hidden="1" x14ac:dyDescent="0.2"/>
    <row r="43650" ht="10.199999999999999" hidden="1" x14ac:dyDescent="0.2"/>
    <row r="43651" ht="10.199999999999999" hidden="1" x14ac:dyDescent="0.2"/>
    <row r="43652" ht="10.199999999999999" hidden="1" x14ac:dyDescent="0.2"/>
    <row r="43653" ht="10.199999999999999" hidden="1" x14ac:dyDescent="0.2"/>
    <row r="43654" ht="10.199999999999999" hidden="1" x14ac:dyDescent="0.2"/>
    <row r="43655" ht="10.199999999999999" hidden="1" x14ac:dyDescent="0.2"/>
    <row r="43656" ht="10.199999999999999" hidden="1" x14ac:dyDescent="0.2"/>
    <row r="43657" ht="10.199999999999999" hidden="1" x14ac:dyDescent="0.2"/>
    <row r="43658" ht="10.199999999999999" hidden="1" x14ac:dyDescent="0.2"/>
    <row r="43659" ht="10.199999999999999" hidden="1" x14ac:dyDescent="0.2"/>
    <row r="43660" ht="10.199999999999999" hidden="1" x14ac:dyDescent="0.2"/>
    <row r="43661" ht="10.199999999999999" hidden="1" x14ac:dyDescent="0.2"/>
    <row r="43662" ht="10.199999999999999" hidden="1" x14ac:dyDescent="0.2"/>
    <row r="43663" ht="10.199999999999999" hidden="1" x14ac:dyDescent="0.2"/>
    <row r="43664" ht="10.199999999999999" hidden="1" x14ac:dyDescent="0.2"/>
    <row r="43665" ht="10.199999999999999" hidden="1" x14ac:dyDescent="0.2"/>
    <row r="43666" ht="10.199999999999999" hidden="1" x14ac:dyDescent="0.2"/>
    <row r="43667" ht="10.199999999999999" hidden="1" x14ac:dyDescent="0.2"/>
    <row r="43668" ht="10.199999999999999" hidden="1" x14ac:dyDescent="0.2"/>
    <row r="43669" ht="10.199999999999999" hidden="1" x14ac:dyDescent="0.2"/>
    <row r="43670" ht="10.199999999999999" hidden="1" x14ac:dyDescent="0.2"/>
    <row r="43671" ht="10.199999999999999" hidden="1" x14ac:dyDescent="0.2"/>
    <row r="43672" ht="10.199999999999999" hidden="1" x14ac:dyDescent="0.2"/>
    <row r="43673" ht="10.199999999999999" hidden="1" x14ac:dyDescent="0.2"/>
    <row r="43674" ht="10.199999999999999" hidden="1" x14ac:dyDescent="0.2"/>
    <row r="43675" ht="10.199999999999999" hidden="1" x14ac:dyDescent="0.2"/>
    <row r="43676" ht="10.199999999999999" hidden="1" x14ac:dyDescent="0.2"/>
    <row r="43677" ht="10.199999999999999" hidden="1" x14ac:dyDescent="0.2"/>
    <row r="43678" ht="10.199999999999999" hidden="1" x14ac:dyDescent="0.2"/>
    <row r="43679" ht="10.199999999999999" hidden="1" x14ac:dyDescent="0.2"/>
    <row r="43680" ht="10.199999999999999" hidden="1" x14ac:dyDescent="0.2"/>
    <row r="43681" ht="10.199999999999999" hidden="1" x14ac:dyDescent="0.2"/>
    <row r="43682" ht="10.199999999999999" hidden="1" x14ac:dyDescent="0.2"/>
    <row r="43683" ht="10.199999999999999" hidden="1" x14ac:dyDescent="0.2"/>
    <row r="43684" ht="10.199999999999999" hidden="1" x14ac:dyDescent="0.2"/>
    <row r="43685" ht="10.199999999999999" hidden="1" x14ac:dyDescent="0.2"/>
    <row r="43686" ht="10.199999999999999" hidden="1" x14ac:dyDescent="0.2"/>
    <row r="43687" ht="10.199999999999999" hidden="1" x14ac:dyDescent="0.2"/>
    <row r="43688" ht="10.199999999999999" hidden="1" x14ac:dyDescent="0.2"/>
    <row r="43689" ht="10.199999999999999" hidden="1" x14ac:dyDescent="0.2"/>
    <row r="43690" ht="10.199999999999999" hidden="1" x14ac:dyDescent="0.2"/>
    <row r="43691" ht="10.199999999999999" hidden="1" x14ac:dyDescent="0.2"/>
    <row r="43692" ht="10.199999999999999" hidden="1" x14ac:dyDescent="0.2"/>
    <row r="43693" ht="10.199999999999999" hidden="1" x14ac:dyDescent="0.2"/>
    <row r="43694" ht="10.199999999999999" hidden="1" x14ac:dyDescent="0.2"/>
    <row r="43695" ht="10.199999999999999" hidden="1" x14ac:dyDescent="0.2"/>
    <row r="43696" ht="10.199999999999999" hidden="1" x14ac:dyDescent="0.2"/>
    <row r="43697" ht="10.199999999999999" hidden="1" x14ac:dyDescent="0.2"/>
    <row r="43698" ht="10.199999999999999" hidden="1" x14ac:dyDescent="0.2"/>
    <row r="43699" ht="10.199999999999999" hidden="1" x14ac:dyDescent="0.2"/>
    <row r="43700" ht="10.199999999999999" hidden="1" x14ac:dyDescent="0.2"/>
    <row r="43701" ht="10.199999999999999" hidden="1" x14ac:dyDescent="0.2"/>
    <row r="43702" ht="10.199999999999999" hidden="1" x14ac:dyDescent="0.2"/>
    <row r="43703" ht="10.199999999999999" hidden="1" x14ac:dyDescent="0.2"/>
    <row r="43704" ht="10.199999999999999" hidden="1" x14ac:dyDescent="0.2"/>
    <row r="43705" ht="10.199999999999999" hidden="1" x14ac:dyDescent="0.2"/>
    <row r="43706" ht="10.199999999999999" hidden="1" x14ac:dyDescent="0.2"/>
    <row r="43707" ht="10.199999999999999" hidden="1" x14ac:dyDescent="0.2"/>
    <row r="43708" ht="10.199999999999999" hidden="1" x14ac:dyDescent="0.2"/>
    <row r="43709" ht="10.199999999999999" hidden="1" x14ac:dyDescent="0.2"/>
    <row r="43710" ht="10.199999999999999" hidden="1" x14ac:dyDescent="0.2"/>
    <row r="43711" ht="10.199999999999999" hidden="1" x14ac:dyDescent="0.2"/>
    <row r="43712" ht="10.199999999999999" hidden="1" x14ac:dyDescent="0.2"/>
    <row r="43713" ht="10.199999999999999" hidden="1" x14ac:dyDescent="0.2"/>
    <row r="43714" ht="10.199999999999999" hidden="1" x14ac:dyDescent="0.2"/>
    <row r="43715" ht="10.199999999999999" hidden="1" x14ac:dyDescent="0.2"/>
    <row r="43716" ht="10.199999999999999" hidden="1" x14ac:dyDescent="0.2"/>
    <row r="43717" ht="10.199999999999999" hidden="1" x14ac:dyDescent="0.2"/>
    <row r="43718" ht="10.199999999999999" hidden="1" x14ac:dyDescent="0.2"/>
    <row r="43719" ht="10.199999999999999" hidden="1" x14ac:dyDescent="0.2"/>
    <row r="43720" ht="10.199999999999999" hidden="1" x14ac:dyDescent="0.2"/>
    <row r="43721" ht="10.199999999999999" hidden="1" x14ac:dyDescent="0.2"/>
    <row r="43722" ht="10.199999999999999" hidden="1" x14ac:dyDescent="0.2"/>
    <row r="43723" ht="10.199999999999999" hidden="1" x14ac:dyDescent="0.2"/>
    <row r="43724" ht="10.199999999999999" hidden="1" x14ac:dyDescent="0.2"/>
    <row r="43725" ht="10.199999999999999" hidden="1" x14ac:dyDescent="0.2"/>
    <row r="43726" ht="10.199999999999999" hidden="1" x14ac:dyDescent="0.2"/>
    <row r="43727" ht="10.199999999999999" hidden="1" x14ac:dyDescent="0.2"/>
    <row r="43728" ht="10.199999999999999" hidden="1" x14ac:dyDescent="0.2"/>
    <row r="43729" ht="10.199999999999999" hidden="1" x14ac:dyDescent="0.2"/>
    <row r="43730" ht="10.199999999999999" hidden="1" x14ac:dyDescent="0.2"/>
    <row r="43731" ht="10.199999999999999" hidden="1" x14ac:dyDescent="0.2"/>
    <row r="43732" ht="10.199999999999999" hidden="1" x14ac:dyDescent="0.2"/>
    <row r="43733" ht="10.199999999999999" hidden="1" x14ac:dyDescent="0.2"/>
    <row r="43734" ht="10.199999999999999" hidden="1" x14ac:dyDescent="0.2"/>
    <row r="43735" ht="10.199999999999999" hidden="1" x14ac:dyDescent="0.2"/>
    <row r="43736" ht="10.199999999999999" hidden="1" x14ac:dyDescent="0.2"/>
    <row r="43737" ht="10.199999999999999" hidden="1" x14ac:dyDescent="0.2"/>
    <row r="43738" ht="10.199999999999999" hidden="1" x14ac:dyDescent="0.2"/>
    <row r="43739" ht="10.199999999999999" hidden="1" x14ac:dyDescent="0.2"/>
    <row r="43740" ht="10.199999999999999" hidden="1" x14ac:dyDescent="0.2"/>
    <row r="43741" ht="10.199999999999999" hidden="1" x14ac:dyDescent="0.2"/>
    <row r="43742" ht="10.199999999999999" hidden="1" x14ac:dyDescent="0.2"/>
    <row r="43743" ht="10.199999999999999" hidden="1" x14ac:dyDescent="0.2"/>
    <row r="43744" ht="10.199999999999999" hidden="1" x14ac:dyDescent="0.2"/>
    <row r="43745" ht="10.199999999999999" hidden="1" x14ac:dyDescent="0.2"/>
    <row r="43746" ht="10.199999999999999" hidden="1" x14ac:dyDescent="0.2"/>
    <row r="43747" ht="10.199999999999999" hidden="1" x14ac:dyDescent="0.2"/>
    <row r="43748" ht="10.199999999999999" hidden="1" x14ac:dyDescent="0.2"/>
    <row r="43749" ht="10.199999999999999" hidden="1" x14ac:dyDescent="0.2"/>
    <row r="43750" ht="10.199999999999999" hidden="1" x14ac:dyDescent="0.2"/>
    <row r="43751" ht="10.199999999999999" hidden="1" x14ac:dyDescent="0.2"/>
    <row r="43752" ht="10.199999999999999" hidden="1" x14ac:dyDescent="0.2"/>
    <row r="43753" ht="10.199999999999999" hidden="1" x14ac:dyDescent="0.2"/>
    <row r="43754" ht="10.199999999999999" hidden="1" x14ac:dyDescent="0.2"/>
    <row r="43755" ht="10.199999999999999" hidden="1" x14ac:dyDescent="0.2"/>
    <row r="43756" ht="10.199999999999999" hidden="1" x14ac:dyDescent="0.2"/>
    <row r="43757" ht="10.199999999999999" hidden="1" x14ac:dyDescent="0.2"/>
    <row r="43758" ht="10.199999999999999" hidden="1" x14ac:dyDescent="0.2"/>
    <row r="43759" ht="10.199999999999999" hidden="1" x14ac:dyDescent="0.2"/>
    <row r="43760" ht="10.199999999999999" hidden="1" x14ac:dyDescent="0.2"/>
    <row r="43761" ht="10.199999999999999" hidden="1" x14ac:dyDescent="0.2"/>
    <row r="43762" ht="10.199999999999999" hidden="1" x14ac:dyDescent="0.2"/>
    <row r="43763" ht="10.199999999999999" hidden="1" x14ac:dyDescent="0.2"/>
    <row r="43764" ht="10.199999999999999" hidden="1" x14ac:dyDescent="0.2"/>
    <row r="43765" ht="10.199999999999999" hidden="1" x14ac:dyDescent="0.2"/>
    <row r="43766" ht="10.199999999999999" hidden="1" x14ac:dyDescent="0.2"/>
    <row r="43767" ht="10.199999999999999" hidden="1" x14ac:dyDescent="0.2"/>
    <row r="43768" ht="10.199999999999999" hidden="1" x14ac:dyDescent="0.2"/>
    <row r="43769" ht="10.199999999999999" hidden="1" x14ac:dyDescent="0.2"/>
    <row r="43770" ht="10.199999999999999" hidden="1" x14ac:dyDescent="0.2"/>
    <row r="43771" ht="10.199999999999999" hidden="1" x14ac:dyDescent="0.2"/>
    <row r="43772" ht="10.199999999999999" hidden="1" x14ac:dyDescent="0.2"/>
    <row r="43773" ht="10.199999999999999" hidden="1" x14ac:dyDescent="0.2"/>
    <row r="43774" ht="10.199999999999999" hidden="1" x14ac:dyDescent="0.2"/>
    <row r="43775" ht="10.199999999999999" hidden="1" x14ac:dyDescent="0.2"/>
    <row r="43776" ht="10.199999999999999" hidden="1" x14ac:dyDescent="0.2"/>
    <row r="43777" ht="10.199999999999999" hidden="1" x14ac:dyDescent="0.2"/>
    <row r="43778" ht="10.199999999999999" hidden="1" x14ac:dyDescent="0.2"/>
    <row r="43779" ht="10.199999999999999" hidden="1" x14ac:dyDescent="0.2"/>
    <row r="43780" ht="10.199999999999999" hidden="1" x14ac:dyDescent="0.2"/>
    <row r="43781" ht="10.199999999999999" hidden="1" x14ac:dyDescent="0.2"/>
    <row r="43782" ht="10.199999999999999" hidden="1" x14ac:dyDescent="0.2"/>
    <row r="43783" ht="10.199999999999999" hidden="1" x14ac:dyDescent="0.2"/>
    <row r="43784" ht="10.199999999999999" hidden="1" x14ac:dyDescent="0.2"/>
    <row r="43785" ht="10.199999999999999" hidden="1" x14ac:dyDescent="0.2"/>
    <row r="43786" ht="10.199999999999999" hidden="1" x14ac:dyDescent="0.2"/>
    <row r="43787" ht="10.199999999999999" hidden="1" x14ac:dyDescent="0.2"/>
    <row r="43788" ht="10.199999999999999" hidden="1" x14ac:dyDescent="0.2"/>
    <row r="43789" ht="10.199999999999999" hidden="1" x14ac:dyDescent="0.2"/>
    <row r="43790" ht="10.199999999999999" hidden="1" x14ac:dyDescent="0.2"/>
    <row r="43791" ht="10.199999999999999" hidden="1" x14ac:dyDescent="0.2"/>
    <row r="43792" ht="10.199999999999999" hidden="1" x14ac:dyDescent="0.2"/>
    <row r="43793" ht="10.199999999999999" hidden="1" x14ac:dyDescent="0.2"/>
    <row r="43794" ht="10.199999999999999" hidden="1" x14ac:dyDescent="0.2"/>
    <row r="43795" ht="10.199999999999999" hidden="1" x14ac:dyDescent="0.2"/>
    <row r="43796" ht="10.199999999999999" hidden="1" x14ac:dyDescent="0.2"/>
    <row r="43797" ht="10.199999999999999" hidden="1" x14ac:dyDescent="0.2"/>
    <row r="43798" ht="10.199999999999999" hidden="1" x14ac:dyDescent="0.2"/>
    <row r="43799" ht="10.199999999999999" hidden="1" x14ac:dyDescent="0.2"/>
    <row r="43800" ht="10.199999999999999" hidden="1" x14ac:dyDescent="0.2"/>
    <row r="43801" ht="10.199999999999999" hidden="1" x14ac:dyDescent="0.2"/>
    <row r="43802" ht="10.199999999999999" hidden="1" x14ac:dyDescent="0.2"/>
    <row r="43803" ht="10.199999999999999" hidden="1" x14ac:dyDescent="0.2"/>
    <row r="43804" ht="10.199999999999999" hidden="1" x14ac:dyDescent="0.2"/>
    <row r="43805" ht="10.199999999999999" hidden="1" x14ac:dyDescent="0.2"/>
    <row r="43806" ht="10.199999999999999" hidden="1" x14ac:dyDescent="0.2"/>
    <row r="43807" ht="10.199999999999999" hidden="1" x14ac:dyDescent="0.2"/>
    <row r="43808" ht="10.199999999999999" hidden="1" x14ac:dyDescent="0.2"/>
    <row r="43809" ht="10.199999999999999" hidden="1" x14ac:dyDescent="0.2"/>
    <row r="43810" ht="10.199999999999999" hidden="1" x14ac:dyDescent="0.2"/>
    <row r="43811" ht="10.199999999999999" hidden="1" x14ac:dyDescent="0.2"/>
    <row r="43812" ht="10.199999999999999" hidden="1" x14ac:dyDescent="0.2"/>
    <row r="43813" ht="10.199999999999999" hidden="1" x14ac:dyDescent="0.2"/>
    <row r="43814" ht="10.199999999999999" hidden="1" x14ac:dyDescent="0.2"/>
    <row r="43815" ht="10.199999999999999" hidden="1" x14ac:dyDescent="0.2"/>
    <row r="43816" ht="10.199999999999999" hidden="1" x14ac:dyDescent="0.2"/>
    <row r="43817" ht="10.199999999999999" hidden="1" x14ac:dyDescent="0.2"/>
    <row r="43818" ht="10.199999999999999" hidden="1" x14ac:dyDescent="0.2"/>
    <row r="43819" ht="10.199999999999999" hidden="1" x14ac:dyDescent="0.2"/>
    <row r="43820" ht="10.199999999999999" hidden="1" x14ac:dyDescent="0.2"/>
    <row r="43821" ht="10.199999999999999" hidden="1" x14ac:dyDescent="0.2"/>
    <row r="43822" ht="10.199999999999999" hidden="1" x14ac:dyDescent="0.2"/>
    <row r="43823" ht="10.199999999999999" hidden="1" x14ac:dyDescent="0.2"/>
    <row r="43824" ht="10.199999999999999" hidden="1" x14ac:dyDescent="0.2"/>
    <row r="43825" ht="10.199999999999999" hidden="1" x14ac:dyDescent="0.2"/>
    <row r="43826" ht="10.199999999999999" hidden="1" x14ac:dyDescent="0.2"/>
    <row r="43827" ht="10.199999999999999" hidden="1" x14ac:dyDescent="0.2"/>
    <row r="43828" ht="10.199999999999999" hidden="1" x14ac:dyDescent="0.2"/>
    <row r="43829" ht="10.199999999999999" hidden="1" x14ac:dyDescent="0.2"/>
    <row r="43830" ht="10.199999999999999" hidden="1" x14ac:dyDescent="0.2"/>
    <row r="43831" ht="10.199999999999999" hidden="1" x14ac:dyDescent="0.2"/>
    <row r="43832" ht="10.199999999999999" hidden="1" x14ac:dyDescent="0.2"/>
    <row r="43833" ht="10.199999999999999" hidden="1" x14ac:dyDescent="0.2"/>
    <row r="43834" ht="10.199999999999999" hidden="1" x14ac:dyDescent="0.2"/>
    <row r="43835" ht="10.199999999999999" hidden="1" x14ac:dyDescent="0.2"/>
    <row r="43836" ht="10.199999999999999" hidden="1" x14ac:dyDescent="0.2"/>
    <row r="43837" ht="10.199999999999999" hidden="1" x14ac:dyDescent="0.2"/>
    <row r="43838" ht="10.199999999999999" hidden="1" x14ac:dyDescent="0.2"/>
    <row r="43839" ht="10.199999999999999" hidden="1" x14ac:dyDescent="0.2"/>
    <row r="43840" ht="10.199999999999999" hidden="1" x14ac:dyDescent="0.2"/>
    <row r="43841" ht="10.199999999999999" hidden="1" x14ac:dyDescent="0.2"/>
    <row r="43842" ht="10.199999999999999" hidden="1" x14ac:dyDescent="0.2"/>
    <row r="43843" ht="10.199999999999999" hidden="1" x14ac:dyDescent="0.2"/>
    <row r="43844" ht="10.199999999999999" hidden="1" x14ac:dyDescent="0.2"/>
    <row r="43845" ht="10.199999999999999" hidden="1" x14ac:dyDescent="0.2"/>
    <row r="43846" ht="10.199999999999999" hidden="1" x14ac:dyDescent="0.2"/>
    <row r="43847" ht="10.199999999999999" hidden="1" x14ac:dyDescent="0.2"/>
    <row r="43848" ht="10.199999999999999" hidden="1" x14ac:dyDescent="0.2"/>
    <row r="43849" ht="10.199999999999999" hidden="1" x14ac:dyDescent="0.2"/>
    <row r="43850" ht="10.199999999999999" hidden="1" x14ac:dyDescent="0.2"/>
    <row r="43851" ht="10.199999999999999" hidden="1" x14ac:dyDescent="0.2"/>
    <row r="43852" ht="10.199999999999999" hidden="1" x14ac:dyDescent="0.2"/>
    <row r="43853" ht="10.199999999999999" hidden="1" x14ac:dyDescent="0.2"/>
    <row r="43854" ht="10.199999999999999" hidden="1" x14ac:dyDescent="0.2"/>
    <row r="43855" ht="10.199999999999999" hidden="1" x14ac:dyDescent="0.2"/>
    <row r="43856" ht="10.199999999999999" hidden="1" x14ac:dyDescent="0.2"/>
    <row r="43857" ht="10.199999999999999" hidden="1" x14ac:dyDescent="0.2"/>
    <row r="43858" ht="10.199999999999999" hidden="1" x14ac:dyDescent="0.2"/>
    <row r="43859" ht="10.199999999999999" hidden="1" x14ac:dyDescent="0.2"/>
    <row r="43860" ht="10.199999999999999" hidden="1" x14ac:dyDescent="0.2"/>
    <row r="43861" ht="10.199999999999999" hidden="1" x14ac:dyDescent="0.2"/>
    <row r="43862" ht="10.199999999999999" hidden="1" x14ac:dyDescent="0.2"/>
    <row r="43863" ht="10.199999999999999" hidden="1" x14ac:dyDescent="0.2"/>
    <row r="43864" ht="10.199999999999999" hidden="1" x14ac:dyDescent="0.2"/>
    <row r="43865" ht="10.199999999999999" hidden="1" x14ac:dyDescent="0.2"/>
    <row r="43866" ht="10.199999999999999" hidden="1" x14ac:dyDescent="0.2"/>
    <row r="43867" ht="10.199999999999999" hidden="1" x14ac:dyDescent="0.2"/>
    <row r="43868" ht="10.199999999999999" hidden="1" x14ac:dyDescent="0.2"/>
    <row r="43869" ht="10.199999999999999" hidden="1" x14ac:dyDescent="0.2"/>
    <row r="43870" ht="10.199999999999999" hidden="1" x14ac:dyDescent="0.2"/>
    <row r="43871" ht="10.199999999999999" hidden="1" x14ac:dyDescent="0.2"/>
    <row r="43872" ht="10.199999999999999" hidden="1" x14ac:dyDescent="0.2"/>
    <row r="43873" ht="10.199999999999999" hidden="1" x14ac:dyDescent="0.2"/>
    <row r="43874" ht="10.199999999999999" hidden="1" x14ac:dyDescent="0.2"/>
    <row r="43875" ht="10.199999999999999" hidden="1" x14ac:dyDescent="0.2"/>
    <row r="43876" ht="10.199999999999999" hidden="1" x14ac:dyDescent="0.2"/>
    <row r="43877" ht="10.199999999999999" hidden="1" x14ac:dyDescent="0.2"/>
    <row r="43878" ht="10.199999999999999" hidden="1" x14ac:dyDescent="0.2"/>
    <row r="43879" ht="10.199999999999999" hidden="1" x14ac:dyDescent="0.2"/>
    <row r="43880" ht="10.199999999999999" hidden="1" x14ac:dyDescent="0.2"/>
    <row r="43881" ht="10.199999999999999" hidden="1" x14ac:dyDescent="0.2"/>
    <row r="43882" ht="10.199999999999999" hidden="1" x14ac:dyDescent="0.2"/>
    <row r="43883" ht="10.199999999999999" hidden="1" x14ac:dyDescent="0.2"/>
    <row r="43884" ht="10.199999999999999" hidden="1" x14ac:dyDescent="0.2"/>
    <row r="43885" ht="10.199999999999999" hidden="1" x14ac:dyDescent="0.2"/>
    <row r="43886" ht="10.199999999999999" hidden="1" x14ac:dyDescent="0.2"/>
    <row r="43887" ht="10.199999999999999" hidden="1" x14ac:dyDescent="0.2"/>
    <row r="43888" ht="10.199999999999999" hidden="1" x14ac:dyDescent="0.2"/>
    <row r="43889" ht="10.199999999999999" hidden="1" x14ac:dyDescent="0.2"/>
    <row r="43890" ht="10.199999999999999" hidden="1" x14ac:dyDescent="0.2"/>
    <row r="43891" ht="10.199999999999999" hidden="1" x14ac:dyDescent="0.2"/>
    <row r="43892" ht="10.199999999999999" hidden="1" x14ac:dyDescent="0.2"/>
    <row r="43893" ht="10.199999999999999" hidden="1" x14ac:dyDescent="0.2"/>
    <row r="43894" ht="10.199999999999999" hidden="1" x14ac:dyDescent="0.2"/>
    <row r="43895" ht="10.199999999999999" hidden="1" x14ac:dyDescent="0.2"/>
    <row r="43896" ht="10.199999999999999" hidden="1" x14ac:dyDescent="0.2"/>
    <row r="43897" ht="10.199999999999999" hidden="1" x14ac:dyDescent="0.2"/>
    <row r="43898" ht="10.199999999999999" hidden="1" x14ac:dyDescent="0.2"/>
    <row r="43899" ht="10.199999999999999" hidden="1" x14ac:dyDescent="0.2"/>
    <row r="43900" ht="10.199999999999999" hidden="1" x14ac:dyDescent="0.2"/>
    <row r="43901" ht="10.199999999999999" hidden="1" x14ac:dyDescent="0.2"/>
    <row r="43902" ht="10.199999999999999" hidden="1" x14ac:dyDescent="0.2"/>
    <row r="43903" ht="10.199999999999999" hidden="1" x14ac:dyDescent="0.2"/>
    <row r="43904" ht="10.199999999999999" hidden="1" x14ac:dyDescent="0.2"/>
    <row r="43905" ht="10.199999999999999" hidden="1" x14ac:dyDescent="0.2"/>
    <row r="43906" ht="10.199999999999999" hidden="1" x14ac:dyDescent="0.2"/>
    <row r="43907" ht="10.199999999999999" hidden="1" x14ac:dyDescent="0.2"/>
    <row r="43908" ht="10.199999999999999" hidden="1" x14ac:dyDescent="0.2"/>
    <row r="43909" ht="10.199999999999999" hidden="1" x14ac:dyDescent="0.2"/>
    <row r="43910" ht="10.199999999999999" hidden="1" x14ac:dyDescent="0.2"/>
    <row r="43911" ht="10.199999999999999" hidden="1" x14ac:dyDescent="0.2"/>
    <row r="43912" ht="10.199999999999999" hidden="1" x14ac:dyDescent="0.2"/>
    <row r="43913" ht="10.199999999999999" hidden="1" x14ac:dyDescent="0.2"/>
    <row r="43914" ht="10.199999999999999" hidden="1" x14ac:dyDescent="0.2"/>
    <row r="43915" ht="10.199999999999999" hidden="1" x14ac:dyDescent="0.2"/>
    <row r="43916" ht="10.199999999999999" hidden="1" x14ac:dyDescent="0.2"/>
    <row r="43917" ht="10.199999999999999" hidden="1" x14ac:dyDescent="0.2"/>
    <row r="43918" ht="10.199999999999999" hidden="1" x14ac:dyDescent="0.2"/>
    <row r="43919" ht="10.199999999999999" hidden="1" x14ac:dyDescent="0.2"/>
    <row r="43920" ht="10.199999999999999" hidden="1" x14ac:dyDescent="0.2"/>
    <row r="43921" ht="10.199999999999999" hidden="1" x14ac:dyDescent="0.2"/>
    <row r="43922" ht="10.199999999999999" hidden="1" x14ac:dyDescent="0.2"/>
    <row r="43923" ht="10.199999999999999" hidden="1" x14ac:dyDescent="0.2"/>
    <row r="43924" ht="10.199999999999999" hidden="1" x14ac:dyDescent="0.2"/>
    <row r="43925" ht="10.199999999999999" hidden="1" x14ac:dyDescent="0.2"/>
    <row r="43926" ht="10.199999999999999" hidden="1" x14ac:dyDescent="0.2"/>
    <row r="43927" ht="10.199999999999999" hidden="1" x14ac:dyDescent="0.2"/>
    <row r="43928" ht="10.199999999999999" hidden="1" x14ac:dyDescent="0.2"/>
    <row r="43929" ht="10.199999999999999" hidden="1" x14ac:dyDescent="0.2"/>
    <row r="43930" ht="10.199999999999999" hidden="1" x14ac:dyDescent="0.2"/>
    <row r="43931" ht="10.199999999999999" hidden="1" x14ac:dyDescent="0.2"/>
    <row r="43932" ht="10.199999999999999" hidden="1" x14ac:dyDescent="0.2"/>
    <row r="43933" ht="10.199999999999999" hidden="1" x14ac:dyDescent="0.2"/>
    <row r="43934" ht="10.199999999999999" hidden="1" x14ac:dyDescent="0.2"/>
    <row r="43935" ht="10.199999999999999" hidden="1" x14ac:dyDescent="0.2"/>
    <row r="43936" ht="10.199999999999999" hidden="1" x14ac:dyDescent="0.2"/>
    <row r="43937" ht="10.199999999999999" hidden="1" x14ac:dyDescent="0.2"/>
    <row r="43938" ht="10.199999999999999" hidden="1" x14ac:dyDescent="0.2"/>
    <row r="43939" ht="10.199999999999999" hidden="1" x14ac:dyDescent="0.2"/>
    <row r="43940" ht="10.199999999999999" hidden="1" x14ac:dyDescent="0.2"/>
    <row r="43941" ht="10.199999999999999" hidden="1" x14ac:dyDescent="0.2"/>
    <row r="43942" ht="10.199999999999999" hidden="1" x14ac:dyDescent="0.2"/>
    <row r="43943" ht="10.199999999999999" hidden="1" x14ac:dyDescent="0.2"/>
    <row r="43944" ht="10.199999999999999" hidden="1" x14ac:dyDescent="0.2"/>
    <row r="43945" ht="10.199999999999999" hidden="1" x14ac:dyDescent="0.2"/>
    <row r="43946" ht="10.199999999999999" hidden="1" x14ac:dyDescent="0.2"/>
    <row r="43947" ht="10.199999999999999" hidden="1" x14ac:dyDescent="0.2"/>
    <row r="43948" ht="10.199999999999999" hidden="1" x14ac:dyDescent="0.2"/>
    <row r="43949" ht="10.199999999999999" hidden="1" x14ac:dyDescent="0.2"/>
    <row r="43950" ht="10.199999999999999" hidden="1" x14ac:dyDescent="0.2"/>
    <row r="43951" ht="10.199999999999999" hidden="1" x14ac:dyDescent="0.2"/>
    <row r="43952" ht="10.199999999999999" hidden="1" x14ac:dyDescent="0.2"/>
    <row r="43953" ht="10.199999999999999" hidden="1" x14ac:dyDescent="0.2"/>
    <row r="43954" ht="10.199999999999999" hidden="1" x14ac:dyDescent="0.2"/>
    <row r="43955" ht="10.199999999999999" hidden="1" x14ac:dyDescent="0.2"/>
    <row r="43956" ht="10.199999999999999" hidden="1" x14ac:dyDescent="0.2"/>
    <row r="43957" ht="10.199999999999999" hidden="1" x14ac:dyDescent="0.2"/>
    <row r="43958" ht="10.199999999999999" hidden="1" x14ac:dyDescent="0.2"/>
    <row r="43959" ht="10.199999999999999" hidden="1" x14ac:dyDescent="0.2"/>
    <row r="43960" ht="10.199999999999999" hidden="1" x14ac:dyDescent="0.2"/>
    <row r="43961" ht="10.199999999999999" hidden="1" x14ac:dyDescent="0.2"/>
    <row r="43962" ht="10.199999999999999" hidden="1" x14ac:dyDescent="0.2"/>
    <row r="43963" ht="10.199999999999999" hidden="1" x14ac:dyDescent="0.2"/>
    <row r="43964" ht="10.199999999999999" hidden="1" x14ac:dyDescent="0.2"/>
    <row r="43965" ht="10.199999999999999" hidden="1" x14ac:dyDescent="0.2"/>
    <row r="43966" ht="10.199999999999999" hidden="1" x14ac:dyDescent="0.2"/>
    <row r="43967" ht="10.199999999999999" hidden="1" x14ac:dyDescent="0.2"/>
    <row r="43968" ht="10.199999999999999" hidden="1" x14ac:dyDescent="0.2"/>
    <row r="43969" ht="10.199999999999999" hidden="1" x14ac:dyDescent="0.2"/>
    <row r="43970" ht="10.199999999999999" hidden="1" x14ac:dyDescent="0.2"/>
    <row r="43971" ht="10.199999999999999" hidden="1" x14ac:dyDescent="0.2"/>
    <row r="43972" ht="10.199999999999999" hidden="1" x14ac:dyDescent="0.2"/>
    <row r="43973" ht="10.199999999999999" hidden="1" x14ac:dyDescent="0.2"/>
    <row r="43974" ht="10.199999999999999" hidden="1" x14ac:dyDescent="0.2"/>
    <row r="43975" ht="10.199999999999999" hidden="1" x14ac:dyDescent="0.2"/>
    <row r="43976" ht="10.199999999999999" hidden="1" x14ac:dyDescent="0.2"/>
    <row r="43977" ht="10.199999999999999" hidden="1" x14ac:dyDescent="0.2"/>
    <row r="43978" ht="10.199999999999999" hidden="1" x14ac:dyDescent="0.2"/>
    <row r="43979" ht="10.199999999999999" hidden="1" x14ac:dyDescent="0.2"/>
    <row r="43980" ht="10.199999999999999" hidden="1" x14ac:dyDescent="0.2"/>
    <row r="43981" ht="10.199999999999999" hidden="1" x14ac:dyDescent="0.2"/>
    <row r="43982" ht="10.199999999999999" hidden="1" x14ac:dyDescent="0.2"/>
    <row r="43983" ht="10.199999999999999" hidden="1" x14ac:dyDescent="0.2"/>
    <row r="43984" ht="10.199999999999999" hidden="1" x14ac:dyDescent="0.2"/>
    <row r="43985" ht="10.199999999999999" hidden="1" x14ac:dyDescent="0.2"/>
    <row r="43986" ht="10.199999999999999" hidden="1" x14ac:dyDescent="0.2"/>
    <row r="43987" ht="10.199999999999999" hidden="1" x14ac:dyDescent="0.2"/>
    <row r="43988" ht="10.199999999999999" hidden="1" x14ac:dyDescent="0.2"/>
    <row r="43989" ht="10.199999999999999" hidden="1" x14ac:dyDescent="0.2"/>
    <row r="43990" ht="10.199999999999999" hidden="1" x14ac:dyDescent="0.2"/>
    <row r="43991" ht="10.199999999999999" hidden="1" x14ac:dyDescent="0.2"/>
    <row r="43992" ht="10.199999999999999" hidden="1" x14ac:dyDescent="0.2"/>
    <row r="43993" ht="10.199999999999999" hidden="1" x14ac:dyDescent="0.2"/>
    <row r="43994" ht="10.199999999999999" hidden="1" x14ac:dyDescent="0.2"/>
    <row r="43995" ht="10.199999999999999" hidden="1" x14ac:dyDescent="0.2"/>
    <row r="43996" ht="10.199999999999999" hidden="1" x14ac:dyDescent="0.2"/>
    <row r="43997" ht="10.199999999999999" hidden="1" x14ac:dyDescent="0.2"/>
    <row r="43998" ht="10.199999999999999" hidden="1" x14ac:dyDescent="0.2"/>
    <row r="43999" ht="10.199999999999999" hidden="1" x14ac:dyDescent="0.2"/>
    <row r="44000" ht="10.199999999999999" hidden="1" x14ac:dyDescent="0.2"/>
    <row r="44001" ht="10.199999999999999" hidden="1" x14ac:dyDescent="0.2"/>
    <row r="44002" ht="10.199999999999999" hidden="1" x14ac:dyDescent="0.2"/>
    <row r="44003" ht="10.199999999999999" hidden="1" x14ac:dyDescent="0.2"/>
    <row r="44004" ht="10.199999999999999" hidden="1" x14ac:dyDescent="0.2"/>
    <row r="44005" ht="10.199999999999999" hidden="1" x14ac:dyDescent="0.2"/>
    <row r="44006" ht="10.199999999999999" hidden="1" x14ac:dyDescent="0.2"/>
    <row r="44007" ht="10.199999999999999" hidden="1" x14ac:dyDescent="0.2"/>
    <row r="44008" ht="10.199999999999999" hidden="1" x14ac:dyDescent="0.2"/>
    <row r="44009" ht="10.199999999999999" hidden="1" x14ac:dyDescent="0.2"/>
    <row r="44010" ht="10.199999999999999" hidden="1" x14ac:dyDescent="0.2"/>
    <row r="44011" ht="10.199999999999999" hidden="1" x14ac:dyDescent="0.2"/>
    <row r="44012" ht="10.199999999999999" hidden="1" x14ac:dyDescent="0.2"/>
    <row r="44013" ht="10.199999999999999" hidden="1" x14ac:dyDescent="0.2"/>
    <row r="44014" ht="10.199999999999999" hidden="1" x14ac:dyDescent="0.2"/>
    <row r="44015" ht="10.199999999999999" hidden="1" x14ac:dyDescent="0.2"/>
    <row r="44016" ht="10.199999999999999" hidden="1" x14ac:dyDescent="0.2"/>
    <row r="44017" ht="10.199999999999999" hidden="1" x14ac:dyDescent="0.2"/>
    <row r="44018" ht="10.199999999999999" hidden="1" x14ac:dyDescent="0.2"/>
    <row r="44019" ht="10.199999999999999" hidden="1" x14ac:dyDescent="0.2"/>
    <row r="44020" ht="10.199999999999999" hidden="1" x14ac:dyDescent="0.2"/>
    <row r="44021" ht="10.199999999999999" hidden="1" x14ac:dyDescent="0.2"/>
    <row r="44022" ht="10.199999999999999" hidden="1" x14ac:dyDescent="0.2"/>
    <row r="44023" ht="10.199999999999999" hidden="1" x14ac:dyDescent="0.2"/>
    <row r="44024" ht="10.199999999999999" hidden="1" x14ac:dyDescent="0.2"/>
    <row r="44025" ht="10.199999999999999" hidden="1" x14ac:dyDescent="0.2"/>
    <row r="44026" ht="10.199999999999999" hidden="1" x14ac:dyDescent="0.2"/>
    <row r="44027" ht="10.199999999999999" hidden="1" x14ac:dyDescent="0.2"/>
    <row r="44028" ht="10.199999999999999" hidden="1" x14ac:dyDescent="0.2"/>
    <row r="44029" ht="10.199999999999999" hidden="1" x14ac:dyDescent="0.2"/>
    <row r="44030" ht="10.199999999999999" hidden="1" x14ac:dyDescent="0.2"/>
    <row r="44031" ht="10.199999999999999" hidden="1" x14ac:dyDescent="0.2"/>
    <row r="44032" ht="10.199999999999999" hidden="1" x14ac:dyDescent="0.2"/>
    <row r="44033" ht="10.199999999999999" hidden="1" x14ac:dyDescent="0.2"/>
    <row r="44034" ht="10.199999999999999" hidden="1" x14ac:dyDescent="0.2"/>
    <row r="44035" ht="10.199999999999999" hidden="1" x14ac:dyDescent="0.2"/>
    <row r="44036" ht="10.199999999999999" hidden="1" x14ac:dyDescent="0.2"/>
    <row r="44037" ht="10.199999999999999" hidden="1" x14ac:dyDescent="0.2"/>
    <row r="44038" ht="10.199999999999999" hidden="1" x14ac:dyDescent="0.2"/>
    <row r="44039" ht="10.199999999999999" hidden="1" x14ac:dyDescent="0.2"/>
    <row r="44040" ht="10.199999999999999" hidden="1" x14ac:dyDescent="0.2"/>
    <row r="44041" ht="10.199999999999999" hidden="1" x14ac:dyDescent="0.2"/>
    <row r="44042" ht="10.199999999999999" hidden="1" x14ac:dyDescent="0.2"/>
    <row r="44043" ht="10.199999999999999" hidden="1" x14ac:dyDescent="0.2"/>
    <row r="44044" ht="10.199999999999999" hidden="1" x14ac:dyDescent="0.2"/>
    <row r="44045" ht="10.199999999999999" hidden="1" x14ac:dyDescent="0.2"/>
    <row r="44046" ht="10.199999999999999" hidden="1" x14ac:dyDescent="0.2"/>
    <row r="44047" ht="10.199999999999999" hidden="1" x14ac:dyDescent="0.2"/>
    <row r="44048" ht="10.199999999999999" hidden="1" x14ac:dyDescent="0.2"/>
    <row r="44049" ht="10.199999999999999" hidden="1" x14ac:dyDescent="0.2"/>
    <row r="44050" ht="10.199999999999999" hidden="1" x14ac:dyDescent="0.2"/>
    <row r="44051" ht="10.199999999999999" hidden="1" x14ac:dyDescent="0.2"/>
    <row r="44052" ht="10.199999999999999" hidden="1" x14ac:dyDescent="0.2"/>
    <row r="44053" ht="10.199999999999999" hidden="1" x14ac:dyDescent="0.2"/>
    <row r="44054" ht="10.199999999999999" hidden="1" x14ac:dyDescent="0.2"/>
    <row r="44055" ht="10.199999999999999" hidden="1" x14ac:dyDescent="0.2"/>
    <row r="44056" ht="10.199999999999999" hidden="1" x14ac:dyDescent="0.2"/>
    <row r="44057" ht="10.199999999999999" hidden="1" x14ac:dyDescent="0.2"/>
    <row r="44058" ht="10.199999999999999" hidden="1" x14ac:dyDescent="0.2"/>
    <row r="44059" ht="10.199999999999999" hidden="1" x14ac:dyDescent="0.2"/>
    <row r="44060" ht="10.199999999999999" hidden="1" x14ac:dyDescent="0.2"/>
    <row r="44061" ht="10.199999999999999" hidden="1" x14ac:dyDescent="0.2"/>
    <row r="44062" ht="10.199999999999999" hidden="1" x14ac:dyDescent="0.2"/>
    <row r="44063" ht="10.199999999999999" hidden="1" x14ac:dyDescent="0.2"/>
    <row r="44064" ht="10.199999999999999" hidden="1" x14ac:dyDescent="0.2"/>
    <row r="44065" ht="10.199999999999999" hidden="1" x14ac:dyDescent="0.2"/>
    <row r="44066" ht="10.199999999999999" hidden="1" x14ac:dyDescent="0.2"/>
    <row r="44067" ht="10.199999999999999" hidden="1" x14ac:dyDescent="0.2"/>
    <row r="44068" ht="10.199999999999999" hidden="1" x14ac:dyDescent="0.2"/>
    <row r="44069" ht="10.199999999999999" hidden="1" x14ac:dyDescent="0.2"/>
    <row r="44070" ht="10.199999999999999" hidden="1" x14ac:dyDescent="0.2"/>
    <row r="44071" ht="10.199999999999999" hidden="1" x14ac:dyDescent="0.2"/>
    <row r="44072" ht="10.199999999999999" hidden="1" x14ac:dyDescent="0.2"/>
    <row r="44073" ht="10.199999999999999" hidden="1" x14ac:dyDescent="0.2"/>
    <row r="44074" ht="10.199999999999999" hidden="1" x14ac:dyDescent="0.2"/>
    <row r="44075" ht="10.199999999999999" hidden="1" x14ac:dyDescent="0.2"/>
    <row r="44076" ht="10.199999999999999" hidden="1" x14ac:dyDescent="0.2"/>
    <row r="44077" ht="10.199999999999999" hidden="1" x14ac:dyDescent="0.2"/>
    <row r="44078" ht="10.199999999999999" hidden="1" x14ac:dyDescent="0.2"/>
    <row r="44079" ht="10.199999999999999" hidden="1" x14ac:dyDescent="0.2"/>
    <row r="44080" ht="10.199999999999999" hidden="1" x14ac:dyDescent="0.2"/>
    <row r="44081" ht="10.199999999999999" hidden="1" x14ac:dyDescent="0.2"/>
    <row r="44082" ht="10.199999999999999" hidden="1" x14ac:dyDescent="0.2"/>
    <row r="44083" ht="10.199999999999999" hidden="1" x14ac:dyDescent="0.2"/>
    <row r="44084" ht="10.199999999999999" hidden="1" x14ac:dyDescent="0.2"/>
    <row r="44085" ht="10.199999999999999" hidden="1" x14ac:dyDescent="0.2"/>
    <row r="44086" ht="10.199999999999999" hidden="1" x14ac:dyDescent="0.2"/>
    <row r="44087" ht="10.199999999999999" hidden="1" x14ac:dyDescent="0.2"/>
    <row r="44088" ht="10.199999999999999" hidden="1" x14ac:dyDescent="0.2"/>
    <row r="44089" ht="10.199999999999999" hidden="1" x14ac:dyDescent="0.2"/>
    <row r="44090" ht="10.199999999999999" hidden="1" x14ac:dyDescent="0.2"/>
    <row r="44091" ht="10.199999999999999" hidden="1" x14ac:dyDescent="0.2"/>
    <row r="44092" ht="10.199999999999999" hidden="1" x14ac:dyDescent="0.2"/>
    <row r="44093" ht="10.199999999999999" hidden="1" x14ac:dyDescent="0.2"/>
    <row r="44094" ht="10.199999999999999" hidden="1" x14ac:dyDescent="0.2"/>
    <row r="44095" ht="10.199999999999999" hidden="1" x14ac:dyDescent="0.2"/>
    <row r="44096" ht="10.199999999999999" hidden="1" x14ac:dyDescent="0.2"/>
    <row r="44097" ht="10.199999999999999" hidden="1" x14ac:dyDescent="0.2"/>
    <row r="44098" ht="10.199999999999999" hidden="1" x14ac:dyDescent="0.2"/>
    <row r="44099" ht="10.199999999999999" hidden="1" x14ac:dyDescent="0.2"/>
    <row r="44100" ht="10.199999999999999" hidden="1" x14ac:dyDescent="0.2"/>
    <row r="44101" ht="10.199999999999999" hidden="1" x14ac:dyDescent="0.2"/>
    <row r="44102" ht="10.199999999999999" hidden="1" x14ac:dyDescent="0.2"/>
    <row r="44103" ht="10.199999999999999" hidden="1" x14ac:dyDescent="0.2"/>
    <row r="44104" ht="10.199999999999999" hidden="1" x14ac:dyDescent="0.2"/>
    <row r="44105" ht="10.199999999999999" hidden="1" x14ac:dyDescent="0.2"/>
    <row r="44106" ht="10.199999999999999" hidden="1" x14ac:dyDescent="0.2"/>
    <row r="44107" ht="10.199999999999999" hidden="1" x14ac:dyDescent="0.2"/>
    <row r="44108" ht="10.199999999999999" hidden="1" x14ac:dyDescent="0.2"/>
    <row r="44109" ht="10.199999999999999" hidden="1" x14ac:dyDescent="0.2"/>
    <row r="44110" ht="10.199999999999999" hidden="1" x14ac:dyDescent="0.2"/>
    <row r="44111" ht="10.199999999999999" hidden="1" x14ac:dyDescent="0.2"/>
    <row r="44112" ht="10.199999999999999" hidden="1" x14ac:dyDescent="0.2"/>
    <row r="44113" ht="10.199999999999999" hidden="1" x14ac:dyDescent="0.2"/>
    <row r="44114" ht="10.199999999999999" hidden="1" x14ac:dyDescent="0.2"/>
    <row r="44115" ht="10.199999999999999" hidden="1" x14ac:dyDescent="0.2"/>
    <row r="44116" ht="10.199999999999999" hidden="1" x14ac:dyDescent="0.2"/>
    <row r="44117" ht="10.199999999999999" hidden="1" x14ac:dyDescent="0.2"/>
    <row r="44118" ht="10.199999999999999" hidden="1" x14ac:dyDescent="0.2"/>
    <row r="44119" ht="10.199999999999999" hidden="1" x14ac:dyDescent="0.2"/>
    <row r="44120" ht="10.199999999999999" hidden="1" x14ac:dyDescent="0.2"/>
    <row r="44121" ht="10.199999999999999" hidden="1" x14ac:dyDescent="0.2"/>
    <row r="44122" ht="10.199999999999999" hidden="1" x14ac:dyDescent="0.2"/>
    <row r="44123" ht="10.199999999999999" hidden="1" x14ac:dyDescent="0.2"/>
    <row r="44124" ht="10.199999999999999" hidden="1" x14ac:dyDescent="0.2"/>
    <row r="44125" ht="10.199999999999999" hidden="1" x14ac:dyDescent="0.2"/>
    <row r="44126" ht="10.199999999999999" hidden="1" x14ac:dyDescent="0.2"/>
    <row r="44127" ht="10.199999999999999" hidden="1" x14ac:dyDescent="0.2"/>
    <row r="44128" ht="10.199999999999999" hidden="1" x14ac:dyDescent="0.2"/>
    <row r="44129" ht="10.199999999999999" hidden="1" x14ac:dyDescent="0.2"/>
    <row r="44130" ht="10.199999999999999" hidden="1" x14ac:dyDescent="0.2"/>
    <row r="44131" ht="10.199999999999999" hidden="1" x14ac:dyDescent="0.2"/>
    <row r="44132" ht="10.199999999999999" hidden="1" x14ac:dyDescent="0.2"/>
    <row r="44133" ht="10.199999999999999" hidden="1" x14ac:dyDescent="0.2"/>
    <row r="44134" ht="10.199999999999999" hidden="1" x14ac:dyDescent="0.2"/>
    <row r="44135" ht="10.199999999999999" hidden="1" x14ac:dyDescent="0.2"/>
    <row r="44136" ht="10.199999999999999" hidden="1" x14ac:dyDescent="0.2"/>
    <row r="44137" ht="10.199999999999999" hidden="1" x14ac:dyDescent="0.2"/>
    <row r="44138" ht="10.199999999999999" hidden="1" x14ac:dyDescent="0.2"/>
    <row r="44139" ht="10.199999999999999" hidden="1" x14ac:dyDescent="0.2"/>
    <row r="44140" ht="10.199999999999999" hidden="1" x14ac:dyDescent="0.2"/>
    <row r="44141" ht="10.199999999999999" hidden="1" x14ac:dyDescent="0.2"/>
    <row r="44142" ht="10.199999999999999" hidden="1" x14ac:dyDescent="0.2"/>
    <row r="44143" ht="10.199999999999999" hidden="1" x14ac:dyDescent="0.2"/>
    <row r="44144" ht="10.199999999999999" hidden="1" x14ac:dyDescent="0.2"/>
    <row r="44145" ht="10.199999999999999" hidden="1" x14ac:dyDescent="0.2"/>
    <row r="44146" ht="10.199999999999999" hidden="1" x14ac:dyDescent="0.2"/>
    <row r="44147" ht="10.199999999999999" hidden="1" x14ac:dyDescent="0.2"/>
    <row r="44148" ht="10.199999999999999" hidden="1" x14ac:dyDescent="0.2"/>
    <row r="44149" ht="10.199999999999999" hidden="1" x14ac:dyDescent="0.2"/>
    <row r="44150" ht="10.199999999999999" hidden="1" x14ac:dyDescent="0.2"/>
    <row r="44151" ht="10.199999999999999" hidden="1" x14ac:dyDescent="0.2"/>
    <row r="44152" ht="10.199999999999999" hidden="1" x14ac:dyDescent="0.2"/>
    <row r="44153" ht="10.199999999999999" hidden="1" x14ac:dyDescent="0.2"/>
    <row r="44154" ht="10.199999999999999" hidden="1" x14ac:dyDescent="0.2"/>
    <row r="44155" ht="10.199999999999999" hidden="1" x14ac:dyDescent="0.2"/>
    <row r="44156" ht="10.199999999999999" hidden="1" x14ac:dyDescent="0.2"/>
    <row r="44157" ht="10.199999999999999" hidden="1" x14ac:dyDescent="0.2"/>
    <row r="44158" ht="10.199999999999999" hidden="1" x14ac:dyDescent="0.2"/>
    <row r="44159" ht="10.199999999999999" hidden="1" x14ac:dyDescent="0.2"/>
    <row r="44160" ht="10.199999999999999" hidden="1" x14ac:dyDescent="0.2"/>
    <row r="44161" ht="10.199999999999999" hidden="1" x14ac:dyDescent="0.2"/>
    <row r="44162" ht="10.199999999999999" hidden="1" x14ac:dyDescent="0.2"/>
    <row r="44163" ht="10.199999999999999" hidden="1" x14ac:dyDescent="0.2"/>
    <row r="44164" ht="10.199999999999999" hidden="1" x14ac:dyDescent="0.2"/>
    <row r="44165" ht="10.199999999999999" hidden="1" x14ac:dyDescent="0.2"/>
    <row r="44166" ht="10.199999999999999" hidden="1" x14ac:dyDescent="0.2"/>
    <row r="44167" ht="10.199999999999999" hidden="1" x14ac:dyDescent="0.2"/>
    <row r="44168" ht="10.199999999999999" hidden="1" x14ac:dyDescent="0.2"/>
    <row r="44169" ht="10.199999999999999" hidden="1" x14ac:dyDescent="0.2"/>
    <row r="44170" ht="10.199999999999999" hidden="1" x14ac:dyDescent="0.2"/>
    <row r="44171" ht="10.199999999999999" hidden="1" x14ac:dyDescent="0.2"/>
    <row r="44172" ht="10.199999999999999" hidden="1" x14ac:dyDescent="0.2"/>
    <row r="44173" ht="10.199999999999999" hidden="1" x14ac:dyDescent="0.2"/>
    <row r="44174" ht="10.199999999999999" hidden="1" x14ac:dyDescent="0.2"/>
    <row r="44175" ht="10.199999999999999" hidden="1" x14ac:dyDescent="0.2"/>
    <row r="44176" ht="10.199999999999999" hidden="1" x14ac:dyDescent="0.2"/>
    <row r="44177" ht="10.199999999999999" hidden="1" x14ac:dyDescent="0.2"/>
    <row r="44178" ht="10.199999999999999" hidden="1" x14ac:dyDescent="0.2"/>
    <row r="44179" ht="10.199999999999999" hidden="1" x14ac:dyDescent="0.2"/>
    <row r="44180" ht="10.199999999999999" hidden="1" x14ac:dyDescent="0.2"/>
    <row r="44181" ht="10.199999999999999" hidden="1" x14ac:dyDescent="0.2"/>
    <row r="44182" ht="10.199999999999999" hidden="1" x14ac:dyDescent="0.2"/>
    <row r="44183" ht="10.199999999999999" hidden="1" x14ac:dyDescent="0.2"/>
    <row r="44184" ht="10.199999999999999" hidden="1" x14ac:dyDescent="0.2"/>
    <row r="44185" ht="10.199999999999999" hidden="1" x14ac:dyDescent="0.2"/>
    <row r="44186" ht="10.199999999999999" hidden="1" x14ac:dyDescent="0.2"/>
    <row r="44187" ht="10.199999999999999" hidden="1" x14ac:dyDescent="0.2"/>
    <row r="44188" ht="10.199999999999999" hidden="1" x14ac:dyDescent="0.2"/>
    <row r="44189" ht="10.199999999999999" hidden="1" x14ac:dyDescent="0.2"/>
    <row r="44190" ht="10.199999999999999" hidden="1" x14ac:dyDescent="0.2"/>
    <row r="44191" ht="10.199999999999999" hidden="1" x14ac:dyDescent="0.2"/>
    <row r="44192" ht="10.199999999999999" hidden="1" x14ac:dyDescent="0.2"/>
    <row r="44193" ht="10.199999999999999" hidden="1" x14ac:dyDescent="0.2"/>
    <row r="44194" ht="10.199999999999999" hidden="1" x14ac:dyDescent="0.2"/>
    <row r="44195" ht="10.199999999999999" hidden="1" x14ac:dyDescent="0.2"/>
    <row r="44196" ht="10.199999999999999" hidden="1" x14ac:dyDescent="0.2"/>
    <row r="44197" ht="10.199999999999999" hidden="1" x14ac:dyDescent="0.2"/>
    <row r="44198" ht="10.199999999999999" hidden="1" x14ac:dyDescent="0.2"/>
    <row r="44199" ht="10.199999999999999" hidden="1" x14ac:dyDescent="0.2"/>
    <row r="44200" ht="10.199999999999999" hidden="1" x14ac:dyDescent="0.2"/>
    <row r="44201" ht="10.199999999999999" hidden="1" x14ac:dyDescent="0.2"/>
    <row r="44202" ht="10.199999999999999" hidden="1" x14ac:dyDescent="0.2"/>
    <row r="44203" ht="10.199999999999999" hidden="1" x14ac:dyDescent="0.2"/>
    <row r="44204" ht="10.199999999999999" hidden="1" x14ac:dyDescent="0.2"/>
    <row r="44205" ht="10.199999999999999" hidden="1" x14ac:dyDescent="0.2"/>
    <row r="44206" ht="10.199999999999999" hidden="1" x14ac:dyDescent="0.2"/>
    <row r="44207" ht="10.199999999999999" hidden="1" x14ac:dyDescent="0.2"/>
    <row r="44208" ht="10.199999999999999" hidden="1" x14ac:dyDescent="0.2"/>
    <row r="44209" ht="10.199999999999999" hidden="1" x14ac:dyDescent="0.2"/>
    <row r="44210" ht="10.199999999999999" hidden="1" x14ac:dyDescent="0.2"/>
    <row r="44211" ht="10.199999999999999" hidden="1" x14ac:dyDescent="0.2"/>
    <row r="44212" ht="10.199999999999999" hidden="1" x14ac:dyDescent="0.2"/>
    <row r="44213" ht="10.199999999999999" hidden="1" x14ac:dyDescent="0.2"/>
    <row r="44214" ht="10.199999999999999" hidden="1" x14ac:dyDescent="0.2"/>
    <row r="44215" ht="10.199999999999999" hidden="1" x14ac:dyDescent="0.2"/>
    <row r="44216" ht="10.199999999999999" hidden="1" x14ac:dyDescent="0.2"/>
    <row r="44217" ht="10.199999999999999" hidden="1" x14ac:dyDescent="0.2"/>
    <row r="44218" ht="10.199999999999999" hidden="1" x14ac:dyDescent="0.2"/>
    <row r="44219" ht="10.199999999999999" hidden="1" x14ac:dyDescent="0.2"/>
    <row r="44220" ht="10.199999999999999" hidden="1" x14ac:dyDescent="0.2"/>
    <row r="44221" ht="10.199999999999999" hidden="1" x14ac:dyDescent="0.2"/>
    <row r="44222" ht="10.199999999999999" hidden="1" x14ac:dyDescent="0.2"/>
    <row r="44223" ht="10.199999999999999" hidden="1" x14ac:dyDescent="0.2"/>
    <row r="44224" ht="10.199999999999999" hidden="1" x14ac:dyDescent="0.2"/>
    <row r="44225" ht="10.199999999999999" hidden="1" x14ac:dyDescent="0.2"/>
    <row r="44226" ht="10.199999999999999" hidden="1" x14ac:dyDescent="0.2"/>
    <row r="44227" ht="10.199999999999999" hidden="1" x14ac:dyDescent="0.2"/>
    <row r="44228" ht="10.199999999999999" hidden="1" x14ac:dyDescent="0.2"/>
    <row r="44229" ht="10.199999999999999" hidden="1" x14ac:dyDescent="0.2"/>
    <row r="44230" ht="10.199999999999999" hidden="1" x14ac:dyDescent="0.2"/>
    <row r="44231" ht="10.199999999999999" hidden="1" x14ac:dyDescent="0.2"/>
    <row r="44232" ht="10.199999999999999" hidden="1" x14ac:dyDescent="0.2"/>
    <row r="44233" ht="10.199999999999999" hidden="1" x14ac:dyDescent="0.2"/>
    <row r="44234" ht="10.199999999999999" hidden="1" x14ac:dyDescent="0.2"/>
    <row r="44235" ht="10.199999999999999" hidden="1" x14ac:dyDescent="0.2"/>
    <row r="44236" ht="10.199999999999999" hidden="1" x14ac:dyDescent="0.2"/>
    <row r="44237" ht="10.199999999999999" hidden="1" x14ac:dyDescent="0.2"/>
    <row r="44238" ht="10.199999999999999" hidden="1" x14ac:dyDescent="0.2"/>
    <row r="44239" ht="10.199999999999999" hidden="1" x14ac:dyDescent="0.2"/>
    <row r="44240" ht="10.199999999999999" hidden="1" x14ac:dyDescent="0.2"/>
    <row r="44241" ht="10.199999999999999" hidden="1" x14ac:dyDescent="0.2"/>
    <row r="44242" ht="10.199999999999999" hidden="1" x14ac:dyDescent="0.2"/>
    <row r="44243" ht="10.199999999999999" hidden="1" x14ac:dyDescent="0.2"/>
    <row r="44244" ht="10.199999999999999" hidden="1" x14ac:dyDescent="0.2"/>
    <row r="44245" ht="10.199999999999999" hidden="1" x14ac:dyDescent="0.2"/>
    <row r="44246" ht="10.199999999999999" hidden="1" x14ac:dyDescent="0.2"/>
    <row r="44247" ht="10.199999999999999" hidden="1" x14ac:dyDescent="0.2"/>
    <row r="44248" ht="10.199999999999999" hidden="1" x14ac:dyDescent="0.2"/>
    <row r="44249" ht="10.199999999999999" hidden="1" x14ac:dyDescent="0.2"/>
    <row r="44250" ht="10.199999999999999" hidden="1" x14ac:dyDescent="0.2"/>
    <row r="44251" ht="10.199999999999999" hidden="1" x14ac:dyDescent="0.2"/>
    <row r="44252" ht="10.199999999999999" hidden="1" x14ac:dyDescent="0.2"/>
    <row r="44253" ht="10.199999999999999" hidden="1" x14ac:dyDescent="0.2"/>
    <row r="44254" ht="10.199999999999999" hidden="1" x14ac:dyDescent="0.2"/>
    <row r="44255" ht="10.199999999999999" hidden="1" x14ac:dyDescent="0.2"/>
    <row r="44256" ht="10.199999999999999" hidden="1" x14ac:dyDescent="0.2"/>
    <row r="44257" ht="10.199999999999999" hidden="1" x14ac:dyDescent="0.2"/>
    <row r="44258" ht="10.199999999999999" hidden="1" x14ac:dyDescent="0.2"/>
    <row r="44259" ht="10.199999999999999" hidden="1" x14ac:dyDescent="0.2"/>
    <row r="44260" ht="10.199999999999999" hidden="1" x14ac:dyDescent="0.2"/>
    <row r="44261" ht="10.199999999999999" hidden="1" x14ac:dyDescent="0.2"/>
    <row r="44262" ht="10.199999999999999" hidden="1" x14ac:dyDescent="0.2"/>
    <row r="44263" ht="10.199999999999999" hidden="1" x14ac:dyDescent="0.2"/>
    <row r="44264" ht="10.199999999999999" hidden="1" x14ac:dyDescent="0.2"/>
    <row r="44265" ht="10.199999999999999" hidden="1" x14ac:dyDescent="0.2"/>
    <row r="44266" ht="10.199999999999999" hidden="1" x14ac:dyDescent="0.2"/>
    <row r="44267" ht="10.199999999999999" hidden="1" x14ac:dyDescent="0.2"/>
    <row r="44268" ht="10.199999999999999" hidden="1" x14ac:dyDescent="0.2"/>
    <row r="44269" ht="10.199999999999999" hidden="1" x14ac:dyDescent="0.2"/>
    <row r="44270" ht="10.199999999999999" hidden="1" x14ac:dyDescent="0.2"/>
    <row r="44271" ht="10.199999999999999" hidden="1" x14ac:dyDescent="0.2"/>
    <row r="44272" ht="10.199999999999999" hidden="1" x14ac:dyDescent="0.2"/>
    <row r="44273" ht="10.199999999999999" hidden="1" x14ac:dyDescent="0.2"/>
    <row r="44274" ht="10.199999999999999" hidden="1" x14ac:dyDescent="0.2"/>
    <row r="44275" ht="10.199999999999999" hidden="1" x14ac:dyDescent="0.2"/>
    <row r="44276" ht="10.199999999999999" hidden="1" x14ac:dyDescent="0.2"/>
    <row r="44277" ht="10.199999999999999" hidden="1" x14ac:dyDescent="0.2"/>
    <row r="44278" ht="10.199999999999999" hidden="1" x14ac:dyDescent="0.2"/>
    <row r="44279" ht="10.199999999999999" hidden="1" x14ac:dyDescent="0.2"/>
    <row r="44280" ht="10.199999999999999" hidden="1" x14ac:dyDescent="0.2"/>
    <row r="44281" ht="10.199999999999999" hidden="1" x14ac:dyDescent="0.2"/>
    <row r="44282" ht="10.199999999999999" hidden="1" x14ac:dyDescent="0.2"/>
    <row r="44283" ht="10.199999999999999" hidden="1" x14ac:dyDescent="0.2"/>
    <row r="44284" ht="10.199999999999999" hidden="1" x14ac:dyDescent="0.2"/>
    <row r="44285" ht="10.199999999999999" hidden="1" x14ac:dyDescent="0.2"/>
    <row r="44286" ht="10.199999999999999" hidden="1" x14ac:dyDescent="0.2"/>
    <row r="44287" ht="10.199999999999999" hidden="1" x14ac:dyDescent="0.2"/>
    <row r="44288" ht="10.199999999999999" hidden="1" x14ac:dyDescent="0.2"/>
    <row r="44289" ht="10.199999999999999" hidden="1" x14ac:dyDescent="0.2"/>
    <row r="44290" ht="10.199999999999999" hidden="1" x14ac:dyDescent="0.2"/>
    <row r="44291" ht="10.199999999999999" hidden="1" x14ac:dyDescent="0.2"/>
    <row r="44292" ht="10.199999999999999" hidden="1" x14ac:dyDescent="0.2"/>
    <row r="44293" ht="10.199999999999999" hidden="1" x14ac:dyDescent="0.2"/>
    <row r="44294" ht="10.199999999999999" hidden="1" x14ac:dyDescent="0.2"/>
    <row r="44295" ht="10.199999999999999" hidden="1" x14ac:dyDescent="0.2"/>
    <row r="44296" ht="10.199999999999999" hidden="1" x14ac:dyDescent="0.2"/>
    <row r="44297" ht="10.199999999999999" hidden="1" x14ac:dyDescent="0.2"/>
    <row r="44298" ht="10.199999999999999" hidden="1" x14ac:dyDescent="0.2"/>
    <row r="44299" ht="10.199999999999999" hidden="1" x14ac:dyDescent="0.2"/>
    <row r="44300" ht="10.199999999999999" hidden="1" x14ac:dyDescent="0.2"/>
    <row r="44301" ht="10.199999999999999" hidden="1" x14ac:dyDescent="0.2"/>
    <row r="44302" ht="10.199999999999999" hidden="1" x14ac:dyDescent="0.2"/>
    <row r="44303" ht="10.199999999999999" hidden="1" x14ac:dyDescent="0.2"/>
    <row r="44304" ht="10.199999999999999" hidden="1" x14ac:dyDescent="0.2"/>
    <row r="44305" ht="10.199999999999999" hidden="1" x14ac:dyDescent="0.2"/>
    <row r="44306" ht="10.199999999999999" hidden="1" x14ac:dyDescent="0.2"/>
    <row r="44307" ht="10.199999999999999" hidden="1" x14ac:dyDescent="0.2"/>
    <row r="44308" ht="10.199999999999999" hidden="1" x14ac:dyDescent="0.2"/>
    <row r="44309" ht="10.199999999999999" hidden="1" x14ac:dyDescent="0.2"/>
    <row r="44310" ht="10.199999999999999" hidden="1" x14ac:dyDescent="0.2"/>
    <row r="44311" ht="10.199999999999999" hidden="1" x14ac:dyDescent="0.2"/>
    <row r="44312" ht="10.199999999999999" hidden="1" x14ac:dyDescent="0.2"/>
    <row r="44313" ht="10.199999999999999" hidden="1" x14ac:dyDescent="0.2"/>
    <row r="44314" ht="10.199999999999999" hidden="1" x14ac:dyDescent="0.2"/>
    <row r="44315" ht="10.199999999999999" hidden="1" x14ac:dyDescent="0.2"/>
    <row r="44316" ht="10.199999999999999" hidden="1" x14ac:dyDescent="0.2"/>
    <row r="44317" ht="10.199999999999999" hidden="1" x14ac:dyDescent="0.2"/>
    <row r="44318" ht="10.199999999999999" hidden="1" x14ac:dyDescent="0.2"/>
    <row r="44319" ht="10.199999999999999" hidden="1" x14ac:dyDescent="0.2"/>
    <row r="44320" ht="10.199999999999999" hidden="1" x14ac:dyDescent="0.2"/>
    <row r="44321" ht="10.199999999999999" hidden="1" x14ac:dyDescent="0.2"/>
    <row r="44322" ht="10.199999999999999" hidden="1" x14ac:dyDescent="0.2"/>
    <row r="44323" ht="10.199999999999999" hidden="1" x14ac:dyDescent="0.2"/>
    <row r="44324" ht="10.199999999999999" hidden="1" x14ac:dyDescent="0.2"/>
    <row r="44325" ht="10.199999999999999" hidden="1" x14ac:dyDescent="0.2"/>
    <row r="44326" ht="10.199999999999999" hidden="1" x14ac:dyDescent="0.2"/>
    <row r="44327" ht="10.199999999999999" hidden="1" x14ac:dyDescent="0.2"/>
    <row r="44328" ht="10.199999999999999" hidden="1" x14ac:dyDescent="0.2"/>
    <row r="44329" ht="10.199999999999999" hidden="1" x14ac:dyDescent="0.2"/>
    <row r="44330" ht="10.199999999999999" hidden="1" x14ac:dyDescent="0.2"/>
    <row r="44331" ht="10.199999999999999" hidden="1" x14ac:dyDescent="0.2"/>
    <row r="44332" ht="10.199999999999999" hidden="1" x14ac:dyDescent="0.2"/>
    <row r="44333" ht="10.199999999999999" hidden="1" x14ac:dyDescent="0.2"/>
    <row r="44334" ht="10.199999999999999" hidden="1" x14ac:dyDescent="0.2"/>
    <row r="44335" ht="10.199999999999999" hidden="1" x14ac:dyDescent="0.2"/>
    <row r="44336" ht="10.199999999999999" hidden="1" x14ac:dyDescent="0.2"/>
    <row r="44337" ht="10.199999999999999" hidden="1" x14ac:dyDescent="0.2"/>
    <row r="44338" ht="10.199999999999999" hidden="1" x14ac:dyDescent="0.2"/>
    <row r="44339" ht="10.199999999999999" hidden="1" x14ac:dyDescent="0.2"/>
    <row r="44340" ht="10.199999999999999" hidden="1" x14ac:dyDescent="0.2"/>
    <row r="44341" ht="10.199999999999999" hidden="1" x14ac:dyDescent="0.2"/>
    <row r="44342" ht="10.199999999999999" hidden="1" x14ac:dyDescent="0.2"/>
    <row r="44343" ht="10.199999999999999" hidden="1" x14ac:dyDescent="0.2"/>
    <row r="44344" ht="10.199999999999999" hidden="1" x14ac:dyDescent="0.2"/>
    <row r="44345" ht="10.199999999999999" hidden="1" x14ac:dyDescent="0.2"/>
    <row r="44346" ht="10.199999999999999" hidden="1" x14ac:dyDescent="0.2"/>
    <row r="44347" ht="10.199999999999999" hidden="1" x14ac:dyDescent="0.2"/>
    <row r="44348" ht="10.199999999999999" hidden="1" x14ac:dyDescent="0.2"/>
    <row r="44349" ht="10.199999999999999" hidden="1" x14ac:dyDescent="0.2"/>
    <row r="44350" ht="10.199999999999999" hidden="1" x14ac:dyDescent="0.2"/>
    <row r="44351" ht="10.199999999999999" hidden="1" x14ac:dyDescent="0.2"/>
    <row r="44352" ht="10.199999999999999" hidden="1" x14ac:dyDescent="0.2"/>
    <row r="44353" ht="10.199999999999999" hidden="1" x14ac:dyDescent="0.2"/>
    <row r="44354" ht="10.199999999999999" hidden="1" x14ac:dyDescent="0.2"/>
    <row r="44355" ht="10.199999999999999" hidden="1" x14ac:dyDescent="0.2"/>
    <row r="44356" ht="10.199999999999999" hidden="1" x14ac:dyDescent="0.2"/>
    <row r="44357" ht="10.199999999999999" hidden="1" x14ac:dyDescent="0.2"/>
    <row r="44358" ht="10.199999999999999" hidden="1" x14ac:dyDescent="0.2"/>
    <row r="44359" ht="10.199999999999999" hidden="1" x14ac:dyDescent="0.2"/>
    <row r="44360" ht="10.199999999999999" hidden="1" x14ac:dyDescent="0.2"/>
    <row r="44361" ht="10.199999999999999" hidden="1" x14ac:dyDescent="0.2"/>
    <row r="44362" ht="10.199999999999999" hidden="1" x14ac:dyDescent="0.2"/>
    <row r="44363" ht="10.199999999999999" hidden="1" x14ac:dyDescent="0.2"/>
    <row r="44364" ht="10.199999999999999" hidden="1" x14ac:dyDescent="0.2"/>
    <row r="44365" ht="10.199999999999999" hidden="1" x14ac:dyDescent="0.2"/>
    <row r="44366" ht="10.199999999999999" hidden="1" x14ac:dyDescent="0.2"/>
    <row r="44367" ht="10.199999999999999" hidden="1" x14ac:dyDescent="0.2"/>
    <row r="44368" ht="10.199999999999999" hidden="1" x14ac:dyDescent="0.2"/>
    <row r="44369" ht="10.199999999999999" hidden="1" x14ac:dyDescent="0.2"/>
    <row r="44370" ht="10.199999999999999" hidden="1" x14ac:dyDescent="0.2"/>
    <row r="44371" ht="10.199999999999999" hidden="1" x14ac:dyDescent="0.2"/>
    <row r="44372" ht="10.199999999999999" hidden="1" x14ac:dyDescent="0.2"/>
    <row r="44373" ht="10.199999999999999" hidden="1" x14ac:dyDescent="0.2"/>
    <row r="44374" ht="10.199999999999999" hidden="1" x14ac:dyDescent="0.2"/>
    <row r="44375" ht="10.199999999999999" hidden="1" x14ac:dyDescent="0.2"/>
    <row r="44376" ht="10.199999999999999" hidden="1" x14ac:dyDescent="0.2"/>
    <row r="44377" ht="10.199999999999999" hidden="1" x14ac:dyDescent="0.2"/>
    <row r="44378" ht="10.199999999999999" hidden="1" x14ac:dyDescent="0.2"/>
    <row r="44379" ht="10.199999999999999" hidden="1" x14ac:dyDescent="0.2"/>
    <row r="44380" ht="10.199999999999999" hidden="1" x14ac:dyDescent="0.2"/>
    <row r="44381" ht="10.199999999999999" hidden="1" x14ac:dyDescent="0.2"/>
    <row r="44382" ht="10.199999999999999" hidden="1" x14ac:dyDescent="0.2"/>
    <row r="44383" ht="10.199999999999999" hidden="1" x14ac:dyDescent="0.2"/>
    <row r="44384" ht="10.199999999999999" hidden="1" x14ac:dyDescent="0.2"/>
    <row r="44385" ht="10.199999999999999" hidden="1" x14ac:dyDescent="0.2"/>
    <row r="44386" ht="10.199999999999999" hidden="1" x14ac:dyDescent="0.2"/>
    <row r="44387" ht="10.199999999999999" hidden="1" x14ac:dyDescent="0.2"/>
    <row r="44388" ht="10.199999999999999" hidden="1" x14ac:dyDescent="0.2"/>
    <row r="44389" ht="10.199999999999999" hidden="1" x14ac:dyDescent="0.2"/>
    <row r="44390" ht="10.199999999999999" hidden="1" x14ac:dyDescent="0.2"/>
    <row r="44391" ht="10.199999999999999" hidden="1" x14ac:dyDescent="0.2"/>
    <row r="44392" ht="10.199999999999999" hidden="1" x14ac:dyDescent="0.2"/>
    <row r="44393" ht="10.199999999999999" hidden="1" x14ac:dyDescent="0.2"/>
    <row r="44394" ht="10.199999999999999" hidden="1" x14ac:dyDescent="0.2"/>
    <row r="44395" ht="10.199999999999999" hidden="1" x14ac:dyDescent="0.2"/>
    <row r="44396" ht="10.199999999999999" hidden="1" x14ac:dyDescent="0.2"/>
    <row r="44397" ht="10.199999999999999" hidden="1" x14ac:dyDescent="0.2"/>
    <row r="44398" ht="10.199999999999999" hidden="1" x14ac:dyDescent="0.2"/>
    <row r="44399" ht="10.199999999999999" hidden="1" x14ac:dyDescent="0.2"/>
    <row r="44400" ht="10.199999999999999" hidden="1" x14ac:dyDescent="0.2"/>
    <row r="44401" ht="10.199999999999999" hidden="1" x14ac:dyDescent="0.2"/>
    <row r="44402" ht="10.199999999999999" hidden="1" x14ac:dyDescent="0.2"/>
    <row r="44403" ht="10.199999999999999" hidden="1" x14ac:dyDescent="0.2"/>
    <row r="44404" ht="10.199999999999999" hidden="1" x14ac:dyDescent="0.2"/>
    <row r="44405" ht="10.199999999999999" hidden="1" x14ac:dyDescent="0.2"/>
    <row r="44406" ht="10.199999999999999" hidden="1" x14ac:dyDescent="0.2"/>
    <row r="44407" ht="10.199999999999999" hidden="1" x14ac:dyDescent="0.2"/>
    <row r="44408" ht="10.199999999999999" hidden="1" x14ac:dyDescent="0.2"/>
    <row r="44409" ht="10.199999999999999" hidden="1" x14ac:dyDescent="0.2"/>
    <row r="44410" ht="10.199999999999999" hidden="1" x14ac:dyDescent="0.2"/>
    <row r="44411" ht="10.199999999999999" hidden="1" x14ac:dyDescent="0.2"/>
    <row r="44412" ht="10.199999999999999" hidden="1" x14ac:dyDescent="0.2"/>
    <row r="44413" ht="10.199999999999999" hidden="1" x14ac:dyDescent="0.2"/>
    <row r="44414" ht="10.199999999999999" hidden="1" x14ac:dyDescent="0.2"/>
    <row r="44415" ht="10.199999999999999" hidden="1" x14ac:dyDescent="0.2"/>
    <row r="44416" ht="10.199999999999999" hidden="1" x14ac:dyDescent="0.2"/>
    <row r="44417" ht="10.199999999999999" hidden="1" x14ac:dyDescent="0.2"/>
    <row r="44418" ht="10.199999999999999" hidden="1" x14ac:dyDescent="0.2"/>
    <row r="44419" ht="10.199999999999999" hidden="1" x14ac:dyDescent="0.2"/>
    <row r="44420" ht="10.199999999999999" hidden="1" x14ac:dyDescent="0.2"/>
    <row r="44421" ht="10.199999999999999" hidden="1" x14ac:dyDescent="0.2"/>
    <row r="44422" ht="10.199999999999999" hidden="1" x14ac:dyDescent="0.2"/>
    <row r="44423" ht="10.199999999999999" hidden="1" x14ac:dyDescent="0.2"/>
    <row r="44424" ht="10.199999999999999" hidden="1" x14ac:dyDescent="0.2"/>
    <row r="44425" ht="10.199999999999999" hidden="1" x14ac:dyDescent="0.2"/>
    <row r="44426" ht="10.199999999999999" hidden="1" x14ac:dyDescent="0.2"/>
    <row r="44427" ht="10.199999999999999" hidden="1" x14ac:dyDescent="0.2"/>
    <row r="44428" ht="10.199999999999999" hidden="1" x14ac:dyDescent="0.2"/>
    <row r="44429" ht="10.199999999999999" hidden="1" x14ac:dyDescent="0.2"/>
    <row r="44430" ht="10.199999999999999" hidden="1" x14ac:dyDescent="0.2"/>
    <row r="44431" ht="10.199999999999999" hidden="1" x14ac:dyDescent="0.2"/>
    <row r="44432" ht="10.199999999999999" hidden="1" x14ac:dyDescent="0.2"/>
    <row r="44433" ht="10.199999999999999" hidden="1" x14ac:dyDescent="0.2"/>
    <row r="44434" ht="10.199999999999999" hidden="1" x14ac:dyDescent="0.2"/>
    <row r="44435" ht="10.199999999999999" hidden="1" x14ac:dyDescent="0.2"/>
    <row r="44436" ht="10.199999999999999" hidden="1" x14ac:dyDescent="0.2"/>
    <row r="44437" ht="10.199999999999999" hidden="1" x14ac:dyDescent="0.2"/>
    <row r="44438" ht="10.199999999999999" hidden="1" x14ac:dyDescent="0.2"/>
    <row r="44439" ht="10.199999999999999" hidden="1" x14ac:dyDescent="0.2"/>
    <row r="44440" ht="10.199999999999999" hidden="1" x14ac:dyDescent="0.2"/>
    <row r="44441" ht="10.199999999999999" hidden="1" x14ac:dyDescent="0.2"/>
    <row r="44442" ht="10.199999999999999" hidden="1" x14ac:dyDescent="0.2"/>
    <row r="44443" ht="10.199999999999999" hidden="1" x14ac:dyDescent="0.2"/>
    <row r="44444" ht="10.199999999999999" hidden="1" x14ac:dyDescent="0.2"/>
    <row r="44445" ht="10.199999999999999" hidden="1" x14ac:dyDescent="0.2"/>
    <row r="44446" ht="10.199999999999999" hidden="1" x14ac:dyDescent="0.2"/>
    <row r="44447" ht="10.199999999999999" hidden="1" x14ac:dyDescent="0.2"/>
    <row r="44448" ht="10.199999999999999" hidden="1" x14ac:dyDescent="0.2"/>
    <row r="44449" ht="10.199999999999999" hidden="1" x14ac:dyDescent="0.2"/>
    <row r="44450" ht="10.199999999999999" hidden="1" x14ac:dyDescent="0.2"/>
    <row r="44451" ht="10.199999999999999" hidden="1" x14ac:dyDescent="0.2"/>
    <row r="44452" ht="10.199999999999999" hidden="1" x14ac:dyDescent="0.2"/>
    <row r="44453" ht="10.199999999999999" hidden="1" x14ac:dyDescent="0.2"/>
    <row r="44454" ht="10.199999999999999" hidden="1" x14ac:dyDescent="0.2"/>
    <row r="44455" ht="10.199999999999999" hidden="1" x14ac:dyDescent="0.2"/>
    <row r="44456" ht="10.199999999999999" hidden="1" x14ac:dyDescent="0.2"/>
    <row r="44457" ht="10.199999999999999" hidden="1" x14ac:dyDescent="0.2"/>
    <row r="44458" ht="10.199999999999999" hidden="1" x14ac:dyDescent="0.2"/>
    <row r="44459" ht="10.199999999999999" hidden="1" x14ac:dyDescent="0.2"/>
    <row r="44460" ht="10.199999999999999" hidden="1" x14ac:dyDescent="0.2"/>
    <row r="44461" ht="10.199999999999999" hidden="1" x14ac:dyDescent="0.2"/>
    <row r="44462" ht="10.199999999999999" hidden="1" x14ac:dyDescent="0.2"/>
    <row r="44463" ht="10.199999999999999" hidden="1" x14ac:dyDescent="0.2"/>
    <row r="44464" ht="10.199999999999999" hidden="1" x14ac:dyDescent="0.2"/>
    <row r="44465" ht="10.199999999999999" hidden="1" x14ac:dyDescent="0.2"/>
    <row r="44466" ht="10.199999999999999" hidden="1" x14ac:dyDescent="0.2"/>
    <row r="44467" ht="10.199999999999999" hidden="1" x14ac:dyDescent="0.2"/>
    <row r="44468" ht="10.199999999999999" hidden="1" x14ac:dyDescent="0.2"/>
    <row r="44469" ht="10.199999999999999" hidden="1" x14ac:dyDescent="0.2"/>
    <row r="44470" ht="10.199999999999999" hidden="1" x14ac:dyDescent="0.2"/>
    <row r="44471" ht="10.199999999999999" hidden="1" x14ac:dyDescent="0.2"/>
    <row r="44472" ht="10.199999999999999" hidden="1" x14ac:dyDescent="0.2"/>
    <row r="44473" ht="10.199999999999999" hidden="1" x14ac:dyDescent="0.2"/>
    <row r="44474" ht="10.199999999999999" hidden="1" x14ac:dyDescent="0.2"/>
    <row r="44475" ht="10.199999999999999" hidden="1" x14ac:dyDescent="0.2"/>
    <row r="44476" ht="10.199999999999999" hidden="1" x14ac:dyDescent="0.2"/>
    <row r="44477" ht="10.199999999999999" hidden="1" x14ac:dyDescent="0.2"/>
    <row r="44478" ht="10.199999999999999" hidden="1" x14ac:dyDescent="0.2"/>
    <row r="44479" ht="10.199999999999999" hidden="1" x14ac:dyDescent="0.2"/>
    <row r="44480" ht="10.199999999999999" hidden="1" x14ac:dyDescent="0.2"/>
    <row r="44481" ht="10.199999999999999" hidden="1" x14ac:dyDescent="0.2"/>
    <row r="44482" ht="10.199999999999999" hidden="1" x14ac:dyDescent="0.2"/>
    <row r="44483" ht="10.199999999999999" hidden="1" x14ac:dyDescent="0.2"/>
    <row r="44484" ht="10.199999999999999" hidden="1" x14ac:dyDescent="0.2"/>
    <row r="44485" ht="10.199999999999999" hidden="1" x14ac:dyDescent="0.2"/>
    <row r="44486" ht="10.199999999999999" hidden="1" x14ac:dyDescent="0.2"/>
    <row r="44487" ht="10.199999999999999" hidden="1" x14ac:dyDescent="0.2"/>
    <row r="44488" ht="10.199999999999999" hidden="1" x14ac:dyDescent="0.2"/>
    <row r="44489" ht="10.199999999999999" hidden="1" x14ac:dyDescent="0.2"/>
    <row r="44490" ht="10.199999999999999" hidden="1" x14ac:dyDescent="0.2"/>
    <row r="44491" ht="10.199999999999999" hidden="1" x14ac:dyDescent="0.2"/>
    <row r="44492" ht="10.199999999999999" hidden="1" x14ac:dyDescent="0.2"/>
    <row r="44493" ht="10.199999999999999" hidden="1" x14ac:dyDescent="0.2"/>
    <row r="44494" ht="10.199999999999999" hidden="1" x14ac:dyDescent="0.2"/>
    <row r="44495" ht="10.199999999999999" hidden="1" x14ac:dyDescent="0.2"/>
    <row r="44496" ht="10.199999999999999" hidden="1" x14ac:dyDescent="0.2"/>
    <row r="44497" ht="10.199999999999999" hidden="1" x14ac:dyDescent="0.2"/>
    <row r="44498" ht="10.199999999999999" hidden="1" x14ac:dyDescent="0.2"/>
    <row r="44499" ht="10.199999999999999" hidden="1" x14ac:dyDescent="0.2"/>
    <row r="44500" ht="10.199999999999999" hidden="1" x14ac:dyDescent="0.2"/>
    <row r="44501" ht="10.199999999999999" hidden="1" x14ac:dyDescent="0.2"/>
    <row r="44502" ht="10.199999999999999" hidden="1" x14ac:dyDescent="0.2"/>
    <row r="44503" ht="10.199999999999999" hidden="1" x14ac:dyDescent="0.2"/>
    <row r="44504" ht="10.199999999999999" hidden="1" x14ac:dyDescent="0.2"/>
    <row r="44505" ht="10.199999999999999" hidden="1" x14ac:dyDescent="0.2"/>
    <row r="44506" ht="10.199999999999999" hidden="1" x14ac:dyDescent="0.2"/>
    <row r="44507" ht="10.199999999999999" hidden="1" x14ac:dyDescent="0.2"/>
    <row r="44508" ht="10.199999999999999" hidden="1" x14ac:dyDescent="0.2"/>
    <row r="44509" ht="10.199999999999999" hidden="1" x14ac:dyDescent="0.2"/>
    <row r="44510" ht="10.199999999999999" hidden="1" x14ac:dyDescent="0.2"/>
    <row r="44511" ht="10.199999999999999" hidden="1" x14ac:dyDescent="0.2"/>
    <row r="44512" ht="10.199999999999999" hidden="1" x14ac:dyDescent="0.2"/>
    <row r="44513" ht="10.199999999999999" hidden="1" x14ac:dyDescent="0.2"/>
    <row r="44514" ht="10.199999999999999" hidden="1" x14ac:dyDescent="0.2"/>
    <row r="44515" ht="10.199999999999999" hidden="1" x14ac:dyDescent="0.2"/>
    <row r="44516" ht="10.199999999999999" hidden="1" x14ac:dyDescent="0.2"/>
    <row r="44517" ht="10.199999999999999" hidden="1" x14ac:dyDescent="0.2"/>
    <row r="44518" ht="10.199999999999999" hidden="1" x14ac:dyDescent="0.2"/>
    <row r="44519" ht="10.199999999999999" hidden="1" x14ac:dyDescent="0.2"/>
    <row r="44520" ht="10.199999999999999" hidden="1" x14ac:dyDescent="0.2"/>
    <row r="44521" ht="10.199999999999999" hidden="1" x14ac:dyDescent="0.2"/>
    <row r="44522" ht="10.199999999999999" hidden="1" x14ac:dyDescent="0.2"/>
    <row r="44523" ht="10.199999999999999" hidden="1" x14ac:dyDescent="0.2"/>
    <row r="44524" ht="10.199999999999999" hidden="1" x14ac:dyDescent="0.2"/>
    <row r="44525" ht="10.199999999999999" hidden="1" x14ac:dyDescent="0.2"/>
    <row r="44526" ht="10.199999999999999" hidden="1" x14ac:dyDescent="0.2"/>
    <row r="44527" ht="10.199999999999999" hidden="1" x14ac:dyDescent="0.2"/>
    <row r="44528" ht="10.199999999999999" hidden="1" x14ac:dyDescent="0.2"/>
    <row r="44529" ht="10.199999999999999" hidden="1" x14ac:dyDescent="0.2"/>
    <row r="44530" ht="10.199999999999999" hidden="1" x14ac:dyDescent="0.2"/>
    <row r="44531" ht="10.199999999999999" hidden="1" x14ac:dyDescent="0.2"/>
    <row r="44532" ht="10.199999999999999" hidden="1" x14ac:dyDescent="0.2"/>
    <row r="44533" ht="10.199999999999999" hidden="1" x14ac:dyDescent="0.2"/>
    <row r="44534" ht="10.199999999999999" hidden="1" x14ac:dyDescent="0.2"/>
    <row r="44535" ht="10.199999999999999" hidden="1" x14ac:dyDescent="0.2"/>
    <row r="44536" ht="10.199999999999999" hidden="1" x14ac:dyDescent="0.2"/>
    <row r="44537" ht="10.199999999999999" hidden="1" x14ac:dyDescent="0.2"/>
    <row r="44538" ht="10.199999999999999" hidden="1" x14ac:dyDescent="0.2"/>
    <row r="44539" ht="10.199999999999999" hidden="1" x14ac:dyDescent="0.2"/>
    <row r="44540" ht="10.199999999999999" hidden="1" x14ac:dyDescent="0.2"/>
    <row r="44541" ht="10.199999999999999" hidden="1" x14ac:dyDescent="0.2"/>
    <row r="44542" ht="10.199999999999999" hidden="1" x14ac:dyDescent="0.2"/>
    <row r="44543" ht="10.199999999999999" hidden="1" x14ac:dyDescent="0.2"/>
    <row r="44544" ht="10.199999999999999" hidden="1" x14ac:dyDescent="0.2"/>
    <row r="44545" ht="10.199999999999999" hidden="1" x14ac:dyDescent="0.2"/>
    <row r="44546" ht="10.199999999999999" hidden="1" x14ac:dyDescent="0.2"/>
    <row r="44547" ht="10.199999999999999" hidden="1" x14ac:dyDescent="0.2"/>
    <row r="44548" ht="10.199999999999999" hidden="1" x14ac:dyDescent="0.2"/>
    <row r="44549" ht="10.199999999999999" hidden="1" x14ac:dyDescent="0.2"/>
    <row r="44550" ht="10.199999999999999" hidden="1" x14ac:dyDescent="0.2"/>
    <row r="44551" ht="10.199999999999999" hidden="1" x14ac:dyDescent="0.2"/>
    <row r="44552" ht="10.199999999999999" hidden="1" x14ac:dyDescent="0.2"/>
    <row r="44553" ht="10.199999999999999" hidden="1" x14ac:dyDescent="0.2"/>
    <row r="44554" ht="10.199999999999999" hidden="1" x14ac:dyDescent="0.2"/>
    <row r="44555" ht="10.199999999999999" hidden="1" x14ac:dyDescent="0.2"/>
    <row r="44556" ht="10.199999999999999" hidden="1" x14ac:dyDescent="0.2"/>
    <row r="44557" ht="10.199999999999999" hidden="1" x14ac:dyDescent="0.2"/>
    <row r="44558" ht="10.199999999999999" hidden="1" x14ac:dyDescent="0.2"/>
    <row r="44559" ht="10.199999999999999" hidden="1" x14ac:dyDescent="0.2"/>
    <row r="44560" ht="10.199999999999999" hidden="1" x14ac:dyDescent="0.2"/>
    <row r="44561" ht="10.199999999999999" hidden="1" x14ac:dyDescent="0.2"/>
    <row r="44562" ht="10.199999999999999" hidden="1" x14ac:dyDescent="0.2"/>
    <row r="44563" ht="10.199999999999999" hidden="1" x14ac:dyDescent="0.2"/>
    <row r="44564" ht="10.199999999999999" hidden="1" x14ac:dyDescent="0.2"/>
    <row r="44565" ht="10.199999999999999" hidden="1" x14ac:dyDescent="0.2"/>
    <row r="44566" ht="10.199999999999999" hidden="1" x14ac:dyDescent="0.2"/>
    <row r="44567" ht="10.199999999999999" hidden="1" x14ac:dyDescent="0.2"/>
    <row r="44568" ht="10.199999999999999" hidden="1" x14ac:dyDescent="0.2"/>
    <row r="44569" ht="10.199999999999999" hidden="1" x14ac:dyDescent="0.2"/>
    <row r="44570" ht="10.199999999999999" hidden="1" x14ac:dyDescent="0.2"/>
    <row r="44571" ht="10.199999999999999" hidden="1" x14ac:dyDescent="0.2"/>
    <row r="44572" ht="10.199999999999999" hidden="1" x14ac:dyDescent="0.2"/>
    <row r="44573" ht="10.199999999999999" hidden="1" x14ac:dyDescent="0.2"/>
    <row r="44574" ht="10.199999999999999" hidden="1" x14ac:dyDescent="0.2"/>
    <row r="44575" ht="10.199999999999999" hidden="1" x14ac:dyDescent="0.2"/>
    <row r="44576" ht="10.199999999999999" hidden="1" x14ac:dyDescent="0.2"/>
    <row r="44577" ht="10.199999999999999" hidden="1" x14ac:dyDescent="0.2"/>
    <row r="44578" ht="10.199999999999999" hidden="1" x14ac:dyDescent="0.2"/>
    <row r="44579" ht="10.199999999999999" hidden="1" x14ac:dyDescent="0.2"/>
    <row r="44580" ht="10.199999999999999" hidden="1" x14ac:dyDescent="0.2"/>
    <row r="44581" ht="10.199999999999999" hidden="1" x14ac:dyDescent="0.2"/>
    <row r="44582" ht="10.199999999999999" hidden="1" x14ac:dyDescent="0.2"/>
    <row r="44583" ht="10.199999999999999" hidden="1" x14ac:dyDescent="0.2"/>
    <row r="44584" ht="10.199999999999999" hidden="1" x14ac:dyDescent="0.2"/>
    <row r="44585" ht="10.199999999999999" hidden="1" x14ac:dyDescent="0.2"/>
    <row r="44586" ht="10.199999999999999" hidden="1" x14ac:dyDescent="0.2"/>
    <row r="44587" ht="10.199999999999999" hidden="1" x14ac:dyDescent="0.2"/>
    <row r="44588" ht="10.199999999999999" hidden="1" x14ac:dyDescent="0.2"/>
    <row r="44589" ht="10.199999999999999" hidden="1" x14ac:dyDescent="0.2"/>
    <row r="44590" ht="10.199999999999999" hidden="1" x14ac:dyDescent="0.2"/>
    <row r="44591" ht="10.199999999999999" hidden="1" x14ac:dyDescent="0.2"/>
    <row r="44592" ht="10.199999999999999" hidden="1" x14ac:dyDescent="0.2"/>
    <row r="44593" ht="10.199999999999999" hidden="1" x14ac:dyDescent="0.2"/>
    <row r="44594" ht="10.199999999999999" hidden="1" x14ac:dyDescent="0.2"/>
    <row r="44595" ht="10.199999999999999" hidden="1" x14ac:dyDescent="0.2"/>
    <row r="44596" ht="10.199999999999999" hidden="1" x14ac:dyDescent="0.2"/>
    <row r="44597" ht="10.199999999999999" hidden="1" x14ac:dyDescent="0.2"/>
    <row r="44598" ht="10.199999999999999" hidden="1" x14ac:dyDescent="0.2"/>
    <row r="44599" ht="10.199999999999999" hidden="1" x14ac:dyDescent="0.2"/>
    <row r="44600" ht="10.199999999999999" hidden="1" x14ac:dyDescent="0.2"/>
    <row r="44601" ht="10.199999999999999" hidden="1" x14ac:dyDescent="0.2"/>
    <row r="44602" ht="10.199999999999999" hidden="1" x14ac:dyDescent="0.2"/>
    <row r="44603" ht="10.199999999999999" hidden="1" x14ac:dyDescent="0.2"/>
    <row r="44604" ht="10.199999999999999" hidden="1" x14ac:dyDescent="0.2"/>
    <row r="44605" ht="10.199999999999999" hidden="1" x14ac:dyDescent="0.2"/>
    <row r="44606" ht="10.199999999999999" hidden="1" x14ac:dyDescent="0.2"/>
    <row r="44607" ht="10.199999999999999" hidden="1" x14ac:dyDescent="0.2"/>
    <row r="44608" ht="10.199999999999999" hidden="1" x14ac:dyDescent="0.2"/>
    <row r="44609" ht="10.199999999999999" hidden="1" x14ac:dyDescent="0.2"/>
    <row r="44610" ht="10.199999999999999" hidden="1" x14ac:dyDescent="0.2"/>
    <row r="44611" ht="10.199999999999999" hidden="1" x14ac:dyDescent="0.2"/>
    <row r="44612" ht="10.199999999999999" hidden="1" x14ac:dyDescent="0.2"/>
    <row r="44613" ht="10.199999999999999" hidden="1" x14ac:dyDescent="0.2"/>
    <row r="44614" ht="10.199999999999999" hidden="1" x14ac:dyDescent="0.2"/>
    <row r="44615" ht="10.199999999999999" hidden="1" x14ac:dyDescent="0.2"/>
    <row r="44616" ht="10.199999999999999" hidden="1" x14ac:dyDescent="0.2"/>
    <row r="44617" ht="10.199999999999999" hidden="1" x14ac:dyDescent="0.2"/>
    <row r="44618" ht="10.199999999999999" hidden="1" x14ac:dyDescent="0.2"/>
    <row r="44619" ht="10.199999999999999" hidden="1" x14ac:dyDescent="0.2"/>
    <row r="44620" ht="10.199999999999999" hidden="1" x14ac:dyDescent="0.2"/>
    <row r="44621" ht="10.199999999999999" hidden="1" x14ac:dyDescent="0.2"/>
    <row r="44622" ht="10.199999999999999" hidden="1" x14ac:dyDescent="0.2"/>
    <row r="44623" ht="10.199999999999999" hidden="1" x14ac:dyDescent="0.2"/>
    <row r="44624" ht="10.199999999999999" hidden="1" x14ac:dyDescent="0.2"/>
    <row r="44625" ht="10.199999999999999" hidden="1" x14ac:dyDescent="0.2"/>
    <row r="44626" ht="10.199999999999999" hidden="1" x14ac:dyDescent="0.2"/>
    <row r="44627" ht="10.199999999999999" hidden="1" x14ac:dyDescent="0.2"/>
    <row r="44628" ht="10.199999999999999" hidden="1" x14ac:dyDescent="0.2"/>
    <row r="44629" ht="10.199999999999999" hidden="1" x14ac:dyDescent="0.2"/>
    <row r="44630" ht="10.199999999999999" hidden="1" x14ac:dyDescent="0.2"/>
    <row r="44631" ht="10.199999999999999" hidden="1" x14ac:dyDescent="0.2"/>
    <row r="44632" ht="10.199999999999999" hidden="1" x14ac:dyDescent="0.2"/>
    <row r="44633" ht="10.199999999999999" hidden="1" x14ac:dyDescent="0.2"/>
    <row r="44634" ht="10.199999999999999" hidden="1" x14ac:dyDescent="0.2"/>
    <row r="44635" ht="10.199999999999999" hidden="1" x14ac:dyDescent="0.2"/>
    <row r="44636" ht="10.199999999999999" hidden="1" x14ac:dyDescent="0.2"/>
    <row r="44637" ht="10.199999999999999" hidden="1" x14ac:dyDescent="0.2"/>
    <row r="44638" ht="10.199999999999999" hidden="1" x14ac:dyDescent="0.2"/>
    <row r="44639" ht="10.199999999999999" hidden="1" x14ac:dyDescent="0.2"/>
    <row r="44640" ht="10.199999999999999" hidden="1" x14ac:dyDescent="0.2"/>
    <row r="44641" ht="10.199999999999999" hidden="1" x14ac:dyDescent="0.2"/>
    <row r="44642" ht="10.199999999999999" hidden="1" x14ac:dyDescent="0.2"/>
    <row r="44643" ht="10.199999999999999" hidden="1" x14ac:dyDescent="0.2"/>
    <row r="44644" ht="10.199999999999999" hidden="1" x14ac:dyDescent="0.2"/>
    <row r="44645" ht="10.199999999999999" hidden="1" x14ac:dyDescent="0.2"/>
    <row r="44646" ht="10.199999999999999" hidden="1" x14ac:dyDescent="0.2"/>
    <row r="44647" ht="10.199999999999999" hidden="1" x14ac:dyDescent="0.2"/>
    <row r="44648" ht="10.199999999999999" hidden="1" x14ac:dyDescent="0.2"/>
    <row r="44649" ht="10.199999999999999" hidden="1" x14ac:dyDescent="0.2"/>
    <row r="44650" ht="10.199999999999999" hidden="1" x14ac:dyDescent="0.2"/>
    <row r="44651" ht="10.199999999999999" hidden="1" x14ac:dyDescent="0.2"/>
    <row r="44652" ht="10.199999999999999" hidden="1" x14ac:dyDescent="0.2"/>
    <row r="44653" ht="10.199999999999999" hidden="1" x14ac:dyDescent="0.2"/>
    <row r="44654" ht="10.199999999999999" hidden="1" x14ac:dyDescent="0.2"/>
    <row r="44655" ht="10.199999999999999" hidden="1" x14ac:dyDescent="0.2"/>
    <row r="44656" ht="10.199999999999999" hidden="1" x14ac:dyDescent="0.2"/>
    <row r="44657" ht="10.199999999999999" hidden="1" x14ac:dyDescent="0.2"/>
    <row r="44658" ht="10.199999999999999" hidden="1" x14ac:dyDescent="0.2"/>
    <row r="44659" ht="10.199999999999999" hidden="1" x14ac:dyDescent="0.2"/>
    <row r="44660" ht="10.199999999999999" hidden="1" x14ac:dyDescent="0.2"/>
    <row r="44661" ht="10.199999999999999" hidden="1" x14ac:dyDescent="0.2"/>
    <row r="44662" ht="10.199999999999999" hidden="1" x14ac:dyDescent="0.2"/>
    <row r="44663" ht="10.199999999999999" hidden="1" x14ac:dyDescent="0.2"/>
    <row r="44664" ht="10.199999999999999" hidden="1" x14ac:dyDescent="0.2"/>
    <row r="44665" ht="10.199999999999999" hidden="1" x14ac:dyDescent="0.2"/>
    <row r="44666" ht="10.199999999999999" hidden="1" x14ac:dyDescent="0.2"/>
    <row r="44667" ht="10.199999999999999" hidden="1" x14ac:dyDescent="0.2"/>
    <row r="44668" ht="10.199999999999999" hidden="1" x14ac:dyDescent="0.2"/>
    <row r="44669" ht="10.199999999999999" hidden="1" x14ac:dyDescent="0.2"/>
    <row r="44670" ht="10.199999999999999" hidden="1" x14ac:dyDescent="0.2"/>
    <row r="44671" ht="10.199999999999999" hidden="1" x14ac:dyDescent="0.2"/>
    <row r="44672" ht="10.199999999999999" hidden="1" x14ac:dyDescent="0.2"/>
    <row r="44673" ht="10.199999999999999" hidden="1" x14ac:dyDescent="0.2"/>
    <row r="44674" ht="10.199999999999999" hidden="1" x14ac:dyDescent="0.2"/>
    <row r="44675" ht="10.199999999999999" hidden="1" x14ac:dyDescent="0.2"/>
    <row r="44676" ht="10.199999999999999" hidden="1" x14ac:dyDescent="0.2"/>
    <row r="44677" ht="10.199999999999999" hidden="1" x14ac:dyDescent="0.2"/>
    <row r="44678" ht="10.199999999999999" hidden="1" x14ac:dyDescent="0.2"/>
    <row r="44679" ht="10.199999999999999" hidden="1" x14ac:dyDescent="0.2"/>
    <row r="44680" ht="10.199999999999999" hidden="1" x14ac:dyDescent="0.2"/>
    <row r="44681" ht="10.199999999999999" hidden="1" x14ac:dyDescent="0.2"/>
    <row r="44682" ht="10.199999999999999" hidden="1" x14ac:dyDescent="0.2"/>
    <row r="44683" ht="10.199999999999999" hidden="1" x14ac:dyDescent="0.2"/>
    <row r="44684" ht="10.199999999999999" hidden="1" x14ac:dyDescent="0.2"/>
    <row r="44685" ht="10.199999999999999" hidden="1" x14ac:dyDescent="0.2"/>
    <row r="44686" ht="10.199999999999999" hidden="1" x14ac:dyDescent="0.2"/>
    <row r="44687" ht="10.199999999999999" hidden="1" x14ac:dyDescent="0.2"/>
    <row r="44688" ht="10.199999999999999" hidden="1" x14ac:dyDescent="0.2"/>
    <row r="44689" ht="10.199999999999999" hidden="1" x14ac:dyDescent="0.2"/>
    <row r="44690" ht="10.199999999999999" hidden="1" x14ac:dyDescent="0.2"/>
    <row r="44691" ht="10.199999999999999" hidden="1" x14ac:dyDescent="0.2"/>
    <row r="44692" ht="10.199999999999999" hidden="1" x14ac:dyDescent="0.2"/>
    <row r="44693" ht="10.199999999999999" hidden="1" x14ac:dyDescent="0.2"/>
    <row r="44694" ht="10.199999999999999" hidden="1" x14ac:dyDescent="0.2"/>
    <row r="44695" ht="10.199999999999999" hidden="1" x14ac:dyDescent="0.2"/>
    <row r="44696" ht="10.199999999999999" hidden="1" x14ac:dyDescent="0.2"/>
    <row r="44697" ht="10.199999999999999" hidden="1" x14ac:dyDescent="0.2"/>
    <row r="44698" ht="10.199999999999999" hidden="1" x14ac:dyDescent="0.2"/>
    <row r="44699" ht="10.199999999999999" hidden="1" x14ac:dyDescent="0.2"/>
    <row r="44700" ht="10.199999999999999" hidden="1" x14ac:dyDescent="0.2"/>
    <row r="44701" ht="10.199999999999999" hidden="1" x14ac:dyDescent="0.2"/>
    <row r="44702" ht="10.199999999999999" hidden="1" x14ac:dyDescent="0.2"/>
    <row r="44703" ht="10.199999999999999" hidden="1" x14ac:dyDescent="0.2"/>
    <row r="44704" ht="10.199999999999999" hidden="1" x14ac:dyDescent="0.2"/>
    <row r="44705" ht="10.199999999999999" hidden="1" x14ac:dyDescent="0.2"/>
    <row r="44706" ht="10.199999999999999" hidden="1" x14ac:dyDescent="0.2"/>
    <row r="44707" ht="10.199999999999999" hidden="1" x14ac:dyDescent="0.2"/>
    <row r="44708" ht="10.199999999999999" hidden="1" x14ac:dyDescent="0.2"/>
    <row r="44709" ht="10.199999999999999" hidden="1" x14ac:dyDescent="0.2"/>
    <row r="44710" ht="10.199999999999999" hidden="1" x14ac:dyDescent="0.2"/>
    <row r="44711" ht="10.199999999999999" hidden="1" x14ac:dyDescent="0.2"/>
    <row r="44712" ht="10.199999999999999" hidden="1" x14ac:dyDescent="0.2"/>
    <row r="44713" ht="10.199999999999999" hidden="1" x14ac:dyDescent="0.2"/>
    <row r="44714" ht="10.199999999999999" hidden="1" x14ac:dyDescent="0.2"/>
    <row r="44715" ht="10.199999999999999" hidden="1" x14ac:dyDescent="0.2"/>
    <row r="44716" ht="10.199999999999999" hidden="1" x14ac:dyDescent="0.2"/>
    <row r="44717" ht="10.199999999999999" hidden="1" x14ac:dyDescent="0.2"/>
    <row r="44718" ht="10.199999999999999" hidden="1" x14ac:dyDescent="0.2"/>
    <row r="44719" ht="10.199999999999999" hidden="1" x14ac:dyDescent="0.2"/>
    <row r="44720" ht="10.199999999999999" hidden="1" x14ac:dyDescent="0.2"/>
    <row r="44721" ht="10.199999999999999" hidden="1" x14ac:dyDescent="0.2"/>
    <row r="44722" ht="10.199999999999999" hidden="1" x14ac:dyDescent="0.2"/>
    <row r="44723" ht="10.199999999999999" hidden="1" x14ac:dyDescent="0.2"/>
    <row r="44724" ht="10.199999999999999" hidden="1" x14ac:dyDescent="0.2"/>
    <row r="44725" ht="10.199999999999999" hidden="1" x14ac:dyDescent="0.2"/>
    <row r="44726" ht="10.199999999999999" hidden="1" x14ac:dyDescent="0.2"/>
    <row r="44727" ht="10.199999999999999" hidden="1" x14ac:dyDescent="0.2"/>
    <row r="44728" ht="10.199999999999999" hidden="1" x14ac:dyDescent="0.2"/>
    <row r="44729" ht="10.199999999999999" hidden="1" x14ac:dyDescent="0.2"/>
    <row r="44730" ht="10.199999999999999" hidden="1" x14ac:dyDescent="0.2"/>
    <row r="44731" ht="10.199999999999999" hidden="1" x14ac:dyDescent="0.2"/>
    <row r="44732" ht="10.199999999999999" hidden="1" x14ac:dyDescent="0.2"/>
    <row r="44733" ht="10.199999999999999" hidden="1" x14ac:dyDescent="0.2"/>
    <row r="44734" ht="10.199999999999999" hidden="1" x14ac:dyDescent="0.2"/>
    <row r="44735" ht="10.199999999999999" hidden="1" x14ac:dyDescent="0.2"/>
    <row r="44736" ht="10.199999999999999" hidden="1" x14ac:dyDescent="0.2"/>
    <row r="44737" ht="10.199999999999999" hidden="1" x14ac:dyDescent="0.2"/>
    <row r="44738" ht="10.199999999999999" hidden="1" x14ac:dyDescent="0.2"/>
    <row r="44739" ht="10.199999999999999" hidden="1" x14ac:dyDescent="0.2"/>
    <row r="44740" ht="10.199999999999999" hidden="1" x14ac:dyDescent="0.2"/>
    <row r="44741" ht="10.199999999999999" hidden="1" x14ac:dyDescent="0.2"/>
    <row r="44742" ht="10.199999999999999" hidden="1" x14ac:dyDescent="0.2"/>
    <row r="44743" ht="10.199999999999999" hidden="1" x14ac:dyDescent="0.2"/>
    <row r="44744" ht="10.199999999999999" hidden="1" x14ac:dyDescent="0.2"/>
    <row r="44745" ht="10.199999999999999" hidden="1" x14ac:dyDescent="0.2"/>
    <row r="44746" ht="10.199999999999999" hidden="1" x14ac:dyDescent="0.2"/>
    <row r="44747" ht="10.199999999999999" hidden="1" x14ac:dyDescent="0.2"/>
    <row r="44748" ht="10.199999999999999" hidden="1" x14ac:dyDescent="0.2"/>
    <row r="44749" ht="10.199999999999999" hidden="1" x14ac:dyDescent="0.2"/>
    <row r="44750" ht="10.199999999999999" hidden="1" x14ac:dyDescent="0.2"/>
    <row r="44751" ht="10.199999999999999" hidden="1" x14ac:dyDescent="0.2"/>
    <row r="44752" ht="10.199999999999999" hidden="1" x14ac:dyDescent="0.2"/>
    <row r="44753" ht="10.199999999999999" hidden="1" x14ac:dyDescent="0.2"/>
    <row r="44754" ht="10.199999999999999" hidden="1" x14ac:dyDescent="0.2"/>
    <row r="44755" ht="10.199999999999999" hidden="1" x14ac:dyDescent="0.2"/>
    <row r="44756" ht="10.199999999999999" hidden="1" x14ac:dyDescent="0.2"/>
    <row r="44757" ht="10.199999999999999" hidden="1" x14ac:dyDescent="0.2"/>
    <row r="44758" ht="10.199999999999999" hidden="1" x14ac:dyDescent="0.2"/>
    <row r="44759" ht="10.199999999999999" hidden="1" x14ac:dyDescent="0.2"/>
    <row r="44760" ht="10.199999999999999" hidden="1" x14ac:dyDescent="0.2"/>
    <row r="44761" ht="10.199999999999999" hidden="1" x14ac:dyDescent="0.2"/>
    <row r="44762" ht="10.199999999999999" hidden="1" x14ac:dyDescent="0.2"/>
    <row r="44763" ht="10.199999999999999" hidden="1" x14ac:dyDescent="0.2"/>
    <row r="44764" ht="10.199999999999999" hidden="1" x14ac:dyDescent="0.2"/>
    <row r="44765" ht="10.199999999999999" hidden="1" x14ac:dyDescent="0.2"/>
    <row r="44766" ht="10.199999999999999" hidden="1" x14ac:dyDescent="0.2"/>
    <row r="44767" ht="10.199999999999999" hidden="1" x14ac:dyDescent="0.2"/>
    <row r="44768" ht="10.199999999999999" hidden="1" x14ac:dyDescent="0.2"/>
    <row r="44769" ht="10.199999999999999" hidden="1" x14ac:dyDescent="0.2"/>
    <row r="44770" ht="10.199999999999999" hidden="1" x14ac:dyDescent="0.2"/>
    <row r="44771" ht="10.199999999999999" hidden="1" x14ac:dyDescent="0.2"/>
    <row r="44772" ht="10.199999999999999" hidden="1" x14ac:dyDescent="0.2"/>
    <row r="44773" ht="10.199999999999999" hidden="1" x14ac:dyDescent="0.2"/>
    <row r="44774" ht="10.199999999999999" hidden="1" x14ac:dyDescent="0.2"/>
    <row r="44775" ht="10.199999999999999" hidden="1" x14ac:dyDescent="0.2"/>
    <row r="44776" ht="10.199999999999999" hidden="1" x14ac:dyDescent="0.2"/>
    <row r="44777" ht="10.199999999999999" hidden="1" x14ac:dyDescent="0.2"/>
    <row r="44778" ht="10.199999999999999" hidden="1" x14ac:dyDescent="0.2"/>
    <row r="44779" ht="10.199999999999999" hidden="1" x14ac:dyDescent="0.2"/>
    <row r="44780" ht="10.199999999999999" hidden="1" x14ac:dyDescent="0.2"/>
    <row r="44781" ht="10.199999999999999" hidden="1" x14ac:dyDescent="0.2"/>
    <row r="44782" ht="10.199999999999999" hidden="1" x14ac:dyDescent="0.2"/>
    <row r="44783" ht="10.199999999999999" hidden="1" x14ac:dyDescent="0.2"/>
    <row r="44784" ht="10.199999999999999" hidden="1" x14ac:dyDescent="0.2"/>
    <row r="44785" ht="10.199999999999999" hidden="1" x14ac:dyDescent="0.2"/>
    <row r="44786" ht="10.199999999999999" hidden="1" x14ac:dyDescent="0.2"/>
    <row r="44787" ht="10.199999999999999" hidden="1" x14ac:dyDescent="0.2"/>
    <row r="44788" ht="10.199999999999999" hidden="1" x14ac:dyDescent="0.2"/>
    <row r="44789" ht="10.199999999999999" hidden="1" x14ac:dyDescent="0.2"/>
    <row r="44790" ht="10.199999999999999" hidden="1" x14ac:dyDescent="0.2"/>
    <row r="44791" ht="10.199999999999999" hidden="1" x14ac:dyDescent="0.2"/>
    <row r="44792" ht="10.199999999999999" hidden="1" x14ac:dyDescent="0.2"/>
    <row r="44793" ht="10.199999999999999" hidden="1" x14ac:dyDescent="0.2"/>
    <row r="44794" ht="10.199999999999999" hidden="1" x14ac:dyDescent="0.2"/>
    <row r="44795" ht="10.199999999999999" hidden="1" x14ac:dyDescent="0.2"/>
    <row r="44796" ht="10.199999999999999" hidden="1" x14ac:dyDescent="0.2"/>
    <row r="44797" ht="10.199999999999999" hidden="1" x14ac:dyDescent="0.2"/>
    <row r="44798" ht="10.199999999999999" hidden="1" x14ac:dyDescent="0.2"/>
    <row r="44799" ht="10.199999999999999" hidden="1" x14ac:dyDescent="0.2"/>
    <row r="44800" ht="10.199999999999999" hidden="1" x14ac:dyDescent="0.2"/>
    <row r="44801" ht="10.199999999999999" hidden="1" x14ac:dyDescent="0.2"/>
    <row r="44802" ht="10.199999999999999" hidden="1" x14ac:dyDescent="0.2"/>
    <row r="44803" ht="10.199999999999999" hidden="1" x14ac:dyDescent="0.2"/>
    <row r="44804" ht="10.199999999999999" hidden="1" x14ac:dyDescent="0.2"/>
    <row r="44805" ht="10.199999999999999" hidden="1" x14ac:dyDescent="0.2"/>
    <row r="44806" ht="10.199999999999999" hidden="1" x14ac:dyDescent="0.2"/>
    <row r="44807" ht="10.199999999999999" hidden="1" x14ac:dyDescent="0.2"/>
    <row r="44808" ht="10.199999999999999" hidden="1" x14ac:dyDescent="0.2"/>
    <row r="44809" ht="10.199999999999999" hidden="1" x14ac:dyDescent="0.2"/>
    <row r="44810" ht="10.199999999999999" hidden="1" x14ac:dyDescent="0.2"/>
    <row r="44811" ht="10.199999999999999" hidden="1" x14ac:dyDescent="0.2"/>
    <row r="44812" ht="10.199999999999999" hidden="1" x14ac:dyDescent="0.2"/>
    <row r="44813" ht="10.199999999999999" hidden="1" x14ac:dyDescent="0.2"/>
    <row r="44814" ht="10.199999999999999" hidden="1" x14ac:dyDescent="0.2"/>
    <row r="44815" ht="10.199999999999999" hidden="1" x14ac:dyDescent="0.2"/>
    <row r="44816" ht="10.199999999999999" hidden="1" x14ac:dyDescent="0.2"/>
    <row r="44817" ht="10.199999999999999" hidden="1" x14ac:dyDescent="0.2"/>
    <row r="44818" ht="10.199999999999999" hidden="1" x14ac:dyDescent="0.2"/>
    <row r="44819" ht="10.199999999999999" hidden="1" x14ac:dyDescent="0.2"/>
    <row r="44820" ht="10.199999999999999" hidden="1" x14ac:dyDescent="0.2"/>
    <row r="44821" ht="10.199999999999999" hidden="1" x14ac:dyDescent="0.2"/>
    <row r="44822" ht="10.199999999999999" hidden="1" x14ac:dyDescent="0.2"/>
    <row r="44823" ht="10.199999999999999" hidden="1" x14ac:dyDescent="0.2"/>
    <row r="44824" ht="10.199999999999999" hidden="1" x14ac:dyDescent="0.2"/>
    <row r="44825" ht="10.199999999999999" hidden="1" x14ac:dyDescent="0.2"/>
    <row r="44826" ht="10.199999999999999" hidden="1" x14ac:dyDescent="0.2"/>
    <row r="44827" ht="10.199999999999999" hidden="1" x14ac:dyDescent="0.2"/>
    <row r="44828" ht="10.199999999999999" hidden="1" x14ac:dyDescent="0.2"/>
    <row r="44829" ht="10.199999999999999" hidden="1" x14ac:dyDescent="0.2"/>
    <row r="44830" ht="10.199999999999999" hidden="1" x14ac:dyDescent="0.2"/>
    <row r="44831" ht="10.199999999999999" hidden="1" x14ac:dyDescent="0.2"/>
    <row r="44832" ht="10.199999999999999" hidden="1" x14ac:dyDescent="0.2"/>
    <row r="44833" ht="10.199999999999999" hidden="1" x14ac:dyDescent="0.2"/>
    <row r="44834" ht="10.199999999999999" hidden="1" x14ac:dyDescent="0.2"/>
    <row r="44835" ht="10.199999999999999" hidden="1" x14ac:dyDescent="0.2"/>
    <row r="44836" ht="10.199999999999999" hidden="1" x14ac:dyDescent="0.2"/>
    <row r="44837" ht="10.199999999999999" hidden="1" x14ac:dyDescent="0.2"/>
    <row r="44838" ht="10.199999999999999" hidden="1" x14ac:dyDescent="0.2"/>
    <row r="44839" ht="10.199999999999999" hidden="1" x14ac:dyDescent="0.2"/>
    <row r="44840" ht="10.199999999999999" hidden="1" x14ac:dyDescent="0.2"/>
    <row r="44841" ht="10.199999999999999" hidden="1" x14ac:dyDescent="0.2"/>
    <row r="44842" ht="10.199999999999999" hidden="1" x14ac:dyDescent="0.2"/>
    <row r="44843" ht="10.199999999999999" hidden="1" x14ac:dyDescent="0.2"/>
    <row r="44844" ht="10.199999999999999" hidden="1" x14ac:dyDescent="0.2"/>
    <row r="44845" ht="10.199999999999999" hidden="1" x14ac:dyDescent="0.2"/>
    <row r="44846" ht="10.199999999999999" hidden="1" x14ac:dyDescent="0.2"/>
    <row r="44847" ht="10.199999999999999" hidden="1" x14ac:dyDescent="0.2"/>
    <row r="44848" ht="10.199999999999999" hidden="1" x14ac:dyDescent="0.2"/>
    <row r="44849" ht="10.199999999999999" hidden="1" x14ac:dyDescent="0.2"/>
    <row r="44850" ht="10.199999999999999" hidden="1" x14ac:dyDescent="0.2"/>
    <row r="44851" ht="10.199999999999999" hidden="1" x14ac:dyDescent="0.2"/>
    <row r="44852" ht="10.199999999999999" hidden="1" x14ac:dyDescent="0.2"/>
    <row r="44853" ht="10.199999999999999" hidden="1" x14ac:dyDescent="0.2"/>
    <row r="44854" ht="10.199999999999999" hidden="1" x14ac:dyDescent="0.2"/>
    <row r="44855" ht="10.199999999999999" hidden="1" x14ac:dyDescent="0.2"/>
    <row r="44856" ht="10.199999999999999" hidden="1" x14ac:dyDescent="0.2"/>
    <row r="44857" ht="10.199999999999999" hidden="1" x14ac:dyDescent="0.2"/>
    <row r="44858" ht="10.199999999999999" hidden="1" x14ac:dyDescent="0.2"/>
    <row r="44859" ht="10.199999999999999" hidden="1" x14ac:dyDescent="0.2"/>
    <row r="44860" ht="10.199999999999999" hidden="1" x14ac:dyDescent="0.2"/>
    <row r="44861" ht="10.199999999999999" hidden="1" x14ac:dyDescent="0.2"/>
    <row r="44862" ht="10.199999999999999" hidden="1" x14ac:dyDescent="0.2"/>
    <row r="44863" ht="10.199999999999999" hidden="1" x14ac:dyDescent="0.2"/>
    <row r="44864" ht="10.199999999999999" hidden="1" x14ac:dyDescent="0.2"/>
    <row r="44865" ht="10.199999999999999" hidden="1" x14ac:dyDescent="0.2"/>
    <row r="44866" ht="10.199999999999999" hidden="1" x14ac:dyDescent="0.2"/>
    <row r="44867" ht="10.199999999999999" hidden="1" x14ac:dyDescent="0.2"/>
    <row r="44868" ht="10.199999999999999" hidden="1" x14ac:dyDescent="0.2"/>
    <row r="44869" ht="10.199999999999999" hidden="1" x14ac:dyDescent="0.2"/>
    <row r="44870" ht="10.199999999999999" hidden="1" x14ac:dyDescent="0.2"/>
    <row r="44871" ht="10.199999999999999" hidden="1" x14ac:dyDescent="0.2"/>
    <row r="44872" ht="10.199999999999999" hidden="1" x14ac:dyDescent="0.2"/>
    <row r="44873" ht="10.199999999999999" hidden="1" x14ac:dyDescent="0.2"/>
    <row r="44874" ht="10.199999999999999" hidden="1" x14ac:dyDescent="0.2"/>
    <row r="44875" ht="10.199999999999999" hidden="1" x14ac:dyDescent="0.2"/>
    <row r="44876" ht="10.199999999999999" hidden="1" x14ac:dyDescent="0.2"/>
    <row r="44877" ht="10.199999999999999" hidden="1" x14ac:dyDescent="0.2"/>
    <row r="44878" ht="10.199999999999999" hidden="1" x14ac:dyDescent="0.2"/>
    <row r="44879" ht="10.199999999999999" hidden="1" x14ac:dyDescent="0.2"/>
    <row r="44880" ht="10.199999999999999" hidden="1" x14ac:dyDescent="0.2"/>
    <row r="44881" ht="10.199999999999999" hidden="1" x14ac:dyDescent="0.2"/>
    <row r="44882" ht="10.199999999999999" hidden="1" x14ac:dyDescent="0.2"/>
    <row r="44883" ht="10.199999999999999" hidden="1" x14ac:dyDescent="0.2"/>
    <row r="44884" ht="10.199999999999999" hidden="1" x14ac:dyDescent="0.2"/>
    <row r="44885" ht="10.199999999999999" hidden="1" x14ac:dyDescent="0.2"/>
    <row r="44886" ht="10.199999999999999" hidden="1" x14ac:dyDescent="0.2"/>
    <row r="44887" ht="10.199999999999999" hidden="1" x14ac:dyDescent="0.2"/>
    <row r="44888" ht="10.199999999999999" hidden="1" x14ac:dyDescent="0.2"/>
    <row r="44889" ht="10.199999999999999" hidden="1" x14ac:dyDescent="0.2"/>
    <row r="44890" ht="10.199999999999999" hidden="1" x14ac:dyDescent="0.2"/>
    <row r="44891" ht="10.199999999999999" hidden="1" x14ac:dyDescent="0.2"/>
    <row r="44892" ht="10.199999999999999" hidden="1" x14ac:dyDescent="0.2"/>
    <row r="44893" ht="10.199999999999999" hidden="1" x14ac:dyDescent="0.2"/>
    <row r="44894" ht="10.199999999999999" hidden="1" x14ac:dyDescent="0.2"/>
    <row r="44895" ht="10.199999999999999" hidden="1" x14ac:dyDescent="0.2"/>
    <row r="44896" ht="10.199999999999999" hidden="1" x14ac:dyDescent="0.2"/>
    <row r="44897" ht="10.199999999999999" hidden="1" x14ac:dyDescent="0.2"/>
    <row r="44898" ht="10.199999999999999" hidden="1" x14ac:dyDescent="0.2"/>
    <row r="44899" ht="10.199999999999999" hidden="1" x14ac:dyDescent="0.2"/>
    <row r="44900" ht="10.199999999999999" hidden="1" x14ac:dyDescent="0.2"/>
    <row r="44901" ht="10.199999999999999" hidden="1" x14ac:dyDescent="0.2"/>
    <row r="44902" ht="10.199999999999999" hidden="1" x14ac:dyDescent="0.2"/>
    <row r="44903" ht="10.199999999999999" hidden="1" x14ac:dyDescent="0.2"/>
    <row r="44904" ht="10.199999999999999" hidden="1" x14ac:dyDescent="0.2"/>
    <row r="44905" ht="10.199999999999999" hidden="1" x14ac:dyDescent="0.2"/>
    <row r="44906" ht="10.199999999999999" hidden="1" x14ac:dyDescent="0.2"/>
    <row r="44907" ht="10.199999999999999" hidden="1" x14ac:dyDescent="0.2"/>
    <row r="44908" ht="10.199999999999999" hidden="1" x14ac:dyDescent="0.2"/>
    <row r="44909" ht="10.199999999999999" hidden="1" x14ac:dyDescent="0.2"/>
    <row r="44910" ht="10.199999999999999" hidden="1" x14ac:dyDescent="0.2"/>
    <row r="44911" ht="10.199999999999999" hidden="1" x14ac:dyDescent="0.2"/>
    <row r="44912" ht="10.199999999999999" hidden="1" x14ac:dyDescent="0.2"/>
    <row r="44913" ht="10.199999999999999" hidden="1" x14ac:dyDescent="0.2"/>
    <row r="44914" ht="10.199999999999999" hidden="1" x14ac:dyDescent="0.2"/>
    <row r="44915" ht="10.199999999999999" hidden="1" x14ac:dyDescent="0.2"/>
    <row r="44916" ht="10.199999999999999" hidden="1" x14ac:dyDescent="0.2"/>
    <row r="44917" ht="10.199999999999999" hidden="1" x14ac:dyDescent="0.2"/>
    <row r="44918" ht="10.199999999999999" hidden="1" x14ac:dyDescent="0.2"/>
    <row r="44919" ht="10.199999999999999" hidden="1" x14ac:dyDescent="0.2"/>
    <row r="44920" ht="10.199999999999999" hidden="1" x14ac:dyDescent="0.2"/>
    <row r="44921" ht="10.199999999999999" hidden="1" x14ac:dyDescent="0.2"/>
    <row r="44922" ht="10.199999999999999" hidden="1" x14ac:dyDescent="0.2"/>
    <row r="44923" ht="10.199999999999999" hidden="1" x14ac:dyDescent="0.2"/>
    <row r="44924" ht="10.199999999999999" hidden="1" x14ac:dyDescent="0.2"/>
    <row r="44925" ht="10.199999999999999" hidden="1" x14ac:dyDescent="0.2"/>
    <row r="44926" ht="10.199999999999999" hidden="1" x14ac:dyDescent="0.2"/>
    <row r="44927" ht="10.199999999999999" hidden="1" x14ac:dyDescent="0.2"/>
    <row r="44928" ht="10.199999999999999" hidden="1" x14ac:dyDescent="0.2"/>
    <row r="44929" ht="10.199999999999999" hidden="1" x14ac:dyDescent="0.2"/>
    <row r="44930" ht="10.199999999999999" hidden="1" x14ac:dyDescent="0.2"/>
    <row r="44931" ht="10.199999999999999" hidden="1" x14ac:dyDescent="0.2"/>
    <row r="44932" ht="10.199999999999999" hidden="1" x14ac:dyDescent="0.2"/>
    <row r="44933" ht="10.199999999999999" hidden="1" x14ac:dyDescent="0.2"/>
    <row r="44934" ht="10.199999999999999" hidden="1" x14ac:dyDescent="0.2"/>
    <row r="44935" ht="10.199999999999999" hidden="1" x14ac:dyDescent="0.2"/>
    <row r="44936" ht="10.199999999999999" hidden="1" x14ac:dyDescent="0.2"/>
    <row r="44937" ht="10.199999999999999" hidden="1" x14ac:dyDescent="0.2"/>
    <row r="44938" ht="10.199999999999999" hidden="1" x14ac:dyDescent="0.2"/>
    <row r="44939" ht="10.199999999999999" hidden="1" x14ac:dyDescent="0.2"/>
    <row r="44940" ht="10.199999999999999" hidden="1" x14ac:dyDescent="0.2"/>
    <row r="44941" ht="10.199999999999999" hidden="1" x14ac:dyDescent="0.2"/>
    <row r="44942" ht="10.199999999999999" hidden="1" x14ac:dyDescent="0.2"/>
    <row r="44943" ht="10.199999999999999" hidden="1" x14ac:dyDescent="0.2"/>
    <row r="44944" ht="10.199999999999999" hidden="1" x14ac:dyDescent="0.2"/>
    <row r="44945" ht="10.199999999999999" hidden="1" x14ac:dyDescent="0.2"/>
    <row r="44946" ht="10.199999999999999" hidden="1" x14ac:dyDescent="0.2"/>
    <row r="44947" ht="10.199999999999999" hidden="1" x14ac:dyDescent="0.2"/>
    <row r="44948" ht="10.199999999999999" hidden="1" x14ac:dyDescent="0.2"/>
    <row r="44949" ht="10.199999999999999" hidden="1" x14ac:dyDescent="0.2"/>
    <row r="44950" ht="10.199999999999999" hidden="1" x14ac:dyDescent="0.2"/>
    <row r="44951" ht="10.199999999999999" hidden="1" x14ac:dyDescent="0.2"/>
    <row r="44952" ht="10.199999999999999" hidden="1" x14ac:dyDescent="0.2"/>
    <row r="44953" ht="10.199999999999999" hidden="1" x14ac:dyDescent="0.2"/>
    <row r="44954" ht="10.199999999999999" hidden="1" x14ac:dyDescent="0.2"/>
    <row r="44955" ht="10.199999999999999" hidden="1" x14ac:dyDescent="0.2"/>
    <row r="44956" ht="10.199999999999999" hidden="1" x14ac:dyDescent="0.2"/>
    <row r="44957" ht="10.199999999999999" hidden="1" x14ac:dyDescent="0.2"/>
    <row r="44958" ht="10.199999999999999" hidden="1" x14ac:dyDescent="0.2"/>
    <row r="44959" ht="10.199999999999999" hidden="1" x14ac:dyDescent="0.2"/>
    <row r="44960" ht="10.199999999999999" hidden="1" x14ac:dyDescent="0.2"/>
    <row r="44961" ht="10.199999999999999" hidden="1" x14ac:dyDescent="0.2"/>
    <row r="44962" ht="10.199999999999999" hidden="1" x14ac:dyDescent="0.2"/>
    <row r="44963" ht="10.199999999999999" hidden="1" x14ac:dyDescent="0.2"/>
    <row r="44964" ht="10.199999999999999" hidden="1" x14ac:dyDescent="0.2"/>
    <row r="44965" ht="10.199999999999999" hidden="1" x14ac:dyDescent="0.2"/>
    <row r="44966" ht="10.199999999999999" hidden="1" x14ac:dyDescent="0.2"/>
    <row r="44967" ht="10.199999999999999" hidden="1" x14ac:dyDescent="0.2"/>
    <row r="44968" ht="10.199999999999999" hidden="1" x14ac:dyDescent="0.2"/>
    <row r="44969" ht="10.199999999999999" hidden="1" x14ac:dyDescent="0.2"/>
    <row r="44970" ht="10.199999999999999" hidden="1" x14ac:dyDescent="0.2"/>
    <row r="44971" ht="10.199999999999999" hidden="1" x14ac:dyDescent="0.2"/>
    <row r="44972" ht="10.199999999999999" hidden="1" x14ac:dyDescent="0.2"/>
    <row r="44973" ht="10.199999999999999" hidden="1" x14ac:dyDescent="0.2"/>
    <row r="44974" ht="10.199999999999999" hidden="1" x14ac:dyDescent="0.2"/>
    <row r="44975" ht="10.199999999999999" hidden="1" x14ac:dyDescent="0.2"/>
    <row r="44976" ht="10.199999999999999" hidden="1" x14ac:dyDescent="0.2"/>
    <row r="44977" ht="10.199999999999999" hidden="1" x14ac:dyDescent="0.2"/>
    <row r="44978" ht="10.199999999999999" hidden="1" x14ac:dyDescent="0.2"/>
    <row r="44979" ht="10.199999999999999" hidden="1" x14ac:dyDescent="0.2"/>
    <row r="44980" ht="10.199999999999999" hidden="1" x14ac:dyDescent="0.2"/>
    <row r="44981" ht="10.199999999999999" hidden="1" x14ac:dyDescent="0.2"/>
    <row r="44982" ht="10.199999999999999" hidden="1" x14ac:dyDescent="0.2"/>
    <row r="44983" ht="10.199999999999999" hidden="1" x14ac:dyDescent="0.2"/>
    <row r="44984" ht="10.199999999999999" hidden="1" x14ac:dyDescent="0.2"/>
    <row r="44985" ht="10.199999999999999" hidden="1" x14ac:dyDescent="0.2"/>
    <row r="44986" ht="10.199999999999999" hidden="1" x14ac:dyDescent="0.2"/>
    <row r="44987" ht="10.199999999999999" hidden="1" x14ac:dyDescent="0.2"/>
    <row r="44988" ht="10.199999999999999" hidden="1" x14ac:dyDescent="0.2"/>
    <row r="44989" ht="10.199999999999999" hidden="1" x14ac:dyDescent="0.2"/>
    <row r="44990" ht="10.199999999999999" hidden="1" x14ac:dyDescent="0.2"/>
    <row r="44991" ht="10.199999999999999" hidden="1" x14ac:dyDescent="0.2"/>
    <row r="44992" ht="10.199999999999999" hidden="1" x14ac:dyDescent="0.2"/>
    <row r="44993" ht="10.199999999999999" hidden="1" x14ac:dyDescent="0.2"/>
    <row r="44994" ht="10.199999999999999" hidden="1" x14ac:dyDescent="0.2"/>
    <row r="44995" ht="10.199999999999999" hidden="1" x14ac:dyDescent="0.2"/>
    <row r="44996" ht="10.199999999999999" hidden="1" x14ac:dyDescent="0.2"/>
    <row r="44997" ht="10.199999999999999" hidden="1" x14ac:dyDescent="0.2"/>
    <row r="44998" ht="10.199999999999999" hidden="1" x14ac:dyDescent="0.2"/>
    <row r="44999" ht="10.199999999999999" hidden="1" x14ac:dyDescent="0.2"/>
    <row r="45000" ht="10.199999999999999" hidden="1" x14ac:dyDescent="0.2"/>
    <row r="45001" ht="10.199999999999999" hidden="1" x14ac:dyDescent="0.2"/>
    <row r="45002" ht="10.199999999999999" hidden="1" x14ac:dyDescent="0.2"/>
    <row r="45003" ht="10.199999999999999" hidden="1" x14ac:dyDescent="0.2"/>
    <row r="45004" ht="10.199999999999999" hidden="1" x14ac:dyDescent="0.2"/>
    <row r="45005" ht="10.199999999999999" hidden="1" x14ac:dyDescent="0.2"/>
    <row r="45006" ht="10.199999999999999" hidden="1" x14ac:dyDescent="0.2"/>
    <row r="45007" ht="10.199999999999999" hidden="1" x14ac:dyDescent="0.2"/>
    <row r="45008" ht="10.199999999999999" hidden="1" x14ac:dyDescent="0.2"/>
    <row r="45009" ht="10.199999999999999" hidden="1" x14ac:dyDescent="0.2"/>
    <row r="45010" ht="10.199999999999999" hidden="1" x14ac:dyDescent="0.2"/>
    <row r="45011" ht="10.199999999999999" hidden="1" x14ac:dyDescent="0.2"/>
    <row r="45012" ht="10.199999999999999" hidden="1" x14ac:dyDescent="0.2"/>
    <row r="45013" ht="10.199999999999999" hidden="1" x14ac:dyDescent="0.2"/>
    <row r="45014" ht="10.199999999999999" hidden="1" x14ac:dyDescent="0.2"/>
    <row r="45015" ht="10.199999999999999" hidden="1" x14ac:dyDescent="0.2"/>
    <row r="45016" ht="10.199999999999999" hidden="1" x14ac:dyDescent="0.2"/>
    <row r="45017" ht="10.199999999999999" hidden="1" x14ac:dyDescent="0.2"/>
    <row r="45018" ht="10.199999999999999" hidden="1" x14ac:dyDescent="0.2"/>
    <row r="45019" ht="10.199999999999999" hidden="1" x14ac:dyDescent="0.2"/>
    <row r="45020" ht="10.199999999999999" hidden="1" x14ac:dyDescent="0.2"/>
    <row r="45021" ht="10.199999999999999" hidden="1" x14ac:dyDescent="0.2"/>
    <row r="45022" ht="10.199999999999999" hidden="1" x14ac:dyDescent="0.2"/>
    <row r="45023" ht="10.199999999999999" hidden="1" x14ac:dyDescent="0.2"/>
    <row r="45024" ht="10.199999999999999" hidden="1" x14ac:dyDescent="0.2"/>
    <row r="45025" ht="10.199999999999999" hidden="1" x14ac:dyDescent="0.2"/>
    <row r="45026" ht="10.199999999999999" hidden="1" x14ac:dyDescent="0.2"/>
    <row r="45027" ht="10.199999999999999" hidden="1" x14ac:dyDescent="0.2"/>
    <row r="45028" ht="10.199999999999999" hidden="1" x14ac:dyDescent="0.2"/>
    <row r="45029" ht="10.199999999999999" hidden="1" x14ac:dyDescent="0.2"/>
    <row r="45030" ht="10.199999999999999" hidden="1" x14ac:dyDescent="0.2"/>
    <row r="45031" ht="10.199999999999999" hidden="1" x14ac:dyDescent="0.2"/>
    <row r="45032" ht="10.199999999999999" hidden="1" x14ac:dyDescent="0.2"/>
    <row r="45033" ht="10.199999999999999" hidden="1" x14ac:dyDescent="0.2"/>
    <row r="45034" ht="10.199999999999999" hidden="1" x14ac:dyDescent="0.2"/>
    <row r="45035" ht="10.199999999999999" hidden="1" x14ac:dyDescent="0.2"/>
    <row r="45036" ht="10.199999999999999" hidden="1" x14ac:dyDescent="0.2"/>
    <row r="45037" ht="10.199999999999999" hidden="1" x14ac:dyDescent="0.2"/>
    <row r="45038" ht="10.199999999999999" hidden="1" x14ac:dyDescent="0.2"/>
    <row r="45039" ht="10.199999999999999" hidden="1" x14ac:dyDescent="0.2"/>
    <row r="45040" ht="10.199999999999999" hidden="1" x14ac:dyDescent="0.2"/>
    <row r="45041" ht="10.199999999999999" hidden="1" x14ac:dyDescent="0.2"/>
    <row r="45042" ht="10.199999999999999" hidden="1" x14ac:dyDescent="0.2"/>
    <row r="45043" ht="10.199999999999999" hidden="1" x14ac:dyDescent="0.2"/>
    <row r="45044" ht="10.199999999999999" hidden="1" x14ac:dyDescent="0.2"/>
    <row r="45045" ht="10.199999999999999" hidden="1" x14ac:dyDescent="0.2"/>
    <row r="45046" ht="10.199999999999999" hidden="1" x14ac:dyDescent="0.2"/>
    <row r="45047" ht="10.199999999999999" hidden="1" x14ac:dyDescent="0.2"/>
    <row r="45048" ht="10.199999999999999" hidden="1" x14ac:dyDescent="0.2"/>
    <row r="45049" ht="10.199999999999999" hidden="1" x14ac:dyDescent="0.2"/>
    <row r="45050" ht="10.199999999999999" hidden="1" x14ac:dyDescent="0.2"/>
    <row r="45051" ht="10.199999999999999" hidden="1" x14ac:dyDescent="0.2"/>
    <row r="45052" ht="10.199999999999999" hidden="1" x14ac:dyDescent="0.2"/>
    <row r="45053" ht="10.199999999999999" hidden="1" x14ac:dyDescent="0.2"/>
    <row r="45054" ht="10.199999999999999" hidden="1" x14ac:dyDescent="0.2"/>
    <row r="45055" ht="10.199999999999999" hidden="1" x14ac:dyDescent="0.2"/>
    <row r="45056" ht="10.199999999999999" hidden="1" x14ac:dyDescent="0.2"/>
    <row r="45057" ht="10.199999999999999" hidden="1" x14ac:dyDescent="0.2"/>
    <row r="45058" ht="10.199999999999999" hidden="1" x14ac:dyDescent="0.2"/>
    <row r="45059" ht="10.199999999999999" hidden="1" x14ac:dyDescent="0.2"/>
    <row r="45060" ht="10.199999999999999" hidden="1" x14ac:dyDescent="0.2"/>
    <row r="45061" ht="10.199999999999999" hidden="1" x14ac:dyDescent="0.2"/>
    <row r="45062" ht="10.199999999999999" hidden="1" x14ac:dyDescent="0.2"/>
    <row r="45063" ht="10.199999999999999" hidden="1" x14ac:dyDescent="0.2"/>
    <row r="45064" ht="10.199999999999999" hidden="1" x14ac:dyDescent="0.2"/>
    <row r="45065" ht="10.199999999999999" hidden="1" x14ac:dyDescent="0.2"/>
    <row r="45066" ht="10.199999999999999" hidden="1" x14ac:dyDescent="0.2"/>
    <row r="45067" ht="10.199999999999999" hidden="1" x14ac:dyDescent="0.2"/>
    <row r="45068" ht="10.199999999999999" hidden="1" x14ac:dyDescent="0.2"/>
    <row r="45069" ht="10.199999999999999" hidden="1" x14ac:dyDescent="0.2"/>
    <row r="45070" ht="10.199999999999999" hidden="1" x14ac:dyDescent="0.2"/>
    <row r="45071" ht="10.199999999999999" hidden="1" x14ac:dyDescent="0.2"/>
    <row r="45072" ht="10.199999999999999" hidden="1" x14ac:dyDescent="0.2"/>
    <row r="45073" ht="10.199999999999999" hidden="1" x14ac:dyDescent="0.2"/>
    <row r="45074" ht="10.199999999999999" hidden="1" x14ac:dyDescent="0.2"/>
    <row r="45075" ht="10.199999999999999" hidden="1" x14ac:dyDescent="0.2"/>
    <row r="45076" ht="10.199999999999999" hidden="1" x14ac:dyDescent="0.2"/>
    <row r="45077" ht="10.199999999999999" hidden="1" x14ac:dyDescent="0.2"/>
    <row r="45078" ht="10.199999999999999" hidden="1" x14ac:dyDescent="0.2"/>
    <row r="45079" ht="10.199999999999999" hidden="1" x14ac:dyDescent="0.2"/>
    <row r="45080" ht="10.199999999999999" hidden="1" x14ac:dyDescent="0.2"/>
    <row r="45081" ht="10.199999999999999" hidden="1" x14ac:dyDescent="0.2"/>
    <row r="45082" ht="10.199999999999999" hidden="1" x14ac:dyDescent="0.2"/>
    <row r="45083" ht="10.199999999999999" hidden="1" x14ac:dyDescent="0.2"/>
    <row r="45084" ht="10.199999999999999" hidden="1" x14ac:dyDescent="0.2"/>
    <row r="45085" ht="10.199999999999999" hidden="1" x14ac:dyDescent="0.2"/>
    <row r="45086" ht="10.199999999999999" hidden="1" x14ac:dyDescent="0.2"/>
    <row r="45087" ht="10.199999999999999" hidden="1" x14ac:dyDescent="0.2"/>
    <row r="45088" ht="10.199999999999999" hidden="1" x14ac:dyDescent="0.2"/>
    <row r="45089" ht="10.199999999999999" hidden="1" x14ac:dyDescent="0.2"/>
    <row r="45090" ht="10.199999999999999" hidden="1" x14ac:dyDescent="0.2"/>
    <row r="45091" ht="10.199999999999999" hidden="1" x14ac:dyDescent="0.2"/>
    <row r="45092" ht="10.199999999999999" hidden="1" x14ac:dyDescent="0.2"/>
    <row r="45093" ht="10.199999999999999" hidden="1" x14ac:dyDescent="0.2"/>
    <row r="45094" ht="10.199999999999999" hidden="1" x14ac:dyDescent="0.2"/>
    <row r="45095" ht="10.199999999999999" hidden="1" x14ac:dyDescent="0.2"/>
    <row r="45096" ht="10.199999999999999" hidden="1" x14ac:dyDescent="0.2"/>
    <row r="45097" ht="10.199999999999999" hidden="1" x14ac:dyDescent="0.2"/>
    <row r="45098" ht="10.199999999999999" hidden="1" x14ac:dyDescent="0.2"/>
    <row r="45099" ht="10.199999999999999" hidden="1" x14ac:dyDescent="0.2"/>
    <row r="45100" ht="10.199999999999999" hidden="1" x14ac:dyDescent="0.2"/>
    <row r="45101" ht="10.199999999999999" hidden="1" x14ac:dyDescent="0.2"/>
    <row r="45102" ht="10.199999999999999" hidden="1" x14ac:dyDescent="0.2"/>
    <row r="45103" ht="10.199999999999999" hidden="1" x14ac:dyDescent="0.2"/>
    <row r="45104" ht="10.199999999999999" hidden="1" x14ac:dyDescent="0.2"/>
    <row r="45105" ht="10.199999999999999" hidden="1" x14ac:dyDescent="0.2"/>
    <row r="45106" ht="10.199999999999999" hidden="1" x14ac:dyDescent="0.2"/>
    <row r="45107" ht="10.199999999999999" hidden="1" x14ac:dyDescent="0.2"/>
    <row r="45108" ht="10.199999999999999" hidden="1" x14ac:dyDescent="0.2"/>
    <row r="45109" ht="10.199999999999999" hidden="1" x14ac:dyDescent="0.2"/>
    <row r="45110" ht="10.199999999999999" hidden="1" x14ac:dyDescent="0.2"/>
    <row r="45111" ht="10.199999999999999" hidden="1" x14ac:dyDescent="0.2"/>
    <row r="45112" ht="10.199999999999999" hidden="1" x14ac:dyDescent="0.2"/>
    <row r="45113" ht="10.199999999999999" hidden="1" x14ac:dyDescent="0.2"/>
    <row r="45114" ht="10.199999999999999" hidden="1" x14ac:dyDescent="0.2"/>
    <row r="45115" ht="10.199999999999999" hidden="1" x14ac:dyDescent="0.2"/>
    <row r="45116" ht="10.199999999999999" hidden="1" x14ac:dyDescent="0.2"/>
    <row r="45117" ht="10.199999999999999" hidden="1" x14ac:dyDescent="0.2"/>
    <row r="45118" ht="10.199999999999999" hidden="1" x14ac:dyDescent="0.2"/>
    <row r="45119" ht="10.199999999999999" hidden="1" x14ac:dyDescent="0.2"/>
    <row r="45120" ht="10.199999999999999" hidden="1" x14ac:dyDescent="0.2"/>
    <row r="45121" ht="10.199999999999999" hidden="1" x14ac:dyDescent="0.2"/>
    <row r="45122" ht="10.199999999999999" hidden="1" x14ac:dyDescent="0.2"/>
    <row r="45123" ht="10.199999999999999" hidden="1" x14ac:dyDescent="0.2"/>
    <row r="45124" ht="10.199999999999999" hidden="1" x14ac:dyDescent="0.2"/>
    <row r="45125" ht="10.199999999999999" hidden="1" x14ac:dyDescent="0.2"/>
    <row r="45126" ht="10.199999999999999" hidden="1" x14ac:dyDescent="0.2"/>
    <row r="45127" ht="10.199999999999999" hidden="1" x14ac:dyDescent="0.2"/>
    <row r="45128" ht="10.199999999999999" hidden="1" x14ac:dyDescent="0.2"/>
    <row r="45129" ht="10.199999999999999" hidden="1" x14ac:dyDescent="0.2"/>
    <row r="45130" ht="10.199999999999999" hidden="1" x14ac:dyDescent="0.2"/>
    <row r="45131" ht="10.199999999999999" hidden="1" x14ac:dyDescent="0.2"/>
    <row r="45132" ht="10.199999999999999" hidden="1" x14ac:dyDescent="0.2"/>
    <row r="45133" ht="10.199999999999999" hidden="1" x14ac:dyDescent="0.2"/>
    <row r="45134" ht="10.199999999999999" hidden="1" x14ac:dyDescent="0.2"/>
    <row r="45135" ht="10.199999999999999" hidden="1" x14ac:dyDescent="0.2"/>
    <row r="45136" ht="10.199999999999999" hidden="1" x14ac:dyDescent="0.2"/>
    <row r="45137" ht="10.199999999999999" hidden="1" x14ac:dyDescent="0.2"/>
    <row r="45138" ht="10.199999999999999" hidden="1" x14ac:dyDescent="0.2"/>
    <row r="45139" ht="10.199999999999999" hidden="1" x14ac:dyDescent="0.2"/>
    <row r="45140" ht="10.199999999999999" hidden="1" x14ac:dyDescent="0.2"/>
    <row r="45141" ht="10.199999999999999" hidden="1" x14ac:dyDescent="0.2"/>
    <row r="45142" ht="10.199999999999999" hidden="1" x14ac:dyDescent="0.2"/>
    <row r="45143" ht="10.199999999999999" hidden="1" x14ac:dyDescent="0.2"/>
    <row r="45144" ht="10.199999999999999" hidden="1" x14ac:dyDescent="0.2"/>
    <row r="45145" ht="10.199999999999999" hidden="1" x14ac:dyDescent="0.2"/>
    <row r="45146" ht="10.199999999999999" hidden="1" x14ac:dyDescent="0.2"/>
    <row r="45147" ht="10.199999999999999" hidden="1" x14ac:dyDescent="0.2"/>
    <row r="45148" ht="10.199999999999999" hidden="1" x14ac:dyDescent="0.2"/>
    <row r="45149" ht="10.199999999999999" hidden="1" x14ac:dyDescent="0.2"/>
    <row r="45150" ht="10.199999999999999" hidden="1" x14ac:dyDescent="0.2"/>
    <row r="45151" ht="10.199999999999999" hidden="1" x14ac:dyDescent="0.2"/>
    <row r="45152" ht="10.199999999999999" hidden="1" x14ac:dyDescent="0.2"/>
    <row r="45153" ht="10.199999999999999" hidden="1" x14ac:dyDescent="0.2"/>
    <row r="45154" ht="10.199999999999999" hidden="1" x14ac:dyDescent="0.2"/>
    <row r="45155" ht="10.199999999999999" hidden="1" x14ac:dyDescent="0.2"/>
    <row r="45156" ht="10.199999999999999" hidden="1" x14ac:dyDescent="0.2"/>
    <row r="45157" ht="10.199999999999999" hidden="1" x14ac:dyDescent="0.2"/>
    <row r="45158" ht="10.199999999999999" hidden="1" x14ac:dyDescent="0.2"/>
    <row r="45159" ht="10.199999999999999" hidden="1" x14ac:dyDescent="0.2"/>
    <row r="45160" ht="10.199999999999999" hidden="1" x14ac:dyDescent="0.2"/>
    <row r="45161" ht="10.199999999999999" hidden="1" x14ac:dyDescent="0.2"/>
    <row r="45162" ht="10.199999999999999" hidden="1" x14ac:dyDescent="0.2"/>
    <row r="45163" ht="10.199999999999999" hidden="1" x14ac:dyDescent="0.2"/>
    <row r="45164" ht="10.199999999999999" hidden="1" x14ac:dyDescent="0.2"/>
    <row r="45165" ht="10.199999999999999" hidden="1" x14ac:dyDescent="0.2"/>
    <row r="45166" ht="10.199999999999999" hidden="1" x14ac:dyDescent="0.2"/>
    <row r="45167" ht="10.199999999999999" hidden="1" x14ac:dyDescent="0.2"/>
    <row r="45168" ht="10.199999999999999" hidden="1" x14ac:dyDescent="0.2"/>
    <row r="45169" ht="10.199999999999999" hidden="1" x14ac:dyDescent="0.2"/>
    <row r="45170" ht="10.199999999999999" hidden="1" x14ac:dyDescent="0.2"/>
    <row r="45171" ht="10.199999999999999" hidden="1" x14ac:dyDescent="0.2"/>
    <row r="45172" ht="10.199999999999999" hidden="1" x14ac:dyDescent="0.2"/>
    <row r="45173" ht="10.199999999999999" hidden="1" x14ac:dyDescent="0.2"/>
    <row r="45174" ht="10.199999999999999" hidden="1" x14ac:dyDescent="0.2"/>
    <row r="45175" ht="10.199999999999999" hidden="1" x14ac:dyDescent="0.2"/>
    <row r="45176" ht="10.199999999999999" hidden="1" x14ac:dyDescent="0.2"/>
    <row r="45177" ht="10.199999999999999" hidden="1" x14ac:dyDescent="0.2"/>
    <row r="45178" ht="10.199999999999999" hidden="1" x14ac:dyDescent="0.2"/>
    <row r="45179" ht="10.199999999999999" hidden="1" x14ac:dyDescent="0.2"/>
    <row r="45180" ht="10.199999999999999" hidden="1" x14ac:dyDescent="0.2"/>
    <row r="45181" ht="10.199999999999999" hidden="1" x14ac:dyDescent="0.2"/>
    <row r="45182" ht="10.199999999999999" hidden="1" x14ac:dyDescent="0.2"/>
    <row r="45183" ht="10.199999999999999" hidden="1" x14ac:dyDescent="0.2"/>
    <row r="45184" ht="10.199999999999999" hidden="1" x14ac:dyDescent="0.2"/>
    <row r="45185" ht="10.199999999999999" hidden="1" x14ac:dyDescent="0.2"/>
    <row r="45186" ht="10.199999999999999" hidden="1" x14ac:dyDescent="0.2"/>
    <row r="45187" ht="10.199999999999999" hidden="1" x14ac:dyDescent="0.2"/>
    <row r="45188" ht="10.199999999999999" hidden="1" x14ac:dyDescent="0.2"/>
    <row r="45189" ht="10.199999999999999" hidden="1" x14ac:dyDescent="0.2"/>
    <row r="45190" ht="10.199999999999999" hidden="1" x14ac:dyDescent="0.2"/>
    <row r="45191" ht="10.199999999999999" hidden="1" x14ac:dyDescent="0.2"/>
    <row r="45192" ht="10.199999999999999" hidden="1" x14ac:dyDescent="0.2"/>
    <row r="45193" ht="10.199999999999999" hidden="1" x14ac:dyDescent="0.2"/>
    <row r="45194" ht="10.199999999999999" hidden="1" x14ac:dyDescent="0.2"/>
    <row r="45195" ht="10.199999999999999" hidden="1" x14ac:dyDescent="0.2"/>
    <row r="45196" ht="10.199999999999999" hidden="1" x14ac:dyDescent="0.2"/>
    <row r="45197" ht="10.199999999999999" hidden="1" x14ac:dyDescent="0.2"/>
    <row r="45198" ht="10.199999999999999" hidden="1" x14ac:dyDescent="0.2"/>
    <row r="45199" ht="10.199999999999999" hidden="1" x14ac:dyDescent="0.2"/>
    <row r="45200" ht="10.199999999999999" hidden="1" x14ac:dyDescent="0.2"/>
    <row r="45201" ht="10.199999999999999" hidden="1" x14ac:dyDescent="0.2"/>
    <row r="45202" ht="10.199999999999999" hidden="1" x14ac:dyDescent="0.2"/>
    <row r="45203" ht="10.199999999999999" hidden="1" x14ac:dyDescent="0.2"/>
    <row r="45204" ht="10.199999999999999" hidden="1" x14ac:dyDescent="0.2"/>
    <row r="45205" ht="10.199999999999999" hidden="1" x14ac:dyDescent="0.2"/>
    <row r="45206" ht="10.199999999999999" hidden="1" x14ac:dyDescent="0.2"/>
    <row r="45207" ht="10.199999999999999" hidden="1" x14ac:dyDescent="0.2"/>
    <row r="45208" ht="10.199999999999999" hidden="1" x14ac:dyDescent="0.2"/>
    <row r="45209" ht="10.199999999999999" hidden="1" x14ac:dyDescent="0.2"/>
    <row r="45210" ht="10.199999999999999" hidden="1" x14ac:dyDescent="0.2"/>
    <row r="45211" ht="10.199999999999999" hidden="1" x14ac:dyDescent="0.2"/>
    <row r="45212" ht="10.199999999999999" hidden="1" x14ac:dyDescent="0.2"/>
    <row r="45213" ht="10.199999999999999" hidden="1" x14ac:dyDescent="0.2"/>
    <row r="45214" ht="10.199999999999999" hidden="1" x14ac:dyDescent="0.2"/>
    <row r="45215" ht="10.199999999999999" hidden="1" x14ac:dyDescent="0.2"/>
    <row r="45216" ht="10.199999999999999" hidden="1" x14ac:dyDescent="0.2"/>
    <row r="45217" ht="10.199999999999999" hidden="1" x14ac:dyDescent="0.2"/>
    <row r="45218" ht="10.199999999999999" hidden="1" x14ac:dyDescent="0.2"/>
    <row r="45219" ht="10.199999999999999" hidden="1" x14ac:dyDescent="0.2"/>
    <row r="45220" ht="10.199999999999999" hidden="1" x14ac:dyDescent="0.2"/>
    <row r="45221" ht="10.199999999999999" hidden="1" x14ac:dyDescent="0.2"/>
    <row r="45222" ht="10.199999999999999" hidden="1" x14ac:dyDescent="0.2"/>
    <row r="45223" ht="10.199999999999999" hidden="1" x14ac:dyDescent="0.2"/>
    <row r="45224" ht="10.199999999999999" hidden="1" x14ac:dyDescent="0.2"/>
    <row r="45225" ht="10.199999999999999" hidden="1" x14ac:dyDescent="0.2"/>
    <row r="45226" ht="10.199999999999999" hidden="1" x14ac:dyDescent="0.2"/>
    <row r="45227" ht="10.199999999999999" hidden="1" x14ac:dyDescent="0.2"/>
    <row r="45228" ht="10.199999999999999" hidden="1" x14ac:dyDescent="0.2"/>
    <row r="45229" ht="10.199999999999999" hidden="1" x14ac:dyDescent="0.2"/>
    <row r="45230" ht="10.199999999999999" hidden="1" x14ac:dyDescent="0.2"/>
    <row r="45231" ht="10.199999999999999" hidden="1" x14ac:dyDescent="0.2"/>
    <row r="45232" ht="10.199999999999999" hidden="1" x14ac:dyDescent="0.2"/>
    <row r="45233" ht="10.199999999999999" hidden="1" x14ac:dyDescent="0.2"/>
    <row r="45234" ht="10.199999999999999" hidden="1" x14ac:dyDescent="0.2"/>
    <row r="45235" ht="10.199999999999999" hidden="1" x14ac:dyDescent="0.2"/>
    <row r="45236" ht="10.199999999999999" hidden="1" x14ac:dyDescent="0.2"/>
    <row r="45237" ht="10.199999999999999" hidden="1" x14ac:dyDescent="0.2"/>
    <row r="45238" ht="10.199999999999999" hidden="1" x14ac:dyDescent="0.2"/>
    <row r="45239" ht="10.199999999999999" hidden="1" x14ac:dyDescent="0.2"/>
    <row r="45240" ht="10.199999999999999" hidden="1" x14ac:dyDescent="0.2"/>
    <row r="45241" ht="10.199999999999999" hidden="1" x14ac:dyDescent="0.2"/>
    <row r="45242" ht="10.199999999999999" hidden="1" x14ac:dyDescent="0.2"/>
    <row r="45243" ht="10.199999999999999" hidden="1" x14ac:dyDescent="0.2"/>
    <row r="45244" ht="10.199999999999999" hidden="1" x14ac:dyDescent="0.2"/>
    <row r="45245" ht="10.199999999999999" hidden="1" x14ac:dyDescent="0.2"/>
    <row r="45246" ht="10.199999999999999" hidden="1" x14ac:dyDescent="0.2"/>
    <row r="45247" ht="10.199999999999999" hidden="1" x14ac:dyDescent="0.2"/>
    <row r="45248" ht="10.199999999999999" hidden="1" x14ac:dyDescent="0.2"/>
    <row r="45249" ht="10.199999999999999" hidden="1" x14ac:dyDescent="0.2"/>
    <row r="45250" ht="10.199999999999999" hidden="1" x14ac:dyDescent="0.2"/>
    <row r="45251" ht="10.199999999999999" hidden="1" x14ac:dyDescent="0.2"/>
    <row r="45252" ht="10.199999999999999" hidden="1" x14ac:dyDescent="0.2"/>
    <row r="45253" ht="10.199999999999999" hidden="1" x14ac:dyDescent="0.2"/>
    <row r="45254" ht="10.199999999999999" hidden="1" x14ac:dyDescent="0.2"/>
    <row r="45255" ht="10.199999999999999" hidden="1" x14ac:dyDescent="0.2"/>
    <row r="45256" ht="10.199999999999999" hidden="1" x14ac:dyDescent="0.2"/>
    <row r="45257" ht="10.199999999999999" hidden="1" x14ac:dyDescent="0.2"/>
    <row r="45258" ht="10.199999999999999" hidden="1" x14ac:dyDescent="0.2"/>
    <row r="45259" ht="10.199999999999999" hidden="1" x14ac:dyDescent="0.2"/>
    <row r="45260" ht="10.199999999999999" hidden="1" x14ac:dyDescent="0.2"/>
    <row r="45261" ht="10.199999999999999" hidden="1" x14ac:dyDescent="0.2"/>
    <row r="45262" ht="10.199999999999999" hidden="1" x14ac:dyDescent="0.2"/>
    <row r="45263" ht="10.199999999999999" hidden="1" x14ac:dyDescent="0.2"/>
    <row r="45264" ht="10.199999999999999" hidden="1" x14ac:dyDescent="0.2"/>
    <row r="45265" ht="10.199999999999999" hidden="1" x14ac:dyDescent="0.2"/>
    <row r="45266" ht="10.199999999999999" hidden="1" x14ac:dyDescent="0.2"/>
    <row r="45267" ht="10.199999999999999" hidden="1" x14ac:dyDescent="0.2"/>
    <row r="45268" ht="10.199999999999999" hidden="1" x14ac:dyDescent="0.2"/>
    <row r="45269" ht="10.199999999999999" hidden="1" x14ac:dyDescent="0.2"/>
    <row r="45270" ht="10.199999999999999" hidden="1" x14ac:dyDescent="0.2"/>
    <row r="45271" ht="10.199999999999999" hidden="1" x14ac:dyDescent="0.2"/>
    <row r="45272" ht="10.199999999999999" hidden="1" x14ac:dyDescent="0.2"/>
    <row r="45273" ht="10.199999999999999" hidden="1" x14ac:dyDescent="0.2"/>
    <row r="45274" ht="10.199999999999999" hidden="1" x14ac:dyDescent="0.2"/>
    <row r="45275" ht="10.199999999999999" hidden="1" x14ac:dyDescent="0.2"/>
    <row r="45276" ht="10.199999999999999" hidden="1" x14ac:dyDescent="0.2"/>
    <row r="45277" ht="10.199999999999999" hidden="1" x14ac:dyDescent="0.2"/>
    <row r="45278" ht="10.199999999999999" hidden="1" x14ac:dyDescent="0.2"/>
    <row r="45279" ht="10.199999999999999" hidden="1" x14ac:dyDescent="0.2"/>
    <row r="45280" ht="10.199999999999999" hidden="1" x14ac:dyDescent="0.2"/>
    <row r="45281" ht="10.199999999999999" hidden="1" x14ac:dyDescent="0.2"/>
    <row r="45282" ht="10.199999999999999" hidden="1" x14ac:dyDescent="0.2"/>
    <row r="45283" ht="10.199999999999999" hidden="1" x14ac:dyDescent="0.2"/>
    <row r="45284" ht="10.199999999999999" hidden="1" x14ac:dyDescent="0.2"/>
    <row r="45285" ht="10.199999999999999" hidden="1" x14ac:dyDescent="0.2"/>
    <row r="45286" ht="10.199999999999999" hidden="1" x14ac:dyDescent="0.2"/>
    <row r="45287" ht="10.199999999999999" hidden="1" x14ac:dyDescent="0.2"/>
    <row r="45288" ht="10.199999999999999" hidden="1" x14ac:dyDescent="0.2"/>
    <row r="45289" ht="10.199999999999999" hidden="1" x14ac:dyDescent="0.2"/>
    <row r="45290" ht="10.199999999999999" hidden="1" x14ac:dyDescent="0.2"/>
    <row r="45291" ht="10.199999999999999" hidden="1" x14ac:dyDescent="0.2"/>
    <row r="45292" ht="10.199999999999999" hidden="1" x14ac:dyDescent="0.2"/>
    <row r="45293" ht="10.199999999999999" hidden="1" x14ac:dyDescent="0.2"/>
    <row r="45294" ht="10.199999999999999" hidden="1" x14ac:dyDescent="0.2"/>
    <row r="45295" ht="10.199999999999999" hidden="1" x14ac:dyDescent="0.2"/>
    <row r="45296" ht="10.199999999999999" hidden="1" x14ac:dyDescent="0.2"/>
    <row r="45297" ht="10.199999999999999" hidden="1" x14ac:dyDescent="0.2"/>
    <row r="45298" ht="10.199999999999999" hidden="1" x14ac:dyDescent="0.2"/>
    <row r="45299" ht="10.199999999999999" hidden="1" x14ac:dyDescent="0.2"/>
    <row r="45300" ht="10.199999999999999" hidden="1" x14ac:dyDescent="0.2"/>
    <row r="45301" ht="10.199999999999999" hidden="1" x14ac:dyDescent="0.2"/>
    <row r="45302" ht="10.199999999999999" hidden="1" x14ac:dyDescent="0.2"/>
    <row r="45303" ht="10.199999999999999" hidden="1" x14ac:dyDescent="0.2"/>
    <row r="45304" ht="10.199999999999999" hidden="1" x14ac:dyDescent="0.2"/>
    <row r="45305" ht="10.199999999999999" hidden="1" x14ac:dyDescent="0.2"/>
    <row r="45306" ht="10.199999999999999" hidden="1" x14ac:dyDescent="0.2"/>
    <row r="45307" ht="10.199999999999999" hidden="1" x14ac:dyDescent="0.2"/>
    <row r="45308" ht="10.199999999999999" hidden="1" x14ac:dyDescent="0.2"/>
    <row r="45309" ht="10.199999999999999" hidden="1" x14ac:dyDescent="0.2"/>
    <row r="45310" ht="10.199999999999999" hidden="1" x14ac:dyDescent="0.2"/>
    <row r="45311" ht="10.199999999999999" hidden="1" x14ac:dyDescent="0.2"/>
    <row r="45312" ht="10.199999999999999" hidden="1" x14ac:dyDescent="0.2"/>
    <row r="45313" ht="10.199999999999999" hidden="1" x14ac:dyDescent="0.2"/>
    <row r="45314" ht="10.199999999999999" hidden="1" x14ac:dyDescent="0.2"/>
    <row r="45315" ht="10.199999999999999" hidden="1" x14ac:dyDescent="0.2"/>
    <row r="45316" ht="10.199999999999999" hidden="1" x14ac:dyDescent="0.2"/>
    <row r="45317" ht="10.199999999999999" hidden="1" x14ac:dyDescent="0.2"/>
    <row r="45318" ht="10.199999999999999" hidden="1" x14ac:dyDescent="0.2"/>
    <row r="45319" ht="10.199999999999999" hidden="1" x14ac:dyDescent="0.2"/>
    <row r="45320" ht="10.199999999999999" hidden="1" x14ac:dyDescent="0.2"/>
    <row r="45321" ht="10.199999999999999" hidden="1" x14ac:dyDescent="0.2"/>
    <row r="45322" ht="10.199999999999999" hidden="1" x14ac:dyDescent="0.2"/>
    <row r="45323" ht="10.199999999999999" hidden="1" x14ac:dyDescent="0.2"/>
    <row r="45324" ht="10.199999999999999" hidden="1" x14ac:dyDescent="0.2"/>
    <row r="45325" ht="10.199999999999999" hidden="1" x14ac:dyDescent="0.2"/>
    <row r="45326" ht="10.199999999999999" hidden="1" x14ac:dyDescent="0.2"/>
    <row r="45327" ht="10.199999999999999" hidden="1" x14ac:dyDescent="0.2"/>
    <row r="45328" ht="10.199999999999999" hidden="1" x14ac:dyDescent="0.2"/>
    <row r="45329" ht="10.199999999999999" hidden="1" x14ac:dyDescent="0.2"/>
    <row r="45330" ht="10.199999999999999" hidden="1" x14ac:dyDescent="0.2"/>
    <row r="45331" ht="10.199999999999999" hidden="1" x14ac:dyDescent="0.2"/>
    <row r="45332" ht="10.199999999999999" hidden="1" x14ac:dyDescent="0.2"/>
    <row r="45333" ht="10.199999999999999" hidden="1" x14ac:dyDescent="0.2"/>
    <row r="45334" ht="10.199999999999999" hidden="1" x14ac:dyDescent="0.2"/>
    <row r="45335" ht="10.199999999999999" hidden="1" x14ac:dyDescent="0.2"/>
    <row r="45336" ht="10.199999999999999" hidden="1" x14ac:dyDescent="0.2"/>
    <row r="45337" ht="10.199999999999999" hidden="1" x14ac:dyDescent="0.2"/>
    <row r="45338" ht="10.199999999999999" hidden="1" x14ac:dyDescent="0.2"/>
    <row r="45339" ht="10.199999999999999" hidden="1" x14ac:dyDescent="0.2"/>
    <row r="45340" ht="10.199999999999999" hidden="1" x14ac:dyDescent="0.2"/>
    <row r="45341" ht="10.199999999999999" hidden="1" x14ac:dyDescent="0.2"/>
    <row r="45342" ht="10.199999999999999" hidden="1" x14ac:dyDescent="0.2"/>
    <row r="45343" ht="10.199999999999999" hidden="1" x14ac:dyDescent="0.2"/>
    <row r="45344" ht="10.199999999999999" hidden="1" x14ac:dyDescent="0.2"/>
    <row r="45345" ht="10.199999999999999" hidden="1" x14ac:dyDescent="0.2"/>
    <row r="45346" ht="10.199999999999999" hidden="1" x14ac:dyDescent="0.2"/>
    <row r="45347" ht="10.199999999999999" hidden="1" x14ac:dyDescent="0.2"/>
    <row r="45348" ht="10.199999999999999" hidden="1" x14ac:dyDescent="0.2"/>
    <row r="45349" ht="10.199999999999999" hidden="1" x14ac:dyDescent="0.2"/>
    <row r="45350" ht="10.199999999999999" hidden="1" x14ac:dyDescent="0.2"/>
    <row r="45351" ht="10.199999999999999" hidden="1" x14ac:dyDescent="0.2"/>
    <row r="45352" ht="10.199999999999999" hidden="1" x14ac:dyDescent="0.2"/>
    <row r="45353" ht="10.199999999999999" hidden="1" x14ac:dyDescent="0.2"/>
    <row r="45354" ht="10.199999999999999" hidden="1" x14ac:dyDescent="0.2"/>
    <row r="45355" ht="10.199999999999999" hidden="1" x14ac:dyDescent="0.2"/>
    <row r="45356" ht="10.199999999999999" hidden="1" x14ac:dyDescent="0.2"/>
    <row r="45357" ht="10.199999999999999" hidden="1" x14ac:dyDescent="0.2"/>
    <row r="45358" ht="10.199999999999999" hidden="1" x14ac:dyDescent="0.2"/>
    <row r="45359" ht="10.199999999999999" hidden="1" x14ac:dyDescent="0.2"/>
    <row r="45360" ht="10.199999999999999" hidden="1" x14ac:dyDescent="0.2"/>
    <row r="45361" ht="10.199999999999999" hidden="1" x14ac:dyDescent="0.2"/>
    <row r="45362" ht="10.199999999999999" hidden="1" x14ac:dyDescent="0.2"/>
    <row r="45363" ht="10.199999999999999" hidden="1" x14ac:dyDescent="0.2"/>
    <row r="45364" ht="10.199999999999999" hidden="1" x14ac:dyDescent="0.2"/>
    <row r="45365" ht="10.199999999999999" hidden="1" x14ac:dyDescent="0.2"/>
    <row r="45366" ht="10.199999999999999" hidden="1" x14ac:dyDescent="0.2"/>
    <row r="45367" ht="10.199999999999999" hidden="1" x14ac:dyDescent="0.2"/>
    <row r="45368" ht="10.199999999999999" hidden="1" x14ac:dyDescent="0.2"/>
    <row r="45369" ht="10.199999999999999" hidden="1" x14ac:dyDescent="0.2"/>
    <row r="45370" ht="10.199999999999999" hidden="1" x14ac:dyDescent="0.2"/>
    <row r="45371" ht="10.199999999999999" hidden="1" x14ac:dyDescent="0.2"/>
    <row r="45372" ht="10.199999999999999" hidden="1" x14ac:dyDescent="0.2"/>
    <row r="45373" ht="10.199999999999999" hidden="1" x14ac:dyDescent="0.2"/>
    <row r="45374" ht="10.199999999999999" hidden="1" x14ac:dyDescent="0.2"/>
    <row r="45375" ht="10.199999999999999" hidden="1" x14ac:dyDescent="0.2"/>
    <row r="45376" ht="10.199999999999999" hidden="1" x14ac:dyDescent="0.2"/>
    <row r="45377" ht="10.199999999999999" hidden="1" x14ac:dyDescent="0.2"/>
    <row r="45378" ht="10.199999999999999" hidden="1" x14ac:dyDescent="0.2"/>
    <row r="45379" ht="10.199999999999999" hidden="1" x14ac:dyDescent="0.2"/>
    <row r="45380" ht="10.199999999999999" hidden="1" x14ac:dyDescent="0.2"/>
    <row r="45381" ht="10.199999999999999" hidden="1" x14ac:dyDescent="0.2"/>
    <row r="45382" ht="10.199999999999999" hidden="1" x14ac:dyDescent="0.2"/>
    <row r="45383" ht="10.199999999999999" hidden="1" x14ac:dyDescent="0.2"/>
    <row r="45384" ht="10.199999999999999" hidden="1" x14ac:dyDescent="0.2"/>
    <row r="45385" ht="10.199999999999999" hidden="1" x14ac:dyDescent="0.2"/>
    <row r="45386" ht="10.199999999999999" hidden="1" x14ac:dyDescent="0.2"/>
    <row r="45387" ht="10.199999999999999" hidden="1" x14ac:dyDescent="0.2"/>
    <row r="45388" ht="10.199999999999999" hidden="1" x14ac:dyDescent="0.2"/>
    <row r="45389" ht="10.199999999999999" hidden="1" x14ac:dyDescent="0.2"/>
    <row r="45390" ht="10.199999999999999" hidden="1" x14ac:dyDescent="0.2"/>
    <row r="45391" ht="10.199999999999999" hidden="1" x14ac:dyDescent="0.2"/>
    <row r="45392" ht="10.199999999999999" hidden="1" x14ac:dyDescent="0.2"/>
    <row r="45393" ht="10.199999999999999" hidden="1" x14ac:dyDescent="0.2"/>
    <row r="45394" ht="10.199999999999999" hidden="1" x14ac:dyDescent="0.2"/>
    <row r="45395" ht="10.199999999999999" hidden="1" x14ac:dyDescent="0.2"/>
    <row r="45396" ht="10.199999999999999" hidden="1" x14ac:dyDescent="0.2"/>
    <row r="45397" ht="10.199999999999999" hidden="1" x14ac:dyDescent="0.2"/>
    <row r="45398" ht="10.199999999999999" hidden="1" x14ac:dyDescent="0.2"/>
    <row r="45399" ht="10.199999999999999" hidden="1" x14ac:dyDescent="0.2"/>
    <row r="45400" ht="10.199999999999999" hidden="1" x14ac:dyDescent="0.2"/>
    <row r="45401" ht="10.199999999999999" hidden="1" x14ac:dyDescent="0.2"/>
    <row r="45402" ht="10.199999999999999" hidden="1" x14ac:dyDescent="0.2"/>
    <row r="45403" ht="10.199999999999999" hidden="1" x14ac:dyDescent="0.2"/>
    <row r="45404" ht="10.199999999999999" hidden="1" x14ac:dyDescent="0.2"/>
    <row r="45405" ht="10.199999999999999" hidden="1" x14ac:dyDescent="0.2"/>
    <row r="45406" ht="10.199999999999999" hidden="1" x14ac:dyDescent="0.2"/>
    <row r="45407" ht="10.199999999999999" hidden="1" x14ac:dyDescent="0.2"/>
    <row r="45408" ht="10.199999999999999" hidden="1" x14ac:dyDescent="0.2"/>
    <row r="45409" ht="10.199999999999999" hidden="1" x14ac:dyDescent="0.2"/>
    <row r="45410" ht="10.199999999999999" hidden="1" x14ac:dyDescent="0.2"/>
    <row r="45411" ht="10.199999999999999" hidden="1" x14ac:dyDescent="0.2"/>
    <row r="45412" ht="10.199999999999999" hidden="1" x14ac:dyDescent="0.2"/>
    <row r="45413" ht="10.199999999999999" hidden="1" x14ac:dyDescent="0.2"/>
    <row r="45414" ht="10.199999999999999" hidden="1" x14ac:dyDescent="0.2"/>
    <row r="45415" ht="10.199999999999999" hidden="1" x14ac:dyDescent="0.2"/>
    <row r="45416" ht="10.199999999999999" hidden="1" x14ac:dyDescent="0.2"/>
    <row r="45417" ht="10.199999999999999" hidden="1" x14ac:dyDescent="0.2"/>
    <row r="45418" ht="10.199999999999999" hidden="1" x14ac:dyDescent="0.2"/>
    <row r="45419" ht="10.199999999999999" hidden="1" x14ac:dyDescent="0.2"/>
    <row r="45420" ht="10.199999999999999" hidden="1" x14ac:dyDescent="0.2"/>
    <row r="45421" ht="10.199999999999999" hidden="1" x14ac:dyDescent="0.2"/>
    <row r="45422" ht="10.199999999999999" hidden="1" x14ac:dyDescent="0.2"/>
    <row r="45423" ht="10.199999999999999" hidden="1" x14ac:dyDescent="0.2"/>
    <row r="45424" ht="10.199999999999999" hidden="1" x14ac:dyDescent="0.2"/>
    <row r="45425" ht="10.199999999999999" hidden="1" x14ac:dyDescent="0.2"/>
    <row r="45426" ht="10.199999999999999" hidden="1" x14ac:dyDescent="0.2"/>
    <row r="45427" ht="10.199999999999999" hidden="1" x14ac:dyDescent="0.2"/>
    <row r="45428" ht="10.199999999999999" hidden="1" x14ac:dyDescent="0.2"/>
    <row r="45429" ht="10.199999999999999" hidden="1" x14ac:dyDescent="0.2"/>
    <row r="45430" ht="10.199999999999999" hidden="1" x14ac:dyDescent="0.2"/>
    <row r="45431" ht="10.199999999999999" hidden="1" x14ac:dyDescent="0.2"/>
    <row r="45432" ht="10.199999999999999" hidden="1" x14ac:dyDescent="0.2"/>
    <row r="45433" ht="10.199999999999999" hidden="1" x14ac:dyDescent="0.2"/>
    <row r="45434" ht="10.199999999999999" hidden="1" x14ac:dyDescent="0.2"/>
    <row r="45435" ht="10.199999999999999" hidden="1" x14ac:dyDescent="0.2"/>
    <row r="45436" ht="10.199999999999999" hidden="1" x14ac:dyDescent="0.2"/>
    <row r="45437" ht="10.199999999999999" hidden="1" x14ac:dyDescent="0.2"/>
    <row r="45438" ht="10.199999999999999" hidden="1" x14ac:dyDescent="0.2"/>
    <row r="45439" ht="10.199999999999999" hidden="1" x14ac:dyDescent="0.2"/>
    <row r="45440" ht="10.199999999999999" hidden="1" x14ac:dyDescent="0.2"/>
    <row r="45441" ht="10.199999999999999" hidden="1" x14ac:dyDescent="0.2"/>
    <row r="45442" ht="10.199999999999999" hidden="1" x14ac:dyDescent="0.2"/>
    <row r="45443" ht="10.199999999999999" hidden="1" x14ac:dyDescent="0.2"/>
    <row r="45444" ht="10.199999999999999" hidden="1" x14ac:dyDescent="0.2"/>
    <row r="45445" ht="10.199999999999999" hidden="1" x14ac:dyDescent="0.2"/>
    <row r="45446" ht="10.199999999999999" hidden="1" x14ac:dyDescent="0.2"/>
    <row r="45447" ht="10.199999999999999" hidden="1" x14ac:dyDescent="0.2"/>
    <row r="45448" ht="10.199999999999999" hidden="1" x14ac:dyDescent="0.2"/>
    <row r="45449" ht="10.199999999999999" hidden="1" x14ac:dyDescent="0.2"/>
    <row r="45450" ht="10.199999999999999" hidden="1" x14ac:dyDescent="0.2"/>
    <row r="45451" ht="10.199999999999999" hidden="1" x14ac:dyDescent="0.2"/>
    <row r="45452" ht="10.199999999999999" hidden="1" x14ac:dyDescent="0.2"/>
    <row r="45453" ht="10.199999999999999" hidden="1" x14ac:dyDescent="0.2"/>
    <row r="45454" ht="10.199999999999999" hidden="1" x14ac:dyDescent="0.2"/>
    <row r="45455" ht="10.199999999999999" hidden="1" x14ac:dyDescent="0.2"/>
    <row r="45456" ht="10.199999999999999" hidden="1" x14ac:dyDescent="0.2"/>
    <row r="45457" ht="10.199999999999999" hidden="1" x14ac:dyDescent="0.2"/>
    <row r="45458" ht="10.199999999999999" hidden="1" x14ac:dyDescent="0.2"/>
    <row r="45459" ht="10.199999999999999" hidden="1" x14ac:dyDescent="0.2"/>
    <row r="45460" ht="10.199999999999999" hidden="1" x14ac:dyDescent="0.2"/>
    <row r="45461" ht="10.199999999999999" hidden="1" x14ac:dyDescent="0.2"/>
    <row r="45462" ht="10.199999999999999" hidden="1" x14ac:dyDescent="0.2"/>
    <row r="45463" ht="10.199999999999999" hidden="1" x14ac:dyDescent="0.2"/>
    <row r="45464" ht="10.199999999999999" hidden="1" x14ac:dyDescent="0.2"/>
    <row r="45465" ht="10.199999999999999" hidden="1" x14ac:dyDescent="0.2"/>
    <row r="45466" ht="10.199999999999999" hidden="1" x14ac:dyDescent="0.2"/>
    <row r="45467" ht="10.199999999999999" hidden="1" x14ac:dyDescent="0.2"/>
    <row r="45468" ht="10.199999999999999" hidden="1" x14ac:dyDescent="0.2"/>
    <row r="45469" ht="10.199999999999999" hidden="1" x14ac:dyDescent="0.2"/>
    <row r="45470" ht="10.199999999999999" hidden="1" x14ac:dyDescent="0.2"/>
    <row r="45471" ht="10.199999999999999" hidden="1" x14ac:dyDescent="0.2"/>
    <row r="45472" ht="10.199999999999999" hidden="1" x14ac:dyDescent="0.2"/>
    <row r="45473" ht="10.199999999999999" hidden="1" x14ac:dyDescent="0.2"/>
    <row r="45474" ht="10.199999999999999" hidden="1" x14ac:dyDescent="0.2"/>
    <row r="45475" ht="10.199999999999999" hidden="1" x14ac:dyDescent="0.2"/>
    <row r="45476" ht="10.199999999999999" hidden="1" x14ac:dyDescent="0.2"/>
    <row r="45477" ht="10.199999999999999" hidden="1" x14ac:dyDescent="0.2"/>
    <row r="45478" ht="10.199999999999999" hidden="1" x14ac:dyDescent="0.2"/>
    <row r="45479" ht="10.199999999999999" hidden="1" x14ac:dyDescent="0.2"/>
    <row r="45480" ht="10.199999999999999" hidden="1" x14ac:dyDescent="0.2"/>
    <row r="45481" ht="10.199999999999999" hidden="1" x14ac:dyDescent="0.2"/>
    <row r="45482" ht="10.199999999999999" hidden="1" x14ac:dyDescent="0.2"/>
    <row r="45483" ht="10.199999999999999" hidden="1" x14ac:dyDescent="0.2"/>
    <row r="45484" ht="10.199999999999999" hidden="1" x14ac:dyDescent="0.2"/>
    <row r="45485" ht="10.199999999999999" hidden="1" x14ac:dyDescent="0.2"/>
    <row r="45486" ht="10.199999999999999" hidden="1" x14ac:dyDescent="0.2"/>
    <row r="45487" ht="10.199999999999999" hidden="1" x14ac:dyDescent="0.2"/>
    <row r="45488" ht="10.199999999999999" hidden="1" x14ac:dyDescent="0.2"/>
    <row r="45489" ht="10.199999999999999" hidden="1" x14ac:dyDescent="0.2"/>
    <row r="45490" ht="10.199999999999999" hidden="1" x14ac:dyDescent="0.2"/>
    <row r="45491" ht="10.199999999999999" hidden="1" x14ac:dyDescent="0.2"/>
    <row r="45492" ht="10.199999999999999" hidden="1" x14ac:dyDescent="0.2"/>
    <row r="45493" ht="10.199999999999999" hidden="1" x14ac:dyDescent="0.2"/>
    <row r="45494" ht="10.199999999999999" hidden="1" x14ac:dyDescent="0.2"/>
    <row r="45495" ht="10.199999999999999" hidden="1" x14ac:dyDescent="0.2"/>
    <row r="45496" ht="10.199999999999999" hidden="1" x14ac:dyDescent="0.2"/>
    <row r="45497" ht="10.199999999999999" hidden="1" x14ac:dyDescent="0.2"/>
    <row r="45498" ht="10.199999999999999" hidden="1" x14ac:dyDescent="0.2"/>
    <row r="45499" ht="10.199999999999999" hidden="1" x14ac:dyDescent="0.2"/>
    <row r="45500" ht="10.199999999999999" hidden="1" x14ac:dyDescent="0.2"/>
    <row r="45501" ht="10.199999999999999" hidden="1" x14ac:dyDescent="0.2"/>
    <row r="45502" ht="10.199999999999999" hidden="1" x14ac:dyDescent="0.2"/>
    <row r="45503" ht="10.199999999999999" hidden="1" x14ac:dyDescent="0.2"/>
    <row r="45504" ht="10.199999999999999" hidden="1" x14ac:dyDescent="0.2"/>
    <row r="45505" ht="10.199999999999999" hidden="1" x14ac:dyDescent="0.2"/>
    <row r="45506" ht="10.199999999999999" hidden="1" x14ac:dyDescent="0.2"/>
    <row r="45507" ht="10.199999999999999" hidden="1" x14ac:dyDescent="0.2"/>
    <row r="45508" ht="10.199999999999999" hidden="1" x14ac:dyDescent="0.2"/>
    <row r="45509" ht="10.199999999999999" hidden="1" x14ac:dyDescent="0.2"/>
    <row r="45510" ht="10.199999999999999" hidden="1" x14ac:dyDescent="0.2"/>
    <row r="45511" ht="10.199999999999999" hidden="1" x14ac:dyDescent="0.2"/>
    <row r="45512" ht="10.199999999999999" hidden="1" x14ac:dyDescent="0.2"/>
    <row r="45513" ht="10.199999999999999" hidden="1" x14ac:dyDescent="0.2"/>
    <row r="45514" ht="10.199999999999999" hidden="1" x14ac:dyDescent="0.2"/>
    <row r="45515" ht="10.199999999999999" hidden="1" x14ac:dyDescent="0.2"/>
    <row r="45516" ht="10.199999999999999" hidden="1" x14ac:dyDescent="0.2"/>
    <row r="45517" ht="10.199999999999999" hidden="1" x14ac:dyDescent="0.2"/>
    <row r="45518" ht="10.199999999999999" hidden="1" x14ac:dyDescent="0.2"/>
    <row r="45519" ht="10.199999999999999" hidden="1" x14ac:dyDescent="0.2"/>
    <row r="45520" ht="10.199999999999999" hidden="1" x14ac:dyDescent="0.2"/>
    <row r="45521" ht="10.199999999999999" hidden="1" x14ac:dyDescent="0.2"/>
    <row r="45522" ht="10.199999999999999" hidden="1" x14ac:dyDescent="0.2"/>
    <row r="45523" ht="10.199999999999999" hidden="1" x14ac:dyDescent="0.2"/>
    <row r="45524" ht="10.199999999999999" hidden="1" x14ac:dyDescent="0.2"/>
    <row r="45525" ht="10.199999999999999" hidden="1" x14ac:dyDescent="0.2"/>
    <row r="45526" ht="10.199999999999999" hidden="1" x14ac:dyDescent="0.2"/>
    <row r="45527" ht="10.199999999999999" hidden="1" x14ac:dyDescent="0.2"/>
    <row r="45528" ht="10.199999999999999" hidden="1" x14ac:dyDescent="0.2"/>
    <row r="45529" ht="10.199999999999999" hidden="1" x14ac:dyDescent="0.2"/>
    <row r="45530" ht="10.199999999999999" hidden="1" x14ac:dyDescent="0.2"/>
    <row r="45531" ht="10.199999999999999" hidden="1" x14ac:dyDescent="0.2"/>
    <row r="45532" ht="10.199999999999999" hidden="1" x14ac:dyDescent="0.2"/>
    <row r="45533" ht="10.199999999999999" hidden="1" x14ac:dyDescent="0.2"/>
    <row r="45534" ht="10.199999999999999" hidden="1" x14ac:dyDescent="0.2"/>
    <row r="45535" ht="10.199999999999999" hidden="1" x14ac:dyDescent="0.2"/>
    <row r="45536" ht="10.199999999999999" hidden="1" x14ac:dyDescent="0.2"/>
    <row r="45537" ht="10.199999999999999" hidden="1" x14ac:dyDescent="0.2"/>
    <row r="45538" ht="10.199999999999999" hidden="1" x14ac:dyDescent="0.2"/>
    <row r="45539" ht="10.199999999999999" hidden="1" x14ac:dyDescent="0.2"/>
    <row r="45540" ht="10.199999999999999" hidden="1" x14ac:dyDescent="0.2"/>
    <row r="45541" ht="10.199999999999999" hidden="1" x14ac:dyDescent="0.2"/>
    <row r="45542" ht="10.199999999999999" hidden="1" x14ac:dyDescent="0.2"/>
    <row r="45543" ht="10.199999999999999" hidden="1" x14ac:dyDescent="0.2"/>
    <row r="45544" ht="10.199999999999999" hidden="1" x14ac:dyDescent="0.2"/>
    <row r="45545" ht="10.199999999999999" hidden="1" x14ac:dyDescent="0.2"/>
    <row r="45546" ht="10.199999999999999" hidden="1" x14ac:dyDescent="0.2"/>
    <row r="45547" ht="10.199999999999999" hidden="1" x14ac:dyDescent="0.2"/>
    <row r="45548" ht="10.199999999999999" hidden="1" x14ac:dyDescent="0.2"/>
    <row r="45549" ht="10.199999999999999" hidden="1" x14ac:dyDescent="0.2"/>
    <row r="45550" ht="10.199999999999999" hidden="1" x14ac:dyDescent="0.2"/>
    <row r="45551" ht="10.199999999999999" hidden="1" x14ac:dyDescent="0.2"/>
    <row r="45552" ht="10.199999999999999" hidden="1" x14ac:dyDescent="0.2"/>
    <row r="45553" ht="10.199999999999999" hidden="1" x14ac:dyDescent="0.2"/>
    <row r="45554" ht="10.199999999999999" hidden="1" x14ac:dyDescent="0.2"/>
    <row r="45555" ht="10.199999999999999" hidden="1" x14ac:dyDescent="0.2"/>
    <row r="45556" ht="10.199999999999999" hidden="1" x14ac:dyDescent="0.2"/>
    <row r="45557" ht="10.199999999999999" hidden="1" x14ac:dyDescent="0.2"/>
    <row r="45558" ht="10.199999999999999" hidden="1" x14ac:dyDescent="0.2"/>
    <row r="45559" ht="10.199999999999999" hidden="1" x14ac:dyDescent="0.2"/>
    <row r="45560" ht="10.199999999999999" hidden="1" x14ac:dyDescent="0.2"/>
    <row r="45561" ht="10.199999999999999" hidden="1" x14ac:dyDescent="0.2"/>
    <row r="45562" ht="10.199999999999999" hidden="1" x14ac:dyDescent="0.2"/>
    <row r="45563" ht="10.199999999999999" hidden="1" x14ac:dyDescent="0.2"/>
    <row r="45564" ht="10.199999999999999" hidden="1" x14ac:dyDescent="0.2"/>
    <row r="45565" ht="10.199999999999999" hidden="1" x14ac:dyDescent="0.2"/>
    <row r="45566" ht="10.199999999999999" hidden="1" x14ac:dyDescent="0.2"/>
    <row r="45567" ht="10.199999999999999" hidden="1" x14ac:dyDescent="0.2"/>
    <row r="45568" ht="10.199999999999999" hidden="1" x14ac:dyDescent="0.2"/>
    <row r="45569" ht="10.199999999999999" hidden="1" x14ac:dyDescent="0.2"/>
    <row r="45570" ht="10.199999999999999" hidden="1" x14ac:dyDescent="0.2"/>
    <row r="45571" ht="10.199999999999999" hidden="1" x14ac:dyDescent="0.2"/>
    <row r="45572" ht="10.199999999999999" hidden="1" x14ac:dyDescent="0.2"/>
    <row r="45573" ht="10.199999999999999" hidden="1" x14ac:dyDescent="0.2"/>
    <row r="45574" ht="10.199999999999999" hidden="1" x14ac:dyDescent="0.2"/>
    <row r="45575" ht="10.199999999999999" hidden="1" x14ac:dyDescent="0.2"/>
    <row r="45576" ht="10.199999999999999" hidden="1" x14ac:dyDescent="0.2"/>
    <row r="45577" ht="10.199999999999999" hidden="1" x14ac:dyDescent="0.2"/>
    <row r="45578" ht="10.199999999999999" hidden="1" x14ac:dyDescent="0.2"/>
    <row r="45579" ht="10.199999999999999" hidden="1" x14ac:dyDescent="0.2"/>
    <row r="45580" ht="10.199999999999999" hidden="1" x14ac:dyDescent="0.2"/>
    <row r="45581" ht="10.199999999999999" hidden="1" x14ac:dyDescent="0.2"/>
    <row r="45582" ht="10.199999999999999" hidden="1" x14ac:dyDescent="0.2"/>
    <row r="45583" ht="10.199999999999999" hidden="1" x14ac:dyDescent="0.2"/>
    <row r="45584" ht="10.199999999999999" hidden="1" x14ac:dyDescent="0.2"/>
    <row r="45585" ht="10.199999999999999" hidden="1" x14ac:dyDescent="0.2"/>
    <row r="45586" ht="10.199999999999999" hidden="1" x14ac:dyDescent="0.2"/>
    <row r="45587" ht="10.199999999999999" hidden="1" x14ac:dyDescent="0.2"/>
    <row r="45588" ht="10.199999999999999" hidden="1" x14ac:dyDescent="0.2"/>
    <row r="45589" ht="10.199999999999999" hidden="1" x14ac:dyDescent="0.2"/>
    <row r="45590" ht="10.199999999999999" hidden="1" x14ac:dyDescent="0.2"/>
    <row r="45591" ht="10.199999999999999" hidden="1" x14ac:dyDescent="0.2"/>
    <row r="45592" ht="10.199999999999999" hidden="1" x14ac:dyDescent="0.2"/>
    <row r="45593" ht="10.199999999999999" hidden="1" x14ac:dyDescent="0.2"/>
    <row r="45594" ht="10.199999999999999" hidden="1" x14ac:dyDescent="0.2"/>
    <row r="45595" ht="10.199999999999999" hidden="1" x14ac:dyDescent="0.2"/>
    <row r="45596" ht="10.199999999999999" hidden="1" x14ac:dyDescent="0.2"/>
    <row r="45597" ht="10.199999999999999" hidden="1" x14ac:dyDescent="0.2"/>
    <row r="45598" ht="10.199999999999999" hidden="1" x14ac:dyDescent="0.2"/>
    <row r="45599" ht="10.199999999999999" hidden="1" x14ac:dyDescent="0.2"/>
    <row r="45600" ht="10.199999999999999" hidden="1" x14ac:dyDescent="0.2"/>
    <row r="45601" ht="10.199999999999999" hidden="1" x14ac:dyDescent="0.2"/>
    <row r="45602" ht="10.199999999999999" hidden="1" x14ac:dyDescent="0.2"/>
    <row r="45603" ht="10.199999999999999" hidden="1" x14ac:dyDescent="0.2"/>
    <row r="45604" ht="10.199999999999999" hidden="1" x14ac:dyDescent="0.2"/>
    <row r="45605" ht="10.199999999999999" hidden="1" x14ac:dyDescent="0.2"/>
    <row r="45606" ht="10.199999999999999" hidden="1" x14ac:dyDescent="0.2"/>
    <row r="45607" ht="10.199999999999999" hidden="1" x14ac:dyDescent="0.2"/>
    <row r="45608" ht="10.199999999999999" hidden="1" x14ac:dyDescent="0.2"/>
    <row r="45609" ht="10.199999999999999" hidden="1" x14ac:dyDescent="0.2"/>
    <row r="45610" ht="10.199999999999999" hidden="1" x14ac:dyDescent="0.2"/>
    <row r="45611" ht="10.199999999999999" hidden="1" x14ac:dyDescent="0.2"/>
    <row r="45612" ht="10.199999999999999" hidden="1" x14ac:dyDescent="0.2"/>
    <row r="45613" ht="10.199999999999999" hidden="1" x14ac:dyDescent="0.2"/>
    <row r="45614" ht="10.199999999999999" hidden="1" x14ac:dyDescent="0.2"/>
    <row r="45615" ht="10.199999999999999" hidden="1" x14ac:dyDescent="0.2"/>
    <row r="45616" ht="10.199999999999999" hidden="1" x14ac:dyDescent="0.2"/>
    <row r="45617" ht="10.199999999999999" hidden="1" x14ac:dyDescent="0.2"/>
    <row r="45618" ht="10.199999999999999" hidden="1" x14ac:dyDescent="0.2"/>
    <row r="45619" ht="10.199999999999999" hidden="1" x14ac:dyDescent="0.2"/>
    <row r="45620" ht="10.199999999999999" hidden="1" x14ac:dyDescent="0.2"/>
    <row r="45621" ht="10.199999999999999" hidden="1" x14ac:dyDescent="0.2"/>
    <row r="45622" ht="10.199999999999999" hidden="1" x14ac:dyDescent="0.2"/>
    <row r="45623" ht="10.199999999999999" hidden="1" x14ac:dyDescent="0.2"/>
    <row r="45624" ht="10.199999999999999" hidden="1" x14ac:dyDescent="0.2"/>
    <row r="45625" ht="10.199999999999999" hidden="1" x14ac:dyDescent="0.2"/>
    <row r="45626" ht="10.199999999999999" hidden="1" x14ac:dyDescent="0.2"/>
    <row r="45627" ht="10.199999999999999" hidden="1" x14ac:dyDescent="0.2"/>
    <row r="45628" ht="10.199999999999999" hidden="1" x14ac:dyDescent="0.2"/>
    <row r="45629" ht="10.199999999999999" hidden="1" x14ac:dyDescent="0.2"/>
    <row r="45630" ht="10.199999999999999" hidden="1" x14ac:dyDescent="0.2"/>
    <row r="45631" ht="10.199999999999999" hidden="1" x14ac:dyDescent="0.2"/>
    <row r="45632" ht="10.199999999999999" hidden="1" x14ac:dyDescent="0.2"/>
    <row r="45633" ht="10.199999999999999" hidden="1" x14ac:dyDescent="0.2"/>
    <row r="45634" ht="10.199999999999999" hidden="1" x14ac:dyDescent="0.2"/>
    <row r="45635" ht="10.199999999999999" hidden="1" x14ac:dyDescent="0.2"/>
    <row r="45636" ht="10.199999999999999" hidden="1" x14ac:dyDescent="0.2"/>
    <row r="45637" ht="10.199999999999999" hidden="1" x14ac:dyDescent="0.2"/>
    <row r="45638" ht="10.199999999999999" hidden="1" x14ac:dyDescent="0.2"/>
    <row r="45639" ht="10.199999999999999" hidden="1" x14ac:dyDescent="0.2"/>
    <row r="45640" ht="10.199999999999999" hidden="1" x14ac:dyDescent="0.2"/>
    <row r="45641" ht="10.199999999999999" hidden="1" x14ac:dyDescent="0.2"/>
    <row r="45642" ht="10.199999999999999" hidden="1" x14ac:dyDescent="0.2"/>
    <row r="45643" ht="10.199999999999999" hidden="1" x14ac:dyDescent="0.2"/>
    <row r="45644" ht="10.199999999999999" hidden="1" x14ac:dyDescent="0.2"/>
    <row r="45645" ht="10.199999999999999" hidden="1" x14ac:dyDescent="0.2"/>
    <row r="45646" ht="10.199999999999999" hidden="1" x14ac:dyDescent="0.2"/>
    <row r="45647" ht="10.199999999999999" hidden="1" x14ac:dyDescent="0.2"/>
    <row r="45648" ht="10.199999999999999" hidden="1" x14ac:dyDescent="0.2"/>
    <row r="45649" ht="10.199999999999999" hidden="1" x14ac:dyDescent="0.2"/>
    <row r="45650" ht="10.199999999999999" hidden="1" x14ac:dyDescent="0.2"/>
    <row r="45651" ht="10.199999999999999" hidden="1" x14ac:dyDescent="0.2"/>
    <row r="45652" ht="10.199999999999999" hidden="1" x14ac:dyDescent="0.2"/>
    <row r="45653" ht="10.199999999999999" hidden="1" x14ac:dyDescent="0.2"/>
    <row r="45654" ht="10.199999999999999" hidden="1" x14ac:dyDescent="0.2"/>
    <row r="45655" ht="10.199999999999999" hidden="1" x14ac:dyDescent="0.2"/>
    <row r="45656" ht="10.199999999999999" hidden="1" x14ac:dyDescent="0.2"/>
    <row r="45657" ht="10.199999999999999" hidden="1" x14ac:dyDescent="0.2"/>
    <row r="45658" ht="10.199999999999999" hidden="1" x14ac:dyDescent="0.2"/>
    <row r="45659" ht="10.199999999999999" hidden="1" x14ac:dyDescent="0.2"/>
    <row r="45660" ht="10.199999999999999" hidden="1" x14ac:dyDescent="0.2"/>
    <row r="45661" ht="10.199999999999999" hidden="1" x14ac:dyDescent="0.2"/>
    <row r="45662" ht="10.199999999999999" hidden="1" x14ac:dyDescent="0.2"/>
    <row r="45663" ht="10.199999999999999" hidden="1" x14ac:dyDescent="0.2"/>
    <row r="45664" ht="10.199999999999999" hidden="1" x14ac:dyDescent="0.2"/>
    <row r="45665" ht="10.199999999999999" hidden="1" x14ac:dyDescent="0.2"/>
    <row r="45666" ht="10.199999999999999" hidden="1" x14ac:dyDescent="0.2"/>
    <row r="45667" ht="10.199999999999999" hidden="1" x14ac:dyDescent="0.2"/>
    <row r="45668" ht="10.199999999999999" hidden="1" x14ac:dyDescent="0.2"/>
    <row r="45669" ht="10.199999999999999" hidden="1" x14ac:dyDescent="0.2"/>
    <row r="45670" ht="10.199999999999999" hidden="1" x14ac:dyDescent="0.2"/>
    <row r="45671" ht="10.199999999999999" hidden="1" x14ac:dyDescent="0.2"/>
    <row r="45672" ht="10.199999999999999" hidden="1" x14ac:dyDescent="0.2"/>
    <row r="45673" ht="10.199999999999999" hidden="1" x14ac:dyDescent="0.2"/>
    <row r="45674" ht="10.199999999999999" hidden="1" x14ac:dyDescent="0.2"/>
    <row r="45675" ht="10.199999999999999" hidden="1" x14ac:dyDescent="0.2"/>
    <row r="45676" ht="10.199999999999999" hidden="1" x14ac:dyDescent="0.2"/>
    <row r="45677" ht="10.199999999999999" hidden="1" x14ac:dyDescent="0.2"/>
    <row r="45678" ht="10.199999999999999" hidden="1" x14ac:dyDescent="0.2"/>
    <row r="45679" ht="10.199999999999999" hidden="1" x14ac:dyDescent="0.2"/>
    <row r="45680" ht="10.199999999999999" hidden="1" x14ac:dyDescent="0.2"/>
    <row r="45681" ht="10.199999999999999" hidden="1" x14ac:dyDescent="0.2"/>
    <row r="45682" ht="10.199999999999999" hidden="1" x14ac:dyDescent="0.2"/>
    <row r="45683" ht="10.199999999999999" hidden="1" x14ac:dyDescent="0.2"/>
    <row r="45684" ht="10.199999999999999" hidden="1" x14ac:dyDescent="0.2"/>
    <row r="45685" ht="10.199999999999999" hidden="1" x14ac:dyDescent="0.2"/>
    <row r="45686" ht="10.199999999999999" hidden="1" x14ac:dyDescent="0.2"/>
    <row r="45687" ht="10.199999999999999" hidden="1" x14ac:dyDescent="0.2"/>
    <row r="45688" ht="10.199999999999999" hidden="1" x14ac:dyDescent="0.2"/>
    <row r="45689" ht="10.199999999999999" hidden="1" x14ac:dyDescent="0.2"/>
    <row r="45690" ht="10.199999999999999" hidden="1" x14ac:dyDescent="0.2"/>
    <row r="45691" ht="10.199999999999999" hidden="1" x14ac:dyDescent="0.2"/>
    <row r="45692" ht="10.199999999999999" hidden="1" x14ac:dyDescent="0.2"/>
    <row r="45693" ht="10.199999999999999" hidden="1" x14ac:dyDescent="0.2"/>
    <row r="45694" ht="10.199999999999999" hidden="1" x14ac:dyDescent="0.2"/>
    <row r="45695" ht="10.199999999999999" hidden="1" x14ac:dyDescent="0.2"/>
    <row r="45696" ht="10.199999999999999" hidden="1" x14ac:dyDescent="0.2"/>
    <row r="45697" ht="10.199999999999999" hidden="1" x14ac:dyDescent="0.2"/>
    <row r="45698" ht="10.199999999999999" hidden="1" x14ac:dyDescent="0.2"/>
    <row r="45699" ht="10.199999999999999" hidden="1" x14ac:dyDescent="0.2"/>
    <row r="45700" ht="10.199999999999999" hidden="1" x14ac:dyDescent="0.2"/>
    <row r="45701" ht="10.199999999999999" hidden="1" x14ac:dyDescent="0.2"/>
    <row r="45702" ht="10.199999999999999" hidden="1" x14ac:dyDescent="0.2"/>
    <row r="45703" ht="10.199999999999999" hidden="1" x14ac:dyDescent="0.2"/>
    <row r="45704" ht="10.199999999999999" hidden="1" x14ac:dyDescent="0.2"/>
    <row r="45705" ht="10.199999999999999" hidden="1" x14ac:dyDescent="0.2"/>
    <row r="45706" ht="10.199999999999999" hidden="1" x14ac:dyDescent="0.2"/>
    <row r="45707" ht="10.199999999999999" hidden="1" x14ac:dyDescent="0.2"/>
    <row r="45708" ht="10.199999999999999" hidden="1" x14ac:dyDescent="0.2"/>
    <row r="45709" ht="10.199999999999999" hidden="1" x14ac:dyDescent="0.2"/>
    <row r="45710" ht="10.199999999999999" hidden="1" x14ac:dyDescent="0.2"/>
    <row r="45711" ht="10.199999999999999" hidden="1" x14ac:dyDescent="0.2"/>
    <row r="45712" ht="10.199999999999999" hidden="1" x14ac:dyDescent="0.2"/>
    <row r="45713" ht="10.199999999999999" hidden="1" x14ac:dyDescent="0.2"/>
    <row r="45714" ht="10.199999999999999" hidden="1" x14ac:dyDescent="0.2"/>
    <row r="45715" ht="10.199999999999999" hidden="1" x14ac:dyDescent="0.2"/>
    <row r="45716" ht="10.199999999999999" hidden="1" x14ac:dyDescent="0.2"/>
    <row r="45717" ht="10.199999999999999" hidden="1" x14ac:dyDescent="0.2"/>
    <row r="45718" ht="10.199999999999999" hidden="1" x14ac:dyDescent="0.2"/>
    <row r="45719" ht="10.199999999999999" hidden="1" x14ac:dyDescent="0.2"/>
    <row r="45720" ht="10.199999999999999" hidden="1" x14ac:dyDescent="0.2"/>
    <row r="45721" ht="10.199999999999999" hidden="1" x14ac:dyDescent="0.2"/>
    <row r="45722" ht="10.199999999999999" hidden="1" x14ac:dyDescent="0.2"/>
    <row r="45723" ht="10.199999999999999" hidden="1" x14ac:dyDescent="0.2"/>
    <row r="45724" ht="10.199999999999999" hidden="1" x14ac:dyDescent="0.2"/>
    <row r="45725" ht="10.199999999999999" hidden="1" x14ac:dyDescent="0.2"/>
    <row r="45726" ht="10.199999999999999" hidden="1" x14ac:dyDescent="0.2"/>
    <row r="45727" ht="10.199999999999999" hidden="1" x14ac:dyDescent="0.2"/>
    <row r="45728" ht="10.199999999999999" hidden="1" x14ac:dyDescent="0.2"/>
    <row r="45729" ht="10.199999999999999" hidden="1" x14ac:dyDescent="0.2"/>
    <row r="45730" ht="10.199999999999999" hidden="1" x14ac:dyDescent="0.2"/>
    <row r="45731" ht="10.199999999999999" hidden="1" x14ac:dyDescent="0.2"/>
    <row r="45732" ht="10.199999999999999" hidden="1" x14ac:dyDescent="0.2"/>
    <row r="45733" ht="10.199999999999999" hidden="1" x14ac:dyDescent="0.2"/>
    <row r="45734" ht="10.199999999999999" hidden="1" x14ac:dyDescent="0.2"/>
    <row r="45735" ht="10.199999999999999" hidden="1" x14ac:dyDescent="0.2"/>
    <row r="45736" ht="10.199999999999999" hidden="1" x14ac:dyDescent="0.2"/>
    <row r="45737" ht="10.199999999999999" hidden="1" x14ac:dyDescent="0.2"/>
    <row r="45738" ht="10.199999999999999" hidden="1" x14ac:dyDescent="0.2"/>
    <row r="45739" ht="10.199999999999999" hidden="1" x14ac:dyDescent="0.2"/>
    <row r="45740" ht="10.199999999999999" hidden="1" x14ac:dyDescent="0.2"/>
    <row r="45741" ht="10.199999999999999" hidden="1" x14ac:dyDescent="0.2"/>
    <row r="45742" ht="10.199999999999999" hidden="1" x14ac:dyDescent="0.2"/>
    <row r="45743" ht="10.199999999999999" hidden="1" x14ac:dyDescent="0.2"/>
    <row r="45744" ht="10.199999999999999" hidden="1" x14ac:dyDescent="0.2"/>
    <row r="45745" ht="10.199999999999999" hidden="1" x14ac:dyDescent="0.2"/>
    <row r="45746" ht="10.199999999999999" hidden="1" x14ac:dyDescent="0.2"/>
    <row r="45747" ht="10.199999999999999" hidden="1" x14ac:dyDescent="0.2"/>
    <row r="45748" ht="10.199999999999999" hidden="1" x14ac:dyDescent="0.2"/>
    <row r="45749" ht="10.199999999999999" hidden="1" x14ac:dyDescent="0.2"/>
    <row r="45750" ht="10.199999999999999" hidden="1" x14ac:dyDescent="0.2"/>
    <row r="45751" ht="10.199999999999999" hidden="1" x14ac:dyDescent="0.2"/>
    <row r="45752" ht="10.199999999999999" hidden="1" x14ac:dyDescent="0.2"/>
    <row r="45753" ht="10.199999999999999" hidden="1" x14ac:dyDescent="0.2"/>
    <row r="45754" ht="10.199999999999999" hidden="1" x14ac:dyDescent="0.2"/>
    <row r="45755" ht="10.199999999999999" hidden="1" x14ac:dyDescent="0.2"/>
    <row r="45756" ht="10.199999999999999" hidden="1" x14ac:dyDescent="0.2"/>
    <row r="45757" ht="10.199999999999999" hidden="1" x14ac:dyDescent="0.2"/>
    <row r="45758" ht="10.199999999999999" hidden="1" x14ac:dyDescent="0.2"/>
    <row r="45759" ht="10.199999999999999" hidden="1" x14ac:dyDescent="0.2"/>
    <row r="45760" ht="10.199999999999999" hidden="1" x14ac:dyDescent="0.2"/>
    <row r="45761" ht="10.199999999999999" hidden="1" x14ac:dyDescent="0.2"/>
    <row r="45762" ht="10.199999999999999" hidden="1" x14ac:dyDescent="0.2"/>
    <row r="45763" ht="10.199999999999999" hidden="1" x14ac:dyDescent="0.2"/>
    <row r="45764" ht="10.199999999999999" hidden="1" x14ac:dyDescent="0.2"/>
    <row r="45765" ht="10.199999999999999" hidden="1" x14ac:dyDescent="0.2"/>
    <row r="45766" ht="10.199999999999999" hidden="1" x14ac:dyDescent="0.2"/>
    <row r="45767" ht="10.199999999999999" hidden="1" x14ac:dyDescent="0.2"/>
    <row r="45768" ht="10.199999999999999" hidden="1" x14ac:dyDescent="0.2"/>
    <row r="45769" ht="10.199999999999999" hidden="1" x14ac:dyDescent="0.2"/>
    <row r="45770" ht="10.199999999999999" hidden="1" x14ac:dyDescent="0.2"/>
    <row r="45771" ht="10.199999999999999" hidden="1" x14ac:dyDescent="0.2"/>
    <row r="45772" ht="10.199999999999999" hidden="1" x14ac:dyDescent="0.2"/>
    <row r="45773" ht="10.199999999999999" hidden="1" x14ac:dyDescent="0.2"/>
    <row r="45774" ht="10.199999999999999" hidden="1" x14ac:dyDescent="0.2"/>
    <row r="45775" ht="10.199999999999999" hidden="1" x14ac:dyDescent="0.2"/>
    <row r="45776" ht="10.199999999999999" hidden="1" x14ac:dyDescent="0.2"/>
    <row r="45777" ht="10.199999999999999" hidden="1" x14ac:dyDescent="0.2"/>
    <row r="45778" ht="10.199999999999999" hidden="1" x14ac:dyDescent="0.2"/>
    <row r="45779" ht="10.199999999999999" hidden="1" x14ac:dyDescent="0.2"/>
    <row r="45780" ht="10.199999999999999" hidden="1" x14ac:dyDescent="0.2"/>
    <row r="45781" ht="10.199999999999999" hidden="1" x14ac:dyDescent="0.2"/>
    <row r="45782" ht="10.199999999999999" hidden="1" x14ac:dyDescent="0.2"/>
    <row r="45783" ht="10.199999999999999" hidden="1" x14ac:dyDescent="0.2"/>
    <row r="45784" ht="10.199999999999999" hidden="1" x14ac:dyDescent="0.2"/>
    <row r="45785" ht="10.199999999999999" hidden="1" x14ac:dyDescent="0.2"/>
    <row r="45786" ht="10.199999999999999" hidden="1" x14ac:dyDescent="0.2"/>
    <row r="45787" ht="10.199999999999999" hidden="1" x14ac:dyDescent="0.2"/>
    <row r="45788" ht="10.199999999999999" hidden="1" x14ac:dyDescent="0.2"/>
    <row r="45789" ht="10.199999999999999" hidden="1" x14ac:dyDescent="0.2"/>
    <row r="45790" ht="10.199999999999999" hidden="1" x14ac:dyDescent="0.2"/>
    <row r="45791" ht="10.199999999999999" hidden="1" x14ac:dyDescent="0.2"/>
    <row r="45792" ht="10.199999999999999" hidden="1" x14ac:dyDescent="0.2"/>
    <row r="45793" ht="10.199999999999999" hidden="1" x14ac:dyDescent="0.2"/>
    <row r="45794" ht="10.199999999999999" hidden="1" x14ac:dyDescent="0.2"/>
    <row r="45795" ht="10.199999999999999" hidden="1" x14ac:dyDescent="0.2"/>
    <row r="45796" ht="10.199999999999999" hidden="1" x14ac:dyDescent="0.2"/>
    <row r="45797" ht="10.199999999999999" hidden="1" x14ac:dyDescent="0.2"/>
    <row r="45798" ht="10.199999999999999" hidden="1" x14ac:dyDescent="0.2"/>
    <row r="45799" ht="10.199999999999999" hidden="1" x14ac:dyDescent="0.2"/>
    <row r="45800" ht="10.199999999999999" hidden="1" x14ac:dyDescent="0.2"/>
    <row r="45801" ht="10.199999999999999" hidden="1" x14ac:dyDescent="0.2"/>
    <row r="45802" ht="10.199999999999999" hidden="1" x14ac:dyDescent="0.2"/>
    <row r="45803" ht="10.199999999999999" hidden="1" x14ac:dyDescent="0.2"/>
    <row r="45804" ht="10.199999999999999" hidden="1" x14ac:dyDescent="0.2"/>
    <row r="45805" ht="10.199999999999999" hidden="1" x14ac:dyDescent="0.2"/>
    <row r="45806" ht="10.199999999999999" hidden="1" x14ac:dyDescent="0.2"/>
    <row r="45807" ht="10.199999999999999" hidden="1" x14ac:dyDescent="0.2"/>
    <row r="45808" ht="10.199999999999999" hidden="1" x14ac:dyDescent="0.2"/>
    <row r="45809" ht="10.199999999999999" hidden="1" x14ac:dyDescent="0.2"/>
    <row r="45810" ht="10.199999999999999" hidden="1" x14ac:dyDescent="0.2"/>
    <row r="45811" ht="10.199999999999999" hidden="1" x14ac:dyDescent="0.2"/>
    <row r="45812" ht="10.199999999999999" hidden="1" x14ac:dyDescent="0.2"/>
    <row r="45813" ht="10.199999999999999" hidden="1" x14ac:dyDescent="0.2"/>
    <row r="45814" ht="10.199999999999999" hidden="1" x14ac:dyDescent="0.2"/>
    <row r="45815" ht="10.199999999999999" hidden="1" x14ac:dyDescent="0.2"/>
    <row r="45816" ht="10.199999999999999" hidden="1" x14ac:dyDescent="0.2"/>
    <row r="45817" ht="10.199999999999999" hidden="1" x14ac:dyDescent="0.2"/>
    <row r="45818" ht="10.199999999999999" hidden="1" x14ac:dyDescent="0.2"/>
    <row r="45819" ht="10.199999999999999" hidden="1" x14ac:dyDescent="0.2"/>
    <row r="45820" ht="10.199999999999999" hidden="1" x14ac:dyDescent="0.2"/>
    <row r="45821" ht="10.199999999999999" hidden="1" x14ac:dyDescent="0.2"/>
    <row r="45822" ht="10.199999999999999" hidden="1" x14ac:dyDescent="0.2"/>
    <row r="45823" ht="10.199999999999999" hidden="1" x14ac:dyDescent="0.2"/>
    <row r="45824" ht="10.199999999999999" hidden="1" x14ac:dyDescent="0.2"/>
    <row r="45825" ht="10.199999999999999" hidden="1" x14ac:dyDescent="0.2"/>
    <row r="45826" ht="10.199999999999999" hidden="1" x14ac:dyDescent="0.2"/>
    <row r="45827" ht="10.199999999999999" hidden="1" x14ac:dyDescent="0.2"/>
    <row r="45828" ht="10.199999999999999" hidden="1" x14ac:dyDescent="0.2"/>
    <row r="45829" ht="10.199999999999999" hidden="1" x14ac:dyDescent="0.2"/>
    <row r="45830" ht="10.199999999999999" hidden="1" x14ac:dyDescent="0.2"/>
    <row r="45831" ht="10.199999999999999" hidden="1" x14ac:dyDescent="0.2"/>
    <row r="45832" ht="10.199999999999999" hidden="1" x14ac:dyDescent="0.2"/>
    <row r="45833" ht="10.199999999999999" hidden="1" x14ac:dyDescent="0.2"/>
    <row r="45834" ht="10.199999999999999" hidden="1" x14ac:dyDescent="0.2"/>
    <row r="45835" ht="10.199999999999999" hidden="1" x14ac:dyDescent="0.2"/>
    <row r="45836" ht="10.199999999999999" hidden="1" x14ac:dyDescent="0.2"/>
    <row r="45837" ht="10.199999999999999" hidden="1" x14ac:dyDescent="0.2"/>
    <row r="45838" ht="10.199999999999999" hidden="1" x14ac:dyDescent="0.2"/>
    <row r="45839" ht="10.199999999999999" hidden="1" x14ac:dyDescent="0.2"/>
    <row r="45840" ht="10.199999999999999" hidden="1" x14ac:dyDescent="0.2"/>
    <row r="45841" ht="10.199999999999999" hidden="1" x14ac:dyDescent="0.2"/>
    <row r="45842" ht="10.199999999999999" hidden="1" x14ac:dyDescent="0.2"/>
    <row r="45843" ht="10.199999999999999" hidden="1" x14ac:dyDescent="0.2"/>
    <row r="45844" ht="10.199999999999999" hidden="1" x14ac:dyDescent="0.2"/>
    <row r="45845" ht="10.199999999999999" hidden="1" x14ac:dyDescent="0.2"/>
    <row r="45846" ht="10.199999999999999" hidden="1" x14ac:dyDescent="0.2"/>
    <row r="45847" ht="10.199999999999999" hidden="1" x14ac:dyDescent="0.2"/>
    <row r="45848" ht="10.199999999999999" hidden="1" x14ac:dyDescent="0.2"/>
    <row r="45849" ht="10.199999999999999" hidden="1" x14ac:dyDescent="0.2"/>
    <row r="45850" ht="10.199999999999999" hidden="1" x14ac:dyDescent="0.2"/>
    <row r="45851" ht="10.199999999999999" hidden="1" x14ac:dyDescent="0.2"/>
    <row r="45852" ht="10.199999999999999" hidden="1" x14ac:dyDescent="0.2"/>
    <row r="45853" ht="10.199999999999999" hidden="1" x14ac:dyDescent="0.2"/>
    <row r="45854" ht="10.199999999999999" hidden="1" x14ac:dyDescent="0.2"/>
    <row r="45855" ht="10.199999999999999" hidden="1" x14ac:dyDescent="0.2"/>
    <row r="45856" ht="10.199999999999999" hidden="1" x14ac:dyDescent="0.2"/>
    <row r="45857" ht="10.199999999999999" hidden="1" x14ac:dyDescent="0.2"/>
    <row r="45858" ht="10.199999999999999" hidden="1" x14ac:dyDescent="0.2"/>
    <row r="45859" ht="10.199999999999999" hidden="1" x14ac:dyDescent="0.2"/>
    <row r="45860" ht="10.199999999999999" hidden="1" x14ac:dyDescent="0.2"/>
    <row r="45861" ht="10.199999999999999" hidden="1" x14ac:dyDescent="0.2"/>
    <row r="45862" ht="10.199999999999999" hidden="1" x14ac:dyDescent="0.2"/>
    <row r="45863" ht="10.199999999999999" hidden="1" x14ac:dyDescent="0.2"/>
    <row r="45864" ht="10.199999999999999" hidden="1" x14ac:dyDescent="0.2"/>
    <row r="45865" ht="10.199999999999999" hidden="1" x14ac:dyDescent="0.2"/>
    <row r="45866" ht="10.199999999999999" hidden="1" x14ac:dyDescent="0.2"/>
    <row r="45867" ht="10.199999999999999" hidden="1" x14ac:dyDescent="0.2"/>
    <row r="45868" ht="10.199999999999999" hidden="1" x14ac:dyDescent="0.2"/>
    <row r="45869" ht="10.199999999999999" hidden="1" x14ac:dyDescent="0.2"/>
    <row r="45870" ht="10.199999999999999" hidden="1" x14ac:dyDescent="0.2"/>
    <row r="45871" ht="10.199999999999999" hidden="1" x14ac:dyDescent="0.2"/>
    <row r="45872" ht="10.199999999999999" hidden="1" x14ac:dyDescent="0.2"/>
    <row r="45873" ht="10.199999999999999" hidden="1" x14ac:dyDescent="0.2"/>
    <row r="45874" ht="10.199999999999999" hidden="1" x14ac:dyDescent="0.2"/>
    <row r="45875" ht="10.199999999999999" hidden="1" x14ac:dyDescent="0.2"/>
    <row r="45876" ht="10.199999999999999" hidden="1" x14ac:dyDescent="0.2"/>
    <row r="45877" ht="10.199999999999999" hidden="1" x14ac:dyDescent="0.2"/>
    <row r="45878" ht="10.199999999999999" hidden="1" x14ac:dyDescent="0.2"/>
    <row r="45879" ht="10.199999999999999" hidden="1" x14ac:dyDescent="0.2"/>
    <row r="45880" ht="10.199999999999999" hidden="1" x14ac:dyDescent="0.2"/>
    <row r="45881" ht="10.199999999999999" hidden="1" x14ac:dyDescent="0.2"/>
    <row r="45882" ht="10.199999999999999" hidden="1" x14ac:dyDescent="0.2"/>
    <row r="45883" ht="10.199999999999999" hidden="1" x14ac:dyDescent="0.2"/>
    <row r="45884" ht="10.199999999999999" hidden="1" x14ac:dyDescent="0.2"/>
    <row r="45885" ht="10.199999999999999" hidden="1" x14ac:dyDescent="0.2"/>
    <row r="45886" ht="10.199999999999999" hidden="1" x14ac:dyDescent="0.2"/>
    <row r="45887" ht="10.199999999999999" hidden="1" x14ac:dyDescent="0.2"/>
    <row r="45888" ht="10.199999999999999" hidden="1" x14ac:dyDescent="0.2"/>
    <row r="45889" ht="10.199999999999999" hidden="1" x14ac:dyDescent="0.2"/>
    <row r="45890" ht="10.199999999999999" hidden="1" x14ac:dyDescent="0.2"/>
    <row r="45891" ht="10.199999999999999" hidden="1" x14ac:dyDescent="0.2"/>
    <row r="45892" ht="10.199999999999999" hidden="1" x14ac:dyDescent="0.2"/>
    <row r="45893" ht="10.199999999999999" hidden="1" x14ac:dyDescent="0.2"/>
    <row r="45894" ht="10.199999999999999" hidden="1" x14ac:dyDescent="0.2"/>
    <row r="45895" ht="10.199999999999999" hidden="1" x14ac:dyDescent="0.2"/>
    <row r="45896" ht="10.199999999999999" hidden="1" x14ac:dyDescent="0.2"/>
    <row r="45897" ht="10.199999999999999" hidden="1" x14ac:dyDescent="0.2"/>
    <row r="45898" ht="10.199999999999999" hidden="1" x14ac:dyDescent="0.2"/>
    <row r="45899" ht="10.199999999999999" hidden="1" x14ac:dyDescent="0.2"/>
    <row r="45900" ht="10.199999999999999" hidden="1" x14ac:dyDescent="0.2"/>
    <row r="45901" ht="10.199999999999999" hidden="1" x14ac:dyDescent="0.2"/>
    <row r="45902" ht="10.199999999999999" hidden="1" x14ac:dyDescent="0.2"/>
    <row r="45903" ht="10.199999999999999" hidden="1" x14ac:dyDescent="0.2"/>
    <row r="45904" ht="10.199999999999999" hidden="1" x14ac:dyDescent="0.2"/>
    <row r="45905" ht="10.199999999999999" hidden="1" x14ac:dyDescent="0.2"/>
    <row r="45906" ht="10.199999999999999" hidden="1" x14ac:dyDescent="0.2"/>
    <row r="45907" ht="10.199999999999999" hidden="1" x14ac:dyDescent="0.2"/>
    <row r="45908" ht="10.199999999999999" hidden="1" x14ac:dyDescent="0.2"/>
    <row r="45909" ht="10.199999999999999" hidden="1" x14ac:dyDescent="0.2"/>
    <row r="45910" ht="10.199999999999999" hidden="1" x14ac:dyDescent="0.2"/>
    <row r="45911" ht="10.199999999999999" hidden="1" x14ac:dyDescent="0.2"/>
    <row r="45912" ht="10.199999999999999" hidden="1" x14ac:dyDescent="0.2"/>
    <row r="45913" ht="10.199999999999999" hidden="1" x14ac:dyDescent="0.2"/>
    <row r="45914" ht="10.199999999999999" hidden="1" x14ac:dyDescent="0.2"/>
    <row r="45915" ht="10.199999999999999" hidden="1" x14ac:dyDescent="0.2"/>
    <row r="45916" ht="10.199999999999999" hidden="1" x14ac:dyDescent="0.2"/>
    <row r="45917" ht="10.199999999999999" hidden="1" x14ac:dyDescent="0.2"/>
    <row r="45918" ht="10.199999999999999" hidden="1" x14ac:dyDescent="0.2"/>
    <row r="45919" ht="10.199999999999999" hidden="1" x14ac:dyDescent="0.2"/>
    <row r="45920" ht="10.199999999999999" hidden="1" x14ac:dyDescent="0.2"/>
    <row r="45921" ht="10.199999999999999" hidden="1" x14ac:dyDescent="0.2"/>
    <row r="45922" ht="10.199999999999999" hidden="1" x14ac:dyDescent="0.2"/>
    <row r="45923" ht="10.199999999999999" hidden="1" x14ac:dyDescent="0.2"/>
    <row r="45924" ht="10.199999999999999" hidden="1" x14ac:dyDescent="0.2"/>
    <row r="45925" ht="10.199999999999999" hidden="1" x14ac:dyDescent="0.2"/>
    <row r="45926" ht="10.199999999999999" hidden="1" x14ac:dyDescent="0.2"/>
    <row r="45927" ht="10.199999999999999" hidden="1" x14ac:dyDescent="0.2"/>
    <row r="45928" ht="10.199999999999999" hidden="1" x14ac:dyDescent="0.2"/>
    <row r="45929" ht="10.199999999999999" hidden="1" x14ac:dyDescent="0.2"/>
    <row r="45930" ht="10.199999999999999" hidden="1" x14ac:dyDescent="0.2"/>
    <row r="45931" ht="10.199999999999999" hidden="1" x14ac:dyDescent="0.2"/>
    <row r="45932" ht="10.199999999999999" hidden="1" x14ac:dyDescent="0.2"/>
    <row r="45933" ht="10.199999999999999" hidden="1" x14ac:dyDescent="0.2"/>
    <row r="45934" ht="10.199999999999999" hidden="1" x14ac:dyDescent="0.2"/>
    <row r="45935" ht="10.199999999999999" hidden="1" x14ac:dyDescent="0.2"/>
    <row r="45936" ht="10.199999999999999" hidden="1" x14ac:dyDescent="0.2"/>
    <row r="45937" ht="10.199999999999999" hidden="1" x14ac:dyDescent="0.2"/>
    <row r="45938" ht="10.199999999999999" hidden="1" x14ac:dyDescent="0.2"/>
    <row r="45939" ht="10.199999999999999" hidden="1" x14ac:dyDescent="0.2"/>
    <row r="45940" ht="10.199999999999999" hidden="1" x14ac:dyDescent="0.2"/>
    <row r="45941" ht="10.199999999999999" hidden="1" x14ac:dyDescent="0.2"/>
    <row r="45942" ht="10.199999999999999" hidden="1" x14ac:dyDescent="0.2"/>
    <row r="45943" ht="10.199999999999999" hidden="1" x14ac:dyDescent="0.2"/>
    <row r="45944" ht="10.199999999999999" hidden="1" x14ac:dyDescent="0.2"/>
    <row r="45945" ht="10.199999999999999" hidden="1" x14ac:dyDescent="0.2"/>
    <row r="45946" ht="10.199999999999999" hidden="1" x14ac:dyDescent="0.2"/>
    <row r="45947" ht="10.199999999999999" hidden="1" x14ac:dyDescent="0.2"/>
    <row r="45948" ht="10.199999999999999" hidden="1" x14ac:dyDescent="0.2"/>
    <row r="45949" ht="10.199999999999999" hidden="1" x14ac:dyDescent="0.2"/>
    <row r="45950" ht="10.199999999999999" hidden="1" x14ac:dyDescent="0.2"/>
    <row r="45951" ht="10.199999999999999" hidden="1" x14ac:dyDescent="0.2"/>
    <row r="45952" ht="10.199999999999999" hidden="1" x14ac:dyDescent="0.2"/>
    <row r="45953" ht="10.199999999999999" hidden="1" x14ac:dyDescent="0.2"/>
    <row r="45954" ht="10.199999999999999" hidden="1" x14ac:dyDescent="0.2"/>
    <row r="45955" ht="10.199999999999999" hidden="1" x14ac:dyDescent="0.2"/>
    <row r="45956" ht="10.199999999999999" hidden="1" x14ac:dyDescent="0.2"/>
    <row r="45957" ht="10.199999999999999" hidden="1" x14ac:dyDescent="0.2"/>
    <row r="45958" ht="10.199999999999999" hidden="1" x14ac:dyDescent="0.2"/>
    <row r="45959" ht="10.199999999999999" hidden="1" x14ac:dyDescent="0.2"/>
    <row r="45960" ht="10.199999999999999" hidden="1" x14ac:dyDescent="0.2"/>
    <row r="45961" ht="10.199999999999999" hidden="1" x14ac:dyDescent="0.2"/>
    <row r="45962" ht="10.199999999999999" hidden="1" x14ac:dyDescent="0.2"/>
    <row r="45963" ht="10.199999999999999" hidden="1" x14ac:dyDescent="0.2"/>
    <row r="45964" ht="10.199999999999999" hidden="1" x14ac:dyDescent="0.2"/>
    <row r="45965" ht="10.199999999999999" hidden="1" x14ac:dyDescent="0.2"/>
    <row r="45966" ht="10.199999999999999" hidden="1" x14ac:dyDescent="0.2"/>
    <row r="45967" ht="10.199999999999999" hidden="1" x14ac:dyDescent="0.2"/>
    <row r="45968" ht="10.199999999999999" hidden="1" x14ac:dyDescent="0.2"/>
    <row r="45969" ht="10.199999999999999" hidden="1" x14ac:dyDescent="0.2"/>
    <row r="45970" ht="10.199999999999999" hidden="1" x14ac:dyDescent="0.2"/>
    <row r="45971" ht="10.199999999999999" hidden="1" x14ac:dyDescent="0.2"/>
    <row r="45972" ht="10.199999999999999" hidden="1" x14ac:dyDescent="0.2"/>
    <row r="45973" ht="10.199999999999999" hidden="1" x14ac:dyDescent="0.2"/>
    <row r="45974" ht="10.199999999999999" hidden="1" x14ac:dyDescent="0.2"/>
    <row r="45975" ht="10.199999999999999" hidden="1" x14ac:dyDescent="0.2"/>
    <row r="45976" ht="10.199999999999999" hidden="1" x14ac:dyDescent="0.2"/>
    <row r="45977" ht="10.199999999999999" hidden="1" x14ac:dyDescent="0.2"/>
    <row r="45978" ht="10.199999999999999" hidden="1" x14ac:dyDescent="0.2"/>
    <row r="45979" ht="10.199999999999999" hidden="1" x14ac:dyDescent="0.2"/>
    <row r="45980" ht="10.199999999999999" hidden="1" x14ac:dyDescent="0.2"/>
    <row r="45981" ht="10.199999999999999" hidden="1" x14ac:dyDescent="0.2"/>
    <row r="45982" ht="10.199999999999999" hidden="1" x14ac:dyDescent="0.2"/>
    <row r="45983" ht="10.199999999999999" hidden="1" x14ac:dyDescent="0.2"/>
    <row r="45984" ht="10.199999999999999" hidden="1" x14ac:dyDescent="0.2"/>
    <row r="45985" ht="10.199999999999999" hidden="1" x14ac:dyDescent="0.2"/>
    <row r="45986" ht="10.199999999999999" hidden="1" x14ac:dyDescent="0.2"/>
    <row r="45987" ht="10.199999999999999" hidden="1" x14ac:dyDescent="0.2"/>
    <row r="45988" ht="10.199999999999999" hidden="1" x14ac:dyDescent="0.2"/>
    <row r="45989" ht="10.199999999999999" hidden="1" x14ac:dyDescent="0.2"/>
    <row r="45990" ht="10.199999999999999" hidden="1" x14ac:dyDescent="0.2"/>
    <row r="45991" ht="10.199999999999999" hidden="1" x14ac:dyDescent="0.2"/>
    <row r="45992" ht="10.199999999999999" hidden="1" x14ac:dyDescent="0.2"/>
    <row r="45993" ht="10.199999999999999" hidden="1" x14ac:dyDescent="0.2"/>
    <row r="45994" ht="10.199999999999999" hidden="1" x14ac:dyDescent="0.2"/>
    <row r="45995" ht="10.199999999999999" hidden="1" x14ac:dyDescent="0.2"/>
    <row r="45996" ht="10.199999999999999" hidden="1" x14ac:dyDescent="0.2"/>
    <row r="45997" ht="10.199999999999999" hidden="1" x14ac:dyDescent="0.2"/>
    <row r="45998" ht="10.199999999999999" hidden="1" x14ac:dyDescent="0.2"/>
    <row r="45999" ht="10.199999999999999" hidden="1" x14ac:dyDescent="0.2"/>
    <row r="46000" ht="10.199999999999999" hidden="1" x14ac:dyDescent="0.2"/>
    <row r="46001" ht="10.199999999999999" hidden="1" x14ac:dyDescent="0.2"/>
    <row r="46002" ht="10.199999999999999" hidden="1" x14ac:dyDescent="0.2"/>
    <row r="46003" ht="10.199999999999999" hidden="1" x14ac:dyDescent="0.2"/>
    <row r="46004" ht="10.199999999999999" hidden="1" x14ac:dyDescent="0.2"/>
    <row r="46005" ht="10.199999999999999" hidden="1" x14ac:dyDescent="0.2"/>
    <row r="46006" ht="10.199999999999999" hidden="1" x14ac:dyDescent="0.2"/>
    <row r="46007" ht="10.199999999999999" hidden="1" x14ac:dyDescent="0.2"/>
    <row r="46008" ht="10.199999999999999" hidden="1" x14ac:dyDescent="0.2"/>
    <row r="46009" ht="10.199999999999999" hidden="1" x14ac:dyDescent="0.2"/>
    <row r="46010" ht="10.199999999999999" hidden="1" x14ac:dyDescent="0.2"/>
    <row r="46011" ht="10.199999999999999" hidden="1" x14ac:dyDescent="0.2"/>
    <row r="46012" ht="10.199999999999999" hidden="1" x14ac:dyDescent="0.2"/>
    <row r="46013" ht="10.199999999999999" hidden="1" x14ac:dyDescent="0.2"/>
    <row r="46014" ht="10.199999999999999" hidden="1" x14ac:dyDescent="0.2"/>
    <row r="46015" ht="10.199999999999999" hidden="1" x14ac:dyDescent="0.2"/>
    <row r="46016" ht="10.199999999999999" hidden="1" x14ac:dyDescent="0.2"/>
    <row r="46017" ht="10.199999999999999" hidden="1" x14ac:dyDescent="0.2"/>
    <row r="46018" ht="10.199999999999999" hidden="1" x14ac:dyDescent="0.2"/>
    <row r="46019" ht="10.199999999999999" hidden="1" x14ac:dyDescent="0.2"/>
    <row r="46020" ht="10.199999999999999" hidden="1" x14ac:dyDescent="0.2"/>
    <row r="46021" ht="10.199999999999999" hidden="1" x14ac:dyDescent="0.2"/>
    <row r="46022" ht="10.199999999999999" hidden="1" x14ac:dyDescent="0.2"/>
    <row r="46023" ht="10.199999999999999" hidden="1" x14ac:dyDescent="0.2"/>
    <row r="46024" ht="10.199999999999999" hidden="1" x14ac:dyDescent="0.2"/>
    <row r="46025" ht="10.199999999999999" hidden="1" x14ac:dyDescent="0.2"/>
    <row r="46026" ht="10.199999999999999" hidden="1" x14ac:dyDescent="0.2"/>
    <row r="46027" ht="10.199999999999999" hidden="1" x14ac:dyDescent="0.2"/>
    <row r="46028" ht="10.199999999999999" hidden="1" x14ac:dyDescent="0.2"/>
    <row r="46029" ht="10.199999999999999" hidden="1" x14ac:dyDescent="0.2"/>
    <row r="46030" ht="10.199999999999999" hidden="1" x14ac:dyDescent="0.2"/>
    <row r="46031" ht="10.199999999999999" hidden="1" x14ac:dyDescent="0.2"/>
    <row r="46032" ht="10.199999999999999" hidden="1" x14ac:dyDescent="0.2"/>
    <row r="46033" ht="10.199999999999999" hidden="1" x14ac:dyDescent="0.2"/>
    <row r="46034" ht="10.199999999999999" hidden="1" x14ac:dyDescent="0.2"/>
    <row r="46035" ht="10.199999999999999" hidden="1" x14ac:dyDescent="0.2"/>
    <row r="46036" ht="10.199999999999999" hidden="1" x14ac:dyDescent="0.2"/>
    <row r="46037" ht="10.199999999999999" hidden="1" x14ac:dyDescent="0.2"/>
    <row r="46038" ht="10.199999999999999" hidden="1" x14ac:dyDescent="0.2"/>
    <row r="46039" ht="10.199999999999999" hidden="1" x14ac:dyDescent="0.2"/>
    <row r="46040" ht="10.199999999999999" hidden="1" x14ac:dyDescent="0.2"/>
    <row r="46041" ht="10.199999999999999" hidden="1" x14ac:dyDescent="0.2"/>
    <row r="46042" ht="10.199999999999999" hidden="1" x14ac:dyDescent="0.2"/>
    <row r="46043" ht="10.199999999999999" hidden="1" x14ac:dyDescent="0.2"/>
    <row r="46044" ht="10.199999999999999" hidden="1" x14ac:dyDescent="0.2"/>
    <row r="46045" ht="10.199999999999999" hidden="1" x14ac:dyDescent="0.2"/>
    <row r="46046" ht="10.199999999999999" hidden="1" x14ac:dyDescent="0.2"/>
    <row r="46047" ht="10.199999999999999" hidden="1" x14ac:dyDescent="0.2"/>
    <row r="46048" ht="10.199999999999999" hidden="1" x14ac:dyDescent="0.2"/>
    <row r="46049" ht="10.199999999999999" hidden="1" x14ac:dyDescent="0.2"/>
    <row r="46050" ht="10.199999999999999" hidden="1" x14ac:dyDescent="0.2"/>
    <row r="46051" ht="10.199999999999999" hidden="1" x14ac:dyDescent="0.2"/>
    <row r="46052" ht="10.199999999999999" hidden="1" x14ac:dyDescent="0.2"/>
    <row r="46053" ht="10.199999999999999" hidden="1" x14ac:dyDescent="0.2"/>
    <row r="46054" ht="10.199999999999999" hidden="1" x14ac:dyDescent="0.2"/>
    <row r="46055" ht="10.199999999999999" hidden="1" x14ac:dyDescent="0.2"/>
    <row r="46056" ht="10.199999999999999" hidden="1" x14ac:dyDescent="0.2"/>
    <row r="46057" ht="10.199999999999999" hidden="1" x14ac:dyDescent="0.2"/>
    <row r="46058" ht="10.199999999999999" hidden="1" x14ac:dyDescent="0.2"/>
    <row r="46059" ht="10.199999999999999" hidden="1" x14ac:dyDescent="0.2"/>
    <row r="46060" ht="10.199999999999999" hidden="1" x14ac:dyDescent="0.2"/>
    <row r="46061" ht="10.199999999999999" hidden="1" x14ac:dyDescent="0.2"/>
    <row r="46062" ht="10.199999999999999" hidden="1" x14ac:dyDescent="0.2"/>
    <row r="46063" ht="10.199999999999999" hidden="1" x14ac:dyDescent="0.2"/>
    <row r="46064" ht="10.199999999999999" hidden="1" x14ac:dyDescent="0.2"/>
    <row r="46065" ht="10.199999999999999" hidden="1" x14ac:dyDescent="0.2"/>
    <row r="46066" ht="10.199999999999999" hidden="1" x14ac:dyDescent="0.2"/>
    <row r="46067" ht="10.199999999999999" hidden="1" x14ac:dyDescent="0.2"/>
    <row r="46068" ht="10.199999999999999" hidden="1" x14ac:dyDescent="0.2"/>
    <row r="46069" ht="10.199999999999999" hidden="1" x14ac:dyDescent="0.2"/>
    <row r="46070" ht="10.199999999999999" hidden="1" x14ac:dyDescent="0.2"/>
    <row r="46071" ht="10.199999999999999" hidden="1" x14ac:dyDescent="0.2"/>
    <row r="46072" ht="10.199999999999999" hidden="1" x14ac:dyDescent="0.2"/>
    <row r="46073" ht="10.199999999999999" hidden="1" x14ac:dyDescent="0.2"/>
    <row r="46074" ht="10.199999999999999" hidden="1" x14ac:dyDescent="0.2"/>
    <row r="46075" ht="10.199999999999999" hidden="1" x14ac:dyDescent="0.2"/>
    <row r="46076" ht="10.199999999999999" hidden="1" x14ac:dyDescent="0.2"/>
    <row r="46077" ht="10.199999999999999" hidden="1" x14ac:dyDescent="0.2"/>
    <row r="46078" ht="10.199999999999999" hidden="1" x14ac:dyDescent="0.2"/>
    <row r="46079" ht="10.199999999999999" hidden="1" x14ac:dyDescent="0.2"/>
    <row r="46080" ht="10.199999999999999" hidden="1" x14ac:dyDescent="0.2"/>
    <row r="46081" ht="10.199999999999999" hidden="1" x14ac:dyDescent="0.2"/>
    <row r="46082" ht="10.199999999999999" hidden="1" x14ac:dyDescent="0.2"/>
    <row r="46083" ht="10.199999999999999" hidden="1" x14ac:dyDescent="0.2"/>
    <row r="46084" ht="10.199999999999999" hidden="1" x14ac:dyDescent="0.2"/>
    <row r="46085" ht="10.199999999999999" hidden="1" x14ac:dyDescent="0.2"/>
    <row r="46086" ht="10.199999999999999" hidden="1" x14ac:dyDescent="0.2"/>
    <row r="46087" ht="10.199999999999999" hidden="1" x14ac:dyDescent="0.2"/>
    <row r="46088" ht="10.199999999999999" hidden="1" x14ac:dyDescent="0.2"/>
    <row r="46089" ht="10.199999999999999" hidden="1" x14ac:dyDescent="0.2"/>
    <row r="46090" ht="10.199999999999999" hidden="1" x14ac:dyDescent="0.2"/>
    <row r="46091" ht="10.199999999999999" hidden="1" x14ac:dyDescent="0.2"/>
    <row r="46092" ht="10.199999999999999" hidden="1" x14ac:dyDescent="0.2"/>
    <row r="46093" ht="10.199999999999999" hidden="1" x14ac:dyDescent="0.2"/>
    <row r="46094" ht="10.199999999999999" hidden="1" x14ac:dyDescent="0.2"/>
    <row r="46095" ht="10.199999999999999" hidden="1" x14ac:dyDescent="0.2"/>
    <row r="46096" ht="10.199999999999999" hidden="1" x14ac:dyDescent="0.2"/>
    <row r="46097" ht="10.199999999999999" hidden="1" x14ac:dyDescent="0.2"/>
    <row r="46098" ht="10.199999999999999" hidden="1" x14ac:dyDescent="0.2"/>
    <row r="46099" ht="10.199999999999999" hidden="1" x14ac:dyDescent="0.2"/>
    <row r="46100" ht="10.199999999999999" hidden="1" x14ac:dyDescent="0.2"/>
    <row r="46101" ht="10.199999999999999" hidden="1" x14ac:dyDescent="0.2"/>
    <row r="46102" ht="10.199999999999999" hidden="1" x14ac:dyDescent="0.2"/>
    <row r="46103" ht="10.199999999999999" hidden="1" x14ac:dyDescent="0.2"/>
    <row r="46104" ht="10.199999999999999" hidden="1" x14ac:dyDescent="0.2"/>
    <row r="46105" ht="10.199999999999999" hidden="1" x14ac:dyDescent="0.2"/>
    <row r="46106" ht="10.199999999999999" hidden="1" x14ac:dyDescent="0.2"/>
    <row r="46107" ht="10.199999999999999" hidden="1" x14ac:dyDescent="0.2"/>
    <row r="46108" ht="10.199999999999999" hidden="1" x14ac:dyDescent="0.2"/>
    <row r="46109" ht="10.199999999999999" hidden="1" x14ac:dyDescent="0.2"/>
    <row r="46110" ht="10.199999999999999" hidden="1" x14ac:dyDescent="0.2"/>
    <row r="46111" ht="10.199999999999999" hidden="1" x14ac:dyDescent="0.2"/>
    <row r="46112" ht="10.199999999999999" hidden="1" x14ac:dyDescent="0.2"/>
    <row r="46113" ht="10.199999999999999" hidden="1" x14ac:dyDescent="0.2"/>
    <row r="46114" ht="10.199999999999999" hidden="1" x14ac:dyDescent="0.2"/>
    <row r="46115" ht="10.199999999999999" hidden="1" x14ac:dyDescent="0.2"/>
    <row r="46116" ht="10.199999999999999" hidden="1" x14ac:dyDescent="0.2"/>
    <row r="46117" ht="10.199999999999999" hidden="1" x14ac:dyDescent="0.2"/>
    <row r="46118" ht="10.199999999999999" hidden="1" x14ac:dyDescent="0.2"/>
    <row r="46119" ht="10.199999999999999" hidden="1" x14ac:dyDescent="0.2"/>
    <row r="46120" ht="10.199999999999999" hidden="1" x14ac:dyDescent="0.2"/>
    <row r="46121" ht="10.199999999999999" hidden="1" x14ac:dyDescent="0.2"/>
    <row r="46122" ht="10.199999999999999" hidden="1" x14ac:dyDescent="0.2"/>
    <row r="46123" ht="10.199999999999999" hidden="1" x14ac:dyDescent="0.2"/>
    <row r="46124" ht="10.199999999999999" hidden="1" x14ac:dyDescent="0.2"/>
    <row r="46125" ht="10.199999999999999" hidden="1" x14ac:dyDescent="0.2"/>
    <row r="46126" ht="10.199999999999999" hidden="1" x14ac:dyDescent="0.2"/>
    <row r="46127" ht="10.199999999999999" hidden="1" x14ac:dyDescent="0.2"/>
    <row r="46128" ht="10.199999999999999" hidden="1" x14ac:dyDescent="0.2"/>
    <row r="46129" ht="10.199999999999999" hidden="1" x14ac:dyDescent="0.2"/>
    <row r="46130" ht="10.199999999999999" hidden="1" x14ac:dyDescent="0.2"/>
    <row r="46131" ht="10.199999999999999" hidden="1" x14ac:dyDescent="0.2"/>
    <row r="46132" ht="10.199999999999999" hidden="1" x14ac:dyDescent="0.2"/>
    <row r="46133" ht="10.199999999999999" hidden="1" x14ac:dyDescent="0.2"/>
    <row r="46134" ht="10.199999999999999" hidden="1" x14ac:dyDescent="0.2"/>
    <row r="46135" ht="10.199999999999999" hidden="1" x14ac:dyDescent="0.2"/>
    <row r="46136" ht="10.199999999999999" hidden="1" x14ac:dyDescent="0.2"/>
    <row r="46137" ht="10.199999999999999" hidden="1" x14ac:dyDescent="0.2"/>
    <row r="46138" ht="10.199999999999999" hidden="1" x14ac:dyDescent="0.2"/>
    <row r="46139" ht="10.199999999999999" hidden="1" x14ac:dyDescent="0.2"/>
    <row r="46140" ht="10.199999999999999" hidden="1" x14ac:dyDescent="0.2"/>
    <row r="46141" ht="10.199999999999999" hidden="1" x14ac:dyDescent="0.2"/>
    <row r="46142" ht="10.199999999999999" hidden="1" x14ac:dyDescent="0.2"/>
    <row r="46143" ht="10.199999999999999" hidden="1" x14ac:dyDescent="0.2"/>
    <row r="46144" ht="10.199999999999999" hidden="1" x14ac:dyDescent="0.2"/>
    <row r="46145" ht="10.199999999999999" hidden="1" x14ac:dyDescent="0.2"/>
    <row r="46146" ht="10.199999999999999" hidden="1" x14ac:dyDescent="0.2"/>
    <row r="46147" ht="10.199999999999999" hidden="1" x14ac:dyDescent="0.2"/>
    <row r="46148" ht="10.199999999999999" hidden="1" x14ac:dyDescent="0.2"/>
    <row r="46149" ht="10.199999999999999" hidden="1" x14ac:dyDescent="0.2"/>
    <row r="46150" ht="10.199999999999999" hidden="1" x14ac:dyDescent="0.2"/>
    <row r="46151" ht="10.199999999999999" hidden="1" x14ac:dyDescent="0.2"/>
    <row r="46152" ht="10.199999999999999" hidden="1" x14ac:dyDescent="0.2"/>
    <row r="46153" ht="10.199999999999999" hidden="1" x14ac:dyDescent="0.2"/>
    <row r="46154" ht="10.199999999999999" hidden="1" x14ac:dyDescent="0.2"/>
    <row r="46155" ht="10.199999999999999" hidden="1" x14ac:dyDescent="0.2"/>
    <row r="46156" ht="10.199999999999999" hidden="1" x14ac:dyDescent="0.2"/>
    <row r="46157" ht="10.199999999999999" hidden="1" x14ac:dyDescent="0.2"/>
    <row r="46158" ht="10.199999999999999" hidden="1" x14ac:dyDescent="0.2"/>
    <row r="46159" ht="10.199999999999999" hidden="1" x14ac:dyDescent="0.2"/>
    <row r="46160" ht="10.199999999999999" hidden="1" x14ac:dyDescent="0.2"/>
    <row r="46161" ht="10.199999999999999" hidden="1" x14ac:dyDescent="0.2"/>
    <row r="46162" ht="10.199999999999999" hidden="1" x14ac:dyDescent="0.2"/>
    <row r="46163" ht="10.199999999999999" hidden="1" x14ac:dyDescent="0.2"/>
    <row r="46164" ht="10.199999999999999" hidden="1" x14ac:dyDescent="0.2"/>
    <row r="46165" ht="10.199999999999999" hidden="1" x14ac:dyDescent="0.2"/>
    <row r="46166" ht="10.199999999999999" hidden="1" x14ac:dyDescent="0.2"/>
    <row r="46167" ht="10.199999999999999" hidden="1" x14ac:dyDescent="0.2"/>
    <row r="46168" ht="10.199999999999999" hidden="1" x14ac:dyDescent="0.2"/>
    <row r="46169" ht="10.199999999999999" hidden="1" x14ac:dyDescent="0.2"/>
    <row r="46170" ht="10.199999999999999" hidden="1" x14ac:dyDescent="0.2"/>
    <row r="46171" ht="10.199999999999999" hidden="1" x14ac:dyDescent="0.2"/>
    <row r="46172" ht="10.199999999999999" hidden="1" x14ac:dyDescent="0.2"/>
    <row r="46173" ht="10.199999999999999" hidden="1" x14ac:dyDescent="0.2"/>
    <row r="46174" ht="10.199999999999999" hidden="1" x14ac:dyDescent="0.2"/>
    <row r="46175" ht="10.199999999999999" hidden="1" x14ac:dyDescent="0.2"/>
    <row r="46176" ht="10.199999999999999" hidden="1" x14ac:dyDescent="0.2"/>
    <row r="46177" ht="10.199999999999999" hidden="1" x14ac:dyDescent="0.2"/>
    <row r="46178" ht="10.199999999999999" hidden="1" x14ac:dyDescent="0.2"/>
    <row r="46179" ht="10.199999999999999" hidden="1" x14ac:dyDescent="0.2"/>
    <row r="46180" ht="10.199999999999999" hidden="1" x14ac:dyDescent="0.2"/>
    <row r="46181" ht="10.199999999999999" hidden="1" x14ac:dyDescent="0.2"/>
    <row r="46182" ht="10.199999999999999" hidden="1" x14ac:dyDescent="0.2"/>
    <row r="46183" ht="10.199999999999999" hidden="1" x14ac:dyDescent="0.2"/>
    <row r="46184" ht="10.199999999999999" hidden="1" x14ac:dyDescent="0.2"/>
    <row r="46185" ht="10.199999999999999" hidden="1" x14ac:dyDescent="0.2"/>
    <row r="46186" ht="10.199999999999999" hidden="1" x14ac:dyDescent="0.2"/>
    <row r="46187" ht="10.199999999999999" hidden="1" x14ac:dyDescent="0.2"/>
    <row r="46188" ht="10.199999999999999" hidden="1" x14ac:dyDescent="0.2"/>
    <row r="46189" ht="10.199999999999999" hidden="1" x14ac:dyDescent="0.2"/>
    <row r="46190" ht="10.199999999999999" hidden="1" x14ac:dyDescent="0.2"/>
    <row r="46191" ht="10.199999999999999" hidden="1" x14ac:dyDescent="0.2"/>
    <row r="46192" ht="10.199999999999999" hidden="1" x14ac:dyDescent="0.2"/>
    <row r="46193" ht="10.199999999999999" hidden="1" x14ac:dyDescent="0.2"/>
    <row r="46194" ht="10.199999999999999" hidden="1" x14ac:dyDescent="0.2"/>
    <row r="46195" ht="10.199999999999999" hidden="1" x14ac:dyDescent="0.2"/>
    <row r="46196" ht="10.199999999999999" hidden="1" x14ac:dyDescent="0.2"/>
    <row r="46197" ht="10.199999999999999" hidden="1" x14ac:dyDescent="0.2"/>
    <row r="46198" ht="10.199999999999999" hidden="1" x14ac:dyDescent="0.2"/>
    <row r="46199" ht="10.199999999999999" hidden="1" x14ac:dyDescent="0.2"/>
    <row r="46200" ht="10.199999999999999" hidden="1" x14ac:dyDescent="0.2"/>
    <row r="46201" ht="10.199999999999999" hidden="1" x14ac:dyDescent="0.2"/>
    <row r="46202" ht="10.199999999999999" hidden="1" x14ac:dyDescent="0.2"/>
    <row r="46203" ht="10.199999999999999" hidden="1" x14ac:dyDescent="0.2"/>
    <row r="46204" ht="10.199999999999999" hidden="1" x14ac:dyDescent="0.2"/>
    <row r="46205" ht="10.199999999999999" hidden="1" x14ac:dyDescent="0.2"/>
    <row r="46206" ht="10.199999999999999" hidden="1" x14ac:dyDescent="0.2"/>
    <row r="46207" ht="10.199999999999999" hidden="1" x14ac:dyDescent="0.2"/>
    <row r="46208" ht="10.199999999999999" hidden="1" x14ac:dyDescent="0.2"/>
    <row r="46209" ht="10.199999999999999" hidden="1" x14ac:dyDescent="0.2"/>
    <row r="46210" ht="10.199999999999999" hidden="1" x14ac:dyDescent="0.2"/>
    <row r="46211" ht="10.199999999999999" hidden="1" x14ac:dyDescent="0.2"/>
    <row r="46212" ht="10.199999999999999" hidden="1" x14ac:dyDescent="0.2"/>
    <row r="46213" ht="10.199999999999999" hidden="1" x14ac:dyDescent="0.2"/>
    <row r="46214" ht="10.199999999999999" hidden="1" x14ac:dyDescent="0.2"/>
    <row r="46215" ht="10.199999999999999" hidden="1" x14ac:dyDescent="0.2"/>
    <row r="46216" ht="10.199999999999999" hidden="1" x14ac:dyDescent="0.2"/>
    <row r="46217" ht="10.199999999999999" hidden="1" x14ac:dyDescent="0.2"/>
    <row r="46218" ht="10.199999999999999" hidden="1" x14ac:dyDescent="0.2"/>
    <row r="46219" ht="10.199999999999999" hidden="1" x14ac:dyDescent="0.2"/>
    <row r="46220" ht="10.199999999999999" hidden="1" x14ac:dyDescent="0.2"/>
    <row r="46221" ht="10.199999999999999" hidden="1" x14ac:dyDescent="0.2"/>
    <row r="46222" ht="10.199999999999999" hidden="1" x14ac:dyDescent="0.2"/>
    <row r="46223" ht="10.199999999999999" hidden="1" x14ac:dyDescent="0.2"/>
    <row r="46224" ht="10.199999999999999" hidden="1" x14ac:dyDescent="0.2"/>
    <row r="46225" ht="10.199999999999999" hidden="1" x14ac:dyDescent="0.2"/>
    <row r="46226" ht="10.199999999999999" hidden="1" x14ac:dyDescent="0.2"/>
    <row r="46227" ht="10.199999999999999" hidden="1" x14ac:dyDescent="0.2"/>
    <row r="46228" ht="10.199999999999999" hidden="1" x14ac:dyDescent="0.2"/>
    <row r="46229" ht="10.199999999999999" hidden="1" x14ac:dyDescent="0.2"/>
    <row r="46230" ht="10.199999999999999" hidden="1" x14ac:dyDescent="0.2"/>
    <row r="46231" ht="10.199999999999999" hidden="1" x14ac:dyDescent="0.2"/>
    <row r="46232" ht="10.199999999999999" hidden="1" x14ac:dyDescent="0.2"/>
    <row r="46233" ht="10.199999999999999" hidden="1" x14ac:dyDescent="0.2"/>
    <row r="46234" ht="10.199999999999999" hidden="1" x14ac:dyDescent="0.2"/>
    <row r="46235" ht="10.199999999999999" hidden="1" x14ac:dyDescent="0.2"/>
    <row r="46236" ht="10.199999999999999" hidden="1" x14ac:dyDescent="0.2"/>
    <row r="46237" ht="10.199999999999999" hidden="1" x14ac:dyDescent="0.2"/>
    <row r="46238" ht="10.199999999999999" hidden="1" x14ac:dyDescent="0.2"/>
    <row r="46239" ht="10.199999999999999" hidden="1" x14ac:dyDescent="0.2"/>
    <row r="46240" ht="10.199999999999999" hidden="1" x14ac:dyDescent="0.2"/>
    <row r="46241" ht="10.199999999999999" hidden="1" x14ac:dyDescent="0.2"/>
    <row r="46242" ht="10.199999999999999" hidden="1" x14ac:dyDescent="0.2"/>
    <row r="46243" ht="10.199999999999999" hidden="1" x14ac:dyDescent="0.2"/>
    <row r="46244" ht="10.199999999999999" hidden="1" x14ac:dyDescent="0.2"/>
    <row r="46245" ht="10.199999999999999" hidden="1" x14ac:dyDescent="0.2"/>
    <row r="46246" ht="10.199999999999999" hidden="1" x14ac:dyDescent="0.2"/>
    <row r="46247" ht="10.199999999999999" hidden="1" x14ac:dyDescent="0.2"/>
    <row r="46248" ht="10.199999999999999" hidden="1" x14ac:dyDescent="0.2"/>
    <row r="46249" ht="10.199999999999999" hidden="1" x14ac:dyDescent="0.2"/>
    <row r="46250" ht="10.199999999999999" hidden="1" x14ac:dyDescent="0.2"/>
    <row r="46251" ht="10.199999999999999" hidden="1" x14ac:dyDescent="0.2"/>
    <row r="46252" ht="10.199999999999999" hidden="1" x14ac:dyDescent="0.2"/>
    <row r="46253" ht="10.199999999999999" hidden="1" x14ac:dyDescent="0.2"/>
    <row r="46254" ht="10.199999999999999" hidden="1" x14ac:dyDescent="0.2"/>
    <row r="46255" ht="10.199999999999999" hidden="1" x14ac:dyDescent="0.2"/>
    <row r="46256" ht="10.199999999999999" hidden="1" x14ac:dyDescent="0.2"/>
    <row r="46257" ht="10.199999999999999" hidden="1" x14ac:dyDescent="0.2"/>
    <row r="46258" ht="10.199999999999999" hidden="1" x14ac:dyDescent="0.2"/>
    <row r="46259" ht="10.199999999999999" hidden="1" x14ac:dyDescent="0.2"/>
    <row r="46260" ht="10.199999999999999" hidden="1" x14ac:dyDescent="0.2"/>
    <row r="46261" ht="10.199999999999999" hidden="1" x14ac:dyDescent="0.2"/>
    <row r="46262" ht="10.199999999999999" hidden="1" x14ac:dyDescent="0.2"/>
    <row r="46263" ht="10.199999999999999" hidden="1" x14ac:dyDescent="0.2"/>
    <row r="46264" ht="10.199999999999999" hidden="1" x14ac:dyDescent="0.2"/>
    <row r="46265" ht="10.199999999999999" hidden="1" x14ac:dyDescent="0.2"/>
    <row r="46266" ht="10.199999999999999" hidden="1" x14ac:dyDescent="0.2"/>
    <row r="46267" ht="10.199999999999999" hidden="1" x14ac:dyDescent="0.2"/>
    <row r="46268" ht="10.199999999999999" hidden="1" x14ac:dyDescent="0.2"/>
    <row r="46269" ht="10.199999999999999" hidden="1" x14ac:dyDescent="0.2"/>
    <row r="46270" ht="10.199999999999999" hidden="1" x14ac:dyDescent="0.2"/>
    <row r="46271" ht="10.199999999999999" hidden="1" x14ac:dyDescent="0.2"/>
    <row r="46272" ht="10.199999999999999" hidden="1" x14ac:dyDescent="0.2"/>
    <row r="46273" ht="10.199999999999999" hidden="1" x14ac:dyDescent="0.2"/>
    <row r="46274" ht="10.199999999999999" hidden="1" x14ac:dyDescent="0.2"/>
    <row r="46275" ht="10.199999999999999" hidden="1" x14ac:dyDescent="0.2"/>
    <row r="46276" ht="10.199999999999999" hidden="1" x14ac:dyDescent="0.2"/>
    <row r="46277" ht="10.199999999999999" hidden="1" x14ac:dyDescent="0.2"/>
    <row r="46278" ht="10.199999999999999" hidden="1" x14ac:dyDescent="0.2"/>
    <row r="46279" ht="10.199999999999999" hidden="1" x14ac:dyDescent="0.2"/>
    <row r="46280" ht="10.199999999999999" hidden="1" x14ac:dyDescent="0.2"/>
    <row r="46281" ht="10.199999999999999" hidden="1" x14ac:dyDescent="0.2"/>
    <row r="46282" ht="10.199999999999999" hidden="1" x14ac:dyDescent="0.2"/>
    <row r="46283" ht="10.199999999999999" hidden="1" x14ac:dyDescent="0.2"/>
    <row r="46284" ht="10.199999999999999" hidden="1" x14ac:dyDescent="0.2"/>
    <row r="46285" ht="10.199999999999999" hidden="1" x14ac:dyDescent="0.2"/>
    <row r="46286" ht="10.199999999999999" hidden="1" x14ac:dyDescent="0.2"/>
    <row r="46287" ht="10.199999999999999" hidden="1" x14ac:dyDescent="0.2"/>
    <row r="46288" ht="10.199999999999999" hidden="1" x14ac:dyDescent="0.2"/>
    <row r="46289" ht="10.199999999999999" hidden="1" x14ac:dyDescent="0.2"/>
    <row r="46290" ht="10.199999999999999" hidden="1" x14ac:dyDescent="0.2"/>
    <row r="46291" ht="10.199999999999999" hidden="1" x14ac:dyDescent="0.2"/>
    <row r="46292" ht="10.199999999999999" hidden="1" x14ac:dyDescent="0.2"/>
    <row r="46293" ht="10.199999999999999" hidden="1" x14ac:dyDescent="0.2"/>
    <row r="46294" ht="10.199999999999999" hidden="1" x14ac:dyDescent="0.2"/>
    <row r="46295" ht="10.199999999999999" hidden="1" x14ac:dyDescent="0.2"/>
    <row r="46296" ht="10.199999999999999" hidden="1" x14ac:dyDescent="0.2"/>
    <row r="46297" ht="10.199999999999999" hidden="1" x14ac:dyDescent="0.2"/>
    <row r="46298" ht="10.199999999999999" hidden="1" x14ac:dyDescent="0.2"/>
    <row r="46299" ht="10.199999999999999" hidden="1" x14ac:dyDescent="0.2"/>
    <row r="46300" ht="10.199999999999999" hidden="1" x14ac:dyDescent="0.2"/>
    <row r="46301" ht="10.199999999999999" hidden="1" x14ac:dyDescent="0.2"/>
    <row r="46302" ht="10.199999999999999" hidden="1" x14ac:dyDescent="0.2"/>
    <row r="46303" ht="10.199999999999999" hidden="1" x14ac:dyDescent="0.2"/>
    <row r="46304" ht="10.199999999999999" hidden="1" x14ac:dyDescent="0.2"/>
    <row r="46305" ht="10.199999999999999" hidden="1" x14ac:dyDescent="0.2"/>
    <row r="46306" ht="10.199999999999999" hidden="1" x14ac:dyDescent="0.2"/>
    <row r="46307" ht="10.199999999999999" hidden="1" x14ac:dyDescent="0.2"/>
    <row r="46308" ht="10.199999999999999" hidden="1" x14ac:dyDescent="0.2"/>
    <row r="46309" ht="10.199999999999999" hidden="1" x14ac:dyDescent="0.2"/>
    <row r="46310" ht="10.199999999999999" hidden="1" x14ac:dyDescent="0.2"/>
    <row r="46311" ht="10.199999999999999" hidden="1" x14ac:dyDescent="0.2"/>
    <row r="46312" ht="10.199999999999999" hidden="1" x14ac:dyDescent="0.2"/>
    <row r="46313" ht="10.199999999999999" hidden="1" x14ac:dyDescent="0.2"/>
    <row r="46314" ht="10.199999999999999" hidden="1" x14ac:dyDescent="0.2"/>
    <row r="46315" ht="10.199999999999999" hidden="1" x14ac:dyDescent="0.2"/>
    <row r="46316" ht="10.199999999999999" hidden="1" x14ac:dyDescent="0.2"/>
    <row r="46317" ht="10.199999999999999" hidden="1" x14ac:dyDescent="0.2"/>
    <row r="46318" ht="10.199999999999999" hidden="1" x14ac:dyDescent="0.2"/>
    <row r="46319" ht="10.199999999999999" hidden="1" x14ac:dyDescent="0.2"/>
    <row r="46320" ht="10.199999999999999" hidden="1" x14ac:dyDescent="0.2"/>
    <row r="46321" ht="10.199999999999999" hidden="1" x14ac:dyDescent="0.2"/>
    <row r="46322" ht="10.199999999999999" hidden="1" x14ac:dyDescent="0.2"/>
    <row r="46323" ht="10.199999999999999" hidden="1" x14ac:dyDescent="0.2"/>
    <row r="46324" ht="10.199999999999999" hidden="1" x14ac:dyDescent="0.2"/>
    <row r="46325" ht="10.199999999999999" hidden="1" x14ac:dyDescent="0.2"/>
    <row r="46326" ht="10.199999999999999" hidden="1" x14ac:dyDescent="0.2"/>
    <row r="46327" ht="10.199999999999999" hidden="1" x14ac:dyDescent="0.2"/>
    <row r="46328" ht="10.199999999999999" hidden="1" x14ac:dyDescent="0.2"/>
    <row r="46329" ht="10.199999999999999" hidden="1" x14ac:dyDescent="0.2"/>
    <row r="46330" ht="10.199999999999999" hidden="1" x14ac:dyDescent="0.2"/>
    <row r="46331" ht="10.199999999999999" hidden="1" x14ac:dyDescent="0.2"/>
    <row r="46332" ht="10.199999999999999" hidden="1" x14ac:dyDescent="0.2"/>
    <row r="46333" ht="10.199999999999999" hidden="1" x14ac:dyDescent="0.2"/>
    <row r="46334" ht="10.199999999999999" hidden="1" x14ac:dyDescent="0.2"/>
    <row r="46335" ht="10.199999999999999" hidden="1" x14ac:dyDescent="0.2"/>
    <row r="46336" ht="10.199999999999999" hidden="1" x14ac:dyDescent="0.2"/>
    <row r="46337" ht="10.199999999999999" hidden="1" x14ac:dyDescent="0.2"/>
    <row r="46338" ht="10.199999999999999" hidden="1" x14ac:dyDescent="0.2"/>
    <row r="46339" ht="10.199999999999999" hidden="1" x14ac:dyDescent="0.2"/>
    <row r="46340" ht="10.199999999999999" hidden="1" x14ac:dyDescent="0.2"/>
    <row r="46341" ht="10.199999999999999" hidden="1" x14ac:dyDescent="0.2"/>
    <row r="46342" ht="10.199999999999999" hidden="1" x14ac:dyDescent="0.2"/>
    <row r="46343" ht="10.199999999999999" hidden="1" x14ac:dyDescent="0.2"/>
    <row r="46344" ht="10.199999999999999" hidden="1" x14ac:dyDescent="0.2"/>
    <row r="46345" ht="10.199999999999999" hidden="1" x14ac:dyDescent="0.2"/>
    <row r="46346" ht="10.199999999999999" hidden="1" x14ac:dyDescent="0.2"/>
    <row r="46347" ht="10.199999999999999" hidden="1" x14ac:dyDescent="0.2"/>
    <row r="46348" ht="10.199999999999999" hidden="1" x14ac:dyDescent="0.2"/>
    <row r="46349" ht="10.199999999999999" hidden="1" x14ac:dyDescent="0.2"/>
    <row r="46350" ht="10.199999999999999" hidden="1" x14ac:dyDescent="0.2"/>
    <row r="46351" ht="10.199999999999999" hidden="1" x14ac:dyDescent="0.2"/>
    <row r="46352" ht="10.199999999999999" hidden="1" x14ac:dyDescent="0.2"/>
    <row r="46353" ht="10.199999999999999" hidden="1" x14ac:dyDescent="0.2"/>
    <row r="46354" ht="10.199999999999999" hidden="1" x14ac:dyDescent="0.2"/>
    <row r="46355" ht="10.199999999999999" hidden="1" x14ac:dyDescent="0.2"/>
    <row r="46356" ht="10.199999999999999" hidden="1" x14ac:dyDescent="0.2"/>
    <row r="46357" ht="10.199999999999999" hidden="1" x14ac:dyDescent="0.2"/>
    <row r="46358" ht="10.199999999999999" hidden="1" x14ac:dyDescent="0.2"/>
    <row r="46359" ht="10.199999999999999" hidden="1" x14ac:dyDescent="0.2"/>
    <row r="46360" ht="10.199999999999999" hidden="1" x14ac:dyDescent="0.2"/>
    <row r="46361" ht="10.199999999999999" hidden="1" x14ac:dyDescent="0.2"/>
    <row r="46362" ht="10.199999999999999" hidden="1" x14ac:dyDescent="0.2"/>
    <row r="46363" ht="10.199999999999999" hidden="1" x14ac:dyDescent="0.2"/>
    <row r="46364" ht="10.199999999999999" hidden="1" x14ac:dyDescent="0.2"/>
    <row r="46365" ht="10.199999999999999" hidden="1" x14ac:dyDescent="0.2"/>
    <row r="46366" ht="10.199999999999999" hidden="1" x14ac:dyDescent="0.2"/>
    <row r="46367" ht="10.199999999999999" hidden="1" x14ac:dyDescent="0.2"/>
    <row r="46368" ht="10.199999999999999" hidden="1" x14ac:dyDescent="0.2"/>
    <row r="46369" ht="10.199999999999999" hidden="1" x14ac:dyDescent="0.2"/>
    <row r="46370" ht="10.199999999999999" hidden="1" x14ac:dyDescent="0.2"/>
    <row r="46371" ht="10.199999999999999" hidden="1" x14ac:dyDescent="0.2"/>
    <row r="46372" ht="10.199999999999999" hidden="1" x14ac:dyDescent="0.2"/>
    <row r="46373" ht="10.199999999999999" hidden="1" x14ac:dyDescent="0.2"/>
    <row r="46374" ht="10.199999999999999" hidden="1" x14ac:dyDescent="0.2"/>
    <row r="46375" ht="10.199999999999999" hidden="1" x14ac:dyDescent="0.2"/>
    <row r="46376" ht="10.199999999999999" hidden="1" x14ac:dyDescent="0.2"/>
    <row r="46377" ht="10.199999999999999" hidden="1" x14ac:dyDescent="0.2"/>
    <row r="46378" ht="10.199999999999999" hidden="1" x14ac:dyDescent="0.2"/>
    <row r="46379" ht="10.199999999999999" hidden="1" x14ac:dyDescent="0.2"/>
    <row r="46380" ht="10.199999999999999" hidden="1" x14ac:dyDescent="0.2"/>
    <row r="46381" ht="10.199999999999999" hidden="1" x14ac:dyDescent="0.2"/>
    <row r="46382" ht="10.199999999999999" hidden="1" x14ac:dyDescent="0.2"/>
    <row r="46383" ht="10.199999999999999" hidden="1" x14ac:dyDescent="0.2"/>
    <row r="46384" ht="10.199999999999999" hidden="1" x14ac:dyDescent="0.2"/>
    <row r="46385" ht="10.199999999999999" hidden="1" x14ac:dyDescent="0.2"/>
    <row r="46386" ht="10.199999999999999" hidden="1" x14ac:dyDescent="0.2"/>
    <row r="46387" ht="10.199999999999999" hidden="1" x14ac:dyDescent="0.2"/>
    <row r="46388" ht="10.199999999999999" hidden="1" x14ac:dyDescent="0.2"/>
    <row r="46389" ht="10.199999999999999" hidden="1" x14ac:dyDescent="0.2"/>
    <row r="46390" ht="10.199999999999999" hidden="1" x14ac:dyDescent="0.2"/>
    <row r="46391" ht="10.199999999999999" hidden="1" x14ac:dyDescent="0.2"/>
    <row r="46392" ht="10.199999999999999" hidden="1" x14ac:dyDescent="0.2"/>
    <row r="46393" ht="10.199999999999999" hidden="1" x14ac:dyDescent="0.2"/>
    <row r="46394" ht="10.199999999999999" hidden="1" x14ac:dyDescent="0.2"/>
    <row r="46395" ht="10.199999999999999" hidden="1" x14ac:dyDescent="0.2"/>
    <row r="46396" ht="10.199999999999999" hidden="1" x14ac:dyDescent="0.2"/>
    <row r="46397" ht="10.199999999999999" hidden="1" x14ac:dyDescent="0.2"/>
    <row r="46398" ht="10.199999999999999" hidden="1" x14ac:dyDescent="0.2"/>
    <row r="46399" ht="10.199999999999999" hidden="1" x14ac:dyDescent="0.2"/>
    <row r="46400" ht="10.199999999999999" hidden="1" x14ac:dyDescent="0.2"/>
    <row r="46401" ht="10.199999999999999" hidden="1" x14ac:dyDescent="0.2"/>
    <row r="46402" ht="10.199999999999999" hidden="1" x14ac:dyDescent="0.2"/>
    <row r="46403" ht="10.199999999999999" hidden="1" x14ac:dyDescent="0.2"/>
    <row r="46404" ht="10.199999999999999" hidden="1" x14ac:dyDescent="0.2"/>
    <row r="46405" ht="10.199999999999999" hidden="1" x14ac:dyDescent="0.2"/>
    <row r="46406" ht="10.199999999999999" hidden="1" x14ac:dyDescent="0.2"/>
    <row r="46407" ht="10.199999999999999" hidden="1" x14ac:dyDescent="0.2"/>
    <row r="46408" ht="10.199999999999999" hidden="1" x14ac:dyDescent="0.2"/>
    <row r="46409" ht="10.199999999999999" hidden="1" x14ac:dyDescent="0.2"/>
    <row r="46410" ht="10.199999999999999" hidden="1" x14ac:dyDescent="0.2"/>
    <row r="46411" ht="10.199999999999999" hidden="1" x14ac:dyDescent="0.2"/>
    <row r="46412" ht="10.199999999999999" hidden="1" x14ac:dyDescent="0.2"/>
    <row r="46413" ht="10.199999999999999" hidden="1" x14ac:dyDescent="0.2"/>
    <row r="46414" ht="10.199999999999999" hidden="1" x14ac:dyDescent="0.2"/>
    <row r="46415" ht="10.199999999999999" hidden="1" x14ac:dyDescent="0.2"/>
    <row r="46416" ht="10.199999999999999" hidden="1" x14ac:dyDescent="0.2"/>
    <row r="46417" ht="10.199999999999999" hidden="1" x14ac:dyDescent="0.2"/>
    <row r="46418" ht="10.199999999999999" hidden="1" x14ac:dyDescent="0.2"/>
    <row r="46419" ht="10.199999999999999" hidden="1" x14ac:dyDescent="0.2"/>
    <row r="46420" ht="10.199999999999999" hidden="1" x14ac:dyDescent="0.2"/>
    <row r="46421" ht="10.199999999999999" hidden="1" x14ac:dyDescent="0.2"/>
    <row r="46422" ht="10.199999999999999" hidden="1" x14ac:dyDescent="0.2"/>
    <row r="46423" ht="10.199999999999999" hidden="1" x14ac:dyDescent="0.2"/>
    <row r="46424" ht="10.199999999999999" hidden="1" x14ac:dyDescent="0.2"/>
    <row r="46425" ht="10.199999999999999" hidden="1" x14ac:dyDescent="0.2"/>
    <row r="46426" ht="10.199999999999999" hidden="1" x14ac:dyDescent="0.2"/>
    <row r="46427" ht="10.199999999999999" hidden="1" x14ac:dyDescent="0.2"/>
    <row r="46428" ht="10.199999999999999" hidden="1" x14ac:dyDescent="0.2"/>
    <row r="46429" ht="10.199999999999999" hidden="1" x14ac:dyDescent="0.2"/>
    <row r="46430" ht="10.199999999999999" hidden="1" x14ac:dyDescent="0.2"/>
    <row r="46431" ht="10.199999999999999" hidden="1" x14ac:dyDescent="0.2"/>
    <row r="46432" ht="10.199999999999999" hidden="1" x14ac:dyDescent="0.2"/>
    <row r="46433" ht="10.199999999999999" hidden="1" x14ac:dyDescent="0.2"/>
    <row r="46434" ht="10.199999999999999" hidden="1" x14ac:dyDescent="0.2"/>
    <row r="46435" ht="10.199999999999999" hidden="1" x14ac:dyDescent="0.2"/>
    <row r="46436" ht="10.199999999999999" hidden="1" x14ac:dyDescent="0.2"/>
    <row r="46437" ht="10.199999999999999" hidden="1" x14ac:dyDescent="0.2"/>
    <row r="46438" ht="10.199999999999999" hidden="1" x14ac:dyDescent="0.2"/>
    <row r="46439" ht="10.199999999999999" hidden="1" x14ac:dyDescent="0.2"/>
    <row r="46440" ht="10.199999999999999" hidden="1" x14ac:dyDescent="0.2"/>
    <row r="46441" ht="10.199999999999999" hidden="1" x14ac:dyDescent="0.2"/>
    <row r="46442" ht="10.199999999999999" hidden="1" x14ac:dyDescent="0.2"/>
    <row r="46443" ht="10.199999999999999" hidden="1" x14ac:dyDescent="0.2"/>
    <row r="46444" ht="10.199999999999999" hidden="1" x14ac:dyDescent="0.2"/>
    <row r="46445" ht="10.199999999999999" hidden="1" x14ac:dyDescent="0.2"/>
    <row r="46446" ht="10.199999999999999" hidden="1" x14ac:dyDescent="0.2"/>
    <row r="46447" ht="10.199999999999999" hidden="1" x14ac:dyDescent="0.2"/>
    <row r="46448" ht="10.199999999999999" hidden="1" x14ac:dyDescent="0.2"/>
    <row r="46449" ht="10.199999999999999" hidden="1" x14ac:dyDescent="0.2"/>
    <row r="46450" ht="10.199999999999999" hidden="1" x14ac:dyDescent="0.2"/>
    <row r="46451" ht="10.199999999999999" hidden="1" x14ac:dyDescent="0.2"/>
    <row r="46452" ht="10.199999999999999" hidden="1" x14ac:dyDescent="0.2"/>
    <row r="46453" ht="10.199999999999999" hidden="1" x14ac:dyDescent="0.2"/>
    <row r="46454" ht="10.199999999999999" hidden="1" x14ac:dyDescent="0.2"/>
    <row r="46455" ht="10.199999999999999" hidden="1" x14ac:dyDescent="0.2"/>
    <row r="46456" ht="10.199999999999999" hidden="1" x14ac:dyDescent="0.2"/>
    <row r="46457" ht="10.199999999999999" hidden="1" x14ac:dyDescent="0.2"/>
    <row r="46458" ht="10.199999999999999" hidden="1" x14ac:dyDescent="0.2"/>
    <row r="46459" ht="10.199999999999999" hidden="1" x14ac:dyDescent="0.2"/>
    <row r="46460" ht="10.199999999999999" hidden="1" x14ac:dyDescent="0.2"/>
    <row r="46461" ht="10.199999999999999" hidden="1" x14ac:dyDescent="0.2"/>
    <row r="46462" ht="10.199999999999999" hidden="1" x14ac:dyDescent="0.2"/>
    <row r="46463" ht="10.199999999999999" hidden="1" x14ac:dyDescent="0.2"/>
    <row r="46464" ht="10.199999999999999" hidden="1" x14ac:dyDescent="0.2"/>
    <row r="46465" ht="10.199999999999999" hidden="1" x14ac:dyDescent="0.2"/>
    <row r="46466" ht="10.199999999999999" hidden="1" x14ac:dyDescent="0.2"/>
    <row r="46467" ht="10.199999999999999" hidden="1" x14ac:dyDescent="0.2"/>
    <row r="46468" ht="10.199999999999999" hidden="1" x14ac:dyDescent="0.2"/>
    <row r="46469" ht="10.199999999999999" hidden="1" x14ac:dyDescent="0.2"/>
    <row r="46470" ht="10.199999999999999" hidden="1" x14ac:dyDescent="0.2"/>
    <row r="46471" ht="10.199999999999999" hidden="1" x14ac:dyDescent="0.2"/>
    <row r="46472" ht="10.199999999999999" hidden="1" x14ac:dyDescent="0.2"/>
    <row r="46473" ht="10.199999999999999" hidden="1" x14ac:dyDescent="0.2"/>
    <row r="46474" ht="10.199999999999999" hidden="1" x14ac:dyDescent="0.2"/>
    <row r="46475" ht="10.199999999999999" hidden="1" x14ac:dyDescent="0.2"/>
    <row r="46476" ht="10.199999999999999" hidden="1" x14ac:dyDescent="0.2"/>
    <row r="46477" ht="10.199999999999999" hidden="1" x14ac:dyDescent="0.2"/>
    <row r="46478" ht="10.199999999999999" hidden="1" x14ac:dyDescent="0.2"/>
    <row r="46479" ht="10.199999999999999" hidden="1" x14ac:dyDescent="0.2"/>
    <row r="46480" ht="10.199999999999999" hidden="1" x14ac:dyDescent="0.2"/>
    <row r="46481" ht="10.199999999999999" hidden="1" x14ac:dyDescent="0.2"/>
    <row r="46482" ht="10.199999999999999" hidden="1" x14ac:dyDescent="0.2"/>
    <row r="46483" ht="10.199999999999999" hidden="1" x14ac:dyDescent="0.2"/>
    <row r="46484" ht="10.199999999999999" hidden="1" x14ac:dyDescent="0.2"/>
    <row r="46485" ht="10.199999999999999" hidden="1" x14ac:dyDescent="0.2"/>
    <row r="46486" ht="10.199999999999999" hidden="1" x14ac:dyDescent="0.2"/>
    <row r="46487" ht="10.199999999999999" hidden="1" x14ac:dyDescent="0.2"/>
    <row r="46488" ht="10.199999999999999" hidden="1" x14ac:dyDescent="0.2"/>
    <row r="46489" ht="10.199999999999999" hidden="1" x14ac:dyDescent="0.2"/>
    <row r="46490" ht="10.199999999999999" hidden="1" x14ac:dyDescent="0.2"/>
    <row r="46491" ht="10.199999999999999" hidden="1" x14ac:dyDescent="0.2"/>
    <row r="46492" ht="10.199999999999999" hidden="1" x14ac:dyDescent="0.2"/>
    <row r="46493" ht="10.199999999999999" hidden="1" x14ac:dyDescent="0.2"/>
    <row r="46494" ht="10.199999999999999" hidden="1" x14ac:dyDescent="0.2"/>
    <row r="46495" ht="10.199999999999999" hidden="1" x14ac:dyDescent="0.2"/>
    <row r="46496" ht="10.199999999999999" hidden="1" x14ac:dyDescent="0.2"/>
    <row r="46497" ht="10.199999999999999" hidden="1" x14ac:dyDescent="0.2"/>
    <row r="46498" ht="10.199999999999999" hidden="1" x14ac:dyDescent="0.2"/>
    <row r="46499" ht="10.199999999999999" hidden="1" x14ac:dyDescent="0.2"/>
    <row r="46500" ht="10.199999999999999" hidden="1" x14ac:dyDescent="0.2"/>
    <row r="46501" ht="10.199999999999999" hidden="1" x14ac:dyDescent="0.2"/>
    <row r="46502" ht="10.199999999999999" hidden="1" x14ac:dyDescent="0.2"/>
    <row r="46503" ht="10.199999999999999" hidden="1" x14ac:dyDescent="0.2"/>
    <row r="46504" ht="10.199999999999999" hidden="1" x14ac:dyDescent="0.2"/>
    <row r="46505" ht="10.199999999999999" hidden="1" x14ac:dyDescent="0.2"/>
    <row r="46506" ht="10.199999999999999" hidden="1" x14ac:dyDescent="0.2"/>
    <row r="46507" ht="10.199999999999999" hidden="1" x14ac:dyDescent="0.2"/>
    <row r="46508" ht="10.199999999999999" hidden="1" x14ac:dyDescent="0.2"/>
    <row r="46509" ht="10.199999999999999" hidden="1" x14ac:dyDescent="0.2"/>
    <row r="46510" ht="10.199999999999999" hidden="1" x14ac:dyDescent="0.2"/>
    <row r="46511" ht="10.199999999999999" hidden="1" x14ac:dyDescent="0.2"/>
    <row r="46512" ht="10.199999999999999" hidden="1" x14ac:dyDescent="0.2"/>
    <row r="46513" ht="10.199999999999999" hidden="1" x14ac:dyDescent="0.2"/>
    <row r="46514" ht="10.199999999999999" hidden="1" x14ac:dyDescent="0.2"/>
    <row r="46515" ht="10.199999999999999" hidden="1" x14ac:dyDescent="0.2"/>
    <row r="46516" ht="10.199999999999999" hidden="1" x14ac:dyDescent="0.2"/>
    <row r="46517" ht="10.199999999999999" hidden="1" x14ac:dyDescent="0.2"/>
    <row r="46518" ht="10.199999999999999" hidden="1" x14ac:dyDescent="0.2"/>
    <row r="46519" ht="10.199999999999999" hidden="1" x14ac:dyDescent="0.2"/>
    <row r="46520" ht="10.199999999999999" hidden="1" x14ac:dyDescent="0.2"/>
    <row r="46521" ht="10.199999999999999" hidden="1" x14ac:dyDescent="0.2"/>
    <row r="46522" ht="10.199999999999999" hidden="1" x14ac:dyDescent="0.2"/>
    <row r="46523" ht="10.199999999999999" hidden="1" x14ac:dyDescent="0.2"/>
    <row r="46524" ht="10.199999999999999" hidden="1" x14ac:dyDescent="0.2"/>
    <row r="46525" ht="10.199999999999999" hidden="1" x14ac:dyDescent="0.2"/>
    <row r="46526" ht="10.199999999999999" hidden="1" x14ac:dyDescent="0.2"/>
    <row r="46527" ht="10.199999999999999" hidden="1" x14ac:dyDescent="0.2"/>
    <row r="46528" ht="10.199999999999999" hidden="1" x14ac:dyDescent="0.2"/>
    <row r="46529" ht="10.199999999999999" hidden="1" x14ac:dyDescent="0.2"/>
    <row r="46530" ht="10.199999999999999" hidden="1" x14ac:dyDescent="0.2"/>
    <row r="46531" ht="10.199999999999999" hidden="1" x14ac:dyDescent="0.2"/>
    <row r="46532" ht="10.199999999999999" hidden="1" x14ac:dyDescent="0.2"/>
    <row r="46533" ht="10.199999999999999" hidden="1" x14ac:dyDescent="0.2"/>
    <row r="46534" ht="10.199999999999999" hidden="1" x14ac:dyDescent="0.2"/>
    <row r="46535" ht="10.199999999999999" hidden="1" x14ac:dyDescent="0.2"/>
    <row r="46536" ht="10.199999999999999" hidden="1" x14ac:dyDescent="0.2"/>
    <row r="46537" ht="10.199999999999999" hidden="1" x14ac:dyDescent="0.2"/>
    <row r="46538" ht="10.199999999999999" hidden="1" x14ac:dyDescent="0.2"/>
    <row r="46539" ht="10.199999999999999" hidden="1" x14ac:dyDescent="0.2"/>
    <row r="46540" ht="10.199999999999999" hidden="1" x14ac:dyDescent="0.2"/>
    <row r="46541" ht="10.199999999999999" hidden="1" x14ac:dyDescent="0.2"/>
    <row r="46542" ht="10.199999999999999" hidden="1" x14ac:dyDescent="0.2"/>
    <row r="46543" ht="10.199999999999999" hidden="1" x14ac:dyDescent="0.2"/>
    <row r="46544" ht="10.199999999999999" hidden="1" x14ac:dyDescent="0.2"/>
    <row r="46545" ht="10.199999999999999" hidden="1" x14ac:dyDescent="0.2"/>
    <row r="46546" ht="10.199999999999999" hidden="1" x14ac:dyDescent="0.2"/>
    <row r="46547" ht="10.199999999999999" hidden="1" x14ac:dyDescent="0.2"/>
    <row r="46548" ht="10.199999999999999" hidden="1" x14ac:dyDescent="0.2"/>
    <row r="46549" ht="10.199999999999999" hidden="1" x14ac:dyDescent="0.2"/>
    <row r="46550" ht="10.199999999999999" hidden="1" x14ac:dyDescent="0.2"/>
    <row r="46551" ht="10.199999999999999" hidden="1" x14ac:dyDescent="0.2"/>
    <row r="46552" ht="10.199999999999999" hidden="1" x14ac:dyDescent="0.2"/>
    <row r="46553" ht="10.199999999999999" hidden="1" x14ac:dyDescent="0.2"/>
    <row r="46554" ht="10.199999999999999" hidden="1" x14ac:dyDescent="0.2"/>
    <row r="46555" ht="10.199999999999999" hidden="1" x14ac:dyDescent="0.2"/>
    <row r="46556" ht="10.199999999999999" hidden="1" x14ac:dyDescent="0.2"/>
    <row r="46557" ht="10.199999999999999" hidden="1" x14ac:dyDescent="0.2"/>
    <row r="46558" ht="10.199999999999999" hidden="1" x14ac:dyDescent="0.2"/>
    <row r="46559" ht="10.199999999999999" hidden="1" x14ac:dyDescent="0.2"/>
    <row r="46560" ht="10.199999999999999" hidden="1" x14ac:dyDescent="0.2"/>
    <row r="46561" ht="10.199999999999999" hidden="1" x14ac:dyDescent="0.2"/>
    <row r="46562" ht="10.199999999999999" hidden="1" x14ac:dyDescent="0.2"/>
    <row r="46563" ht="10.199999999999999" hidden="1" x14ac:dyDescent="0.2"/>
    <row r="46564" ht="10.199999999999999" hidden="1" x14ac:dyDescent="0.2"/>
    <row r="46565" ht="10.199999999999999" hidden="1" x14ac:dyDescent="0.2"/>
    <row r="46566" ht="10.199999999999999" hidden="1" x14ac:dyDescent="0.2"/>
    <row r="46567" ht="10.199999999999999" hidden="1" x14ac:dyDescent="0.2"/>
    <row r="46568" ht="10.199999999999999" hidden="1" x14ac:dyDescent="0.2"/>
    <row r="46569" ht="10.199999999999999" hidden="1" x14ac:dyDescent="0.2"/>
    <row r="46570" ht="10.199999999999999" hidden="1" x14ac:dyDescent="0.2"/>
    <row r="46571" ht="10.199999999999999" hidden="1" x14ac:dyDescent="0.2"/>
    <row r="46572" ht="10.199999999999999" hidden="1" x14ac:dyDescent="0.2"/>
    <row r="46573" ht="10.199999999999999" hidden="1" x14ac:dyDescent="0.2"/>
    <row r="46574" ht="10.199999999999999" hidden="1" x14ac:dyDescent="0.2"/>
    <row r="46575" ht="10.199999999999999" hidden="1" x14ac:dyDescent="0.2"/>
    <row r="46576" ht="10.199999999999999" hidden="1" x14ac:dyDescent="0.2"/>
    <row r="46577" ht="10.199999999999999" hidden="1" x14ac:dyDescent="0.2"/>
    <row r="46578" ht="10.199999999999999" hidden="1" x14ac:dyDescent="0.2"/>
    <row r="46579" ht="10.199999999999999" hidden="1" x14ac:dyDescent="0.2"/>
    <row r="46580" ht="10.199999999999999" hidden="1" x14ac:dyDescent="0.2"/>
    <row r="46581" ht="10.199999999999999" hidden="1" x14ac:dyDescent="0.2"/>
    <row r="46582" ht="10.199999999999999" hidden="1" x14ac:dyDescent="0.2"/>
    <row r="46583" ht="10.199999999999999" hidden="1" x14ac:dyDescent="0.2"/>
    <row r="46584" ht="10.199999999999999" hidden="1" x14ac:dyDescent="0.2"/>
    <row r="46585" ht="10.199999999999999" hidden="1" x14ac:dyDescent="0.2"/>
    <row r="46586" ht="10.199999999999999" hidden="1" x14ac:dyDescent="0.2"/>
    <row r="46587" ht="10.199999999999999" hidden="1" x14ac:dyDescent="0.2"/>
    <row r="46588" ht="10.199999999999999" hidden="1" x14ac:dyDescent="0.2"/>
    <row r="46589" ht="10.199999999999999" hidden="1" x14ac:dyDescent="0.2"/>
    <row r="46590" ht="10.199999999999999" hidden="1" x14ac:dyDescent="0.2"/>
    <row r="46591" ht="10.199999999999999" hidden="1" x14ac:dyDescent="0.2"/>
    <row r="46592" ht="10.199999999999999" hidden="1" x14ac:dyDescent="0.2"/>
    <row r="46593" ht="10.199999999999999" hidden="1" x14ac:dyDescent="0.2"/>
    <row r="46594" ht="10.199999999999999" hidden="1" x14ac:dyDescent="0.2"/>
    <row r="46595" ht="10.199999999999999" hidden="1" x14ac:dyDescent="0.2"/>
    <row r="46596" ht="10.199999999999999" hidden="1" x14ac:dyDescent="0.2"/>
    <row r="46597" ht="10.199999999999999" hidden="1" x14ac:dyDescent="0.2"/>
    <row r="46598" ht="10.199999999999999" hidden="1" x14ac:dyDescent="0.2"/>
    <row r="46599" ht="10.199999999999999" hidden="1" x14ac:dyDescent="0.2"/>
    <row r="46600" ht="10.199999999999999" hidden="1" x14ac:dyDescent="0.2"/>
    <row r="46601" ht="10.199999999999999" hidden="1" x14ac:dyDescent="0.2"/>
    <row r="46602" ht="10.199999999999999" hidden="1" x14ac:dyDescent="0.2"/>
    <row r="46603" ht="10.199999999999999" hidden="1" x14ac:dyDescent="0.2"/>
    <row r="46604" ht="10.199999999999999" hidden="1" x14ac:dyDescent="0.2"/>
    <row r="46605" ht="10.199999999999999" hidden="1" x14ac:dyDescent="0.2"/>
    <row r="46606" ht="10.199999999999999" hidden="1" x14ac:dyDescent="0.2"/>
    <row r="46607" ht="10.199999999999999" hidden="1" x14ac:dyDescent="0.2"/>
    <row r="46608" ht="10.199999999999999" hidden="1" x14ac:dyDescent="0.2"/>
    <row r="46609" ht="10.199999999999999" hidden="1" x14ac:dyDescent="0.2"/>
    <row r="46610" ht="10.199999999999999" hidden="1" x14ac:dyDescent="0.2"/>
    <row r="46611" ht="10.199999999999999" hidden="1" x14ac:dyDescent="0.2"/>
    <row r="46612" ht="10.199999999999999" hidden="1" x14ac:dyDescent="0.2"/>
    <row r="46613" ht="10.199999999999999" hidden="1" x14ac:dyDescent="0.2"/>
    <row r="46614" ht="10.199999999999999" hidden="1" x14ac:dyDescent="0.2"/>
    <row r="46615" ht="10.199999999999999" hidden="1" x14ac:dyDescent="0.2"/>
    <row r="46616" ht="10.199999999999999" hidden="1" x14ac:dyDescent="0.2"/>
    <row r="46617" ht="10.199999999999999" hidden="1" x14ac:dyDescent="0.2"/>
    <row r="46618" ht="10.199999999999999" hidden="1" x14ac:dyDescent="0.2"/>
    <row r="46619" ht="10.199999999999999" hidden="1" x14ac:dyDescent="0.2"/>
    <row r="46620" ht="10.199999999999999" hidden="1" x14ac:dyDescent="0.2"/>
    <row r="46621" ht="10.199999999999999" hidden="1" x14ac:dyDescent="0.2"/>
    <row r="46622" ht="10.199999999999999" hidden="1" x14ac:dyDescent="0.2"/>
    <row r="46623" ht="10.199999999999999" hidden="1" x14ac:dyDescent="0.2"/>
    <row r="46624" ht="10.199999999999999" hidden="1" x14ac:dyDescent="0.2"/>
    <row r="46625" ht="10.199999999999999" hidden="1" x14ac:dyDescent="0.2"/>
    <row r="46626" ht="10.199999999999999" hidden="1" x14ac:dyDescent="0.2"/>
    <row r="46627" ht="10.199999999999999" hidden="1" x14ac:dyDescent="0.2"/>
    <row r="46628" ht="10.199999999999999" hidden="1" x14ac:dyDescent="0.2"/>
    <row r="46629" ht="10.199999999999999" hidden="1" x14ac:dyDescent="0.2"/>
    <row r="46630" ht="10.199999999999999" hidden="1" x14ac:dyDescent="0.2"/>
    <row r="46631" ht="10.199999999999999" hidden="1" x14ac:dyDescent="0.2"/>
    <row r="46632" ht="10.199999999999999" hidden="1" x14ac:dyDescent="0.2"/>
    <row r="46633" ht="10.199999999999999" hidden="1" x14ac:dyDescent="0.2"/>
    <row r="46634" ht="10.199999999999999" hidden="1" x14ac:dyDescent="0.2"/>
    <row r="46635" ht="10.199999999999999" hidden="1" x14ac:dyDescent="0.2"/>
    <row r="46636" ht="10.199999999999999" hidden="1" x14ac:dyDescent="0.2"/>
    <row r="46637" ht="10.199999999999999" hidden="1" x14ac:dyDescent="0.2"/>
    <row r="46638" ht="10.199999999999999" hidden="1" x14ac:dyDescent="0.2"/>
    <row r="46639" ht="10.199999999999999" hidden="1" x14ac:dyDescent="0.2"/>
    <row r="46640" ht="10.199999999999999" hidden="1" x14ac:dyDescent="0.2"/>
    <row r="46641" ht="10.199999999999999" hidden="1" x14ac:dyDescent="0.2"/>
    <row r="46642" ht="10.199999999999999" hidden="1" x14ac:dyDescent="0.2"/>
    <row r="46643" ht="10.199999999999999" hidden="1" x14ac:dyDescent="0.2"/>
    <row r="46644" ht="10.199999999999999" hidden="1" x14ac:dyDescent="0.2"/>
    <row r="46645" ht="10.199999999999999" hidden="1" x14ac:dyDescent="0.2"/>
    <row r="46646" ht="10.199999999999999" hidden="1" x14ac:dyDescent="0.2"/>
    <row r="46647" ht="10.199999999999999" hidden="1" x14ac:dyDescent="0.2"/>
    <row r="46648" ht="10.199999999999999" hidden="1" x14ac:dyDescent="0.2"/>
    <row r="46649" ht="10.199999999999999" hidden="1" x14ac:dyDescent="0.2"/>
    <row r="46650" ht="10.199999999999999" hidden="1" x14ac:dyDescent="0.2"/>
    <row r="46651" ht="10.199999999999999" hidden="1" x14ac:dyDescent="0.2"/>
    <row r="46652" ht="10.199999999999999" hidden="1" x14ac:dyDescent="0.2"/>
    <row r="46653" ht="10.199999999999999" hidden="1" x14ac:dyDescent="0.2"/>
    <row r="46654" ht="10.199999999999999" hidden="1" x14ac:dyDescent="0.2"/>
    <row r="46655" ht="10.199999999999999" hidden="1" x14ac:dyDescent="0.2"/>
    <row r="46656" ht="10.199999999999999" hidden="1" x14ac:dyDescent="0.2"/>
    <row r="46657" ht="10.199999999999999" hidden="1" x14ac:dyDescent="0.2"/>
    <row r="46658" ht="10.199999999999999" hidden="1" x14ac:dyDescent="0.2"/>
    <row r="46659" ht="10.199999999999999" hidden="1" x14ac:dyDescent="0.2"/>
    <row r="46660" ht="10.199999999999999" hidden="1" x14ac:dyDescent="0.2"/>
    <row r="46661" ht="10.199999999999999" hidden="1" x14ac:dyDescent="0.2"/>
    <row r="46662" ht="10.199999999999999" hidden="1" x14ac:dyDescent="0.2"/>
    <row r="46663" ht="10.199999999999999" hidden="1" x14ac:dyDescent="0.2"/>
    <row r="46664" ht="10.199999999999999" hidden="1" x14ac:dyDescent="0.2"/>
    <row r="46665" ht="10.199999999999999" hidden="1" x14ac:dyDescent="0.2"/>
    <row r="46666" ht="10.199999999999999" hidden="1" x14ac:dyDescent="0.2"/>
    <row r="46667" ht="10.199999999999999" hidden="1" x14ac:dyDescent="0.2"/>
    <row r="46668" ht="10.199999999999999" hidden="1" x14ac:dyDescent="0.2"/>
    <row r="46669" ht="10.199999999999999" hidden="1" x14ac:dyDescent="0.2"/>
    <row r="46670" ht="10.199999999999999" hidden="1" x14ac:dyDescent="0.2"/>
    <row r="46671" ht="10.199999999999999" hidden="1" x14ac:dyDescent="0.2"/>
    <row r="46672" ht="10.199999999999999" hidden="1" x14ac:dyDescent="0.2"/>
    <row r="46673" ht="10.199999999999999" hidden="1" x14ac:dyDescent="0.2"/>
    <row r="46674" ht="10.199999999999999" hidden="1" x14ac:dyDescent="0.2"/>
    <row r="46675" ht="10.199999999999999" hidden="1" x14ac:dyDescent="0.2"/>
    <row r="46676" ht="10.199999999999999" hidden="1" x14ac:dyDescent="0.2"/>
    <row r="46677" ht="10.199999999999999" hidden="1" x14ac:dyDescent="0.2"/>
    <row r="46678" ht="10.199999999999999" hidden="1" x14ac:dyDescent="0.2"/>
    <row r="46679" ht="10.199999999999999" hidden="1" x14ac:dyDescent="0.2"/>
    <row r="46680" ht="10.199999999999999" hidden="1" x14ac:dyDescent="0.2"/>
    <row r="46681" ht="10.199999999999999" hidden="1" x14ac:dyDescent="0.2"/>
    <row r="46682" ht="10.199999999999999" hidden="1" x14ac:dyDescent="0.2"/>
    <row r="46683" ht="10.199999999999999" hidden="1" x14ac:dyDescent="0.2"/>
    <row r="46684" ht="10.199999999999999" hidden="1" x14ac:dyDescent="0.2"/>
    <row r="46685" ht="10.199999999999999" hidden="1" x14ac:dyDescent="0.2"/>
    <row r="46686" ht="10.199999999999999" hidden="1" x14ac:dyDescent="0.2"/>
    <row r="46687" ht="10.199999999999999" hidden="1" x14ac:dyDescent="0.2"/>
    <row r="46688" ht="10.199999999999999" hidden="1" x14ac:dyDescent="0.2"/>
    <row r="46689" ht="10.199999999999999" hidden="1" x14ac:dyDescent="0.2"/>
    <row r="46690" ht="10.199999999999999" hidden="1" x14ac:dyDescent="0.2"/>
    <row r="46691" ht="10.199999999999999" hidden="1" x14ac:dyDescent="0.2"/>
    <row r="46692" ht="10.199999999999999" hidden="1" x14ac:dyDescent="0.2"/>
    <row r="46693" ht="10.199999999999999" hidden="1" x14ac:dyDescent="0.2"/>
    <row r="46694" ht="10.199999999999999" hidden="1" x14ac:dyDescent="0.2"/>
    <row r="46695" ht="10.199999999999999" hidden="1" x14ac:dyDescent="0.2"/>
    <row r="46696" ht="10.199999999999999" hidden="1" x14ac:dyDescent="0.2"/>
    <row r="46697" ht="10.199999999999999" hidden="1" x14ac:dyDescent="0.2"/>
    <row r="46698" ht="10.199999999999999" hidden="1" x14ac:dyDescent="0.2"/>
    <row r="46699" ht="10.199999999999999" hidden="1" x14ac:dyDescent="0.2"/>
    <row r="46700" ht="10.199999999999999" hidden="1" x14ac:dyDescent="0.2"/>
    <row r="46701" ht="10.199999999999999" hidden="1" x14ac:dyDescent="0.2"/>
    <row r="46702" ht="10.199999999999999" hidden="1" x14ac:dyDescent="0.2"/>
    <row r="46703" ht="10.199999999999999" hidden="1" x14ac:dyDescent="0.2"/>
    <row r="46704" ht="10.199999999999999" hidden="1" x14ac:dyDescent="0.2"/>
    <row r="46705" ht="10.199999999999999" hidden="1" x14ac:dyDescent="0.2"/>
    <row r="46706" ht="10.199999999999999" hidden="1" x14ac:dyDescent="0.2"/>
    <row r="46707" ht="10.199999999999999" hidden="1" x14ac:dyDescent="0.2"/>
    <row r="46708" ht="10.199999999999999" hidden="1" x14ac:dyDescent="0.2"/>
    <row r="46709" ht="10.199999999999999" hidden="1" x14ac:dyDescent="0.2"/>
    <row r="46710" ht="10.199999999999999" hidden="1" x14ac:dyDescent="0.2"/>
    <row r="46711" ht="10.199999999999999" hidden="1" x14ac:dyDescent="0.2"/>
    <row r="46712" ht="10.199999999999999" hidden="1" x14ac:dyDescent="0.2"/>
    <row r="46713" ht="10.199999999999999" hidden="1" x14ac:dyDescent="0.2"/>
    <row r="46714" ht="10.199999999999999" hidden="1" x14ac:dyDescent="0.2"/>
    <row r="46715" ht="10.199999999999999" hidden="1" x14ac:dyDescent="0.2"/>
    <row r="46716" ht="10.199999999999999" hidden="1" x14ac:dyDescent="0.2"/>
    <row r="46717" ht="10.199999999999999" hidden="1" x14ac:dyDescent="0.2"/>
    <row r="46718" ht="10.199999999999999" hidden="1" x14ac:dyDescent="0.2"/>
    <row r="46719" ht="10.199999999999999" hidden="1" x14ac:dyDescent="0.2"/>
    <row r="46720" ht="10.199999999999999" hidden="1" x14ac:dyDescent="0.2"/>
    <row r="46721" ht="10.199999999999999" hidden="1" x14ac:dyDescent="0.2"/>
    <row r="46722" ht="10.199999999999999" hidden="1" x14ac:dyDescent="0.2"/>
    <row r="46723" ht="10.199999999999999" hidden="1" x14ac:dyDescent="0.2"/>
    <row r="46724" ht="10.199999999999999" hidden="1" x14ac:dyDescent="0.2"/>
    <row r="46725" ht="10.199999999999999" hidden="1" x14ac:dyDescent="0.2"/>
    <row r="46726" ht="10.199999999999999" hidden="1" x14ac:dyDescent="0.2"/>
    <row r="46727" ht="10.199999999999999" hidden="1" x14ac:dyDescent="0.2"/>
    <row r="46728" ht="10.199999999999999" hidden="1" x14ac:dyDescent="0.2"/>
    <row r="46729" ht="10.199999999999999" hidden="1" x14ac:dyDescent="0.2"/>
    <row r="46730" ht="10.199999999999999" hidden="1" x14ac:dyDescent="0.2"/>
    <row r="46731" ht="10.199999999999999" hidden="1" x14ac:dyDescent="0.2"/>
    <row r="46732" ht="10.199999999999999" hidden="1" x14ac:dyDescent="0.2"/>
    <row r="46733" ht="10.199999999999999" hidden="1" x14ac:dyDescent="0.2"/>
    <row r="46734" ht="10.199999999999999" hidden="1" x14ac:dyDescent="0.2"/>
    <row r="46735" ht="10.199999999999999" hidden="1" x14ac:dyDescent="0.2"/>
    <row r="46736" ht="10.199999999999999" hidden="1" x14ac:dyDescent="0.2"/>
    <row r="46737" ht="10.199999999999999" hidden="1" x14ac:dyDescent="0.2"/>
    <row r="46738" ht="10.199999999999999" hidden="1" x14ac:dyDescent="0.2"/>
    <row r="46739" ht="10.199999999999999" hidden="1" x14ac:dyDescent="0.2"/>
    <row r="46740" ht="10.199999999999999" hidden="1" x14ac:dyDescent="0.2"/>
    <row r="46741" ht="10.199999999999999" hidden="1" x14ac:dyDescent="0.2"/>
    <row r="46742" ht="10.199999999999999" hidden="1" x14ac:dyDescent="0.2"/>
    <row r="46743" ht="10.199999999999999" hidden="1" x14ac:dyDescent="0.2"/>
    <row r="46744" ht="10.199999999999999" hidden="1" x14ac:dyDescent="0.2"/>
    <row r="46745" ht="10.199999999999999" hidden="1" x14ac:dyDescent="0.2"/>
    <row r="46746" ht="10.199999999999999" hidden="1" x14ac:dyDescent="0.2"/>
    <row r="46747" ht="10.199999999999999" hidden="1" x14ac:dyDescent="0.2"/>
    <row r="46748" ht="10.199999999999999" hidden="1" x14ac:dyDescent="0.2"/>
    <row r="46749" ht="10.199999999999999" hidden="1" x14ac:dyDescent="0.2"/>
    <row r="46750" ht="10.199999999999999" hidden="1" x14ac:dyDescent="0.2"/>
    <row r="46751" ht="10.199999999999999" hidden="1" x14ac:dyDescent="0.2"/>
    <row r="46752" ht="10.199999999999999" hidden="1" x14ac:dyDescent="0.2"/>
    <row r="46753" ht="10.199999999999999" hidden="1" x14ac:dyDescent="0.2"/>
    <row r="46754" ht="10.199999999999999" hidden="1" x14ac:dyDescent="0.2"/>
    <row r="46755" ht="10.199999999999999" hidden="1" x14ac:dyDescent="0.2"/>
    <row r="46756" ht="10.199999999999999" hidden="1" x14ac:dyDescent="0.2"/>
    <row r="46757" ht="10.199999999999999" hidden="1" x14ac:dyDescent="0.2"/>
    <row r="46758" ht="10.199999999999999" hidden="1" x14ac:dyDescent="0.2"/>
    <row r="46759" ht="10.199999999999999" hidden="1" x14ac:dyDescent="0.2"/>
    <row r="46760" ht="10.199999999999999" hidden="1" x14ac:dyDescent="0.2"/>
    <row r="46761" ht="10.199999999999999" hidden="1" x14ac:dyDescent="0.2"/>
    <row r="46762" ht="10.199999999999999" hidden="1" x14ac:dyDescent="0.2"/>
    <row r="46763" ht="10.199999999999999" hidden="1" x14ac:dyDescent="0.2"/>
    <row r="46764" ht="10.199999999999999" hidden="1" x14ac:dyDescent="0.2"/>
    <row r="46765" ht="10.199999999999999" hidden="1" x14ac:dyDescent="0.2"/>
    <row r="46766" ht="10.199999999999999" hidden="1" x14ac:dyDescent="0.2"/>
    <row r="46767" ht="10.199999999999999" hidden="1" x14ac:dyDescent="0.2"/>
    <row r="46768" ht="10.199999999999999" hidden="1" x14ac:dyDescent="0.2"/>
    <row r="46769" ht="10.199999999999999" hidden="1" x14ac:dyDescent="0.2"/>
    <row r="46770" ht="10.199999999999999" hidden="1" x14ac:dyDescent="0.2"/>
    <row r="46771" ht="10.199999999999999" hidden="1" x14ac:dyDescent="0.2"/>
    <row r="46772" ht="10.199999999999999" hidden="1" x14ac:dyDescent="0.2"/>
    <row r="46773" ht="10.199999999999999" hidden="1" x14ac:dyDescent="0.2"/>
    <row r="46774" ht="10.199999999999999" hidden="1" x14ac:dyDescent="0.2"/>
    <row r="46775" ht="10.199999999999999" hidden="1" x14ac:dyDescent="0.2"/>
    <row r="46776" ht="10.199999999999999" hidden="1" x14ac:dyDescent="0.2"/>
    <row r="46777" ht="10.199999999999999" hidden="1" x14ac:dyDescent="0.2"/>
    <row r="46778" ht="10.199999999999999" hidden="1" x14ac:dyDescent="0.2"/>
    <row r="46779" ht="10.199999999999999" hidden="1" x14ac:dyDescent="0.2"/>
    <row r="46780" ht="10.199999999999999" hidden="1" x14ac:dyDescent="0.2"/>
    <row r="46781" ht="10.199999999999999" hidden="1" x14ac:dyDescent="0.2"/>
    <row r="46782" ht="10.199999999999999" hidden="1" x14ac:dyDescent="0.2"/>
    <row r="46783" ht="10.199999999999999" hidden="1" x14ac:dyDescent="0.2"/>
    <row r="46784" ht="10.199999999999999" hidden="1" x14ac:dyDescent="0.2"/>
    <row r="46785" ht="10.199999999999999" hidden="1" x14ac:dyDescent="0.2"/>
    <row r="46786" ht="10.199999999999999" hidden="1" x14ac:dyDescent="0.2"/>
    <row r="46787" ht="10.199999999999999" hidden="1" x14ac:dyDescent="0.2"/>
    <row r="46788" ht="10.199999999999999" hidden="1" x14ac:dyDescent="0.2"/>
    <row r="46789" ht="10.199999999999999" hidden="1" x14ac:dyDescent="0.2"/>
    <row r="46790" ht="10.199999999999999" hidden="1" x14ac:dyDescent="0.2"/>
    <row r="46791" ht="10.199999999999999" hidden="1" x14ac:dyDescent="0.2"/>
    <row r="46792" ht="10.199999999999999" hidden="1" x14ac:dyDescent="0.2"/>
    <row r="46793" ht="10.199999999999999" hidden="1" x14ac:dyDescent="0.2"/>
    <row r="46794" ht="10.199999999999999" hidden="1" x14ac:dyDescent="0.2"/>
    <row r="46795" ht="10.199999999999999" hidden="1" x14ac:dyDescent="0.2"/>
    <row r="46796" ht="10.199999999999999" hidden="1" x14ac:dyDescent="0.2"/>
    <row r="46797" ht="10.199999999999999" hidden="1" x14ac:dyDescent="0.2"/>
    <row r="46798" ht="10.199999999999999" hidden="1" x14ac:dyDescent="0.2"/>
    <row r="46799" ht="10.199999999999999" hidden="1" x14ac:dyDescent="0.2"/>
    <row r="46800" ht="10.199999999999999" hidden="1" x14ac:dyDescent="0.2"/>
    <row r="46801" ht="10.199999999999999" hidden="1" x14ac:dyDescent="0.2"/>
    <row r="46802" ht="10.199999999999999" hidden="1" x14ac:dyDescent="0.2"/>
    <row r="46803" ht="10.199999999999999" hidden="1" x14ac:dyDescent="0.2"/>
    <row r="46804" ht="10.199999999999999" hidden="1" x14ac:dyDescent="0.2"/>
    <row r="46805" ht="10.199999999999999" hidden="1" x14ac:dyDescent="0.2"/>
    <row r="46806" ht="10.199999999999999" hidden="1" x14ac:dyDescent="0.2"/>
    <row r="46807" ht="10.199999999999999" hidden="1" x14ac:dyDescent="0.2"/>
    <row r="46808" ht="10.199999999999999" hidden="1" x14ac:dyDescent="0.2"/>
    <row r="46809" ht="10.199999999999999" hidden="1" x14ac:dyDescent="0.2"/>
    <row r="46810" ht="10.199999999999999" hidden="1" x14ac:dyDescent="0.2"/>
    <row r="46811" ht="10.199999999999999" hidden="1" x14ac:dyDescent="0.2"/>
    <row r="46812" ht="10.199999999999999" hidden="1" x14ac:dyDescent="0.2"/>
    <row r="46813" ht="10.199999999999999" hidden="1" x14ac:dyDescent="0.2"/>
    <row r="46814" ht="10.199999999999999" hidden="1" x14ac:dyDescent="0.2"/>
    <row r="46815" ht="10.199999999999999" hidden="1" x14ac:dyDescent="0.2"/>
    <row r="46816" ht="10.199999999999999" hidden="1" x14ac:dyDescent="0.2"/>
    <row r="46817" ht="10.199999999999999" hidden="1" x14ac:dyDescent="0.2"/>
    <row r="46818" ht="10.199999999999999" hidden="1" x14ac:dyDescent="0.2"/>
    <row r="46819" ht="10.199999999999999" hidden="1" x14ac:dyDescent="0.2"/>
    <row r="46820" ht="10.199999999999999" hidden="1" x14ac:dyDescent="0.2"/>
    <row r="46821" ht="10.199999999999999" hidden="1" x14ac:dyDescent="0.2"/>
    <row r="46822" ht="10.199999999999999" hidden="1" x14ac:dyDescent="0.2"/>
    <row r="46823" ht="10.199999999999999" hidden="1" x14ac:dyDescent="0.2"/>
    <row r="46824" ht="10.199999999999999" hidden="1" x14ac:dyDescent="0.2"/>
    <row r="46825" ht="10.199999999999999" hidden="1" x14ac:dyDescent="0.2"/>
    <row r="46826" ht="10.199999999999999" hidden="1" x14ac:dyDescent="0.2"/>
    <row r="46827" ht="10.199999999999999" hidden="1" x14ac:dyDescent="0.2"/>
    <row r="46828" ht="10.199999999999999" hidden="1" x14ac:dyDescent="0.2"/>
    <row r="46829" ht="10.199999999999999" hidden="1" x14ac:dyDescent="0.2"/>
    <row r="46830" ht="10.199999999999999" hidden="1" x14ac:dyDescent="0.2"/>
    <row r="46831" ht="10.199999999999999" hidden="1" x14ac:dyDescent="0.2"/>
    <row r="46832" ht="10.199999999999999" hidden="1" x14ac:dyDescent="0.2"/>
    <row r="46833" ht="10.199999999999999" hidden="1" x14ac:dyDescent="0.2"/>
    <row r="46834" ht="10.199999999999999" hidden="1" x14ac:dyDescent="0.2"/>
    <row r="46835" ht="10.199999999999999" hidden="1" x14ac:dyDescent="0.2"/>
    <row r="46836" ht="10.199999999999999" hidden="1" x14ac:dyDescent="0.2"/>
    <row r="46837" ht="10.199999999999999" hidden="1" x14ac:dyDescent="0.2"/>
    <row r="46838" ht="10.199999999999999" hidden="1" x14ac:dyDescent="0.2"/>
    <row r="46839" ht="10.199999999999999" hidden="1" x14ac:dyDescent="0.2"/>
    <row r="46840" ht="10.199999999999999" hidden="1" x14ac:dyDescent="0.2"/>
    <row r="46841" ht="10.199999999999999" hidden="1" x14ac:dyDescent="0.2"/>
    <row r="46842" ht="10.199999999999999" hidden="1" x14ac:dyDescent="0.2"/>
    <row r="46843" ht="10.199999999999999" hidden="1" x14ac:dyDescent="0.2"/>
    <row r="46844" ht="10.199999999999999" hidden="1" x14ac:dyDescent="0.2"/>
    <row r="46845" ht="10.199999999999999" hidden="1" x14ac:dyDescent="0.2"/>
    <row r="46846" ht="10.199999999999999" hidden="1" x14ac:dyDescent="0.2"/>
    <row r="46847" ht="10.199999999999999" hidden="1" x14ac:dyDescent="0.2"/>
    <row r="46848" ht="10.199999999999999" hidden="1" x14ac:dyDescent="0.2"/>
    <row r="46849" ht="10.199999999999999" hidden="1" x14ac:dyDescent="0.2"/>
    <row r="46850" ht="10.199999999999999" hidden="1" x14ac:dyDescent="0.2"/>
    <row r="46851" ht="10.199999999999999" hidden="1" x14ac:dyDescent="0.2"/>
    <row r="46852" ht="10.199999999999999" hidden="1" x14ac:dyDescent="0.2"/>
    <row r="46853" ht="10.199999999999999" hidden="1" x14ac:dyDescent="0.2"/>
    <row r="46854" ht="10.199999999999999" hidden="1" x14ac:dyDescent="0.2"/>
    <row r="46855" ht="10.199999999999999" hidden="1" x14ac:dyDescent="0.2"/>
    <row r="46856" ht="10.199999999999999" hidden="1" x14ac:dyDescent="0.2"/>
    <row r="46857" ht="10.199999999999999" hidden="1" x14ac:dyDescent="0.2"/>
    <row r="46858" ht="10.199999999999999" hidden="1" x14ac:dyDescent="0.2"/>
    <row r="46859" ht="10.199999999999999" hidden="1" x14ac:dyDescent="0.2"/>
    <row r="46860" ht="10.199999999999999" hidden="1" x14ac:dyDescent="0.2"/>
    <row r="46861" ht="10.199999999999999" hidden="1" x14ac:dyDescent="0.2"/>
    <row r="46862" ht="10.199999999999999" hidden="1" x14ac:dyDescent="0.2"/>
    <row r="46863" ht="10.199999999999999" hidden="1" x14ac:dyDescent="0.2"/>
    <row r="46864" ht="10.199999999999999" hidden="1" x14ac:dyDescent="0.2"/>
    <row r="46865" ht="10.199999999999999" hidden="1" x14ac:dyDescent="0.2"/>
    <row r="46866" ht="10.199999999999999" hidden="1" x14ac:dyDescent="0.2"/>
    <row r="46867" ht="10.199999999999999" hidden="1" x14ac:dyDescent="0.2"/>
    <row r="46868" ht="10.199999999999999" hidden="1" x14ac:dyDescent="0.2"/>
    <row r="46869" ht="10.199999999999999" hidden="1" x14ac:dyDescent="0.2"/>
    <row r="46870" ht="10.199999999999999" hidden="1" x14ac:dyDescent="0.2"/>
    <row r="46871" ht="10.199999999999999" hidden="1" x14ac:dyDescent="0.2"/>
    <row r="46872" ht="10.199999999999999" hidden="1" x14ac:dyDescent="0.2"/>
    <row r="46873" ht="10.199999999999999" hidden="1" x14ac:dyDescent="0.2"/>
    <row r="46874" ht="10.199999999999999" hidden="1" x14ac:dyDescent="0.2"/>
    <row r="46875" ht="10.199999999999999" hidden="1" x14ac:dyDescent="0.2"/>
    <row r="46876" ht="10.199999999999999" hidden="1" x14ac:dyDescent="0.2"/>
    <row r="46877" ht="10.199999999999999" hidden="1" x14ac:dyDescent="0.2"/>
    <row r="46878" ht="10.199999999999999" hidden="1" x14ac:dyDescent="0.2"/>
    <row r="46879" ht="10.199999999999999" hidden="1" x14ac:dyDescent="0.2"/>
    <row r="46880" ht="10.199999999999999" hidden="1" x14ac:dyDescent="0.2"/>
    <row r="46881" ht="10.199999999999999" hidden="1" x14ac:dyDescent="0.2"/>
    <row r="46882" ht="10.199999999999999" hidden="1" x14ac:dyDescent="0.2"/>
    <row r="46883" ht="10.199999999999999" hidden="1" x14ac:dyDescent="0.2"/>
    <row r="46884" ht="10.199999999999999" hidden="1" x14ac:dyDescent="0.2"/>
    <row r="46885" ht="10.199999999999999" hidden="1" x14ac:dyDescent="0.2"/>
    <row r="46886" ht="10.199999999999999" hidden="1" x14ac:dyDescent="0.2"/>
    <row r="46887" ht="10.199999999999999" hidden="1" x14ac:dyDescent="0.2"/>
    <row r="46888" ht="10.199999999999999" hidden="1" x14ac:dyDescent="0.2"/>
    <row r="46889" ht="10.199999999999999" hidden="1" x14ac:dyDescent="0.2"/>
    <row r="46890" ht="10.199999999999999" hidden="1" x14ac:dyDescent="0.2"/>
    <row r="46891" ht="10.199999999999999" hidden="1" x14ac:dyDescent="0.2"/>
    <row r="46892" ht="10.199999999999999" hidden="1" x14ac:dyDescent="0.2"/>
    <row r="46893" ht="10.199999999999999" hidden="1" x14ac:dyDescent="0.2"/>
    <row r="46894" ht="10.199999999999999" hidden="1" x14ac:dyDescent="0.2"/>
    <row r="46895" ht="10.199999999999999" hidden="1" x14ac:dyDescent="0.2"/>
    <row r="46896" ht="10.199999999999999" hidden="1" x14ac:dyDescent="0.2"/>
    <row r="46897" ht="10.199999999999999" hidden="1" x14ac:dyDescent="0.2"/>
    <row r="46898" ht="10.199999999999999" hidden="1" x14ac:dyDescent="0.2"/>
    <row r="46899" ht="10.199999999999999" hidden="1" x14ac:dyDescent="0.2"/>
    <row r="46900" ht="10.199999999999999" hidden="1" x14ac:dyDescent="0.2"/>
    <row r="46901" ht="10.199999999999999" hidden="1" x14ac:dyDescent="0.2"/>
    <row r="46902" ht="10.199999999999999" hidden="1" x14ac:dyDescent="0.2"/>
    <row r="46903" ht="10.199999999999999" hidden="1" x14ac:dyDescent="0.2"/>
    <row r="46904" ht="10.199999999999999" hidden="1" x14ac:dyDescent="0.2"/>
    <row r="46905" ht="10.199999999999999" hidden="1" x14ac:dyDescent="0.2"/>
    <row r="46906" ht="10.199999999999999" hidden="1" x14ac:dyDescent="0.2"/>
    <row r="46907" ht="10.199999999999999" hidden="1" x14ac:dyDescent="0.2"/>
    <row r="46908" ht="10.199999999999999" hidden="1" x14ac:dyDescent="0.2"/>
    <row r="46909" ht="10.199999999999999" hidden="1" x14ac:dyDescent="0.2"/>
    <row r="46910" ht="10.199999999999999" hidden="1" x14ac:dyDescent="0.2"/>
    <row r="46911" ht="10.199999999999999" hidden="1" x14ac:dyDescent="0.2"/>
    <row r="46912" ht="10.199999999999999" hidden="1" x14ac:dyDescent="0.2"/>
    <row r="46913" ht="10.199999999999999" hidden="1" x14ac:dyDescent="0.2"/>
    <row r="46914" ht="10.199999999999999" hidden="1" x14ac:dyDescent="0.2"/>
    <row r="46915" ht="10.199999999999999" hidden="1" x14ac:dyDescent="0.2"/>
    <row r="46916" ht="10.199999999999999" hidden="1" x14ac:dyDescent="0.2"/>
    <row r="46917" ht="10.199999999999999" hidden="1" x14ac:dyDescent="0.2"/>
    <row r="46918" ht="10.199999999999999" hidden="1" x14ac:dyDescent="0.2"/>
    <row r="46919" ht="10.199999999999999" hidden="1" x14ac:dyDescent="0.2"/>
    <row r="46920" ht="10.199999999999999" hidden="1" x14ac:dyDescent="0.2"/>
    <row r="46921" ht="10.199999999999999" hidden="1" x14ac:dyDescent="0.2"/>
    <row r="46922" ht="10.199999999999999" hidden="1" x14ac:dyDescent="0.2"/>
    <row r="46923" ht="10.199999999999999" hidden="1" x14ac:dyDescent="0.2"/>
    <row r="46924" ht="10.199999999999999" hidden="1" x14ac:dyDescent="0.2"/>
    <row r="46925" ht="10.199999999999999" hidden="1" x14ac:dyDescent="0.2"/>
    <row r="46926" ht="10.199999999999999" hidden="1" x14ac:dyDescent="0.2"/>
    <row r="46927" ht="10.199999999999999" hidden="1" x14ac:dyDescent="0.2"/>
    <row r="46928" ht="10.199999999999999" hidden="1" x14ac:dyDescent="0.2"/>
    <row r="46929" ht="10.199999999999999" hidden="1" x14ac:dyDescent="0.2"/>
    <row r="46930" ht="10.199999999999999" hidden="1" x14ac:dyDescent="0.2"/>
    <row r="46931" ht="10.199999999999999" hidden="1" x14ac:dyDescent="0.2"/>
    <row r="46932" ht="10.199999999999999" hidden="1" x14ac:dyDescent="0.2"/>
    <row r="46933" ht="10.199999999999999" hidden="1" x14ac:dyDescent="0.2"/>
    <row r="46934" ht="10.199999999999999" hidden="1" x14ac:dyDescent="0.2"/>
    <row r="46935" ht="10.199999999999999" hidden="1" x14ac:dyDescent="0.2"/>
    <row r="46936" ht="10.199999999999999" hidden="1" x14ac:dyDescent="0.2"/>
    <row r="46937" ht="10.199999999999999" hidden="1" x14ac:dyDescent="0.2"/>
    <row r="46938" ht="10.199999999999999" hidden="1" x14ac:dyDescent="0.2"/>
    <row r="46939" ht="10.199999999999999" hidden="1" x14ac:dyDescent="0.2"/>
    <row r="46940" ht="10.199999999999999" hidden="1" x14ac:dyDescent="0.2"/>
    <row r="46941" ht="10.199999999999999" hidden="1" x14ac:dyDescent="0.2"/>
    <row r="46942" ht="10.199999999999999" hidden="1" x14ac:dyDescent="0.2"/>
    <row r="46943" ht="10.199999999999999" hidden="1" x14ac:dyDescent="0.2"/>
    <row r="46944" ht="10.199999999999999" hidden="1" x14ac:dyDescent="0.2"/>
    <row r="46945" ht="10.199999999999999" hidden="1" x14ac:dyDescent="0.2"/>
    <row r="46946" ht="10.199999999999999" hidden="1" x14ac:dyDescent="0.2"/>
    <row r="46947" ht="10.199999999999999" hidden="1" x14ac:dyDescent="0.2"/>
    <row r="46948" ht="10.199999999999999" hidden="1" x14ac:dyDescent="0.2"/>
    <row r="46949" ht="10.199999999999999" hidden="1" x14ac:dyDescent="0.2"/>
    <row r="46950" ht="10.199999999999999" hidden="1" x14ac:dyDescent="0.2"/>
    <row r="46951" ht="10.199999999999999" hidden="1" x14ac:dyDescent="0.2"/>
    <row r="46952" ht="10.199999999999999" hidden="1" x14ac:dyDescent="0.2"/>
    <row r="46953" ht="10.199999999999999" hidden="1" x14ac:dyDescent="0.2"/>
    <row r="46954" ht="10.199999999999999" hidden="1" x14ac:dyDescent="0.2"/>
    <row r="46955" ht="10.199999999999999" hidden="1" x14ac:dyDescent="0.2"/>
    <row r="46956" ht="10.199999999999999" hidden="1" x14ac:dyDescent="0.2"/>
    <row r="46957" ht="10.199999999999999" hidden="1" x14ac:dyDescent="0.2"/>
    <row r="46958" ht="10.199999999999999" hidden="1" x14ac:dyDescent="0.2"/>
    <row r="46959" ht="10.199999999999999" hidden="1" x14ac:dyDescent="0.2"/>
    <row r="46960" ht="10.199999999999999" hidden="1" x14ac:dyDescent="0.2"/>
    <row r="46961" ht="10.199999999999999" hidden="1" x14ac:dyDescent="0.2"/>
    <row r="46962" ht="10.199999999999999" hidden="1" x14ac:dyDescent="0.2"/>
    <row r="46963" ht="10.199999999999999" hidden="1" x14ac:dyDescent="0.2"/>
    <row r="46964" ht="10.199999999999999" hidden="1" x14ac:dyDescent="0.2"/>
    <row r="46965" ht="10.199999999999999" hidden="1" x14ac:dyDescent="0.2"/>
    <row r="46966" ht="10.199999999999999" hidden="1" x14ac:dyDescent="0.2"/>
    <row r="46967" ht="10.199999999999999" hidden="1" x14ac:dyDescent="0.2"/>
    <row r="46968" ht="10.199999999999999" hidden="1" x14ac:dyDescent="0.2"/>
    <row r="46969" ht="10.199999999999999" hidden="1" x14ac:dyDescent="0.2"/>
    <row r="46970" ht="10.199999999999999" hidden="1" x14ac:dyDescent="0.2"/>
    <row r="46971" ht="10.199999999999999" hidden="1" x14ac:dyDescent="0.2"/>
    <row r="46972" ht="10.199999999999999" hidden="1" x14ac:dyDescent="0.2"/>
    <row r="46973" ht="10.199999999999999" hidden="1" x14ac:dyDescent="0.2"/>
    <row r="46974" ht="10.199999999999999" hidden="1" x14ac:dyDescent="0.2"/>
    <row r="46975" ht="10.199999999999999" hidden="1" x14ac:dyDescent="0.2"/>
    <row r="46976" ht="10.199999999999999" hidden="1" x14ac:dyDescent="0.2"/>
    <row r="46977" ht="10.199999999999999" hidden="1" x14ac:dyDescent="0.2"/>
    <row r="46978" ht="10.199999999999999" hidden="1" x14ac:dyDescent="0.2"/>
    <row r="46979" ht="10.199999999999999" hidden="1" x14ac:dyDescent="0.2"/>
    <row r="46980" ht="10.199999999999999" hidden="1" x14ac:dyDescent="0.2"/>
    <row r="46981" ht="10.199999999999999" hidden="1" x14ac:dyDescent="0.2"/>
    <row r="46982" ht="10.199999999999999" hidden="1" x14ac:dyDescent="0.2"/>
    <row r="46983" ht="10.199999999999999" hidden="1" x14ac:dyDescent="0.2"/>
    <row r="46984" ht="10.199999999999999" hidden="1" x14ac:dyDescent="0.2"/>
    <row r="46985" ht="10.199999999999999" hidden="1" x14ac:dyDescent="0.2"/>
    <row r="46986" ht="10.199999999999999" hidden="1" x14ac:dyDescent="0.2"/>
    <row r="46987" ht="10.199999999999999" hidden="1" x14ac:dyDescent="0.2"/>
    <row r="46988" ht="10.199999999999999" hidden="1" x14ac:dyDescent="0.2"/>
    <row r="46989" ht="10.199999999999999" hidden="1" x14ac:dyDescent="0.2"/>
    <row r="46990" ht="10.199999999999999" hidden="1" x14ac:dyDescent="0.2"/>
    <row r="46991" ht="10.199999999999999" hidden="1" x14ac:dyDescent="0.2"/>
    <row r="46992" ht="10.199999999999999" hidden="1" x14ac:dyDescent="0.2"/>
    <row r="46993" ht="10.199999999999999" hidden="1" x14ac:dyDescent="0.2"/>
    <row r="46994" ht="10.199999999999999" hidden="1" x14ac:dyDescent="0.2"/>
    <row r="46995" ht="10.199999999999999" hidden="1" x14ac:dyDescent="0.2"/>
    <row r="46996" ht="10.199999999999999" hidden="1" x14ac:dyDescent="0.2"/>
    <row r="46997" ht="10.199999999999999" hidden="1" x14ac:dyDescent="0.2"/>
    <row r="46998" ht="10.199999999999999" hidden="1" x14ac:dyDescent="0.2"/>
    <row r="46999" ht="10.199999999999999" hidden="1" x14ac:dyDescent="0.2"/>
    <row r="47000" ht="10.199999999999999" hidden="1" x14ac:dyDescent="0.2"/>
    <row r="47001" ht="10.199999999999999" hidden="1" x14ac:dyDescent="0.2"/>
    <row r="47002" ht="10.199999999999999" hidden="1" x14ac:dyDescent="0.2"/>
    <row r="47003" ht="10.199999999999999" hidden="1" x14ac:dyDescent="0.2"/>
    <row r="47004" ht="10.199999999999999" hidden="1" x14ac:dyDescent="0.2"/>
    <row r="47005" ht="10.199999999999999" hidden="1" x14ac:dyDescent="0.2"/>
    <row r="47006" ht="10.199999999999999" hidden="1" x14ac:dyDescent="0.2"/>
    <row r="47007" ht="10.199999999999999" hidden="1" x14ac:dyDescent="0.2"/>
    <row r="47008" ht="10.199999999999999" hidden="1" x14ac:dyDescent="0.2"/>
    <row r="47009" ht="10.199999999999999" hidden="1" x14ac:dyDescent="0.2"/>
    <row r="47010" ht="10.199999999999999" hidden="1" x14ac:dyDescent="0.2"/>
    <row r="47011" ht="10.199999999999999" hidden="1" x14ac:dyDescent="0.2"/>
    <row r="47012" ht="10.199999999999999" hidden="1" x14ac:dyDescent="0.2"/>
    <row r="47013" ht="10.199999999999999" hidden="1" x14ac:dyDescent="0.2"/>
    <row r="47014" ht="10.199999999999999" hidden="1" x14ac:dyDescent="0.2"/>
    <row r="47015" ht="10.199999999999999" hidden="1" x14ac:dyDescent="0.2"/>
    <row r="47016" ht="10.199999999999999" hidden="1" x14ac:dyDescent="0.2"/>
    <row r="47017" ht="10.199999999999999" hidden="1" x14ac:dyDescent="0.2"/>
    <row r="47018" ht="10.199999999999999" hidden="1" x14ac:dyDescent="0.2"/>
    <row r="47019" ht="10.199999999999999" hidden="1" x14ac:dyDescent="0.2"/>
    <row r="47020" ht="10.199999999999999" hidden="1" x14ac:dyDescent="0.2"/>
    <row r="47021" ht="10.199999999999999" hidden="1" x14ac:dyDescent="0.2"/>
    <row r="47022" ht="10.199999999999999" hidden="1" x14ac:dyDescent="0.2"/>
    <row r="47023" ht="10.199999999999999" hidden="1" x14ac:dyDescent="0.2"/>
    <row r="47024" ht="10.199999999999999" hidden="1" x14ac:dyDescent="0.2"/>
    <row r="47025" ht="10.199999999999999" hidden="1" x14ac:dyDescent="0.2"/>
    <row r="47026" ht="10.199999999999999" hidden="1" x14ac:dyDescent="0.2"/>
    <row r="47027" ht="10.199999999999999" hidden="1" x14ac:dyDescent="0.2"/>
    <row r="47028" ht="10.199999999999999" hidden="1" x14ac:dyDescent="0.2"/>
    <row r="47029" ht="10.199999999999999" hidden="1" x14ac:dyDescent="0.2"/>
    <row r="47030" ht="10.199999999999999" hidden="1" x14ac:dyDescent="0.2"/>
    <row r="47031" ht="10.199999999999999" hidden="1" x14ac:dyDescent="0.2"/>
    <row r="47032" ht="10.199999999999999" hidden="1" x14ac:dyDescent="0.2"/>
    <row r="47033" ht="10.199999999999999" hidden="1" x14ac:dyDescent="0.2"/>
    <row r="47034" ht="10.199999999999999" hidden="1" x14ac:dyDescent="0.2"/>
    <row r="47035" ht="10.199999999999999" hidden="1" x14ac:dyDescent="0.2"/>
    <row r="47036" ht="10.199999999999999" hidden="1" x14ac:dyDescent="0.2"/>
    <row r="47037" ht="10.199999999999999" hidden="1" x14ac:dyDescent="0.2"/>
    <row r="47038" ht="10.199999999999999" hidden="1" x14ac:dyDescent="0.2"/>
    <row r="47039" ht="10.199999999999999" hidden="1" x14ac:dyDescent="0.2"/>
    <row r="47040" ht="10.199999999999999" hidden="1" x14ac:dyDescent="0.2"/>
    <row r="47041" ht="10.199999999999999" hidden="1" x14ac:dyDescent="0.2"/>
    <row r="47042" ht="10.199999999999999" hidden="1" x14ac:dyDescent="0.2"/>
    <row r="47043" ht="10.199999999999999" hidden="1" x14ac:dyDescent="0.2"/>
    <row r="47044" ht="10.199999999999999" hidden="1" x14ac:dyDescent="0.2"/>
    <row r="47045" ht="10.199999999999999" hidden="1" x14ac:dyDescent="0.2"/>
    <row r="47046" ht="10.199999999999999" hidden="1" x14ac:dyDescent="0.2"/>
    <row r="47047" ht="10.199999999999999" hidden="1" x14ac:dyDescent="0.2"/>
    <row r="47048" ht="10.199999999999999" hidden="1" x14ac:dyDescent="0.2"/>
    <row r="47049" ht="10.199999999999999" hidden="1" x14ac:dyDescent="0.2"/>
    <row r="47050" ht="10.199999999999999" hidden="1" x14ac:dyDescent="0.2"/>
    <row r="47051" ht="10.199999999999999" hidden="1" x14ac:dyDescent="0.2"/>
    <row r="47052" ht="10.199999999999999" hidden="1" x14ac:dyDescent="0.2"/>
    <row r="47053" ht="10.199999999999999" hidden="1" x14ac:dyDescent="0.2"/>
    <row r="47054" ht="10.199999999999999" hidden="1" x14ac:dyDescent="0.2"/>
    <row r="47055" ht="10.199999999999999" hidden="1" x14ac:dyDescent="0.2"/>
    <row r="47056" ht="10.199999999999999" hidden="1" x14ac:dyDescent="0.2"/>
    <row r="47057" ht="10.199999999999999" hidden="1" x14ac:dyDescent="0.2"/>
    <row r="47058" ht="10.199999999999999" hidden="1" x14ac:dyDescent="0.2"/>
    <row r="47059" ht="10.199999999999999" hidden="1" x14ac:dyDescent="0.2"/>
    <row r="47060" ht="10.199999999999999" hidden="1" x14ac:dyDescent="0.2"/>
    <row r="47061" ht="10.199999999999999" hidden="1" x14ac:dyDescent="0.2"/>
    <row r="47062" ht="10.199999999999999" hidden="1" x14ac:dyDescent="0.2"/>
    <row r="47063" ht="10.199999999999999" hidden="1" x14ac:dyDescent="0.2"/>
    <row r="47064" ht="10.199999999999999" hidden="1" x14ac:dyDescent="0.2"/>
    <row r="47065" ht="10.199999999999999" hidden="1" x14ac:dyDescent="0.2"/>
    <row r="47066" ht="10.199999999999999" hidden="1" x14ac:dyDescent="0.2"/>
    <row r="47067" ht="10.199999999999999" hidden="1" x14ac:dyDescent="0.2"/>
    <row r="47068" ht="10.199999999999999" hidden="1" x14ac:dyDescent="0.2"/>
    <row r="47069" ht="10.199999999999999" hidden="1" x14ac:dyDescent="0.2"/>
    <row r="47070" ht="10.199999999999999" hidden="1" x14ac:dyDescent="0.2"/>
    <row r="47071" ht="10.199999999999999" hidden="1" x14ac:dyDescent="0.2"/>
    <row r="47072" ht="10.199999999999999" hidden="1" x14ac:dyDescent="0.2"/>
    <row r="47073" ht="10.199999999999999" hidden="1" x14ac:dyDescent="0.2"/>
    <row r="47074" ht="10.199999999999999" hidden="1" x14ac:dyDescent="0.2"/>
    <row r="47075" ht="10.199999999999999" hidden="1" x14ac:dyDescent="0.2"/>
    <row r="47076" ht="10.199999999999999" hidden="1" x14ac:dyDescent="0.2"/>
    <row r="47077" ht="10.199999999999999" hidden="1" x14ac:dyDescent="0.2"/>
    <row r="47078" ht="10.199999999999999" hidden="1" x14ac:dyDescent="0.2"/>
    <row r="47079" ht="10.199999999999999" hidden="1" x14ac:dyDescent="0.2"/>
    <row r="47080" ht="10.199999999999999" hidden="1" x14ac:dyDescent="0.2"/>
    <row r="47081" ht="10.199999999999999" hidden="1" x14ac:dyDescent="0.2"/>
    <row r="47082" ht="10.199999999999999" hidden="1" x14ac:dyDescent="0.2"/>
    <row r="47083" ht="10.199999999999999" hidden="1" x14ac:dyDescent="0.2"/>
    <row r="47084" ht="10.199999999999999" hidden="1" x14ac:dyDescent="0.2"/>
    <row r="47085" ht="10.199999999999999" hidden="1" x14ac:dyDescent="0.2"/>
    <row r="47086" ht="10.199999999999999" hidden="1" x14ac:dyDescent="0.2"/>
    <row r="47087" ht="10.199999999999999" hidden="1" x14ac:dyDescent="0.2"/>
    <row r="47088" ht="10.199999999999999" hidden="1" x14ac:dyDescent="0.2"/>
    <row r="47089" ht="10.199999999999999" hidden="1" x14ac:dyDescent="0.2"/>
    <row r="47090" ht="10.199999999999999" hidden="1" x14ac:dyDescent="0.2"/>
    <row r="47091" ht="10.199999999999999" hidden="1" x14ac:dyDescent="0.2"/>
    <row r="47092" ht="10.199999999999999" hidden="1" x14ac:dyDescent="0.2"/>
    <row r="47093" ht="10.199999999999999" hidden="1" x14ac:dyDescent="0.2"/>
    <row r="47094" ht="10.199999999999999" hidden="1" x14ac:dyDescent="0.2"/>
    <row r="47095" ht="10.199999999999999" hidden="1" x14ac:dyDescent="0.2"/>
    <row r="47096" ht="10.199999999999999" hidden="1" x14ac:dyDescent="0.2"/>
    <row r="47097" ht="10.199999999999999" hidden="1" x14ac:dyDescent="0.2"/>
    <row r="47098" ht="10.199999999999999" hidden="1" x14ac:dyDescent="0.2"/>
    <row r="47099" ht="10.199999999999999" hidden="1" x14ac:dyDescent="0.2"/>
    <row r="47100" ht="10.199999999999999" hidden="1" x14ac:dyDescent="0.2"/>
    <row r="47101" ht="10.199999999999999" hidden="1" x14ac:dyDescent="0.2"/>
    <row r="47102" ht="10.199999999999999" hidden="1" x14ac:dyDescent="0.2"/>
    <row r="47103" ht="10.199999999999999" hidden="1" x14ac:dyDescent="0.2"/>
    <row r="47104" ht="10.199999999999999" hidden="1" x14ac:dyDescent="0.2"/>
    <row r="47105" ht="10.199999999999999" hidden="1" x14ac:dyDescent="0.2"/>
    <row r="47106" ht="10.199999999999999" hidden="1" x14ac:dyDescent="0.2"/>
    <row r="47107" ht="10.199999999999999" hidden="1" x14ac:dyDescent="0.2"/>
    <row r="47108" ht="10.199999999999999" hidden="1" x14ac:dyDescent="0.2"/>
    <row r="47109" ht="10.199999999999999" hidden="1" x14ac:dyDescent="0.2"/>
    <row r="47110" ht="10.199999999999999" hidden="1" x14ac:dyDescent="0.2"/>
    <row r="47111" ht="10.199999999999999" hidden="1" x14ac:dyDescent="0.2"/>
    <row r="47112" ht="10.199999999999999" hidden="1" x14ac:dyDescent="0.2"/>
    <row r="47113" ht="10.199999999999999" hidden="1" x14ac:dyDescent="0.2"/>
    <row r="47114" ht="10.199999999999999" hidden="1" x14ac:dyDescent="0.2"/>
    <row r="47115" ht="10.199999999999999" hidden="1" x14ac:dyDescent="0.2"/>
    <row r="47116" ht="10.199999999999999" hidden="1" x14ac:dyDescent="0.2"/>
    <row r="47117" ht="10.199999999999999" hidden="1" x14ac:dyDescent="0.2"/>
    <row r="47118" ht="10.199999999999999" hidden="1" x14ac:dyDescent="0.2"/>
    <row r="47119" ht="10.199999999999999" hidden="1" x14ac:dyDescent="0.2"/>
    <row r="47120" ht="10.199999999999999" hidden="1" x14ac:dyDescent="0.2"/>
    <row r="47121" ht="10.199999999999999" hidden="1" x14ac:dyDescent="0.2"/>
    <row r="47122" ht="10.199999999999999" hidden="1" x14ac:dyDescent="0.2"/>
    <row r="47123" ht="10.199999999999999" hidden="1" x14ac:dyDescent="0.2"/>
    <row r="47124" ht="10.199999999999999" hidden="1" x14ac:dyDescent="0.2"/>
    <row r="47125" ht="10.199999999999999" hidden="1" x14ac:dyDescent="0.2"/>
    <row r="47126" ht="10.199999999999999" hidden="1" x14ac:dyDescent="0.2"/>
    <row r="47127" ht="10.199999999999999" hidden="1" x14ac:dyDescent="0.2"/>
    <row r="47128" ht="10.199999999999999" hidden="1" x14ac:dyDescent="0.2"/>
    <row r="47129" ht="10.199999999999999" hidden="1" x14ac:dyDescent="0.2"/>
    <row r="47130" ht="10.199999999999999" hidden="1" x14ac:dyDescent="0.2"/>
    <row r="47131" ht="10.199999999999999" hidden="1" x14ac:dyDescent="0.2"/>
    <row r="47132" ht="10.199999999999999" hidden="1" x14ac:dyDescent="0.2"/>
    <row r="47133" ht="10.199999999999999" hidden="1" x14ac:dyDescent="0.2"/>
    <row r="47134" ht="10.199999999999999" hidden="1" x14ac:dyDescent="0.2"/>
    <row r="47135" ht="10.199999999999999" hidden="1" x14ac:dyDescent="0.2"/>
    <row r="47136" ht="10.199999999999999" hidden="1" x14ac:dyDescent="0.2"/>
    <row r="47137" ht="10.199999999999999" hidden="1" x14ac:dyDescent="0.2"/>
    <row r="47138" ht="10.199999999999999" hidden="1" x14ac:dyDescent="0.2"/>
    <row r="47139" ht="10.199999999999999" hidden="1" x14ac:dyDescent="0.2"/>
    <row r="47140" ht="10.199999999999999" hidden="1" x14ac:dyDescent="0.2"/>
    <row r="47141" ht="10.199999999999999" hidden="1" x14ac:dyDescent="0.2"/>
    <row r="47142" ht="10.199999999999999" hidden="1" x14ac:dyDescent="0.2"/>
    <row r="47143" ht="10.199999999999999" hidden="1" x14ac:dyDescent="0.2"/>
    <row r="47144" ht="10.199999999999999" hidden="1" x14ac:dyDescent="0.2"/>
    <row r="47145" ht="10.199999999999999" hidden="1" x14ac:dyDescent="0.2"/>
    <row r="47146" ht="10.199999999999999" hidden="1" x14ac:dyDescent="0.2"/>
    <row r="47147" ht="10.199999999999999" hidden="1" x14ac:dyDescent="0.2"/>
    <row r="47148" ht="10.199999999999999" hidden="1" x14ac:dyDescent="0.2"/>
    <row r="47149" ht="10.199999999999999" hidden="1" x14ac:dyDescent="0.2"/>
    <row r="47150" ht="10.199999999999999" hidden="1" x14ac:dyDescent="0.2"/>
    <row r="47151" ht="10.199999999999999" hidden="1" x14ac:dyDescent="0.2"/>
    <row r="47152" ht="10.199999999999999" hidden="1" x14ac:dyDescent="0.2"/>
    <row r="47153" ht="10.199999999999999" hidden="1" x14ac:dyDescent="0.2"/>
    <row r="47154" ht="10.199999999999999" hidden="1" x14ac:dyDescent="0.2"/>
    <row r="47155" ht="10.199999999999999" hidden="1" x14ac:dyDescent="0.2"/>
    <row r="47156" ht="10.199999999999999" hidden="1" x14ac:dyDescent="0.2"/>
    <row r="47157" ht="10.199999999999999" hidden="1" x14ac:dyDescent="0.2"/>
    <row r="47158" ht="10.199999999999999" hidden="1" x14ac:dyDescent="0.2"/>
    <row r="47159" ht="10.199999999999999" hidden="1" x14ac:dyDescent="0.2"/>
    <row r="47160" ht="10.199999999999999" hidden="1" x14ac:dyDescent="0.2"/>
    <row r="47161" ht="10.199999999999999" hidden="1" x14ac:dyDescent="0.2"/>
    <row r="47162" ht="10.199999999999999" hidden="1" x14ac:dyDescent="0.2"/>
    <row r="47163" ht="10.199999999999999" hidden="1" x14ac:dyDescent="0.2"/>
    <row r="47164" ht="10.199999999999999" hidden="1" x14ac:dyDescent="0.2"/>
    <row r="47165" ht="10.199999999999999" hidden="1" x14ac:dyDescent="0.2"/>
    <row r="47166" ht="10.199999999999999" hidden="1" x14ac:dyDescent="0.2"/>
    <row r="47167" ht="10.199999999999999" hidden="1" x14ac:dyDescent="0.2"/>
    <row r="47168" ht="10.199999999999999" hidden="1" x14ac:dyDescent="0.2"/>
    <row r="47169" ht="10.199999999999999" hidden="1" x14ac:dyDescent="0.2"/>
    <row r="47170" ht="10.199999999999999" hidden="1" x14ac:dyDescent="0.2"/>
    <row r="47171" ht="10.199999999999999" hidden="1" x14ac:dyDescent="0.2"/>
    <row r="47172" ht="10.199999999999999" hidden="1" x14ac:dyDescent="0.2"/>
    <row r="47173" ht="10.199999999999999" hidden="1" x14ac:dyDescent="0.2"/>
    <row r="47174" ht="10.199999999999999" hidden="1" x14ac:dyDescent="0.2"/>
    <row r="47175" ht="10.199999999999999" hidden="1" x14ac:dyDescent="0.2"/>
    <row r="47176" ht="10.199999999999999" hidden="1" x14ac:dyDescent="0.2"/>
    <row r="47177" ht="10.199999999999999" hidden="1" x14ac:dyDescent="0.2"/>
    <row r="47178" ht="10.199999999999999" hidden="1" x14ac:dyDescent="0.2"/>
    <row r="47179" ht="10.199999999999999" hidden="1" x14ac:dyDescent="0.2"/>
    <row r="47180" ht="10.199999999999999" hidden="1" x14ac:dyDescent="0.2"/>
    <row r="47181" ht="10.199999999999999" hidden="1" x14ac:dyDescent="0.2"/>
    <row r="47182" ht="10.199999999999999" hidden="1" x14ac:dyDescent="0.2"/>
    <row r="47183" ht="10.199999999999999" hidden="1" x14ac:dyDescent="0.2"/>
    <row r="47184" ht="10.199999999999999" hidden="1" x14ac:dyDescent="0.2"/>
    <row r="47185" ht="10.199999999999999" hidden="1" x14ac:dyDescent="0.2"/>
    <row r="47186" ht="10.199999999999999" hidden="1" x14ac:dyDescent="0.2"/>
    <row r="47187" ht="10.199999999999999" hidden="1" x14ac:dyDescent="0.2"/>
    <row r="47188" ht="10.199999999999999" hidden="1" x14ac:dyDescent="0.2"/>
    <row r="47189" ht="10.199999999999999" hidden="1" x14ac:dyDescent="0.2"/>
    <row r="47190" ht="10.199999999999999" hidden="1" x14ac:dyDescent="0.2"/>
    <row r="47191" ht="10.199999999999999" hidden="1" x14ac:dyDescent="0.2"/>
    <row r="47192" ht="10.199999999999999" hidden="1" x14ac:dyDescent="0.2"/>
    <row r="47193" ht="10.199999999999999" hidden="1" x14ac:dyDescent="0.2"/>
    <row r="47194" ht="10.199999999999999" hidden="1" x14ac:dyDescent="0.2"/>
    <row r="47195" ht="10.199999999999999" hidden="1" x14ac:dyDescent="0.2"/>
    <row r="47196" ht="10.199999999999999" hidden="1" x14ac:dyDescent="0.2"/>
    <row r="47197" ht="10.199999999999999" hidden="1" x14ac:dyDescent="0.2"/>
    <row r="47198" ht="10.199999999999999" hidden="1" x14ac:dyDescent="0.2"/>
    <row r="47199" ht="10.199999999999999" hidden="1" x14ac:dyDescent="0.2"/>
    <row r="47200" ht="10.199999999999999" hidden="1" x14ac:dyDescent="0.2"/>
    <row r="47201" ht="10.199999999999999" hidden="1" x14ac:dyDescent="0.2"/>
    <row r="47202" ht="10.199999999999999" hidden="1" x14ac:dyDescent="0.2"/>
    <row r="47203" ht="10.199999999999999" hidden="1" x14ac:dyDescent="0.2"/>
    <row r="47204" ht="10.199999999999999" hidden="1" x14ac:dyDescent="0.2"/>
    <row r="47205" ht="10.199999999999999" hidden="1" x14ac:dyDescent="0.2"/>
    <row r="47206" ht="10.199999999999999" hidden="1" x14ac:dyDescent="0.2"/>
    <row r="47207" ht="10.199999999999999" hidden="1" x14ac:dyDescent="0.2"/>
    <row r="47208" ht="10.199999999999999" hidden="1" x14ac:dyDescent="0.2"/>
    <row r="47209" ht="10.199999999999999" hidden="1" x14ac:dyDescent="0.2"/>
    <row r="47210" ht="10.199999999999999" hidden="1" x14ac:dyDescent="0.2"/>
    <row r="47211" ht="10.199999999999999" hidden="1" x14ac:dyDescent="0.2"/>
    <row r="47212" ht="10.199999999999999" hidden="1" x14ac:dyDescent="0.2"/>
    <row r="47213" ht="10.199999999999999" hidden="1" x14ac:dyDescent="0.2"/>
    <row r="47214" ht="10.199999999999999" hidden="1" x14ac:dyDescent="0.2"/>
    <row r="47215" ht="10.199999999999999" hidden="1" x14ac:dyDescent="0.2"/>
    <row r="47216" ht="10.199999999999999" hidden="1" x14ac:dyDescent="0.2"/>
    <row r="47217" ht="10.199999999999999" hidden="1" x14ac:dyDescent="0.2"/>
    <row r="47218" ht="10.199999999999999" hidden="1" x14ac:dyDescent="0.2"/>
    <row r="47219" ht="10.199999999999999" hidden="1" x14ac:dyDescent="0.2"/>
    <row r="47220" ht="10.199999999999999" hidden="1" x14ac:dyDescent="0.2"/>
    <row r="47221" ht="10.199999999999999" hidden="1" x14ac:dyDescent="0.2"/>
    <row r="47222" ht="10.199999999999999" hidden="1" x14ac:dyDescent="0.2"/>
    <row r="47223" ht="10.199999999999999" hidden="1" x14ac:dyDescent="0.2"/>
    <row r="47224" ht="10.199999999999999" hidden="1" x14ac:dyDescent="0.2"/>
    <row r="47225" ht="10.199999999999999" hidden="1" x14ac:dyDescent="0.2"/>
    <row r="47226" ht="10.199999999999999" hidden="1" x14ac:dyDescent="0.2"/>
    <row r="47227" ht="10.199999999999999" hidden="1" x14ac:dyDescent="0.2"/>
    <row r="47228" ht="10.199999999999999" hidden="1" x14ac:dyDescent="0.2"/>
    <row r="47229" ht="10.199999999999999" hidden="1" x14ac:dyDescent="0.2"/>
    <row r="47230" ht="10.199999999999999" hidden="1" x14ac:dyDescent="0.2"/>
    <row r="47231" ht="10.199999999999999" hidden="1" x14ac:dyDescent="0.2"/>
    <row r="47232" ht="10.199999999999999" hidden="1" x14ac:dyDescent="0.2"/>
    <row r="47233" ht="10.199999999999999" hidden="1" x14ac:dyDescent="0.2"/>
    <row r="47234" ht="10.199999999999999" hidden="1" x14ac:dyDescent="0.2"/>
    <row r="47235" ht="10.199999999999999" hidden="1" x14ac:dyDescent="0.2"/>
    <row r="47236" ht="10.199999999999999" hidden="1" x14ac:dyDescent="0.2"/>
    <row r="47237" ht="10.199999999999999" hidden="1" x14ac:dyDescent="0.2"/>
    <row r="47238" ht="10.199999999999999" hidden="1" x14ac:dyDescent="0.2"/>
    <row r="47239" ht="10.199999999999999" hidden="1" x14ac:dyDescent="0.2"/>
    <row r="47240" ht="10.199999999999999" hidden="1" x14ac:dyDescent="0.2"/>
    <row r="47241" ht="10.199999999999999" hidden="1" x14ac:dyDescent="0.2"/>
    <row r="47242" ht="10.199999999999999" hidden="1" x14ac:dyDescent="0.2"/>
    <row r="47243" ht="10.199999999999999" hidden="1" x14ac:dyDescent="0.2"/>
    <row r="47244" ht="10.199999999999999" hidden="1" x14ac:dyDescent="0.2"/>
    <row r="47245" ht="10.199999999999999" hidden="1" x14ac:dyDescent="0.2"/>
    <row r="47246" ht="10.199999999999999" hidden="1" x14ac:dyDescent="0.2"/>
    <row r="47247" ht="10.199999999999999" hidden="1" x14ac:dyDescent="0.2"/>
    <row r="47248" ht="10.199999999999999" hidden="1" x14ac:dyDescent="0.2"/>
    <row r="47249" ht="10.199999999999999" hidden="1" x14ac:dyDescent="0.2"/>
    <row r="47250" ht="10.199999999999999" hidden="1" x14ac:dyDescent="0.2"/>
    <row r="47251" ht="10.199999999999999" hidden="1" x14ac:dyDescent="0.2"/>
    <row r="47252" ht="10.199999999999999" hidden="1" x14ac:dyDescent="0.2"/>
    <row r="47253" ht="10.199999999999999" hidden="1" x14ac:dyDescent="0.2"/>
    <row r="47254" ht="10.199999999999999" hidden="1" x14ac:dyDescent="0.2"/>
    <row r="47255" ht="10.199999999999999" hidden="1" x14ac:dyDescent="0.2"/>
    <row r="47256" ht="10.199999999999999" hidden="1" x14ac:dyDescent="0.2"/>
    <row r="47257" ht="10.199999999999999" hidden="1" x14ac:dyDescent="0.2"/>
    <row r="47258" ht="10.199999999999999" hidden="1" x14ac:dyDescent="0.2"/>
    <row r="47259" ht="10.199999999999999" hidden="1" x14ac:dyDescent="0.2"/>
    <row r="47260" ht="10.199999999999999" hidden="1" x14ac:dyDescent="0.2"/>
    <row r="47261" ht="10.199999999999999" hidden="1" x14ac:dyDescent="0.2"/>
    <row r="47262" ht="10.199999999999999" hidden="1" x14ac:dyDescent="0.2"/>
    <row r="47263" ht="10.199999999999999" hidden="1" x14ac:dyDescent="0.2"/>
    <row r="47264" ht="10.199999999999999" hidden="1" x14ac:dyDescent="0.2"/>
    <row r="47265" ht="10.199999999999999" hidden="1" x14ac:dyDescent="0.2"/>
    <row r="47266" ht="10.199999999999999" hidden="1" x14ac:dyDescent="0.2"/>
    <row r="47267" ht="10.199999999999999" hidden="1" x14ac:dyDescent="0.2"/>
    <row r="47268" ht="10.199999999999999" hidden="1" x14ac:dyDescent="0.2"/>
    <row r="47269" ht="10.199999999999999" hidden="1" x14ac:dyDescent="0.2"/>
    <row r="47270" ht="10.199999999999999" hidden="1" x14ac:dyDescent="0.2"/>
    <row r="47271" ht="10.199999999999999" hidden="1" x14ac:dyDescent="0.2"/>
    <row r="47272" ht="10.199999999999999" hidden="1" x14ac:dyDescent="0.2"/>
    <row r="47273" ht="10.199999999999999" hidden="1" x14ac:dyDescent="0.2"/>
    <row r="47274" ht="10.199999999999999" hidden="1" x14ac:dyDescent="0.2"/>
    <row r="47275" ht="10.199999999999999" hidden="1" x14ac:dyDescent="0.2"/>
    <row r="47276" ht="10.199999999999999" hidden="1" x14ac:dyDescent="0.2"/>
    <row r="47277" ht="10.199999999999999" hidden="1" x14ac:dyDescent="0.2"/>
    <row r="47278" ht="10.199999999999999" hidden="1" x14ac:dyDescent="0.2"/>
    <row r="47279" ht="10.199999999999999" hidden="1" x14ac:dyDescent="0.2"/>
    <row r="47280" ht="10.199999999999999" hidden="1" x14ac:dyDescent="0.2"/>
    <row r="47281" ht="10.199999999999999" hidden="1" x14ac:dyDescent="0.2"/>
    <row r="47282" ht="10.199999999999999" hidden="1" x14ac:dyDescent="0.2"/>
    <row r="47283" ht="10.199999999999999" hidden="1" x14ac:dyDescent="0.2"/>
    <row r="47284" ht="10.199999999999999" hidden="1" x14ac:dyDescent="0.2"/>
    <row r="47285" ht="10.199999999999999" hidden="1" x14ac:dyDescent="0.2"/>
    <row r="47286" ht="10.199999999999999" hidden="1" x14ac:dyDescent="0.2"/>
    <row r="47287" ht="10.199999999999999" hidden="1" x14ac:dyDescent="0.2"/>
    <row r="47288" ht="10.199999999999999" hidden="1" x14ac:dyDescent="0.2"/>
    <row r="47289" ht="10.199999999999999" hidden="1" x14ac:dyDescent="0.2"/>
    <row r="47290" ht="10.199999999999999" hidden="1" x14ac:dyDescent="0.2"/>
    <row r="47291" ht="10.199999999999999" hidden="1" x14ac:dyDescent="0.2"/>
    <row r="47292" ht="10.199999999999999" hidden="1" x14ac:dyDescent="0.2"/>
    <row r="47293" ht="10.199999999999999" hidden="1" x14ac:dyDescent="0.2"/>
    <row r="47294" ht="10.199999999999999" hidden="1" x14ac:dyDescent="0.2"/>
    <row r="47295" ht="10.199999999999999" hidden="1" x14ac:dyDescent="0.2"/>
    <row r="47296" ht="10.199999999999999" hidden="1" x14ac:dyDescent="0.2"/>
    <row r="47297" ht="10.199999999999999" hidden="1" x14ac:dyDescent="0.2"/>
    <row r="47298" ht="10.199999999999999" hidden="1" x14ac:dyDescent="0.2"/>
    <row r="47299" ht="10.199999999999999" hidden="1" x14ac:dyDescent="0.2"/>
    <row r="47300" ht="10.199999999999999" hidden="1" x14ac:dyDescent="0.2"/>
    <row r="47301" ht="10.199999999999999" hidden="1" x14ac:dyDescent="0.2"/>
    <row r="47302" ht="10.199999999999999" hidden="1" x14ac:dyDescent="0.2"/>
    <row r="47303" ht="10.199999999999999" hidden="1" x14ac:dyDescent="0.2"/>
    <row r="47304" ht="10.199999999999999" hidden="1" x14ac:dyDescent="0.2"/>
    <row r="47305" ht="10.199999999999999" hidden="1" x14ac:dyDescent="0.2"/>
    <row r="47306" ht="10.199999999999999" hidden="1" x14ac:dyDescent="0.2"/>
    <row r="47307" ht="10.199999999999999" hidden="1" x14ac:dyDescent="0.2"/>
    <row r="47308" ht="10.199999999999999" hidden="1" x14ac:dyDescent="0.2"/>
    <row r="47309" ht="10.199999999999999" hidden="1" x14ac:dyDescent="0.2"/>
    <row r="47310" ht="10.199999999999999" hidden="1" x14ac:dyDescent="0.2"/>
    <row r="47311" ht="10.199999999999999" hidden="1" x14ac:dyDescent="0.2"/>
    <row r="47312" ht="10.199999999999999" hidden="1" x14ac:dyDescent="0.2"/>
    <row r="47313" ht="10.199999999999999" hidden="1" x14ac:dyDescent="0.2"/>
    <row r="47314" ht="10.199999999999999" hidden="1" x14ac:dyDescent="0.2"/>
    <row r="47315" ht="10.199999999999999" hidden="1" x14ac:dyDescent="0.2"/>
    <row r="47316" ht="10.199999999999999" hidden="1" x14ac:dyDescent="0.2"/>
    <row r="47317" ht="10.199999999999999" hidden="1" x14ac:dyDescent="0.2"/>
    <row r="47318" ht="10.199999999999999" hidden="1" x14ac:dyDescent="0.2"/>
    <row r="47319" ht="10.199999999999999" hidden="1" x14ac:dyDescent="0.2"/>
    <row r="47320" ht="10.199999999999999" hidden="1" x14ac:dyDescent="0.2"/>
    <row r="47321" ht="10.199999999999999" hidden="1" x14ac:dyDescent="0.2"/>
    <row r="47322" ht="10.199999999999999" hidden="1" x14ac:dyDescent="0.2"/>
    <row r="47323" ht="10.199999999999999" hidden="1" x14ac:dyDescent="0.2"/>
    <row r="47324" ht="10.199999999999999" hidden="1" x14ac:dyDescent="0.2"/>
    <row r="47325" ht="10.199999999999999" hidden="1" x14ac:dyDescent="0.2"/>
    <row r="47326" ht="10.199999999999999" hidden="1" x14ac:dyDescent="0.2"/>
    <row r="47327" ht="10.199999999999999" hidden="1" x14ac:dyDescent="0.2"/>
    <row r="47328" ht="10.199999999999999" hidden="1" x14ac:dyDescent="0.2"/>
    <row r="47329" ht="10.199999999999999" hidden="1" x14ac:dyDescent="0.2"/>
    <row r="47330" ht="10.199999999999999" hidden="1" x14ac:dyDescent="0.2"/>
    <row r="47331" ht="10.199999999999999" hidden="1" x14ac:dyDescent="0.2"/>
    <row r="47332" ht="10.199999999999999" hidden="1" x14ac:dyDescent="0.2"/>
    <row r="47333" ht="10.199999999999999" hidden="1" x14ac:dyDescent="0.2"/>
    <row r="47334" ht="10.199999999999999" hidden="1" x14ac:dyDescent="0.2"/>
    <row r="47335" ht="10.199999999999999" hidden="1" x14ac:dyDescent="0.2"/>
    <row r="47336" ht="10.199999999999999" hidden="1" x14ac:dyDescent="0.2"/>
    <row r="47337" ht="10.199999999999999" hidden="1" x14ac:dyDescent="0.2"/>
    <row r="47338" ht="10.199999999999999" hidden="1" x14ac:dyDescent="0.2"/>
    <row r="47339" ht="10.199999999999999" hidden="1" x14ac:dyDescent="0.2"/>
    <row r="47340" ht="10.199999999999999" hidden="1" x14ac:dyDescent="0.2"/>
    <row r="47341" ht="10.199999999999999" hidden="1" x14ac:dyDescent="0.2"/>
    <row r="47342" ht="10.199999999999999" hidden="1" x14ac:dyDescent="0.2"/>
    <row r="47343" ht="10.199999999999999" hidden="1" x14ac:dyDescent="0.2"/>
    <row r="47344" ht="10.199999999999999" hidden="1" x14ac:dyDescent="0.2"/>
    <row r="47345" ht="10.199999999999999" hidden="1" x14ac:dyDescent="0.2"/>
    <row r="47346" ht="10.199999999999999" hidden="1" x14ac:dyDescent="0.2"/>
    <row r="47347" ht="10.199999999999999" hidden="1" x14ac:dyDescent="0.2"/>
    <row r="47348" ht="10.199999999999999" hidden="1" x14ac:dyDescent="0.2"/>
    <row r="47349" ht="10.199999999999999" hidden="1" x14ac:dyDescent="0.2"/>
    <row r="47350" ht="10.199999999999999" hidden="1" x14ac:dyDescent="0.2"/>
    <row r="47351" ht="10.199999999999999" hidden="1" x14ac:dyDescent="0.2"/>
    <row r="47352" ht="10.199999999999999" hidden="1" x14ac:dyDescent="0.2"/>
    <row r="47353" ht="10.199999999999999" hidden="1" x14ac:dyDescent="0.2"/>
    <row r="47354" ht="10.199999999999999" hidden="1" x14ac:dyDescent="0.2"/>
    <row r="47355" ht="10.199999999999999" hidden="1" x14ac:dyDescent="0.2"/>
    <row r="47356" ht="10.199999999999999" hidden="1" x14ac:dyDescent="0.2"/>
    <row r="47357" ht="10.199999999999999" hidden="1" x14ac:dyDescent="0.2"/>
    <row r="47358" ht="10.199999999999999" hidden="1" x14ac:dyDescent="0.2"/>
    <row r="47359" ht="10.199999999999999" hidden="1" x14ac:dyDescent="0.2"/>
    <row r="47360" ht="10.199999999999999" hidden="1" x14ac:dyDescent="0.2"/>
    <row r="47361" ht="10.199999999999999" hidden="1" x14ac:dyDescent="0.2"/>
    <row r="47362" ht="10.199999999999999" hidden="1" x14ac:dyDescent="0.2"/>
    <row r="47363" ht="10.199999999999999" hidden="1" x14ac:dyDescent="0.2"/>
    <row r="47364" ht="10.199999999999999" hidden="1" x14ac:dyDescent="0.2"/>
    <row r="47365" ht="10.199999999999999" hidden="1" x14ac:dyDescent="0.2"/>
    <row r="47366" ht="10.199999999999999" hidden="1" x14ac:dyDescent="0.2"/>
    <row r="47367" ht="10.199999999999999" hidden="1" x14ac:dyDescent="0.2"/>
    <row r="47368" ht="10.199999999999999" hidden="1" x14ac:dyDescent="0.2"/>
    <row r="47369" ht="10.199999999999999" hidden="1" x14ac:dyDescent="0.2"/>
    <row r="47370" ht="10.199999999999999" hidden="1" x14ac:dyDescent="0.2"/>
    <row r="47371" ht="10.199999999999999" hidden="1" x14ac:dyDescent="0.2"/>
    <row r="47372" ht="10.199999999999999" hidden="1" x14ac:dyDescent="0.2"/>
    <row r="47373" ht="10.199999999999999" hidden="1" x14ac:dyDescent="0.2"/>
    <row r="47374" ht="10.199999999999999" hidden="1" x14ac:dyDescent="0.2"/>
    <row r="47375" ht="10.199999999999999" hidden="1" x14ac:dyDescent="0.2"/>
    <row r="47376" ht="10.199999999999999" hidden="1" x14ac:dyDescent="0.2"/>
    <row r="47377" ht="10.199999999999999" hidden="1" x14ac:dyDescent="0.2"/>
    <row r="47378" ht="10.199999999999999" hidden="1" x14ac:dyDescent="0.2"/>
    <row r="47379" ht="10.199999999999999" hidden="1" x14ac:dyDescent="0.2"/>
    <row r="47380" ht="10.199999999999999" hidden="1" x14ac:dyDescent="0.2"/>
    <row r="47381" ht="10.199999999999999" hidden="1" x14ac:dyDescent="0.2"/>
    <row r="47382" ht="10.199999999999999" hidden="1" x14ac:dyDescent="0.2"/>
    <row r="47383" ht="10.199999999999999" hidden="1" x14ac:dyDescent="0.2"/>
    <row r="47384" ht="10.199999999999999" hidden="1" x14ac:dyDescent="0.2"/>
    <row r="47385" ht="10.199999999999999" hidden="1" x14ac:dyDescent="0.2"/>
    <row r="47386" ht="10.199999999999999" hidden="1" x14ac:dyDescent="0.2"/>
    <row r="47387" ht="10.199999999999999" hidden="1" x14ac:dyDescent="0.2"/>
    <row r="47388" ht="10.199999999999999" hidden="1" x14ac:dyDescent="0.2"/>
    <row r="47389" ht="10.199999999999999" hidden="1" x14ac:dyDescent="0.2"/>
    <row r="47390" ht="10.199999999999999" hidden="1" x14ac:dyDescent="0.2"/>
    <row r="47391" ht="10.199999999999999" hidden="1" x14ac:dyDescent="0.2"/>
    <row r="47392" ht="10.199999999999999" hidden="1" x14ac:dyDescent="0.2"/>
    <row r="47393" ht="10.199999999999999" hidden="1" x14ac:dyDescent="0.2"/>
    <row r="47394" ht="10.199999999999999" hidden="1" x14ac:dyDescent="0.2"/>
    <row r="47395" ht="10.199999999999999" hidden="1" x14ac:dyDescent="0.2"/>
    <row r="47396" ht="10.199999999999999" hidden="1" x14ac:dyDescent="0.2"/>
    <row r="47397" ht="10.199999999999999" hidden="1" x14ac:dyDescent="0.2"/>
    <row r="47398" ht="10.199999999999999" hidden="1" x14ac:dyDescent="0.2"/>
    <row r="47399" ht="10.199999999999999" hidden="1" x14ac:dyDescent="0.2"/>
    <row r="47400" ht="10.199999999999999" hidden="1" x14ac:dyDescent="0.2"/>
    <row r="47401" ht="10.199999999999999" hidden="1" x14ac:dyDescent="0.2"/>
    <row r="47402" ht="10.199999999999999" hidden="1" x14ac:dyDescent="0.2"/>
    <row r="47403" ht="10.199999999999999" hidden="1" x14ac:dyDescent="0.2"/>
    <row r="47404" ht="10.199999999999999" hidden="1" x14ac:dyDescent="0.2"/>
    <row r="47405" ht="10.199999999999999" hidden="1" x14ac:dyDescent="0.2"/>
    <row r="47406" ht="10.199999999999999" hidden="1" x14ac:dyDescent="0.2"/>
    <row r="47407" ht="10.199999999999999" hidden="1" x14ac:dyDescent="0.2"/>
    <row r="47408" ht="10.199999999999999" hidden="1" x14ac:dyDescent="0.2"/>
    <row r="47409" ht="10.199999999999999" hidden="1" x14ac:dyDescent="0.2"/>
    <row r="47410" ht="10.199999999999999" hidden="1" x14ac:dyDescent="0.2"/>
    <row r="47411" ht="10.199999999999999" hidden="1" x14ac:dyDescent="0.2"/>
    <row r="47412" ht="10.199999999999999" hidden="1" x14ac:dyDescent="0.2"/>
    <row r="47413" ht="10.199999999999999" hidden="1" x14ac:dyDescent="0.2"/>
    <row r="47414" ht="10.199999999999999" hidden="1" x14ac:dyDescent="0.2"/>
    <row r="47415" ht="10.199999999999999" hidden="1" x14ac:dyDescent="0.2"/>
    <row r="47416" ht="10.199999999999999" hidden="1" x14ac:dyDescent="0.2"/>
    <row r="47417" ht="10.199999999999999" hidden="1" x14ac:dyDescent="0.2"/>
    <row r="47418" ht="10.199999999999999" hidden="1" x14ac:dyDescent="0.2"/>
    <row r="47419" ht="10.199999999999999" hidden="1" x14ac:dyDescent="0.2"/>
    <row r="47420" ht="10.199999999999999" hidden="1" x14ac:dyDescent="0.2"/>
    <row r="47421" ht="10.199999999999999" hidden="1" x14ac:dyDescent="0.2"/>
    <row r="47422" ht="10.199999999999999" hidden="1" x14ac:dyDescent="0.2"/>
    <row r="47423" ht="10.199999999999999" hidden="1" x14ac:dyDescent="0.2"/>
    <row r="47424" ht="10.199999999999999" hidden="1" x14ac:dyDescent="0.2"/>
    <row r="47425" ht="10.199999999999999" hidden="1" x14ac:dyDescent="0.2"/>
    <row r="47426" ht="10.199999999999999" hidden="1" x14ac:dyDescent="0.2"/>
    <row r="47427" ht="10.199999999999999" hidden="1" x14ac:dyDescent="0.2"/>
    <row r="47428" ht="10.199999999999999" hidden="1" x14ac:dyDescent="0.2"/>
    <row r="47429" ht="10.199999999999999" hidden="1" x14ac:dyDescent="0.2"/>
    <row r="47430" ht="10.199999999999999" hidden="1" x14ac:dyDescent="0.2"/>
    <row r="47431" ht="10.199999999999999" hidden="1" x14ac:dyDescent="0.2"/>
    <row r="47432" ht="10.199999999999999" hidden="1" x14ac:dyDescent="0.2"/>
    <row r="47433" ht="10.199999999999999" hidden="1" x14ac:dyDescent="0.2"/>
    <row r="47434" ht="10.199999999999999" hidden="1" x14ac:dyDescent="0.2"/>
    <row r="47435" ht="10.199999999999999" hidden="1" x14ac:dyDescent="0.2"/>
    <row r="47436" ht="10.199999999999999" hidden="1" x14ac:dyDescent="0.2"/>
    <row r="47437" ht="10.199999999999999" hidden="1" x14ac:dyDescent="0.2"/>
    <row r="47438" ht="10.199999999999999" hidden="1" x14ac:dyDescent="0.2"/>
    <row r="47439" ht="10.199999999999999" hidden="1" x14ac:dyDescent="0.2"/>
    <row r="47440" ht="10.199999999999999" hidden="1" x14ac:dyDescent="0.2"/>
    <row r="47441" ht="10.199999999999999" hidden="1" x14ac:dyDescent="0.2"/>
    <row r="47442" ht="10.199999999999999" hidden="1" x14ac:dyDescent="0.2"/>
    <row r="47443" ht="10.199999999999999" hidden="1" x14ac:dyDescent="0.2"/>
    <row r="47444" ht="10.199999999999999" hidden="1" x14ac:dyDescent="0.2"/>
    <row r="47445" ht="10.199999999999999" hidden="1" x14ac:dyDescent="0.2"/>
    <row r="47446" ht="10.199999999999999" hidden="1" x14ac:dyDescent="0.2"/>
    <row r="47447" ht="10.199999999999999" hidden="1" x14ac:dyDescent="0.2"/>
    <row r="47448" ht="10.199999999999999" hidden="1" x14ac:dyDescent="0.2"/>
    <row r="47449" ht="10.199999999999999" hidden="1" x14ac:dyDescent="0.2"/>
    <row r="47450" ht="10.199999999999999" hidden="1" x14ac:dyDescent="0.2"/>
    <row r="47451" ht="10.199999999999999" hidden="1" x14ac:dyDescent="0.2"/>
    <row r="47452" ht="10.199999999999999" hidden="1" x14ac:dyDescent="0.2"/>
    <row r="47453" ht="10.199999999999999" hidden="1" x14ac:dyDescent="0.2"/>
    <row r="47454" ht="10.199999999999999" hidden="1" x14ac:dyDescent="0.2"/>
    <row r="47455" ht="10.199999999999999" hidden="1" x14ac:dyDescent="0.2"/>
    <row r="47456" ht="10.199999999999999" hidden="1" x14ac:dyDescent="0.2"/>
    <row r="47457" ht="10.199999999999999" hidden="1" x14ac:dyDescent="0.2"/>
    <row r="47458" ht="10.199999999999999" hidden="1" x14ac:dyDescent="0.2"/>
    <row r="47459" ht="10.199999999999999" hidden="1" x14ac:dyDescent="0.2"/>
    <row r="47460" ht="10.199999999999999" hidden="1" x14ac:dyDescent="0.2"/>
    <row r="47461" ht="10.199999999999999" hidden="1" x14ac:dyDescent="0.2"/>
    <row r="47462" ht="10.199999999999999" hidden="1" x14ac:dyDescent="0.2"/>
    <row r="47463" ht="10.199999999999999" hidden="1" x14ac:dyDescent="0.2"/>
    <row r="47464" ht="10.199999999999999" hidden="1" x14ac:dyDescent="0.2"/>
    <row r="47465" ht="10.199999999999999" hidden="1" x14ac:dyDescent="0.2"/>
    <row r="47466" ht="10.199999999999999" hidden="1" x14ac:dyDescent="0.2"/>
    <row r="47467" ht="10.199999999999999" hidden="1" x14ac:dyDescent="0.2"/>
    <row r="47468" ht="10.199999999999999" hidden="1" x14ac:dyDescent="0.2"/>
    <row r="47469" ht="10.199999999999999" hidden="1" x14ac:dyDescent="0.2"/>
    <row r="47470" ht="10.199999999999999" hidden="1" x14ac:dyDescent="0.2"/>
    <row r="47471" ht="10.199999999999999" hidden="1" x14ac:dyDescent="0.2"/>
    <row r="47472" ht="10.199999999999999" hidden="1" x14ac:dyDescent="0.2"/>
    <row r="47473" ht="10.199999999999999" hidden="1" x14ac:dyDescent="0.2"/>
    <row r="47474" ht="10.199999999999999" hidden="1" x14ac:dyDescent="0.2"/>
    <row r="47475" ht="10.199999999999999" hidden="1" x14ac:dyDescent="0.2"/>
    <row r="47476" ht="10.199999999999999" hidden="1" x14ac:dyDescent="0.2"/>
    <row r="47477" ht="10.199999999999999" hidden="1" x14ac:dyDescent="0.2"/>
    <row r="47478" ht="10.199999999999999" hidden="1" x14ac:dyDescent="0.2"/>
    <row r="47479" ht="10.199999999999999" hidden="1" x14ac:dyDescent="0.2"/>
    <row r="47480" ht="10.199999999999999" hidden="1" x14ac:dyDescent="0.2"/>
    <row r="47481" ht="10.199999999999999" hidden="1" x14ac:dyDescent="0.2"/>
    <row r="47482" ht="10.199999999999999" hidden="1" x14ac:dyDescent="0.2"/>
    <row r="47483" ht="10.199999999999999" hidden="1" x14ac:dyDescent="0.2"/>
    <row r="47484" ht="10.199999999999999" hidden="1" x14ac:dyDescent="0.2"/>
    <row r="47485" ht="10.199999999999999" hidden="1" x14ac:dyDescent="0.2"/>
    <row r="47486" ht="10.199999999999999" hidden="1" x14ac:dyDescent="0.2"/>
    <row r="47487" ht="10.199999999999999" hidden="1" x14ac:dyDescent="0.2"/>
    <row r="47488" ht="10.199999999999999" hidden="1" x14ac:dyDescent="0.2"/>
    <row r="47489" ht="10.199999999999999" hidden="1" x14ac:dyDescent="0.2"/>
    <row r="47490" ht="10.199999999999999" hidden="1" x14ac:dyDescent="0.2"/>
    <row r="47491" ht="10.199999999999999" hidden="1" x14ac:dyDescent="0.2"/>
    <row r="47492" ht="10.199999999999999" hidden="1" x14ac:dyDescent="0.2"/>
    <row r="47493" ht="10.199999999999999" hidden="1" x14ac:dyDescent="0.2"/>
    <row r="47494" ht="10.199999999999999" hidden="1" x14ac:dyDescent="0.2"/>
    <row r="47495" ht="10.199999999999999" hidden="1" x14ac:dyDescent="0.2"/>
    <row r="47496" ht="10.199999999999999" hidden="1" x14ac:dyDescent="0.2"/>
    <row r="47497" ht="10.199999999999999" hidden="1" x14ac:dyDescent="0.2"/>
    <row r="47498" ht="10.199999999999999" hidden="1" x14ac:dyDescent="0.2"/>
    <row r="47499" ht="10.199999999999999" hidden="1" x14ac:dyDescent="0.2"/>
    <row r="47500" ht="10.199999999999999" hidden="1" x14ac:dyDescent="0.2"/>
    <row r="47501" ht="10.199999999999999" hidden="1" x14ac:dyDescent="0.2"/>
    <row r="47502" ht="10.199999999999999" hidden="1" x14ac:dyDescent="0.2"/>
    <row r="47503" ht="10.199999999999999" hidden="1" x14ac:dyDescent="0.2"/>
    <row r="47504" ht="10.199999999999999" hidden="1" x14ac:dyDescent="0.2"/>
    <row r="47505" ht="10.199999999999999" hidden="1" x14ac:dyDescent="0.2"/>
    <row r="47506" ht="10.199999999999999" hidden="1" x14ac:dyDescent="0.2"/>
    <row r="47507" ht="10.199999999999999" hidden="1" x14ac:dyDescent="0.2"/>
    <row r="47508" ht="10.199999999999999" hidden="1" x14ac:dyDescent="0.2"/>
    <row r="47509" ht="10.199999999999999" hidden="1" x14ac:dyDescent="0.2"/>
    <row r="47510" ht="10.199999999999999" hidden="1" x14ac:dyDescent="0.2"/>
    <row r="47511" ht="10.199999999999999" hidden="1" x14ac:dyDescent="0.2"/>
    <row r="47512" ht="10.199999999999999" hidden="1" x14ac:dyDescent="0.2"/>
    <row r="47513" ht="10.199999999999999" hidden="1" x14ac:dyDescent="0.2"/>
    <row r="47514" ht="10.199999999999999" hidden="1" x14ac:dyDescent="0.2"/>
    <row r="47515" ht="10.199999999999999" hidden="1" x14ac:dyDescent="0.2"/>
    <row r="47516" ht="10.199999999999999" hidden="1" x14ac:dyDescent="0.2"/>
    <row r="47517" ht="10.199999999999999" hidden="1" x14ac:dyDescent="0.2"/>
    <row r="47518" ht="10.199999999999999" hidden="1" x14ac:dyDescent="0.2"/>
    <row r="47519" ht="10.199999999999999" hidden="1" x14ac:dyDescent="0.2"/>
    <row r="47520" ht="10.199999999999999" hidden="1" x14ac:dyDescent="0.2"/>
    <row r="47521" ht="10.199999999999999" hidden="1" x14ac:dyDescent="0.2"/>
    <row r="47522" ht="10.199999999999999" hidden="1" x14ac:dyDescent="0.2"/>
    <row r="47523" ht="10.199999999999999" hidden="1" x14ac:dyDescent="0.2"/>
    <row r="47524" ht="10.199999999999999" hidden="1" x14ac:dyDescent="0.2"/>
    <row r="47525" ht="10.199999999999999" hidden="1" x14ac:dyDescent="0.2"/>
    <row r="47526" ht="10.199999999999999" hidden="1" x14ac:dyDescent="0.2"/>
    <row r="47527" ht="10.199999999999999" hidden="1" x14ac:dyDescent="0.2"/>
    <row r="47528" ht="10.199999999999999" hidden="1" x14ac:dyDescent="0.2"/>
    <row r="47529" ht="10.199999999999999" hidden="1" x14ac:dyDescent="0.2"/>
    <row r="47530" ht="10.199999999999999" hidden="1" x14ac:dyDescent="0.2"/>
    <row r="47531" ht="10.199999999999999" hidden="1" x14ac:dyDescent="0.2"/>
    <row r="47532" ht="10.199999999999999" hidden="1" x14ac:dyDescent="0.2"/>
    <row r="47533" ht="10.199999999999999" hidden="1" x14ac:dyDescent="0.2"/>
    <row r="47534" ht="10.199999999999999" hidden="1" x14ac:dyDescent="0.2"/>
    <row r="47535" ht="10.199999999999999" hidden="1" x14ac:dyDescent="0.2"/>
    <row r="47536" ht="10.199999999999999" hidden="1" x14ac:dyDescent="0.2"/>
    <row r="47537" ht="10.199999999999999" hidden="1" x14ac:dyDescent="0.2"/>
    <row r="47538" ht="10.199999999999999" hidden="1" x14ac:dyDescent="0.2"/>
    <row r="47539" ht="10.199999999999999" hidden="1" x14ac:dyDescent="0.2"/>
    <row r="47540" ht="10.199999999999999" hidden="1" x14ac:dyDescent="0.2"/>
    <row r="47541" ht="10.199999999999999" hidden="1" x14ac:dyDescent="0.2"/>
    <row r="47542" ht="10.199999999999999" hidden="1" x14ac:dyDescent="0.2"/>
    <row r="47543" ht="10.199999999999999" hidden="1" x14ac:dyDescent="0.2"/>
    <row r="47544" ht="10.199999999999999" hidden="1" x14ac:dyDescent="0.2"/>
    <row r="47545" ht="10.199999999999999" hidden="1" x14ac:dyDescent="0.2"/>
    <row r="47546" ht="10.199999999999999" hidden="1" x14ac:dyDescent="0.2"/>
    <row r="47547" ht="10.199999999999999" hidden="1" x14ac:dyDescent="0.2"/>
    <row r="47548" ht="10.199999999999999" hidden="1" x14ac:dyDescent="0.2"/>
    <row r="47549" ht="10.199999999999999" hidden="1" x14ac:dyDescent="0.2"/>
    <row r="47550" ht="10.199999999999999" hidden="1" x14ac:dyDescent="0.2"/>
    <row r="47551" ht="10.199999999999999" hidden="1" x14ac:dyDescent="0.2"/>
    <row r="47552" ht="10.199999999999999" hidden="1" x14ac:dyDescent="0.2"/>
    <row r="47553" ht="10.199999999999999" hidden="1" x14ac:dyDescent="0.2"/>
    <row r="47554" ht="10.199999999999999" hidden="1" x14ac:dyDescent="0.2"/>
    <row r="47555" ht="10.199999999999999" hidden="1" x14ac:dyDescent="0.2"/>
    <row r="47556" ht="10.199999999999999" hidden="1" x14ac:dyDescent="0.2"/>
    <row r="47557" ht="10.199999999999999" hidden="1" x14ac:dyDescent="0.2"/>
    <row r="47558" ht="10.199999999999999" hidden="1" x14ac:dyDescent="0.2"/>
    <row r="47559" ht="10.199999999999999" hidden="1" x14ac:dyDescent="0.2"/>
    <row r="47560" ht="10.199999999999999" hidden="1" x14ac:dyDescent="0.2"/>
    <row r="47561" ht="10.199999999999999" hidden="1" x14ac:dyDescent="0.2"/>
    <row r="47562" ht="10.199999999999999" hidden="1" x14ac:dyDescent="0.2"/>
    <row r="47563" ht="10.199999999999999" hidden="1" x14ac:dyDescent="0.2"/>
    <row r="47564" ht="10.199999999999999" hidden="1" x14ac:dyDescent="0.2"/>
    <row r="47565" ht="10.199999999999999" hidden="1" x14ac:dyDescent="0.2"/>
    <row r="47566" ht="10.199999999999999" hidden="1" x14ac:dyDescent="0.2"/>
    <row r="47567" ht="10.199999999999999" hidden="1" x14ac:dyDescent="0.2"/>
    <row r="47568" ht="10.199999999999999" hidden="1" x14ac:dyDescent="0.2"/>
    <row r="47569" ht="10.199999999999999" hidden="1" x14ac:dyDescent="0.2"/>
    <row r="47570" ht="10.199999999999999" hidden="1" x14ac:dyDescent="0.2"/>
    <row r="47571" ht="10.199999999999999" hidden="1" x14ac:dyDescent="0.2"/>
    <row r="47572" ht="10.199999999999999" hidden="1" x14ac:dyDescent="0.2"/>
    <row r="47573" ht="10.199999999999999" hidden="1" x14ac:dyDescent="0.2"/>
    <row r="47574" ht="10.199999999999999" hidden="1" x14ac:dyDescent="0.2"/>
    <row r="47575" ht="10.199999999999999" hidden="1" x14ac:dyDescent="0.2"/>
    <row r="47576" ht="10.199999999999999" hidden="1" x14ac:dyDescent="0.2"/>
    <row r="47577" ht="10.199999999999999" hidden="1" x14ac:dyDescent="0.2"/>
    <row r="47578" ht="10.199999999999999" hidden="1" x14ac:dyDescent="0.2"/>
    <row r="47579" ht="10.199999999999999" hidden="1" x14ac:dyDescent="0.2"/>
    <row r="47580" ht="10.199999999999999" hidden="1" x14ac:dyDescent="0.2"/>
    <row r="47581" ht="10.199999999999999" hidden="1" x14ac:dyDescent="0.2"/>
    <row r="47582" ht="10.199999999999999" hidden="1" x14ac:dyDescent="0.2"/>
    <row r="47583" ht="10.199999999999999" hidden="1" x14ac:dyDescent="0.2"/>
    <row r="47584" ht="10.199999999999999" hidden="1" x14ac:dyDescent="0.2"/>
    <row r="47585" ht="10.199999999999999" hidden="1" x14ac:dyDescent="0.2"/>
    <row r="47586" ht="10.199999999999999" hidden="1" x14ac:dyDescent="0.2"/>
    <row r="47587" ht="10.199999999999999" hidden="1" x14ac:dyDescent="0.2"/>
    <row r="47588" ht="10.199999999999999" hidden="1" x14ac:dyDescent="0.2"/>
    <row r="47589" ht="10.199999999999999" hidden="1" x14ac:dyDescent="0.2"/>
    <row r="47590" ht="10.199999999999999" hidden="1" x14ac:dyDescent="0.2"/>
    <row r="47591" ht="10.199999999999999" hidden="1" x14ac:dyDescent="0.2"/>
    <row r="47592" ht="10.199999999999999" hidden="1" x14ac:dyDescent="0.2"/>
    <row r="47593" ht="10.199999999999999" hidden="1" x14ac:dyDescent="0.2"/>
    <row r="47594" ht="10.199999999999999" hidden="1" x14ac:dyDescent="0.2"/>
    <row r="47595" ht="10.199999999999999" hidden="1" x14ac:dyDescent="0.2"/>
    <row r="47596" ht="10.199999999999999" hidden="1" x14ac:dyDescent="0.2"/>
    <row r="47597" ht="10.199999999999999" hidden="1" x14ac:dyDescent="0.2"/>
    <row r="47598" ht="10.199999999999999" hidden="1" x14ac:dyDescent="0.2"/>
    <row r="47599" ht="10.199999999999999" hidden="1" x14ac:dyDescent="0.2"/>
    <row r="47600" ht="10.199999999999999" hidden="1" x14ac:dyDescent="0.2"/>
    <row r="47601" ht="10.199999999999999" hidden="1" x14ac:dyDescent="0.2"/>
    <row r="47602" ht="10.199999999999999" hidden="1" x14ac:dyDescent="0.2"/>
    <row r="47603" ht="10.199999999999999" hidden="1" x14ac:dyDescent="0.2"/>
    <row r="47604" ht="10.199999999999999" hidden="1" x14ac:dyDescent="0.2"/>
    <row r="47605" ht="10.199999999999999" hidden="1" x14ac:dyDescent="0.2"/>
    <row r="47606" ht="10.199999999999999" hidden="1" x14ac:dyDescent="0.2"/>
    <row r="47607" ht="10.199999999999999" hidden="1" x14ac:dyDescent="0.2"/>
    <row r="47608" ht="10.199999999999999" hidden="1" x14ac:dyDescent="0.2"/>
    <row r="47609" ht="10.199999999999999" hidden="1" x14ac:dyDescent="0.2"/>
    <row r="47610" ht="10.199999999999999" hidden="1" x14ac:dyDescent="0.2"/>
    <row r="47611" ht="10.199999999999999" hidden="1" x14ac:dyDescent="0.2"/>
    <row r="47612" ht="10.199999999999999" hidden="1" x14ac:dyDescent="0.2"/>
    <row r="47613" ht="10.199999999999999" hidden="1" x14ac:dyDescent="0.2"/>
    <row r="47614" ht="10.199999999999999" hidden="1" x14ac:dyDescent="0.2"/>
    <row r="47615" ht="10.199999999999999" hidden="1" x14ac:dyDescent="0.2"/>
    <row r="47616" ht="10.199999999999999" hidden="1" x14ac:dyDescent="0.2"/>
    <row r="47617" ht="10.199999999999999" hidden="1" x14ac:dyDescent="0.2"/>
    <row r="47618" ht="10.199999999999999" hidden="1" x14ac:dyDescent="0.2"/>
    <row r="47619" ht="10.199999999999999" hidden="1" x14ac:dyDescent="0.2"/>
    <row r="47620" ht="10.199999999999999" hidden="1" x14ac:dyDescent="0.2"/>
    <row r="47621" ht="10.199999999999999" hidden="1" x14ac:dyDescent="0.2"/>
    <row r="47622" ht="10.199999999999999" hidden="1" x14ac:dyDescent="0.2"/>
    <row r="47623" ht="10.199999999999999" hidden="1" x14ac:dyDescent="0.2"/>
    <row r="47624" ht="10.199999999999999" hidden="1" x14ac:dyDescent="0.2"/>
    <row r="47625" ht="10.199999999999999" hidden="1" x14ac:dyDescent="0.2"/>
    <row r="47626" ht="10.199999999999999" hidden="1" x14ac:dyDescent="0.2"/>
    <row r="47627" ht="10.199999999999999" hidden="1" x14ac:dyDescent="0.2"/>
    <row r="47628" ht="10.199999999999999" hidden="1" x14ac:dyDescent="0.2"/>
    <row r="47629" ht="10.199999999999999" hidden="1" x14ac:dyDescent="0.2"/>
    <row r="47630" ht="10.199999999999999" hidden="1" x14ac:dyDescent="0.2"/>
    <row r="47631" ht="10.199999999999999" hidden="1" x14ac:dyDescent="0.2"/>
    <row r="47632" ht="10.199999999999999" hidden="1" x14ac:dyDescent="0.2"/>
    <row r="47633" ht="10.199999999999999" hidden="1" x14ac:dyDescent="0.2"/>
    <row r="47634" ht="10.199999999999999" hidden="1" x14ac:dyDescent="0.2"/>
    <row r="47635" ht="10.199999999999999" hidden="1" x14ac:dyDescent="0.2"/>
    <row r="47636" ht="10.199999999999999" hidden="1" x14ac:dyDescent="0.2"/>
    <row r="47637" ht="10.199999999999999" hidden="1" x14ac:dyDescent="0.2"/>
    <row r="47638" ht="10.199999999999999" hidden="1" x14ac:dyDescent="0.2"/>
    <row r="47639" ht="10.199999999999999" hidden="1" x14ac:dyDescent="0.2"/>
    <row r="47640" ht="10.199999999999999" hidden="1" x14ac:dyDescent="0.2"/>
    <row r="47641" ht="10.199999999999999" hidden="1" x14ac:dyDescent="0.2"/>
    <row r="47642" ht="10.199999999999999" hidden="1" x14ac:dyDescent="0.2"/>
    <row r="47643" ht="10.199999999999999" hidden="1" x14ac:dyDescent="0.2"/>
    <row r="47644" ht="10.199999999999999" hidden="1" x14ac:dyDescent="0.2"/>
    <row r="47645" ht="10.199999999999999" hidden="1" x14ac:dyDescent="0.2"/>
    <row r="47646" ht="10.199999999999999" hidden="1" x14ac:dyDescent="0.2"/>
    <row r="47647" ht="10.199999999999999" hidden="1" x14ac:dyDescent="0.2"/>
    <row r="47648" ht="10.199999999999999" hidden="1" x14ac:dyDescent="0.2"/>
    <row r="47649" ht="10.199999999999999" hidden="1" x14ac:dyDescent="0.2"/>
    <row r="47650" ht="10.199999999999999" hidden="1" x14ac:dyDescent="0.2"/>
    <row r="47651" ht="10.199999999999999" hidden="1" x14ac:dyDescent="0.2"/>
    <row r="47652" ht="10.199999999999999" hidden="1" x14ac:dyDescent="0.2"/>
    <row r="47653" ht="10.199999999999999" hidden="1" x14ac:dyDescent="0.2"/>
    <row r="47654" ht="10.199999999999999" hidden="1" x14ac:dyDescent="0.2"/>
    <row r="47655" ht="10.199999999999999" hidden="1" x14ac:dyDescent="0.2"/>
    <row r="47656" ht="10.199999999999999" hidden="1" x14ac:dyDescent="0.2"/>
    <row r="47657" ht="10.199999999999999" hidden="1" x14ac:dyDescent="0.2"/>
    <row r="47658" ht="10.199999999999999" hidden="1" x14ac:dyDescent="0.2"/>
    <row r="47659" ht="10.199999999999999" hidden="1" x14ac:dyDescent="0.2"/>
    <row r="47660" ht="10.199999999999999" hidden="1" x14ac:dyDescent="0.2"/>
    <row r="47661" ht="10.199999999999999" hidden="1" x14ac:dyDescent="0.2"/>
    <row r="47662" ht="10.199999999999999" hidden="1" x14ac:dyDescent="0.2"/>
    <row r="47663" ht="10.199999999999999" hidden="1" x14ac:dyDescent="0.2"/>
    <row r="47664" ht="10.199999999999999" hidden="1" x14ac:dyDescent="0.2"/>
    <row r="47665" ht="10.199999999999999" hidden="1" x14ac:dyDescent="0.2"/>
    <row r="47666" ht="10.199999999999999" hidden="1" x14ac:dyDescent="0.2"/>
    <row r="47667" ht="10.199999999999999" hidden="1" x14ac:dyDescent="0.2"/>
    <row r="47668" ht="10.199999999999999" hidden="1" x14ac:dyDescent="0.2"/>
    <row r="47669" ht="10.199999999999999" hidden="1" x14ac:dyDescent="0.2"/>
    <row r="47670" ht="10.199999999999999" hidden="1" x14ac:dyDescent="0.2"/>
    <row r="47671" ht="10.199999999999999" hidden="1" x14ac:dyDescent="0.2"/>
    <row r="47672" ht="10.199999999999999" hidden="1" x14ac:dyDescent="0.2"/>
    <row r="47673" ht="10.199999999999999" hidden="1" x14ac:dyDescent="0.2"/>
    <row r="47674" ht="10.199999999999999" hidden="1" x14ac:dyDescent="0.2"/>
    <row r="47675" ht="10.199999999999999" hidden="1" x14ac:dyDescent="0.2"/>
    <row r="47676" ht="10.199999999999999" hidden="1" x14ac:dyDescent="0.2"/>
    <row r="47677" ht="10.199999999999999" hidden="1" x14ac:dyDescent="0.2"/>
    <row r="47678" ht="10.199999999999999" hidden="1" x14ac:dyDescent="0.2"/>
    <row r="47679" ht="10.199999999999999" hidden="1" x14ac:dyDescent="0.2"/>
    <row r="47680" ht="10.199999999999999" hidden="1" x14ac:dyDescent="0.2"/>
    <row r="47681" ht="10.199999999999999" hidden="1" x14ac:dyDescent="0.2"/>
    <row r="47682" ht="10.199999999999999" hidden="1" x14ac:dyDescent="0.2"/>
    <row r="47683" ht="10.199999999999999" hidden="1" x14ac:dyDescent="0.2"/>
    <row r="47684" ht="10.199999999999999" hidden="1" x14ac:dyDescent="0.2"/>
    <row r="47685" ht="10.199999999999999" hidden="1" x14ac:dyDescent="0.2"/>
    <row r="47686" ht="10.199999999999999" hidden="1" x14ac:dyDescent="0.2"/>
    <row r="47687" ht="10.199999999999999" hidden="1" x14ac:dyDescent="0.2"/>
    <row r="47688" ht="10.199999999999999" hidden="1" x14ac:dyDescent="0.2"/>
    <row r="47689" ht="10.199999999999999" hidden="1" x14ac:dyDescent="0.2"/>
    <row r="47690" ht="10.199999999999999" hidden="1" x14ac:dyDescent="0.2"/>
    <row r="47691" ht="10.199999999999999" hidden="1" x14ac:dyDescent="0.2"/>
    <row r="47692" ht="10.199999999999999" hidden="1" x14ac:dyDescent="0.2"/>
    <row r="47693" ht="10.199999999999999" hidden="1" x14ac:dyDescent="0.2"/>
    <row r="47694" ht="10.199999999999999" hidden="1" x14ac:dyDescent="0.2"/>
    <row r="47695" ht="10.199999999999999" hidden="1" x14ac:dyDescent="0.2"/>
    <row r="47696" ht="10.199999999999999" hidden="1" x14ac:dyDescent="0.2"/>
    <row r="47697" ht="10.199999999999999" hidden="1" x14ac:dyDescent="0.2"/>
    <row r="47698" ht="10.199999999999999" hidden="1" x14ac:dyDescent="0.2"/>
    <row r="47699" ht="10.199999999999999" hidden="1" x14ac:dyDescent="0.2"/>
    <row r="47700" ht="10.199999999999999" hidden="1" x14ac:dyDescent="0.2"/>
    <row r="47701" ht="10.199999999999999" hidden="1" x14ac:dyDescent="0.2"/>
    <row r="47702" ht="10.199999999999999" hidden="1" x14ac:dyDescent="0.2"/>
    <row r="47703" ht="10.199999999999999" hidden="1" x14ac:dyDescent="0.2"/>
    <row r="47704" ht="10.199999999999999" hidden="1" x14ac:dyDescent="0.2"/>
    <row r="47705" ht="10.199999999999999" hidden="1" x14ac:dyDescent="0.2"/>
    <row r="47706" ht="10.199999999999999" hidden="1" x14ac:dyDescent="0.2"/>
    <row r="47707" ht="10.199999999999999" hidden="1" x14ac:dyDescent="0.2"/>
    <row r="47708" ht="10.199999999999999" hidden="1" x14ac:dyDescent="0.2"/>
    <row r="47709" ht="10.199999999999999" hidden="1" x14ac:dyDescent="0.2"/>
    <row r="47710" ht="10.199999999999999" hidden="1" x14ac:dyDescent="0.2"/>
    <row r="47711" ht="10.199999999999999" hidden="1" x14ac:dyDescent="0.2"/>
    <row r="47712" ht="10.199999999999999" hidden="1" x14ac:dyDescent="0.2"/>
    <row r="47713" ht="10.199999999999999" hidden="1" x14ac:dyDescent="0.2"/>
    <row r="47714" ht="10.199999999999999" hidden="1" x14ac:dyDescent="0.2"/>
    <row r="47715" ht="10.199999999999999" hidden="1" x14ac:dyDescent="0.2"/>
    <row r="47716" ht="10.199999999999999" hidden="1" x14ac:dyDescent="0.2"/>
    <row r="47717" ht="10.199999999999999" hidden="1" x14ac:dyDescent="0.2"/>
    <row r="47718" ht="10.199999999999999" hidden="1" x14ac:dyDescent="0.2"/>
    <row r="47719" ht="10.199999999999999" hidden="1" x14ac:dyDescent="0.2"/>
    <row r="47720" ht="10.199999999999999" hidden="1" x14ac:dyDescent="0.2"/>
    <row r="47721" ht="10.199999999999999" hidden="1" x14ac:dyDescent="0.2"/>
    <row r="47722" ht="10.199999999999999" hidden="1" x14ac:dyDescent="0.2"/>
    <row r="47723" ht="10.199999999999999" hidden="1" x14ac:dyDescent="0.2"/>
    <row r="47724" ht="10.199999999999999" hidden="1" x14ac:dyDescent="0.2"/>
    <row r="47725" ht="10.199999999999999" hidden="1" x14ac:dyDescent="0.2"/>
    <row r="47726" ht="10.199999999999999" hidden="1" x14ac:dyDescent="0.2"/>
    <row r="47727" ht="10.199999999999999" hidden="1" x14ac:dyDescent="0.2"/>
    <row r="47728" ht="10.199999999999999" hidden="1" x14ac:dyDescent="0.2"/>
    <row r="47729" ht="10.199999999999999" hidden="1" x14ac:dyDescent="0.2"/>
    <row r="47730" ht="10.199999999999999" hidden="1" x14ac:dyDescent="0.2"/>
    <row r="47731" ht="10.199999999999999" hidden="1" x14ac:dyDescent="0.2"/>
    <row r="47732" ht="10.199999999999999" hidden="1" x14ac:dyDescent="0.2"/>
    <row r="47733" ht="10.199999999999999" hidden="1" x14ac:dyDescent="0.2"/>
    <row r="47734" ht="10.199999999999999" hidden="1" x14ac:dyDescent="0.2"/>
    <row r="47735" ht="10.199999999999999" hidden="1" x14ac:dyDescent="0.2"/>
    <row r="47736" ht="10.199999999999999" hidden="1" x14ac:dyDescent="0.2"/>
    <row r="47737" ht="10.199999999999999" hidden="1" x14ac:dyDescent="0.2"/>
    <row r="47738" ht="10.199999999999999" hidden="1" x14ac:dyDescent="0.2"/>
    <row r="47739" ht="10.199999999999999" hidden="1" x14ac:dyDescent="0.2"/>
    <row r="47740" ht="10.199999999999999" hidden="1" x14ac:dyDescent="0.2"/>
    <row r="47741" ht="10.199999999999999" hidden="1" x14ac:dyDescent="0.2"/>
    <row r="47742" ht="10.199999999999999" hidden="1" x14ac:dyDescent="0.2"/>
    <row r="47743" ht="10.199999999999999" hidden="1" x14ac:dyDescent="0.2"/>
    <row r="47744" ht="10.199999999999999" hidden="1" x14ac:dyDescent="0.2"/>
    <row r="47745" ht="10.199999999999999" hidden="1" x14ac:dyDescent="0.2"/>
    <row r="47746" ht="10.199999999999999" hidden="1" x14ac:dyDescent="0.2"/>
    <row r="47747" ht="10.199999999999999" hidden="1" x14ac:dyDescent="0.2"/>
    <row r="47748" ht="10.199999999999999" hidden="1" x14ac:dyDescent="0.2"/>
    <row r="47749" ht="10.199999999999999" hidden="1" x14ac:dyDescent="0.2"/>
    <row r="47750" ht="10.199999999999999" hidden="1" x14ac:dyDescent="0.2"/>
    <row r="47751" ht="10.199999999999999" hidden="1" x14ac:dyDescent="0.2"/>
    <row r="47752" ht="10.199999999999999" hidden="1" x14ac:dyDescent="0.2"/>
    <row r="47753" ht="10.199999999999999" hidden="1" x14ac:dyDescent="0.2"/>
    <row r="47754" ht="10.199999999999999" hidden="1" x14ac:dyDescent="0.2"/>
    <row r="47755" ht="10.199999999999999" hidden="1" x14ac:dyDescent="0.2"/>
    <row r="47756" ht="10.199999999999999" hidden="1" x14ac:dyDescent="0.2"/>
    <row r="47757" ht="10.199999999999999" hidden="1" x14ac:dyDescent="0.2"/>
    <row r="47758" ht="10.199999999999999" hidden="1" x14ac:dyDescent="0.2"/>
    <row r="47759" ht="10.199999999999999" hidden="1" x14ac:dyDescent="0.2"/>
    <row r="47760" ht="10.199999999999999" hidden="1" x14ac:dyDescent="0.2"/>
    <row r="47761" ht="10.199999999999999" hidden="1" x14ac:dyDescent="0.2"/>
    <row r="47762" ht="10.199999999999999" hidden="1" x14ac:dyDescent="0.2"/>
    <row r="47763" ht="10.199999999999999" hidden="1" x14ac:dyDescent="0.2"/>
    <row r="47764" ht="10.199999999999999" hidden="1" x14ac:dyDescent="0.2"/>
    <row r="47765" ht="10.199999999999999" hidden="1" x14ac:dyDescent="0.2"/>
    <row r="47766" ht="10.199999999999999" hidden="1" x14ac:dyDescent="0.2"/>
    <row r="47767" ht="10.199999999999999" hidden="1" x14ac:dyDescent="0.2"/>
    <row r="47768" ht="10.199999999999999" hidden="1" x14ac:dyDescent="0.2"/>
    <row r="47769" ht="10.199999999999999" hidden="1" x14ac:dyDescent="0.2"/>
    <row r="47770" ht="10.199999999999999" hidden="1" x14ac:dyDescent="0.2"/>
    <row r="47771" ht="10.199999999999999" hidden="1" x14ac:dyDescent="0.2"/>
    <row r="47772" ht="10.199999999999999" hidden="1" x14ac:dyDescent="0.2"/>
    <row r="47773" ht="10.199999999999999" hidden="1" x14ac:dyDescent="0.2"/>
    <row r="47774" ht="10.199999999999999" hidden="1" x14ac:dyDescent="0.2"/>
    <row r="47775" ht="10.199999999999999" hidden="1" x14ac:dyDescent="0.2"/>
    <row r="47776" ht="10.199999999999999" hidden="1" x14ac:dyDescent="0.2"/>
    <row r="47777" ht="10.199999999999999" hidden="1" x14ac:dyDescent="0.2"/>
    <row r="47778" ht="10.199999999999999" hidden="1" x14ac:dyDescent="0.2"/>
    <row r="47779" ht="10.199999999999999" hidden="1" x14ac:dyDescent="0.2"/>
    <row r="47780" ht="10.199999999999999" hidden="1" x14ac:dyDescent="0.2"/>
    <row r="47781" ht="10.199999999999999" hidden="1" x14ac:dyDescent="0.2"/>
    <row r="47782" ht="10.199999999999999" hidden="1" x14ac:dyDescent="0.2"/>
    <row r="47783" ht="10.199999999999999" hidden="1" x14ac:dyDescent="0.2"/>
    <row r="47784" ht="10.199999999999999" hidden="1" x14ac:dyDescent="0.2"/>
    <row r="47785" ht="10.199999999999999" hidden="1" x14ac:dyDescent="0.2"/>
    <row r="47786" ht="10.199999999999999" hidden="1" x14ac:dyDescent="0.2"/>
    <row r="47787" ht="10.199999999999999" hidden="1" x14ac:dyDescent="0.2"/>
    <row r="47788" ht="10.199999999999999" hidden="1" x14ac:dyDescent="0.2"/>
    <row r="47789" ht="10.199999999999999" hidden="1" x14ac:dyDescent="0.2"/>
    <row r="47790" ht="10.199999999999999" hidden="1" x14ac:dyDescent="0.2"/>
    <row r="47791" ht="10.199999999999999" hidden="1" x14ac:dyDescent="0.2"/>
    <row r="47792" ht="10.199999999999999" hidden="1" x14ac:dyDescent="0.2"/>
    <row r="47793" ht="10.199999999999999" hidden="1" x14ac:dyDescent="0.2"/>
    <row r="47794" ht="10.199999999999999" hidden="1" x14ac:dyDescent="0.2"/>
    <row r="47795" ht="10.199999999999999" hidden="1" x14ac:dyDescent="0.2"/>
    <row r="47796" ht="10.199999999999999" hidden="1" x14ac:dyDescent="0.2"/>
    <row r="47797" ht="10.199999999999999" hidden="1" x14ac:dyDescent="0.2"/>
    <row r="47798" ht="10.199999999999999" hidden="1" x14ac:dyDescent="0.2"/>
    <row r="47799" ht="10.199999999999999" hidden="1" x14ac:dyDescent="0.2"/>
    <row r="47800" ht="10.199999999999999" hidden="1" x14ac:dyDescent="0.2"/>
    <row r="47801" ht="10.199999999999999" hidden="1" x14ac:dyDescent="0.2"/>
    <row r="47802" ht="10.199999999999999" hidden="1" x14ac:dyDescent="0.2"/>
    <row r="47803" ht="10.199999999999999" hidden="1" x14ac:dyDescent="0.2"/>
    <row r="47804" ht="10.199999999999999" hidden="1" x14ac:dyDescent="0.2"/>
    <row r="47805" ht="10.199999999999999" hidden="1" x14ac:dyDescent="0.2"/>
    <row r="47806" ht="10.199999999999999" hidden="1" x14ac:dyDescent="0.2"/>
    <row r="47807" ht="10.199999999999999" hidden="1" x14ac:dyDescent="0.2"/>
    <row r="47808" ht="10.199999999999999" hidden="1" x14ac:dyDescent="0.2"/>
    <row r="47809" ht="10.199999999999999" hidden="1" x14ac:dyDescent="0.2"/>
    <row r="47810" ht="10.199999999999999" hidden="1" x14ac:dyDescent="0.2"/>
    <row r="47811" ht="10.199999999999999" hidden="1" x14ac:dyDescent="0.2"/>
    <row r="47812" ht="10.199999999999999" hidden="1" x14ac:dyDescent="0.2"/>
    <row r="47813" ht="10.199999999999999" hidden="1" x14ac:dyDescent="0.2"/>
    <row r="47814" ht="10.199999999999999" hidden="1" x14ac:dyDescent="0.2"/>
    <row r="47815" ht="10.199999999999999" hidden="1" x14ac:dyDescent="0.2"/>
    <row r="47816" ht="10.199999999999999" hidden="1" x14ac:dyDescent="0.2"/>
    <row r="47817" ht="10.199999999999999" hidden="1" x14ac:dyDescent="0.2"/>
    <row r="47818" ht="10.199999999999999" hidden="1" x14ac:dyDescent="0.2"/>
    <row r="47819" ht="10.199999999999999" hidden="1" x14ac:dyDescent="0.2"/>
    <row r="47820" ht="10.199999999999999" hidden="1" x14ac:dyDescent="0.2"/>
    <row r="47821" ht="10.199999999999999" hidden="1" x14ac:dyDescent="0.2"/>
    <row r="47822" ht="10.199999999999999" hidden="1" x14ac:dyDescent="0.2"/>
    <row r="47823" ht="10.199999999999999" hidden="1" x14ac:dyDescent="0.2"/>
    <row r="47824" ht="10.199999999999999" hidden="1" x14ac:dyDescent="0.2"/>
    <row r="47825" ht="10.199999999999999" hidden="1" x14ac:dyDescent="0.2"/>
    <row r="47826" ht="10.199999999999999" hidden="1" x14ac:dyDescent="0.2"/>
    <row r="47827" ht="10.199999999999999" hidden="1" x14ac:dyDescent="0.2"/>
    <row r="47828" ht="10.199999999999999" hidden="1" x14ac:dyDescent="0.2"/>
    <row r="47829" ht="10.199999999999999" hidden="1" x14ac:dyDescent="0.2"/>
    <row r="47830" ht="10.199999999999999" hidden="1" x14ac:dyDescent="0.2"/>
    <row r="47831" ht="10.199999999999999" hidden="1" x14ac:dyDescent="0.2"/>
    <row r="47832" ht="10.199999999999999" hidden="1" x14ac:dyDescent="0.2"/>
    <row r="47833" ht="10.199999999999999" hidden="1" x14ac:dyDescent="0.2"/>
    <row r="47834" ht="10.199999999999999" hidden="1" x14ac:dyDescent="0.2"/>
    <row r="47835" ht="10.199999999999999" hidden="1" x14ac:dyDescent="0.2"/>
    <row r="47836" ht="10.199999999999999" hidden="1" x14ac:dyDescent="0.2"/>
    <row r="47837" ht="10.199999999999999" hidden="1" x14ac:dyDescent="0.2"/>
    <row r="47838" ht="10.199999999999999" hidden="1" x14ac:dyDescent="0.2"/>
    <row r="47839" ht="10.199999999999999" hidden="1" x14ac:dyDescent="0.2"/>
    <row r="47840" ht="10.199999999999999" hidden="1" x14ac:dyDescent="0.2"/>
    <row r="47841" ht="10.199999999999999" hidden="1" x14ac:dyDescent="0.2"/>
    <row r="47842" ht="10.199999999999999" hidden="1" x14ac:dyDescent="0.2"/>
    <row r="47843" ht="10.199999999999999" hidden="1" x14ac:dyDescent="0.2"/>
    <row r="47844" ht="10.199999999999999" hidden="1" x14ac:dyDescent="0.2"/>
    <row r="47845" ht="10.199999999999999" hidden="1" x14ac:dyDescent="0.2"/>
    <row r="47846" ht="10.199999999999999" hidden="1" x14ac:dyDescent="0.2"/>
    <row r="47847" ht="10.199999999999999" hidden="1" x14ac:dyDescent="0.2"/>
    <row r="47848" ht="10.199999999999999" hidden="1" x14ac:dyDescent="0.2"/>
    <row r="47849" ht="10.199999999999999" hidden="1" x14ac:dyDescent="0.2"/>
    <row r="47850" ht="10.199999999999999" hidden="1" x14ac:dyDescent="0.2"/>
    <row r="47851" ht="10.199999999999999" hidden="1" x14ac:dyDescent="0.2"/>
    <row r="47852" ht="10.199999999999999" hidden="1" x14ac:dyDescent="0.2"/>
    <row r="47853" ht="10.199999999999999" hidden="1" x14ac:dyDescent="0.2"/>
    <row r="47854" ht="10.199999999999999" hidden="1" x14ac:dyDescent="0.2"/>
    <row r="47855" ht="10.199999999999999" hidden="1" x14ac:dyDescent="0.2"/>
    <row r="47856" ht="10.199999999999999" hidden="1" x14ac:dyDescent="0.2"/>
    <row r="47857" ht="10.199999999999999" hidden="1" x14ac:dyDescent="0.2"/>
    <row r="47858" ht="10.199999999999999" hidden="1" x14ac:dyDescent="0.2"/>
    <row r="47859" ht="10.199999999999999" hidden="1" x14ac:dyDescent="0.2"/>
    <row r="47860" ht="10.199999999999999" hidden="1" x14ac:dyDescent="0.2"/>
    <row r="47861" ht="10.199999999999999" hidden="1" x14ac:dyDescent="0.2"/>
    <row r="47862" ht="10.199999999999999" hidden="1" x14ac:dyDescent="0.2"/>
    <row r="47863" ht="10.199999999999999" hidden="1" x14ac:dyDescent="0.2"/>
    <row r="47864" ht="10.199999999999999" hidden="1" x14ac:dyDescent="0.2"/>
    <row r="47865" ht="10.199999999999999" hidden="1" x14ac:dyDescent="0.2"/>
    <row r="47866" ht="10.199999999999999" hidden="1" x14ac:dyDescent="0.2"/>
    <row r="47867" ht="10.199999999999999" hidden="1" x14ac:dyDescent="0.2"/>
    <row r="47868" ht="10.199999999999999" hidden="1" x14ac:dyDescent="0.2"/>
    <row r="47869" ht="10.199999999999999" hidden="1" x14ac:dyDescent="0.2"/>
    <row r="47870" ht="10.199999999999999" hidden="1" x14ac:dyDescent="0.2"/>
    <row r="47871" ht="10.199999999999999" hidden="1" x14ac:dyDescent="0.2"/>
    <row r="47872" ht="10.199999999999999" hidden="1" x14ac:dyDescent="0.2"/>
    <row r="47873" ht="10.199999999999999" hidden="1" x14ac:dyDescent="0.2"/>
    <row r="47874" ht="10.199999999999999" hidden="1" x14ac:dyDescent="0.2"/>
    <row r="47875" ht="10.199999999999999" hidden="1" x14ac:dyDescent="0.2"/>
    <row r="47876" ht="10.199999999999999" hidden="1" x14ac:dyDescent="0.2"/>
    <row r="47877" ht="10.199999999999999" hidden="1" x14ac:dyDescent="0.2"/>
    <row r="47878" ht="10.199999999999999" hidden="1" x14ac:dyDescent="0.2"/>
    <row r="47879" ht="10.199999999999999" hidden="1" x14ac:dyDescent="0.2"/>
    <row r="47880" ht="10.199999999999999" hidden="1" x14ac:dyDescent="0.2"/>
    <row r="47881" ht="10.199999999999999" hidden="1" x14ac:dyDescent="0.2"/>
    <row r="47882" ht="10.199999999999999" hidden="1" x14ac:dyDescent="0.2"/>
    <row r="47883" ht="10.199999999999999" hidden="1" x14ac:dyDescent="0.2"/>
    <row r="47884" ht="10.199999999999999" hidden="1" x14ac:dyDescent="0.2"/>
    <row r="47885" ht="10.199999999999999" hidden="1" x14ac:dyDescent="0.2"/>
    <row r="47886" ht="10.199999999999999" hidden="1" x14ac:dyDescent="0.2"/>
    <row r="47887" ht="10.199999999999999" hidden="1" x14ac:dyDescent="0.2"/>
    <row r="47888" ht="10.199999999999999" hidden="1" x14ac:dyDescent="0.2"/>
    <row r="47889" ht="10.199999999999999" hidden="1" x14ac:dyDescent="0.2"/>
    <row r="47890" ht="10.199999999999999" hidden="1" x14ac:dyDescent="0.2"/>
    <row r="47891" ht="10.199999999999999" hidden="1" x14ac:dyDescent="0.2"/>
    <row r="47892" ht="10.199999999999999" hidden="1" x14ac:dyDescent="0.2"/>
    <row r="47893" ht="10.199999999999999" hidden="1" x14ac:dyDescent="0.2"/>
    <row r="47894" ht="10.199999999999999" hidden="1" x14ac:dyDescent="0.2"/>
    <row r="47895" ht="10.199999999999999" hidden="1" x14ac:dyDescent="0.2"/>
    <row r="47896" ht="10.199999999999999" hidden="1" x14ac:dyDescent="0.2"/>
    <row r="47897" ht="10.199999999999999" hidden="1" x14ac:dyDescent="0.2"/>
    <row r="47898" ht="10.199999999999999" hidden="1" x14ac:dyDescent="0.2"/>
    <row r="47899" ht="10.199999999999999" hidden="1" x14ac:dyDescent="0.2"/>
    <row r="47900" ht="10.199999999999999" hidden="1" x14ac:dyDescent="0.2"/>
    <row r="47901" ht="10.199999999999999" hidden="1" x14ac:dyDescent="0.2"/>
    <row r="47902" ht="10.199999999999999" hidden="1" x14ac:dyDescent="0.2"/>
    <row r="47903" ht="10.199999999999999" hidden="1" x14ac:dyDescent="0.2"/>
    <row r="47904" ht="10.199999999999999" hidden="1" x14ac:dyDescent="0.2"/>
    <row r="47905" ht="10.199999999999999" hidden="1" x14ac:dyDescent="0.2"/>
    <row r="47906" ht="10.199999999999999" hidden="1" x14ac:dyDescent="0.2"/>
    <row r="47907" ht="10.199999999999999" hidden="1" x14ac:dyDescent="0.2"/>
    <row r="47908" ht="10.199999999999999" hidden="1" x14ac:dyDescent="0.2"/>
    <row r="47909" ht="10.199999999999999" hidden="1" x14ac:dyDescent="0.2"/>
    <row r="47910" ht="10.199999999999999" hidden="1" x14ac:dyDescent="0.2"/>
    <row r="47911" ht="10.199999999999999" hidden="1" x14ac:dyDescent="0.2"/>
    <row r="47912" ht="10.199999999999999" hidden="1" x14ac:dyDescent="0.2"/>
    <row r="47913" ht="10.199999999999999" hidden="1" x14ac:dyDescent="0.2"/>
    <row r="47914" ht="10.199999999999999" hidden="1" x14ac:dyDescent="0.2"/>
    <row r="47915" ht="10.199999999999999" hidden="1" x14ac:dyDescent="0.2"/>
    <row r="47916" ht="10.199999999999999" hidden="1" x14ac:dyDescent="0.2"/>
    <row r="47917" ht="10.199999999999999" hidden="1" x14ac:dyDescent="0.2"/>
    <row r="47918" ht="10.199999999999999" hidden="1" x14ac:dyDescent="0.2"/>
    <row r="47919" ht="10.199999999999999" hidden="1" x14ac:dyDescent="0.2"/>
    <row r="47920" ht="10.199999999999999" hidden="1" x14ac:dyDescent="0.2"/>
    <row r="47921" ht="10.199999999999999" hidden="1" x14ac:dyDescent="0.2"/>
    <row r="47922" ht="10.199999999999999" hidden="1" x14ac:dyDescent="0.2"/>
    <row r="47923" ht="10.199999999999999" hidden="1" x14ac:dyDescent="0.2"/>
    <row r="47924" ht="10.199999999999999" hidden="1" x14ac:dyDescent="0.2"/>
    <row r="47925" ht="10.199999999999999" hidden="1" x14ac:dyDescent="0.2"/>
    <row r="47926" ht="10.199999999999999" hidden="1" x14ac:dyDescent="0.2"/>
    <row r="47927" ht="10.199999999999999" hidden="1" x14ac:dyDescent="0.2"/>
    <row r="47928" ht="10.199999999999999" hidden="1" x14ac:dyDescent="0.2"/>
    <row r="47929" ht="10.199999999999999" hidden="1" x14ac:dyDescent="0.2"/>
    <row r="47930" ht="10.199999999999999" hidden="1" x14ac:dyDescent="0.2"/>
    <row r="47931" ht="10.199999999999999" hidden="1" x14ac:dyDescent="0.2"/>
    <row r="47932" ht="10.199999999999999" hidden="1" x14ac:dyDescent="0.2"/>
    <row r="47933" ht="10.199999999999999" hidden="1" x14ac:dyDescent="0.2"/>
    <row r="47934" ht="10.199999999999999" hidden="1" x14ac:dyDescent="0.2"/>
    <row r="47935" ht="10.199999999999999" hidden="1" x14ac:dyDescent="0.2"/>
    <row r="47936" ht="10.199999999999999" hidden="1" x14ac:dyDescent="0.2"/>
    <row r="47937" ht="10.199999999999999" hidden="1" x14ac:dyDescent="0.2"/>
    <row r="47938" ht="10.199999999999999" hidden="1" x14ac:dyDescent="0.2"/>
    <row r="47939" ht="10.199999999999999" hidden="1" x14ac:dyDescent="0.2"/>
    <row r="47940" ht="10.199999999999999" hidden="1" x14ac:dyDescent="0.2"/>
    <row r="47941" ht="10.199999999999999" hidden="1" x14ac:dyDescent="0.2"/>
    <row r="47942" ht="10.199999999999999" hidden="1" x14ac:dyDescent="0.2"/>
    <row r="47943" ht="10.199999999999999" hidden="1" x14ac:dyDescent="0.2"/>
    <row r="47944" ht="10.199999999999999" hidden="1" x14ac:dyDescent="0.2"/>
    <row r="47945" ht="10.199999999999999" hidden="1" x14ac:dyDescent="0.2"/>
    <row r="47946" ht="10.199999999999999" hidden="1" x14ac:dyDescent="0.2"/>
    <row r="47947" ht="10.199999999999999" hidden="1" x14ac:dyDescent="0.2"/>
    <row r="47948" ht="10.199999999999999" hidden="1" x14ac:dyDescent="0.2"/>
    <row r="47949" ht="10.199999999999999" hidden="1" x14ac:dyDescent="0.2"/>
    <row r="47950" ht="10.199999999999999" hidden="1" x14ac:dyDescent="0.2"/>
    <row r="47951" ht="10.199999999999999" hidden="1" x14ac:dyDescent="0.2"/>
    <row r="47952" ht="10.199999999999999" hidden="1" x14ac:dyDescent="0.2"/>
    <row r="47953" ht="10.199999999999999" hidden="1" x14ac:dyDescent="0.2"/>
    <row r="47954" ht="10.199999999999999" hidden="1" x14ac:dyDescent="0.2"/>
    <row r="47955" ht="10.199999999999999" hidden="1" x14ac:dyDescent="0.2"/>
    <row r="47956" ht="10.199999999999999" hidden="1" x14ac:dyDescent="0.2"/>
    <row r="47957" ht="10.199999999999999" hidden="1" x14ac:dyDescent="0.2"/>
    <row r="47958" ht="10.199999999999999" hidden="1" x14ac:dyDescent="0.2"/>
    <row r="47959" ht="10.199999999999999" hidden="1" x14ac:dyDescent="0.2"/>
    <row r="47960" ht="10.199999999999999" hidden="1" x14ac:dyDescent="0.2"/>
    <row r="47961" ht="10.199999999999999" hidden="1" x14ac:dyDescent="0.2"/>
    <row r="47962" ht="10.199999999999999" hidden="1" x14ac:dyDescent="0.2"/>
    <row r="47963" ht="10.199999999999999" hidden="1" x14ac:dyDescent="0.2"/>
    <row r="47964" ht="10.199999999999999" hidden="1" x14ac:dyDescent="0.2"/>
    <row r="47965" ht="10.199999999999999" hidden="1" x14ac:dyDescent="0.2"/>
    <row r="47966" ht="10.199999999999999" hidden="1" x14ac:dyDescent="0.2"/>
    <row r="47967" ht="10.199999999999999" hidden="1" x14ac:dyDescent="0.2"/>
    <row r="47968" ht="10.199999999999999" hidden="1" x14ac:dyDescent="0.2"/>
    <row r="47969" ht="10.199999999999999" hidden="1" x14ac:dyDescent="0.2"/>
    <row r="47970" ht="10.199999999999999" hidden="1" x14ac:dyDescent="0.2"/>
    <row r="47971" ht="10.199999999999999" hidden="1" x14ac:dyDescent="0.2"/>
    <row r="47972" ht="10.199999999999999" hidden="1" x14ac:dyDescent="0.2"/>
    <row r="47973" ht="10.199999999999999" hidden="1" x14ac:dyDescent="0.2"/>
    <row r="47974" ht="10.199999999999999" hidden="1" x14ac:dyDescent="0.2"/>
    <row r="47975" ht="10.199999999999999" hidden="1" x14ac:dyDescent="0.2"/>
    <row r="47976" ht="10.199999999999999" hidden="1" x14ac:dyDescent="0.2"/>
    <row r="47977" ht="10.199999999999999" hidden="1" x14ac:dyDescent="0.2"/>
    <row r="47978" ht="10.199999999999999" hidden="1" x14ac:dyDescent="0.2"/>
    <row r="47979" ht="10.199999999999999" hidden="1" x14ac:dyDescent="0.2"/>
    <row r="47980" ht="10.199999999999999" hidden="1" x14ac:dyDescent="0.2"/>
    <row r="47981" ht="10.199999999999999" hidden="1" x14ac:dyDescent="0.2"/>
    <row r="47982" ht="10.199999999999999" hidden="1" x14ac:dyDescent="0.2"/>
    <row r="47983" ht="10.199999999999999" hidden="1" x14ac:dyDescent="0.2"/>
    <row r="47984" ht="10.199999999999999" hidden="1" x14ac:dyDescent="0.2"/>
    <row r="47985" ht="10.199999999999999" hidden="1" x14ac:dyDescent="0.2"/>
    <row r="47986" ht="10.199999999999999" hidden="1" x14ac:dyDescent="0.2"/>
    <row r="47987" ht="10.199999999999999" hidden="1" x14ac:dyDescent="0.2"/>
    <row r="47988" ht="10.199999999999999" hidden="1" x14ac:dyDescent="0.2"/>
    <row r="47989" ht="10.199999999999999" hidden="1" x14ac:dyDescent="0.2"/>
    <row r="47990" ht="10.199999999999999" hidden="1" x14ac:dyDescent="0.2"/>
    <row r="47991" ht="10.199999999999999" hidden="1" x14ac:dyDescent="0.2"/>
    <row r="47992" ht="10.199999999999999" hidden="1" x14ac:dyDescent="0.2"/>
    <row r="47993" ht="10.199999999999999" hidden="1" x14ac:dyDescent="0.2"/>
    <row r="47994" ht="10.199999999999999" hidden="1" x14ac:dyDescent="0.2"/>
    <row r="47995" ht="10.199999999999999" hidden="1" x14ac:dyDescent="0.2"/>
    <row r="47996" ht="10.199999999999999" hidden="1" x14ac:dyDescent="0.2"/>
    <row r="47997" ht="10.199999999999999" hidden="1" x14ac:dyDescent="0.2"/>
    <row r="47998" ht="10.199999999999999" hidden="1" x14ac:dyDescent="0.2"/>
    <row r="47999" ht="10.199999999999999" hidden="1" x14ac:dyDescent="0.2"/>
    <row r="48000" ht="10.199999999999999" hidden="1" x14ac:dyDescent="0.2"/>
    <row r="48001" ht="10.199999999999999" hidden="1" x14ac:dyDescent="0.2"/>
    <row r="48002" ht="10.199999999999999" hidden="1" x14ac:dyDescent="0.2"/>
    <row r="48003" ht="10.199999999999999" hidden="1" x14ac:dyDescent="0.2"/>
    <row r="48004" ht="10.199999999999999" hidden="1" x14ac:dyDescent="0.2"/>
    <row r="48005" ht="10.199999999999999" hidden="1" x14ac:dyDescent="0.2"/>
    <row r="48006" ht="10.199999999999999" hidden="1" x14ac:dyDescent="0.2"/>
    <row r="48007" ht="10.199999999999999" hidden="1" x14ac:dyDescent="0.2"/>
    <row r="48008" ht="10.199999999999999" hidden="1" x14ac:dyDescent="0.2"/>
    <row r="48009" ht="10.199999999999999" hidden="1" x14ac:dyDescent="0.2"/>
    <row r="48010" ht="10.199999999999999" hidden="1" x14ac:dyDescent="0.2"/>
    <row r="48011" ht="10.199999999999999" hidden="1" x14ac:dyDescent="0.2"/>
    <row r="48012" ht="10.199999999999999" hidden="1" x14ac:dyDescent="0.2"/>
    <row r="48013" ht="10.199999999999999" hidden="1" x14ac:dyDescent="0.2"/>
    <row r="48014" ht="10.199999999999999" hidden="1" x14ac:dyDescent="0.2"/>
    <row r="48015" ht="10.199999999999999" hidden="1" x14ac:dyDescent="0.2"/>
    <row r="48016" ht="10.199999999999999" hidden="1" x14ac:dyDescent="0.2"/>
    <row r="48017" ht="10.199999999999999" hidden="1" x14ac:dyDescent="0.2"/>
    <row r="48018" ht="10.199999999999999" hidden="1" x14ac:dyDescent="0.2"/>
    <row r="48019" ht="10.199999999999999" hidden="1" x14ac:dyDescent="0.2"/>
    <row r="48020" ht="10.199999999999999" hidden="1" x14ac:dyDescent="0.2"/>
    <row r="48021" ht="10.199999999999999" hidden="1" x14ac:dyDescent="0.2"/>
    <row r="48022" ht="10.199999999999999" hidden="1" x14ac:dyDescent="0.2"/>
    <row r="48023" ht="10.199999999999999" hidden="1" x14ac:dyDescent="0.2"/>
    <row r="48024" ht="10.199999999999999" hidden="1" x14ac:dyDescent="0.2"/>
    <row r="48025" ht="10.199999999999999" hidden="1" x14ac:dyDescent="0.2"/>
    <row r="48026" ht="10.199999999999999" hidden="1" x14ac:dyDescent="0.2"/>
    <row r="48027" ht="10.199999999999999" hidden="1" x14ac:dyDescent="0.2"/>
    <row r="48028" ht="10.199999999999999" hidden="1" x14ac:dyDescent="0.2"/>
    <row r="48029" ht="10.199999999999999" hidden="1" x14ac:dyDescent="0.2"/>
    <row r="48030" ht="10.199999999999999" hidden="1" x14ac:dyDescent="0.2"/>
    <row r="48031" ht="10.199999999999999" hidden="1" x14ac:dyDescent="0.2"/>
    <row r="48032" ht="10.199999999999999" hidden="1" x14ac:dyDescent="0.2"/>
    <row r="48033" ht="10.199999999999999" hidden="1" x14ac:dyDescent="0.2"/>
    <row r="48034" ht="10.199999999999999" hidden="1" x14ac:dyDescent="0.2"/>
    <row r="48035" ht="10.199999999999999" hidden="1" x14ac:dyDescent="0.2"/>
    <row r="48036" ht="10.199999999999999" hidden="1" x14ac:dyDescent="0.2"/>
    <row r="48037" ht="10.199999999999999" hidden="1" x14ac:dyDescent="0.2"/>
    <row r="48038" ht="10.199999999999999" hidden="1" x14ac:dyDescent="0.2"/>
    <row r="48039" ht="10.199999999999999" hidden="1" x14ac:dyDescent="0.2"/>
    <row r="48040" ht="10.199999999999999" hidden="1" x14ac:dyDescent="0.2"/>
    <row r="48041" ht="10.199999999999999" hidden="1" x14ac:dyDescent="0.2"/>
    <row r="48042" ht="10.199999999999999" hidden="1" x14ac:dyDescent="0.2"/>
    <row r="48043" ht="10.199999999999999" hidden="1" x14ac:dyDescent="0.2"/>
    <row r="48044" ht="10.199999999999999" hidden="1" x14ac:dyDescent="0.2"/>
    <row r="48045" ht="10.199999999999999" hidden="1" x14ac:dyDescent="0.2"/>
    <row r="48046" ht="10.199999999999999" hidden="1" x14ac:dyDescent="0.2"/>
    <row r="48047" ht="10.199999999999999" hidden="1" x14ac:dyDescent="0.2"/>
    <row r="48048" ht="10.199999999999999" hidden="1" x14ac:dyDescent="0.2"/>
    <row r="48049" ht="10.199999999999999" hidden="1" x14ac:dyDescent="0.2"/>
    <row r="48050" ht="10.199999999999999" hidden="1" x14ac:dyDescent="0.2"/>
    <row r="48051" ht="10.199999999999999" hidden="1" x14ac:dyDescent="0.2"/>
    <row r="48052" ht="10.199999999999999" hidden="1" x14ac:dyDescent="0.2"/>
    <row r="48053" ht="10.199999999999999" hidden="1" x14ac:dyDescent="0.2"/>
    <row r="48054" ht="10.199999999999999" hidden="1" x14ac:dyDescent="0.2"/>
    <row r="48055" ht="10.199999999999999" hidden="1" x14ac:dyDescent="0.2"/>
    <row r="48056" ht="10.199999999999999" hidden="1" x14ac:dyDescent="0.2"/>
    <row r="48057" ht="10.199999999999999" hidden="1" x14ac:dyDescent="0.2"/>
    <row r="48058" ht="10.199999999999999" hidden="1" x14ac:dyDescent="0.2"/>
    <row r="48059" ht="10.199999999999999" hidden="1" x14ac:dyDescent="0.2"/>
    <row r="48060" ht="10.199999999999999" hidden="1" x14ac:dyDescent="0.2"/>
    <row r="48061" ht="10.199999999999999" hidden="1" x14ac:dyDescent="0.2"/>
    <row r="48062" ht="10.199999999999999" hidden="1" x14ac:dyDescent="0.2"/>
    <row r="48063" ht="10.199999999999999" hidden="1" x14ac:dyDescent="0.2"/>
    <row r="48064" ht="10.199999999999999" hidden="1" x14ac:dyDescent="0.2"/>
    <row r="48065" ht="10.199999999999999" hidden="1" x14ac:dyDescent="0.2"/>
    <row r="48066" ht="10.199999999999999" hidden="1" x14ac:dyDescent="0.2"/>
    <row r="48067" ht="10.199999999999999" hidden="1" x14ac:dyDescent="0.2"/>
    <row r="48068" ht="10.199999999999999" hidden="1" x14ac:dyDescent="0.2"/>
    <row r="48069" ht="10.199999999999999" hidden="1" x14ac:dyDescent="0.2"/>
    <row r="48070" ht="10.199999999999999" hidden="1" x14ac:dyDescent="0.2"/>
    <row r="48071" ht="10.199999999999999" hidden="1" x14ac:dyDescent="0.2"/>
    <row r="48072" ht="10.199999999999999" hidden="1" x14ac:dyDescent="0.2"/>
    <row r="48073" ht="10.199999999999999" hidden="1" x14ac:dyDescent="0.2"/>
    <row r="48074" ht="10.199999999999999" hidden="1" x14ac:dyDescent="0.2"/>
    <row r="48075" ht="10.199999999999999" hidden="1" x14ac:dyDescent="0.2"/>
    <row r="48076" ht="10.199999999999999" hidden="1" x14ac:dyDescent="0.2"/>
    <row r="48077" ht="10.199999999999999" hidden="1" x14ac:dyDescent="0.2"/>
    <row r="48078" ht="10.199999999999999" hidden="1" x14ac:dyDescent="0.2"/>
    <row r="48079" ht="10.199999999999999" hidden="1" x14ac:dyDescent="0.2"/>
    <row r="48080" ht="10.199999999999999" hidden="1" x14ac:dyDescent="0.2"/>
    <row r="48081" ht="10.199999999999999" hidden="1" x14ac:dyDescent="0.2"/>
    <row r="48082" ht="10.199999999999999" hidden="1" x14ac:dyDescent="0.2"/>
    <row r="48083" ht="10.199999999999999" hidden="1" x14ac:dyDescent="0.2"/>
    <row r="48084" ht="10.199999999999999" hidden="1" x14ac:dyDescent="0.2"/>
    <row r="48085" ht="10.199999999999999" hidden="1" x14ac:dyDescent="0.2"/>
    <row r="48086" ht="10.199999999999999" hidden="1" x14ac:dyDescent="0.2"/>
    <row r="48087" ht="10.199999999999999" hidden="1" x14ac:dyDescent="0.2"/>
    <row r="48088" ht="10.199999999999999" hidden="1" x14ac:dyDescent="0.2"/>
    <row r="48089" ht="10.199999999999999" hidden="1" x14ac:dyDescent="0.2"/>
    <row r="48090" ht="10.199999999999999" hidden="1" x14ac:dyDescent="0.2"/>
    <row r="48091" ht="10.199999999999999" hidden="1" x14ac:dyDescent="0.2"/>
    <row r="48092" ht="10.199999999999999" hidden="1" x14ac:dyDescent="0.2"/>
    <row r="48093" ht="10.199999999999999" hidden="1" x14ac:dyDescent="0.2"/>
    <row r="48094" ht="10.199999999999999" hidden="1" x14ac:dyDescent="0.2"/>
    <row r="48095" ht="10.199999999999999" hidden="1" x14ac:dyDescent="0.2"/>
    <row r="48096" ht="10.199999999999999" hidden="1" x14ac:dyDescent="0.2"/>
    <row r="48097" ht="10.199999999999999" hidden="1" x14ac:dyDescent="0.2"/>
    <row r="48098" ht="10.199999999999999" hidden="1" x14ac:dyDescent="0.2"/>
    <row r="48099" ht="10.199999999999999" hidden="1" x14ac:dyDescent="0.2"/>
    <row r="48100" ht="10.199999999999999" hidden="1" x14ac:dyDescent="0.2"/>
    <row r="48101" ht="10.199999999999999" hidden="1" x14ac:dyDescent="0.2"/>
    <row r="48102" ht="10.199999999999999" hidden="1" x14ac:dyDescent="0.2"/>
    <row r="48103" ht="10.199999999999999" hidden="1" x14ac:dyDescent="0.2"/>
    <row r="48104" ht="10.199999999999999" hidden="1" x14ac:dyDescent="0.2"/>
    <row r="48105" ht="10.199999999999999" hidden="1" x14ac:dyDescent="0.2"/>
    <row r="48106" ht="10.199999999999999" hidden="1" x14ac:dyDescent="0.2"/>
    <row r="48107" ht="10.199999999999999" hidden="1" x14ac:dyDescent="0.2"/>
    <row r="48108" ht="10.199999999999999" hidden="1" x14ac:dyDescent="0.2"/>
    <row r="48109" ht="10.199999999999999" hidden="1" x14ac:dyDescent="0.2"/>
    <row r="48110" ht="10.199999999999999" hidden="1" x14ac:dyDescent="0.2"/>
    <row r="48111" ht="10.199999999999999" hidden="1" x14ac:dyDescent="0.2"/>
    <row r="48112" ht="10.199999999999999" hidden="1" x14ac:dyDescent="0.2"/>
    <row r="48113" ht="10.199999999999999" hidden="1" x14ac:dyDescent="0.2"/>
    <row r="48114" ht="10.199999999999999" hidden="1" x14ac:dyDescent="0.2"/>
    <row r="48115" ht="10.199999999999999" hidden="1" x14ac:dyDescent="0.2"/>
    <row r="48116" ht="10.199999999999999" hidden="1" x14ac:dyDescent="0.2"/>
    <row r="48117" ht="10.199999999999999" hidden="1" x14ac:dyDescent="0.2"/>
    <row r="48118" ht="10.199999999999999" hidden="1" x14ac:dyDescent="0.2"/>
    <row r="48119" ht="10.199999999999999" hidden="1" x14ac:dyDescent="0.2"/>
    <row r="48120" ht="10.199999999999999" hidden="1" x14ac:dyDescent="0.2"/>
    <row r="48121" ht="10.199999999999999" hidden="1" x14ac:dyDescent="0.2"/>
    <row r="48122" ht="10.199999999999999" hidden="1" x14ac:dyDescent="0.2"/>
    <row r="48123" ht="10.199999999999999" hidden="1" x14ac:dyDescent="0.2"/>
    <row r="48124" ht="10.199999999999999" hidden="1" x14ac:dyDescent="0.2"/>
    <row r="48125" ht="10.199999999999999" hidden="1" x14ac:dyDescent="0.2"/>
    <row r="48126" ht="10.199999999999999" hidden="1" x14ac:dyDescent="0.2"/>
    <row r="48127" ht="10.199999999999999" hidden="1" x14ac:dyDescent="0.2"/>
    <row r="48128" ht="10.199999999999999" hidden="1" x14ac:dyDescent="0.2"/>
    <row r="48129" ht="10.199999999999999" hidden="1" x14ac:dyDescent="0.2"/>
    <row r="48130" ht="10.199999999999999" hidden="1" x14ac:dyDescent="0.2"/>
    <row r="48131" ht="10.199999999999999" hidden="1" x14ac:dyDescent="0.2"/>
    <row r="48132" ht="10.199999999999999" hidden="1" x14ac:dyDescent="0.2"/>
    <row r="48133" ht="10.199999999999999" hidden="1" x14ac:dyDescent="0.2"/>
    <row r="48134" ht="10.199999999999999" hidden="1" x14ac:dyDescent="0.2"/>
    <row r="48135" ht="10.199999999999999" hidden="1" x14ac:dyDescent="0.2"/>
    <row r="48136" ht="10.199999999999999" hidden="1" x14ac:dyDescent="0.2"/>
    <row r="48137" ht="10.199999999999999" hidden="1" x14ac:dyDescent="0.2"/>
    <row r="48138" ht="10.199999999999999" hidden="1" x14ac:dyDescent="0.2"/>
    <row r="48139" ht="10.199999999999999" hidden="1" x14ac:dyDescent="0.2"/>
    <row r="48140" ht="10.199999999999999" hidden="1" x14ac:dyDescent="0.2"/>
    <row r="48141" ht="10.199999999999999" hidden="1" x14ac:dyDescent="0.2"/>
    <row r="48142" ht="10.199999999999999" hidden="1" x14ac:dyDescent="0.2"/>
    <row r="48143" ht="10.199999999999999" hidden="1" x14ac:dyDescent="0.2"/>
    <row r="48144" ht="10.199999999999999" hidden="1" x14ac:dyDescent="0.2"/>
    <row r="48145" ht="10.199999999999999" hidden="1" x14ac:dyDescent="0.2"/>
    <row r="48146" ht="10.199999999999999" hidden="1" x14ac:dyDescent="0.2"/>
    <row r="48147" ht="10.199999999999999" hidden="1" x14ac:dyDescent="0.2"/>
    <row r="48148" ht="10.199999999999999" hidden="1" x14ac:dyDescent="0.2"/>
    <row r="48149" ht="10.199999999999999" hidden="1" x14ac:dyDescent="0.2"/>
    <row r="48150" ht="10.199999999999999" hidden="1" x14ac:dyDescent="0.2"/>
    <row r="48151" ht="10.199999999999999" hidden="1" x14ac:dyDescent="0.2"/>
    <row r="48152" ht="10.199999999999999" hidden="1" x14ac:dyDescent="0.2"/>
    <row r="48153" ht="10.199999999999999" hidden="1" x14ac:dyDescent="0.2"/>
    <row r="48154" ht="10.199999999999999" hidden="1" x14ac:dyDescent="0.2"/>
    <row r="48155" ht="10.199999999999999" hidden="1" x14ac:dyDescent="0.2"/>
    <row r="48156" ht="10.199999999999999" hidden="1" x14ac:dyDescent="0.2"/>
    <row r="48157" ht="10.199999999999999" hidden="1" x14ac:dyDescent="0.2"/>
    <row r="48158" ht="10.199999999999999" hidden="1" x14ac:dyDescent="0.2"/>
    <row r="48159" ht="10.199999999999999" hidden="1" x14ac:dyDescent="0.2"/>
    <row r="48160" ht="10.199999999999999" hidden="1" x14ac:dyDescent="0.2"/>
    <row r="48161" ht="10.199999999999999" hidden="1" x14ac:dyDescent="0.2"/>
    <row r="48162" ht="10.199999999999999" hidden="1" x14ac:dyDescent="0.2"/>
    <row r="48163" ht="10.199999999999999" hidden="1" x14ac:dyDescent="0.2"/>
    <row r="48164" ht="10.199999999999999" hidden="1" x14ac:dyDescent="0.2"/>
    <row r="48165" ht="10.199999999999999" hidden="1" x14ac:dyDescent="0.2"/>
    <row r="48166" ht="10.199999999999999" hidden="1" x14ac:dyDescent="0.2"/>
    <row r="48167" ht="10.199999999999999" hidden="1" x14ac:dyDescent="0.2"/>
    <row r="48168" ht="10.199999999999999" hidden="1" x14ac:dyDescent="0.2"/>
    <row r="48169" ht="10.199999999999999" hidden="1" x14ac:dyDescent="0.2"/>
    <row r="48170" ht="10.199999999999999" hidden="1" x14ac:dyDescent="0.2"/>
    <row r="48171" ht="10.199999999999999" hidden="1" x14ac:dyDescent="0.2"/>
    <row r="48172" ht="10.199999999999999" hidden="1" x14ac:dyDescent="0.2"/>
    <row r="48173" ht="10.199999999999999" hidden="1" x14ac:dyDescent="0.2"/>
    <row r="48174" ht="10.199999999999999" hidden="1" x14ac:dyDescent="0.2"/>
    <row r="48175" ht="10.199999999999999" hidden="1" x14ac:dyDescent="0.2"/>
    <row r="48176" ht="10.199999999999999" hidden="1" x14ac:dyDescent="0.2"/>
    <row r="48177" ht="10.199999999999999" hidden="1" x14ac:dyDescent="0.2"/>
    <row r="48178" ht="10.199999999999999" hidden="1" x14ac:dyDescent="0.2"/>
    <row r="48179" ht="10.199999999999999" hidden="1" x14ac:dyDescent="0.2"/>
    <row r="48180" ht="10.199999999999999" hidden="1" x14ac:dyDescent="0.2"/>
    <row r="48181" ht="10.199999999999999" hidden="1" x14ac:dyDescent="0.2"/>
    <row r="48182" ht="10.199999999999999" hidden="1" x14ac:dyDescent="0.2"/>
    <row r="48183" ht="10.199999999999999" hidden="1" x14ac:dyDescent="0.2"/>
    <row r="48184" ht="10.199999999999999" hidden="1" x14ac:dyDescent="0.2"/>
    <row r="48185" ht="10.199999999999999" hidden="1" x14ac:dyDescent="0.2"/>
    <row r="48186" ht="10.199999999999999" hidden="1" x14ac:dyDescent="0.2"/>
    <row r="48187" ht="10.199999999999999" hidden="1" x14ac:dyDescent="0.2"/>
    <row r="48188" ht="10.199999999999999" hidden="1" x14ac:dyDescent="0.2"/>
    <row r="48189" ht="10.199999999999999" hidden="1" x14ac:dyDescent="0.2"/>
    <row r="48190" ht="10.199999999999999" hidden="1" x14ac:dyDescent="0.2"/>
    <row r="48191" ht="10.199999999999999" hidden="1" x14ac:dyDescent="0.2"/>
    <row r="48192" ht="10.199999999999999" hidden="1" x14ac:dyDescent="0.2"/>
    <row r="48193" ht="10.199999999999999" hidden="1" x14ac:dyDescent="0.2"/>
    <row r="48194" ht="10.199999999999999" hidden="1" x14ac:dyDescent="0.2"/>
    <row r="48195" ht="10.199999999999999" hidden="1" x14ac:dyDescent="0.2"/>
    <row r="48196" ht="10.199999999999999" hidden="1" x14ac:dyDescent="0.2"/>
    <row r="48197" ht="10.199999999999999" hidden="1" x14ac:dyDescent="0.2"/>
    <row r="48198" ht="10.199999999999999" hidden="1" x14ac:dyDescent="0.2"/>
    <row r="48199" ht="10.199999999999999" hidden="1" x14ac:dyDescent="0.2"/>
    <row r="48200" ht="10.199999999999999" hidden="1" x14ac:dyDescent="0.2"/>
    <row r="48201" ht="10.199999999999999" hidden="1" x14ac:dyDescent="0.2"/>
    <row r="48202" ht="10.199999999999999" hidden="1" x14ac:dyDescent="0.2"/>
    <row r="48203" ht="10.199999999999999" hidden="1" x14ac:dyDescent="0.2"/>
    <row r="48204" ht="10.199999999999999" hidden="1" x14ac:dyDescent="0.2"/>
    <row r="48205" ht="10.199999999999999" hidden="1" x14ac:dyDescent="0.2"/>
    <row r="48206" ht="10.199999999999999" hidden="1" x14ac:dyDescent="0.2"/>
    <row r="48207" ht="10.199999999999999" hidden="1" x14ac:dyDescent="0.2"/>
    <row r="48208" ht="10.199999999999999" hidden="1" x14ac:dyDescent="0.2"/>
    <row r="48209" ht="10.199999999999999" hidden="1" x14ac:dyDescent="0.2"/>
    <row r="48210" ht="10.199999999999999" hidden="1" x14ac:dyDescent="0.2"/>
    <row r="48211" ht="10.199999999999999" hidden="1" x14ac:dyDescent="0.2"/>
    <row r="48212" ht="10.199999999999999" hidden="1" x14ac:dyDescent="0.2"/>
    <row r="48213" ht="10.199999999999999" hidden="1" x14ac:dyDescent="0.2"/>
    <row r="48214" ht="10.199999999999999" hidden="1" x14ac:dyDescent="0.2"/>
    <row r="48215" ht="10.199999999999999" hidden="1" x14ac:dyDescent="0.2"/>
    <row r="48216" ht="10.199999999999999" hidden="1" x14ac:dyDescent="0.2"/>
    <row r="48217" ht="10.199999999999999" hidden="1" x14ac:dyDescent="0.2"/>
    <row r="48218" ht="10.199999999999999" hidden="1" x14ac:dyDescent="0.2"/>
    <row r="48219" ht="10.199999999999999" hidden="1" x14ac:dyDescent="0.2"/>
    <row r="48220" ht="10.199999999999999" hidden="1" x14ac:dyDescent="0.2"/>
    <row r="48221" ht="10.199999999999999" hidden="1" x14ac:dyDescent="0.2"/>
    <row r="48222" ht="10.199999999999999" hidden="1" x14ac:dyDescent="0.2"/>
    <row r="48223" ht="10.199999999999999" hidden="1" x14ac:dyDescent="0.2"/>
    <row r="48224" ht="10.199999999999999" hidden="1" x14ac:dyDescent="0.2"/>
    <row r="48225" ht="10.199999999999999" hidden="1" x14ac:dyDescent="0.2"/>
    <row r="48226" ht="10.199999999999999" hidden="1" x14ac:dyDescent="0.2"/>
    <row r="48227" ht="10.199999999999999" hidden="1" x14ac:dyDescent="0.2"/>
    <row r="48228" ht="10.199999999999999" hidden="1" x14ac:dyDescent="0.2"/>
    <row r="48229" ht="10.199999999999999" hidden="1" x14ac:dyDescent="0.2"/>
    <row r="48230" ht="10.199999999999999" hidden="1" x14ac:dyDescent="0.2"/>
    <row r="48231" ht="10.199999999999999" hidden="1" x14ac:dyDescent="0.2"/>
    <row r="48232" ht="10.199999999999999" hidden="1" x14ac:dyDescent="0.2"/>
    <row r="48233" ht="10.199999999999999" hidden="1" x14ac:dyDescent="0.2"/>
    <row r="48234" ht="10.199999999999999" hidden="1" x14ac:dyDescent="0.2"/>
    <row r="48235" ht="10.199999999999999" hidden="1" x14ac:dyDescent="0.2"/>
    <row r="48236" ht="10.199999999999999" hidden="1" x14ac:dyDescent="0.2"/>
    <row r="48237" ht="10.199999999999999" hidden="1" x14ac:dyDescent="0.2"/>
    <row r="48238" ht="10.199999999999999" hidden="1" x14ac:dyDescent="0.2"/>
    <row r="48239" ht="10.199999999999999" hidden="1" x14ac:dyDescent="0.2"/>
    <row r="48240" ht="10.199999999999999" hidden="1" x14ac:dyDescent="0.2"/>
    <row r="48241" ht="10.199999999999999" hidden="1" x14ac:dyDescent="0.2"/>
    <row r="48242" ht="10.199999999999999" hidden="1" x14ac:dyDescent="0.2"/>
    <row r="48243" ht="10.199999999999999" hidden="1" x14ac:dyDescent="0.2"/>
    <row r="48244" ht="10.199999999999999" hidden="1" x14ac:dyDescent="0.2"/>
    <row r="48245" ht="10.199999999999999" hidden="1" x14ac:dyDescent="0.2"/>
    <row r="48246" ht="10.199999999999999" hidden="1" x14ac:dyDescent="0.2"/>
    <row r="48247" ht="10.199999999999999" hidden="1" x14ac:dyDescent="0.2"/>
    <row r="48248" ht="10.199999999999999" hidden="1" x14ac:dyDescent="0.2"/>
    <row r="48249" ht="10.199999999999999" hidden="1" x14ac:dyDescent="0.2"/>
    <row r="48250" ht="10.199999999999999" hidden="1" x14ac:dyDescent="0.2"/>
    <row r="48251" ht="10.199999999999999" hidden="1" x14ac:dyDescent="0.2"/>
    <row r="48252" ht="10.199999999999999" hidden="1" x14ac:dyDescent="0.2"/>
    <row r="48253" ht="10.199999999999999" hidden="1" x14ac:dyDescent="0.2"/>
    <row r="48254" ht="10.199999999999999" hidden="1" x14ac:dyDescent="0.2"/>
    <row r="48255" ht="10.199999999999999" hidden="1" x14ac:dyDescent="0.2"/>
    <row r="48256" ht="10.199999999999999" hidden="1" x14ac:dyDescent="0.2"/>
    <row r="48257" ht="10.199999999999999" hidden="1" x14ac:dyDescent="0.2"/>
    <row r="48258" ht="10.199999999999999" hidden="1" x14ac:dyDescent="0.2"/>
    <row r="48259" ht="10.199999999999999" hidden="1" x14ac:dyDescent="0.2"/>
    <row r="48260" ht="10.199999999999999" hidden="1" x14ac:dyDescent="0.2"/>
    <row r="48261" ht="10.199999999999999" hidden="1" x14ac:dyDescent="0.2"/>
    <row r="48262" ht="10.199999999999999" hidden="1" x14ac:dyDescent="0.2"/>
    <row r="48263" ht="10.199999999999999" hidden="1" x14ac:dyDescent="0.2"/>
    <row r="48264" ht="10.199999999999999" hidden="1" x14ac:dyDescent="0.2"/>
    <row r="48265" ht="10.199999999999999" hidden="1" x14ac:dyDescent="0.2"/>
    <row r="48266" ht="10.199999999999999" hidden="1" x14ac:dyDescent="0.2"/>
    <row r="48267" ht="10.199999999999999" hidden="1" x14ac:dyDescent="0.2"/>
    <row r="48268" ht="10.199999999999999" hidden="1" x14ac:dyDescent="0.2"/>
    <row r="48269" ht="10.199999999999999" hidden="1" x14ac:dyDescent="0.2"/>
    <row r="48270" ht="10.199999999999999" hidden="1" x14ac:dyDescent="0.2"/>
    <row r="48271" ht="10.199999999999999" hidden="1" x14ac:dyDescent="0.2"/>
    <row r="48272" ht="10.199999999999999" hidden="1" x14ac:dyDescent="0.2"/>
    <row r="48273" ht="10.199999999999999" hidden="1" x14ac:dyDescent="0.2"/>
    <row r="48274" ht="10.199999999999999" hidden="1" x14ac:dyDescent="0.2"/>
    <row r="48275" ht="10.199999999999999" hidden="1" x14ac:dyDescent="0.2"/>
    <row r="48276" ht="10.199999999999999" hidden="1" x14ac:dyDescent="0.2"/>
    <row r="48277" ht="10.199999999999999" hidden="1" x14ac:dyDescent="0.2"/>
    <row r="48278" ht="10.199999999999999" hidden="1" x14ac:dyDescent="0.2"/>
    <row r="48279" ht="10.199999999999999" hidden="1" x14ac:dyDescent="0.2"/>
    <row r="48280" ht="10.199999999999999" hidden="1" x14ac:dyDescent="0.2"/>
    <row r="48281" ht="10.199999999999999" hidden="1" x14ac:dyDescent="0.2"/>
    <row r="48282" ht="10.199999999999999" hidden="1" x14ac:dyDescent="0.2"/>
    <row r="48283" ht="10.199999999999999" hidden="1" x14ac:dyDescent="0.2"/>
    <row r="48284" ht="10.199999999999999" hidden="1" x14ac:dyDescent="0.2"/>
    <row r="48285" ht="10.199999999999999" hidden="1" x14ac:dyDescent="0.2"/>
    <row r="48286" ht="10.199999999999999" hidden="1" x14ac:dyDescent="0.2"/>
    <row r="48287" ht="10.199999999999999" hidden="1" x14ac:dyDescent="0.2"/>
    <row r="48288" ht="10.199999999999999" hidden="1" x14ac:dyDescent="0.2"/>
    <row r="48289" ht="10.199999999999999" hidden="1" x14ac:dyDescent="0.2"/>
    <row r="48290" ht="10.199999999999999" hidden="1" x14ac:dyDescent="0.2"/>
    <row r="48291" ht="10.199999999999999" hidden="1" x14ac:dyDescent="0.2"/>
    <row r="48292" ht="10.199999999999999" hidden="1" x14ac:dyDescent="0.2"/>
    <row r="48293" ht="10.199999999999999" hidden="1" x14ac:dyDescent="0.2"/>
    <row r="48294" ht="10.199999999999999" hidden="1" x14ac:dyDescent="0.2"/>
    <row r="48295" ht="10.199999999999999" hidden="1" x14ac:dyDescent="0.2"/>
    <row r="48296" ht="10.199999999999999" hidden="1" x14ac:dyDescent="0.2"/>
    <row r="48297" ht="10.199999999999999" hidden="1" x14ac:dyDescent="0.2"/>
    <row r="48298" ht="10.199999999999999" hidden="1" x14ac:dyDescent="0.2"/>
    <row r="48299" ht="10.199999999999999" hidden="1" x14ac:dyDescent="0.2"/>
    <row r="48300" ht="10.199999999999999" hidden="1" x14ac:dyDescent="0.2"/>
    <row r="48301" ht="10.199999999999999" hidden="1" x14ac:dyDescent="0.2"/>
    <row r="48302" ht="10.199999999999999" hidden="1" x14ac:dyDescent="0.2"/>
    <row r="48303" ht="10.199999999999999" hidden="1" x14ac:dyDescent="0.2"/>
    <row r="48304" ht="10.199999999999999" hidden="1" x14ac:dyDescent="0.2"/>
    <row r="48305" ht="10.199999999999999" hidden="1" x14ac:dyDescent="0.2"/>
    <row r="48306" ht="10.199999999999999" hidden="1" x14ac:dyDescent="0.2"/>
    <row r="48307" ht="10.199999999999999" hidden="1" x14ac:dyDescent="0.2"/>
    <row r="48308" ht="10.199999999999999" hidden="1" x14ac:dyDescent="0.2"/>
    <row r="48309" ht="10.199999999999999" hidden="1" x14ac:dyDescent="0.2"/>
    <row r="48310" ht="10.199999999999999" hidden="1" x14ac:dyDescent="0.2"/>
    <row r="48311" ht="10.199999999999999" hidden="1" x14ac:dyDescent="0.2"/>
    <row r="48312" ht="10.199999999999999" hidden="1" x14ac:dyDescent="0.2"/>
    <row r="48313" ht="10.199999999999999" hidden="1" x14ac:dyDescent="0.2"/>
    <row r="48314" ht="10.199999999999999" hidden="1" x14ac:dyDescent="0.2"/>
    <row r="48315" ht="10.199999999999999" hidden="1" x14ac:dyDescent="0.2"/>
    <row r="48316" ht="10.199999999999999" hidden="1" x14ac:dyDescent="0.2"/>
    <row r="48317" ht="10.199999999999999" hidden="1" x14ac:dyDescent="0.2"/>
    <row r="48318" ht="10.199999999999999" hidden="1" x14ac:dyDescent="0.2"/>
    <row r="48319" ht="10.199999999999999" hidden="1" x14ac:dyDescent="0.2"/>
    <row r="48320" ht="10.199999999999999" hidden="1" x14ac:dyDescent="0.2"/>
    <row r="48321" ht="10.199999999999999" hidden="1" x14ac:dyDescent="0.2"/>
    <row r="48322" ht="10.199999999999999" hidden="1" x14ac:dyDescent="0.2"/>
    <row r="48323" ht="10.199999999999999" hidden="1" x14ac:dyDescent="0.2"/>
    <row r="48324" ht="10.199999999999999" hidden="1" x14ac:dyDescent="0.2"/>
    <row r="48325" ht="10.199999999999999" hidden="1" x14ac:dyDescent="0.2"/>
    <row r="48326" ht="10.199999999999999" hidden="1" x14ac:dyDescent="0.2"/>
    <row r="48327" ht="10.199999999999999" hidden="1" x14ac:dyDescent="0.2"/>
    <row r="48328" ht="10.199999999999999" hidden="1" x14ac:dyDescent="0.2"/>
    <row r="48329" ht="10.199999999999999" hidden="1" x14ac:dyDescent="0.2"/>
    <row r="48330" ht="10.199999999999999" hidden="1" x14ac:dyDescent="0.2"/>
    <row r="48331" ht="10.199999999999999" hidden="1" x14ac:dyDescent="0.2"/>
    <row r="48332" ht="10.199999999999999" hidden="1" x14ac:dyDescent="0.2"/>
    <row r="48333" ht="10.199999999999999" hidden="1" x14ac:dyDescent="0.2"/>
    <row r="48334" ht="10.199999999999999" hidden="1" x14ac:dyDescent="0.2"/>
    <row r="48335" ht="10.199999999999999" hidden="1" x14ac:dyDescent="0.2"/>
    <row r="48336" ht="10.199999999999999" hidden="1" x14ac:dyDescent="0.2"/>
    <row r="48337" ht="10.199999999999999" hidden="1" x14ac:dyDescent="0.2"/>
    <row r="48338" ht="10.199999999999999" hidden="1" x14ac:dyDescent="0.2"/>
    <row r="48339" ht="10.199999999999999" hidden="1" x14ac:dyDescent="0.2"/>
    <row r="48340" ht="10.199999999999999" hidden="1" x14ac:dyDescent="0.2"/>
    <row r="48341" ht="10.199999999999999" hidden="1" x14ac:dyDescent="0.2"/>
    <row r="48342" ht="10.199999999999999" hidden="1" x14ac:dyDescent="0.2"/>
    <row r="48343" ht="10.199999999999999" hidden="1" x14ac:dyDescent="0.2"/>
    <row r="48344" ht="10.199999999999999" hidden="1" x14ac:dyDescent="0.2"/>
    <row r="48345" ht="10.199999999999999" hidden="1" x14ac:dyDescent="0.2"/>
    <row r="48346" ht="10.199999999999999" hidden="1" x14ac:dyDescent="0.2"/>
    <row r="48347" ht="10.199999999999999" hidden="1" x14ac:dyDescent="0.2"/>
    <row r="48348" ht="10.199999999999999" hidden="1" x14ac:dyDescent="0.2"/>
    <row r="48349" ht="10.199999999999999" hidden="1" x14ac:dyDescent="0.2"/>
    <row r="48350" ht="10.199999999999999" hidden="1" x14ac:dyDescent="0.2"/>
    <row r="48351" ht="10.199999999999999" hidden="1" x14ac:dyDescent="0.2"/>
    <row r="48352" ht="10.199999999999999" hidden="1" x14ac:dyDescent="0.2"/>
    <row r="48353" ht="10.199999999999999" hidden="1" x14ac:dyDescent="0.2"/>
    <row r="48354" ht="10.199999999999999" hidden="1" x14ac:dyDescent="0.2"/>
    <row r="48355" ht="10.199999999999999" hidden="1" x14ac:dyDescent="0.2"/>
    <row r="48356" ht="10.199999999999999" hidden="1" x14ac:dyDescent="0.2"/>
    <row r="48357" ht="10.199999999999999" hidden="1" x14ac:dyDescent="0.2"/>
    <row r="48358" ht="10.199999999999999" hidden="1" x14ac:dyDescent="0.2"/>
    <row r="48359" ht="10.199999999999999" hidden="1" x14ac:dyDescent="0.2"/>
    <row r="48360" ht="10.199999999999999" hidden="1" x14ac:dyDescent="0.2"/>
    <row r="48361" ht="10.199999999999999" hidden="1" x14ac:dyDescent="0.2"/>
    <row r="48362" ht="10.199999999999999" hidden="1" x14ac:dyDescent="0.2"/>
    <row r="48363" ht="10.199999999999999" hidden="1" x14ac:dyDescent="0.2"/>
    <row r="48364" ht="10.199999999999999" hidden="1" x14ac:dyDescent="0.2"/>
    <row r="48365" ht="10.199999999999999" hidden="1" x14ac:dyDescent="0.2"/>
    <row r="48366" ht="10.199999999999999" hidden="1" x14ac:dyDescent="0.2"/>
    <row r="48367" ht="10.199999999999999" hidden="1" x14ac:dyDescent="0.2"/>
    <row r="48368" ht="10.199999999999999" hidden="1" x14ac:dyDescent="0.2"/>
    <row r="48369" ht="10.199999999999999" hidden="1" x14ac:dyDescent="0.2"/>
    <row r="48370" ht="10.199999999999999" hidden="1" x14ac:dyDescent="0.2"/>
    <row r="48371" ht="10.199999999999999" hidden="1" x14ac:dyDescent="0.2"/>
    <row r="48372" ht="10.199999999999999" hidden="1" x14ac:dyDescent="0.2"/>
    <row r="48373" ht="10.199999999999999" hidden="1" x14ac:dyDescent="0.2"/>
    <row r="48374" ht="10.199999999999999" hidden="1" x14ac:dyDescent="0.2"/>
    <row r="48375" ht="10.199999999999999" hidden="1" x14ac:dyDescent="0.2"/>
    <row r="48376" ht="10.199999999999999" hidden="1" x14ac:dyDescent="0.2"/>
    <row r="48377" ht="10.199999999999999" hidden="1" x14ac:dyDescent="0.2"/>
    <row r="48378" ht="10.199999999999999" hidden="1" x14ac:dyDescent="0.2"/>
    <row r="48379" ht="10.199999999999999" hidden="1" x14ac:dyDescent="0.2"/>
    <row r="48380" ht="10.199999999999999" hidden="1" x14ac:dyDescent="0.2"/>
    <row r="48381" ht="10.199999999999999" hidden="1" x14ac:dyDescent="0.2"/>
    <row r="48382" ht="10.199999999999999" hidden="1" x14ac:dyDescent="0.2"/>
    <row r="48383" ht="10.199999999999999" hidden="1" x14ac:dyDescent="0.2"/>
    <row r="48384" ht="10.199999999999999" hidden="1" x14ac:dyDescent="0.2"/>
    <row r="48385" ht="10.199999999999999" hidden="1" x14ac:dyDescent="0.2"/>
    <row r="48386" ht="10.199999999999999" hidden="1" x14ac:dyDescent="0.2"/>
    <row r="48387" ht="10.199999999999999" hidden="1" x14ac:dyDescent="0.2"/>
    <row r="48388" ht="10.199999999999999" hidden="1" x14ac:dyDescent="0.2"/>
    <row r="48389" ht="10.199999999999999" hidden="1" x14ac:dyDescent="0.2"/>
    <row r="48390" ht="10.199999999999999" hidden="1" x14ac:dyDescent="0.2"/>
    <row r="48391" ht="10.199999999999999" hidden="1" x14ac:dyDescent="0.2"/>
    <row r="48392" ht="10.199999999999999" hidden="1" x14ac:dyDescent="0.2"/>
    <row r="48393" ht="10.199999999999999" hidden="1" x14ac:dyDescent="0.2"/>
    <row r="48394" ht="10.199999999999999" hidden="1" x14ac:dyDescent="0.2"/>
    <row r="48395" ht="10.199999999999999" hidden="1" x14ac:dyDescent="0.2"/>
    <row r="48396" ht="10.199999999999999" hidden="1" x14ac:dyDescent="0.2"/>
    <row r="48397" ht="10.199999999999999" hidden="1" x14ac:dyDescent="0.2"/>
    <row r="48398" ht="10.199999999999999" hidden="1" x14ac:dyDescent="0.2"/>
    <row r="48399" ht="10.199999999999999" hidden="1" x14ac:dyDescent="0.2"/>
    <row r="48400" ht="10.199999999999999" hidden="1" x14ac:dyDescent="0.2"/>
    <row r="48401" ht="10.199999999999999" hidden="1" x14ac:dyDescent="0.2"/>
    <row r="48402" ht="10.199999999999999" hidden="1" x14ac:dyDescent="0.2"/>
    <row r="48403" ht="10.199999999999999" hidden="1" x14ac:dyDescent="0.2"/>
    <row r="48404" ht="10.199999999999999" hidden="1" x14ac:dyDescent="0.2"/>
    <row r="48405" ht="10.199999999999999" hidden="1" x14ac:dyDescent="0.2"/>
    <row r="48406" ht="10.199999999999999" hidden="1" x14ac:dyDescent="0.2"/>
    <row r="48407" ht="10.199999999999999" hidden="1" x14ac:dyDescent="0.2"/>
    <row r="48408" ht="10.199999999999999" hidden="1" x14ac:dyDescent="0.2"/>
    <row r="48409" ht="10.199999999999999" hidden="1" x14ac:dyDescent="0.2"/>
    <row r="48410" ht="10.199999999999999" hidden="1" x14ac:dyDescent="0.2"/>
    <row r="48411" ht="10.199999999999999" hidden="1" x14ac:dyDescent="0.2"/>
    <row r="48412" ht="10.199999999999999" hidden="1" x14ac:dyDescent="0.2"/>
    <row r="48413" ht="10.199999999999999" hidden="1" x14ac:dyDescent="0.2"/>
    <row r="48414" ht="10.199999999999999" hidden="1" x14ac:dyDescent="0.2"/>
    <row r="48415" ht="10.199999999999999" hidden="1" x14ac:dyDescent="0.2"/>
    <row r="48416" ht="10.199999999999999" hidden="1" x14ac:dyDescent="0.2"/>
    <row r="48417" ht="10.199999999999999" hidden="1" x14ac:dyDescent="0.2"/>
    <row r="48418" ht="10.199999999999999" hidden="1" x14ac:dyDescent="0.2"/>
    <row r="48419" ht="10.199999999999999" hidden="1" x14ac:dyDescent="0.2"/>
    <row r="48420" ht="10.199999999999999" hidden="1" x14ac:dyDescent="0.2"/>
    <row r="48421" ht="10.199999999999999" hidden="1" x14ac:dyDescent="0.2"/>
    <row r="48422" ht="10.199999999999999" hidden="1" x14ac:dyDescent="0.2"/>
    <row r="48423" ht="10.199999999999999" hidden="1" x14ac:dyDescent="0.2"/>
    <row r="48424" ht="10.199999999999999" hidden="1" x14ac:dyDescent="0.2"/>
    <row r="48425" ht="10.199999999999999" hidden="1" x14ac:dyDescent="0.2"/>
    <row r="48426" ht="10.199999999999999" hidden="1" x14ac:dyDescent="0.2"/>
    <row r="48427" ht="10.199999999999999" hidden="1" x14ac:dyDescent="0.2"/>
    <row r="48428" ht="10.199999999999999" hidden="1" x14ac:dyDescent="0.2"/>
    <row r="48429" ht="10.199999999999999" hidden="1" x14ac:dyDescent="0.2"/>
    <row r="48430" ht="10.199999999999999" hidden="1" x14ac:dyDescent="0.2"/>
    <row r="48431" ht="10.199999999999999" hidden="1" x14ac:dyDescent="0.2"/>
    <row r="48432" ht="10.199999999999999" hidden="1" x14ac:dyDescent="0.2"/>
    <row r="48433" ht="10.199999999999999" hidden="1" x14ac:dyDescent="0.2"/>
    <row r="48434" ht="10.199999999999999" hidden="1" x14ac:dyDescent="0.2"/>
    <row r="48435" ht="10.199999999999999" hidden="1" x14ac:dyDescent="0.2"/>
    <row r="48436" ht="10.199999999999999" hidden="1" x14ac:dyDescent="0.2"/>
    <row r="48437" ht="10.199999999999999" hidden="1" x14ac:dyDescent="0.2"/>
    <row r="48438" ht="10.199999999999999" hidden="1" x14ac:dyDescent="0.2"/>
    <row r="48439" ht="10.199999999999999" hidden="1" x14ac:dyDescent="0.2"/>
    <row r="48440" ht="10.199999999999999" hidden="1" x14ac:dyDescent="0.2"/>
    <row r="48441" ht="10.199999999999999" hidden="1" x14ac:dyDescent="0.2"/>
    <row r="48442" ht="10.199999999999999" hidden="1" x14ac:dyDescent="0.2"/>
    <row r="48443" ht="10.199999999999999" hidden="1" x14ac:dyDescent="0.2"/>
    <row r="48444" ht="10.199999999999999" hidden="1" x14ac:dyDescent="0.2"/>
    <row r="48445" ht="10.199999999999999" hidden="1" x14ac:dyDescent="0.2"/>
    <row r="48446" ht="10.199999999999999" hidden="1" x14ac:dyDescent="0.2"/>
    <row r="48447" ht="10.199999999999999" hidden="1" x14ac:dyDescent="0.2"/>
    <row r="48448" ht="10.199999999999999" hidden="1" x14ac:dyDescent="0.2"/>
    <row r="48449" ht="10.199999999999999" hidden="1" x14ac:dyDescent="0.2"/>
    <row r="48450" ht="10.199999999999999" hidden="1" x14ac:dyDescent="0.2"/>
    <row r="48451" ht="10.199999999999999" hidden="1" x14ac:dyDescent="0.2"/>
    <row r="48452" ht="10.199999999999999" hidden="1" x14ac:dyDescent="0.2"/>
    <row r="48453" ht="10.199999999999999" hidden="1" x14ac:dyDescent="0.2"/>
    <row r="48454" ht="10.199999999999999" hidden="1" x14ac:dyDescent="0.2"/>
    <row r="48455" ht="10.199999999999999" hidden="1" x14ac:dyDescent="0.2"/>
    <row r="48456" ht="10.199999999999999" hidden="1" x14ac:dyDescent="0.2"/>
    <row r="48457" ht="10.199999999999999" hidden="1" x14ac:dyDescent="0.2"/>
    <row r="48458" ht="10.199999999999999" hidden="1" x14ac:dyDescent="0.2"/>
    <row r="48459" ht="10.199999999999999" hidden="1" x14ac:dyDescent="0.2"/>
    <row r="48460" ht="10.199999999999999" hidden="1" x14ac:dyDescent="0.2"/>
    <row r="48461" ht="10.199999999999999" hidden="1" x14ac:dyDescent="0.2"/>
    <row r="48462" ht="10.199999999999999" hidden="1" x14ac:dyDescent="0.2"/>
    <row r="48463" ht="10.199999999999999" hidden="1" x14ac:dyDescent="0.2"/>
    <row r="48464" ht="10.199999999999999" hidden="1" x14ac:dyDescent="0.2"/>
    <row r="48465" ht="10.199999999999999" hidden="1" x14ac:dyDescent="0.2"/>
    <row r="48466" ht="10.199999999999999" hidden="1" x14ac:dyDescent="0.2"/>
    <row r="48467" ht="10.199999999999999" hidden="1" x14ac:dyDescent="0.2"/>
    <row r="48468" ht="10.199999999999999" hidden="1" x14ac:dyDescent="0.2"/>
    <row r="48469" ht="10.199999999999999" hidden="1" x14ac:dyDescent="0.2"/>
    <row r="48470" ht="10.199999999999999" hidden="1" x14ac:dyDescent="0.2"/>
    <row r="48471" ht="10.199999999999999" hidden="1" x14ac:dyDescent="0.2"/>
    <row r="48472" ht="10.199999999999999" hidden="1" x14ac:dyDescent="0.2"/>
    <row r="48473" ht="10.199999999999999" hidden="1" x14ac:dyDescent="0.2"/>
    <row r="48474" ht="10.199999999999999" hidden="1" x14ac:dyDescent="0.2"/>
    <row r="48475" ht="10.199999999999999" hidden="1" x14ac:dyDescent="0.2"/>
    <row r="48476" ht="10.199999999999999" hidden="1" x14ac:dyDescent="0.2"/>
    <row r="48477" ht="10.199999999999999" hidden="1" x14ac:dyDescent="0.2"/>
    <row r="48478" ht="10.199999999999999" hidden="1" x14ac:dyDescent="0.2"/>
    <row r="48479" ht="10.199999999999999" hidden="1" x14ac:dyDescent="0.2"/>
    <row r="48480" ht="10.199999999999999" hidden="1" x14ac:dyDescent="0.2"/>
    <row r="48481" ht="10.199999999999999" hidden="1" x14ac:dyDescent="0.2"/>
    <row r="48482" ht="10.199999999999999" hidden="1" x14ac:dyDescent="0.2"/>
    <row r="48483" ht="10.199999999999999" hidden="1" x14ac:dyDescent="0.2"/>
    <row r="48484" ht="10.199999999999999" hidden="1" x14ac:dyDescent="0.2"/>
    <row r="48485" ht="10.199999999999999" hidden="1" x14ac:dyDescent="0.2"/>
    <row r="48486" ht="10.199999999999999" hidden="1" x14ac:dyDescent="0.2"/>
    <row r="48487" ht="10.199999999999999" hidden="1" x14ac:dyDescent="0.2"/>
    <row r="48488" ht="10.199999999999999" hidden="1" x14ac:dyDescent="0.2"/>
    <row r="48489" ht="10.199999999999999" hidden="1" x14ac:dyDescent="0.2"/>
    <row r="48490" ht="10.199999999999999" hidden="1" x14ac:dyDescent="0.2"/>
    <row r="48491" ht="10.199999999999999" hidden="1" x14ac:dyDescent="0.2"/>
    <row r="48492" ht="10.199999999999999" hidden="1" x14ac:dyDescent="0.2"/>
    <row r="48493" ht="10.199999999999999" hidden="1" x14ac:dyDescent="0.2"/>
    <row r="48494" ht="10.199999999999999" hidden="1" x14ac:dyDescent="0.2"/>
    <row r="48495" ht="10.199999999999999" hidden="1" x14ac:dyDescent="0.2"/>
    <row r="48496" ht="10.199999999999999" hidden="1" x14ac:dyDescent="0.2"/>
    <row r="48497" ht="10.199999999999999" hidden="1" x14ac:dyDescent="0.2"/>
    <row r="48498" ht="10.199999999999999" hidden="1" x14ac:dyDescent="0.2"/>
    <row r="48499" ht="10.199999999999999" hidden="1" x14ac:dyDescent="0.2"/>
    <row r="48500" ht="10.199999999999999" hidden="1" x14ac:dyDescent="0.2"/>
    <row r="48501" ht="10.199999999999999" hidden="1" x14ac:dyDescent="0.2"/>
    <row r="48502" ht="10.199999999999999" hidden="1" x14ac:dyDescent="0.2"/>
    <row r="48503" ht="10.199999999999999" hidden="1" x14ac:dyDescent="0.2"/>
    <row r="48504" ht="10.199999999999999" hidden="1" x14ac:dyDescent="0.2"/>
    <row r="48505" ht="10.199999999999999" hidden="1" x14ac:dyDescent="0.2"/>
    <row r="48506" ht="10.199999999999999" hidden="1" x14ac:dyDescent="0.2"/>
    <row r="48507" ht="10.199999999999999" hidden="1" x14ac:dyDescent="0.2"/>
    <row r="48508" ht="10.199999999999999" hidden="1" x14ac:dyDescent="0.2"/>
    <row r="48509" ht="10.199999999999999" hidden="1" x14ac:dyDescent="0.2"/>
    <row r="48510" ht="10.199999999999999" hidden="1" x14ac:dyDescent="0.2"/>
    <row r="48511" ht="10.199999999999999" hidden="1" x14ac:dyDescent="0.2"/>
    <row r="48512" ht="10.199999999999999" hidden="1" x14ac:dyDescent="0.2"/>
    <row r="48513" ht="10.199999999999999" hidden="1" x14ac:dyDescent="0.2"/>
    <row r="48514" ht="10.199999999999999" hidden="1" x14ac:dyDescent="0.2"/>
    <row r="48515" ht="10.199999999999999" hidden="1" x14ac:dyDescent="0.2"/>
    <row r="48516" ht="10.199999999999999" hidden="1" x14ac:dyDescent="0.2"/>
    <row r="48517" ht="10.199999999999999" hidden="1" x14ac:dyDescent="0.2"/>
    <row r="48518" ht="10.199999999999999" hidden="1" x14ac:dyDescent="0.2"/>
    <row r="48519" ht="10.199999999999999" hidden="1" x14ac:dyDescent="0.2"/>
    <row r="48520" ht="10.199999999999999" hidden="1" x14ac:dyDescent="0.2"/>
    <row r="48521" ht="10.199999999999999" hidden="1" x14ac:dyDescent="0.2"/>
    <row r="48522" ht="10.199999999999999" hidden="1" x14ac:dyDescent="0.2"/>
    <row r="48523" ht="10.199999999999999" hidden="1" x14ac:dyDescent="0.2"/>
    <row r="48524" ht="10.199999999999999" hidden="1" x14ac:dyDescent="0.2"/>
    <row r="48525" ht="10.199999999999999" hidden="1" x14ac:dyDescent="0.2"/>
    <row r="48526" ht="10.199999999999999" hidden="1" x14ac:dyDescent="0.2"/>
    <row r="48527" ht="10.199999999999999" hidden="1" x14ac:dyDescent="0.2"/>
    <row r="48528" ht="10.199999999999999" hidden="1" x14ac:dyDescent="0.2"/>
    <row r="48529" ht="10.199999999999999" hidden="1" x14ac:dyDescent="0.2"/>
    <row r="48530" ht="10.199999999999999" hidden="1" x14ac:dyDescent="0.2"/>
    <row r="48531" ht="10.199999999999999" hidden="1" x14ac:dyDescent="0.2"/>
    <row r="48532" ht="10.199999999999999" hidden="1" x14ac:dyDescent="0.2"/>
    <row r="48533" ht="10.199999999999999" hidden="1" x14ac:dyDescent="0.2"/>
    <row r="48534" ht="10.199999999999999" hidden="1" x14ac:dyDescent="0.2"/>
    <row r="48535" ht="10.199999999999999" hidden="1" x14ac:dyDescent="0.2"/>
    <row r="48536" ht="10.199999999999999" hidden="1" x14ac:dyDescent="0.2"/>
    <row r="48537" ht="10.199999999999999" hidden="1" x14ac:dyDescent="0.2"/>
    <row r="48538" ht="10.199999999999999" hidden="1" x14ac:dyDescent="0.2"/>
    <row r="48539" ht="10.199999999999999" hidden="1" x14ac:dyDescent="0.2"/>
    <row r="48540" ht="10.199999999999999" hidden="1" x14ac:dyDescent="0.2"/>
    <row r="48541" ht="10.199999999999999" hidden="1" x14ac:dyDescent="0.2"/>
    <row r="48542" ht="10.199999999999999" hidden="1" x14ac:dyDescent="0.2"/>
    <row r="48543" ht="10.199999999999999" hidden="1" x14ac:dyDescent="0.2"/>
    <row r="48544" ht="10.199999999999999" hidden="1" x14ac:dyDescent="0.2"/>
    <row r="48545" ht="10.199999999999999" hidden="1" x14ac:dyDescent="0.2"/>
    <row r="48546" ht="10.199999999999999" hidden="1" x14ac:dyDescent="0.2"/>
    <row r="48547" ht="10.199999999999999" hidden="1" x14ac:dyDescent="0.2"/>
    <row r="48548" ht="10.199999999999999" hidden="1" x14ac:dyDescent="0.2"/>
    <row r="48549" ht="10.199999999999999" hidden="1" x14ac:dyDescent="0.2"/>
    <row r="48550" ht="10.199999999999999" hidden="1" x14ac:dyDescent="0.2"/>
    <row r="48551" ht="10.199999999999999" hidden="1" x14ac:dyDescent="0.2"/>
    <row r="48552" ht="10.199999999999999" hidden="1" x14ac:dyDescent="0.2"/>
    <row r="48553" ht="10.199999999999999" hidden="1" x14ac:dyDescent="0.2"/>
    <row r="48554" ht="10.199999999999999" hidden="1" x14ac:dyDescent="0.2"/>
    <row r="48555" ht="10.199999999999999" hidden="1" x14ac:dyDescent="0.2"/>
    <row r="48556" ht="10.199999999999999" hidden="1" x14ac:dyDescent="0.2"/>
    <row r="48557" ht="10.199999999999999" hidden="1" x14ac:dyDescent="0.2"/>
    <row r="48558" ht="10.199999999999999" hidden="1" x14ac:dyDescent="0.2"/>
    <row r="48559" ht="10.199999999999999" hidden="1" x14ac:dyDescent="0.2"/>
    <row r="48560" ht="10.199999999999999" hidden="1" x14ac:dyDescent="0.2"/>
    <row r="48561" ht="10.199999999999999" hidden="1" x14ac:dyDescent="0.2"/>
    <row r="48562" ht="10.199999999999999" hidden="1" x14ac:dyDescent="0.2"/>
    <row r="48563" ht="10.199999999999999" hidden="1" x14ac:dyDescent="0.2"/>
    <row r="48564" ht="10.199999999999999" hidden="1" x14ac:dyDescent="0.2"/>
    <row r="48565" ht="10.199999999999999" hidden="1" x14ac:dyDescent="0.2"/>
    <row r="48566" ht="10.199999999999999" hidden="1" x14ac:dyDescent="0.2"/>
    <row r="48567" ht="10.199999999999999" hidden="1" x14ac:dyDescent="0.2"/>
    <row r="48568" ht="10.199999999999999" hidden="1" x14ac:dyDescent="0.2"/>
    <row r="48569" ht="10.199999999999999" hidden="1" x14ac:dyDescent="0.2"/>
    <row r="48570" ht="10.199999999999999" hidden="1" x14ac:dyDescent="0.2"/>
    <row r="48571" ht="10.199999999999999" hidden="1" x14ac:dyDescent="0.2"/>
    <row r="48572" ht="10.199999999999999" hidden="1" x14ac:dyDescent="0.2"/>
    <row r="48573" ht="10.199999999999999" hidden="1" x14ac:dyDescent="0.2"/>
    <row r="48574" ht="10.199999999999999" hidden="1" x14ac:dyDescent="0.2"/>
    <row r="48575" ht="10.199999999999999" hidden="1" x14ac:dyDescent="0.2"/>
    <row r="48576" ht="10.199999999999999" hidden="1" x14ac:dyDescent="0.2"/>
    <row r="48577" ht="10.199999999999999" hidden="1" x14ac:dyDescent="0.2"/>
    <row r="48578" ht="10.199999999999999" hidden="1" x14ac:dyDescent="0.2"/>
    <row r="48579" ht="10.199999999999999" hidden="1" x14ac:dyDescent="0.2"/>
    <row r="48580" ht="10.199999999999999" hidden="1" x14ac:dyDescent="0.2"/>
    <row r="48581" ht="10.199999999999999" hidden="1" x14ac:dyDescent="0.2"/>
    <row r="48582" ht="10.199999999999999" hidden="1" x14ac:dyDescent="0.2"/>
    <row r="48583" ht="10.199999999999999" hidden="1" x14ac:dyDescent="0.2"/>
    <row r="48584" ht="10.199999999999999" hidden="1" x14ac:dyDescent="0.2"/>
    <row r="48585" ht="10.199999999999999" hidden="1" x14ac:dyDescent="0.2"/>
    <row r="48586" ht="10.199999999999999" hidden="1" x14ac:dyDescent="0.2"/>
    <row r="48587" ht="10.199999999999999" hidden="1" x14ac:dyDescent="0.2"/>
    <row r="48588" ht="10.199999999999999" hidden="1" x14ac:dyDescent="0.2"/>
    <row r="48589" ht="10.199999999999999" hidden="1" x14ac:dyDescent="0.2"/>
    <row r="48590" ht="10.199999999999999" hidden="1" x14ac:dyDescent="0.2"/>
    <row r="48591" ht="10.199999999999999" hidden="1" x14ac:dyDescent="0.2"/>
    <row r="48592" ht="10.199999999999999" hidden="1" x14ac:dyDescent="0.2"/>
    <row r="48593" ht="10.199999999999999" hidden="1" x14ac:dyDescent="0.2"/>
    <row r="48594" ht="10.199999999999999" hidden="1" x14ac:dyDescent="0.2"/>
    <row r="48595" ht="10.199999999999999" hidden="1" x14ac:dyDescent="0.2"/>
    <row r="48596" ht="10.199999999999999" hidden="1" x14ac:dyDescent="0.2"/>
    <row r="48597" ht="10.199999999999999" hidden="1" x14ac:dyDescent="0.2"/>
    <row r="48598" ht="10.199999999999999" hidden="1" x14ac:dyDescent="0.2"/>
    <row r="48599" ht="10.199999999999999" hidden="1" x14ac:dyDescent="0.2"/>
    <row r="48600" ht="10.199999999999999" hidden="1" x14ac:dyDescent="0.2"/>
    <row r="48601" ht="10.199999999999999" hidden="1" x14ac:dyDescent="0.2"/>
    <row r="48602" ht="10.199999999999999" hidden="1" x14ac:dyDescent="0.2"/>
    <row r="48603" ht="10.199999999999999" hidden="1" x14ac:dyDescent="0.2"/>
    <row r="48604" ht="10.199999999999999" hidden="1" x14ac:dyDescent="0.2"/>
    <row r="48605" ht="10.199999999999999" hidden="1" x14ac:dyDescent="0.2"/>
    <row r="48606" ht="10.199999999999999" hidden="1" x14ac:dyDescent="0.2"/>
    <row r="48607" ht="10.199999999999999" hidden="1" x14ac:dyDescent="0.2"/>
    <row r="48608" ht="10.199999999999999" hidden="1" x14ac:dyDescent="0.2"/>
    <row r="48609" ht="10.199999999999999" hidden="1" x14ac:dyDescent="0.2"/>
    <row r="48610" ht="10.199999999999999" hidden="1" x14ac:dyDescent="0.2"/>
    <row r="48611" ht="10.199999999999999" hidden="1" x14ac:dyDescent="0.2"/>
    <row r="48612" ht="10.199999999999999" hidden="1" x14ac:dyDescent="0.2"/>
    <row r="48613" ht="10.199999999999999" hidden="1" x14ac:dyDescent="0.2"/>
    <row r="48614" ht="10.199999999999999" hidden="1" x14ac:dyDescent="0.2"/>
    <row r="48615" ht="10.199999999999999" hidden="1" x14ac:dyDescent="0.2"/>
    <row r="48616" ht="10.199999999999999" hidden="1" x14ac:dyDescent="0.2"/>
    <row r="48617" ht="10.199999999999999" hidden="1" x14ac:dyDescent="0.2"/>
    <row r="48618" ht="10.199999999999999" hidden="1" x14ac:dyDescent="0.2"/>
    <row r="48619" ht="10.199999999999999" hidden="1" x14ac:dyDescent="0.2"/>
    <row r="48620" ht="10.199999999999999" hidden="1" x14ac:dyDescent="0.2"/>
    <row r="48621" ht="10.199999999999999" hidden="1" x14ac:dyDescent="0.2"/>
    <row r="48622" ht="10.199999999999999" hidden="1" x14ac:dyDescent="0.2"/>
    <row r="48623" ht="10.199999999999999" hidden="1" x14ac:dyDescent="0.2"/>
    <row r="48624" ht="10.199999999999999" hidden="1" x14ac:dyDescent="0.2"/>
    <row r="48625" ht="10.199999999999999" hidden="1" x14ac:dyDescent="0.2"/>
    <row r="48626" ht="10.199999999999999" hidden="1" x14ac:dyDescent="0.2"/>
    <row r="48627" ht="10.199999999999999" hidden="1" x14ac:dyDescent="0.2"/>
    <row r="48628" ht="10.199999999999999" hidden="1" x14ac:dyDescent="0.2"/>
    <row r="48629" ht="10.199999999999999" hidden="1" x14ac:dyDescent="0.2"/>
    <row r="48630" ht="10.199999999999999" hidden="1" x14ac:dyDescent="0.2"/>
    <row r="48631" ht="10.199999999999999" hidden="1" x14ac:dyDescent="0.2"/>
    <row r="48632" ht="10.199999999999999" hidden="1" x14ac:dyDescent="0.2"/>
    <row r="48633" ht="10.199999999999999" hidden="1" x14ac:dyDescent="0.2"/>
    <row r="48634" ht="10.199999999999999" hidden="1" x14ac:dyDescent="0.2"/>
    <row r="48635" ht="10.199999999999999" hidden="1" x14ac:dyDescent="0.2"/>
    <row r="48636" ht="10.199999999999999" hidden="1" x14ac:dyDescent="0.2"/>
    <row r="48637" ht="10.199999999999999" hidden="1" x14ac:dyDescent="0.2"/>
    <row r="48638" ht="10.199999999999999" hidden="1" x14ac:dyDescent="0.2"/>
    <row r="48639" ht="10.199999999999999" hidden="1" x14ac:dyDescent="0.2"/>
    <row r="48640" ht="10.199999999999999" hidden="1" x14ac:dyDescent="0.2"/>
    <row r="48641" ht="10.199999999999999" hidden="1" x14ac:dyDescent="0.2"/>
    <row r="48642" ht="10.199999999999999" hidden="1" x14ac:dyDescent="0.2"/>
    <row r="48643" ht="10.199999999999999" hidden="1" x14ac:dyDescent="0.2"/>
    <row r="48644" ht="10.199999999999999" hidden="1" x14ac:dyDescent="0.2"/>
    <row r="48645" ht="10.199999999999999" hidden="1" x14ac:dyDescent="0.2"/>
    <row r="48646" ht="10.199999999999999" hidden="1" x14ac:dyDescent="0.2"/>
    <row r="48647" ht="10.199999999999999" hidden="1" x14ac:dyDescent="0.2"/>
    <row r="48648" ht="10.199999999999999" hidden="1" x14ac:dyDescent="0.2"/>
    <row r="48649" ht="10.199999999999999" hidden="1" x14ac:dyDescent="0.2"/>
    <row r="48650" ht="10.199999999999999" hidden="1" x14ac:dyDescent="0.2"/>
    <row r="48651" ht="10.199999999999999" hidden="1" x14ac:dyDescent="0.2"/>
    <row r="48652" ht="10.199999999999999" hidden="1" x14ac:dyDescent="0.2"/>
    <row r="48653" ht="10.199999999999999" hidden="1" x14ac:dyDescent="0.2"/>
    <row r="48654" ht="10.199999999999999" hidden="1" x14ac:dyDescent="0.2"/>
    <row r="48655" ht="10.199999999999999" hidden="1" x14ac:dyDescent="0.2"/>
    <row r="48656" ht="10.199999999999999" hidden="1" x14ac:dyDescent="0.2"/>
    <row r="48657" ht="10.199999999999999" hidden="1" x14ac:dyDescent="0.2"/>
    <row r="48658" ht="10.199999999999999" hidden="1" x14ac:dyDescent="0.2"/>
    <row r="48659" ht="10.199999999999999" hidden="1" x14ac:dyDescent="0.2"/>
    <row r="48660" ht="10.199999999999999" hidden="1" x14ac:dyDescent="0.2"/>
    <row r="48661" ht="10.199999999999999" hidden="1" x14ac:dyDescent="0.2"/>
    <row r="48662" ht="10.199999999999999" hidden="1" x14ac:dyDescent="0.2"/>
    <row r="48663" ht="10.199999999999999" hidden="1" x14ac:dyDescent="0.2"/>
    <row r="48664" ht="10.199999999999999" hidden="1" x14ac:dyDescent="0.2"/>
    <row r="48665" ht="10.199999999999999" hidden="1" x14ac:dyDescent="0.2"/>
    <row r="48666" ht="10.199999999999999" hidden="1" x14ac:dyDescent="0.2"/>
    <row r="48667" ht="10.199999999999999" hidden="1" x14ac:dyDescent="0.2"/>
    <row r="48668" ht="10.199999999999999" hidden="1" x14ac:dyDescent="0.2"/>
    <row r="48669" ht="10.199999999999999" hidden="1" x14ac:dyDescent="0.2"/>
    <row r="48670" ht="10.199999999999999" hidden="1" x14ac:dyDescent="0.2"/>
    <row r="48671" ht="10.199999999999999" hidden="1" x14ac:dyDescent="0.2"/>
    <row r="48672" ht="10.199999999999999" hidden="1" x14ac:dyDescent="0.2"/>
    <row r="48673" ht="10.199999999999999" hidden="1" x14ac:dyDescent="0.2"/>
    <row r="48674" ht="10.199999999999999" hidden="1" x14ac:dyDescent="0.2"/>
    <row r="48675" ht="10.199999999999999" hidden="1" x14ac:dyDescent="0.2"/>
    <row r="48676" ht="10.199999999999999" hidden="1" x14ac:dyDescent="0.2"/>
    <row r="48677" ht="10.199999999999999" hidden="1" x14ac:dyDescent="0.2"/>
    <row r="48678" ht="10.199999999999999" hidden="1" x14ac:dyDescent="0.2"/>
    <row r="48679" ht="10.199999999999999" hidden="1" x14ac:dyDescent="0.2"/>
    <row r="48680" ht="10.199999999999999" hidden="1" x14ac:dyDescent="0.2"/>
    <row r="48681" ht="10.199999999999999" hidden="1" x14ac:dyDescent="0.2"/>
    <row r="48682" ht="10.199999999999999" hidden="1" x14ac:dyDescent="0.2"/>
    <row r="48683" ht="10.199999999999999" hidden="1" x14ac:dyDescent="0.2"/>
    <row r="48684" ht="10.199999999999999" hidden="1" x14ac:dyDescent="0.2"/>
    <row r="48685" ht="10.199999999999999" hidden="1" x14ac:dyDescent="0.2"/>
    <row r="48686" ht="10.199999999999999" hidden="1" x14ac:dyDescent="0.2"/>
    <row r="48687" ht="10.199999999999999" hidden="1" x14ac:dyDescent="0.2"/>
    <row r="48688" ht="10.199999999999999" hidden="1" x14ac:dyDescent="0.2"/>
    <row r="48689" ht="10.199999999999999" hidden="1" x14ac:dyDescent="0.2"/>
    <row r="48690" ht="10.199999999999999" hidden="1" x14ac:dyDescent="0.2"/>
    <row r="48691" ht="10.199999999999999" hidden="1" x14ac:dyDescent="0.2"/>
    <row r="48692" ht="10.199999999999999" hidden="1" x14ac:dyDescent="0.2"/>
    <row r="48693" ht="10.199999999999999" hidden="1" x14ac:dyDescent="0.2"/>
    <row r="48694" ht="10.199999999999999" hidden="1" x14ac:dyDescent="0.2"/>
    <row r="48695" ht="10.199999999999999" hidden="1" x14ac:dyDescent="0.2"/>
    <row r="48696" ht="10.199999999999999" hidden="1" x14ac:dyDescent="0.2"/>
    <row r="48697" ht="10.199999999999999" hidden="1" x14ac:dyDescent="0.2"/>
    <row r="48698" ht="10.199999999999999" hidden="1" x14ac:dyDescent="0.2"/>
    <row r="48699" ht="10.199999999999999" hidden="1" x14ac:dyDescent="0.2"/>
    <row r="48700" ht="10.199999999999999" hidden="1" x14ac:dyDescent="0.2"/>
    <row r="48701" ht="10.199999999999999" hidden="1" x14ac:dyDescent="0.2"/>
    <row r="48702" ht="10.199999999999999" hidden="1" x14ac:dyDescent="0.2"/>
    <row r="48703" ht="10.199999999999999" hidden="1" x14ac:dyDescent="0.2"/>
    <row r="48704" ht="10.199999999999999" hidden="1" x14ac:dyDescent="0.2"/>
    <row r="48705" ht="10.199999999999999" hidden="1" x14ac:dyDescent="0.2"/>
    <row r="48706" ht="10.199999999999999" hidden="1" x14ac:dyDescent="0.2"/>
    <row r="48707" ht="10.199999999999999" hidden="1" x14ac:dyDescent="0.2"/>
    <row r="48708" ht="10.199999999999999" hidden="1" x14ac:dyDescent="0.2"/>
    <row r="48709" ht="10.199999999999999" hidden="1" x14ac:dyDescent="0.2"/>
    <row r="48710" ht="10.199999999999999" hidden="1" x14ac:dyDescent="0.2"/>
    <row r="48711" ht="10.199999999999999" hidden="1" x14ac:dyDescent="0.2"/>
    <row r="48712" ht="10.199999999999999" hidden="1" x14ac:dyDescent="0.2"/>
    <row r="48713" ht="10.199999999999999" hidden="1" x14ac:dyDescent="0.2"/>
    <row r="48714" ht="10.199999999999999" hidden="1" x14ac:dyDescent="0.2"/>
    <row r="48715" ht="10.199999999999999" hidden="1" x14ac:dyDescent="0.2"/>
    <row r="48716" ht="10.199999999999999" hidden="1" x14ac:dyDescent="0.2"/>
    <row r="48717" ht="10.199999999999999" hidden="1" x14ac:dyDescent="0.2"/>
    <row r="48718" ht="10.199999999999999" hidden="1" x14ac:dyDescent="0.2"/>
    <row r="48719" ht="10.199999999999999" hidden="1" x14ac:dyDescent="0.2"/>
    <row r="48720" ht="10.199999999999999" hidden="1" x14ac:dyDescent="0.2"/>
    <row r="48721" ht="10.199999999999999" hidden="1" x14ac:dyDescent="0.2"/>
    <row r="48722" ht="10.199999999999999" hidden="1" x14ac:dyDescent="0.2"/>
    <row r="48723" ht="10.199999999999999" hidden="1" x14ac:dyDescent="0.2"/>
    <row r="48724" ht="10.199999999999999" hidden="1" x14ac:dyDescent="0.2"/>
    <row r="48725" ht="10.199999999999999" hidden="1" x14ac:dyDescent="0.2"/>
    <row r="48726" ht="10.199999999999999" hidden="1" x14ac:dyDescent="0.2"/>
    <row r="48727" ht="10.199999999999999" hidden="1" x14ac:dyDescent="0.2"/>
    <row r="48728" ht="10.199999999999999" hidden="1" x14ac:dyDescent="0.2"/>
    <row r="48729" ht="10.199999999999999" hidden="1" x14ac:dyDescent="0.2"/>
    <row r="48730" ht="10.199999999999999" hidden="1" x14ac:dyDescent="0.2"/>
    <row r="48731" ht="10.199999999999999" hidden="1" x14ac:dyDescent="0.2"/>
    <row r="48732" ht="10.199999999999999" hidden="1" x14ac:dyDescent="0.2"/>
    <row r="48733" ht="10.199999999999999" hidden="1" x14ac:dyDescent="0.2"/>
    <row r="48734" ht="10.199999999999999" hidden="1" x14ac:dyDescent="0.2"/>
    <row r="48735" ht="10.199999999999999" hidden="1" x14ac:dyDescent="0.2"/>
    <row r="48736" ht="10.199999999999999" hidden="1" x14ac:dyDescent="0.2"/>
    <row r="48737" ht="10.199999999999999" hidden="1" x14ac:dyDescent="0.2"/>
    <row r="48738" ht="10.199999999999999" hidden="1" x14ac:dyDescent="0.2"/>
    <row r="48739" ht="10.199999999999999" hidden="1" x14ac:dyDescent="0.2"/>
    <row r="48740" ht="10.199999999999999" hidden="1" x14ac:dyDescent="0.2"/>
    <row r="48741" ht="10.199999999999999" hidden="1" x14ac:dyDescent="0.2"/>
    <row r="48742" ht="10.199999999999999" hidden="1" x14ac:dyDescent="0.2"/>
    <row r="48743" ht="10.199999999999999" hidden="1" x14ac:dyDescent="0.2"/>
    <row r="48744" ht="10.199999999999999" hidden="1" x14ac:dyDescent="0.2"/>
    <row r="48745" ht="10.199999999999999" hidden="1" x14ac:dyDescent="0.2"/>
    <row r="48746" ht="10.199999999999999" hidden="1" x14ac:dyDescent="0.2"/>
    <row r="48747" ht="10.199999999999999" hidden="1" x14ac:dyDescent="0.2"/>
    <row r="48748" ht="10.199999999999999" hidden="1" x14ac:dyDescent="0.2"/>
    <row r="48749" ht="10.199999999999999" hidden="1" x14ac:dyDescent="0.2"/>
    <row r="48750" ht="10.199999999999999" hidden="1" x14ac:dyDescent="0.2"/>
    <row r="48751" ht="10.199999999999999" hidden="1" x14ac:dyDescent="0.2"/>
    <row r="48752" ht="10.199999999999999" hidden="1" x14ac:dyDescent="0.2"/>
    <row r="48753" ht="10.199999999999999" hidden="1" x14ac:dyDescent="0.2"/>
    <row r="48754" ht="10.199999999999999" hidden="1" x14ac:dyDescent="0.2"/>
    <row r="48755" ht="10.199999999999999" hidden="1" x14ac:dyDescent="0.2"/>
    <row r="48756" ht="10.199999999999999" hidden="1" x14ac:dyDescent="0.2"/>
    <row r="48757" ht="10.199999999999999" hidden="1" x14ac:dyDescent="0.2"/>
    <row r="48758" ht="10.199999999999999" hidden="1" x14ac:dyDescent="0.2"/>
    <row r="48759" ht="10.199999999999999" hidden="1" x14ac:dyDescent="0.2"/>
    <row r="48760" ht="10.199999999999999" hidden="1" x14ac:dyDescent="0.2"/>
    <row r="48761" ht="10.199999999999999" hidden="1" x14ac:dyDescent="0.2"/>
    <row r="48762" ht="10.199999999999999" hidden="1" x14ac:dyDescent="0.2"/>
    <row r="48763" ht="10.199999999999999" hidden="1" x14ac:dyDescent="0.2"/>
    <row r="48764" ht="10.199999999999999" hidden="1" x14ac:dyDescent="0.2"/>
    <row r="48765" ht="10.199999999999999" hidden="1" x14ac:dyDescent="0.2"/>
    <row r="48766" ht="10.199999999999999" hidden="1" x14ac:dyDescent="0.2"/>
    <row r="48767" ht="10.199999999999999" hidden="1" x14ac:dyDescent="0.2"/>
    <row r="48768" ht="10.199999999999999" hidden="1" x14ac:dyDescent="0.2"/>
    <row r="48769" ht="10.199999999999999" hidden="1" x14ac:dyDescent="0.2"/>
    <row r="48770" ht="10.199999999999999" hidden="1" x14ac:dyDescent="0.2"/>
    <row r="48771" ht="10.199999999999999" hidden="1" x14ac:dyDescent="0.2"/>
    <row r="48772" ht="10.199999999999999" hidden="1" x14ac:dyDescent="0.2"/>
    <row r="48773" ht="10.199999999999999" hidden="1" x14ac:dyDescent="0.2"/>
    <row r="48774" ht="10.199999999999999" hidden="1" x14ac:dyDescent="0.2"/>
    <row r="48775" ht="10.199999999999999" hidden="1" x14ac:dyDescent="0.2"/>
    <row r="48776" ht="10.199999999999999" hidden="1" x14ac:dyDescent="0.2"/>
    <row r="48777" ht="10.199999999999999" hidden="1" x14ac:dyDescent="0.2"/>
    <row r="48778" ht="10.199999999999999" hidden="1" x14ac:dyDescent="0.2"/>
    <row r="48779" ht="10.199999999999999" hidden="1" x14ac:dyDescent="0.2"/>
    <row r="48780" ht="10.199999999999999" hidden="1" x14ac:dyDescent="0.2"/>
    <row r="48781" ht="10.199999999999999" hidden="1" x14ac:dyDescent="0.2"/>
    <row r="48782" ht="10.199999999999999" hidden="1" x14ac:dyDescent="0.2"/>
    <row r="48783" ht="10.199999999999999" hidden="1" x14ac:dyDescent="0.2"/>
    <row r="48784" ht="10.199999999999999" hidden="1" x14ac:dyDescent="0.2"/>
    <row r="48785" ht="10.199999999999999" hidden="1" x14ac:dyDescent="0.2"/>
    <row r="48786" ht="10.199999999999999" hidden="1" x14ac:dyDescent="0.2"/>
    <row r="48787" ht="10.199999999999999" hidden="1" x14ac:dyDescent="0.2"/>
    <row r="48788" ht="10.199999999999999" hidden="1" x14ac:dyDescent="0.2"/>
    <row r="48789" ht="10.199999999999999" hidden="1" x14ac:dyDescent="0.2"/>
    <row r="48790" ht="10.199999999999999" hidden="1" x14ac:dyDescent="0.2"/>
    <row r="48791" ht="10.199999999999999" hidden="1" x14ac:dyDescent="0.2"/>
    <row r="48792" ht="10.199999999999999" hidden="1" x14ac:dyDescent="0.2"/>
    <row r="48793" ht="10.199999999999999" hidden="1" x14ac:dyDescent="0.2"/>
    <row r="48794" ht="10.199999999999999" hidden="1" x14ac:dyDescent="0.2"/>
    <row r="48795" ht="10.199999999999999" hidden="1" x14ac:dyDescent="0.2"/>
    <row r="48796" ht="10.199999999999999" hidden="1" x14ac:dyDescent="0.2"/>
    <row r="48797" ht="10.199999999999999" hidden="1" x14ac:dyDescent="0.2"/>
    <row r="48798" ht="10.199999999999999" hidden="1" x14ac:dyDescent="0.2"/>
    <row r="48799" ht="10.199999999999999" hidden="1" x14ac:dyDescent="0.2"/>
    <row r="48800" ht="10.199999999999999" hidden="1" x14ac:dyDescent="0.2"/>
    <row r="48801" ht="10.199999999999999" hidden="1" x14ac:dyDescent="0.2"/>
    <row r="48802" ht="10.199999999999999" hidden="1" x14ac:dyDescent="0.2"/>
    <row r="48803" ht="10.199999999999999" hidden="1" x14ac:dyDescent="0.2"/>
    <row r="48804" ht="10.199999999999999" hidden="1" x14ac:dyDescent="0.2"/>
    <row r="48805" ht="10.199999999999999" hidden="1" x14ac:dyDescent="0.2"/>
    <row r="48806" ht="10.199999999999999" hidden="1" x14ac:dyDescent="0.2"/>
    <row r="48807" ht="10.199999999999999" hidden="1" x14ac:dyDescent="0.2"/>
    <row r="48808" ht="10.199999999999999" hidden="1" x14ac:dyDescent="0.2"/>
    <row r="48809" ht="10.199999999999999" hidden="1" x14ac:dyDescent="0.2"/>
    <row r="48810" ht="10.199999999999999" hidden="1" x14ac:dyDescent="0.2"/>
    <row r="48811" ht="10.199999999999999" hidden="1" x14ac:dyDescent="0.2"/>
    <row r="48812" ht="10.199999999999999" hidden="1" x14ac:dyDescent="0.2"/>
    <row r="48813" ht="10.199999999999999" hidden="1" x14ac:dyDescent="0.2"/>
    <row r="48814" ht="10.199999999999999" hidden="1" x14ac:dyDescent="0.2"/>
    <row r="48815" ht="10.199999999999999" hidden="1" x14ac:dyDescent="0.2"/>
    <row r="48816" ht="10.199999999999999" hidden="1" x14ac:dyDescent="0.2"/>
    <row r="48817" ht="10.199999999999999" hidden="1" x14ac:dyDescent="0.2"/>
    <row r="48818" ht="10.199999999999999" hidden="1" x14ac:dyDescent="0.2"/>
    <row r="48819" ht="10.199999999999999" hidden="1" x14ac:dyDescent="0.2"/>
    <row r="48820" ht="10.199999999999999" hidden="1" x14ac:dyDescent="0.2"/>
    <row r="48821" ht="10.199999999999999" hidden="1" x14ac:dyDescent="0.2"/>
    <row r="48822" ht="10.199999999999999" hidden="1" x14ac:dyDescent="0.2"/>
    <row r="48823" ht="10.199999999999999" hidden="1" x14ac:dyDescent="0.2"/>
    <row r="48824" ht="10.199999999999999" hidden="1" x14ac:dyDescent="0.2"/>
    <row r="48825" ht="10.199999999999999" hidden="1" x14ac:dyDescent="0.2"/>
    <row r="48826" ht="10.199999999999999" hidden="1" x14ac:dyDescent="0.2"/>
    <row r="48827" ht="10.199999999999999" hidden="1" x14ac:dyDescent="0.2"/>
    <row r="48828" ht="10.199999999999999" hidden="1" x14ac:dyDescent="0.2"/>
    <row r="48829" ht="10.199999999999999" hidden="1" x14ac:dyDescent="0.2"/>
    <row r="48830" ht="10.199999999999999" hidden="1" x14ac:dyDescent="0.2"/>
    <row r="48831" ht="10.199999999999999" hidden="1" x14ac:dyDescent="0.2"/>
    <row r="48832" ht="10.199999999999999" hidden="1" x14ac:dyDescent="0.2"/>
    <row r="48833" ht="10.199999999999999" hidden="1" x14ac:dyDescent="0.2"/>
    <row r="48834" ht="10.199999999999999" hidden="1" x14ac:dyDescent="0.2"/>
    <row r="48835" ht="10.199999999999999" hidden="1" x14ac:dyDescent="0.2"/>
    <row r="48836" ht="10.199999999999999" hidden="1" x14ac:dyDescent="0.2"/>
    <row r="48837" ht="10.199999999999999" hidden="1" x14ac:dyDescent="0.2"/>
    <row r="48838" ht="10.199999999999999" hidden="1" x14ac:dyDescent="0.2"/>
    <row r="48839" ht="10.199999999999999" hidden="1" x14ac:dyDescent="0.2"/>
    <row r="48840" ht="10.199999999999999" hidden="1" x14ac:dyDescent="0.2"/>
    <row r="48841" ht="10.199999999999999" hidden="1" x14ac:dyDescent="0.2"/>
    <row r="48842" ht="10.199999999999999" hidden="1" x14ac:dyDescent="0.2"/>
    <row r="48843" ht="10.199999999999999" hidden="1" x14ac:dyDescent="0.2"/>
    <row r="48844" ht="10.199999999999999" hidden="1" x14ac:dyDescent="0.2"/>
    <row r="48845" ht="10.199999999999999" hidden="1" x14ac:dyDescent="0.2"/>
    <row r="48846" ht="10.199999999999999" hidden="1" x14ac:dyDescent="0.2"/>
    <row r="48847" ht="10.199999999999999" hidden="1" x14ac:dyDescent="0.2"/>
    <row r="48848" ht="10.199999999999999" hidden="1" x14ac:dyDescent="0.2"/>
    <row r="48849" ht="10.199999999999999" hidden="1" x14ac:dyDescent="0.2"/>
    <row r="48850" ht="10.199999999999999" hidden="1" x14ac:dyDescent="0.2"/>
    <row r="48851" ht="10.199999999999999" hidden="1" x14ac:dyDescent="0.2"/>
    <row r="48852" ht="10.199999999999999" hidden="1" x14ac:dyDescent="0.2"/>
    <row r="48853" ht="10.199999999999999" hidden="1" x14ac:dyDescent="0.2"/>
    <row r="48854" ht="10.199999999999999" hidden="1" x14ac:dyDescent="0.2"/>
    <row r="48855" ht="10.199999999999999" hidden="1" x14ac:dyDescent="0.2"/>
    <row r="48856" ht="10.199999999999999" hidden="1" x14ac:dyDescent="0.2"/>
    <row r="48857" ht="10.199999999999999" hidden="1" x14ac:dyDescent="0.2"/>
    <row r="48858" ht="10.199999999999999" hidden="1" x14ac:dyDescent="0.2"/>
    <row r="48859" ht="10.199999999999999" hidden="1" x14ac:dyDescent="0.2"/>
    <row r="48860" ht="10.199999999999999" hidden="1" x14ac:dyDescent="0.2"/>
    <row r="48861" ht="10.199999999999999" hidden="1" x14ac:dyDescent="0.2"/>
    <row r="48862" ht="10.199999999999999" hidden="1" x14ac:dyDescent="0.2"/>
    <row r="48863" ht="10.199999999999999" hidden="1" x14ac:dyDescent="0.2"/>
    <row r="48864" ht="10.199999999999999" hidden="1" x14ac:dyDescent="0.2"/>
    <row r="48865" ht="10.199999999999999" hidden="1" x14ac:dyDescent="0.2"/>
    <row r="48866" ht="10.199999999999999" hidden="1" x14ac:dyDescent="0.2"/>
    <row r="48867" ht="10.199999999999999" hidden="1" x14ac:dyDescent="0.2"/>
    <row r="48868" ht="10.199999999999999" hidden="1" x14ac:dyDescent="0.2"/>
    <row r="48869" ht="10.199999999999999" hidden="1" x14ac:dyDescent="0.2"/>
    <row r="48870" ht="10.199999999999999" hidden="1" x14ac:dyDescent="0.2"/>
    <row r="48871" ht="10.199999999999999" hidden="1" x14ac:dyDescent="0.2"/>
    <row r="48872" ht="10.199999999999999" hidden="1" x14ac:dyDescent="0.2"/>
    <row r="48873" ht="10.199999999999999" hidden="1" x14ac:dyDescent="0.2"/>
    <row r="48874" ht="10.199999999999999" hidden="1" x14ac:dyDescent="0.2"/>
    <row r="48875" ht="10.199999999999999" hidden="1" x14ac:dyDescent="0.2"/>
    <row r="48876" ht="10.199999999999999" hidden="1" x14ac:dyDescent="0.2"/>
    <row r="48877" ht="10.199999999999999" hidden="1" x14ac:dyDescent="0.2"/>
    <row r="48878" ht="10.199999999999999" hidden="1" x14ac:dyDescent="0.2"/>
    <row r="48879" ht="10.199999999999999" hidden="1" x14ac:dyDescent="0.2"/>
    <row r="48880" ht="10.199999999999999" hidden="1" x14ac:dyDescent="0.2"/>
    <row r="48881" ht="10.199999999999999" hidden="1" x14ac:dyDescent="0.2"/>
    <row r="48882" ht="10.199999999999999" hidden="1" x14ac:dyDescent="0.2"/>
    <row r="48883" ht="10.199999999999999" hidden="1" x14ac:dyDescent="0.2"/>
    <row r="48884" ht="10.199999999999999" hidden="1" x14ac:dyDescent="0.2"/>
    <row r="48885" ht="10.199999999999999" hidden="1" x14ac:dyDescent="0.2"/>
    <row r="48886" ht="10.199999999999999" hidden="1" x14ac:dyDescent="0.2"/>
    <row r="48887" ht="10.199999999999999" hidden="1" x14ac:dyDescent="0.2"/>
    <row r="48888" ht="10.199999999999999" hidden="1" x14ac:dyDescent="0.2"/>
    <row r="48889" ht="10.199999999999999" hidden="1" x14ac:dyDescent="0.2"/>
    <row r="48890" ht="10.199999999999999" hidden="1" x14ac:dyDescent="0.2"/>
    <row r="48891" ht="10.199999999999999" hidden="1" x14ac:dyDescent="0.2"/>
    <row r="48892" ht="10.199999999999999" hidden="1" x14ac:dyDescent="0.2"/>
    <row r="48893" ht="10.199999999999999" hidden="1" x14ac:dyDescent="0.2"/>
    <row r="48894" ht="10.199999999999999" hidden="1" x14ac:dyDescent="0.2"/>
    <row r="48895" ht="10.199999999999999" hidden="1" x14ac:dyDescent="0.2"/>
    <row r="48896" ht="10.199999999999999" hidden="1" x14ac:dyDescent="0.2"/>
    <row r="48897" ht="10.199999999999999" hidden="1" x14ac:dyDescent="0.2"/>
    <row r="48898" ht="10.199999999999999" hidden="1" x14ac:dyDescent="0.2"/>
    <row r="48899" ht="10.199999999999999" hidden="1" x14ac:dyDescent="0.2"/>
    <row r="48900" ht="10.199999999999999" hidden="1" x14ac:dyDescent="0.2"/>
    <row r="48901" ht="10.199999999999999" hidden="1" x14ac:dyDescent="0.2"/>
    <row r="48902" ht="10.199999999999999" hidden="1" x14ac:dyDescent="0.2"/>
    <row r="48903" ht="10.199999999999999" hidden="1" x14ac:dyDescent="0.2"/>
    <row r="48904" ht="10.199999999999999" hidden="1" x14ac:dyDescent="0.2"/>
    <row r="48905" ht="10.199999999999999" hidden="1" x14ac:dyDescent="0.2"/>
    <row r="48906" ht="10.199999999999999" hidden="1" x14ac:dyDescent="0.2"/>
    <row r="48907" ht="10.199999999999999" hidden="1" x14ac:dyDescent="0.2"/>
    <row r="48908" ht="10.199999999999999" hidden="1" x14ac:dyDescent="0.2"/>
    <row r="48909" ht="10.199999999999999" hidden="1" x14ac:dyDescent="0.2"/>
    <row r="48910" ht="10.199999999999999" hidden="1" x14ac:dyDescent="0.2"/>
    <row r="48911" ht="10.199999999999999" hidden="1" x14ac:dyDescent="0.2"/>
    <row r="48912" ht="10.199999999999999" hidden="1" x14ac:dyDescent="0.2"/>
    <row r="48913" ht="10.199999999999999" hidden="1" x14ac:dyDescent="0.2"/>
    <row r="48914" ht="10.199999999999999" hidden="1" x14ac:dyDescent="0.2"/>
    <row r="48915" ht="10.199999999999999" hidden="1" x14ac:dyDescent="0.2"/>
    <row r="48916" ht="10.199999999999999" hidden="1" x14ac:dyDescent="0.2"/>
    <row r="48917" ht="10.199999999999999" hidden="1" x14ac:dyDescent="0.2"/>
    <row r="48918" ht="10.199999999999999" hidden="1" x14ac:dyDescent="0.2"/>
    <row r="48919" ht="10.199999999999999" hidden="1" x14ac:dyDescent="0.2"/>
    <row r="48920" ht="10.199999999999999" hidden="1" x14ac:dyDescent="0.2"/>
    <row r="48921" ht="10.199999999999999" hidden="1" x14ac:dyDescent="0.2"/>
    <row r="48922" ht="10.199999999999999" hidden="1" x14ac:dyDescent="0.2"/>
    <row r="48923" ht="10.199999999999999" hidden="1" x14ac:dyDescent="0.2"/>
    <row r="48924" ht="10.199999999999999" hidden="1" x14ac:dyDescent="0.2"/>
    <row r="48925" ht="10.199999999999999" hidden="1" x14ac:dyDescent="0.2"/>
    <row r="48926" ht="10.199999999999999" hidden="1" x14ac:dyDescent="0.2"/>
    <row r="48927" ht="10.199999999999999" hidden="1" x14ac:dyDescent="0.2"/>
    <row r="48928" ht="10.199999999999999" hidden="1" x14ac:dyDescent="0.2"/>
    <row r="48929" ht="10.199999999999999" hidden="1" x14ac:dyDescent="0.2"/>
    <row r="48930" ht="10.199999999999999" hidden="1" x14ac:dyDescent="0.2"/>
    <row r="48931" ht="10.199999999999999" hidden="1" x14ac:dyDescent="0.2"/>
    <row r="48932" ht="10.199999999999999" hidden="1" x14ac:dyDescent="0.2"/>
    <row r="48933" ht="10.199999999999999" hidden="1" x14ac:dyDescent="0.2"/>
    <row r="48934" ht="10.199999999999999" hidden="1" x14ac:dyDescent="0.2"/>
    <row r="48935" ht="10.199999999999999" hidden="1" x14ac:dyDescent="0.2"/>
    <row r="48936" ht="10.199999999999999" hidden="1" x14ac:dyDescent="0.2"/>
    <row r="48937" ht="10.199999999999999" hidden="1" x14ac:dyDescent="0.2"/>
    <row r="48938" ht="10.199999999999999" hidden="1" x14ac:dyDescent="0.2"/>
    <row r="48939" ht="10.199999999999999" hidden="1" x14ac:dyDescent="0.2"/>
    <row r="48940" ht="10.199999999999999" hidden="1" x14ac:dyDescent="0.2"/>
    <row r="48941" ht="10.199999999999999" hidden="1" x14ac:dyDescent="0.2"/>
    <row r="48942" ht="10.199999999999999" hidden="1" x14ac:dyDescent="0.2"/>
    <row r="48943" ht="10.199999999999999" hidden="1" x14ac:dyDescent="0.2"/>
    <row r="48944" ht="10.199999999999999" hidden="1" x14ac:dyDescent="0.2"/>
    <row r="48945" ht="10.199999999999999" hidden="1" x14ac:dyDescent="0.2"/>
    <row r="48946" ht="10.199999999999999" hidden="1" x14ac:dyDescent="0.2"/>
    <row r="48947" ht="10.199999999999999" hidden="1" x14ac:dyDescent="0.2"/>
    <row r="48948" ht="10.199999999999999" hidden="1" x14ac:dyDescent="0.2"/>
    <row r="48949" ht="10.199999999999999" hidden="1" x14ac:dyDescent="0.2"/>
    <row r="48950" ht="10.199999999999999" hidden="1" x14ac:dyDescent="0.2"/>
    <row r="48951" ht="10.199999999999999" hidden="1" x14ac:dyDescent="0.2"/>
    <row r="48952" ht="10.199999999999999" hidden="1" x14ac:dyDescent="0.2"/>
    <row r="48953" ht="10.199999999999999" hidden="1" x14ac:dyDescent="0.2"/>
    <row r="48954" ht="10.199999999999999" hidden="1" x14ac:dyDescent="0.2"/>
    <row r="48955" ht="10.199999999999999" hidden="1" x14ac:dyDescent="0.2"/>
    <row r="48956" ht="10.199999999999999" hidden="1" x14ac:dyDescent="0.2"/>
    <row r="48957" ht="10.199999999999999" hidden="1" x14ac:dyDescent="0.2"/>
    <row r="48958" ht="10.199999999999999" hidden="1" x14ac:dyDescent="0.2"/>
    <row r="48959" ht="10.199999999999999" hidden="1" x14ac:dyDescent="0.2"/>
    <row r="48960" ht="10.199999999999999" hidden="1" x14ac:dyDescent="0.2"/>
    <row r="48961" ht="10.199999999999999" hidden="1" x14ac:dyDescent="0.2"/>
    <row r="48962" ht="10.199999999999999" hidden="1" x14ac:dyDescent="0.2"/>
    <row r="48963" ht="10.199999999999999" hidden="1" x14ac:dyDescent="0.2"/>
    <row r="48964" ht="10.199999999999999" hidden="1" x14ac:dyDescent="0.2"/>
    <row r="48965" ht="10.199999999999999" hidden="1" x14ac:dyDescent="0.2"/>
    <row r="48966" ht="10.199999999999999" hidden="1" x14ac:dyDescent="0.2"/>
    <row r="48967" ht="10.199999999999999" hidden="1" x14ac:dyDescent="0.2"/>
    <row r="48968" ht="10.199999999999999" hidden="1" x14ac:dyDescent="0.2"/>
    <row r="48969" ht="10.199999999999999" hidden="1" x14ac:dyDescent="0.2"/>
    <row r="48970" ht="10.199999999999999" hidden="1" x14ac:dyDescent="0.2"/>
    <row r="48971" ht="10.199999999999999" hidden="1" x14ac:dyDescent="0.2"/>
    <row r="48972" ht="10.199999999999999" hidden="1" x14ac:dyDescent="0.2"/>
    <row r="48973" ht="10.199999999999999" hidden="1" x14ac:dyDescent="0.2"/>
    <row r="48974" ht="10.199999999999999" hidden="1" x14ac:dyDescent="0.2"/>
    <row r="48975" ht="10.199999999999999" hidden="1" x14ac:dyDescent="0.2"/>
    <row r="48976" ht="10.199999999999999" hidden="1" x14ac:dyDescent="0.2"/>
    <row r="48977" ht="10.199999999999999" hidden="1" x14ac:dyDescent="0.2"/>
    <row r="48978" ht="10.199999999999999" hidden="1" x14ac:dyDescent="0.2"/>
    <row r="48979" ht="10.199999999999999" hidden="1" x14ac:dyDescent="0.2"/>
    <row r="48980" ht="10.199999999999999" hidden="1" x14ac:dyDescent="0.2"/>
    <row r="48981" ht="10.199999999999999" hidden="1" x14ac:dyDescent="0.2"/>
    <row r="48982" ht="10.199999999999999" hidden="1" x14ac:dyDescent="0.2"/>
    <row r="48983" ht="10.199999999999999" hidden="1" x14ac:dyDescent="0.2"/>
    <row r="48984" ht="10.199999999999999" hidden="1" x14ac:dyDescent="0.2"/>
    <row r="48985" ht="10.199999999999999" hidden="1" x14ac:dyDescent="0.2"/>
    <row r="48986" ht="10.199999999999999" hidden="1" x14ac:dyDescent="0.2"/>
    <row r="48987" ht="10.199999999999999" hidden="1" x14ac:dyDescent="0.2"/>
    <row r="48988" ht="10.199999999999999" hidden="1" x14ac:dyDescent="0.2"/>
    <row r="48989" ht="10.199999999999999" hidden="1" x14ac:dyDescent="0.2"/>
    <row r="48990" ht="10.199999999999999" hidden="1" x14ac:dyDescent="0.2"/>
    <row r="48991" ht="10.199999999999999" hidden="1" x14ac:dyDescent="0.2"/>
    <row r="48992" ht="10.199999999999999" hidden="1" x14ac:dyDescent="0.2"/>
    <row r="48993" ht="10.199999999999999" hidden="1" x14ac:dyDescent="0.2"/>
    <row r="48994" ht="10.199999999999999" hidden="1" x14ac:dyDescent="0.2"/>
    <row r="48995" ht="10.199999999999999" hidden="1" x14ac:dyDescent="0.2"/>
    <row r="48996" ht="10.199999999999999" hidden="1" x14ac:dyDescent="0.2"/>
    <row r="48997" ht="10.199999999999999" hidden="1" x14ac:dyDescent="0.2"/>
    <row r="48998" ht="10.199999999999999" hidden="1" x14ac:dyDescent="0.2"/>
    <row r="48999" ht="10.199999999999999" hidden="1" x14ac:dyDescent="0.2"/>
    <row r="49000" ht="10.199999999999999" hidden="1" x14ac:dyDescent="0.2"/>
    <row r="49001" ht="10.199999999999999" hidden="1" x14ac:dyDescent="0.2"/>
    <row r="49002" ht="10.199999999999999" hidden="1" x14ac:dyDescent="0.2"/>
    <row r="49003" ht="10.199999999999999" hidden="1" x14ac:dyDescent="0.2"/>
    <row r="49004" ht="10.199999999999999" hidden="1" x14ac:dyDescent="0.2"/>
    <row r="49005" ht="10.199999999999999" hidden="1" x14ac:dyDescent="0.2"/>
    <row r="49006" ht="10.199999999999999" hidden="1" x14ac:dyDescent="0.2"/>
    <row r="49007" ht="10.199999999999999" hidden="1" x14ac:dyDescent="0.2"/>
    <row r="49008" ht="10.199999999999999" hidden="1" x14ac:dyDescent="0.2"/>
    <row r="49009" ht="10.199999999999999" hidden="1" x14ac:dyDescent="0.2"/>
    <row r="49010" ht="10.199999999999999" hidden="1" x14ac:dyDescent="0.2"/>
    <row r="49011" ht="10.199999999999999" hidden="1" x14ac:dyDescent="0.2"/>
    <row r="49012" ht="10.199999999999999" hidden="1" x14ac:dyDescent="0.2"/>
    <row r="49013" ht="10.199999999999999" hidden="1" x14ac:dyDescent="0.2"/>
    <row r="49014" ht="10.199999999999999" hidden="1" x14ac:dyDescent="0.2"/>
    <row r="49015" ht="10.199999999999999" hidden="1" x14ac:dyDescent="0.2"/>
    <row r="49016" ht="10.199999999999999" hidden="1" x14ac:dyDescent="0.2"/>
    <row r="49017" ht="10.199999999999999" hidden="1" x14ac:dyDescent="0.2"/>
    <row r="49018" ht="10.199999999999999" hidden="1" x14ac:dyDescent="0.2"/>
    <row r="49019" ht="10.199999999999999" hidden="1" x14ac:dyDescent="0.2"/>
    <row r="49020" ht="10.199999999999999" hidden="1" x14ac:dyDescent="0.2"/>
    <row r="49021" ht="10.199999999999999" hidden="1" x14ac:dyDescent="0.2"/>
    <row r="49022" ht="10.199999999999999" hidden="1" x14ac:dyDescent="0.2"/>
    <row r="49023" ht="10.199999999999999" hidden="1" x14ac:dyDescent="0.2"/>
    <row r="49024" ht="10.199999999999999" hidden="1" x14ac:dyDescent="0.2"/>
    <row r="49025" ht="10.199999999999999" hidden="1" x14ac:dyDescent="0.2"/>
    <row r="49026" ht="10.199999999999999" hidden="1" x14ac:dyDescent="0.2"/>
    <row r="49027" ht="10.199999999999999" hidden="1" x14ac:dyDescent="0.2"/>
    <row r="49028" ht="10.199999999999999" hidden="1" x14ac:dyDescent="0.2"/>
    <row r="49029" ht="10.199999999999999" hidden="1" x14ac:dyDescent="0.2"/>
    <row r="49030" ht="10.199999999999999" hidden="1" x14ac:dyDescent="0.2"/>
    <row r="49031" ht="10.199999999999999" hidden="1" x14ac:dyDescent="0.2"/>
    <row r="49032" ht="10.199999999999999" hidden="1" x14ac:dyDescent="0.2"/>
    <row r="49033" ht="10.199999999999999" hidden="1" x14ac:dyDescent="0.2"/>
    <row r="49034" ht="10.199999999999999" hidden="1" x14ac:dyDescent="0.2"/>
    <row r="49035" ht="10.199999999999999" hidden="1" x14ac:dyDescent="0.2"/>
    <row r="49036" ht="10.199999999999999" hidden="1" x14ac:dyDescent="0.2"/>
    <row r="49037" ht="10.199999999999999" hidden="1" x14ac:dyDescent="0.2"/>
    <row r="49038" ht="10.199999999999999" hidden="1" x14ac:dyDescent="0.2"/>
    <row r="49039" ht="10.199999999999999" hidden="1" x14ac:dyDescent="0.2"/>
    <row r="49040" ht="10.199999999999999" hidden="1" x14ac:dyDescent="0.2"/>
    <row r="49041" ht="10.199999999999999" hidden="1" x14ac:dyDescent="0.2"/>
    <row r="49042" ht="10.199999999999999" hidden="1" x14ac:dyDescent="0.2"/>
    <row r="49043" ht="10.199999999999999" hidden="1" x14ac:dyDescent="0.2"/>
    <row r="49044" ht="10.199999999999999" hidden="1" x14ac:dyDescent="0.2"/>
    <row r="49045" ht="10.199999999999999" hidden="1" x14ac:dyDescent="0.2"/>
    <row r="49046" ht="10.199999999999999" hidden="1" x14ac:dyDescent="0.2"/>
    <row r="49047" ht="10.199999999999999" hidden="1" x14ac:dyDescent="0.2"/>
    <row r="49048" ht="10.199999999999999" hidden="1" x14ac:dyDescent="0.2"/>
    <row r="49049" ht="10.199999999999999" hidden="1" x14ac:dyDescent="0.2"/>
    <row r="49050" ht="10.199999999999999" hidden="1" x14ac:dyDescent="0.2"/>
    <row r="49051" ht="10.199999999999999" hidden="1" x14ac:dyDescent="0.2"/>
    <row r="49052" ht="10.199999999999999" hidden="1" x14ac:dyDescent="0.2"/>
    <row r="49053" ht="10.199999999999999" hidden="1" x14ac:dyDescent="0.2"/>
    <row r="49054" ht="10.199999999999999" hidden="1" x14ac:dyDescent="0.2"/>
    <row r="49055" ht="10.199999999999999" hidden="1" x14ac:dyDescent="0.2"/>
    <row r="49056" ht="10.199999999999999" hidden="1" x14ac:dyDescent="0.2"/>
    <row r="49057" ht="10.199999999999999" hidden="1" x14ac:dyDescent="0.2"/>
    <row r="49058" ht="10.199999999999999" hidden="1" x14ac:dyDescent="0.2"/>
    <row r="49059" ht="10.199999999999999" hidden="1" x14ac:dyDescent="0.2"/>
    <row r="49060" ht="10.199999999999999" hidden="1" x14ac:dyDescent="0.2"/>
    <row r="49061" ht="10.199999999999999" hidden="1" x14ac:dyDescent="0.2"/>
    <row r="49062" ht="10.199999999999999" hidden="1" x14ac:dyDescent="0.2"/>
    <row r="49063" ht="10.199999999999999" hidden="1" x14ac:dyDescent="0.2"/>
    <row r="49064" ht="10.199999999999999" hidden="1" x14ac:dyDescent="0.2"/>
    <row r="49065" ht="10.199999999999999" hidden="1" x14ac:dyDescent="0.2"/>
    <row r="49066" ht="10.199999999999999" hidden="1" x14ac:dyDescent="0.2"/>
    <row r="49067" ht="10.199999999999999" hidden="1" x14ac:dyDescent="0.2"/>
    <row r="49068" ht="10.199999999999999" hidden="1" x14ac:dyDescent="0.2"/>
    <row r="49069" ht="10.199999999999999" hidden="1" x14ac:dyDescent="0.2"/>
    <row r="49070" ht="10.199999999999999" hidden="1" x14ac:dyDescent="0.2"/>
    <row r="49071" ht="10.199999999999999" hidden="1" x14ac:dyDescent="0.2"/>
    <row r="49072" ht="10.199999999999999" hidden="1" x14ac:dyDescent="0.2"/>
    <row r="49073" ht="10.199999999999999" hidden="1" x14ac:dyDescent="0.2"/>
    <row r="49074" ht="10.199999999999999" hidden="1" x14ac:dyDescent="0.2"/>
    <row r="49075" ht="10.199999999999999" hidden="1" x14ac:dyDescent="0.2"/>
    <row r="49076" ht="10.199999999999999" hidden="1" x14ac:dyDescent="0.2"/>
    <row r="49077" ht="10.199999999999999" hidden="1" x14ac:dyDescent="0.2"/>
    <row r="49078" ht="10.199999999999999" hidden="1" x14ac:dyDescent="0.2"/>
    <row r="49079" ht="10.199999999999999" hidden="1" x14ac:dyDescent="0.2"/>
    <row r="49080" ht="10.199999999999999" hidden="1" x14ac:dyDescent="0.2"/>
    <row r="49081" ht="10.199999999999999" hidden="1" x14ac:dyDescent="0.2"/>
    <row r="49082" ht="10.199999999999999" hidden="1" x14ac:dyDescent="0.2"/>
    <row r="49083" ht="10.199999999999999" hidden="1" x14ac:dyDescent="0.2"/>
    <row r="49084" ht="10.199999999999999" hidden="1" x14ac:dyDescent="0.2"/>
    <row r="49085" ht="10.199999999999999" hidden="1" x14ac:dyDescent="0.2"/>
    <row r="49086" ht="10.199999999999999" hidden="1" x14ac:dyDescent="0.2"/>
    <row r="49087" ht="10.199999999999999" hidden="1" x14ac:dyDescent="0.2"/>
    <row r="49088" ht="10.199999999999999" hidden="1" x14ac:dyDescent="0.2"/>
    <row r="49089" ht="10.199999999999999" hidden="1" x14ac:dyDescent="0.2"/>
    <row r="49090" ht="10.199999999999999" hidden="1" x14ac:dyDescent="0.2"/>
    <row r="49091" ht="10.199999999999999" hidden="1" x14ac:dyDescent="0.2"/>
    <row r="49092" ht="10.199999999999999" hidden="1" x14ac:dyDescent="0.2"/>
    <row r="49093" ht="10.199999999999999" hidden="1" x14ac:dyDescent="0.2"/>
    <row r="49094" ht="10.199999999999999" hidden="1" x14ac:dyDescent="0.2"/>
    <row r="49095" ht="10.199999999999999" hidden="1" x14ac:dyDescent="0.2"/>
    <row r="49096" ht="10.199999999999999" hidden="1" x14ac:dyDescent="0.2"/>
    <row r="49097" ht="10.199999999999999" hidden="1" x14ac:dyDescent="0.2"/>
    <row r="49098" ht="10.199999999999999" hidden="1" x14ac:dyDescent="0.2"/>
    <row r="49099" ht="10.199999999999999" hidden="1" x14ac:dyDescent="0.2"/>
    <row r="49100" ht="10.199999999999999" hidden="1" x14ac:dyDescent="0.2"/>
    <row r="49101" ht="10.199999999999999" hidden="1" x14ac:dyDescent="0.2"/>
    <row r="49102" ht="10.199999999999999" hidden="1" x14ac:dyDescent="0.2"/>
    <row r="49103" ht="10.199999999999999" hidden="1" x14ac:dyDescent="0.2"/>
    <row r="49104" ht="10.199999999999999" hidden="1" x14ac:dyDescent="0.2"/>
    <row r="49105" ht="10.199999999999999" hidden="1" x14ac:dyDescent="0.2"/>
    <row r="49106" ht="10.199999999999999" hidden="1" x14ac:dyDescent="0.2"/>
    <row r="49107" ht="10.199999999999999" hidden="1" x14ac:dyDescent="0.2"/>
    <row r="49108" ht="10.199999999999999" hidden="1" x14ac:dyDescent="0.2"/>
    <row r="49109" ht="10.199999999999999" hidden="1" x14ac:dyDescent="0.2"/>
    <row r="49110" ht="10.199999999999999" hidden="1" x14ac:dyDescent="0.2"/>
    <row r="49111" ht="10.199999999999999" hidden="1" x14ac:dyDescent="0.2"/>
    <row r="49112" ht="10.199999999999999" hidden="1" x14ac:dyDescent="0.2"/>
    <row r="49113" ht="10.199999999999999" hidden="1" x14ac:dyDescent="0.2"/>
    <row r="49114" ht="10.199999999999999" hidden="1" x14ac:dyDescent="0.2"/>
    <row r="49115" ht="10.199999999999999" hidden="1" x14ac:dyDescent="0.2"/>
    <row r="49116" ht="10.199999999999999" hidden="1" x14ac:dyDescent="0.2"/>
    <row r="49117" ht="10.199999999999999" hidden="1" x14ac:dyDescent="0.2"/>
    <row r="49118" ht="10.199999999999999" hidden="1" x14ac:dyDescent="0.2"/>
    <row r="49119" ht="10.199999999999999" hidden="1" x14ac:dyDescent="0.2"/>
    <row r="49120" ht="10.199999999999999" hidden="1" x14ac:dyDescent="0.2"/>
    <row r="49121" ht="10.199999999999999" hidden="1" x14ac:dyDescent="0.2"/>
    <row r="49122" ht="10.199999999999999" hidden="1" x14ac:dyDescent="0.2"/>
    <row r="49123" ht="10.199999999999999" hidden="1" x14ac:dyDescent="0.2"/>
    <row r="49124" ht="10.199999999999999" hidden="1" x14ac:dyDescent="0.2"/>
    <row r="49125" ht="10.199999999999999" hidden="1" x14ac:dyDescent="0.2"/>
    <row r="49126" ht="10.199999999999999" hidden="1" x14ac:dyDescent="0.2"/>
    <row r="49127" ht="10.199999999999999" hidden="1" x14ac:dyDescent="0.2"/>
    <row r="49128" ht="10.199999999999999" hidden="1" x14ac:dyDescent="0.2"/>
    <row r="49129" ht="10.199999999999999" hidden="1" x14ac:dyDescent="0.2"/>
    <row r="49130" ht="10.199999999999999" hidden="1" x14ac:dyDescent="0.2"/>
    <row r="49131" ht="10.199999999999999" hidden="1" x14ac:dyDescent="0.2"/>
    <row r="49132" ht="10.199999999999999" hidden="1" x14ac:dyDescent="0.2"/>
    <row r="49133" ht="10.199999999999999" hidden="1" x14ac:dyDescent="0.2"/>
    <row r="49134" ht="10.199999999999999" hidden="1" x14ac:dyDescent="0.2"/>
    <row r="49135" ht="10.199999999999999" hidden="1" x14ac:dyDescent="0.2"/>
    <row r="49136" ht="10.199999999999999" hidden="1" x14ac:dyDescent="0.2"/>
    <row r="49137" ht="10.199999999999999" hidden="1" x14ac:dyDescent="0.2"/>
    <row r="49138" ht="10.199999999999999" hidden="1" x14ac:dyDescent="0.2"/>
    <row r="49139" ht="10.199999999999999" hidden="1" x14ac:dyDescent="0.2"/>
    <row r="49140" ht="10.199999999999999" hidden="1" x14ac:dyDescent="0.2"/>
    <row r="49141" ht="10.199999999999999" hidden="1" x14ac:dyDescent="0.2"/>
    <row r="49142" ht="10.199999999999999" hidden="1" x14ac:dyDescent="0.2"/>
    <row r="49143" ht="10.199999999999999" hidden="1" x14ac:dyDescent="0.2"/>
    <row r="49144" ht="10.199999999999999" hidden="1" x14ac:dyDescent="0.2"/>
    <row r="49145" ht="10.199999999999999" hidden="1" x14ac:dyDescent="0.2"/>
    <row r="49146" ht="10.199999999999999" hidden="1" x14ac:dyDescent="0.2"/>
    <row r="49147" ht="10.199999999999999" hidden="1" x14ac:dyDescent="0.2"/>
    <row r="49148" ht="10.199999999999999" hidden="1" x14ac:dyDescent="0.2"/>
    <row r="49149" ht="10.199999999999999" hidden="1" x14ac:dyDescent="0.2"/>
    <row r="49150" ht="10.199999999999999" hidden="1" x14ac:dyDescent="0.2"/>
    <row r="49151" ht="10.199999999999999" hidden="1" x14ac:dyDescent="0.2"/>
    <row r="49152" ht="10.199999999999999" hidden="1" x14ac:dyDescent="0.2"/>
    <row r="49153" ht="10.199999999999999" hidden="1" x14ac:dyDescent="0.2"/>
    <row r="49154" ht="10.199999999999999" hidden="1" x14ac:dyDescent="0.2"/>
    <row r="49155" ht="10.199999999999999" hidden="1" x14ac:dyDescent="0.2"/>
    <row r="49156" ht="10.199999999999999" hidden="1" x14ac:dyDescent="0.2"/>
    <row r="49157" ht="10.199999999999999" hidden="1" x14ac:dyDescent="0.2"/>
    <row r="49158" ht="10.199999999999999" hidden="1" x14ac:dyDescent="0.2"/>
    <row r="49159" ht="10.199999999999999" hidden="1" x14ac:dyDescent="0.2"/>
    <row r="49160" ht="10.199999999999999" hidden="1" x14ac:dyDescent="0.2"/>
    <row r="49161" ht="10.199999999999999" hidden="1" x14ac:dyDescent="0.2"/>
    <row r="49162" ht="10.199999999999999" hidden="1" x14ac:dyDescent="0.2"/>
    <row r="49163" ht="10.199999999999999" hidden="1" x14ac:dyDescent="0.2"/>
    <row r="49164" ht="10.199999999999999" hidden="1" x14ac:dyDescent="0.2"/>
    <row r="49165" ht="10.199999999999999" hidden="1" x14ac:dyDescent="0.2"/>
    <row r="49166" ht="10.199999999999999" hidden="1" x14ac:dyDescent="0.2"/>
    <row r="49167" ht="10.199999999999999" hidden="1" x14ac:dyDescent="0.2"/>
    <row r="49168" ht="10.199999999999999" hidden="1" x14ac:dyDescent="0.2"/>
    <row r="49169" ht="10.199999999999999" hidden="1" x14ac:dyDescent="0.2"/>
    <row r="49170" ht="10.199999999999999" hidden="1" x14ac:dyDescent="0.2"/>
    <row r="49171" ht="10.199999999999999" hidden="1" x14ac:dyDescent="0.2"/>
    <row r="49172" ht="10.199999999999999" hidden="1" x14ac:dyDescent="0.2"/>
    <row r="49173" ht="10.199999999999999" hidden="1" x14ac:dyDescent="0.2"/>
    <row r="49174" ht="10.199999999999999" hidden="1" x14ac:dyDescent="0.2"/>
    <row r="49175" ht="10.199999999999999" hidden="1" x14ac:dyDescent="0.2"/>
    <row r="49176" ht="10.199999999999999" hidden="1" x14ac:dyDescent="0.2"/>
    <row r="49177" ht="10.199999999999999" hidden="1" x14ac:dyDescent="0.2"/>
    <row r="49178" ht="10.199999999999999" hidden="1" x14ac:dyDescent="0.2"/>
    <row r="49179" ht="10.199999999999999" hidden="1" x14ac:dyDescent="0.2"/>
    <row r="49180" ht="10.199999999999999" hidden="1" x14ac:dyDescent="0.2"/>
    <row r="49181" ht="10.199999999999999" hidden="1" x14ac:dyDescent="0.2"/>
    <row r="49182" ht="10.199999999999999" hidden="1" x14ac:dyDescent="0.2"/>
    <row r="49183" ht="10.199999999999999" hidden="1" x14ac:dyDescent="0.2"/>
    <row r="49184" ht="10.199999999999999" hidden="1" x14ac:dyDescent="0.2"/>
    <row r="49185" ht="10.199999999999999" hidden="1" x14ac:dyDescent="0.2"/>
    <row r="49186" ht="10.199999999999999" hidden="1" x14ac:dyDescent="0.2"/>
    <row r="49187" ht="10.199999999999999" hidden="1" x14ac:dyDescent="0.2"/>
    <row r="49188" ht="10.199999999999999" hidden="1" x14ac:dyDescent="0.2"/>
    <row r="49189" ht="10.199999999999999" hidden="1" x14ac:dyDescent="0.2"/>
    <row r="49190" ht="10.199999999999999" hidden="1" x14ac:dyDescent="0.2"/>
    <row r="49191" ht="10.199999999999999" hidden="1" x14ac:dyDescent="0.2"/>
    <row r="49192" ht="10.199999999999999" hidden="1" x14ac:dyDescent="0.2"/>
    <row r="49193" ht="10.199999999999999" hidden="1" x14ac:dyDescent="0.2"/>
    <row r="49194" ht="10.199999999999999" hidden="1" x14ac:dyDescent="0.2"/>
    <row r="49195" ht="10.199999999999999" hidden="1" x14ac:dyDescent="0.2"/>
    <row r="49196" ht="10.199999999999999" hidden="1" x14ac:dyDescent="0.2"/>
    <row r="49197" ht="10.199999999999999" hidden="1" x14ac:dyDescent="0.2"/>
    <row r="49198" ht="10.199999999999999" hidden="1" x14ac:dyDescent="0.2"/>
    <row r="49199" ht="10.199999999999999" hidden="1" x14ac:dyDescent="0.2"/>
    <row r="49200" ht="10.199999999999999" hidden="1" x14ac:dyDescent="0.2"/>
    <row r="49201" ht="10.199999999999999" hidden="1" x14ac:dyDescent="0.2"/>
    <row r="49202" ht="10.199999999999999" hidden="1" x14ac:dyDescent="0.2"/>
    <row r="49203" ht="10.199999999999999" hidden="1" x14ac:dyDescent="0.2"/>
    <row r="49204" ht="10.199999999999999" hidden="1" x14ac:dyDescent="0.2"/>
    <row r="49205" ht="10.199999999999999" hidden="1" x14ac:dyDescent="0.2"/>
    <row r="49206" ht="10.199999999999999" hidden="1" x14ac:dyDescent="0.2"/>
    <row r="49207" ht="10.199999999999999" hidden="1" x14ac:dyDescent="0.2"/>
    <row r="49208" ht="10.199999999999999" hidden="1" x14ac:dyDescent="0.2"/>
    <row r="49209" ht="10.199999999999999" hidden="1" x14ac:dyDescent="0.2"/>
    <row r="49210" ht="10.199999999999999" hidden="1" x14ac:dyDescent="0.2"/>
    <row r="49211" ht="10.199999999999999" hidden="1" x14ac:dyDescent="0.2"/>
    <row r="49212" ht="10.199999999999999" hidden="1" x14ac:dyDescent="0.2"/>
    <row r="49213" ht="10.199999999999999" hidden="1" x14ac:dyDescent="0.2"/>
    <row r="49214" ht="10.199999999999999" hidden="1" x14ac:dyDescent="0.2"/>
    <row r="49215" ht="10.199999999999999" hidden="1" x14ac:dyDescent="0.2"/>
    <row r="49216" ht="10.199999999999999" hidden="1" x14ac:dyDescent="0.2"/>
    <row r="49217" ht="10.199999999999999" hidden="1" x14ac:dyDescent="0.2"/>
    <row r="49218" ht="10.199999999999999" hidden="1" x14ac:dyDescent="0.2"/>
    <row r="49219" ht="10.199999999999999" hidden="1" x14ac:dyDescent="0.2"/>
    <row r="49220" ht="10.199999999999999" hidden="1" x14ac:dyDescent="0.2"/>
    <row r="49221" ht="10.199999999999999" hidden="1" x14ac:dyDescent="0.2"/>
    <row r="49222" ht="10.199999999999999" hidden="1" x14ac:dyDescent="0.2"/>
    <row r="49223" ht="10.199999999999999" hidden="1" x14ac:dyDescent="0.2"/>
    <row r="49224" ht="10.199999999999999" hidden="1" x14ac:dyDescent="0.2"/>
    <row r="49225" ht="10.199999999999999" hidden="1" x14ac:dyDescent="0.2"/>
    <row r="49226" ht="10.199999999999999" hidden="1" x14ac:dyDescent="0.2"/>
    <row r="49227" ht="10.199999999999999" hidden="1" x14ac:dyDescent="0.2"/>
    <row r="49228" ht="10.199999999999999" hidden="1" x14ac:dyDescent="0.2"/>
    <row r="49229" ht="10.199999999999999" hidden="1" x14ac:dyDescent="0.2"/>
    <row r="49230" ht="10.199999999999999" hidden="1" x14ac:dyDescent="0.2"/>
    <row r="49231" ht="10.199999999999999" hidden="1" x14ac:dyDescent="0.2"/>
    <row r="49232" ht="10.199999999999999" hidden="1" x14ac:dyDescent="0.2"/>
    <row r="49233" ht="10.199999999999999" hidden="1" x14ac:dyDescent="0.2"/>
    <row r="49234" ht="10.199999999999999" hidden="1" x14ac:dyDescent="0.2"/>
    <row r="49235" ht="10.199999999999999" hidden="1" x14ac:dyDescent="0.2"/>
    <row r="49236" ht="10.199999999999999" hidden="1" x14ac:dyDescent="0.2"/>
    <row r="49237" ht="10.199999999999999" hidden="1" x14ac:dyDescent="0.2"/>
    <row r="49238" ht="10.199999999999999" hidden="1" x14ac:dyDescent="0.2"/>
    <row r="49239" ht="10.199999999999999" hidden="1" x14ac:dyDescent="0.2"/>
    <row r="49240" ht="10.199999999999999" hidden="1" x14ac:dyDescent="0.2"/>
    <row r="49241" ht="10.199999999999999" hidden="1" x14ac:dyDescent="0.2"/>
    <row r="49242" ht="10.199999999999999" hidden="1" x14ac:dyDescent="0.2"/>
    <row r="49243" ht="10.199999999999999" hidden="1" x14ac:dyDescent="0.2"/>
    <row r="49244" ht="10.199999999999999" hidden="1" x14ac:dyDescent="0.2"/>
    <row r="49245" ht="10.199999999999999" hidden="1" x14ac:dyDescent="0.2"/>
    <row r="49246" ht="10.199999999999999" hidden="1" x14ac:dyDescent="0.2"/>
    <row r="49247" ht="10.199999999999999" hidden="1" x14ac:dyDescent="0.2"/>
    <row r="49248" ht="10.199999999999999" hidden="1" x14ac:dyDescent="0.2"/>
    <row r="49249" ht="10.199999999999999" hidden="1" x14ac:dyDescent="0.2"/>
    <row r="49250" ht="10.199999999999999" hidden="1" x14ac:dyDescent="0.2"/>
    <row r="49251" ht="10.199999999999999" hidden="1" x14ac:dyDescent="0.2"/>
    <row r="49252" ht="10.199999999999999" hidden="1" x14ac:dyDescent="0.2"/>
    <row r="49253" ht="10.199999999999999" hidden="1" x14ac:dyDescent="0.2"/>
    <row r="49254" ht="10.199999999999999" hidden="1" x14ac:dyDescent="0.2"/>
    <row r="49255" ht="10.199999999999999" hidden="1" x14ac:dyDescent="0.2"/>
    <row r="49256" ht="10.199999999999999" hidden="1" x14ac:dyDescent="0.2"/>
    <row r="49257" ht="10.199999999999999" hidden="1" x14ac:dyDescent="0.2"/>
    <row r="49258" ht="10.199999999999999" hidden="1" x14ac:dyDescent="0.2"/>
    <row r="49259" ht="10.199999999999999" hidden="1" x14ac:dyDescent="0.2"/>
    <row r="49260" ht="10.199999999999999" hidden="1" x14ac:dyDescent="0.2"/>
    <row r="49261" ht="10.199999999999999" hidden="1" x14ac:dyDescent="0.2"/>
    <row r="49262" ht="10.199999999999999" hidden="1" x14ac:dyDescent="0.2"/>
    <row r="49263" ht="10.199999999999999" hidden="1" x14ac:dyDescent="0.2"/>
    <row r="49264" ht="10.199999999999999" hidden="1" x14ac:dyDescent="0.2"/>
    <row r="49265" ht="10.199999999999999" hidden="1" x14ac:dyDescent="0.2"/>
    <row r="49266" ht="10.199999999999999" hidden="1" x14ac:dyDescent="0.2"/>
    <row r="49267" ht="10.199999999999999" hidden="1" x14ac:dyDescent="0.2"/>
    <row r="49268" ht="10.199999999999999" hidden="1" x14ac:dyDescent="0.2"/>
    <row r="49269" ht="10.199999999999999" hidden="1" x14ac:dyDescent="0.2"/>
    <row r="49270" ht="10.199999999999999" hidden="1" x14ac:dyDescent="0.2"/>
    <row r="49271" ht="10.199999999999999" hidden="1" x14ac:dyDescent="0.2"/>
    <row r="49272" ht="10.199999999999999" hidden="1" x14ac:dyDescent="0.2"/>
    <row r="49273" ht="10.199999999999999" hidden="1" x14ac:dyDescent="0.2"/>
    <row r="49274" ht="10.199999999999999" hidden="1" x14ac:dyDescent="0.2"/>
    <row r="49275" ht="10.199999999999999" hidden="1" x14ac:dyDescent="0.2"/>
    <row r="49276" ht="10.199999999999999" hidden="1" x14ac:dyDescent="0.2"/>
    <row r="49277" ht="10.199999999999999" hidden="1" x14ac:dyDescent="0.2"/>
    <row r="49278" ht="10.199999999999999" hidden="1" x14ac:dyDescent="0.2"/>
    <row r="49279" ht="10.199999999999999" hidden="1" x14ac:dyDescent="0.2"/>
    <row r="49280" ht="10.199999999999999" hidden="1" x14ac:dyDescent="0.2"/>
    <row r="49281" ht="10.199999999999999" hidden="1" x14ac:dyDescent="0.2"/>
    <row r="49282" ht="10.199999999999999" hidden="1" x14ac:dyDescent="0.2"/>
    <row r="49283" ht="10.199999999999999" hidden="1" x14ac:dyDescent="0.2"/>
    <row r="49284" ht="10.199999999999999" hidden="1" x14ac:dyDescent="0.2"/>
    <row r="49285" ht="10.199999999999999" hidden="1" x14ac:dyDescent="0.2"/>
    <row r="49286" ht="10.199999999999999" hidden="1" x14ac:dyDescent="0.2"/>
    <row r="49287" ht="10.199999999999999" hidden="1" x14ac:dyDescent="0.2"/>
    <row r="49288" ht="10.199999999999999" hidden="1" x14ac:dyDescent="0.2"/>
    <row r="49289" ht="10.199999999999999" hidden="1" x14ac:dyDescent="0.2"/>
    <row r="49290" ht="10.199999999999999" hidden="1" x14ac:dyDescent="0.2"/>
    <row r="49291" ht="10.199999999999999" hidden="1" x14ac:dyDescent="0.2"/>
    <row r="49292" ht="10.199999999999999" hidden="1" x14ac:dyDescent="0.2"/>
    <row r="49293" ht="10.199999999999999" hidden="1" x14ac:dyDescent="0.2"/>
    <row r="49294" ht="10.199999999999999" hidden="1" x14ac:dyDescent="0.2"/>
    <row r="49295" ht="10.199999999999999" hidden="1" x14ac:dyDescent="0.2"/>
    <row r="49296" ht="10.199999999999999" hidden="1" x14ac:dyDescent="0.2"/>
    <row r="49297" ht="10.199999999999999" hidden="1" x14ac:dyDescent="0.2"/>
    <row r="49298" ht="10.199999999999999" hidden="1" x14ac:dyDescent="0.2"/>
    <row r="49299" ht="10.199999999999999" hidden="1" x14ac:dyDescent="0.2"/>
    <row r="49300" ht="10.199999999999999" hidden="1" x14ac:dyDescent="0.2"/>
    <row r="49301" ht="10.199999999999999" hidden="1" x14ac:dyDescent="0.2"/>
    <row r="49302" ht="10.199999999999999" hidden="1" x14ac:dyDescent="0.2"/>
    <row r="49303" ht="10.199999999999999" hidden="1" x14ac:dyDescent="0.2"/>
    <row r="49304" ht="10.199999999999999" hidden="1" x14ac:dyDescent="0.2"/>
    <row r="49305" ht="10.199999999999999" hidden="1" x14ac:dyDescent="0.2"/>
    <row r="49306" ht="10.199999999999999" hidden="1" x14ac:dyDescent="0.2"/>
    <row r="49307" ht="10.199999999999999" hidden="1" x14ac:dyDescent="0.2"/>
    <row r="49308" ht="10.199999999999999" hidden="1" x14ac:dyDescent="0.2"/>
    <row r="49309" ht="10.199999999999999" hidden="1" x14ac:dyDescent="0.2"/>
    <row r="49310" ht="10.199999999999999" hidden="1" x14ac:dyDescent="0.2"/>
    <row r="49311" ht="10.199999999999999" hidden="1" x14ac:dyDescent="0.2"/>
    <row r="49312" ht="10.199999999999999" hidden="1" x14ac:dyDescent="0.2"/>
    <row r="49313" ht="10.199999999999999" hidden="1" x14ac:dyDescent="0.2"/>
    <row r="49314" ht="10.199999999999999" hidden="1" x14ac:dyDescent="0.2"/>
    <row r="49315" ht="10.199999999999999" hidden="1" x14ac:dyDescent="0.2"/>
    <row r="49316" ht="10.199999999999999" hidden="1" x14ac:dyDescent="0.2"/>
    <row r="49317" ht="10.199999999999999" hidden="1" x14ac:dyDescent="0.2"/>
    <row r="49318" ht="10.199999999999999" hidden="1" x14ac:dyDescent="0.2"/>
    <row r="49319" ht="10.199999999999999" hidden="1" x14ac:dyDescent="0.2"/>
    <row r="49320" ht="10.199999999999999" hidden="1" x14ac:dyDescent="0.2"/>
    <row r="49321" ht="10.199999999999999" hidden="1" x14ac:dyDescent="0.2"/>
    <row r="49322" ht="10.199999999999999" hidden="1" x14ac:dyDescent="0.2"/>
    <row r="49323" ht="10.199999999999999" hidden="1" x14ac:dyDescent="0.2"/>
    <row r="49324" ht="10.199999999999999" hidden="1" x14ac:dyDescent="0.2"/>
    <row r="49325" ht="10.199999999999999" hidden="1" x14ac:dyDescent="0.2"/>
    <row r="49326" ht="10.199999999999999" hidden="1" x14ac:dyDescent="0.2"/>
    <row r="49327" ht="10.199999999999999" hidden="1" x14ac:dyDescent="0.2"/>
    <row r="49328" ht="10.199999999999999" hidden="1" x14ac:dyDescent="0.2"/>
    <row r="49329" ht="10.199999999999999" hidden="1" x14ac:dyDescent="0.2"/>
    <row r="49330" ht="10.199999999999999" hidden="1" x14ac:dyDescent="0.2"/>
    <row r="49331" ht="10.199999999999999" hidden="1" x14ac:dyDescent="0.2"/>
    <row r="49332" ht="10.199999999999999" hidden="1" x14ac:dyDescent="0.2"/>
    <row r="49333" ht="10.199999999999999" hidden="1" x14ac:dyDescent="0.2"/>
    <row r="49334" ht="10.199999999999999" hidden="1" x14ac:dyDescent="0.2"/>
    <row r="49335" ht="10.199999999999999" hidden="1" x14ac:dyDescent="0.2"/>
    <row r="49336" ht="10.199999999999999" hidden="1" x14ac:dyDescent="0.2"/>
    <row r="49337" ht="10.199999999999999" hidden="1" x14ac:dyDescent="0.2"/>
    <row r="49338" ht="10.199999999999999" hidden="1" x14ac:dyDescent="0.2"/>
    <row r="49339" ht="10.199999999999999" hidden="1" x14ac:dyDescent="0.2"/>
    <row r="49340" ht="10.199999999999999" hidden="1" x14ac:dyDescent="0.2"/>
    <row r="49341" ht="10.199999999999999" hidden="1" x14ac:dyDescent="0.2"/>
    <row r="49342" ht="10.199999999999999" hidden="1" x14ac:dyDescent="0.2"/>
    <row r="49343" ht="10.199999999999999" hidden="1" x14ac:dyDescent="0.2"/>
    <row r="49344" ht="10.199999999999999" hidden="1" x14ac:dyDescent="0.2"/>
    <row r="49345" ht="10.199999999999999" hidden="1" x14ac:dyDescent="0.2"/>
    <row r="49346" ht="10.199999999999999" hidden="1" x14ac:dyDescent="0.2"/>
    <row r="49347" ht="10.199999999999999" hidden="1" x14ac:dyDescent="0.2"/>
    <row r="49348" ht="10.199999999999999" hidden="1" x14ac:dyDescent="0.2"/>
    <row r="49349" ht="10.199999999999999" hidden="1" x14ac:dyDescent="0.2"/>
    <row r="49350" ht="10.199999999999999" hidden="1" x14ac:dyDescent="0.2"/>
    <row r="49351" ht="10.199999999999999" hidden="1" x14ac:dyDescent="0.2"/>
    <row r="49352" ht="10.199999999999999" hidden="1" x14ac:dyDescent="0.2"/>
    <row r="49353" ht="10.199999999999999" hidden="1" x14ac:dyDescent="0.2"/>
    <row r="49354" ht="10.199999999999999" hidden="1" x14ac:dyDescent="0.2"/>
    <row r="49355" ht="10.199999999999999" hidden="1" x14ac:dyDescent="0.2"/>
    <row r="49356" ht="10.199999999999999" hidden="1" x14ac:dyDescent="0.2"/>
    <row r="49357" ht="10.199999999999999" hidden="1" x14ac:dyDescent="0.2"/>
    <row r="49358" ht="10.199999999999999" hidden="1" x14ac:dyDescent="0.2"/>
    <row r="49359" ht="10.199999999999999" hidden="1" x14ac:dyDescent="0.2"/>
    <row r="49360" ht="10.199999999999999" hidden="1" x14ac:dyDescent="0.2"/>
    <row r="49361" ht="10.199999999999999" hidden="1" x14ac:dyDescent="0.2"/>
    <row r="49362" ht="10.199999999999999" hidden="1" x14ac:dyDescent="0.2"/>
    <row r="49363" ht="10.199999999999999" hidden="1" x14ac:dyDescent="0.2"/>
    <row r="49364" ht="10.199999999999999" hidden="1" x14ac:dyDescent="0.2"/>
    <row r="49365" ht="10.199999999999999" hidden="1" x14ac:dyDescent="0.2"/>
    <row r="49366" ht="10.199999999999999" hidden="1" x14ac:dyDescent="0.2"/>
    <row r="49367" ht="10.199999999999999" hidden="1" x14ac:dyDescent="0.2"/>
    <row r="49368" ht="10.199999999999999" hidden="1" x14ac:dyDescent="0.2"/>
    <row r="49369" ht="10.199999999999999" hidden="1" x14ac:dyDescent="0.2"/>
    <row r="49370" ht="10.199999999999999" hidden="1" x14ac:dyDescent="0.2"/>
    <row r="49371" ht="10.199999999999999" hidden="1" x14ac:dyDescent="0.2"/>
    <row r="49372" ht="10.199999999999999" hidden="1" x14ac:dyDescent="0.2"/>
    <row r="49373" ht="10.199999999999999" hidden="1" x14ac:dyDescent="0.2"/>
    <row r="49374" ht="10.199999999999999" hidden="1" x14ac:dyDescent="0.2"/>
    <row r="49375" ht="10.199999999999999" hidden="1" x14ac:dyDescent="0.2"/>
    <row r="49376" ht="10.199999999999999" hidden="1" x14ac:dyDescent="0.2"/>
    <row r="49377" ht="10.199999999999999" hidden="1" x14ac:dyDescent="0.2"/>
    <row r="49378" ht="10.199999999999999" hidden="1" x14ac:dyDescent="0.2"/>
    <row r="49379" ht="10.199999999999999" hidden="1" x14ac:dyDescent="0.2"/>
    <row r="49380" ht="10.199999999999999" hidden="1" x14ac:dyDescent="0.2"/>
    <row r="49381" ht="10.199999999999999" hidden="1" x14ac:dyDescent="0.2"/>
    <row r="49382" ht="10.199999999999999" hidden="1" x14ac:dyDescent="0.2"/>
    <row r="49383" ht="10.199999999999999" hidden="1" x14ac:dyDescent="0.2"/>
    <row r="49384" ht="10.199999999999999" hidden="1" x14ac:dyDescent="0.2"/>
    <row r="49385" ht="10.199999999999999" hidden="1" x14ac:dyDescent="0.2"/>
    <row r="49386" ht="10.199999999999999" hidden="1" x14ac:dyDescent="0.2"/>
    <row r="49387" ht="10.199999999999999" hidden="1" x14ac:dyDescent="0.2"/>
    <row r="49388" ht="10.199999999999999" hidden="1" x14ac:dyDescent="0.2"/>
    <row r="49389" ht="10.199999999999999" hidden="1" x14ac:dyDescent="0.2"/>
    <row r="49390" ht="10.199999999999999" hidden="1" x14ac:dyDescent="0.2"/>
    <row r="49391" ht="10.199999999999999" hidden="1" x14ac:dyDescent="0.2"/>
    <row r="49392" ht="10.199999999999999" hidden="1" x14ac:dyDescent="0.2"/>
    <row r="49393" ht="10.199999999999999" hidden="1" x14ac:dyDescent="0.2"/>
    <row r="49394" ht="10.199999999999999" hidden="1" x14ac:dyDescent="0.2"/>
    <row r="49395" ht="10.199999999999999" hidden="1" x14ac:dyDescent="0.2"/>
    <row r="49396" ht="10.199999999999999" hidden="1" x14ac:dyDescent="0.2"/>
    <row r="49397" ht="10.199999999999999" hidden="1" x14ac:dyDescent="0.2"/>
    <row r="49398" ht="10.199999999999999" hidden="1" x14ac:dyDescent="0.2"/>
    <row r="49399" ht="10.199999999999999" hidden="1" x14ac:dyDescent="0.2"/>
    <row r="49400" ht="10.199999999999999" hidden="1" x14ac:dyDescent="0.2"/>
    <row r="49401" ht="10.199999999999999" hidden="1" x14ac:dyDescent="0.2"/>
    <row r="49402" ht="10.199999999999999" hidden="1" x14ac:dyDescent="0.2"/>
    <row r="49403" ht="10.199999999999999" hidden="1" x14ac:dyDescent="0.2"/>
    <row r="49404" ht="10.199999999999999" hidden="1" x14ac:dyDescent="0.2"/>
    <row r="49405" ht="10.199999999999999" hidden="1" x14ac:dyDescent="0.2"/>
    <row r="49406" ht="10.199999999999999" hidden="1" x14ac:dyDescent="0.2"/>
    <row r="49407" ht="10.199999999999999" hidden="1" x14ac:dyDescent="0.2"/>
    <row r="49408" ht="10.199999999999999" hidden="1" x14ac:dyDescent="0.2"/>
    <row r="49409" ht="10.199999999999999" hidden="1" x14ac:dyDescent="0.2"/>
    <row r="49410" ht="10.199999999999999" hidden="1" x14ac:dyDescent="0.2"/>
    <row r="49411" ht="10.199999999999999" hidden="1" x14ac:dyDescent="0.2"/>
    <row r="49412" ht="10.199999999999999" hidden="1" x14ac:dyDescent="0.2"/>
    <row r="49413" ht="10.199999999999999" hidden="1" x14ac:dyDescent="0.2"/>
    <row r="49414" ht="10.199999999999999" hidden="1" x14ac:dyDescent="0.2"/>
    <row r="49415" ht="10.199999999999999" hidden="1" x14ac:dyDescent="0.2"/>
    <row r="49416" ht="10.199999999999999" hidden="1" x14ac:dyDescent="0.2"/>
    <row r="49417" ht="10.199999999999999" hidden="1" x14ac:dyDescent="0.2"/>
    <row r="49418" ht="10.199999999999999" hidden="1" x14ac:dyDescent="0.2"/>
    <row r="49419" ht="10.199999999999999" hidden="1" x14ac:dyDescent="0.2"/>
    <row r="49420" ht="10.199999999999999" hidden="1" x14ac:dyDescent="0.2"/>
    <row r="49421" ht="10.199999999999999" hidden="1" x14ac:dyDescent="0.2"/>
    <row r="49422" ht="10.199999999999999" hidden="1" x14ac:dyDescent="0.2"/>
    <row r="49423" ht="10.199999999999999" hidden="1" x14ac:dyDescent="0.2"/>
    <row r="49424" ht="10.199999999999999" hidden="1" x14ac:dyDescent="0.2"/>
    <row r="49425" ht="10.199999999999999" hidden="1" x14ac:dyDescent="0.2"/>
    <row r="49426" ht="10.199999999999999" hidden="1" x14ac:dyDescent="0.2"/>
    <row r="49427" ht="10.199999999999999" hidden="1" x14ac:dyDescent="0.2"/>
    <row r="49428" ht="10.199999999999999" hidden="1" x14ac:dyDescent="0.2"/>
    <row r="49429" ht="10.199999999999999" hidden="1" x14ac:dyDescent="0.2"/>
    <row r="49430" ht="10.199999999999999" hidden="1" x14ac:dyDescent="0.2"/>
    <row r="49431" ht="10.199999999999999" hidden="1" x14ac:dyDescent="0.2"/>
    <row r="49432" ht="10.199999999999999" hidden="1" x14ac:dyDescent="0.2"/>
    <row r="49433" ht="10.199999999999999" hidden="1" x14ac:dyDescent="0.2"/>
    <row r="49434" ht="10.199999999999999" hidden="1" x14ac:dyDescent="0.2"/>
    <row r="49435" ht="10.199999999999999" hidden="1" x14ac:dyDescent="0.2"/>
    <row r="49436" ht="10.199999999999999" hidden="1" x14ac:dyDescent="0.2"/>
    <row r="49437" ht="10.199999999999999" hidden="1" x14ac:dyDescent="0.2"/>
    <row r="49438" ht="10.199999999999999" hidden="1" x14ac:dyDescent="0.2"/>
    <row r="49439" ht="10.199999999999999" hidden="1" x14ac:dyDescent="0.2"/>
    <row r="49440" ht="10.199999999999999" hidden="1" x14ac:dyDescent="0.2"/>
    <row r="49441" ht="10.199999999999999" hidden="1" x14ac:dyDescent="0.2"/>
    <row r="49442" ht="10.199999999999999" hidden="1" x14ac:dyDescent="0.2"/>
    <row r="49443" ht="10.199999999999999" hidden="1" x14ac:dyDescent="0.2"/>
    <row r="49444" ht="10.199999999999999" hidden="1" x14ac:dyDescent="0.2"/>
    <row r="49445" ht="10.199999999999999" hidden="1" x14ac:dyDescent="0.2"/>
    <row r="49446" ht="10.199999999999999" hidden="1" x14ac:dyDescent="0.2"/>
    <row r="49447" ht="10.199999999999999" hidden="1" x14ac:dyDescent="0.2"/>
    <row r="49448" ht="10.199999999999999" hidden="1" x14ac:dyDescent="0.2"/>
    <row r="49449" ht="10.199999999999999" hidden="1" x14ac:dyDescent="0.2"/>
    <row r="49450" ht="10.199999999999999" hidden="1" x14ac:dyDescent="0.2"/>
    <row r="49451" ht="10.199999999999999" hidden="1" x14ac:dyDescent="0.2"/>
    <row r="49452" ht="10.199999999999999" hidden="1" x14ac:dyDescent="0.2"/>
    <row r="49453" ht="10.199999999999999" hidden="1" x14ac:dyDescent="0.2"/>
    <row r="49454" ht="10.199999999999999" hidden="1" x14ac:dyDescent="0.2"/>
    <row r="49455" ht="10.199999999999999" hidden="1" x14ac:dyDescent="0.2"/>
    <row r="49456" ht="10.199999999999999" hidden="1" x14ac:dyDescent="0.2"/>
    <row r="49457" ht="10.199999999999999" hidden="1" x14ac:dyDescent="0.2"/>
    <row r="49458" ht="10.199999999999999" hidden="1" x14ac:dyDescent="0.2"/>
    <row r="49459" ht="10.199999999999999" hidden="1" x14ac:dyDescent="0.2"/>
    <row r="49460" ht="10.199999999999999" hidden="1" x14ac:dyDescent="0.2"/>
    <row r="49461" ht="10.199999999999999" hidden="1" x14ac:dyDescent="0.2"/>
    <row r="49462" ht="10.199999999999999" hidden="1" x14ac:dyDescent="0.2"/>
    <row r="49463" ht="10.199999999999999" hidden="1" x14ac:dyDescent="0.2"/>
    <row r="49464" ht="10.199999999999999" hidden="1" x14ac:dyDescent="0.2"/>
    <row r="49465" ht="10.199999999999999" hidden="1" x14ac:dyDescent="0.2"/>
    <row r="49466" ht="10.199999999999999" hidden="1" x14ac:dyDescent="0.2"/>
    <row r="49467" ht="10.199999999999999" hidden="1" x14ac:dyDescent="0.2"/>
    <row r="49468" ht="10.199999999999999" hidden="1" x14ac:dyDescent="0.2"/>
    <row r="49469" ht="10.199999999999999" hidden="1" x14ac:dyDescent="0.2"/>
    <row r="49470" ht="10.199999999999999" hidden="1" x14ac:dyDescent="0.2"/>
    <row r="49471" ht="10.199999999999999" hidden="1" x14ac:dyDescent="0.2"/>
    <row r="49472" ht="10.199999999999999" hidden="1" x14ac:dyDescent="0.2"/>
    <row r="49473" ht="10.199999999999999" hidden="1" x14ac:dyDescent="0.2"/>
    <row r="49474" ht="10.199999999999999" hidden="1" x14ac:dyDescent="0.2"/>
    <row r="49475" ht="10.199999999999999" hidden="1" x14ac:dyDescent="0.2"/>
    <row r="49476" ht="10.199999999999999" hidden="1" x14ac:dyDescent="0.2"/>
    <row r="49477" ht="10.199999999999999" hidden="1" x14ac:dyDescent="0.2"/>
    <row r="49478" ht="10.199999999999999" hidden="1" x14ac:dyDescent="0.2"/>
    <row r="49479" ht="10.199999999999999" hidden="1" x14ac:dyDescent="0.2"/>
    <row r="49480" ht="10.199999999999999" hidden="1" x14ac:dyDescent="0.2"/>
    <row r="49481" ht="10.199999999999999" hidden="1" x14ac:dyDescent="0.2"/>
    <row r="49482" ht="10.199999999999999" hidden="1" x14ac:dyDescent="0.2"/>
    <row r="49483" ht="10.199999999999999" hidden="1" x14ac:dyDescent="0.2"/>
    <row r="49484" ht="10.199999999999999" hidden="1" x14ac:dyDescent="0.2"/>
    <row r="49485" ht="10.199999999999999" hidden="1" x14ac:dyDescent="0.2"/>
    <row r="49486" ht="10.199999999999999" hidden="1" x14ac:dyDescent="0.2"/>
    <row r="49487" ht="10.199999999999999" hidden="1" x14ac:dyDescent="0.2"/>
    <row r="49488" ht="10.199999999999999" hidden="1" x14ac:dyDescent="0.2"/>
    <row r="49489" ht="10.199999999999999" hidden="1" x14ac:dyDescent="0.2"/>
    <row r="49490" ht="10.199999999999999" hidden="1" x14ac:dyDescent="0.2"/>
    <row r="49491" ht="10.199999999999999" hidden="1" x14ac:dyDescent="0.2"/>
    <row r="49492" ht="10.199999999999999" hidden="1" x14ac:dyDescent="0.2"/>
    <row r="49493" ht="10.199999999999999" hidden="1" x14ac:dyDescent="0.2"/>
    <row r="49494" ht="10.199999999999999" hidden="1" x14ac:dyDescent="0.2"/>
    <row r="49495" ht="10.199999999999999" hidden="1" x14ac:dyDescent="0.2"/>
    <row r="49496" ht="10.199999999999999" hidden="1" x14ac:dyDescent="0.2"/>
    <row r="49497" ht="10.199999999999999" hidden="1" x14ac:dyDescent="0.2"/>
    <row r="49498" ht="10.199999999999999" hidden="1" x14ac:dyDescent="0.2"/>
    <row r="49499" ht="10.199999999999999" hidden="1" x14ac:dyDescent="0.2"/>
    <row r="49500" ht="10.199999999999999" hidden="1" x14ac:dyDescent="0.2"/>
    <row r="49501" ht="10.199999999999999" hidden="1" x14ac:dyDescent="0.2"/>
    <row r="49502" ht="10.199999999999999" hidden="1" x14ac:dyDescent="0.2"/>
    <row r="49503" ht="10.199999999999999" hidden="1" x14ac:dyDescent="0.2"/>
    <row r="49504" ht="10.199999999999999" hidden="1" x14ac:dyDescent="0.2"/>
    <row r="49505" ht="10.199999999999999" hidden="1" x14ac:dyDescent="0.2"/>
    <row r="49506" ht="10.199999999999999" hidden="1" x14ac:dyDescent="0.2"/>
    <row r="49507" ht="10.199999999999999" hidden="1" x14ac:dyDescent="0.2"/>
    <row r="49508" ht="10.199999999999999" hidden="1" x14ac:dyDescent="0.2"/>
    <row r="49509" ht="10.199999999999999" hidden="1" x14ac:dyDescent="0.2"/>
    <row r="49510" ht="10.199999999999999" hidden="1" x14ac:dyDescent="0.2"/>
    <row r="49511" ht="10.199999999999999" hidden="1" x14ac:dyDescent="0.2"/>
    <row r="49512" ht="10.199999999999999" hidden="1" x14ac:dyDescent="0.2"/>
    <row r="49513" ht="10.199999999999999" hidden="1" x14ac:dyDescent="0.2"/>
    <row r="49514" ht="10.199999999999999" hidden="1" x14ac:dyDescent="0.2"/>
    <row r="49515" ht="10.199999999999999" hidden="1" x14ac:dyDescent="0.2"/>
    <row r="49516" ht="10.199999999999999" hidden="1" x14ac:dyDescent="0.2"/>
    <row r="49517" ht="10.199999999999999" hidden="1" x14ac:dyDescent="0.2"/>
    <row r="49518" ht="10.199999999999999" hidden="1" x14ac:dyDescent="0.2"/>
    <row r="49519" ht="10.199999999999999" hidden="1" x14ac:dyDescent="0.2"/>
    <row r="49520" ht="10.199999999999999" hidden="1" x14ac:dyDescent="0.2"/>
    <row r="49521" ht="10.199999999999999" hidden="1" x14ac:dyDescent="0.2"/>
    <row r="49522" ht="10.199999999999999" hidden="1" x14ac:dyDescent="0.2"/>
    <row r="49523" ht="10.199999999999999" hidden="1" x14ac:dyDescent="0.2"/>
    <row r="49524" ht="10.199999999999999" hidden="1" x14ac:dyDescent="0.2"/>
    <row r="49525" ht="10.199999999999999" hidden="1" x14ac:dyDescent="0.2"/>
    <row r="49526" ht="10.199999999999999" hidden="1" x14ac:dyDescent="0.2"/>
    <row r="49527" ht="10.199999999999999" hidden="1" x14ac:dyDescent="0.2"/>
    <row r="49528" ht="10.199999999999999" hidden="1" x14ac:dyDescent="0.2"/>
    <row r="49529" ht="10.199999999999999" hidden="1" x14ac:dyDescent="0.2"/>
    <row r="49530" ht="10.199999999999999" hidden="1" x14ac:dyDescent="0.2"/>
    <row r="49531" ht="10.199999999999999" hidden="1" x14ac:dyDescent="0.2"/>
    <row r="49532" ht="10.199999999999999" hidden="1" x14ac:dyDescent="0.2"/>
    <row r="49533" ht="10.199999999999999" hidden="1" x14ac:dyDescent="0.2"/>
    <row r="49534" ht="10.199999999999999" hidden="1" x14ac:dyDescent="0.2"/>
    <row r="49535" ht="10.199999999999999" hidden="1" x14ac:dyDescent="0.2"/>
    <row r="49536" ht="10.199999999999999" hidden="1" x14ac:dyDescent="0.2"/>
    <row r="49537" ht="10.199999999999999" hidden="1" x14ac:dyDescent="0.2"/>
    <row r="49538" ht="10.199999999999999" hidden="1" x14ac:dyDescent="0.2"/>
    <row r="49539" ht="10.199999999999999" hidden="1" x14ac:dyDescent="0.2"/>
    <row r="49540" ht="10.199999999999999" hidden="1" x14ac:dyDescent="0.2"/>
    <row r="49541" ht="10.199999999999999" hidden="1" x14ac:dyDescent="0.2"/>
    <row r="49542" ht="10.199999999999999" hidden="1" x14ac:dyDescent="0.2"/>
    <row r="49543" ht="10.199999999999999" hidden="1" x14ac:dyDescent="0.2"/>
    <row r="49544" ht="10.199999999999999" hidden="1" x14ac:dyDescent="0.2"/>
    <row r="49545" ht="10.199999999999999" hidden="1" x14ac:dyDescent="0.2"/>
    <row r="49546" ht="10.199999999999999" hidden="1" x14ac:dyDescent="0.2"/>
    <row r="49547" ht="10.199999999999999" hidden="1" x14ac:dyDescent="0.2"/>
    <row r="49548" ht="10.199999999999999" hidden="1" x14ac:dyDescent="0.2"/>
    <row r="49549" ht="10.199999999999999" hidden="1" x14ac:dyDescent="0.2"/>
    <row r="49550" ht="10.199999999999999" hidden="1" x14ac:dyDescent="0.2"/>
    <row r="49551" ht="10.199999999999999" hidden="1" x14ac:dyDescent="0.2"/>
    <row r="49552" ht="10.199999999999999" hidden="1" x14ac:dyDescent="0.2"/>
    <row r="49553" ht="10.199999999999999" hidden="1" x14ac:dyDescent="0.2"/>
    <row r="49554" ht="10.199999999999999" hidden="1" x14ac:dyDescent="0.2"/>
    <row r="49555" ht="10.199999999999999" hidden="1" x14ac:dyDescent="0.2"/>
    <row r="49556" ht="10.199999999999999" hidden="1" x14ac:dyDescent="0.2"/>
    <row r="49557" ht="10.199999999999999" hidden="1" x14ac:dyDescent="0.2"/>
    <row r="49558" ht="10.199999999999999" hidden="1" x14ac:dyDescent="0.2"/>
    <row r="49559" ht="10.199999999999999" hidden="1" x14ac:dyDescent="0.2"/>
    <row r="49560" ht="10.199999999999999" hidden="1" x14ac:dyDescent="0.2"/>
    <row r="49561" ht="10.199999999999999" hidden="1" x14ac:dyDescent="0.2"/>
    <row r="49562" ht="10.199999999999999" hidden="1" x14ac:dyDescent="0.2"/>
    <row r="49563" ht="10.199999999999999" hidden="1" x14ac:dyDescent="0.2"/>
    <row r="49564" ht="10.199999999999999" hidden="1" x14ac:dyDescent="0.2"/>
    <row r="49565" ht="10.199999999999999" hidden="1" x14ac:dyDescent="0.2"/>
    <row r="49566" ht="10.199999999999999" hidden="1" x14ac:dyDescent="0.2"/>
    <row r="49567" ht="10.199999999999999" hidden="1" x14ac:dyDescent="0.2"/>
    <row r="49568" ht="10.199999999999999" hidden="1" x14ac:dyDescent="0.2"/>
    <row r="49569" ht="10.199999999999999" hidden="1" x14ac:dyDescent="0.2"/>
    <row r="49570" ht="10.199999999999999" hidden="1" x14ac:dyDescent="0.2"/>
    <row r="49571" ht="10.199999999999999" hidden="1" x14ac:dyDescent="0.2"/>
    <row r="49572" ht="10.199999999999999" hidden="1" x14ac:dyDescent="0.2"/>
    <row r="49573" ht="10.199999999999999" hidden="1" x14ac:dyDescent="0.2"/>
    <row r="49574" ht="10.199999999999999" hidden="1" x14ac:dyDescent="0.2"/>
    <row r="49575" ht="10.199999999999999" hidden="1" x14ac:dyDescent="0.2"/>
    <row r="49576" ht="10.199999999999999" hidden="1" x14ac:dyDescent="0.2"/>
    <row r="49577" ht="10.199999999999999" hidden="1" x14ac:dyDescent="0.2"/>
    <row r="49578" ht="10.199999999999999" hidden="1" x14ac:dyDescent="0.2"/>
    <row r="49579" ht="10.199999999999999" hidden="1" x14ac:dyDescent="0.2"/>
    <row r="49580" ht="10.199999999999999" hidden="1" x14ac:dyDescent="0.2"/>
    <row r="49581" ht="10.199999999999999" hidden="1" x14ac:dyDescent="0.2"/>
    <row r="49582" ht="10.199999999999999" hidden="1" x14ac:dyDescent="0.2"/>
    <row r="49583" ht="10.199999999999999" hidden="1" x14ac:dyDescent="0.2"/>
    <row r="49584" ht="10.199999999999999" hidden="1" x14ac:dyDescent="0.2"/>
    <row r="49585" ht="10.199999999999999" hidden="1" x14ac:dyDescent="0.2"/>
    <row r="49586" ht="10.199999999999999" hidden="1" x14ac:dyDescent="0.2"/>
    <row r="49587" ht="10.199999999999999" hidden="1" x14ac:dyDescent="0.2"/>
    <row r="49588" ht="10.199999999999999" hidden="1" x14ac:dyDescent="0.2"/>
    <row r="49589" ht="10.199999999999999" hidden="1" x14ac:dyDescent="0.2"/>
    <row r="49590" ht="10.199999999999999" hidden="1" x14ac:dyDescent="0.2"/>
    <row r="49591" ht="10.199999999999999" hidden="1" x14ac:dyDescent="0.2"/>
    <row r="49592" ht="10.199999999999999" hidden="1" x14ac:dyDescent="0.2"/>
    <row r="49593" ht="10.199999999999999" hidden="1" x14ac:dyDescent="0.2"/>
    <row r="49594" ht="10.199999999999999" hidden="1" x14ac:dyDescent="0.2"/>
    <row r="49595" ht="10.199999999999999" hidden="1" x14ac:dyDescent="0.2"/>
    <row r="49596" ht="10.199999999999999" hidden="1" x14ac:dyDescent="0.2"/>
    <row r="49597" ht="10.199999999999999" hidden="1" x14ac:dyDescent="0.2"/>
    <row r="49598" ht="10.199999999999999" hidden="1" x14ac:dyDescent="0.2"/>
    <row r="49599" ht="10.199999999999999" hidden="1" x14ac:dyDescent="0.2"/>
    <row r="49600" ht="10.199999999999999" hidden="1" x14ac:dyDescent="0.2"/>
    <row r="49601" ht="10.199999999999999" hidden="1" x14ac:dyDescent="0.2"/>
    <row r="49602" ht="10.199999999999999" hidden="1" x14ac:dyDescent="0.2"/>
    <row r="49603" ht="10.199999999999999" hidden="1" x14ac:dyDescent="0.2"/>
    <row r="49604" ht="10.199999999999999" hidden="1" x14ac:dyDescent="0.2"/>
    <row r="49605" ht="10.199999999999999" hidden="1" x14ac:dyDescent="0.2"/>
    <row r="49606" ht="10.199999999999999" hidden="1" x14ac:dyDescent="0.2"/>
    <row r="49607" ht="10.199999999999999" hidden="1" x14ac:dyDescent="0.2"/>
    <row r="49608" ht="10.199999999999999" hidden="1" x14ac:dyDescent="0.2"/>
    <row r="49609" ht="10.199999999999999" hidden="1" x14ac:dyDescent="0.2"/>
    <row r="49610" ht="10.199999999999999" hidden="1" x14ac:dyDescent="0.2"/>
    <row r="49611" ht="10.199999999999999" hidden="1" x14ac:dyDescent="0.2"/>
    <row r="49612" ht="10.199999999999999" hidden="1" x14ac:dyDescent="0.2"/>
    <row r="49613" ht="10.199999999999999" hidden="1" x14ac:dyDescent="0.2"/>
    <row r="49614" ht="10.199999999999999" hidden="1" x14ac:dyDescent="0.2"/>
    <row r="49615" ht="10.199999999999999" hidden="1" x14ac:dyDescent="0.2"/>
    <row r="49616" ht="10.199999999999999" hidden="1" x14ac:dyDescent="0.2"/>
    <row r="49617" ht="10.199999999999999" hidden="1" x14ac:dyDescent="0.2"/>
    <row r="49618" ht="10.199999999999999" hidden="1" x14ac:dyDescent="0.2"/>
    <row r="49619" ht="10.199999999999999" hidden="1" x14ac:dyDescent="0.2"/>
    <row r="49620" ht="10.199999999999999" hidden="1" x14ac:dyDescent="0.2"/>
    <row r="49621" ht="10.199999999999999" hidden="1" x14ac:dyDescent="0.2"/>
    <row r="49622" ht="10.199999999999999" hidden="1" x14ac:dyDescent="0.2"/>
    <row r="49623" ht="10.199999999999999" hidden="1" x14ac:dyDescent="0.2"/>
    <row r="49624" ht="10.199999999999999" hidden="1" x14ac:dyDescent="0.2"/>
    <row r="49625" ht="10.199999999999999" hidden="1" x14ac:dyDescent="0.2"/>
    <row r="49626" ht="10.199999999999999" hidden="1" x14ac:dyDescent="0.2"/>
    <row r="49627" ht="10.199999999999999" hidden="1" x14ac:dyDescent="0.2"/>
    <row r="49628" ht="10.199999999999999" hidden="1" x14ac:dyDescent="0.2"/>
    <row r="49629" ht="10.199999999999999" hidden="1" x14ac:dyDescent="0.2"/>
    <row r="49630" ht="10.199999999999999" hidden="1" x14ac:dyDescent="0.2"/>
    <row r="49631" ht="10.199999999999999" hidden="1" x14ac:dyDescent="0.2"/>
    <row r="49632" ht="10.199999999999999" hidden="1" x14ac:dyDescent="0.2"/>
    <row r="49633" ht="10.199999999999999" hidden="1" x14ac:dyDescent="0.2"/>
    <row r="49634" ht="10.199999999999999" hidden="1" x14ac:dyDescent="0.2"/>
    <row r="49635" ht="10.199999999999999" hidden="1" x14ac:dyDescent="0.2"/>
    <row r="49636" ht="10.199999999999999" hidden="1" x14ac:dyDescent="0.2"/>
    <row r="49637" ht="10.199999999999999" hidden="1" x14ac:dyDescent="0.2"/>
    <row r="49638" ht="10.199999999999999" hidden="1" x14ac:dyDescent="0.2"/>
    <row r="49639" ht="10.199999999999999" hidden="1" x14ac:dyDescent="0.2"/>
    <row r="49640" ht="10.199999999999999" hidden="1" x14ac:dyDescent="0.2"/>
    <row r="49641" ht="10.199999999999999" hidden="1" x14ac:dyDescent="0.2"/>
    <row r="49642" ht="10.199999999999999" hidden="1" x14ac:dyDescent="0.2"/>
    <row r="49643" ht="10.199999999999999" hidden="1" x14ac:dyDescent="0.2"/>
    <row r="49644" ht="10.199999999999999" hidden="1" x14ac:dyDescent="0.2"/>
    <row r="49645" ht="10.199999999999999" hidden="1" x14ac:dyDescent="0.2"/>
    <row r="49646" ht="10.199999999999999" hidden="1" x14ac:dyDescent="0.2"/>
    <row r="49647" ht="10.199999999999999" hidden="1" x14ac:dyDescent="0.2"/>
    <row r="49648" ht="10.199999999999999" hidden="1" x14ac:dyDescent="0.2"/>
    <row r="49649" ht="10.199999999999999" hidden="1" x14ac:dyDescent="0.2"/>
    <row r="49650" ht="10.199999999999999" hidden="1" x14ac:dyDescent="0.2"/>
    <row r="49651" ht="10.199999999999999" hidden="1" x14ac:dyDescent="0.2"/>
    <row r="49652" ht="10.199999999999999" hidden="1" x14ac:dyDescent="0.2"/>
    <row r="49653" ht="10.199999999999999" hidden="1" x14ac:dyDescent="0.2"/>
    <row r="49654" ht="10.199999999999999" hidden="1" x14ac:dyDescent="0.2"/>
    <row r="49655" ht="10.199999999999999" hidden="1" x14ac:dyDescent="0.2"/>
    <row r="49656" ht="10.199999999999999" hidden="1" x14ac:dyDescent="0.2"/>
    <row r="49657" ht="10.199999999999999" hidden="1" x14ac:dyDescent="0.2"/>
    <row r="49658" ht="10.199999999999999" hidden="1" x14ac:dyDescent="0.2"/>
    <row r="49659" ht="10.199999999999999" hidden="1" x14ac:dyDescent="0.2"/>
    <row r="49660" ht="10.199999999999999" hidden="1" x14ac:dyDescent="0.2"/>
    <row r="49661" ht="10.199999999999999" hidden="1" x14ac:dyDescent="0.2"/>
    <row r="49662" ht="10.199999999999999" hidden="1" x14ac:dyDescent="0.2"/>
    <row r="49663" ht="10.199999999999999" hidden="1" x14ac:dyDescent="0.2"/>
    <row r="49664" ht="10.199999999999999" hidden="1" x14ac:dyDescent="0.2"/>
    <row r="49665" ht="10.199999999999999" hidden="1" x14ac:dyDescent="0.2"/>
    <row r="49666" ht="10.199999999999999" hidden="1" x14ac:dyDescent="0.2"/>
    <row r="49667" ht="10.199999999999999" hidden="1" x14ac:dyDescent="0.2"/>
    <row r="49668" ht="10.199999999999999" hidden="1" x14ac:dyDescent="0.2"/>
    <row r="49669" ht="10.199999999999999" hidden="1" x14ac:dyDescent="0.2"/>
    <row r="49670" ht="10.199999999999999" hidden="1" x14ac:dyDescent="0.2"/>
    <row r="49671" ht="10.199999999999999" hidden="1" x14ac:dyDescent="0.2"/>
    <row r="49672" ht="10.199999999999999" hidden="1" x14ac:dyDescent="0.2"/>
    <row r="49673" ht="10.199999999999999" hidden="1" x14ac:dyDescent="0.2"/>
    <row r="49674" ht="10.199999999999999" hidden="1" x14ac:dyDescent="0.2"/>
    <row r="49675" ht="10.199999999999999" hidden="1" x14ac:dyDescent="0.2"/>
    <row r="49676" ht="10.199999999999999" hidden="1" x14ac:dyDescent="0.2"/>
    <row r="49677" ht="10.199999999999999" hidden="1" x14ac:dyDescent="0.2"/>
    <row r="49678" ht="10.199999999999999" hidden="1" x14ac:dyDescent="0.2"/>
    <row r="49679" ht="10.199999999999999" hidden="1" x14ac:dyDescent="0.2"/>
    <row r="49680" ht="10.199999999999999" hidden="1" x14ac:dyDescent="0.2"/>
    <row r="49681" ht="10.199999999999999" hidden="1" x14ac:dyDescent="0.2"/>
    <row r="49682" ht="10.199999999999999" hidden="1" x14ac:dyDescent="0.2"/>
    <row r="49683" ht="10.199999999999999" hidden="1" x14ac:dyDescent="0.2"/>
    <row r="49684" ht="10.199999999999999" hidden="1" x14ac:dyDescent="0.2"/>
    <row r="49685" ht="10.199999999999999" hidden="1" x14ac:dyDescent="0.2"/>
    <row r="49686" ht="10.199999999999999" hidden="1" x14ac:dyDescent="0.2"/>
    <row r="49687" ht="10.199999999999999" hidden="1" x14ac:dyDescent="0.2"/>
    <row r="49688" ht="10.199999999999999" hidden="1" x14ac:dyDescent="0.2"/>
    <row r="49689" ht="10.199999999999999" hidden="1" x14ac:dyDescent="0.2"/>
    <row r="49690" ht="10.199999999999999" hidden="1" x14ac:dyDescent="0.2"/>
    <row r="49691" ht="10.199999999999999" hidden="1" x14ac:dyDescent="0.2"/>
    <row r="49692" ht="10.199999999999999" hidden="1" x14ac:dyDescent="0.2"/>
    <row r="49693" ht="10.199999999999999" hidden="1" x14ac:dyDescent="0.2"/>
    <row r="49694" ht="10.199999999999999" hidden="1" x14ac:dyDescent="0.2"/>
    <row r="49695" ht="10.199999999999999" hidden="1" x14ac:dyDescent="0.2"/>
    <row r="49696" ht="10.199999999999999" hidden="1" x14ac:dyDescent="0.2"/>
    <row r="49697" ht="10.199999999999999" hidden="1" x14ac:dyDescent="0.2"/>
    <row r="49698" ht="10.199999999999999" hidden="1" x14ac:dyDescent="0.2"/>
    <row r="49699" ht="10.199999999999999" hidden="1" x14ac:dyDescent="0.2"/>
    <row r="49700" ht="10.199999999999999" hidden="1" x14ac:dyDescent="0.2"/>
    <row r="49701" ht="10.199999999999999" hidden="1" x14ac:dyDescent="0.2"/>
    <row r="49702" ht="10.199999999999999" hidden="1" x14ac:dyDescent="0.2"/>
    <row r="49703" ht="10.199999999999999" hidden="1" x14ac:dyDescent="0.2"/>
    <row r="49704" ht="10.199999999999999" hidden="1" x14ac:dyDescent="0.2"/>
    <row r="49705" ht="10.199999999999999" hidden="1" x14ac:dyDescent="0.2"/>
    <row r="49706" ht="10.199999999999999" hidden="1" x14ac:dyDescent="0.2"/>
    <row r="49707" ht="10.199999999999999" hidden="1" x14ac:dyDescent="0.2"/>
    <row r="49708" ht="10.199999999999999" hidden="1" x14ac:dyDescent="0.2"/>
    <row r="49709" ht="10.199999999999999" hidden="1" x14ac:dyDescent="0.2"/>
    <row r="49710" ht="10.199999999999999" hidden="1" x14ac:dyDescent="0.2"/>
    <row r="49711" ht="10.199999999999999" hidden="1" x14ac:dyDescent="0.2"/>
    <row r="49712" ht="10.199999999999999" hidden="1" x14ac:dyDescent="0.2"/>
    <row r="49713" ht="10.199999999999999" hidden="1" x14ac:dyDescent="0.2"/>
    <row r="49714" ht="10.199999999999999" hidden="1" x14ac:dyDescent="0.2"/>
    <row r="49715" ht="10.199999999999999" hidden="1" x14ac:dyDescent="0.2"/>
    <row r="49716" ht="10.199999999999999" hidden="1" x14ac:dyDescent="0.2"/>
    <row r="49717" ht="10.199999999999999" hidden="1" x14ac:dyDescent="0.2"/>
    <row r="49718" ht="10.199999999999999" hidden="1" x14ac:dyDescent="0.2"/>
    <row r="49719" ht="10.199999999999999" hidden="1" x14ac:dyDescent="0.2"/>
    <row r="49720" ht="10.199999999999999" hidden="1" x14ac:dyDescent="0.2"/>
    <row r="49721" ht="10.199999999999999" hidden="1" x14ac:dyDescent="0.2"/>
    <row r="49722" ht="10.199999999999999" hidden="1" x14ac:dyDescent="0.2"/>
    <row r="49723" ht="10.199999999999999" hidden="1" x14ac:dyDescent="0.2"/>
    <row r="49724" ht="10.199999999999999" hidden="1" x14ac:dyDescent="0.2"/>
    <row r="49725" ht="10.199999999999999" hidden="1" x14ac:dyDescent="0.2"/>
    <row r="49726" ht="10.199999999999999" hidden="1" x14ac:dyDescent="0.2"/>
    <row r="49727" ht="10.199999999999999" hidden="1" x14ac:dyDescent="0.2"/>
    <row r="49728" ht="10.199999999999999" hidden="1" x14ac:dyDescent="0.2"/>
    <row r="49729" ht="10.199999999999999" hidden="1" x14ac:dyDescent="0.2"/>
    <row r="49730" ht="10.199999999999999" hidden="1" x14ac:dyDescent="0.2"/>
    <row r="49731" ht="10.199999999999999" hidden="1" x14ac:dyDescent="0.2"/>
    <row r="49732" ht="10.199999999999999" hidden="1" x14ac:dyDescent="0.2"/>
    <row r="49733" ht="10.199999999999999" hidden="1" x14ac:dyDescent="0.2"/>
    <row r="49734" ht="10.199999999999999" hidden="1" x14ac:dyDescent="0.2"/>
    <row r="49735" ht="10.199999999999999" hidden="1" x14ac:dyDescent="0.2"/>
    <row r="49736" ht="10.199999999999999" hidden="1" x14ac:dyDescent="0.2"/>
    <row r="49737" ht="10.199999999999999" hidden="1" x14ac:dyDescent="0.2"/>
    <row r="49738" ht="10.199999999999999" hidden="1" x14ac:dyDescent="0.2"/>
    <row r="49739" ht="10.199999999999999" hidden="1" x14ac:dyDescent="0.2"/>
    <row r="49740" ht="10.199999999999999" hidden="1" x14ac:dyDescent="0.2"/>
    <row r="49741" ht="10.199999999999999" hidden="1" x14ac:dyDescent="0.2"/>
    <row r="49742" ht="10.199999999999999" hidden="1" x14ac:dyDescent="0.2"/>
    <row r="49743" ht="10.199999999999999" hidden="1" x14ac:dyDescent="0.2"/>
    <row r="49744" ht="10.199999999999999" hidden="1" x14ac:dyDescent="0.2"/>
    <row r="49745" ht="10.199999999999999" hidden="1" x14ac:dyDescent="0.2"/>
    <row r="49746" ht="10.199999999999999" hidden="1" x14ac:dyDescent="0.2"/>
    <row r="49747" ht="10.199999999999999" hidden="1" x14ac:dyDescent="0.2"/>
    <row r="49748" ht="10.199999999999999" hidden="1" x14ac:dyDescent="0.2"/>
    <row r="49749" ht="10.199999999999999" hidden="1" x14ac:dyDescent="0.2"/>
    <row r="49750" ht="10.199999999999999" hidden="1" x14ac:dyDescent="0.2"/>
    <row r="49751" ht="10.199999999999999" hidden="1" x14ac:dyDescent="0.2"/>
    <row r="49752" ht="10.199999999999999" hidden="1" x14ac:dyDescent="0.2"/>
    <row r="49753" ht="10.199999999999999" hidden="1" x14ac:dyDescent="0.2"/>
    <row r="49754" ht="10.199999999999999" hidden="1" x14ac:dyDescent="0.2"/>
    <row r="49755" ht="10.199999999999999" hidden="1" x14ac:dyDescent="0.2"/>
    <row r="49756" ht="10.199999999999999" hidden="1" x14ac:dyDescent="0.2"/>
    <row r="49757" ht="10.199999999999999" hidden="1" x14ac:dyDescent="0.2"/>
    <row r="49758" ht="10.199999999999999" hidden="1" x14ac:dyDescent="0.2"/>
    <row r="49759" ht="10.199999999999999" hidden="1" x14ac:dyDescent="0.2"/>
    <row r="49760" ht="10.199999999999999" hidden="1" x14ac:dyDescent="0.2"/>
    <row r="49761" ht="10.199999999999999" hidden="1" x14ac:dyDescent="0.2"/>
    <row r="49762" ht="10.199999999999999" hidden="1" x14ac:dyDescent="0.2"/>
    <row r="49763" ht="10.199999999999999" hidden="1" x14ac:dyDescent="0.2"/>
    <row r="49764" ht="10.199999999999999" hidden="1" x14ac:dyDescent="0.2"/>
    <row r="49765" ht="10.199999999999999" hidden="1" x14ac:dyDescent="0.2"/>
    <row r="49766" ht="10.199999999999999" hidden="1" x14ac:dyDescent="0.2"/>
    <row r="49767" ht="10.199999999999999" hidden="1" x14ac:dyDescent="0.2"/>
    <row r="49768" ht="10.199999999999999" hidden="1" x14ac:dyDescent="0.2"/>
    <row r="49769" ht="10.199999999999999" hidden="1" x14ac:dyDescent="0.2"/>
    <row r="49770" ht="10.199999999999999" hidden="1" x14ac:dyDescent="0.2"/>
    <row r="49771" ht="10.199999999999999" hidden="1" x14ac:dyDescent="0.2"/>
    <row r="49772" ht="10.199999999999999" hidden="1" x14ac:dyDescent="0.2"/>
    <row r="49773" ht="10.199999999999999" hidden="1" x14ac:dyDescent="0.2"/>
    <row r="49774" ht="10.199999999999999" hidden="1" x14ac:dyDescent="0.2"/>
    <row r="49775" ht="10.199999999999999" hidden="1" x14ac:dyDescent="0.2"/>
    <row r="49776" ht="10.199999999999999" hidden="1" x14ac:dyDescent="0.2"/>
    <row r="49777" ht="10.199999999999999" hidden="1" x14ac:dyDescent="0.2"/>
    <row r="49778" ht="10.199999999999999" hidden="1" x14ac:dyDescent="0.2"/>
    <row r="49779" ht="10.199999999999999" hidden="1" x14ac:dyDescent="0.2"/>
    <row r="49780" ht="10.199999999999999" hidden="1" x14ac:dyDescent="0.2"/>
    <row r="49781" ht="10.199999999999999" hidden="1" x14ac:dyDescent="0.2"/>
    <row r="49782" ht="10.199999999999999" hidden="1" x14ac:dyDescent="0.2"/>
    <row r="49783" ht="10.199999999999999" hidden="1" x14ac:dyDescent="0.2"/>
    <row r="49784" ht="10.199999999999999" hidden="1" x14ac:dyDescent="0.2"/>
    <row r="49785" ht="10.199999999999999" hidden="1" x14ac:dyDescent="0.2"/>
    <row r="49786" ht="10.199999999999999" hidden="1" x14ac:dyDescent="0.2"/>
    <row r="49787" ht="10.199999999999999" hidden="1" x14ac:dyDescent="0.2"/>
    <row r="49788" ht="10.199999999999999" hidden="1" x14ac:dyDescent="0.2"/>
    <row r="49789" ht="10.199999999999999" hidden="1" x14ac:dyDescent="0.2"/>
    <row r="49790" ht="10.199999999999999" hidden="1" x14ac:dyDescent="0.2"/>
    <row r="49791" ht="10.199999999999999" hidden="1" x14ac:dyDescent="0.2"/>
    <row r="49792" ht="10.199999999999999" hidden="1" x14ac:dyDescent="0.2"/>
    <row r="49793" ht="10.199999999999999" hidden="1" x14ac:dyDescent="0.2"/>
    <row r="49794" ht="10.199999999999999" hidden="1" x14ac:dyDescent="0.2"/>
    <row r="49795" ht="10.199999999999999" hidden="1" x14ac:dyDescent="0.2"/>
    <row r="49796" ht="10.199999999999999" hidden="1" x14ac:dyDescent="0.2"/>
    <row r="49797" ht="10.199999999999999" hidden="1" x14ac:dyDescent="0.2"/>
    <row r="49798" ht="10.199999999999999" hidden="1" x14ac:dyDescent="0.2"/>
    <row r="49799" ht="10.199999999999999" hidden="1" x14ac:dyDescent="0.2"/>
    <row r="49800" ht="10.199999999999999" hidden="1" x14ac:dyDescent="0.2"/>
    <row r="49801" ht="10.199999999999999" hidden="1" x14ac:dyDescent="0.2"/>
    <row r="49802" ht="10.199999999999999" hidden="1" x14ac:dyDescent="0.2"/>
    <row r="49803" ht="10.199999999999999" hidden="1" x14ac:dyDescent="0.2"/>
    <row r="49804" ht="10.199999999999999" hidden="1" x14ac:dyDescent="0.2"/>
    <row r="49805" ht="10.199999999999999" hidden="1" x14ac:dyDescent="0.2"/>
    <row r="49806" ht="10.199999999999999" hidden="1" x14ac:dyDescent="0.2"/>
    <row r="49807" ht="10.199999999999999" hidden="1" x14ac:dyDescent="0.2"/>
    <row r="49808" ht="10.199999999999999" hidden="1" x14ac:dyDescent="0.2"/>
    <row r="49809" ht="10.199999999999999" hidden="1" x14ac:dyDescent="0.2"/>
    <row r="49810" ht="10.199999999999999" hidden="1" x14ac:dyDescent="0.2"/>
    <row r="49811" ht="10.199999999999999" hidden="1" x14ac:dyDescent="0.2"/>
    <row r="49812" ht="10.199999999999999" hidden="1" x14ac:dyDescent="0.2"/>
    <row r="49813" ht="10.199999999999999" hidden="1" x14ac:dyDescent="0.2"/>
    <row r="49814" ht="10.199999999999999" hidden="1" x14ac:dyDescent="0.2"/>
    <row r="49815" ht="10.199999999999999" hidden="1" x14ac:dyDescent="0.2"/>
    <row r="49816" ht="10.199999999999999" hidden="1" x14ac:dyDescent="0.2"/>
    <row r="49817" ht="10.199999999999999" hidden="1" x14ac:dyDescent="0.2"/>
    <row r="49818" ht="10.199999999999999" hidden="1" x14ac:dyDescent="0.2"/>
    <row r="49819" ht="10.199999999999999" hidden="1" x14ac:dyDescent="0.2"/>
    <row r="49820" ht="10.199999999999999" hidden="1" x14ac:dyDescent="0.2"/>
    <row r="49821" ht="10.199999999999999" hidden="1" x14ac:dyDescent="0.2"/>
    <row r="49822" ht="10.199999999999999" hidden="1" x14ac:dyDescent="0.2"/>
    <row r="49823" ht="10.199999999999999" hidden="1" x14ac:dyDescent="0.2"/>
    <row r="49824" ht="10.199999999999999" hidden="1" x14ac:dyDescent="0.2"/>
    <row r="49825" ht="10.199999999999999" hidden="1" x14ac:dyDescent="0.2"/>
    <row r="49826" ht="10.199999999999999" hidden="1" x14ac:dyDescent="0.2"/>
    <row r="49827" ht="10.199999999999999" hidden="1" x14ac:dyDescent="0.2"/>
    <row r="49828" ht="10.199999999999999" hidden="1" x14ac:dyDescent="0.2"/>
    <row r="49829" ht="10.199999999999999" hidden="1" x14ac:dyDescent="0.2"/>
    <row r="49830" ht="10.199999999999999" hidden="1" x14ac:dyDescent="0.2"/>
    <row r="49831" ht="10.199999999999999" hidden="1" x14ac:dyDescent="0.2"/>
    <row r="49832" ht="10.199999999999999" hidden="1" x14ac:dyDescent="0.2"/>
    <row r="49833" ht="10.199999999999999" hidden="1" x14ac:dyDescent="0.2"/>
    <row r="49834" ht="10.199999999999999" hidden="1" x14ac:dyDescent="0.2"/>
    <row r="49835" ht="10.199999999999999" hidden="1" x14ac:dyDescent="0.2"/>
    <row r="49836" ht="10.199999999999999" hidden="1" x14ac:dyDescent="0.2"/>
    <row r="49837" ht="10.199999999999999" hidden="1" x14ac:dyDescent="0.2"/>
    <row r="49838" ht="10.199999999999999" hidden="1" x14ac:dyDescent="0.2"/>
    <row r="49839" ht="10.199999999999999" hidden="1" x14ac:dyDescent="0.2"/>
    <row r="49840" ht="10.199999999999999" hidden="1" x14ac:dyDescent="0.2"/>
    <row r="49841" ht="10.199999999999999" hidden="1" x14ac:dyDescent="0.2"/>
    <row r="49842" ht="10.199999999999999" hidden="1" x14ac:dyDescent="0.2"/>
    <row r="49843" ht="10.199999999999999" hidden="1" x14ac:dyDescent="0.2"/>
    <row r="49844" ht="10.199999999999999" hidden="1" x14ac:dyDescent="0.2"/>
    <row r="49845" ht="10.199999999999999" hidden="1" x14ac:dyDescent="0.2"/>
    <row r="49846" ht="10.199999999999999" hidden="1" x14ac:dyDescent="0.2"/>
    <row r="49847" ht="10.199999999999999" hidden="1" x14ac:dyDescent="0.2"/>
    <row r="49848" ht="10.199999999999999" hidden="1" x14ac:dyDescent="0.2"/>
    <row r="49849" ht="10.199999999999999" hidden="1" x14ac:dyDescent="0.2"/>
    <row r="49850" ht="10.199999999999999" hidden="1" x14ac:dyDescent="0.2"/>
    <row r="49851" ht="10.199999999999999" hidden="1" x14ac:dyDescent="0.2"/>
    <row r="49852" ht="10.199999999999999" hidden="1" x14ac:dyDescent="0.2"/>
    <row r="49853" ht="10.199999999999999" hidden="1" x14ac:dyDescent="0.2"/>
    <row r="49854" ht="10.199999999999999" hidden="1" x14ac:dyDescent="0.2"/>
    <row r="49855" ht="10.199999999999999" hidden="1" x14ac:dyDescent="0.2"/>
    <row r="49856" ht="10.199999999999999" hidden="1" x14ac:dyDescent="0.2"/>
    <row r="49857" ht="10.199999999999999" hidden="1" x14ac:dyDescent="0.2"/>
    <row r="49858" ht="10.199999999999999" hidden="1" x14ac:dyDescent="0.2"/>
    <row r="49859" ht="10.199999999999999" hidden="1" x14ac:dyDescent="0.2"/>
    <row r="49860" ht="10.199999999999999" hidden="1" x14ac:dyDescent="0.2"/>
    <row r="49861" ht="10.199999999999999" hidden="1" x14ac:dyDescent="0.2"/>
    <row r="49862" ht="10.199999999999999" hidden="1" x14ac:dyDescent="0.2"/>
    <row r="49863" ht="10.199999999999999" hidden="1" x14ac:dyDescent="0.2"/>
    <row r="49864" ht="10.199999999999999" hidden="1" x14ac:dyDescent="0.2"/>
    <row r="49865" ht="10.199999999999999" hidden="1" x14ac:dyDescent="0.2"/>
    <row r="49866" ht="10.199999999999999" hidden="1" x14ac:dyDescent="0.2"/>
    <row r="49867" ht="10.199999999999999" hidden="1" x14ac:dyDescent="0.2"/>
    <row r="49868" ht="10.199999999999999" hidden="1" x14ac:dyDescent="0.2"/>
    <row r="49869" ht="10.199999999999999" hidden="1" x14ac:dyDescent="0.2"/>
    <row r="49870" ht="10.199999999999999" hidden="1" x14ac:dyDescent="0.2"/>
    <row r="49871" ht="10.199999999999999" hidden="1" x14ac:dyDescent="0.2"/>
    <row r="49872" ht="10.199999999999999" hidden="1" x14ac:dyDescent="0.2"/>
    <row r="49873" ht="10.199999999999999" hidden="1" x14ac:dyDescent="0.2"/>
    <row r="49874" ht="10.199999999999999" hidden="1" x14ac:dyDescent="0.2"/>
    <row r="49875" ht="10.199999999999999" hidden="1" x14ac:dyDescent="0.2"/>
    <row r="49876" ht="10.199999999999999" hidden="1" x14ac:dyDescent="0.2"/>
    <row r="49877" ht="10.199999999999999" hidden="1" x14ac:dyDescent="0.2"/>
    <row r="49878" ht="10.199999999999999" hidden="1" x14ac:dyDescent="0.2"/>
    <row r="49879" ht="10.199999999999999" hidden="1" x14ac:dyDescent="0.2"/>
    <row r="49880" ht="10.199999999999999" hidden="1" x14ac:dyDescent="0.2"/>
    <row r="49881" ht="10.199999999999999" hidden="1" x14ac:dyDescent="0.2"/>
    <row r="49882" ht="10.199999999999999" hidden="1" x14ac:dyDescent="0.2"/>
    <row r="49883" ht="10.199999999999999" hidden="1" x14ac:dyDescent="0.2"/>
    <row r="49884" ht="10.199999999999999" hidden="1" x14ac:dyDescent="0.2"/>
    <row r="49885" ht="10.199999999999999" hidden="1" x14ac:dyDescent="0.2"/>
    <row r="49886" ht="10.199999999999999" hidden="1" x14ac:dyDescent="0.2"/>
    <row r="49887" ht="10.199999999999999" hidden="1" x14ac:dyDescent="0.2"/>
    <row r="49888" ht="10.199999999999999" hidden="1" x14ac:dyDescent="0.2"/>
    <row r="49889" ht="10.199999999999999" hidden="1" x14ac:dyDescent="0.2"/>
    <row r="49890" ht="10.199999999999999" hidden="1" x14ac:dyDescent="0.2"/>
    <row r="49891" ht="10.199999999999999" hidden="1" x14ac:dyDescent="0.2"/>
    <row r="49892" ht="10.199999999999999" hidden="1" x14ac:dyDescent="0.2"/>
    <row r="49893" ht="10.199999999999999" hidden="1" x14ac:dyDescent="0.2"/>
    <row r="49894" ht="10.199999999999999" hidden="1" x14ac:dyDescent="0.2"/>
    <row r="49895" ht="10.199999999999999" hidden="1" x14ac:dyDescent="0.2"/>
    <row r="49896" ht="10.199999999999999" hidden="1" x14ac:dyDescent="0.2"/>
    <row r="49897" ht="10.199999999999999" hidden="1" x14ac:dyDescent="0.2"/>
    <row r="49898" ht="10.199999999999999" hidden="1" x14ac:dyDescent="0.2"/>
    <row r="49899" ht="10.199999999999999" hidden="1" x14ac:dyDescent="0.2"/>
    <row r="49900" ht="10.199999999999999" hidden="1" x14ac:dyDescent="0.2"/>
    <row r="49901" ht="10.199999999999999" hidden="1" x14ac:dyDescent="0.2"/>
    <row r="49902" ht="10.199999999999999" hidden="1" x14ac:dyDescent="0.2"/>
    <row r="49903" ht="10.199999999999999" hidden="1" x14ac:dyDescent="0.2"/>
    <row r="49904" ht="10.199999999999999" hidden="1" x14ac:dyDescent="0.2"/>
    <row r="49905" ht="10.199999999999999" hidden="1" x14ac:dyDescent="0.2"/>
    <row r="49906" ht="10.199999999999999" hidden="1" x14ac:dyDescent="0.2"/>
    <row r="49907" ht="10.199999999999999" hidden="1" x14ac:dyDescent="0.2"/>
    <row r="49908" ht="10.199999999999999" hidden="1" x14ac:dyDescent="0.2"/>
    <row r="49909" ht="10.199999999999999" hidden="1" x14ac:dyDescent="0.2"/>
    <row r="49910" ht="10.199999999999999" hidden="1" x14ac:dyDescent="0.2"/>
    <row r="49911" ht="10.199999999999999" hidden="1" x14ac:dyDescent="0.2"/>
    <row r="49912" ht="10.199999999999999" hidden="1" x14ac:dyDescent="0.2"/>
    <row r="49913" ht="10.199999999999999" hidden="1" x14ac:dyDescent="0.2"/>
    <row r="49914" ht="10.199999999999999" hidden="1" x14ac:dyDescent="0.2"/>
    <row r="49915" ht="10.199999999999999" hidden="1" x14ac:dyDescent="0.2"/>
    <row r="49916" ht="10.199999999999999" hidden="1" x14ac:dyDescent="0.2"/>
    <row r="49917" ht="10.199999999999999" hidden="1" x14ac:dyDescent="0.2"/>
    <row r="49918" ht="10.199999999999999" hidden="1" x14ac:dyDescent="0.2"/>
    <row r="49919" ht="10.199999999999999" hidden="1" x14ac:dyDescent="0.2"/>
    <row r="49920" ht="10.199999999999999" hidden="1" x14ac:dyDescent="0.2"/>
    <row r="49921" ht="10.199999999999999" hidden="1" x14ac:dyDescent="0.2"/>
    <row r="49922" ht="10.199999999999999" hidden="1" x14ac:dyDescent="0.2"/>
    <row r="49923" ht="10.199999999999999" hidden="1" x14ac:dyDescent="0.2"/>
    <row r="49924" ht="10.199999999999999" hidden="1" x14ac:dyDescent="0.2"/>
    <row r="49925" ht="10.199999999999999" hidden="1" x14ac:dyDescent="0.2"/>
    <row r="49926" ht="10.199999999999999" hidden="1" x14ac:dyDescent="0.2"/>
    <row r="49927" ht="10.199999999999999" hidden="1" x14ac:dyDescent="0.2"/>
    <row r="49928" ht="10.199999999999999" hidden="1" x14ac:dyDescent="0.2"/>
    <row r="49929" ht="10.199999999999999" hidden="1" x14ac:dyDescent="0.2"/>
    <row r="49930" ht="10.199999999999999" hidden="1" x14ac:dyDescent="0.2"/>
    <row r="49931" ht="10.199999999999999" hidden="1" x14ac:dyDescent="0.2"/>
    <row r="49932" ht="10.199999999999999" hidden="1" x14ac:dyDescent="0.2"/>
    <row r="49933" ht="10.199999999999999" hidden="1" x14ac:dyDescent="0.2"/>
    <row r="49934" ht="10.199999999999999" hidden="1" x14ac:dyDescent="0.2"/>
    <row r="49935" ht="10.199999999999999" hidden="1" x14ac:dyDescent="0.2"/>
    <row r="49936" ht="10.199999999999999" hidden="1" x14ac:dyDescent="0.2"/>
    <row r="49937" ht="10.199999999999999" hidden="1" x14ac:dyDescent="0.2"/>
    <row r="49938" ht="10.199999999999999" hidden="1" x14ac:dyDescent="0.2"/>
    <row r="49939" ht="10.199999999999999" hidden="1" x14ac:dyDescent="0.2"/>
    <row r="49940" ht="10.199999999999999" hidden="1" x14ac:dyDescent="0.2"/>
    <row r="49941" ht="10.199999999999999" hidden="1" x14ac:dyDescent="0.2"/>
    <row r="49942" ht="10.199999999999999" hidden="1" x14ac:dyDescent="0.2"/>
    <row r="49943" ht="10.199999999999999" hidden="1" x14ac:dyDescent="0.2"/>
    <row r="49944" ht="10.199999999999999" hidden="1" x14ac:dyDescent="0.2"/>
    <row r="49945" ht="10.199999999999999" hidden="1" x14ac:dyDescent="0.2"/>
    <row r="49946" ht="10.199999999999999" hidden="1" x14ac:dyDescent="0.2"/>
    <row r="49947" ht="10.199999999999999" hidden="1" x14ac:dyDescent="0.2"/>
    <row r="49948" ht="10.199999999999999" hidden="1" x14ac:dyDescent="0.2"/>
    <row r="49949" ht="10.199999999999999" hidden="1" x14ac:dyDescent="0.2"/>
    <row r="49950" ht="10.199999999999999" hidden="1" x14ac:dyDescent="0.2"/>
    <row r="49951" ht="10.199999999999999" hidden="1" x14ac:dyDescent="0.2"/>
    <row r="49952" ht="10.199999999999999" hidden="1" x14ac:dyDescent="0.2"/>
    <row r="49953" ht="10.199999999999999" hidden="1" x14ac:dyDescent="0.2"/>
    <row r="49954" ht="10.199999999999999" hidden="1" x14ac:dyDescent="0.2"/>
    <row r="49955" ht="10.199999999999999" hidden="1" x14ac:dyDescent="0.2"/>
    <row r="49956" ht="10.199999999999999" hidden="1" x14ac:dyDescent="0.2"/>
    <row r="49957" ht="10.199999999999999" hidden="1" x14ac:dyDescent="0.2"/>
    <row r="49958" ht="10.199999999999999" hidden="1" x14ac:dyDescent="0.2"/>
    <row r="49959" ht="10.199999999999999" hidden="1" x14ac:dyDescent="0.2"/>
    <row r="49960" ht="10.199999999999999" hidden="1" x14ac:dyDescent="0.2"/>
    <row r="49961" ht="10.199999999999999" hidden="1" x14ac:dyDescent="0.2"/>
    <row r="49962" ht="10.199999999999999" hidden="1" x14ac:dyDescent="0.2"/>
    <row r="49963" ht="10.199999999999999" hidden="1" x14ac:dyDescent="0.2"/>
    <row r="49964" ht="10.199999999999999" hidden="1" x14ac:dyDescent="0.2"/>
    <row r="49965" ht="10.199999999999999" hidden="1" x14ac:dyDescent="0.2"/>
    <row r="49966" ht="10.199999999999999" hidden="1" x14ac:dyDescent="0.2"/>
    <row r="49967" ht="10.199999999999999" hidden="1" x14ac:dyDescent="0.2"/>
    <row r="49968" ht="10.199999999999999" hidden="1" x14ac:dyDescent="0.2"/>
    <row r="49969" ht="10.199999999999999" hidden="1" x14ac:dyDescent="0.2"/>
    <row r="49970" ht="10.199999999999999" hidden="1" x14ac:dyDescent="0.2"/>
    <row r="49971" ht="10.199999999999999" hidden="1" x14ac:dyDescent="0.2"/>
    <row r="49972" ht="10.199999999999999" hidden="1" x14ac:dyDescent="0.2"/>
    <row r="49973" ht="10.199999999999999" hidden="1" x14ac:dyDescent="0.2"/>
    <row r="49974" ht="10.199999999999999" hidden="1" x14ac:dyDescent="0.2"/>
    <row r="49975" ht="10.199999999999999" hidden="1" x14ac:dyDescent="0.2"/>
    <row r="49976" ht="10.199999999999999" hidden="1" x14ac:dyDescent="0.2"/>
    <row r="49977" ht="10.199999999999999" hidden="1" x14ac:dyDescent="0.2"/>
    <row r="49978" ht="10.199999999999999" hidden="1" x14ac:dyDescent="0.2"/>
    <row r="49979" ht="10.199999999999999" hidden="1" x14ac:dyDescent="0.2"/>
    <row r="49980" ht="10.199999999999999" hidden="1" x14ac:dyDescent="0.2"/>
    <row r="49981" ht="10.199999999999999" hidden="1" x14ac:dyDescent="0.2"/>
    <row r="49982" ht="10.199999999999999" hidden="1" x14ac:dyDescent="0.2"/>
    <row r="49983" ht="10.199999999999999" hidden="1" x14ac:dyDescent="0.2"/>
    <row r="49984" ht="10.199999999999999" hidden="1" x14ac:dyDescent="0.2"/>
    <row r="49985" ht="10.199999999999999" hidden="1" x14ac:dyDescent="0.2"/>
    <row r="49986" ht="10.199999999999999" hidden="1" x14ac:dyDescent="0.2"/>
    <row r="49987" ht="10.199999999999999" hidden="1" x14ac:dyDescent="0.2"/>
    <row r="49988" ht="10.199999999999999" hidden="1" x14ac:dyDescent="0.2"/>
    <row r="49989" ht="10.199999999999999" hidden="1" x14ac:dyDescent="0.2"/>
    <row r="49990" ht="10.199999999999999" hidden="1" x14ac:dyDescent="0.2"/>
    <row r="49991" ht="10.199999999999999" hidden="1" x14ac:dyDescent="0.2"/>
    <row r="49992" ht="10.199999999999999" hidden="1" x14ac:dyDescent="0.2"/>
    <row r="49993" ht="10.199999999999999" hidden="1" x14ac:dyDescent="0.2"/>
    <row r="49994" ht="10.199999999999999" hidden="1" x14ac:dyDescent="0.2"/>
    <row r="49995" ht="10.199999999999999" hidden="1" x14ac:dyDescent="0.2"/>
    <row r="49996" ht="10.199999999999999" hidden="1" x14ac:dyDescent="0.2"/>
    <row r="49997" ht="10.199999999999999" hidden="1" x14ac:dyDescent="0.2"/>
    <row r="49998" ht="10.199999999999999" hidden="1" x14ac:dyDescent="0.2"/>
    <row r="49999" ht="10.199999999999999" hidden="1" x14ac:dyDescent="0.2"/>
    <row r="50000" ht="10.199999999999999" hidden="1" x14ac:dyDescent="0.2"/>
    <row r="50001" ht="10.199999999999999" hidden="1" x14ac:dyDescent="0.2"/>
    <row r="50002" ht="10.199999999999999" hidden="1" x14ac:dyDescent="0.2"/>
    <row r="50003" ht="10.199999999999999" hidden="1" x14ac:dyDescent="0.2"/>
    <row r="50004" ht="10.199999999999999" hidden="1" x14ac:dyDescent="0.2"/>
    <row r="50005" ht="10.199999999999999" hidden="1" x14ac:dyDescent="0.2"/>
    <row r="50006" ht="10.199999999999999" hidden="1" x14ac:dyDescent="0.2"/>
    <row r="50007" ht="10.199999999999999" hidden="1" x14ac:dyDescent="0.2"/>
    <row r="50008" ht="10.199999999999999" hidden="1" x14ac:dyDescent="0.2"/>
    <row r="50009" ht="10.199999999999999" hidden="1" x14ac:dyDescent="0.2"/>
    <row r="50010" ht="10.199999999999999" hidden="1" x14ac:dyDescent="0.2"/>
    <row r="50011" ht="10.199999999999999" hidden="1" x14ac:dyDescent="0.2"/>
    <row r="50012" ht="10.199999999999999" hidden="1" x14ac:dyDescent="0.2"/>
    <row r="50013" ht="10.199999999999999" hidden="1" x14ac:dyDescent="0.2"/>
    <row r="50014" ht="10.199999999999999" hidden="1" x14ac:dyDescent="0.2"/>
    <row r="50015" ht="10.199999999999999" hidden="1" x14ac:dyDescent="0.2"/>
    <row r="50016" ht="10.199999999999999" hidden="1" x14ac:dyDescent="0.2"/>
    <row r="50017" ht="10.199999999999999" hidden="1" x14ac:dyDescent="0.2"/>
    <row r="50018" ht="10.199999999999999" hidden="1" x14ac:dyDescent="0.2"/>
    <row r="50019" ht="10.199999999999999" hidden="1" x14ac:dyDescent="0.2"/>
    <row r="50020" ht="10.199999999999999" hidden="1" x14ac:dyDescent="0.2"/>
    <row r="50021" ht="10.199999999999999" hidden="1" x14ac:dyDescent="0.2"/>
    <row r="50022" ht="10.199999999999999" hidden="1" x14ac:dyDescent="0.2"/>
    <row r="50023" ht="10.199999999999999" hidden="1" x14ac:dyDescent="0.2"/>
    <row r="50024" ht="10.199999999999999" hidden="1" x14ac:dyDescent="0.2"/>
    <row r="50025" ht="10.199999999999999" hidden="1" x14ac:dyDescent="0.2"/>
    <row r="50026" ht="10.199999999999999" hidden="1" x14ac:dyDescent="0.2"/>
    <row r="50027" ht="10.199999999999999" hidden="1" x14ac:dyDescent="0.2"/>
    <row r="50028" ht="10.199999999999999" hidden="1" x14ac:dyDescent="0.2"/>
    <row r="50029" ht="10.199999999999999" hidden="1" x14ac:dyDescent="0.2"/>
    <row r="50030" ht="10.199999999999999" hidden="1" x14ac:dyDescent="0.2"/>
    <row r="50031" ht="10.199999999999999" hidden="1" x14ac:dyDescent="0.2"/>
    <row r="50032" ht="10.199999999999999" hidden="1" x14ac:dyDescent="0.2"/>
    <row r="50033" ht="10.199999999999999" hidden="1" x14ac:dyDescent="0.2"/>
    <row r="50034" ht="10.199999999999999" hidden="1" x14ac:dyDescent="0.2"/>
    <row r="50035" ht="10.199999999999999" hidden="1" x14ac:dyDescent="0.2"/>
    <row r="50036" ht="10.199999999999999" hidden="1" x14ac:dyDescent="0.2"/>
    <row r="50037" ht="10.199999999999999" hidden="1" x14ac:dyDescent="0.2"/>
    <row r="50038" ht="10.199999999999999" hidden="1" x14ac:dyDescent="0.2"/>
    <row r="50039" ht="10.199999999999999" hidden="1" x14ac:dyDescent="0.2"/>
    <row r="50040" ht="10.199999999999999" hidden="1" x14ac:dyDescent="0.2"/>
    <row r="50041" ht="10.199999999999999" hidden="1" x14ac:dyDescent="0.2"/>
    <row r="50042" ht="10.199999999999999" hidden="1" x14ac:dyDescent="0.2"/>
    <row r="50043" ht="10.199999999999999" hidden="1" x14ac:dyDescent="0.2"/>
    <row r="50044" ht="10.199999999999999" hidden="1" x14ac:dyDescent="0.2"/>
    <row r="50045" ht="10.199999999999999" hidden="1" x14ac:dyDescent="0.2"/>
    <row r="50046" ht="10.199999999999999" hidden="1" x14ac:dyDescent="0.2"/>
    <row r="50047" ht="10.199999999999999" hidden="1" x14ac:dyDescent="0.2"/>
    <row r="50048" ht="10.199999999999999" hidden="1" x14ac:dyDescent="0.2"/>
    <row r="50049" ht="10.199999999999999" hidden="1" x14ac:dyDescent="0.2"/>
    <row r="50050" ht="10.199999999999999" hidden="1" x14ac:dyDescent="0.2"/>
    <row r="50051" ht="10.199999999999999" hidden="1" x14ac:dyDescent="0.2"/>
    <row r="50052" ht="10.199999999999999" hidden="1" x14ac:dyDescent="0.2"/>
    <row r="50053" ht="10.199999999999999" hidden="1" x14ac:dyDescent="0.2"/>
    <row r="50054" ht="10.199999999999999" hidden="1" x14ac:dyDescent="0.2"/>
    <row r="50055" ht="10.199999999999999" hidden="1" x14ac:dyDescent="0.2"/>
    <row r="50056" ht="10.199999999999999" hidden="1" x14ac:dyDescent="0.2"/>
    <row r="50057" ht="10.199999999999999" hidden="1" x14ac:dyDescent="0.2"/>
    <row r="50058" ht="10.199999999999999" hidden="1" x14ac:dyDescent="0.2"/>
    <row r="50059" ht="10.199999999999999" hidden="1" x14ac:dyDescent="0.2"/>
    <row r="50060" ht="10.199999999999999" hidden="1" x14ac:dyDescent="0.2"/>
    <row r="50061" ht="10.199999999999999" hidden="1" x14ac:dyDescent="0.2"/>
    <row r="50062" ht="10.199999999999999" hidden="1" x14ac:dyDescent="0.2"/>
    <row r="50063" ht="10.199999999999999" hidden="1" x14ac:dyDescent="0.2"/>
    <row r="50064" ht="10.199999999999999" hidden="1" x14ac:dyDescent="0.2"/>
    <row r="50065" ht="10.199999999999999" hidden="1" x14ac:dyDescent="0.2"/>
    <row r="50066" ht="10.199999999999999" hidden="1" x14ac:dyDescent="0.2"/>
    <row r="50067" ht="10.199999999999999" hidden="1" x14ac:dyDescent="0.2"/>
    <row r="50068" ht="10.199999999999999" hidden="1" x14ac:dyDescent="0.2"/>
    <row r="50069" ht="10.199999999999999" hidden="1" x14ac:dyDescent="0.2"/>
    <row r="50070" ht="10.199999999999999" hidden="1" x14ac:dyDescent="0.2"/>
    <row r="50071" ht="10.199999999999999" hidden="1" x14ac:dyDescent="0.2"/>
    <row r="50072" ht="10.199999999999999" hidden="1" x14ac:dyDescent="0.2"/>
    <row r="50073" ht="10.199999999999999" hidden="1" x14ac:dyDescent="0.2"/>
    <row r="50074" ht="10.199999999999999" hidden="1" x14ac:dyDescent="0.2"/>
    <row r="50075" ht="10.199999999999999" hidden="1" x14ac:dyDescent="0.2"/>
    <row r="50076" ht="10.199999999999999" hidden="1" x14ac:dyDescent="0.2"/>
    <row r="50077" ht="10.199999999999999" hidden="1" x14ac:dyDescent="0.2"/>
    <row r="50078" ht="10.199999999999999" hidden="1" x14ac:dyDescent="0.2"/>
    <row r="50079" ht="10.199999999999999" hidden="1" x14ac:dyDescent="0.2"/>
    <row r="50080" ht="10.199999999999999" hidden="1" x14ac:dyDescent="0.2"/>
    <row r="50081" ht="10.199999999999999" hidden="1" x14ac:dyDescent="0.2"/>
    <row r="50082" ht="10.199999999999999" hidden="1" x14ac:dyDescent="0.2"/>
    <row r="50083" ht="10.199999999999999" hidden="1" x14ac:dyDescent="0.2"/>
    <row r="50084" ht="10.199999999999999" hidden="1" x14ac:dyDescent="0.2"/>
    <row r="50085" ht="10.199999999999999" hidden="1" x14ac:dyDescent="0.2"/>
    <row r="50086" ht="10.199999999999999" hidden="1" x14ac:dyDescent="0.2"/>
    <row r="50087" ht="10.199999999999999" hidden="1" x14ac:dyDescent="0.2"/>
    <row r="50088" ht="10.199999999999999" hidden="1" x14ac:dyDescent="0.2"/>
    <row r="50089" ht="10.199999999999999" hidden="1" x14ac:dyDescent="0.2"/>
    <row r="50090" ht="10.199999999999999" hidden="1" x14ac:dyDescent="0.2"/>
    <row r="50091" ht="10.199999999999999" hidden="1" x14ac:dyDescent="0.2"/>
    <row r="50092" ht="10.199999999999999" hidden="1" x14ac:dyDescent="0.2"/>
    <row r="50093" ht="10.199999999999999" hidden="1" x14ac:dyDescent="0.2"/>
    <row r="50094" ht="10.199999999999999" hidden="1" x14ac:dyDescent="0.2"/>
    <row r="50095" ht="10.199999999999999" hidden="1" x14ac:dyDescent="0.2"/>
    <row r="50096" ht="10.199999999999999" hidden="1" x14ac:dyDescent="0.2"/>
    <row r="50097" ht="10.199999999999999" hidden="1" x14ac:dyDescent="0.2"/>
    <row r="50098" ht="10.199999999999999" hidden="1" x14ac:dyDescent="0.2"/>
    <row r="50099" ht="10.199999999999999" hidden="1" x14ac:dyDescent="0.2"/>
    <row r="50100" ht="10.199999999999999" hidden="1" x14ac:dyDescent="0.2"/>
    <row r="50101" ht="10.199999999999999" hidden="1" x14ac:dyDescent="0.2"/>
    <row r="50102" ht="10.199999999999999" hidden="1" x14ac:dyDescent="0.2"/>
    <row r="50103" ht="10.199999999999999" hidden="1" x14ac:dyDescent="0.2"/>
    <row r="50104" ht="10.199999999999999" hidden="1" x14ac:dyDescent="0.2"/>
    <row r="50105" ht="10.199999999999999" hidden="1" x14ac:dyDescent="0.2"/>
    <row r="50106" ht="10.199999999999999" hidden="1" x14ac:dyDescent="0.2"/>
    <row r="50107" ht="10.199999999999999" hidden="1" x14ac:dyDescent="0.2"/>
    <row r="50108" ht="10.199999999999999" hidden="1" x14ac:dyDescent="0.2"/>
    <row r="50109" ht="10.199999999999999" hidden="1" x14ac:dyDescent="0.2"/>
    <row r="50110" ht="10.199999999999999" hidden="1" x14ac:dyDescent="0.2"/>
    <row r="50111" ht="10.199999999999999" hidden="1" x14ac:dyDescent="0.2"/>
    <row r="50112" ht="10.199999999999999" hidden="1" x14ac:dyDescent="0.2"/>
    <row r="50113" ht="10.199999999999999" hidden="1" x14ac:dyDescent="0.2"/>
    <row r="50114" ht="10.199999999999999" hidden="1" x14ac:dyDescent="0.2"/>
    <row r="50115" ht="10.199999999999999" hidden="1" x14ac:dyDescent="0.2"/>
    <row r="50116" ht="10.199999999999999" hidden="1" x14ac:dyDescent="0.2"/>
    <row r="50117" ht="10.199999999999999" hidden="1" x14ac:dyDescent="0.2"/>
    <row r="50118" ht="10.199999999999999" hidden="1" x14ac:dyDescent="0.2"/>
    <row r="50119" ht="10.199999999999999" hidden="1" x14ac:dyDescent="0.2"/>
    <row r="50120" ht="10.199999999999999" hidden="1" x14ac:dyDescent="0.2"/>
    <row r="50121" ht="10.199999999999999" hidden="1" x14ac:dyDescent="0.2"/>
    <row r="50122" ht="10.199999999999999" hidden="1" x14ac:dyDescent="0.2"/>
    <row r="50123" ht="10.199999999999999" hidden="1" x14ac:dyDescent="0.2"/>
    <row r="50124" ht="10.199999999999999" hidden="1" x14ac:dyDescent="0.2"/>
    <row r="50125" ht="10.199999999999999" hidden="1" x14ac:dyDescent="0.2"/>
    <row r="50126" ht="10.199999999999999" hidden="1" x14ac:dyDescent="0.2"/>
    <row r="50127" ht="10.199999999999999" hidden="1" x14ac:dyDescent="0.2"/>
    <row r="50128" ht="10.199999999999999" hidden="1" x14ac:dyDescent="0.2"/>
    <row r="50129" ht="10.199999999999999" hidden="1" x14ac:dyDescent="0.2"/>
    <row r="50130" ht="10.199999999999999" hidden="1" x14ac:dyDescent="0.2"/>
    <row r="50131" ht="10.199999999999999" hidden="1" x14ac:dyDescent="0.2"/>
    <row r="50132" ht="10.199999999999999" hidden="1" x14ac:dyDescent="0.2"/>
    <row r="50133" ht="10.199999999999999" hidden="1" x14ac:dyDescent="0.2"/>
    <row r="50134" ht="10.199999999999999" hidden="1" x14ac:dyDescent="0.2"/>
    <row r="50135" ht="10.199999999999999" hidden="1" x14ac:dyDescent="0.2"/>
    <row r="50136" ht="10.199999999999999" hidden="1" x14ac:dyDescent="0.2"/>
    <row r="50137" ht="10.199999999999999" hidden="1" x14ac:dyDescent="0.2"/>
    <row r="50138" ht="10.199999999999999" hidden="1" x14ac:dyDescent="0.2"/>
    <row r="50139" ht="10.199999999999999" hidden="1" x14ac:dyDescent="0.2"/>
    <row r="50140" ht="10.199999999999999" hidden="1" x14ac:dyDescent="0.2"/>
    <row r="50141" ht="10.199999999999999" hidden="1" x14ac:dyDescent="0.2"/>
    <row r="50142" ht="10.199999999999999" hidden="1" x14ac:dyDescent="0.2"/>
    <row r="50143" ht="10.199999999999999" hidden="1" x14ac:dyDescent="0.2"/>
    <row r="50144" ht="10.199999999999999" hidden="1" x14ac:dyDescent="0.2"/>
    <row r="50145" ht="10.199999999999999" hidden="1" x14ac:dyDescent="0.2"/>
    <row r="50146" ht="10.199999999999999" hidden="1" x14ac:dyDescent="0.2"/>
    <row r="50147" ht="10.199999999999999" hidden="1" x14ac:dyDescent="0.2"/>
    <row r="50148" ht="10.199999999999999" hidden="1" x14ac:dyDescent="0.2"/>
    <row r="50149" ht="10.199999999999999" hidden="1" x14ac:dyDescent="0.2"/>
    <row r="50150" ht="10.199999999999999" hidden="1" x14ac:dyDescent="0.2"/>
    <row r="50151" ht="10.199999999999999" hidden="1" x14ac:dyDescent="0.2"/>
    <row r="50152" ht="10.199999999999999" hidden="1" x14ac:dyDescent="0.2"/>
    <row r="50153" ht="10.199999999999999" hidden="1" x14ac:dyDescent="0.2"/>
    <row r="50154" ht="10.199999999999999" hidden="1" x14ac:dyDescent="0.2"/>
    <row r="50155" ht="10.199999999999999" hidden="1" x14ac:dyDescent="0.2"/>
    <row r="50156" ht="10.199999999999999" hidden="1" x14ac:dyDescent="0.2"/>
    <row r="50157" ht="10.199999999999999" hidden="1" x14ac:dyDescent="0.2"/>
    <row r="50158" ht="10.199999999999999" hidden="1" x14ac:dyDescent="0.2"/>
    <row r="50159" ht="10.199999999999999" hidden="1" x14ac:dyDescent="0.2"/>
    <row r="50160" ht="10.199999999999999" hidden="1" x14ac:dyDescent="0.2"/>
    <row r="50161" ht="10.199999999999999" hidden="1" x14ac:dyDescent="0.2"/>
    <row r="50162" ht="10.199999999999999" hidden="1" x14ac:dyDescent="0.2"/>
    <row r="50163" ht="10.199999999999999" hidden="1" x14ac:dyDescent="0.2"/>
    <row r="50164" ht="10.199999999999999" hidden="1" x14ac:dyDescent="0.2"/>
    <row r="50165" ht="10.199999999999999" hidden="1" x14ac:dyDescent="0.2"/>
    <row r="50166" ht="10.199999999999999" hidden="1" x14ac:dyDescent="0.2"/>
    <row r="50167" ht="10.199999999999999" hidden="1" x14ac:dyDescent="0.2"/>
    <row r="50168" ht="10.199999999999999" hidden="1" x14ac:dyDescent="0.2"/>
    <row r="50169" ht="10.199999999999999" hidden="1" x14ac:dyDescent="0.2"/>
    <row r="50170" ht="10.199999999999999" hidden="1" x14ac:dyDescent="0.2"/>
    <row r="50171" ht="10.199999999999999" hidden="1" x14ac:dyDescent="0.2"/>
    <row r="50172" ht="10.199999999999999" hidden="1" x14ac:dyDescent="0.2"/>
    <row r="50173" ht="10.199999999999999" hidden="1" x14ac:dyDescent="0.2"/>
    <row r="50174" ht="10.199999999999999" hidden="1" x14ac:dyDescent="0.2"/>
    <row r="50175" ht="10.199999999999999" hidden="1" x14ac:dyDescent="0.2"/>
    <row r="50176" ht="10.199999999999999" hidden="1" x14ac:dyDescent="0.2"/>
    <row r="50177" ht="10.199999999999999" hidden="1" x14ac:dyDescent="0.2"/>
    <row r="50178" ht="10.199999999999999" hidden="1" x14ac:dyDescent="0.2"/>
    <row r="50179" ht="10.199999999999999" hidden="1" x14ac:dyDescent="0.2"/>
    <row r="50180" ht="10.199999999999999" hidden="1" x14ac:dyDescent="0.2"/>
    <row r="50181" ht="10.199999999999999" hidden="1" x14ac:dyDescent="0.2"/>
    <row r="50182" ht="10.199999999999999" hidden="1" x14ac:dyDescent="0.2"/>
    <row r="50183" ht="10.199999999999999" hidden="1" x14ac:dyDescent="0.2"/>
    <row r="50184" ht="10.199999999999999" hidden="1" x14ac:dyDescent="0.2"/>
    <row r="50185" ht="10.199999999999999" hidden="1" x14ac:dyDescent="0.2"/>
    <row r="50186" ht="10.199999999999999" hidden="1" x14ac:dyDescent="0.2"/>
    <row r="50187" ht="10.199999999999999" hidden="1" x14ac:dyDescent="0.2"/>
    <row r="50188" ht="10.199999999999999" hidden="1" x14ac:dyDescent="0.2"/>
    <row r="50189" ht="10.199999999999999" hidden="1" x14ac:dyDescent="0.2"/>
    <row r="50190" ht="10.199999999999999" hidden="1" x14ac:dyDescent="0.2"/>
    <row r="50191" ht="10.199999999999999" hidden="1" x14ac:dyDescent="0.2"/>
    <row r="50192" ht="10.199999999999999" hidden="1" x14ac:dyDescent="0.2"/>
    <row r="50193" ht="10.199999999999999" hidden="1" x14ac:dyDescent="0.2"/>
    <row r="50194" ht="10.199999999999999" hidden="1" x14ac:dyDescent="0.2"/>
    <row r="50195" ht="10.199999999999999" hidden="1" x14ac:dyDescent="0.2"/>
    <row r="50196" ht="10.199999999999999" hidden="1" x14ac:dyDescent="0.2"/>
    <row r="50197" ht="10.199999999999999" hidden="1" x14ac:dyDescent="0.2"/>
    <row r="50198" ht="10.199999999999999" hidden="1" x14ac:dyDescent="0.2"/>
    <row r="50199" ht="10.199999999999999" hidden="1" x14ac:dyDescent="0.2"/>
    <row r="50200" ht="10.199999999999999" hidden="1" x14ac:dyDescent="0.2"/>
    <row r="50201" ht="10.199999999999999" hidden="1" x14ac:dyDescent="0.2"/>
    <row r="50202" ht="10.199999999999999" hidden="1" x14ac:dyDescent="0.2"/>
    <row r="50203" ht="10.199999999999999" hidden="1" x14ac:dyDescent="0.2"/>
    <row r="50204" ht="10.199999999999999" hidden="1" x14ac:dyDescent="0.2"/>
    <row r="50205" ht="10.199999999999999" hidden="1" x14ac:dyDescent="0.2"/>
    <row r="50206" ht="10.199999999999999" hidden="1" x14ac:dyDescent="0.2"/>
    <row r="50207" ht="10.199999999999999" hidden="1" x14ac:dyDescent="0.2"/>
    <row r="50208" ht="10.199999999999999" hidden="1" x14ac:dyDescent="0.2"/>
    <row r="50209" ht="10.199999999999999" hidden="1" x14ac:dyDescent="0.2"/>
    <row r="50210" ht="10.199999999999999" hidden="1" x14ac:dyDescent="0.2"/>
    <row r="50211" ht="10.199999999999999" hidden="1" x14ac:dyDescent="0.2"/>
    <row r="50212" ht="10.199999999999999" hidden="1" x14ac:dyDescent="0.2"/>
    <row r="50213" ht="10.199999999999999" hidden="1" x14ac:dyDescent="0.2"/>
    <row r="50214" ht="10.199999999999999" hidden="1" x14ac:dyDescent="0.2"/>
    <row r="50215" ht="10.199999999999999" hidden="1" x14ac:dyDescent="0.2"/>
    <row r="50216" ht="10.199999999999999" hidden="1" x14ac:dyDescent="0.2"/>
    <row r="50217" ht="10.199999999999999" hidden="1" x14ac:dyDescent="0.2"/>
    <row r="50218" ht="10.199999999999999" hidden="1" x14ac:dyDescent="0.2"/>
    <row r="50219" ht="10.199999999999999" hidden="1" x14ac:dyDescent="0.2"/>
    <row r="50220" ht="10.199999999999999" hidden="1" x14ac:dyDescent="0.2"/>
    <row r="50221" ht="10.199999999999999" hidden="1" x14ac:dyDescent="0.2"/>
    <row r="50222" ht="10.199999999999999" hidden="1" x14ac:dyDescent="0.2"/>
    <row r="50223" ht="10.199999999999999" hidden="1" x14ac:dyDescent="0.2"/>
    <row r="50224" ht="10.199999999999999" hidden="1" x14ac:dyDescent="0.2"/>
    <row r="50225" ht="10.199999999999999" hidden="1" x14ac:dyDescent="0.2"/>
    <row r="50226" ht="10.199999999999999" hidden="1" x14ac:dyDescent="0.2"/>
    <row r="50227" ht="10.199999999999999" hidden="1" x14ac:dyDescent="0.2"/>
    <row r="50228" ht="10.199999999999999" hidden="1" x14ac:dyDescent="0.2"/>
    <row r="50229" ht="10.199999999999999" hidden="1" x14ac:dyDescent="0.2"/>
    <row r="50230" ht="10.199999999999999" hidden="1" x14ac:dyDescent="0.2"/>
    <row r="50231" ht="10.199999999999999" hidden="1" x14ac:dyDescent="0.2"/>
    <row r="50232" ht="10.199999999999999" hidden="1" x14ac:dyDescent="0.2"/>
    <row r="50233" ht="10.199999999999999" hidden="1" x14ac:dyDescent="0.2"/>
    <row r="50234" ht="10.199999999999999" hidden="1" x14ac:dyDescent="0.2"/>
    <row r="50235" ht="10.199999999999999" hidden="1" x14ac:dyDescent="0.2"/>
    <row r="50236" ht="10.199999999999999" hidden="1" x14ac:dyDescent="0.2"/>
    <row r="50237" ht="10.199999999999999" hidden="1" x14ac:dyDescent="0.2"/>
    <row r="50238" ht="10.199999999999999" hidden="1" x14ac:dyDescent="0.2"/>
    <row r="50239" ht="10.199999999999999" hidden="1" x14ac:dyDescent="0.2"/>
    <row r="50240" ht="10.199999999999999" hidden="1" x14ac:dyDescent="0.2"/>
    <row r="50241" ht="10.199999999999999" hidden="1" x14ac:dyDescent="0.2"/>
    <row r="50242" ht="10.199999999999999" hidden="1" x14ac:dyDescent="0.2"/>
    <row r="50243" ht="10.199999999999999" hidden="1" x14ac:dyDescent="0.2"/>
    <row r="50244" ht="10.199999999999999" hidden="1" x14ac:dyDescent="0.2"/>
    <row r="50245" ht="10.199999999999999" hidden="1" x14ac:dyDescent="0.2"/>
    <row r="50246" ht="10.199999999999999" hidden="1" x14ac:dyDescent="0.2"/>
    <row r="50247" ht="10.199999999999999" hidden="1" x14ac:dyDescent="0.2"/>
    <row r="50248" ht="10.199999999999999" hidden="1" x14ac:dyDescent="0.2"/>
    <row r="50249" ht="10.199999999999999" hidden="1" x14ac:dyDescent="0.2"/>
    <row r="50250" ht="10.199999999999999" hidden="1" x14ac:dyDescent="0.2"/>
    <row r="50251" ht="10.199999999999999" hidden="1" x14ac:dyDescent="0.2"/>
    <row r="50252" ht="10.199999999999999" hidden="1" x14ac:dyDescent="0.2"/>
    <row r="50253" ht="10.199999999999999" hidden="1" x14ac:dyDescent="0.2"/>
    <row r="50254" ht="10.199999999999999" hidden="1" x14ac:dyDescent="0.2"/>
    <row r="50255" ht="10.199999999999999" hidden="1" x14ac:dyDescent="0.2"/>
    <row r="50256" ht="10.199999999999999" hidden="1" x14ac:dyDescent="0.2"/>
    <row r="50257" ht="10.199999999999999" hidden="1" x14ac:dyDescent="0.2"/>
    <row r="50258" ht="10.199999999999999" hidden="1" x14ac:dyDescent="0.2"/>
    <row r="50259" ht="10.199999999999999" hidden="1" x14ac:dyDescent="0.2"/>
    <row r="50260" ht="10.199999999999999" hidden="1" x14ac:dyDescent="0.2"/>
    <row r="50261" ht="10.199999999999999" hidden="1" x14ac:dyDescent="0.2"/>
    <row r="50262" ht="10.199999999999999" hidden="1" x14ac:dyDescent="0.2"/>
    <row r="50263" ht="10.199999999999999" hidden="1" x14ac:dyDescent="0.2"/>
    <row r="50264" ht="10.199999999999999" hidden="1" x14ac:dyDescent="0.2"/>
    <row r="50265" ht="10.199999999999999" hidden="1" x14ac:dyDescent="0.2"/>
    <row r="50266" ht="10.199999999999999" hidden="1" x14ac:dyDescent="0.2"/>
    <row r="50267" ht="10.199999999999999" hidden="1" x14ac:dyDescent="0.2"/>
    <row r="50268" ht="10.199999999999999" hidden="1" x14ac:dyDescent="0.2"/>
    <row r="50269" ht="10.199999999999999" hidden="1" x14ac:dyDescent="0.2"/>
    <row r="50270" ht="10.199999999999999" hidden="1" x14ac:dyDescent="0.2"/>
    <row r="50271" ht="10.199999999999999" hidden="1" x14ac:dyDescent="0.2"/>
    <row r="50272" ht="10.199999999999999" hidden="1" x14ac:dyDescent="0.2"/>
    <row r="50273" ht="10.199999999999999" hidden="1" x14ac:dyDescent="0.2"/>
    <row r="50274" ht="10.199999999999999" hidden="1" x14ac:dyDescent="0.2"/>
    <row r="50275" ht="10.199999999999999" hidden="1" x14ac:dyDescent="0.2"/>
    <row r="50276" ht="10.199999999999999" hidden="1" x14ac:dyDescent="0.2"/>
    <row r="50277" ht="10.199999999999999" hidden="1" x14ac:dyDescent="0.2"/>
    <row r="50278" ht="10.199999999999999" hidden="1" x14ac:dyDescent="0.2"/>
    <row r="50279" ht="10.199999999999999" hidden="1" x14ac:dyDescent="0.2"/>
    <row r="50280" ht="10.199999999999999" hidden="1" x14ac:dyDescent="0.2"/>
    <row r="50281" ht="10.199999999999999" hidden="1" x14ac:dyDescent="0.2"/>
    <row r="50282" ht="10.199999999999999" hidden="1" x14ac:dyDescent="0.2"/>
    <row r="50283" ht="10.199999999999999" hidden="1" x14ac:dyDescent="0.2"/>
    <row r="50284" ht="10.199999999999999" hidden="1" x14ac:dyDescent="0.2"/>
    <row r="50285" ht="10.199999999999999" hidden="1" x14ac:dyDescent="0.2"/>
    <row r="50286" ht="10.199999999999999" hidden="1" x14ac:dyDescent="0.2"/>
    <row r="50287" ht="10.199999999999999" hidden="1" x14ac:dyDescent="0.2"/>
    <row r="50288" ht="10.199999999999999" hidden="1" x14ac:dyDescent="0.2"/>
    <row r="50289" ht="10.199999999999999" hidden="1" x14ac:dyDescent="0.2"/>
    <row r="50290" ht="10.199999999999999" hidden="1" x14ac:dyDescent="0.2"/>
    <row r="50291" ht="10.199999999999999" hidden="1" x14ac:dyDescent="0.2"/>
    <row r="50292" ht="10.199999999999999" hidden="1" x14ac:dyDescent="0.2"/>
    <row r="50293" ht="10.199999999999999" hidden="1" x14ac:dyDescent="0.2"/>
    <row r="50294" ht="10.199999999999999" hidden="1" x14ac:dyDescent="0.2"/>
    <row r="50295" ht="10.199999999999999" hidden="1" x14ac:dyDescent="0.2"/>
    <row r="50296" ht="10.199999999999999" hidden="1" x14ac:dyDescent="0.2"/>
    <row r="50297" ht="10.199999999999999" hidden="1" x14ac:dyDescent="0.2"/>
    <row r="50298" ht="10.199999999999999" hidden="1" x14ac:dyDescent="0.2"/>
    <row r="50299" ht="10.199999999999999" hidden="1" x14ac:dyDescent="0.2"/>
    <row r="50300" ht="10.199999999999999" hidden="1" x14ac:dyDescent="0.2"/>
    <row r="50301" ht="10.199999999999999" hidden="1" x14ac:dyDescent="0.2"/>
    <row r="50302" ht="10.199999999999999" hidden="1" x14ac:dyDescent="0.2"/>
    <row r="50303" ht="10.199999999999999" hidden="1" x14ac:dyDescent="0.2"/>
    <row r="50304" ht="10.199999999999999" hidden="1" x14ac:dyDescent="0.2"/>
    <row r="50305" ht="10.199999999999999" hidden="1" x14ac:dyDescent="0.2"/>
    <row r="50306" ht="10.199999999999999" hidden="1" x14ac:dyDescent="0.2"/>
    <row r="50307" ht="10.199999999999999" hidden="1" x14ac:dyDescent="0.2"/>
    <row r="50308" ht="10.199999999999999" hidden="1" x14ac:dyDescent="0.2"/>
    <row r="50309" ht="10.199999999999999" hidden="1" x14ac:dyDescent="0.2"/>
    <row r="50310" ht="10.199999999999999" hidden="1" x14ac:dyDescent="0.2"/>
    <row r="50311" ht="10.199999999999999" hidden="1" x14ac:dyDescent="0.2"/>
    <row r="50312" ht="10.199999999999999" hidden="1" x14ac:dyDescent="0.2"/>
    <row r="50313" ht="10.199999999999999" hidden="1" x14ac:dyDescent="0.2"/>
    <row r="50314" ht="10.199999999999999" hidden="1" x14ac:dyDescent="0.2"/>
    <row r="50315" ht="10.199999999999999" hidden="1" x14ac:dyDescent="0.2"/>
    <row r="50316" ht="10.199999999999999" hidden="1" x14ac:dyDescent="0.2"/>
    <row r="50317" ht="10.199999999999999" hidden="1" x14ac:dyDescent="0.2"/>
    <row r="50318" ht="10.199999999999999" hidden="1" x14ac:dyDescent="0.2"/>
    <row r="50319" ht="10.199999999999999" hidden="1" x14ac:dyDescent="0.2"/>
    <row r="50320" ht="10.199999999999999" hidden="1" x14ac:dyDescent="0.2"/>
    <row r="50321" ht="10.199999999999999" hidden="1" x14ac:dyDescent="0.2"/>
    <row r="50322" ht="10.199999999999999" hidden="1" x14ac:dyDescent="0.2"/>
    <row r="50323" ht="10.199999999999999" hidden="1" x14ac:dyDescent="0.2"/>
    <row r="50324" ht="10.199999999999999" hidden="1" x14ac:dyDescent="0.2"/>
    <row r="50325" ht="10.199999999999999" hidden="1" x14ac:dyDescent="0.2"/>
    <row r="50326" ht="10.199999999999999" hidden="1" x14ac:dyDescent="0.2"/>
    <row r="50327" ht="10.199999999999999" hidden="1" x14ac:dyDescent="0.2"/>
    <row r="50328" ht="10.199999999999999" hidden="1" x14ac:dyDescent="0.2"/>
    <row r="50329" ht="10.199999999999999" hidden="1" x14ac:dyDescent="0.2"/>
    <row r="50330" ht="10.199999999999999" hidden="1" x14ac:dyDescent="0.2"/>
    <row r="50331" ht="10.199999999999999" hidden="1" x14ac:dyDescent="0.2"/>
    <row r="50332" ht="10.199999999999999" hidden="1" x14ac:dyDescent="0.2"/>
    <row r="50333" ht="10.199999999999999" hidden="1" x14ac:dyDescent="0.2"/>
    <row r="50334" ht="10.199999999999999" hidden="1" x14ac:dyDescent="0.2"/>
    <row r="50335" ht="10.199999999999999" hidden="1" x14ac:dyDescent="0.2"/>
    <row r="50336" ht="10.199999999999999" hidden="1" x14ac:dyDescent="0.2"/>
    <row r="50337" ht="10.199999999999999" hidden="1" x14ac:dyDescent="0.2"/>
    <row r="50338" ht="10.199999999999999" hidden="1" x14ac:dyDescent="0.2"/>
    <row r="50339" ht="10.199999999999999" hidden="1" x14ac:dyDescent="0.2"/>
    <row r="50340" ht="10.199999999999999" hidden="1" x14ac:dyDescent="0.2"/>
    <row r="50341" ht="10.199999999999999" hidden="1" x14ac:dyDescent="0.2"/>
    <row r="50342" ht="10.199999999999999" hidden="1" x14ac:dyDescent="0.2"/>
    <row r="50343" ht="10.199999999999999" hidden="1" x14ac:dyDescent="0.2"/>
    <row r="50344" ht="10.199999999999999" hidden="1" x14ac:dyDescent="0.2"/>
    <row r="50345" ht="10.199999999999999" hidden="1" x14ac:dyDescent="0.2"/>
    <row r="50346" ht="10.199999999999999" hidden="1" x14ac:dyDescent="0.2"/>
    <row r="50347" ht="10.199999999999999" hidden="1" x14ac:dyDescent="0.2"/>
    <row r="50348" ht="10.199999999999999" hidden="1" x14ac:dyDescent="0.2"/>
    <row r="50349" ht="10.199999999999999" hidden="1" x14ac:dyDescent="0.2"/>
    <row r="50350" ht="10.199999999999999" hidden="1" x14ac:dyDescent="0.2"/>
    <row r="50351" ht="10.199999999999999" hidden="1" x14ac:dyDescent="0.2"/>
    <row r="50352" ht="10.199999999999999" hidden="1" x14ac:dyDescent="0.2"/>
    <row r="50353" ht="10.199999999999999" hidden="1" x14ac:dyDescent="0.2"/>
    <row r="50354" ht="10.199999999999999" hidden="1" x14ac:dyDescent="0.2"/>
    <row r="50355" ht="10.199999999999999" hidden="1" x14ac:dyDescent="0.2"/>
    <row r="50356" ht="10.199999999999999" hidden="1" x14ac:dyDescent="0.2"/>
    <row r="50357" ht="10.199999999999999" hidden="1" x14ac:dyDescent="0.2"/>
    <row r="50358" ht="10.199999999999999" hidden="1" x14ac:dyDescent="0.2"/>
    <row r="50359" ht="10.199999999999999" hidden="1" x14ac:dyDescent="0.2"/>
    <row r="50360" ht="10.199999999999999" hidden="1" x14ac:dyDescent="0.2"/>
    <row r="50361" ht="10.199999999999999" hidden="1" x14ac:dyDescent="0.2"/>
    <row r="50362" ht="10.199999999999999" hidden="1" x14ac:dyDescent="0.2"/>
    <row r="50363" ht="10.199999999999999" hidden="1" x14ac:dyDescent="0.2"/>
    <row r="50364" ht="10.199999999999999" hidden="1" x14ac:dyDescent="0.2"/>
    <row r="50365" ht="10.199999999999999" hidden="1" x14ac:dyDescent="0.2"/>
    <row r="50366" ht="10.199999999999999" hidden="1" x14ac:dyDescent="0.2"/>
    <row r="50367" ht="10.199999999999999" hidden="1" x14ac:dyDescent="0.2"/>
    <row r="50368" ht="10.199999999999999" hidden="1" x14ac:dyDescent="0.2"/>
    <row r="50369" ht="10.199999999999999" hidden="1" x14ac:dyDescent="0.2"/>
    <row r="50370" ht="10.199999999999999" hidden="1" x14ac:dyDescent="0.2"/>
    <row r="50371" ht="10.199999999999999" hidden="1" x14ac:dyDescent="0.2"/>
    <row r="50372" ht="10.199999999999999" hidden="1" x14ac:dyDescent="0.2"/>
    <row r="50373" ht="10.199999999999999" hidden="1" x14ac:dyDescent="0.2"/>
    <row r="50374" ht="10.199999999999999" hidden="1" x14ac:dyDescent="0.2"/>
    <row r="50375" ht="10.199999999999999" hidden="1" x14ac:dyDescent="0.2"/>
    <row r="50376" ht="10.199999999999999" hidden="1" x14ac:dyDescent="0.2"/>
    <row r="50377" ht="10.199999999999999" hidden="1" x14ac:dyDescent="0.2"/>
    <row r="50378" ht="10.199999999999999" hidden="1" x14ac:dyDescent="0.2"/>
    <row r="50379" ht="10.199999999999999" hidden="1" x14ac:dyDescent="0.2"/>
    <row r="50380" ht="10.199999999999999" hidden="1" x14ac:dyDescent="0.2"/>
    <row r="50381" ht="10.199999999999999" hidden="1" x14ac:dyDescent="0.2"/>
    <row r="50382" ht="10.199999999999999" hidden="1" x14ac:dyDescent="0.2"/>
    <row r="50383" ht="10.199999999999999" hidden="1" x14ac:dyDescent="0.2"/>
    <row r="50384" ht="10.199999999999999" hidden="1" x14ac:dyDescent="0.2"/>
    <row r="50385" ht="10.199999999999999" hidden="1" x14ac:dyDescent="0.2"/>
    <row r="50386" ht="10.199999999999999" hidden="1" x14ac:dyDescent="0.2"/>
    <row r="50387" ht="10.199999999999999" hidden="1" x14ac:dyDescent="0.2"/>
    <row r="50388" ht="10.199999999999999" hidden="1" x14ac:dyDescent="0.2"/>
    <row r="50389" ht="10.199999999999999" hidden="1" x14ac:dyDescent="0.2"/>
    <row r="50390" ht="10.199999999999999" hidden="1" x14ac:dyDescent="0.2"/>
    <row r="50391" ht="10.199999999999999" hidden="1" x14ac:dyDescent="0.2"/>
    <row r="50392" ht="10.199999999999999" hidden="1" x14ac:dyDescent="0.2"/>
    <row r="50393" ht="10.199999999999999" hidden="1" x14ac:dyDescent="0.2"/>
    <row r="50394" ht="10.199999999999999" hidden="1" x14ac:dyDescent="0.2"/>
    <row r="50395" ht="10.199999999999999" hidden="1" x14ac:dyDescent="0.2"/>
    <row r="50396" ht="10.199999999999999" hidden="1" x14ac:dyDescent="0.2"/>
    <row r="50397" ht="10.199999999999999" hidden="1" x14ac:dyDescent="0.2"/>
    <row r="50398" ht="10.199999999999999" hidden="1" x14ac:dyDescent="0.2"/>
    <row r="50399" ht="10.199999999999999" hidden="1" x14ac:dyDescent="0.2"/>
    <row r="50400" ht="10.199999999999999" hidden="1" x14ac:dyDescent="0.2"/>
    <row r="50401" ht="10.199999999999999" hidden="1" x14ac:dyDescent="0.2"/>
    <row r="50402" ht="10.199999999999999" hidden="1" x14ac:dyDescent="0.2"/>
    <row r="50403" ht="10.199999999999999" hidden="1" x14ac:dyDescent="0.2"/>
    <row r="50404" ht="10.199999999999999" hidden="1" x14ac:dyDescent="0.2"/>
    <row r="50405" ht="10.199999999999999" hidden="1" x14ac:dyDescent="0.2"/>
    <row r="50406" ht="10.199999999999999" hidden="1" x14ac:dyDescent="0.2"/>
    <row r="50407" ht="10.199999999999999" hidden="1" x14ac:dyDescent="0.2"/>
    <row r="50408" ht="10.199999999999999" hidden="1" x14ac:dyDescent="0.2"/>
    <row r="50409" ht="10.199999999999999" hidden="1" x14ac:dyDescent="0.2"/>
    <row r="50410" ht="10.199999999999999" hidden="1" x14ac:dyDescent="0.2"/>
    <row r="50411" ht="10.199999999999999" hidden="1" x14ac:dyDescent="0.2"/>
    <row r="50412" ht="10.199999999999999" hidden="1" x14ac:dyDescent="0.2"/>
    <row r="50413" ht="10.199999999999999" hidden="1" x14ac:dyDescent="0.2"/>
    <row r="50414" ht="10.199999999999999" hidden="1" x14ac:dyDescent="0.2"/>
    <row r="50415" ht="10.199999999999999" hidden="1" x14ac:dyDescent="0.2"/>
    <row r="50416" ht="10.199999999999999" hidden="1" x14ac:dyDescent="0.2"/>
    <row r="50417" ht="10.199999999999999" hidden="1" x14ac:dyDescent="0.2"/>
    <row r="50418" ht="10.199999999999999" hidden="1" x14ac:dyDescent="0.2"/>
    <row r="50419" ht="10.199999999999999" hidden="1" x14ac:dyDescent="0.2"/>
    <row r="50420" ht="10.199999999999999" hidden="1" x14ac:dyDescent="0.2"/>
    <row r="50421" ht="10.199999999999999" hidden="1" x14ac:dyDescent="0.2"/>
    <row r="50422" ht="10.199999999999999" hidden="1" x14ac:dyDescent="0.2"/>
    <row r="50423" ht="10.199999999999999" hidden="1" x14ac:dyDescent="0.2"/>
    <row r="50424" ht="10.199999999999999" hidden="1" x14ac:dyDescent="0.2"/>
    <row r="50425" ht="10.199999999999999" hidden="1" x14ac:dyDescent="0.2"/>
    <row r="50426" ht="10.199999999999999" hidden="1" x14ac:dyDescent="0.2"/>
    <row r="50427" ht="10.199999999999999" hidden="1" x14ac:dyDescent="0.2"/>
    <row r="50428" ht="10.199999999999999" hidden="1" x14ac:dyDescent="0.2"/>
    <row r="50429" ht="10.199999999999999" hidden="1" x14ac:dyDescent="0.2"/>
    <row r="50430" ht="10.199999999999999" hidden="1" x14ac:dyDescent="0.2"/>
    <row r="50431" ht="10.199999999999999" hidden="1" x14ac:dyDescent="0.2"/>
    <row r="50432" ht="10.199999999999999" hidden="1" x14ac:dyDescent="0.2"/>
    <row r="50433" ht="10.199999999999999" hidden="1" x14ac:dyDescent="0.2"/>
    <row r="50434" ht="10.199999999999999" hidden="1" x14ac:dyDescent="0.2"/>
    <row r="50435" ht="10.199999999999999" hidden="1" x14ac:dyDescent="0.2"/>
    <row r="50436" ht="10.199999999999999" hidden="1" x14ac:dyDescent="0.2"/>
    <row r="50437" ht="10.199999999999999" hidden="1" x14ac:dyDescent="0.2"/>
    <row r="50438" ht="10.199999999999999" hidden="1" x14ac:dyDescent="0.2"/>
    <row r="50439" ht="10.199999999999999" hidden="1" x14ac:dyDescent="0.2"/>
    <row r="50440" ht="10.199999999999999" hidden="1" x14ac:dyDescent="0.2"/>
    <row r="50441" ht="10.199999999999999" hidden="1" x14ac:dyDescent="0.2"/>
    <row r="50442" ht="10.199999999999999" hidden="1" x14ac:dyDescent="0.2"/>
    <row r="50443" ht="10.199999999999999" hidden="1" x14ac:dyDescent="0.2"/>
    <row r="50444" ht="10.199999999999999" hidden="1" x14ac:dyDescent="0.2"/>
    <row r="50445" ht="10.199999999999999" hidden="1" x14ac:dyDescent="0.2"/>
    <row r="50446" ht="10.199999999999999" hidden="1" x14ac:dyDescent="0.2"/>
    <row r="50447" ht="10.199999999999999" hidden="1" x14ac:dyDescent="0.2"/>
    <row r="50448" ht="10.199999999999999" hidden="1" x14ac:dyDescent="0.2"/>
    <row r="50449" ht="10.199999999999999" hidden="1" x14ac:dyDescent="0.2"/>
    <row r="50450" ht="10.199999999999999" hidden="1" x14ac:dyDescent="0.2"/>
    <row r="50451" ht="10.199999999999999" hidden="1" x14ac:dyDescent="0.2"/>
    <row r="50452" ht="10.199999999999999" hidden="1" x14ac:dyDescent="0.2"/>
    <row r="50453" ht="10.199999999999999" hidden="1" x14ac:dyDescent="0.2"/>
    <row r="50454" ht="10.199999999999999" hidden="1" x14ac:dyDescent="0.2"/>
    <row r="50455" ht="10.199999999999999" hidden="1" x14ac:dyDescent="0.2"/>
    <row r="50456" ht="10.199999999999999" hidden="1" x14ac:dyDescent="0.2"/>
    <row r="50457" ht="10.199999999999999" hidden="1" x14ac:dyDescent="0.2"/>
    <row r="50458" ht="10.199999999999999" hidden="1" x14ac:dyDescent="0.2"/>
    <row r="50459" ht="10.199999999999999" hidden="1" x14ac:dyDescent="0.2"/>
    <row r="50460" ht="10.199999999999999" hidden="1" x14ac:dyDescent="0.2"/>
    <row r="50461" ht="10.199999999999999" hidden="1" x14ac:dyDescent="0.2"/>
    <row r="50462" ht="10.199999999999999" hidden="1" x14ac:dyDescent="0.2"/>
    <row r="50463" ht="10.199999999999999" hidden="1" x14ac:dyDescent="0.2"/>
    <row r="50464" ht="10.199999999999999" hidden="1" x14ac:dyDescent="0.2"/>
    <row r="50465" ht="10.199999999999999" hidden="1" x14ac:dyDescent="0.2"/>
    <row r="50466" ht="10.199999999999999" hidden="1" x14ac:dyDescent="0.2"/>
    <row r="50467" ht="10.199999999999999" hidden="1" x14ac:dyDescent="0.2"/>
    <row r="50468" ht="10.199999999999999" hidden="1" x14ac:dyDescent="0.2"/>
    <row r="50469" ht="10.199999999999999" hidden="1" x14ac:dyDescent="0.2"/>
    <row r="50470" ht="10.199999999999999" hidden="1" x14ac:dyDescent="0.2"/>
    <row r="50471" ht="10.199999999999999" hidden="1" x14ac:dyDescent="0.2"/>
    <row r="50472" ht="10.199999999999999" hidden="1" x14ac:dyDescent="0.2"/>
    <row r="50473" ht="10.199999999999999" hidden="1" x14ac:dyDescent="0.2"/>
    <row r="50474" ht="10.199999999999999" hidden="1" x14ac:dyDescent="0.2"/>
    <row r="50475" ht="10.199999999999999" hidden="1" x14ac:dyDescent="0.2"/>
    <row r="50476" ht="10.199999999999999" hidden="1" x14ac:dyDescent="0.2"/>
    <row r="50477" ht="10.199999999999999" hidden="1" x14ac:dyDescent="0.2"/>
    <row r="50478" ht="10.199999999999999" hidden="1" x14ac:dyDescent="0.2"/>
    <row r="50479" ht="10.199999999999999" hidden="1" x14ac:dyDescent="0.2"/>
    <row r="50480" ht="10.199999999999999" hidden="1" x14ac:dyDescent="0.2"/>
    <row r="50481" ht="10.199999999999999" hidden="1" x14ac:dyDescent="0.2"/>
    <row r="50482" ht="10.199999999999999" hidden="1" x14ac:dyDescent="0.2"/>
    <row r="50483" ht="10.199999999999999" hidden="1" x14ac:dyDescent="0.2"/>
    <row r="50484" ht="10.199999999999999" hidden="1" x14ac:dyDescent="0.2"/>
    <row r="50485" ht="10.199999999999999" hidden="1" x14ac:dyDescent="0.2"/>
    <row r="50486" ht="10.199999999999999" hidden="1" x14ac:dyDescent="0.2"/>
    <row r="50487" ht="10.199999999999999" hidden="1" x14ac:dyDescent="0.2"/>
    <row r="50488" ht="10.199999999999999" hidden="1" x14ac:dyDescent="0.2"/>
    <row r="50489" ht="10.199999999999999" hidden="1" x14ac:dyDescent="0.2"/>
    <row r="50490" ht="10.199999999999999" hidden="1" x14ac:dyDescent="0.2"/>
    <row r="50491" ht="10.199999999999999" hidden="1" x14ac:dyDescent="0.2"/>
    <row r="50492" ht="10.199999999999999" hidden="1" x14ac:dyDescent="0.2"/>
    <row r="50493" ht="10.199999999999999" hidden="1" x14ac:dyDescent="0.2"/>
    <row r="50494" ht="10.199999999999999" hidden="1" x14ac:dyDescent="0.2"/>
    <row r="50495" ht="10.199999999999999" hidden="1" x14ac:dyDescent="0.2"/>
    <row r="50496" ht="10.199999999999999" hidden="1" x14ac:dyDescent="0.2"/>
    <row r="50497" ht="10.199999999999999" hidden="1" x14ac:dyDescent="0.2"/>
    <row r="50498" ht="10.199999999999999" hidden="1" x14ac:dyDescent="0.2"/>
    <row r="50499" ht="10.199999999999999" hidden="1" x14ac:dyDescent="0.2"/>
    <row r="50500" ht="10.199999999999999" hidden="1" x14ac:dyDescent="0.2"/>
    <row r="50501" ht="10.199999999999999" hidden="1" x14ac:dyDescent="0.2"/>
    <row r="50502" ht="10.199999999999999" hidden="1" x14ac:dyDescent="0.2"/>
    <row r="50503" ht="10.199999999999999" hidden="1" x14ac:dyDescent="0.2"/>
    <row r="50504" ht="10.199999999999999" hidden="1" x14ac:dyDescent="0.2"/>
    <row r="50505" ht="10.199999999999999" hidden="1" x14ac:dyDescent="0.2"/>
    <row r="50506" ht="10.199999999999999" hidden="1" x14ac:dyDescent="0.2"/>
    <row r="50507" ht="10.199999999999999" hidden="1" x14ac:dyDescent="0.2"/>
    <row r="50508" ht="10.199999999999999" hidden="1" x14ac:dyDescent="0.2"/>
    <row r="50509" ht="10.199999999999999" hidden="1" x14ac:dyDescent="0.2"/>
    <row r="50510" ht="10.199999999999999" hidden="1" x14ac:dyDescent="0.2"/>
    <row r="50511" ht="10.199999999999999" hidden="1" x14ac:dyDescent="0.2"/>
    <row r="50512" ht="10.199999999999999" hidden="1" x14ac:dyDescent="0.2"/>
    <row r="50513" ht="10.199999999999999" hidden="1" x14ac:dyDescent="0.2"/>
    <row r="50514" ht="10.199999999999999" hidden="1" x14ac:dyDescent="0.2"/>
    <row r="50515" ht="10.199999999999999" hidden="1" x14ac:dyDescent="0.2"/>
    <row r="50516" ht="10.199999999999999" hidden="1" x14ac:dyDescent="0.2"/>
    <row r="50517" ht="10.199999999999999" hidden="1" x14ac:dyDescent="0.2"/>
    <row r="50518" ht="10.199999999999999" hidden="1" x14ac:dyDescent="0.2"/>
    <row r="50519" ht="10.199999999999999" hidden="1" x14ac:dyDescent="0.2"/>
    <row r="50520" ht="10.199999999999999" hidden="1" x14ac:dyDescent="0.2"/>
    <row r="50521" ht="10.199999999999999" hidden="1" x14ac:dyDescent="0.2"/>
    <row r="50522" ht="10.199999999999999" hidden="1" x14ac:dyDescent="0.2"/>
    <row r="50523" ht="10.199999999999999" hidden="1" x14ac:dyDescent="0.2"/>
    <row r="50524" ht="10.199999999999999" hidden="1" x14ac:dyDescent="0.2"/>
    <row r="50525" ht="10.199999999999999" hidden="1" x14ac:dyDescent="0.2"/>
    <row r="50526" ht="10.199999999999999" hidden="1" x14ac:dyDescent="0.2"/>
    <row r="50527" ht="10.199999999999999" hidden="1" x14ac:dyDescent="0.2"/>
    <row r="50528" ht="10.199999999999999" hidden="1" x14ac:dyDescent="0.2"/>
    <row r="50529" ht="10.199999999999999" hidden="1" x14ac:dyDescent="0.2"/>
    <row r="50530" ht="10.199999999999999" hidden="1" x14ac:dyDescent="0.2"/>
    <row r="50531" ht="10.199999999999999" hidden="1" x14ac:dyDescent="0.2"/>
    <row r="50532" ht="10.199999999999999" hidden="1" x14ac:dyDescent="0.2"/>
    <row r="50533" ht="10.199999999999999" hidden="1" x14ac:dyDescent="0.2"/>
    <row r="50534" ht="10.199999999999999" hidden="1" x14ac:dyDescent="0.2"/>
    <row r="50535" ht="10.199999999999999" hidden="1" x14ac:dyDescent="0.2"/>
    <row r="50536" ht="10.199999999999999" hidden="1" x14ac:dyDescent="0.2"/>
    <row r="50537" ht="10.199999999999999" hidden="1" x14ac:dyDescent="0.2"/>
    <row r="50538" ht="10.199999999999999" hidden="1" x14ac:dyDescent="0.2"/>
    <row r="50539" ht="10.199999999999999" hidden="1" x14ac:dyDescent="0.2"/>
    <row r="50540" ht="10.199999999999999" hidden="1" x14ac:dyDescent="0.2"/>
    <row r="50541" ht="10.199999999999999" hidden="1" x14ac:dyDescent="0.2"/>
    <row r="50542" ht="10.199999999999999" hidden="1" x14ac:dyDescent="0.2"/>
    <row r="50543" ht="10.199999999999999" hidden="1" x14ac:dyDescent="0.2"/>
    <row r="50544" ht="10.199999999999999" hidden="1" x14ac:dyDescent="0.2"/>
    <row r="50545" ht="10.199999999999999" hidden="1" x14ac:dyDescent="0.2"/>
    <row r="50546" ht="10.199999999999999" hidden="1" x14ac:dyDescent="0.2"/>
    <row r="50547" ht="10.199999999999999" hidden="1" x14ac:dyDescent="0.2"/>
    <row r="50548" ht="10.199999999999999" hidden="1" x14ac:dyDescent="0.2"/>
    <row r="50549" ht="10.199999999999999" hidden="1" x14ac:dyDescent="0.2"/>
    <row r="50550" ht="10.199999999999999" hidden="1" x14ac:dyDescent="0.2"/>
    <row r="50551" ht="10.199999999999999" hidden="1" x14ac:dyDescent="0.2"/>
    <row r="50552" ht="10.199999999999999" hidden="1" x14ac:dyDescent="0.2"/>
    <row r="50553" ht="10.199999999999999" hidden="1" x14ac:dyDescent="0.2"/>
    <row r="50554" ht="10.199999999999999" hidden="1" x14ac:dyDescent="0.2"/>
    <row r="50555" ht="10.199999999999999" hidden="1" x14ac:dyDescent="0.2"/>
    <row r="50556" ht="10.199999999999999" hidden="1" x14ac:dyDescent="0.2"/>
    <row r="50557" ht="10.199999999999999" hidden="1" x14ac:dyDescent="0.2"/>
    <row r="50558" ht="10.199999999999999" hidden="1" x14ac:dyDescent="0.2"/>
    <row r="50559" ht="10.199999999999999" hidden="1" x14ac:dyDescent="0.2"/>
    <row r="50560" ht="10.199999999999999" hidden="1" x14ac:dyDescent="0.2"/>
    <row r="50561" ht="10.199999999999999" hidden="1" x14ac:dyDescent="0.2"/>
    <row r="50562" ht="10.199999999999999" hidden="1" x14ac:dyDescent="0.2"/>
    <row r="50563" ht="10.199999999999999" hidden="1" x14ac:dyDescent="0.2"/>
    <row r="50564" ht="10.199999999999999" hidden="1" x14ac:dyDescent="0.2"/>
    <row r="50565" ht="10.199999999999999" hidden="1" x14ac:dyDescent="0.2"/>
    <row r="50566" ht="10.199999999999999" hidden="1" x14ac:dyDescent="0.2"/>
    <row r="50567" ht="10.199999999999999" hidden="1" x14ac:dyDescent="0.2"/>
    <row r="50568" ht="10.199999999999999" hidden="1" x14ac:dyDescent="0.2"/>
    <row r="50569" ht="10.199999999999999" hidden="1" x14ac:dyDescent="0.2"/>
    <row r="50570" ht="10.199999999999999" hidden="1" x14ac:dyDescent="0.2"/>
    <row r="50571" ht="10.199999999999999" hidden="1" x14ac:dyDescent="0.2"/>
    <row r="50572" ht="10.199999999999999" hidden="1" x14ac:dyDescent="0.2"/>
    <row r="50573" ht="10.199999999999999" hidden="1" x14ac:dyDescent="0.2"/>
    <row r="50574" ht="10.199999999999999" hidden="1" x14ac:dyDescent="0.2"/>
    <row r="50575" ht="10.199999999999999" hidden="1" x14ac:dyDescent="0.2"/>
    <row r="50576" ht="10.199999999999999" hidden="1" x14ac:dyDescent="0.2"/>
    <row r="50577" ht="10.199999999999999" hidden="1" x14ac:dyDescent="0.2"/>
    <row r="50578" ht="10.199999999999999" hidden="1" x14ac:dyDescent="0.2"/>
    <row r="50579" ht="10.199999999999999" hidden="1" x14ac:dyDescent="0.2"/>
    <row r="50580" ht="10.199999999999999" hidden="1" x14ac:dyDescent="0.2"/>
    <row r="50581" ht="10.199999999999999" hidden="1" x14ac:dyDescent="0.2"/>
    <row r="50582" ht="10.199999999999999" hidden="1" x14ac:dyDescent="0.2"/>
    <row r="50583" ht="10.199999999999999" hidden="1" x14ac:dyDescent="0.2"/>
    <row r="50584" ht="10.199999999999999" hidden="1" x14ac:dyDescent="0.2"/>
    <row r="50585" ht="10.199999999999999" hidden="1" x14ac:dyDescent="0.2"/>
    <row r="50586" ht="10.199999999999999" hidden="1" x14ac:dyDescent="0.2"/>
    <row r="50587" ht="10.199999999999999" hidden="1" x14ac:dyDescent="0.2"/>
    <row r="50588" ht="10.199999999999999" hidden="1" x14ac:dyDescent="0.2"/>
    <row r="50589" ht="10.199999999999999" hidden="1" x14ac:dyDescent="0.2"/>
    <row r="50590" ht="10.199999999999999" hidden="1" x14ac:dyDescent="0.2"/>
    <row r="50591" ht="10.199999999999999" hidden="1" x14ac:dyDescent="0.2"/>
    <row r="50592" ht="10.199999999999999" hidden="1" x14ac:dyDescent="0.2"/>
    <row r="50593" ht="10.199999999999999" hidden="1" x14ac:dyDescent="0.2"/>
    <row r="50594" ht="10.199999999999999" hidden="1" x14ac:dyDescent="0.2"/>
    <row r="50595" ht="10.199999999999999" hidden="1" x14ac:dyDescent="0.2"/>
    <row r="50596" ht="10.199999999999999" hidden="1" x14ac:dyDescent="0.2"/>
    <row r="50597" ht="10.199999999999999" hidden="1" x14ac:dyDescent="0.2"/>
    <row r="50598" ht="10.199999999999999" hidden="1" x14ac:dyDescent="0.2"/>
    <row r="50599" ht="10.199999999999999" hidden="1" x14ac:dyDescent="0.2"/>
    <row r="50600" ht="10.199999999999999" hidden="1" x14ac:dyDescent="0.2"/>
    <row r="50601" ht="10.199999999999999" hidden="1" x14ac:dyDescent="0.2"/>
    <row r="50602" ht="10.199999999999999" hidden="1" x14ac:dyDescent="0.2"/>
    <row r="50603" ht="10.199999999999999" hidden="1" x14ac:dyDescent="0.2"/>
    <row r="50604" ht="10.199999999999999" hidden="1" x14ac:dyDescent="0.2"/>
    <row r="50605" ht="10.199999999999999" hidden="1" x14ac:dyDescent="0.2"/>
    <row r="50606" ht="10.199999999999999" hidden="1" x14ac:dyDescent="0.2"/>
    <row r="50607" ht="10.199999999999999" hidden="1" x14ac:dyDescent="0.2"/>
    <row r="50608" ht="10.199999999999999" hidden="1" x14ac:dyDescent="0.2"/>
    <row r="50609" ht="10.199999999999999" hidden="1" x14ac:dyDescent="0.2"/>
    <row r="50610" ht="10.199999999999999" hidden="1" x14ac:dyDescent="0.2"/>
    <row r="50611" ht="10.199999999999999" hidden="1" x14ac:dyDescent="0.2"/>
    <row r="50612" ht="10.199999999999999" hidden="1" x14ac:dyDescent="0.2"/>
    <row r="50613" ht="10.199999999999999" hidden="1" x14ac:dyDescent="0.2"/>
    <row r="50614" ht="10.199999999999999" hidden="1" x14ac:dyDescent="0.2"/>
    <row r="50615" ht="10.199999999999999" hidden="1" x14ac:dyDescent="0.2"/>
    <row r="50616" ht="10.199999999999999" hidden="1" x14ac:dyDescent="0.2"/>
    <row r="50617" ht="10.199999999999999" hidden="1" x14ac:dyDescent="0.2"/>
    <row r="50618" ht="10.199999999999999" hidden="1" x14ac:dyDescent="0.2"/>
    <row r="50619" ht="10.199999999999999" hidden="1" x14ac:dyDescent="0.2"/>
    <row r="50620" ht="10.199999999999999" hidden="1" x14ac:dyDescent="0.2"/>
    <row r="50621" ht="10.199999999999999" hidden="1" x14ac:dyDescent="0.2"/>
    <row r="50622" ht="10.199999999999999" hidden="1" x14ac:dyDescent="0.2"/>
    <row r="50623" ht="10.199999999999999" hidden="1" x14ac:dyDescent="0.2"/>
    <row r="50624" ht="10.199999999999999" hidden="1" x14ac:dyDescent="0.2"/>
    <row r="50625" ht="10.199999999999999" hidden="1" x14ac:dyDescent="0.2"/>
    <row r="50626" ht="10.199999999999999" hidden="1" x14ac:dyDescent="0.2"/>
    <row r="50627" ht="10.199999999999999" hidden="1" x14ac:dyDescent="0.2"/>
    <row r="50628" ht="10.199999999999999" hidden="1" x14ac:dyDescent="0.2"/>
    <row r="50629" ht="10.199999999999999" hidden="1" x14ac:dyDescent="0.2"/>
    <row r="50630" ht="10.199999999999999" hidden="1" x14ac:dyDescent="0.2"/>
    <row r="50631" ht="10.199999999999999" hidden="1" x14ac:dyDescent="0.2"/>
    <row r="50632" ht="10.199999999999999" hidden="1" x14ac:dyDescent="0.2"/>
    <row r="50633" ht="10.199999999999999" hidden="1" x14ac:dyDescent="0.2"/>
    <row r="50634" ht="10.199999999999999" hidden="1" x14ac:dyDescent="0.2"/>
    <row r="50635" ht="10.199999999999999" hidden="1" x14ac:dyDescent="0.2"/>
    <row r="50636" ht="10.199999999999999" hidden="1" x14ac:dyDescent="0.2"/>
    <row r="50637" ht="10.199999999999999" hidden="1" x14ac:dyDescent="0.2"/>
    <row r="50638" ht="10.199999999999999" hidden="1" x14ac:dyDescent="0.2"/>
    <row r="50639" ht="10.199999999999999" hidden="1" x14ac:dyDescent="0.2"/>
    <row r="50640" ht="10.199999999999999" hidden="1" x14ac:dyDescent="0.2"/>
    <row r="50641" ht="10.199999999999999" hidden="1" x14ac:dyDescent="0.2"/>
    <row r="50642" ht="10.199999999999999" hidden="1" x14ac:dyDescent="0.2"/>
    <row r="50643" ht="10.199999999999999" hidden="1" x14ac:dyDescent="0.2"/>
    <row r="50644" ht="10.199999999999999" hidden="1" x14ac:dyDescent="0.2"/>
    <row r="50645" ht="10.199999999999999" hidden="1" x14ac:dyDescent="0.2"/>
    <row r="50646" ht="10.199999999999999" hidden="1" x14ac:dyDescent="0.2"/>
    <row r="50647" ht="10.199999999999999" hidden="1" x14ac:dyDescent="0.2"/>
    <row r="50648" ht="10.199999999999999" hidden="1" x14ac:dyDescent="0.2"/>
    <row r="50649" ht="10.199999999999999" hidden="1" x14ac:dyDescent="0.2"/>
    <row r="50650" ht="10.199999999999999" hidden="1" x14ac:dyDescent="0.2"/>
    <row r="50651" ht="10.199999999999999" hidden="1" x14ac:dyDescent="0.2"/>
    <row r="50652" ht="10.199999999999999" hidden="1" x14ac:dyDescent="0.2"/>
    <row r="50653" ht="10.199999999999999" hidden="1" x14ac:dyDescent="0.2"/>
    <row r="50654" ht="10.199999999999999" hidden="1" x14ac:dyDescent="0.2"/>
    <row r="50655" ht="10.199999999999999" hidden="1" x14ac:dyDescent="0.2"/>
    <row r="50656" ht="10.199999999999999" hidden="1" x14ac:dyDescent="0.2"/>
    <row r="50657" ht="10.199999999999999" hidden="1" x14ac:dyDescent="0.2"/>
    <row r="50658" ht="10.199999999999999" hidden="1" x14ac:dyDescent="0.2"/>
    <row r="50659" ht="10.199999999999999" hidden="1" x14ac:dyDescent="0.2"/>
    <row r="50660" ht="10.199999999999999" hidden="1" x14ac:dyDescent="0.2"/>
    <row r="50661" ht="10.199999999999999" hidden="1" x14ac:dyDescent="0.2"/>
    <row r="50662" ht="10.199999999999999" hidden="1" x14ac:dyDescent="0.2"/>
    <row r="50663" ht="10.199999999999999" hidden="1" x14ac:dyDescent="0.2"/>
    <row r="50664" ht="10.199999999999999" hidden="1" x14ac:dyDescent="0.2"/>
    <row r="50665" ht="10.199999999999999" hidden="1" x14ac:dyDescent="0.2"/>
    <row r="50666" ht="10.199999999999999" hidden="1" x14ac:dyDescent="0.2"/>
    <row r="50667" ht="10.199999999999999" hidden="1" x14ac:dyDescent="0.2"/>
    <row r="50668" ht="10.199999999999999" hidden="1" x14ac:dyDescent="0.2"/>
    <row r="50669" ht="10.199999999999999" hidden="1" x14ac:dyDescent="0.2"/>
    <row r="50670" ht="10.199999999999999" hidden="1" x14ac:dyDescent="0.2"/>
    <row r="50671" ht="10.199999999999999" hidden="1" x14ac:dyDescent="0.2"/>
    <row r="50672" ht="10.199999999999999" hidden="1" x14ac:dyDescent="0.2"/>
    <row r="50673" ht="10.199999999999999" hidden="1" x14ac:dyDescent="0.2"/>
    <row r="50674" ht="10.199999999999999" hidden="1" x14ac:dyDescent="0.2"/>
    <row r="50675" ht="10.199999999999999" hidden="1" x14ac:dyDescent="0.2"/>
    <row r="50676" ht="10.199999999999999" hidden="1" x14ac:dyDescent="0.2"/>
    <row r="50677" ht="10.199999999999999" hidden="1" x14ac:dyDescent="0.2"/>
    <row r="50678" ht="10.199999999999999" hidden="1" x14ac:dyDescent="0.2"/>
    <row r="50679" ht="10.199999999999999" hidden="1" x14ac:dyDescent="0.2"/>
    <row r="50680" ht="10.199999999999999" hidden="1" x14ac:dyDescent="0.2"/>
    <row r="50681" ht="10.199999999999999" hidden="1" x14ac:dyDescent="0.2"/>
    <row r="50682" ht="10.199999999999999" hidden="1" x14ac:dyDescent="0.2"/>
    <row r="50683" ht="10.199999999999999" hidden="1" x14ac:dyDescent="0.2"/>
    <row r="50684" ht="10.199999999999999" hidden="1" x14ac:dyDescent="0.2"/>
    <row r="50685" ht="10.199999999999999" hidden="1" x14ac:dyDescent="0.2"/>
    <row r="50686" ht="10.199999999999999" hidden="1" x14ac:dyDescent="0.2"/>
    <row r="50687" ht="10.199999999999999" hidden="1" x14ac:dyDescent="0.2"/>
    <row r="50688" ht="10.199999999999999" hidden="1" x14ac:dyDescent="0.2"/>
    <row r="50689" ht="10.199999999999999" hidden="1" x14ac:dyDescent="0.2"/>
    <row r="50690" ht="10.199999999999999" hidden="1" x14ac:dyDescent="0.2"/>
    <row r="50691" ht="10.199999999999999" hidden="1" x14ac:dyDescent="0.2"/>
    <row r="50692" ht="10.199999999999999" hidden="1" x14ac:dyDescent="0.2"/>
    <row r="50693" ht="10.199999999999999" hidden="1" x14ac:dyDescent="0.2"/>
    <row r="50694" ht="10.199999999999999" hidden="1" x14ac:dyDescent="0.2"/>
    <row r="50695" ht="10.199999999999999" hidden="1" x14ac:dyDescent="0.2"/>
    <row r="50696" ht="10.199999999999999" hidden="1" x14ac:dyDescent="0.2"/>
    <row r="50697" ht="10.199999999999999" hidden="1" x14ac:dyDescent="0.2"/>
    <row r="50698" ht="10.199999999999999" hidden="1" x14ac:dyDescent="0.2"/>
    <row r="50699" ht="10.199999999999999" hidden="1" x14ac:dyDescent="0.2"/>
    <row r="50700" ht="10.199999999999999" hidden="1" x14ac:dyDescent="0.2"/>
    <row r="50701" ht="10.199999999999999" hidden="1" x14ac:dyDescent="0.2"/>
    <row r="50702" ht="10.199999999999999" hidden="1" x14ac:dyDescent="0.2"/>
    <row r="50703" ht="10.199999999999999" hidden="1" x14ac:dyDescent="0.2"/>
    <row r="50704" ht="10.199999999999999" hidden="1" x14ac:dyDescent="0.2"/>
    <row r="50705" ht="10.199999999999999" hidden="1" x14ac:dyDescent="0.2"/>
    <row r="50706" ht="10.199999999999999" hidden="1" x14ac:dyDescent="0.2"/>
    <row r="50707" ht="10.199999999999999" hidden="1" x14ac:dyDescent="0.2"/>
    <row r="50708" ht="10.199999999999999" hidden="1" x14ac:dyDescent="0.2"/>
    <row r="50709" ht="10.199999999999999" hidden="1" x14ac:dyDescent="0.2"/>
    <row r="50710" ht="10.199999999999999" hidden="1" x14ac:dyDescent="0.2"/>
    <row r="50711" ht="10.199999999999999" hidden="1" x14ac:dyDescent="0.2"/>
    <row r="50712" ht="10.199999999999999" hidden="1" x14ac:dyDescent="0.2"/>
    <row r="50713" ht="10.199999999999999" hidden="1" x14ac:dyDescent="0.2"/>
    <row r="50714" ht="10.199999999999999" hidden="1" x14ac:dyDescent="0.2"/>
    <row r="50715" ht="10.199999999999999" hidden="1" x14ac:dyDescent="0.2"/>
    <row r="50716" ht="10.199999999999999" hidden="1" x14ac:dyDescent="0.2"/>
    <row r="50717" ht="10.199999999999999" hidden="1" x14ac:dyDescent="0.2"/>
    <row r="50718" ht="10.199999999999999" hidden="1" x14ac:dyDescent="0.2"/>
    <row r="50719" ht="10.199999999999999" hidden="1" x14ac:dyDescent="0.2"/>
    <row r="50720" ht="10.199999999999999" hidden="1" x14ac:dyDescent="0.2"/>
    <row r="50721" ht="10.199999999999999" hidden="1" x14ac:dyDescent="0.2"/>
    <row r="50722" ht="10.199999999999999" hidden="1" x14ac:dyDescent="0.2"/>
    <row r="50723" ht="10.199999999999999" hidden="1" x14ac:dyDescent="0.2"/>
    <row r="50724" ht="10.199999999999999" hidden="1" x14ac:dyDescent="0.2"/>
    <row r="50725" ht="10.199999999999999" hidden="1" x14ac:dyDescent="0.2"/>
    <row r="50726" ht="10.199999999999999" hidden="1" x14ac:dyDescent="0.2"/>
    <row r="50727" ht="10.199999999999999" hidden="1" x14ac:dyDescent="0.2"/>
    <row r="50728" ht="10.199999999999999" hidden="1" x14ac:dyDescent="0.2"/>
    <row r="50729" ht="10.199999999999999" hidden="1" x14ac:dyDescent="0.2"/>
    <row r="50730" ht="10.199999999999999" hidden="1" x14ac:dyDescent="0.2"/>
    <row r="50731" ht="10.199999999999999" hidden="1" x14ac:dyDescent="0.2"/>
    <row r="50732" ht="10.199999999999999" hidden="1" x14ac:dyDescent="0.2"/>
    <row r="50733" ht="10.199999999999999" hidden="1" x14ac:dyDescent="0.2"/>
    <row r="50734" ht="10.199999999999999" hidden="1" x14ac:dyDescent="0.2"/>
    <row r="50735" ht="10.199999999999999" hidden="1" x14ac:dyDescent="0.2"/>
    <row r="50736" ht="10.199999999999999" hidden="1" x14ac:dyDescent="0.2"/>
    <row r="50737" ht="10.199999999999999" hidden="1" x14ac:dyDescent="0.2"/>
    <row r="50738" ht="10.199999999999999" hidden="1" x14ac:dyDescent="0.2"/>
    <row r="50739" ht="10.199999999999999" hidden="1" x14ac:dyDescent="0.2"/>
    <row r="50740" ht="10.199999999999999" hidden="1" x14ac:dyDescent="0.2"/>
    <row r="50741" ht="10.199999999999999" hidden="1" x14ac:dyDescent="0.2"/>
    <row r="50742" ht="10.199999999999999" hidden="1" x14ac:dyDescent="0.2"/>
    <row r="50743" ht="10.199999999999999" hidden="1" x14ac:dyDescent="0.2"/>
    <row r="50744" ht="10.199999999999999" hidden="1" x14ac:dyDescent="0.2"/>
    <row r="50745" ht="10.199999999999999" hidden="1" x14ac:dyDescent="0.2"/>
    <row r="50746" ht="10.199999999999999" hidden="1" x14ac:dyDescent="0.2"/>
    <row r="50747" ht="10.199999999999999" hidden="1" x14ac:dyDescent="0.2"/>
    <row r="50748" ht="10.199999999999999" hidden="1" x14ac:dyDescent="0.2"/>
    <row r="50749" ht="10.199999999999999" hidden="1" x14ac:dyDescent="0.2"/>
    <row r="50750" ht="10.199999999999999" hidden="1" x14ac:dyDescent="0.2"/>
    <row r="50751" ht="10.199999999999999" hidden="1" x14ac:dyDescent="0.2"/>
    <row r="50752" ht="10.199999999999999" hidden="1" x14ac:dyDescent="0.2"/>
    <row r="50753" ht="10.199999999999999" hidden="1" x14ac:dyDescent="0.2"/>
    <row r="50754" ht="10.199999999999999" hidden="1" x14ac:dyDescent="0.2"/>
    <row r="50755" ht="10.199999999999999" hidden="1" x14ac:dyDescent="0.2"/>
    <row r="50756" ht="10.199999999999999" hidden="1" x14ac:dyDescent="0.2"/>
    <row r="50757" ht="10.199999999999999" hidden="1" x14ac:dyDescent="0.2"/>
    <row r="50758" ht="10.199999999999999" hidden="1" x14ac:dyDescent="0.2"/>
    <row r="50759" ht="10.199999999999999" hidden="1" x14ac:dyDescent="0.2"/>
    <row r="50760" ht="10.199999999999999" hidden="1" x14ac:dyDescent="0.2"/>
    <row r="50761" ht="10.199999999999999" hidden="1" x14ac:dyDescent="0.2"/>
    <row r="50762" ht="10.199999999999999" hidden="1" x14ac:dyDescent="0.2"/>
    <row r="50763" ht="10.199999999999999" hidden="1" x14ac:dyDescent="0.2"/>
    <row r="50764" ht="10.199999999999999" hidden="1" x14ac:dyDescent="0.2"/>
    <row r="50765" ht="10.199999999999999" hidden="1" x14ac:dyDescent="0.2"/>
    <row r="50766" ht="10.199999999999999" hidden="1" x14ac:dyDescent="0.2"/>
    <row r="50767" ht="10.199999999999999" hidden="1" x14ac:dyDescent="0.2"/>
    <row r="50768" ht="10.199999999999999" hidden="1" x14ac:dyDescent="0.2"/>
    <row r="50769" ht="10.199999999999999" hidden="1" x14ac:dyDescent="0.2"/>
    <row r="50770" ht="10.199999999999999" hidden="1" x14ac:dyDescent="0.2"/>
    <row r="50771" ht="10.199999999999999" hidden="1" x14ac:dyDescent="0.2"/>
    <row r="50772" ht="10.199999999999999" hidden="1" x14ac:dyDescent="0.2"/>
    <row r="50773" ht="10.199999999999999" hidden="1" x14ac:dyDescent="0.2"/>
    <row r="50774" ht="10.199999999999999" hidden="1" x14ac:dyDescent="0.2"/>
    <row r="50775" ht="10.199999999999999" hidden="1" x14ac:dyDescent="0.2"/>
    <row r="50776" ht="10.199999999999999" hidden="1" x14ac:dyDescent="0.2"/>
    <row r="50777" ht="10.199999999999999" hidden="1" x14ac:dyDescent="0.2"/>
    <row r="50778" ht="10.199999999999999" hidden="1" x14ac:dyDescent="0.2"/>
    <row r="50779" ht="10.199999999999999" hidden="1" x14ac:dyDescent="0.2"/>
    <row r="50780" ht="10.199999999999999" hidden="1" x14ac:dyDescent="0.2"/>
    <row r="50781" ht="10.199999999999999" hidden="1" x14ac:dyDescent="0.2"/>
    <row r="50782" ht="10.199999999999999" hidden="1" x14ac:dyDescent="0.2"/>
    <row r="50783" ht="10.199999999999999" hidden="1" x14ac:dyDescent="0.2"/>
    <row r="50784" ht="10.199999999999999" hidden="1" x14ac:dyDescent="0.2"/>
    <row r="50785" ht="10.199999999999999" hidden="1" x14ac:dyDescent="0.2"/>
    <row r="50786" ht="10.199999999999999" hidden="1" x14ac:dyDescent="0.2"/>
    <row r="50787" ht="10.199999999999999" hidden="1" x14ac:dyDescent="0.2"/>
    <row r="50788" ht="10.199999999999999" hidden="1" x14ac:dyDescent="0.2"/>
    <row r="50789" ht="10.199999999999999" hidden="1" x14ac:dyDescent="0.2"/>
    <row r="50790" ht="10.199999999999999" hidden="1" x14ac:dyDescent="0.2"/>
    <row r="50791" ht="10.199999999999999" hidden="1" x14ac:dyDescent="0.2"/>
    <row r="50792" ht="10.199999999999999" hidden="1" x14ac:dyDescent="0.2"/>
    <row r="50793" ht="10.199999999999999" hidden="1" x14ac:dyDescent="0.2"/>
    <row r="50794" ht="10.199999999999999" hidden="1" x14ac:dyDescent="0.2"/>
    <row r="50795" ht="10.199999999999999" hidden="1" x14ac:dyDescent="0.2"/>
    <row r="50796" ht="10.199999999999999" hidden="1" x14ac:dyDescent="0.2"/>
    <row r="50797" ht="10.199999999999999" hidden="1" x14ac:dyDescent="0.2"/>
    <row r="50798" ht="10.199999999999999" hidden="1" x14ac:dyDescent="0.2"/>
    <row r="50799" ht="10.199999999999999" hidden="1" x14ac:dyDescent="0.2"/>
    <row r="50800" ht="10.199999999999999" hidden="1" x14ac:dyDescent="0.2"/>
    <row r="50801" ht="10.199999999999999" hidden="1" x14ac:dyDescent="0.2"/>
    <row r="50802" ht="10.199999999999999" hidden="1" x14ac:dyDescent="0.2"/>
    <row r="50803" ht="10.199999999999999" hidden="1" x14ac:dyDescent="0.2"/>
    <row r="50804" ht="10.199999999999999" hidden="1" x14ac:dyDescent="0.2"/>
    <row r="50805" ht="10.199999999999999" hidden="1" x14ac:dyDescent="0.2"/>
    <row r="50806" ht="10.199999999999999" hidden="1" x14ac:dyDescent="0.2"/>
    <row r="50807" ht="10.199999999999999" hidden="1" x14ac:dyDescent="0.2"/>
    <row r="50808" ht="10.199999999999999" hidden="1" x14ac:dyDescent="0.2"/>
    <row r="50809" ht="10.199999999999999" hidden="1" x14ac:dyDescent="0.2"/>
    <row r="50810" ht="10.199999999999999" hidden="1" x14ac:dyDescent="0.2"/>
    <row r="50811" ht="10.199999999999999" hidden="1" x14ac:dyDescent="0.2"/>
    <row r="50812" ht="10.199999999999999" hidden="1" x14ac:dyDescent="0.2"/>
    <row r="50813" ht="10.199999999999999" hidden="1" x14ac:dyDescent="0.2"/>
    <row r="50814" ht="10.199999999999999" hidden="1" x14ac:dyDescent="0.2"/>
    <row r="50815" ht="10.199999999999999" hidden="1" x14ac:dyDescent="0.2"/>
    <row r="50816" ht="10.199999999999999" hidden="1" x14ac:dyDescent="0.2"/>
    <row r="50817" ht="10.199999999999999" hidden="1" x14ac:dyDescent="0.2"/>
    <row r="50818" ht="10.199999999999999" hidden="1" x14ac:dyDescent="0.2"/>
    <row r="50819" ht="10.199999999999999" hidden="1" x14ac:dyDescent="0.2"/>
    <row r="50820" ht="10.199999999999999" hidden="1" x14ac:dyDescent="0.2"/>
    <row r="50821" ht="10.199999999999999" hidden="1" x14ac:dyDescent="0.2"/>
    <row r="50822" ht="10.199999999999999" hidden="1" x14ac:dyDescent="0.2"/>
    <row r="50823" ht="10.199999999999999" hidden="1" x14ac:dyDescent="0.2"/>
    <row r="50824" ht="10.199999999999999" hidden="1" x14ac:dyDescent="0.2"/>
    <row r="50825" ht="10.199999999999999" hidden="1" x14ac:dyDescent="0.2"/>
    <row r="50826" ht="10.199999999999999" hidden="1" x14ac:dyDescent="0.2"/>
    <row r="50827" ht="10.199999999999999" hidden="1" x14ac:dyDescent="0.2"/>
    <row r="50828" ht="10.199999999999999" hidden="1" x14ac:dyDescent="0.2"/>
    <row r="50829" ht="10.199999999999999" hidden="1" x14ac:dyDescent="0.2"/>
    <row r="50830" ht="10.199999999999999" hidden="1" x14ac:dyDescent="0.2"/>
    <row r="50831" ht="10.199999999999999" hidden="1" x14ac:dyDescent="0.2"/>
    <row r="50832" ht="10.199999999999999" hidden="1" x14ac:dyDescent="0.2"/>
    <row r="50833" ht="10.199999999999999" hidden="1" x14ac:dyDescent="0.2"/>
    <row r="50834" ht="10.199999999999999" hidden="1" x14ac:dyDescent="0.2"/>
    <row r="50835" ht="10.199999999999999" hidden="1" x14ac:dyDescent="0.2"/>
    <row r="50836" ht="10.199999999999999" hidden="1" x14ac:dyDescent="0.2"/>
    <row r="50837" ht="10.199999999999999" hidden="1" x14ac:dyDescent="0.2"/>
    <row r="50838" ht="10.199999999999999" hidden="1" x14ac:dyDescent="0.2"/>
    <row r="50839" ht="10.199999999999999" hidden="1" x14ac:dyDescent="0.2"/>
    <row r="50840" ht="10.199999999999999" hidden="1" x14ac:dyDescent="0.2"/>
    <row r="50841" ht="10.199999999999999" hidden="1" x14ac:dyDescent="0.2"/>
    <row r="50842" ht="10.199999999999999" hidden="1" x14ac:dyDescent="0.2"/>
    <row r="50843" ht="10.199999999999999" hidden="1" x14ac:dyDescent="0.2"/>
    <row r="50844" ht="10.199999999999999" hidden="1" x14ac:dyDescent="0.2"/>
    <row r="50845" ht="10.199999999999999" hidden="1" x14ac:dyDescent="0.2"/>
    <row r="50846" ht="10.199999999999999" hidden="1" x14ac:dyDescent="0.2"/>
    <row r="50847" ht="10.199999999999999" hidden="1" x14ac:dyDescent="0.2"/>
    <row r="50848" ht="10.199999999999999" hidden="1" x14ac:dyDescent="0.2"/>
    <row r="50849" ht="10.199999999999999" hidden="1" x14ac:dyDescent="0.2"/>
    <row r="50850" ht="10.199999999999999" hidden="1" x14ac:dyDescent="0.2"/>
    <row r="50851" ht="10.199999999999999" hidden="1" x14ac:dyDescent="0.2"/>
    <row r="50852" ht="10.199999999999999" hidden="1" x14ac:dyDescent="0.2"/>
    <row r="50853" ht="10.199999999999999" hidden="1" x14ac:dyDescent="0.2"/>
    <row r="50854" ht="10.199999999999999" hidden="1" x14ac:dyDescent="0.2"/>
    <row r="50855" ht="10.199999999999999" hidden="1" x14ac:dyDescent="0.2"/>
    <row r="50856" ht="10.199999999999999" hidden="1" x14ac:dyDescent="0.2"/>
    <row r="50857" ht="10.199999999999999" hidden="1" x14ac:dyDescent="0.2"/>
    <row r="50858" ht="10.199999999999999" hidden="1" x14ac:dyDescent="0.2"/>
    <row r="50859" ht="10.199999999999999" hidden="1" x14ac:dyDescent="0.2"/>
    <row r="50860" ht="10.199999999999999" hidden="1" x14ac:dyDescent="0.2"/>
    <row r="50861" ht="10.199999999999999" hidden="1" x14ac:dyDescent="0.2"/>
    <row r="50862" ht="10.199999999999999" hidden="1" x14ac:dyDescent="0.2"/>
    <row r="50863" ht="10.199999999999999" hidden="1" x14ac:dyDescent="0.2"/>
    <row r="50864" ht="10.199999999999999" hidden="1" x14ac:dyDescent="0.2"/>
    <row r="50865" ht="10.199999999999999" hidden="1" x14ac:dyDescent="0.2"/>
    <row r="50866" ht="10.199999999999999" hidden="1" x14ac:dyDescent="0.2"/>
    <row r="50867" ht="10.199999999999999" hidden="1" x14ac:dyDescent="0.2"/>
    <row r="50868" ht="10.199999999999999" hidden="1" x14ac:dyDescent="0.2"/>
    <row r="50869" ht="10.199999999999999" hidden="1" x14ac:dyDescent="0.2"/>
    <row r="50870" ht="10.199999999999999" hidden="1" x14ac:dyDescent="0.2"/>
    <row r="50871" ht="10.199999999999999" hidden="1" x14ac:dyDescent="0.2"/>
    <row r="50872" ht="10.199999999999999" hidden="1" x14ac:dyDescent="0.2"/>
    <row r="50873" ht="10.199999999999999" hidden="1" x14ac:dyDescent="0.2"/>
    <row r="50874" ht="10.199999999999999" hidden="1" x14ac:dyDescent="0.2"/>
    <row r="50875" ht="10.199999999999999" hidden="1" x14ac:dyDescent="0.2"/>
    <row r="50876" ht="10.199999999999999" hidden="1" x14ac:dyDescent="0.2"/>
    <row r="50877" ht="10.199999999999999" hidden="1" x14ac:dyDescent="0.2"/>
    <row r="50878" ht="10.199999999999999" hidden="1" x14ac:dyDescent="0.2"/>
    <row r="50879" ht="10.199999999999999" hidden="1" x14ac:dyDescent="0.2"/>
    <row r="50880" ht="10.199999999999999" hidden="1" x14ac:dyDescent="0.2"/>
    <row r="50881" ht="10.199999999999999" hidden="1" x14ac:dyDescent="0.2"/>
    <row r="50882" ht="10.199999999999999" hidden="1" x14ac:dyDescent="0.2"/>
    <row r="50883" ht="10.199999999999999" hidden="1" x14ac:dyDescent="0.2"/>
    <row r="50884" ht="10.199999999999999" hidden="1" x14ac:dyDescent="0.2"/>
    <row r="50885" ht="10.199999999999999" hidden="1" x14ac:dyDescent="0.2"/>
    <row r="50886" ht="10.199999999999999" hidden="1" x14ac:dyDescent="0.2"/>
    <row r="50887" ht="10.199999999999999" hidden="1" x14ac:dyDescent="0.2"/>
    <row r="50888" ht="10.199999999999999" hidden="1" x14ac:dyDescent="0.2"/>
    <row r="50889" ht="10.199999999999999" hidden="1" x14ac:dyDescent="0.2"/>
    <row r="50890" ht="10.199999999999999" hidden="1" x14ac:dyDescent="0.2"/>
    <row r="50891" ht="10.199999999999999" hidden="1" x14ac:dyDescent="0.2"/>
    <row r="50892" ht="10.199999999999999" hidden="1" x14ac:dyDescent="0.2"/>
    <row r="50893" ht="10.199999999999999" hidden="1" x14ac:dyDescent="0.2"/>
    <row r="50894" ht="10.199999999999999" hidden="1" x14ac:dyDescent="0.2"/>
    <row r="50895" ht="10.199999999999999" hidden="1" x14ac:dyDescent="0.2"/>
    <row r="50896" ht="10.199999999999999" hidden="1" x14ac:dyDescent="0.2"/>
    <row r="50897" ht="10.199999999999999" hidden="1" x14ac:dyDescent="0.2"/>
    <row r="50898" ht="10.199999999999999" hidden="1" x14ac:dyDescent="0.2"/>
    <row r="50899" ht="10.199999999999999" hidden="1" x14ac:dyDescent="0.2"/>
    <row r="50900" ht="10.199999999999999" hidden="1" x14ac:dyDescent="0.2"/>
    <row r="50901" ht="10.199999999999999" hidden="1" x14ac:dyDescent="0.2"/>
    <row r="50902" ht="10.199999999999999" hidden="1" x14ac:dyDescent="0.2"/>
    <row r="50903" ht="10.199999999999999" hidden="1" x14ac:dyDescent="0.2"/>
    <row r="50904" ht="10.199999999999999" hidden="1" x14ac:dyDescent="0.2"/>
    <row r="50905" ht="10.199999999999999" hidden="1" x14ac:dyDescent="0.2"/>
    <row r="50906" ht="10.199999999999999" hidden="1" x14ac:dyDescent="0.2"/>
    <row r="50907" ht="10.199999999999999" hidden="1" x14ac:dyDescent="0.2"/>
    <row r="50908" ht="10.199999999999999" hidden="1" x14ac:dyDescent="0.2"/>
    <row r="50909" ht="10.199999999999999" hidden="1" x14ac:dyDescent="0.2"/>
    <row r="50910" ht="10.199999999999999" hidden="1" x14ac:dyDescent="0.2"/>
    <row r="50911" ht="10.199999999999999" hidden="1" x14ac:dyDescent="0.2"/>
    <row r="50912" ht="10.199999999999999" hidden="1" x14ac:dyDescent="0.2"/>
    <row r="50913" ht="10.199999999999999" hidden="1" x14ac:dyDescent="0.2"/>
    <row r="50914" ht="10.199999999999999" hidden="1" x14ac:dyDescent="0.2"/>
    <row r="50915" ht="10.199999999999999" hidden="1" x14ac:dyDescent="0.2"/>
    <row r="50916" ht="10.199999999999999" hidden="1" x14ac:dyDescent="0.2"/>
    <row r="50917" ht="10.199999999999999" hidden="1" x14ac:dyDescent="0.2"/>
    <row r="50918" ht="10.199999999999999" hidden="1" x14ac:dyDescent="0.2"/>
    <row r="50919" ht="10.199999999999999" hidden="1" x14ac:dyDescent="0.2"/>
    <row r="50920" ht="10.199999999999999" hidden="1" x14ac:dyDescent="0.2"/>
    <row r="50921" ht="10.199999999999999" hidden="1" x14ac:dyDescent="0.2"/>
    <row r="50922" ht="10.199999999999999" hidden="1" x14ac:dyDescent="0.2"/>
    <row r="50923" ht="10.199999999999999" hidden="1" x14ac:dyDescent="0.2"/>
    <row r="50924" ht="10.199999999999999" hidden="1" x14ac:dyDescent="0.2"/>
    <row r="50925" ht="10.199999999999999" hidden="1" x14ac:dyDescent="0.2"/>
    <row r="50926" ht="10.199999999999999" hidden="1" x14ac:dyDescent="0.2"/>
    <row r="50927" ht="10.199999999999999" hidden="1" x14ac:dyDescent="0.2"/>
    <row r="50928" ht="10.199999999999999" hidden="1" x14ac:dyDescent="0.2"/>
    <row r="50929" ht="10.199999999999999" hidden="1" x14ac:dyDescent="0.2"/>
    <row r="50930" ht="10.199999999999999" hidden="1" x14ac:dyDescent="0.2"/>
    <row r="50931" ht="10.199999999999999" hidden="1" x14ac:dyDescent="0.2"/>
    <row r="50932" ht="10.199999999999999" hidden="1" x14ac:dyDescent="0.2"/>
    <row r="50933" ht="10.199999999999999" hidden="1" x14ac:dyDescent="0.2"/>
    <row r="50934" ht="10.199999999999999" hidden="1" x14ac:dyDescent="0.2"/>
    <row r="50935" ht="10.199999999999999" hidden="1" x14ac:dyDescent="0.2"/>
    <row r="50936" ht="10.199999999999999" hidden="1" x14ac:dyDescent="0.2"/>
    <row r="50937" ht="10.199999999999999" hidden="1" x14ac:dyDescent="0.2"/>
    <row r="50938" ht="10.199999999999999" hidden="1" x14ac:dyDescent="0.2"/>
    <row r="50939" ht="10.199999999999999" hidden="1" x14ac:dyDescent="0.2"/>
    <row r="50940" ht="10.199999999999999" hidden="1" x14ac:dyDescent="0.2"/>
    <row r="50941" ht="10.199999999999999" hidden="1" x14ac:dyDescent="0.2"/>
    <row r="50942" ht="10.199999999999999" hidden="1" x14ac:dyDescent="0.2"/>
    <row r="50943" ht="10.199999999999999" hidden="1" x14ac:dyDescent="0.2"/>
    <row r="50944" ht="10.199999999999999" hidden="1" x14ac:dyDescent="0.2"/>
    <row r="50945" ht="10.199999999999999" hidden="1" x14ac:dyDescent="0.2"/>
    <row r="50946" ht="10.199999999999999" hidden="1" x14ac:dyDescent="0.2"/>
    <row r="50947" ht="10.199999999999999" hidden="1" x14ac:dyDescent="0.2"/>
    <row r="50948" ht="10.199999999999999" hidden="1" x14ac:dyDescent="0.2"/>
    <row r="50949" ht="10.199999999999999" hidden="1" x14ac:dyDescent="0.2"/>
    <row r="50950" ht="10.199999999999999" hidden="1" x14ac:dyDescent="0.2"/>
    <row r="50951" ht="10.199999999999999" hidden="1" x14ac:dyDescent="0.2"/>
    <row r="50952" ht="10.199999999999999" hidden="1" x14ac:dyDescent="0.2"/>
    <row r="50953" ht="10.199999999999999" hidden="1" x14ac:dyDescent="0.2"/>
    <row r="50954" ht="10.199999999999999" hidden="1" x14ac:dyDescent="0.2"/>
    <row r="50955" ht="10.199999999999999" hidden="1" x14ac:dyDescent="0.2"/>
    <row r="50956" ht="10.199999999999999" hidden="1" x14ac:dyDescent="0.2"/>
    <row r="50957" ht="10.199999999999999" hidden="1" x14ac:dyDescent="0.2"/>
    <row r="50958" ht="10.199999999999999" hidden="1" x14ac:dyDescent="0.2"/>
    <row r="50959" ht="10.199999999999999" hidden="1" x14ac:dyDescent="0.2"/>
    <row r="50960" ht="10.199999999999999" hidden="1" x14ac:dyDescent="0.2"/>
    <row r="50961" ht="10.199999999999999" hidden="1" x14ac:dyDescent="0.2"/>
    <row r="50962" ht="10.199999999999999" hidden="1" x14ac:dyDescent="0.2"/>
    <row r="50963" ht="10.199999999999999" hidden="1" x14ac:dyDescent="0.2"/>
    <row r="50964" ht="10.199999999999999" hidden="1" x14ac:dyDescent="0.2"/>
    <row r="50965" ht="10.199999999999999" hidden="1" x14ac:dyDescent="0.2"/>
    <row r="50966" ht="10.199999999999999" hidden="1" x14ac:dyDescent="0.2"/>
    <row r="50967" ht="10.199999999999999" hidden="1" x14ac:dyDescent="0.2"/>
    <row r="50968" ht="10.199999999999999" hidden="1" x14ac:dyDescent="0.2"/>
    <row r="50969" ht="10.199999999999999" hidden="1" x14ac:dyDescent="0.2"/>
    <row r="50970" ht="10.199999999999999" hidden="1" x14ac:dyDescent="0.2"/>
    <row r="50971" ht="10.199999999999999" hidden="1" x14ac:dyDescent="0.2"/>
    <row r="50972" ht="10.199999999999999" hidden="1" x14ac:dyDescent="0.2"/>
    <row r="50973" ht="10.199999999999999" hidden="1" x14ac:dyDescent="0.2"/>
    <row r="50974" ht="10.199999999999999" hidden="1" x14ac:dyDescent="0.2"/>
    <row r="50975" ht="10.199999999999999" hidden="1" x14ac:dyDescent="0.2"/>
    <row r="50976" ht="10.199999999999999" hidden="1" x14ac:dyDescent="0.2"/>
    <row r="50977" ht="10.199999999999999" hidden="1" x14ac:dyDescent="0.2"/>
    <row r="50978" ht="10.199999999999999" hidden="1" x14ac:dyDescent="0.2"/>
    <row r="50979" ht="10.199999999999999" hidden="1" x14ac:dyDescent="0.2"/>
    <row r="50980" ht="10.199999999999999" hidden="1" x14ac:dyDescent="0.2"/>
    <row r="50981" ht="10.199999999999999" hidden="1" x14ac:dyDescent="0.2"/>
    <row r="50982" ht="10.199999999999999" hidden="1" x14ac:dyDescent="0.2"/>
    <row r="50983" ht="10.199999999999999" hidden="1" x14ac:dyDescent="0.2"/>
    <row r="50984" ht="10.199999999999999" hidden="1" x14ac:dyDescent="0.2"/>
    <row r="50985" ht="10.199999999999999" hidden="1" x14ac:dyDescent="0.2"/>
    <row r="50986" ht="10.199999999999999" hidden="1" x14ac:dyDescent="0.2"/>
    <row r="50987" ht="10.199999999999999" hidden="1" x14ac:dyDescent="0.2"/>
    <row r="50988" ht="10.199999999999999" hidden="1" x14ac:dyDescent="0.2"/>
    <row r="50989" ht="10.199999999999999" hidden="1" x14ac:dyDescent="0.2"/>
    <row r="50990" ht="10.199999999999999" hidden="1" x14ac:dyDescent="0.2"/>
    <row r="50991" ht="10.199999999999999" hidden="1" x14ac:dyDescent="0.2"/>
    <row r="50992" ht="10.199999999999999" hidden="1" x14ac:dyDescent="0.2"/>
    <row r="50993" ht="10.199999999999999" hidden="1" x14ac:dyDescent="0.2"/>
    <row r="50994" ht="10.199999999999999" hidden="1" x14ac:dyDescent="0.2"/>
    <row r="50995" ht="10.199999999999999" hidden="1" x14ac:dyDescent="0.2"/>
    <row r="50996" ht="10.199999999999999" hidden="1" x14ac:dyDescent="0.2"/>
    <row r="50997" ht="10.199999999999999" hidden="1" x14ac:dyDescent="0.2"/>
    <row r="50998" ht="10.199999999999999" hidden="1" x14ac:dyDescent="0.2"/>
    <row r="50999" ht="10.199999999999999" hidden="1" x14ac:dyDescent="0.2"/>
    <row r="51000" ht="10.199999999999999" hidden="1" x14ac:dyDescent="0.2"/>
    <row r="51001" ht="10.199999999999999" hidden="1" x14ac:dyDescent="0.2"/>
    <row r="51002" ht="10.199999999999999" hidden="1" x14ac:dyDescent="0.2"/>
    <row r="51003" ht="10.199999999999999" hidden="1" x14ac:dyDescent="0.2"/>
    <row r="51004" ht="10.199999999999999" hidden="1" x14ac:dyDescent="0.2"/>
    <row r="51005" ht="10.199999999999999" hidden="1" x14ac:dyDescent="0.2"/>
    <row r="51006" ht="10.199999999999999" hidden="1" x14ac:dyDescent="0.2"/>
    <row r="51007" ht="10.199999999999999" hidden="1" x14ac:dyDescent="0.2"/>
    <row r="51008" ht="10.199999999999999" hidden="1" x14ac:dyDescent="0.2"/>
    <row r="51009" ht="10.199999999999999" hidden="1" x14ac:dyDescent="0.2"/>
    <row r="51010" ht="10.199999999999999" hidden="1" x14ac:dyDescent="0.2"/>
    <row r="51011" ht="10.199999999999999" hidden="1" x14ac:dyDescent="0.2"/>
    <row r="51012" ht="10.199999999999999" hidden="1" x14ac:dyDescent="0.2"/>
    <row r="51013" ht="10.199999999999999" hidden="1" x14ac:dyDescent="0.2"/>
    <row r="51014" ht="10.199999999999999" hidden="1" x14ac:dyDescent="0.2"/>
    <row r="51015" ht="10.199999999999999" hidden="1" x14ac:dyDescent="0.2"/>
    <row r="51016" ht="10.199999999999999" hidden="1" x14ac:dyDescent="0.2"/>
    <row r="51017" ht="10.199999999999999" hidden="1" x14ac:dyDescent="0.2"/>
    <row r="51018" ht="10.199999999999999" hidden="1" x14ac:dyDescent="0.2"/>
    <row r="51019" ht="10.199999999999999" hidden="1" x14ac:dyDescent="0.2"/>
    <row r="51020" ht="10.199999999999999" hidden="1" x14ac:dyDescent="0.2"/>
    <row r="51021" ht="10.199999999999999" hidden="1" x14ac:dyDescent="0.2"/>
    <row r="51022" ht="10.199999999999999" hidden="1" x14ac:dyDescent="0.2"/>
    <row r="51023" ht="10.199999999999999" hidden="1" x14ac:dyDescent="0.2"/>
    <row r="51024" ht="10.199999999999999" hidden="1" x14ac:dyDescent="0.2"/>
    <row r="51025" ht="10.199999999999999" hidden="1" x14ac:dyDescent="0.2"/>
    <row r="51026" ht="10.199999999999999" hidden="1" x14ac:dyDescent="0.2"/>
    <row r="51027" ht="10.199999999999999" hidden="1" x14ac:dyDescent="0.2"/>
    <row r="51028" ht="10.199999999999999" hidden="1" x14ac:dyDescent="0.2"/>
    <row r="51029" ht="10.199999999999999" hidden="1" x14ac:dyDescent="0.2"/>
    <row r="51030" ht="10.199999999999999" hidden="1" x14ac:dyDescent="0.2"/>
    <row r="51031" ht="10.199999999999999" hidden="1" x14ac:dyDescent="0.2"/>
    <row r="51032" ht="10.199999999999999" hidden="1" x14ac:dyDescent="0.2"/>
    <row r="51033" ht="10.199999999999999" hidden="1" x14ac:dyDescent="0.2"/>
    <row r="51034" ht="10.199999999999999" hidden="1" x14ac:dyDescent="0.2"/>
    <row r="51035" ht="10.199999999999999" hidden="1" x14ac:dyDescent="0.2"/>
    <row r="51036" ht="10.199999999999999" hidden="1" x14ac:dyDescent="0.2"/>
    <row r="51037" ht="10.199999999999999" hidden="1" x14ac:dyDescent="0.2"/>
    <row r="51038" ht="10.199999999999999" hidden="1" x14ac:dyDescent="0.2"/>
    <row r="51039" ht="10.199999999999999" hidden="1" x14ac:dyDescent="0.2"/>
    <row r="51040" ht="10.199999999999999" hidden="1" x14ac:dyDescent="0.2"/>
    <row r="51041" ht="10.199999999999999" hidden="1" x14ac:dyDescent="0.2"/>
    <row r="51042" ht="10.199999999999999" hidden="1" x14ac:dyDescent="0.2"/>
    <row r="51043" ht="10.199999999999999" hidden="1" x14ac:dyDescent="0.2"/>
    <row r="51044" ht="10.199999999999999" hidden="1" x14ac:dyDescent="0.2"/>
    <row r="51045" ht="10.199999999999999" hidden="1" x14ac:dyDescent="0.2"/>
    <row r="51046" ht="10.199999999999999" hidden="1" x14ac:dyDescent="0.2"/>
    <row r="51047" ht="10.199999999999999" hidden="1" x14ac:dyDescent="0.2"/>
    <row r="51048" ht="10.199999999999999" hidden="1" x14ac:dyDescent="0.2"/>
    <row r="51049" ht="10.199999999999999" hidden="1" x14ac:dyDescent="0.2"/>
    <row r="51050" ht="10.199999999999999" hidden="1" x14ac:dyDescent="0.2"/>
    <row r="51051" ht="10.199999999999999" hidden="1" x14ac:dyDescent="0.2"/>
    <row r="51052" ht="10.199999999999999" hidden="1" x14ac:dyDescent="0.2"/>
    <row r="51053" ht="10.199999999999999" hidden="1" x14ac:dyDescent="0.2"/>
    <row r="51054" ht="10.199999999999999" hidden="1" x14ac:dyDescent="0.2"/>
    <row r="51055" ht="10.199999999999999" hidden="1" x14ac:dyDescent="0.2"/>
    <row r="51056" ht="10.199999999999999" hidden="1" x14ac:dyDescent="0.2"/>
    <row r="51057" ht="10.199999999999999" hidden="1" x14ac:dyDescent="0.2"/>
    <row r="51058" ht="10.199999999999999" hidden="1" x14ac:dyDescent="0.2"/>
    <row r="51059" ht="10.199999999999999" hidden="1" x14ac:dyDescent="0.2"/>
    <row r="51060" ht="10.199999999999999" hidden="1" x14ac:dyDescent="0.2"/>
    <row r="51061" ht="10.199999999999999" hidden="1" x14ac:dyDescent="0.2"/>
    <row r="51062" ht="10.199999999999999" hidden="1" x14ac:dyDescent="0.2"/>
    <row r="51063" ht="10.199999999999999" hidden="1" x14ac:dyDescent="0.2"/>
    <row r="51064" ht="10.199999999999999" hidden="1" x14ac:dyDescent="0.2"/>
    <row r="51065" ht="10.199999999999999" hidden="1" x14ac:dyDescent="0.2"/>
    <row r="51066" ht="10.199999999999999" hidden="1" x14ac:dyDescent="0.2"/>
    <row r="51067" ht="10.199999999999999" hidden="1" x14ac:dyDescent="0.2"/>
    <row r="51068" ht="10.199999999999999" hidden="1" x14ac:dyDescent="0.2"/>
    <row r="51069" ht="10.199999999999999" hidden="1" x14ac:dyDescent="0.2"/>
    <row r="51070" ht="10.199999999999999" hidden="1" x14ac:dyDescent="0.2"/>
    <row r="51071" ht="10.199999999999999" hidden="1" x14ac:dyDescent="0.2"/>
    <row r="51072" ht="10.199999999999999" hidden="1" x14ac:dyDescent="0.2"/>
    <row r="51073" ht="10.199999999999999" hidden="1" x14ac:dyDescent="0.2"/>
    <row r="51074" ht="10.199999999999999" hidden="1" x14ac:dyDescent="0.2"/>
    <row r="51075" ht="10.199999999999999" hidden="1" x14ac:dyDescent="0.2"/>
    <row r="51076" ht="10.199999999999999" hidden="1" x14ac:dyDescent="0.2"/>
    <row r="51077" ht="10.199999999999999" hidden="1" x14ac:dyDescent="0.2"/>
    <row r="51078" ht="10.199999999999999" hidden="1" x14ac:dyDescent="0.2"/>
    <row r="51079" ht="10.199999999999999" hidden="1" x14ac:dyDescent="0.2"/>
    <row r="51080" ht="10.199999999999999" hidden="1" x14ac:dyDescent="0.2"/>
    <row r="51081" ht="10.199999999999999" hidden="1" x14ac:dyDescent="0.2"/>
    <row r="51082" ht="10.199999999999999" hidden="1" x14ac:dyDescent="0.2"/>
    <row r="51083" ht="10.199999999999999" hidden="1" x14ac:dyDescent="0.2"/>
    <row r="51084" ht="10.199999999999999" hidden="1" x14ac:dyDescent="0.2"/>
    <row r="51085" ht="10.199999999999999" hidden="1" x14ac:dyDescent="0.2"/>
    <row r="51086" ht="10.199999999999999" hidden="1" x14ac:dyDescent="0.2"/>
    <row r="51087" ht="10.199999999999999" hidden="1" x14ac:dyDescent="0.2"/>
    <row r="51088" ht="10.199999999999999" hidden="1" x14ac:dyDescent="0.2"/>
    <row r="51089" ht="10.199999999999999" hidden="1" x14ac:dyDescent="0.2"/>
    <row r="51090" ht="10.199999999999999" hidden="1" x14ac:dyDescent="0.2"/>
    <row r="51091" ht="10.199999999999999" hidden="1" x14ac:dyDescent="0.2"/>
    <row r="51092" ht="10.199999999999999" hidden="1" x14ac:dyDescent="0.2"/>
    <row r="51093" ht="10.199999999999999" hidden="1" x14ac:dyDescent="0.2"/>
    <row r="51094" ht="10.199999999999999" hidden="1" x14ac:dyDescent="0.2"/>
    <row r="51095" ht="10.199999999999999" hidden="1" x14ac:dyDescent="0.2"/>
    <row r="51096" ht="10.199999999999999" hidden="1" x14ac:dyDescent="0.2"/>
    <row r="51097" ht="10.199999999999999" hidden="1" x14ac:dyDescent="0.2"/>
    <row r="51098" ht="10.199999999999999" hidden="1" x14ac:dyDescent="0.2"/>
    <row r="51099" ht="10.199999999999999" hidden="1" x14ac:dyDescent="0.2"/>
    <row r="51100" ht="10.199999999999999" hidden="1" x14ac:dyDescent="0.2"/>
    <row r="51101" ht="10.199999999999999" hidden="1" x14ac:dyDescent="0.2"/>
    <row r="51102" ht="10.199999999999999" hidden="1" x14ac:dyDescent="0.2"/>
    <row r="51103" ht="10.199999999999999" hidden="1" x14ac:dyDescent="0.2"/>
    <row r="51104" ht="10.199999999999999" hidden="1" x14ac:dyDescent="0.2"/>
    <row r="51105" ht="10.199999999999999" hidden="1" x14ac:dyDescent="0.2"/>
    <row r="51106" ht="10.199999999999999" hidden="1" x14ac:dyDescent="0.2"/>
    <row r="51107" ht="10.199999999999999" hidden="1" x14ac:dyDescent="0.2"/>
    <row r="51108" ht="10.199999999999999" hidden="1" x14ac:dyDescent="0.2"/>
    <row r="51109" ht="10.199999999999999" hidden="1" x14ac:dyDescent="0.2"/>
    <row r="51110" ht="10.199999999999999" hidden="1" x14ac:dyDescent="0.2"/>
    <row r="51111" ht="10.199999999999999" hidden="1" x14ac:dyDescent="0.2"/>
    <row r="51112" ht="10.199999999999999" hidden="1" x14ac:dyDescent="0.2"/>
    <row r="51113" ht="10.199999999999999" hidden="1" x14ac:dyDescent="0.2"/>
    <row r="51114" ht="10.199999999999999" hidden="1" x14ac:dyDescent="0.2"/>
    <row r="51115" ht="10.199999999999999" hidden="1" x14ac:dyDescent="0.2"/>
    <row r="51116" ht="10.199999999999999" hidden="1" x14ac:dyDescent="0.2"/>
    <row r="51117" ht="10.199999999999999" hidden="1" x14ac:dyDescent="0.2"/>
    <row r="51118" ht="10.199999999999999" hidden="1" x14ac:dyDescent="0.2"/>
    <row r="51119" ht="10.199999999999999" hidden="1" x14ac:dyDescent="0.2"/>
    <row r="51120" ht="10.199999999999999" hidden="1" x14ac:dyDescent="0.2"/>
    <row r="51121" ht="10.199999999999999" hidden="1" x14ac:dyDescent="0.2"/>
    <row r="51122" ht="10.199999999999999" hidden="1" x14ac:dyDescent="0.2"/>
    <row r="51123" ht="10.199999999999999" hidden="1" x14ac:dyDescent="0.2"/>
    <row r="51124" ht="10.199999999999999" hidden="1" x14ac:dyDescent="0.2"/>
    <row r="51125" ht="10.199999999999999" hidden="1" x14ac:dyDescent="0.2"/>
    <row r="51126" ht="10.199999999999999" hidden="1" x14ac:dyDescent="0.2"/>
    <row r="51127" ht="10.199999999999999" hidden="1" x14ac:dyDescent="0.2"/>
    <row r="51128" ht="10.199999999999999" hidden="1" x14ac:dyDescent="0.2"/>
    <row r="51129" ht="10.199999999999999" hidden="1" x14ac:dyDescent="0.2"/>
    <row r="51130" ht="10.199999999999999" hidden="1" x14ac:dyDescent="0.2"/>
    <row r="51131" ht="10.199999999999999" hidden="1" x14ac:dyDescent="0.2"/>
    <row r="51132" ht="10.199999999999999" hidden="1" x14ac:dyDescent="0.2"/>
    <row r="51133" ht="10.199999999999999" hidden="1" x14ac:dyDescent="0.2"/>
    <row r="51134" ht="10.199999999999999" hidden="1" x14ac:dyDescent="0.2"/>
    <row r="51135" ht="10.199999999999999" hidden="1" x14ac:dyDescent="0.2"/>
    <row r="51136" ht="10.199999999999999" hidden="1" x14ac:dyDescent="0.2"/>
    <row r="51137" ht="10.199999999999999" hidden="1" x14ac:dyDescent="0.2"/>
    <row r="51138" ht="10.199999999999999" hidden="1" x14ac:dyDescent="0.2"/>
    <row r="51139" ht="10.199999999999999" hidden="1" x14ac:dyDescent="0.2"/>
    <row r="51140" ht="10.199999999999999" hidden="1" x14ac:dyDescent="0.2"/>
    <row r="51141" ht="10.199999999999999" hidden="1" x14ac:dyDescent="0.2"/>
    <row r="51142" ht="10.199999999999999" hidden="1" x14ac:dyDescent="0.2"/>
    <row r="51143" ht="10.199999999999999" hidden="1" x14ac:dyDescent="0.2"/>
    <row r="51144" ht="10.199999999999999" hidden="1" x14ac:dyDescent="0.2"/>
    <row r="51145" ht="10.199999999999999" hidden="1" x14ac:dyDescent="0.2"/>
    <row r="51146" ht="10.199999999999999" hidden="1" x14ac:dyDescent="0.2"/>
    <row r="51147" ht="10.199999999999999" hidden="1" x14ac:dyDescent="0.2"/>
    <row r="51148" ht="10.199999999999999" hidden="1" x14ac:dyDescent="0.2"/>
    <row r="51149" ht="10.199999999999999" hidden="1" x14ac:dyDescent="0.2"/>
    <row r="51150" ht="10.199999999999999" hidden="1" x14ac:dyDescent="0.2"/>
    <row r="51151" ht="10.199999999999999" hidden="1" x14ac:dyDescent="0.2"/>
    <row r="51152" ht="10.199999999999999" hidden="1" x14ac:dyDescent="0.2"/>
    <row r="51153" ht="10.199999999999999" hidden="1" x14ac:dyDescent="0.2"/>
    <row r="51154" ht="10.199999999999999" hidden="1" x14ac:dyDescent="0.2"/>
    <row r="51155" ht="10.199999999999999" hidden="1" x14ac:dyDescent="0.2"/>
    <row r="51156" ht="10.199999999999999" hidden="1" x14ac:dyDescent="0.2"/>
    <row r="51157" ht="10.199999999999999" hidden="1" x14ac:dyDescent="0.2"/>
    <row r="51158" ht="10.199999999999999" hidden="1" x14ac:dyDescent="0.2"/>
    <row r="51159" ht="10.199999999999999" hidden="1" x14ac:dyDescent="0.2"/>
    <row r="51160" ht="10.199999999999999" hidden="1" x14ac:dyDescent="0.2"/>
    <row r="51161" ht="10.199999999999999" hidden="1" x14ac:dyDescent="0.2"/>
    <row r="51162" ht="10.199999999999999" hidden="1" x14ac:dyDescent="0.2"/>
    <row r="51163" ht="10.199999999999999" hidden="1" x14ac:dyDescent="0.2"/>
    <row r="51164" ht="10.199999999999999" hidden="1" x14ac:dyDescent="0.2"/>
    <row r="51165" ht="10.199999999999999" hidden="1" x14ac:dyDescent="0.2"/>
    <row r="51166" ht="10.199999999999999" hidden="1" x14ac:dyDescent="0.2"/>
    <row r="51167" ht="10.199999999999999" hidden="1" x14ac:dyDescent="0.2"/>
    <row r="51168" ht="10.199999999999999" hidden="1" x14ac:dyDescent="0.2"/>
    <row r="51169" ht="10.199999999999999" hidden="1" x14ac:dyDescent="0.2"/>
    <row r="51170" ht="10.199999999999999" hidden="1" x14ac:dyDescent="0.2"/>
    <row r="51171" ht="10.199999999999999" hidden="1" x14ac:dyDescent="0.2"/>
    <row r="51172" ht="10.199999999999999" hidden="1" x14ac:dyDescent="0.2"/>
    <row r="51173" ht="10.199999999999999" hidden="1" x14ac:dyDescent="0.2"/>
    <row r="51174" ht="10.199999999999999" hidden="1" x14ac:dyDescent="0.2"/>
    <row r="51175" ht="10.199999999999999" hidden="1" x14ac:dyDescent="0.2"/>
    <row r="51176" ht="10.199999999999999" hidden="1" x14ac:dyDescent="0.2"/>
    <row r="51177" ht="10.199999999999999" hidden="1" x14ac:dyDescent="0.2"/>
    <row r="51178" ht="10.199999999999999" hidden="1" x14ac:dyDescent="0.2"/>
    <row r="51179" ht="10.199999999999999" hidden="1" x14ac:dyDescent="0.2"/>
    <row r="51180" ht="10.199999999999999" hidden="1" x14ac:dyDescent="0.2"/>
    <row r="51181" ht="10.199999999999999" hidden="1" x14ac:dyDescent="0.2"/>
    <row r="51182" ht="10.199999999999999" hidden="1" x14ac:dyDescent="0.2"/>
    <row r="51183" ht="10.199999999999999" hidden="1" x14ac:dyDescent="0.2"/>
    <row r="51184" ht="10.199999999999999" hidden="1" x14ac:dyDescent="0.2"/>
    <row r="51185" ht="10.199999999999999" hidden="1" x14ac:dyDescent="0.2"/>
    <row r="51186" ht="10.199999999999999" hidden="1" x14ac:dyDescent="0.2"/>
    <row r="51187" ht="10.199999999999999" hidden="1" x14ac:dyDescent="0.2"/>
    <row r="51188" ht="10.199999999999999" hidden="1" x14ac:dyDescent="0.2"/>
    <row r="51189" ht="10.199999999999999" hidden="1" x14ac:dyDescent="0.2"/>
    <row r="51190" ht="10.199999999999999" hidden="1" x14ac:dyDescent="0.2"/>
    <row r="51191" ht="10.199999999999999" hidden="1" x14ac:dyDescent="0.2"/>
    <row r="51192" ht="10.199999999999999" hidden="1" x14ac:dyDescent="0.2"/>
    <row r="51193" ht="10.199999999999999" hidden="1" x14ac:dyDescent="0.2"/>
    <row r="51194" ht="10.199999999999999" hidden="1" x14ac:dyDescent="0.2"/>
    <row r="51195" ht="10.199999999999999" hidden="1" x14ac:dyDescent="0.2"/>
    <row r="51196" ht="10.199999999999999" hidden="1" x14ac:dyDescent="0.2"/>
    <row r="51197" ht="10.199999999999999" hidden="1" x14ac:dyDescent="0.2"/>
    <row r="51198" ht="10.199999999999999" hidden="1" x14ac:dyDescent="0.2"/>
    <row r="51199" ht="10.199999999999999" hidden="1" x14ac:dyDescent="0.2"/>
    <row r="51200" ht="10.199999999999999" hidden="1" x14ac:dyDescent="0.2"/>
    <row r="51201" ht="10.199999999999999" hidden="1" x14ac:dyDescent="0.2"/>
    <row r="51202" ht="10.199999999999999" hidden="1" x14ac:dyDescent="0.2"/>
    <row r="51203" ht="10.199999999999999" hidden="1" x14ac:dyDescent="0.2"/>
    <row r="51204" ht="10.199999999999999" hidden="1" x14ac:dyDescent="0.2"/>
    <row r="51205" ht="10.199999999999999" hidden="1" x14ac:dyDescent="0.2"/>
    <row r="51206" ht="10.199999999999999" hidden="1" x14ac:dyDescent="0.2"/>
    <row r="51207" ht="10.199999999999999" hidden="1" x14ac:dyDescent="0.2"/>
    <row r="51208" ht="10.199999999999999" hidden="1" x14ac:dyDescent="0.2"/>
    <row r="51209" ht="10.199999999999999" hidden="1" x14ac:dyDescent="0.2"/>
    <row r="51210" ht="10.199999999999999" hidden="1" x14ac:dyDescent="0.2"/>
    <row r="51211" ht="10.199999999999999" hidden="1" x14ac:dyDescent="0.2"/>
    <row r="51212" ht="10.199999999999999" hidden="1" x14ac:dyDescent="0.2"/>
    <row r="51213" ht="10.199999999999999" hidden="1" x14ac:dyDescent="0.2"/>
    <row r="51214" ht="10.199999999999999" hidden="1" x14ac:dyDescent="0.2"/>
    <row r="51215" ht="10.199999999999999" hidden="1" x14ac:dyDescent="0.2"/>
    <row r="51216" ht="10.199999999999999" hidden="1" x14ac:dyDescent="0.2"/>
    <row r="51217" ht="10.199999999999999" hidden="1" x14ac:dyDescent="0.2"/>
    <row r="51218" ht="10.199999999999999" hidden="1" x14ac:dyDescent="0.2"/>
    <row r="51219" ht="10.199999999999999" hidden="1" x14ac:dyDescent="0.2"/>
    <row r="51220" ht="10.199999999999999" hidden="1" x14ac:dyDescent="0.2"/>
    <row r="51221" ht="10.199999999999999" hidden="1" x14ac:dyDescent="0.2"/>
    <row r="51222" ht="10.199999999999999" hidden="1" x14ac:dyDescent="0.2"/>
    <row r="51223" ht="10.199999999999999" hidden="1" x14ac:dyDescent="0.2"/>
    <row r="51224" ht="10.199999999999999" hidden="1" x14ac:dyDescent="0.2"/>
    <row r="51225" ht="10.199999999999999" hidden="1" x14ac:dyDescent="0.2"/>
    <row r="51226" ht="10.199999999999999" hidden="1" x14ac:dyDescent="0.2"/>
    <row r="51227" ht="10.199999999999999" hidden="1" x14ac:dyDescent="0.2"/>
    <row r="51228" ht="10.199999999999999" hidden="1" x14ac:dyDescent="0.2"/>
    <row r="51229" ht="10.199999999999999" hidden="1" x14ac:dyDescent="0.2"/>
    <row r="51230" ht="10.199999999999999" hidden="1" x14ac:dyDescent="0.2"/>
    <row r="51231" ht="10.199999999999999" hidden="1" x14ac:dyDescent="0.2"/>
    <row r="51232" ht="10.199999999999999" hidden="1" x14ac:dyDescent="0.2"/>
    <row r="51233" ht="10.199999999999999" hidden="1" x14ac:dyDescent="0.2"/>
    <row r="51234" ht="10.199999999999999" hidden="1" x14ac:dyDescent="0.2"/>
    <row r="51235" ht="10.199999999999999" hidden="1" x14ac:dyDescent="0.2"/>
    <row r="51236" ht="10.199999999999999" hidden="1" x14ac:dyDescent="0.2"/>
    <row r="51237" ht="10.199999999999999" hidden="1" x14ac:dyDescent="0.2"/>
    <row r="51238" ht="10.199999999999999" hidden="1" x14ac:dyDescent="0.2"/>
    <row r="51239" ht="10.199999999999999" hidden="1" x14ac:dyDescent="0.2"/>
    <row r="51240" ht="10.199999999999999" hidden="1" x14ac:dyDescent="0.2"/>
    <row r="51241" ht="10.199999999999999" hidden="1" x14ac:dyDescent="0.2"/>
    <row r="51242" ht="10.199999999999999" hidden="1" x14ac:dyDescent="0.2"/>
    <row r="51243" ht="10.199999999999999" hidden="1" x14ac:dyDescent="0.2"/>
    <row r="51244" ht="10.199999999999999" hidden="1" x14ac:dyDescent="0.2"/>
    <row r="51245" ht="10.199999999999999" hidden="1" x14ac:dyDescent="0.2"/>
    <row r="51246" ht="10.199999999999999" hidden="1" x14ac:dyDescent="0.2"/>
    <row r="51247" ht="10.199999999999999" hidden="1" x14ac:dyDescent="0.2"/>
    <row r="51248" ht="10.199999999999999" hidden="1" x14ac:dyDescent="0.2"/>
    <row r="51249" ht="10.199999999999999" hidden="1" x14ac:dyDescent="0.2"/>
    <row r="51250" ht="10.199999999999999" hidden="1" x14ac:dyDescent="0.2"/>
    <row r="51251" ht="10.199999999999999" hidden="1" x14ac:dyDescent="0.2"/>
    <row r="51252" ht="10.199999999999999" hidden="1" x14ac:dyDescent="0.2"/>
    <row r="51253" ht="10.199999999999999" hidden="1" x14ac:dyDescent="0.2"/>
    <row r="51254" ht="10.199999999999999" hidden="1" x14ac:dyDescent="0.2"/>
    <row r="51255" ht="10.199999999999999" hidden="1" x14ac:dyDescent="0.2"/>
    <row r="51256" ht="10.199999999999999" hidden="1" x14ac:dyDescent="0.2"/>
    <row r="51257" ht="10.199999999999999" hidden="1" x14ac:dyDescent="0.2"/>
    <row r="51258" ht="10.199999999999999" hidden="1" x14ac:dyDescent="0.2"/>
    <row r="51259" ht="10.199999999999999" hidden="1" x14ac:dyDescent="0.2"/>
    <row r="51260" ht="10.199999999999999" hidden="1" x14ac:dyDescent="0.2"/>
    <row r="51261" ht="10.199999999999999" hidden="1" x14ac:dyDescent="0.2"/>
    <row r="51262" ht="10.199999999999999" hidden="1" x14ac:dyDescent="0.2"/>
    <row r="51263" ht="10.199999999999999" hidden="1" x14ac:dyDescent="0.2"/>
    <row r="51264" ht="10.199999999999999" hidden="1" x14ac:dyDescent="0.2"/>
    <row r="51265" ht="10.199999999999999" hidden="1" x14ac:dyDescent="0.2"/>
    <row r="51266" ht="10.199999999999999" hidden="1" x14ac:dyDescent="0.2"/>
    <row r="51267" ht="10.199999999999999" hidden="1" x14ac:dyDescent="0.2"/>
    <row r="51268" ht="10.199999999999999" hidden="1" x14ac:dyDescent="0.2"/>
    <row r="51269" ht="10.199999999999999" hidden="1" x14ac:dyDescent="0.2"/>
    <row r="51270" ht="10.199999999999999" hidden="1" x14ac:dyDescent="0.2"/>
    <row r="51271" ht="10.199999999999999" hidden="1" x14ac:dyDescent="0.2"/>
    <row r="51272" ht="10.199999999999999" hidden="1" x14ac:dyDescent="0.2"/>
    <row r="51273" ht="10.199999999999999" hidden="1" x14ac:dyDescent="0.2"/>
    <row r="51274" ht="10.199999999999999" hidden="1" x14ac:dyDescent="0.2"/>
    <row r="51275" ht="10.199999999999999" hidden="1" x14ac:dyDescent="0.2"/>
    <row r="51276" ht="10.199999999999999" hidden="1" x14ac:dyDescent="0.2"/>
    <row r="51277" ht="10.199999999999999" hidden="1" x14ac:dyDescent="0.2"/>
    <row r="51278" ht="10.199999999999999" hidden="1" x14ac:dyDescent="0.2"/>
    <row r="51279" ht="10.199999999999999" hidden="1" x14ac:dyDescent="0.2"/>
    <row r="51280" ht="10.199999999999999" hidden="1" x14ac:dyDescent="0.2"/>
    <row r="51281" ht="10.199999999999999" hidden="1" x14ac:dyDescent="0.2"/>
    <row r="51282" ht="10.199999999999999" hidden="1" x14ac:dyDescent="0.2"/>
    <row r="51283" ht="10.199999999999999" hidden="1" x14ac:dyDescent="0.2"/>
    <row r="51284" ht="10.199999999999999" hidden="1" x14ac:dyDescent="0.2"/>
    <row r="51285" ht="10.199999999999999" hidden="1" x14ac:dyDescent="0.2"/>
    <row r="51286" ht="10.199999999999999" hidden="1" x14ac:dyDescent="0.2"/>
    <row r="51287" ht="10.199999999999999" hidden="1" x14ac:dyDescent="0.2"/>
    <row r="51288" ht="10.199999999999999" hidden="1" x14ac:dyDescent="0.2"/>
    <row r="51289" ht="10.199999999999999" hidden="1" x14ac:dyDescent="0.2"/>
    <row r="51290" ht="10.199999999999999" hidden="1" x14ac:dyDescent="0.2"/>
    <row r="51291" ht="10.199999999999999" hidden="1" x14ac:dyDescent="0.2"/>
    <row r="51292" ht="10.199999999999999" hidden="1" x14ac:dyDescent="0.2"/>
    <row r="51293" ht="10.199999999999999" hidden="1" x14ac:dyDescent="0.2"/>
    <row r="51294" ht="10.199999999999999" hidden="1" x14ac:dyDescent="0.2"/>
    <row r="51295" ht="10.199999999999999" hidden="1" x14ac:dyDescent="0.2"/>
    <row r="51296" ht="10.199999999999999" hidden="1" x14ac:dyDescent="0.2"/>
    <row r="51297" ht="10.199999999999999" hidden="1" x14ac:dyDescent="0.2"/>
    <row r="51298" ht="10.199999999999999" hidden="1" x14ac:dyDescent="0.2"/>
    <row r="51299" ht="10.199999999999999" hidden="1" x14ac:dyDescent="0.2"/>
    <row r="51300" ht="10.199999999999999" hidden="1" x14ac:dyDescent="0.2"/>
    <row r="51301" ht="10.199999999999999" hidden="1" x14ac:dyDescent="0.2"/>
    <row r="51302" ht="10.199999999999999" hidden="1" x14ac:dyDescent="0.2"/>
    <row r="51303" ht="10.199999999999999" hidden="1" x14ac:dyDescent="0.2"/>
    <row r="51304" ht="10.199999999999999" hidden="1" x14ac:dyDescent="0.2"/>
    <row r="51305" ht="10.199999999999999" hidden="1" x14ac:dyDescent="0.2"/>
    <row r="51306" ht="10.199999999999999" hidden="1" x14ac:dyDescent="0.2"/>
    <row r="51307" ht="10.199999999999999" hidden="1" x14ac:dyDescent="0.2"/>
    <row r="51308" ht="10.199999999999999" hidden="1" x14ac:dyDescent="0.2"/>
    <row r="51309" ht="10.199999999999999" hidden="1" x14ac:dyDescent="0.2"/>
    <row r="51310" ht="10.199999999999999" hidden="1" x14ac:dyDescent="0.2"/>
    <row r="51311" ht="10.199999999999999" hidden="1" x14ac:dyDescent="0.2"/>
    <row r="51312" ht="10.199999999999999" hidden="1" x14ac:dyDescent="0.2"/>
    <row r="51313" ht="10.199999999999999" hidden="1" x14ac:dyDescent="0.2"/>
    <row r="51314" ht="10.199999999999999" hidden="1" x14ac:dyDescent="0.2"/>
    <row r="51315" ht="10.199999999999999" hidden="1" x14ac:dyDescent="0.2"/>
    <row r="51316" ht="10.199999999999999" hidden="1" x14ac:dyDescent="0.2"/>
    <row r="51317" ht="10.199999999999999" hidden="1" x14ac:dyDescent="0.2"/>
    <row r="51318" ht="10.199999999999999" hidden="1" x14ac:dyDescent="0.2"/>
    <row r="51319" ht="10.199999999999999" hidden="1" x14ac:dyDescent="0.2"/>
    <row r="51320" ht="10.199999999999999" hidden="1" x14ac:dyDescent="0.2"/>
    <row r="51321" ht="10.199999999999999" hidden="1" x14ac:dyDescent="0.2"/>
    <row r="51322" ht="10.199999999999999" hidden="1" x14ac:dyDescent="0.2"/>
    <row r="51323" ht="10.199999999999999" hidden="1" x14ac:dyDescent="0.2"/>
    <row r="51324" ht="10.199999999999999" hidden="1" x14ac:dyDescent="0.2"/>
    <row r="51325" ht="10.199999999999999" hidden="1" x14ac:dyDescent="0.2"/>
    <row r="51326" ht="10.199999999999999" hidden="1" x14ac:dyDescent="0.2"/>
    <row r="51327" ht="10.199999999999999" hidden="1" x14ac:dyDescent="0.2"/>
    <row r="51328" ht="10.199999999999999" hidden="1" x14ac:dyDescent="0.2"/>
    <row r="51329" ht="10.199999999999999" hidden="1" x14ac:dyDescent="0.2"/>
    <row r="51330" ht="10.199999999999999" hidden="1" x14ac:dyDescent="0.2"/>
    <row r="51331" ht="10.199999999999999" hidden="1" x14ac:dyDescent="0.2"/>
    <row r="51332" ht="10.199999999999999" hidden="1" x14ac:dyDescent="0.2"/>
    <row r="51333" ht="10.199999999999999" hidden="1" x14ac:dyDescent="0.2"/>
    <row r="51334" ht="10.199999999999999" hidden="1" x14ac:dyDescent="0.2"/>
    <row r="51335" ht="10.199999999999999" hidden="1" x14ac:dyDescent="0.2"/>
    <row r="51336" ht="10.199999999999999" hidden="1" x14ac:dyDescent="0.2"/>
    <row r="51337" ht="10.199999999999999" hidden="1" x14ac:dyDescent="0.2"/>
    <row r="51338" ht="10.199999999999999" hidden="1" x14ac:dyDescent="0.2"/>
    <row r="51339" ht="10.199999999999999" hidden="1" x14ac:dyDescent="0.2"/>
    <row r="51340" ht="10.199999999999999" hidden="1" x14ac:dyDescent="0.2"/>
    <row r="51341" ht="10.199999999999999" hidden="1" x14ac:dyDescent="0.2"/>
    <row r="51342" ht="10.199999999999999" hidden="1" x14ac:dyDescent="0.2"/>
    <row r="51343" ht="10.199999999999999" hidden="1" x14ac:dyDescent="0.2"/>
    <row r="51344" ht="10.199999999999999" hidden="1" x14ac:dyDescent="0.2"/>
    <row r="51345" ht="10.199999999999999" hidden="1" x14ac:dyDescent="0.2"/>
    <row r="51346" ht="10.199999999999999" hidden="1" x14ac:dyDescent="0.2"/>
    <row r="51347" ht="10.199999999999999" hidden="1" x14ac:dyDescent="0.2"/>
    <row r="51348" ht="10.199999999999999" hidden="1" x14ac:dyDescent="0.2"/>
    <row r="51349" ht="10.199999999999999" hidden="1" x14ac:dyDescent="0.2"/>
    <row r="51350" ht="10.199999999999999" hidden="1" x14ac:dyDescent="0.2"/>
    <row r="51351" ht="10.199999999999999" hidden="1" x14ac:dyDescent="0.2"/>
    <row r="51352" ht="10.199999999999999" hidden="1" x14ac:dyDescent="0.2"/>
    <row r="51353" ht="10.199999999999999" hidden="1" x14ac:dyDescent="0.2"/>
    <row r="51354" ht="10.199999999999999" hidden="1" x14ac:dyDescent="0.2"/>
    <row r="51355" ht="10.199999999999999" hidden="1" x14ac:dyDescent="0.2"/>
    <row r="51356" ht="10.199999999999999" hidden="1" x14ac:dyDescent="0.2"/>
    <row r="51357" ht="10.199999999999999" hidden="1" x14ac:dyDescent="0.2"/>
    <row r="51358" ht="10.199999999999999" hidden="1" x14ac:dyDescent="0.2"/>
    <row r="51359" ht="10.199999999999999" hidden="1" x14ac:dyDescent="0.2"/>
    <row r="51360" ht="10.199999999999999" hidden="1" x14ac:dyDescent="0.2"/>
    <row r="51361" ht="10.199999999999999" hidden="1" x14ac:dyDescent="0.2"/>
    <row r="51362" ht="10.199999999999999" hidden="1" x14ac:dyDescent="0.2"/>
    <row r="51363" ht="10.199999999999999" hidden="1" x14ac:dyDescent="0.2"/>
    <row r="51364" ht="10.199999999999999" hidden="1" x14ac:dyDescent="0.2"/>
    <row r="51365" ht="10.199999999999999" hidden="1" x14ac:dyDescent="0.2"/>
    <row r="51366" ht="10.199999999999999" hidden="1" x14ac:dyDescent="0.2"/>
    <row r="51367" ht="10.199999999999999" hidden="1" x14ac:dyDescent="0.2"/>
    <row r="51368" ht="10.199999999999999" hidden="1" x14ac:dyDescent="0.2"/>
    <row r="51369" ht="10.199999999999999" hidden="1" x14ac:dyDescent="0.2"/>
    <row r="51370" ht="10.199999999999999" hidden="1" x14ac:dyDescent="0.2"/>
    <row r="51371" ht="10.199999999999999" hidden="1" x14ac:dyDescent="0.2"/>
    <row r="51372" ht="10.199999999999999" hidden="1" x14ac:dyDescent="0.2"/>
    <row r="51373" ht="10.199999999999999" hidden="1" x14ac:dyDescent="0.2"/>
    <row r="51374" ht="10.199999999999999" hidden="1" x14ac:dyDescent="0.2"/>
    <row r="51375" ht="10.199999999999999" hidden="1" x14ac:dyDescent="0.2"/>
    <row r="51376" ht="10.199999999999999" hidden="1" x14ac:dyDescent="0.2"/>
    <row r="51377" ht="10.199999999999999" hidden="1" x14ac:dyDescent="0.2"/>
    <row r="51378" ht="10.199999999999999" hidden="1" x14ac:dyDescent="0.2"/>
    <row r="51379" ht="10.199999999999999" hidden="1" x14ac:dyDescent="0.2"/>
    <row r="51380" ht="10.199999999999999" hidden="1" x14ac:dyDescent="0.2"/>
    <row r="51381" ht="10.199999999999999" hidden="1" x14ac:dyDescent="0.2"/>
    <row r="51382" ht="10.199999999999999" hidden="1" x14ac:dyDescent="0.2"/>
    <row r="51383" ht="10.199999999999999" hidden="1" x14ac:dyDescent="0.2"/>
    <row r="51384" ht="10.199999999999999" hidden="1" x14ac:dyDescent="0.2"/>
    <row r="51385" ht="10.199999999999999" hidden="1" x14ac:dyDescent="0.2"/>
    <row r="51386" ht="10.199999999999999" hidden="1" x14ac:dyDescent="0.2"/>
    <row r="51387" ht="10.199999999999999" hidden="1" x14ac:dyDescent="0.2"/>
    <row r="51388" ht="10.199999999999999" hidden="1" x14ac:dyDescent="0.2"/>
    <row r="51389" ht="10.199999999999999" hidden="1" x14ac:dyDescent="0.2"/>
    <row r="51390" ht="10.199999999999999" hidden="1" x14ac:dyDescent="0.2"/>
    <row r="51391" ht="10.199999999999999" hidden="1" x14ac:dyDescent="0.2"/>
    <row r="51392" ht="10.199999999999999" hidden="1" x14ac:dyDescent="0.2"/>
    <row r="51393" ht="10.199999999999999" hidden="1" x14ac:dyDescent="0.2"/>
    <row r="51394" ht="10.199999999999999" hidden="1" x14ac:dyDescent="0.2"/>
    <row r="51395" ht="10.199999999999999" hidden="1" x14ac:dyDescent="0.2"/>
    <row r="51396" ht="10.199999999999999" hidden="1" x14ac:dyDescent="0.2"/>
    <row r="51397" ht="10.199999999999999" hidden="1" x14ac:dyDescent="0.2"/>
    <row r="51398" ht="10.199999999999999" hidden="1" x14ac:dyDescent="0.2"/>
    <row r="51399" ht="10.199999999999999" hidden="1" x14ac:dyDescent="0.2"/>
    <row r="51400" ht="10.199999999999999" hidden="1" x14ac:dyDescent="0.2"/>
    <row r="51401" ht="10.199999999999999" hidden="1" x14ac:dyDescent="0.2"/>
    <row r="51402" ht="10.199999999999999" hidden="1" x14ac:dyDescent="0.2"/>
    <row r="51403" ht="10.199999999999999" hidden="1" x14ac:dyDescent="0.2"/>
    <row r="51404" ht="10.199999999999999" hidden="1" x14ac:dyDescent="0.2"/>
    <row r="51405" ht="10.199999999999999" hidden="1" x14ac:dyDescent="0.2"/>
    <row r="51406" ht="10.199999999999999" hidden="1" x14ac:dyDescent="0.2"/>
    <row r="51407" ht="10.199999999999999" hidden="1" x14ac:dyDescent="0.2"/>
    <row r="51408" ht="10.199999999999999" hidden="1" x14ac:dyDescent="0.2"/>
    <row r="51409" ht="10.199999999999999" hidden="1" x14ac:dyDescent="0.2"/>
    <row r="51410" ht="10.199999999999999" hidden="1" x14ac:dyDescent="0.2"/>
    <row r="51411" ht="10.199999999999999" hidden="1" x14ac:dyDescent="0.2"/>
    <row r="51412" ht="10.199999999999999" hidden="1" x14ac:dyDescent="0.2"/>
    <row r="51413" ht="10.199999999999999" hidden="1" x14ac:dyDescent="0.2"/>
    <row r="51414" ht="10.199999999999999" hidden="1" x14ac:dyDescent="0.2"/>
    <row r="51415" ht="10.199999999999999" hidden="1" x14ac:dyDescent="0.2"/>
    <row r="51416" ht="10.199999999999999" hidden="1" x14ac:dyDescent="0.2"/>
    <row r="51417" ht="10.199999999999999" hidden="1" x14ac:dyDescent="0.2"/>
    <row r="51418" ht="10.199999999999999" hidden="1" x14ac:dyDescent="0.2"/>
    <row r="51419" ht="10.199999999999999" hidden="1" x14ac:dyDescent="0.2"/>
    <row r="51420" ht="10.199999999999999" hidden="1" x14ac:dyDescent="0.2"/>
    <row r="51421" ht="10.199999999999999" hidden="1" x14ac:dyDescent="0.2"/>
    <row r="51422" ht="10.199999999999999" hidden="1" x14ac:dyDescent="0.2"/>
    <row r="51423" ht="10.199999999999999" hidden="1" x14ac:dyDescent="0.2"/>
    <row r="51424" ht="10.199999999999999" hidden="1" x14ac:dyDescent="0.2"/>
    <row r="51425" ht="10.199999999999999" hidden="1" x14ac:dyDescent="0.2"/>
    <row r="51426" ht="10.199999999999999" hidden="1" x14ac:dyDescent="0.2"/>
    <row r="51427" ht="10.199999999999999" hidden="1" x14ac:dyDescent="0.2"/>
    <row r="51428" ht="10.199999999999999" hidden="1" x14ac:dyDescent="0.2"/>
    <row r="51429" ht="10.199999999999999" hidden="1" x14ac:dyDescent="0.2"/>
    <row r="51430" ht="10.199999999999999" hidden="1" x14ac:dyDescent="0.2"/>
    <row r="51431" ht="10.199999999999999" hidden="1" x14ac:dyDescent="0.2"/>
    <row r="51432" ht="10.199999999999999" hidden="1" x14ac:dyDescent="0.2"/>
    <row r="51433" ht="10.199999999999999" hidden="1" x14ac:dyDescent="0.2"/>
    <row r="51434" ht="10.199999999999999" hidden="1" x14ac:dyDescent="0.2"/>
    <row r="51435" ht="10.199999999999999" hidden="1" x14ac:dyDescent="0.2"/>
    <row r="51436" ht="10.199999999999999" hidden="1" x14ac:dyDescent="0.2"/>
    <row r="51437" ht="10.199999999999999" hidden="1" x14ac:dyDescent="0.2"/>
    <row r="51438" ht="10.199999999999999" hidden="1" x14ac:dyDescent="0.2"/>
    <row r="51439" ht="10.199999999999999" hidden="1" x14ac:dyDescent="0.2"/>
    <row r="51440" ht="10.199999999999999" hidden="1" x14ac:dyDescent="0.2"/>
    <row r="51441" ht="10.199999999999999" hidden="1" x14ac:dyDescent="0.2"/>
    <row r="51442" ht="10.199999999999999" hidden="1" x14ac:dyDescent="0.2"/>
    <row r="51443" ht="10.199999999999999" hidden="1" x14ac:dyDescent="0.2"/>
    <row r="51444" ht="10.199999999999999" hidden="1" x14ac:dyDescent="0.2"/>
    <row r="51445" ht="10.199999999999999" hidden="1" x14ac:dyDescent="0.2"/>
    <row r="51446" ht="10.199999999999999" hidden="1" x14ac:dyDescent="0.2"/>
    <row r="51447" ht="10.199999999999999" hidden="1" x14ac:dyDescent="0.2"/>
    <row r="51448" ht="10.199999999999999" hidden="1" x14ac:dyDescent="0.2"/>
    <row r="51449" ht="10.199999999999999" hidden="1" x14ac:dyDescent="0.2"/>
    <row r="51450" ht="10.199999999999999" hidden="1" x14ac:dyDescent="0.2"/>
    <row r="51451" ht="10.199999999999999" hidden="1" x14ac:dyDescent="0.2"/>
    <row r="51452" ht="10.199999999999999" hidden="1" x14ac:dyDescent="0.2"/>
    <row r="51453" ht="10.199999999999999" hidden="1" x14ac:dyDescent="0.2"/>
    <row r="51454" ht="10.199999999999999" hidden="1" x14ac:dyDescent="0.2"/>
    <row r="51455" ht="10.199999999999999" hidden="1" x14ac:dyDescent="0.2"/>
    <row r="51456" ht="10.199999999999999" hidden="1" x14ac:dyDescent="0.2"/>
    <row r="51457" ht="10.199999999999999" hidden="1" x14ac:dyDescent="0.2"/>
    <row r="51458" ht="10.199999999999999" hidden="1" x14ac:dyDescent="0.2"/>
    <row r="51459" ht="10.199999999999999" hidden="1" x14ac:dyDescent="0.2"/>
    <row r="51460" ht="10.199999999999999" hidden="1" x14ac:dyDescent="0.2"/>
    <row r="51461" ht="10.199999999999999" hidden="1" x14ac:dyDescent="0.2"/>
    <row r="51462" ht="10.199999999999999" hidden="1" x14ac:dyDescent="0.2"/>
    <row r="51463" ht="10.199999999999999" hidden="1" x14ac:dyDescent="0.2"/>
    <row r="51464" ht="10.199999999999999" hidden="1" x14ac:dyDescent="0.2"/>
    <row r="51465" ht="10.199999999999999" hidden="1" x14ac:dyDescent="0.2"/>
    <row r="51466" ht="10.199999999999999" hidden="1" x14ac:dyDescent="0.2"/>
    <row r="51467" ht="10.199999999999999" hidden="1" x14ac:dyDescent="0.2"/>
    <row r="51468" ht="10.199999999999999" hidden="1" x14ac:dyDescent="0.2"/>
    <row r="51469" ht="10.199999999999999" hidden="1" x14ac:dyDescent="0.2"/>
    <row r="51470" ht="10.199999999999999" hidden="1" x14ac:dyDescent="0.2"/>
    <row r="51471" ht="10.199999999999999" hidden="1" x14ac:dyDescent="0.2"/>
    <row r="51472" ht="10.199999999999999" hidden="1" x14ac:dyDescent="0.2"/>
    <row r="51473" ht="10.199999999999999" hidden="1" x14ac:dyDescent="0.2"/>
    <row r="51474" ht="10.199999999999999" hidden="1" x14ac:dyDescent="0.2"/>
    <row r="51475" ht="10.199999999999999" hidden="1" x14ac:dyDescent="0.2"/>
    <row r="51476" ht="10.199999999999999" hidden="1" x14ac:dyDescent="0.2"/>
    <row r="51477" ht="10.199999999999999" hidden="1" x14ac:dyDescent="0.2"/>
    <row r="51478" ht="10.199999999999999" hidden="1" x14ac:dyDescent="0.2"/>
    <row r="51479" ht="10.199999999999999" hidden="1" x14ac:dyDescent="0.2"/>
    <row r="51480" ht="10.199999999999999" hidden="1" x14ac:dyDescent="0.2"/>
    <row r="51481" ht="10.199999999999999" hidden="1" x14ac:dyDescent="0.2"/>
    <row r="51482" ht="10.199999999999999" hidden="1" x14ac:dyDescent="0.2"/>
    <row r="51483" ht="10.199999999999999" hidden="1" x14ac:dyDescent="0.2"/>
    <row r="51484" ht="10.199999999999999" hidden="1" x14ac:dyDescent="0.2"/>
    <row r="51485" ht="10.199999999999999" hidden="1" x14ac:dyDescent="0.2"/>
    <row r="51486" ht="10.199999999999999" hidden="1" x14ac:dyDescent="0.2"/>
    <row r="51487" ht="10.199999999999999" hidden="1" x14ac:dyDescent="0.2"/>
    <row r="51488" ht="10.199999999999999" hidden="1" x14ac:dyDescent="0.2"/>
    <row r="51489" ht="10.199999999999999" hidden="1" x14ac:dyDescent="0.2"/>
    <row r="51490" ht="10.199999999999999" hidden="1" x14ac:dyDescent="0.2"/>
    <row r="51491" ht="10.199999999999999" hidden="1" x14ac:dyDescent="0.2"/>
    <row r="51492" ht="10.199999999999999" hidden="1" x14ac:dyDescent="0.2"/>
    <row r="51493" ht="10.199999999999999" hidden="1" x14ac:dyDescent="0.2"/>
    <row r="51494" ht="10.199999999999999" hidden="1" x14ac:dyDescent="0.2"/>
    <row r="51495" ht="10.199999999999999" hidden="1" x14ac:dyDescent="0.2"/>
    <row r="51496" ht="10.199999999999999" hidden="1" x14ac:dyDescent="0.2"/>
    <row r="51497" ht="10.199999999999999" hidden="1" x14ac:dyDescent="0.2"/>
    <row r="51498" ht="10.199999999999999" hidden="1" x14ac:dyDescent="0.2"/>
    <row r="51499" ht="10.199999999999999" hidden="1" x14ac:dyDescent="0.2"/>
    <row r="51500" ht="10.199999999999999" hidden="1" x14ac:dyDescent="0.2"/>
    <row r="51501" ht="10.199999999999999" hidden="1" x14ac:dyDescent="0.2"/>
    <row r="51502" ht="10.199999999999999" hidden="1" x14ac:dyDescent="0.2"/>
    <row r="51503" ht="10.199999999999999" hidden="1" x14ac:dyDescent="0.2"/>
    <row r="51504" ht="10.199999999999999" hidden="1" x14ac:dyDescent="0.2"/>
    <row r="51505" ht="10.199999999999999" hidden="1" x14ac:dyDescent="0.2"/>
    <row r="51506" ht="10.199999999999999" hidden="1" x14ac:dyDescent="0.2"/>
    <row r="51507" ht="10.199999999999999" hidden="1" x14ac:dyDescent="0.2"/>
    <row r="51508" ht="10.199999999999999" hidden="1" x14ac:dyDescent="0.2"/>
    <row r="51509" ht="10.199999999999999" hidden="1" x14ac:dyDescent="0.2"/>
    <row r="51510" ht="10.199999999999999" hidden="1" x14ac:dyDescent="0.2"/>
    <row r="51511" ht="10.199999999999999" hidden="1" x14ac:dyDescent="0.2"/>
    <row r="51512" ht="10.199999999999999" hidden="1" x14ac:dyDescent="0.2"/>
    <row r="51513" ht="10.199999999999999" hidden="1" x14ac:dyDescent="0.2"/>
    <row r="51514" ht="10.199999999999999" hidden="1" x14ac:dyDescent="0.2"/>
    <row r="51515" ht="10.199999999999999" hidden="1" x14ac:dyDescent="0.2"/>
    <row r="51516" ht="10.199999999999999" hidden="1" x14ac:dyDescent="0.2"/>
    <row r="51517" ht="10.199999999999999" hidden="1" x14ac:dyDescent="0.2"/>
    <row r="51518" ht="10.199999999999999" hidden="1" x14ac:dyDescent="0.2"/>
    <row r="51519" ht="10.199999999999999" hidden="1" x14ac:dyDescent="0.2"/>
    <row r="51520" ht="10.199999999999999" hidden="1" x14ac:dyDescent="0.2"/>
    <row r="51521" ht="10.199999999999999" hidden="1" x14ac:dyDescent="0.2"/>
    <row r="51522" ht="10.199999999999999" hidden="1" x14ac:dyDescent="0.2"/>
    <row r="51523" ht="10.199999999999999" hidden="1" x14ac:dyDescent="0.2"/>
    <row r="51524" ht="10.199999999999999" hidden="1" x14ac:dyDescent="0.2"/>
    <row r="51525" ht="10.199999999999999" hidden="1" x14ac:dyDescent="0.2"/>
    <row r="51526" ht="10.199999999999999" hidden="1" x14ac:dyDescent="0.2"/>
    <row r="51527" ht="10.199999999999999" hidden="1" x14ac:dyDescent="0.2"/>
    <row r="51528" ht="10.199999999999999" hidden="1" x14ac:dyDescent="0.2"/>
    <row r="51529" ht="10.199999999999999" hidden="1" x14ac:dyDescent="0.2"/>
    <row r="51530" ht="10.199999999999999" hidden="1" x14ac:dyDescent="0.2"/>
    <row r="51531" ht="10.199999999999999" hidden="1" x14ac:dyDescent="0.2"/>
    <row r="51532" ht="10.199999999999999" hidden="1" x14ac:dyDescent="0.2"/>
    <row r="51533" ht="10.199999999999999" hidden="1" x14ac:dyDescent="0.2"/>
    <row r="51534" ht="10.199999999999999" hidden="1" x14ac:dyDescent="0.2"/>
    <row r="51535" ht="10.199999999999999" hidden="1" x14ac:dyDescent="0.2"/>
    <row r="51536" ht="10.199999999999999" hidden="1" x14ac:dyDescent="0.2"/>
    <row r="51537" ht="10.199999999999999" hidden="1" x14ac:dyDescent="0.2"/>
    <row r="51538" ht="10.199999999999999" hidden="1" x14ac:dyDescent="0.2"/>
    <row r="51539" ht="10.199999999999999" hidden="1" x14ac:dyDescent="0.2"/>
    <row r="51540" ht="10.199999999999999" hidden="1" x14ac:dyDescent="0.2"/>
    <row r="51541" ht="10.199999999999999" hidden="1" x14ac:dyDescent="0.2"/>
    <row r="51542" ht="10.199999999999999" hidden="1" x14ac:dyDescent="0.2"/>
    <row r="51543" ht="10.199999999999999" hidden="1" x14ac:dyDescent="0.2"/>
    <row r="51544" ht="10.199999999999999" hidden="1" x14ac:dyDescent="0.2"/>
    <row r="51545" ht="10.199999999999999" hidden="1" x14ac:dyDescent="0.2"/>
    <row r="51546" ht="10.199999999999999" hidden="1" x14ac:dyDescent="0.2"/>
    <row r="51547" ht="10.199999999999999" hidden="1" x14ac:dyDescent="0.2"/>
    <row r="51548" ht="10.199999999999999" hidden="1" x14ac:dyDescent="0.2"/>
    <row r="51549" ht="10.199999999999999" hidden="1" x14ac:dyDescent="0.2"/>
    <row r="51550" ht="10.199999999999999" hidden="1" x14ac:dyDescent="0.2"/>
    <row r="51551" ht="10.199999999999999" hidden="1" x14ac:dyDescent="0.2"/>
    <row r="51552" ht="10.199999999999999" hidden="1" x14ac:dyDescent="0.2"/>
    <row r="51553" ht="10.199999999999999" hidden="1" x14ac:dyDescent="0.2"/>
    <row r="51554" ht="10.199999999999999" hidden="1" x14ac:dyDescent="0.2"/>
    <row r="51555" ht="10.199999999999999" hidden="1" x14ac:dyDescent="0.2"/>
    <row r="51556" ht="10.199999999999999" hidden="1" x14ac:dyDescent="0.2"/>
    <row r="51557" ht="10.199999999999999" hidden="1" x14ac:dyDescent="0.2"/>
    <row r="51558" ht="10.199999999999999" hidden="1" x14ac:dyDescent="0.2"/>
    <row r="51559" ht="10.199999999999999" hidden="1" x14ac:dyDescent="0.2"/>
    <row r="51560" ht="10.199999999999999" hidden="1" x14ac:dyDescent="0.2"/>
    <row r="51561" ht="10.199999999999999" hidden="1" x14ac:dyDescent="0.2"/>
    <row r="51562" ht="10.199999999999999" hidden="1" x14ac:dyDescent="0.2"/>
    <row r="51563" ht="10.199999999999999" hidden="1" x14ac:dyDescent="0.2"/>
    <row r="51564" ht="10.199999999999999" hidden="1" x14ac:dyDescent="0.2"/>
    <row r="51565" ht="10.199999999999999" hidden="1" x14ac:dyDescent="0.2"/>
    <row r="51566" ht="10.199999999999999" hidden="1" x14ac:dyDescent="0.2"/>
    <row r="51567" ht="10.199999999999999" hidden="1" x14ac:dyDescent="0.2"/>
    <row r="51568" ht="10.199999999999999" hidden="1" x14ac:dyDescent="0.2"/>
    <row r="51569" ht="10.199999999999999" hidden="1" x14ac:dyDescent="0.2"/>
    <row r="51570" ht="10.199999999999999" hidden="1" x14ac:dyDescent="0.2"/>
    <row r="51571" ht="10.199999999999999" hidden="1" x14ac:dyDescent="0.2"/>
    <row r="51572" ht="10.199999999999999" hidden="1" x14ac:dyDescent="0.2"/>
    <row r="51573" ht="10.199999999999999" hidden="1" x14ac:dyDescent="0.2"/>
    <row r="51574" ht="10.199999999999999" hidden="1" x14ac:dyDescent="0.2"/>
    <row r="51575" ht="10.199999999999999" hidden="1" x14ac:dyDescent="0.2"/>
    <row r="51576" ht="10.199999999999999" hidden="1" x14ac:dyDescent="0.2"/>
    <row r="51577" ht="10.199999999999999" hidden="1" x14ac:dyDescent="0.2"/>
    <row r="51578" ht="10.199999999999999" hidden="1" x14ac:dyDescent="0.2"/>
    <row r="51579" ht="10.199999999999999" hidden="1" x14ac:dyDescent="0.2"/>
    <row r="51580" ht="10.199999999999999" hidden="1" x14ac:dyDescent="0.2"/>
    <row r="51581" ht="10.199999999999999" hidden="1" x14ac:dyDescent="0.2"/>
    <row r="51582" ht="10.199999999999999" hidden="1" x14ac:dyDescent="0.2"/>
    <row r="51583" ht="10.199999999999999" hidden="1" x14ac:dyDescent="0.2"/>
    <row r="51584" ht="10.199999999999999" hidden="1" x14ac:dyDescent="0.2"/>
    <row r="51585" ht="10.199999999999999" hidden="1" x14ac:dyDescent="0.2"/>
    <row r="51586" ht="10.199999999999999" hidden="1" x14ac:dyDescent="0.2"/>
    <row r="51587" ht="10.199999999999999" hidden="1" x14ac:dyDescent="0.2"/>
    <row r="51588" ht="10.199999999999999" hidden="1" x14ac:dyDescent="0.2"/>
    <row r="51589" ht="10.199999999999999" hidden="1" x14ac:dyDescent="0.2"/>
    <row r="51590" ht="10.199999999999999" hidden="1" x14ac:dyDescent="0.2"/>
    <row r="51591" ht="10.199999999999999" hidden="1" x14ac:dyDescent="0.2"/>
    <row r="51592" ht="10.199999999999999" hidden="1" x14ac:dyDescent="0.2"/>
    <row r="51593" ht="10.199999999999999" hidden="1" x14ac:dyDescent="0.2"/>
    <row r="51594" ht="10.199999999999999" hidden="1" x14ac:dyDescent="0.2"/>
    <row r="51595" ht="10.199999999999999" hidden="1" x14ac:dyDescent="0.2"/>
    <row r="51596" ht="10.199999999999999" hidden="1" x14ac:dyDescent="0.2"/>
    <row r="51597" ht="10.199999999999999" hidden="1" x14ac:dyDescent="0.2"/>
    <row r="51598" ht="10.199999999999999" hidden="1" x14ac:dyDescent="0.2"/>
    <row r="51599" ht="10.199999999999999" hidden="1" x14ac:dyDescent="0.2"/>
    <row r="51600" ht="10.199999999999999" hidden="1" x14ac:dyDescent="0.2"/>
    <row r="51601" ht="10.199999999999999" hidden="1" x14ac:dyDescent="0.2"/>
    <row r="51602" ht="10.199999999999999" hidden="1" x14ac:dyDescent="0.2"/>
    <row r="51603" ht="10.199999999999999" hidden="1" x14ac:dyDescent="0.2"/>
    <row r="51604" ht="10.199999999999999" hidden="1" x14ac:dyDescent="0.2"/>
    <row r="51605" ht="10.199999999999999" hidden="1" x14ac:dyDescent="0.2"/>
    <row r="51606" ht="10.199999999999999" hidden="1" x14ac:dyDescent="0.2"/>
    <row r="51607" ht="10.199999999999999" hidden="1" x14ac:dyDescent="0.2"/>
    <row r="51608" ht="10.199999999999999" hidden="1" x14ac:dyDescent="0.2"/>
    <row r="51609" ht="10.199999999999999" hidden="1" x14ac:dyDescent="0.2"/>
    <row r="51610" ht="10.199999999999999" hidden="1" x14ac:dyDescent="0.2"/>
    <row r="51611" ht="10.199999999999999" hidden="1" x14ac:dyDescent="0.2"/>
    <row r="51612" ht="10.199999999999999" hidden="1" x14ac:dyDescent="0.2"/>
    <row r="51613" ht="10.199999999999999" hidden="1" x14ac:dyDescent="0.2"/>
    <row r="51614" ht="10.199999999999999" hidden="1" x14ac:dyDescent="0.2"/>
    <row r="51615" ht="10.199999999999999" hidden="1" x14ac:dyDescent="0.2"/>
    <row r="51616" ht="10.199999999999999" hidden="1" x14ac:dyDescent="0.2"/>
    <row r="51617" ht="10.199999999999999" hidden="1" x14ac:dyDescent="0.2"/>
    <row r="51618" ht="10.199999999999999" hidden="1" x14ac:dyDescent="0.2"/>
    <row r="51619" ht="10.199999999999999" hidden="1" x14ac:dyDescent="0.2"/>
    <row r="51620" ht="10.199999999999999" hidden="1" x14ac:dyDescent="0.2"/>
    <row r="51621" ht="10.199999999999999" hidden="1" x14ac:dyDescent="0.2"/>
    <row r="51622" ht="10.199999999999999" hidden="1" x14ac:dyDescent="0.2"/>
    <row r="51623" ht="10.199999999999999" hidden="1" x14ac:dyDescent="0.2"/>
    <row r="51624" ht="10.199999999999999" hidden="1" x14ac:dyDescent="0.2"/>
    <row r="51625" ht="10.199999999999999" hidden="1" x14ac:dyDescent="0.2"/>
    <row r="51626" ht="10.199999999999999" hidden="1" x14ac:dyDescent="0.2"/>
    <row r="51627" ht="10.199999999999999" hidden="1" x14ac:dyDescent="0.2"/>
    <row r="51628" ht="10.199999999999999" hidden="1" x14ac:dyDescent="0.2"/>
    <row r="51629" ht="10.199999999999999" hidden="1" x14ac:dyDescent="0.2"/>
    <row r="51630" ht="10.199999999999999" hidden="1" x14ac:dyDescent="0.2"/>
    <row r="51631" ht="10.199999999999999" hidden="1" x14ac:dyDescent="0.2"/>
    <row r="51632" ht="10.199999999999999" hidden="1" x14ac:dyDescent="0.2"/>
    <row r="51633" ht="10.199999999999999" hidden="1" x14ac:dyDescent="0.2"/>
    <row r="51634" ht="10.199999999999999" hidden="1" x14ac:dyDescent="0.2"/>
    <row r="51635" ht="10.199999999999999" hidden="1" x14ac:dyDescent="0.2"/>
    <row r="51636" ht="10.199999999999999" hidden="1" x14ac:dyDescent="0.2"/>
    <row r="51637" ht="10.199999999999999" hidden="1" x14ac:dyDescent="0.2"/>
    <row r="51638" ht="10.199999999999999" hidden="1" x14ac:dyDescent="0.2"/>
    <row r="51639" ht="10.199999999999999" hidden="1" x14ac:dyDescent="0.2"/>
    <row r="51640" ht="10.199999999999999" hidden="1" x14ac:dyDescent="0.2"/>
    <row r="51641" ht="10.199999999999999" hidden="1" x14ac:dyDescent="0.2"/>
    <row r="51642" ht="10.199999999999999" hidden="1" x14ac:dyDescent="0.2"/>
    <row r="51643" ht="10.199999999999999" hidden="1" x14ac:dyDescent="0.2"/>
    <row r="51644" ht="10.199999999999999" hidden="1" x14ac:dyDescent="0.2"/>
    <row r="51645" ht="10.199999999999999" hidden="1" x14ac:dyDescent="0.2"/>
    <row r="51646" ht="10.199999999999999" hidden="1" x14ac:dyDescent="0.2"/>
    <row r="51647" ht="10.199999999999999" hidden="1" x14ac:dyDescent="0.2"/>
    <row r="51648" ht="10.199999999999999" hidden="1" x14ac:dyDescent="0.2"/>
    <row r="51649" ht="10.199999999999999" hidden="1" x14ac:dyDescent="0.2"/>
    <row r="51650" ht="10.199999999999999" hidden="1" x14ac:dyDescent="0.2"/>
    <row r="51651" ht="10.199999999999999" hidden="1" x14ac:dyDescent="0.2"/>
    <row r="51652" ht="10.199999999999999" hidden="1" x14ac:dyDescent="0.2"/>
    <row r="51653" ht="10.199999999999999" hidden="1" x14ac:dyDescent="0.2"/>
    <row r="51654" ht="10.199999999999999" hidden="1" x14ac:dyDescent="0.2"/>
    <row r="51655" ht="10.199999999999999" hidden="1" x14ac:dyDescent="0.2"/>
    <row r="51656" ht="10.199999999999999" hidden="1" x14ac:dyDescent="0.2"/>
    <row r="51657" ht="10.199999999999999" hidden="1" x14ac:dyDescent="0.2"/>
    <row r="51658" ht="10.199999999999999" hidden="1" x14ac:dyDescent="0.2"/>
    <row r="51659" ht="10.199999999999999" hidden="1" x14ac:dyDescent="0.2"/>
    <row r="51660" ht="10.199999999999999" hidden="1" x14ac:dyDescent="0.2"/>
    <row r="51661" ht="10.199999999999999" hidden="1" x14ac:dyDescent="0.2"/>
    <row r="51662" ht="10.199999999999999" hidden="1" x14ac:dyDescent="0.2"/>
    <row r="51663" ht="10.199999999999999" hidden="1" x14ac:dyDescent="0.2"/>
    <row r="51664" ht="10.199999999999999" hidden="1" x14ac:dyDescent="0.2"/>
    <row r="51665" ht="10.199999999999999" hidden="1" x14ac:dyDescent="0.2"/>
    <row r="51666" ht="10.199999999999999" hidden="1" x14ac:dyDescent="0.2"/>
    <row r="51667" ht="10.199999999999999" hidden="1" x14ac:dyDescent="0.2"/>
    <row r="51668" ht="10.199999999999999" hidden="1" x14ac:dyDescent="0.2"/>
    <row r="51669" ht="10.199999999999999" hidden="1" x14ac:dyDescent="0.2"/>
    <row r="51670" ht="10.199999999999999" hidden="1" x14ac:dyDescent="0.2"/>
    <row r="51671" ht="10.199999999999999" hidden="1" x14ac:dyDescent="0.2"/>
    <row r="51672" ht="10.199999999999999" hidden="1" x14ac:dyDescent="0.2"/>
    <row r="51673" ht="10.199999999999999" hidden="1" x14ac:dyDescent="0.2"/>
    <row r="51674" ht="10.199999999999999" hidden="1" x14ac:dyDescent="0.2"/>
    <row r="51675" ht="10.199999999999999" hidden="1" x14ac:dyDescent="0.2"/>
    <row r="51676" ht="10.199999999999999" hidden="1" x14ac:dyDescent="0.2"/>
    <row r="51677" ht="10.199999999999999" hidden="1" x14ac:dyDescent="0.2"/>
    <row r="51678" ht="10.199999999999999" hidden="1" x14ac:dyDescent="0.2"/>
    <row r="51679" ht="10.199999999999999" hidden="1" x14ac:dyDescent="0.2"/>
    <row r="51680" ht="10.199999999999999" hidden="1" x14ac:dyDescent="0.2"/>
    <row r="51681" ht="10.199999999999999" hidden="1" x14ac:dyDescent="0.2"/>
    <row r="51682" ht="10.199999999999999" hidden="1" x14ac:dyDescent="0.2"/>
    <row r="51683" ht="10.199999999999999" hidden="1" x14ac:dyDescent="0.2"/>
    <row r="51684" ht="10.199999999999999" hidden="1" x14ac:dyDescent="0.2"/>
    <row r="51685" ht="10.199999999999999" hidden="1" x14ac:dyDescent="0.2"/>
    <row r="51686" ht="10.199999999999999" hidden="1" x14ac:dyDescent="0.2"/>
    <row r="51687" ht="10.199999999999999" hidden="1" x14ac:dyDescent="0.2"/>
    <row r="51688" ht="10.199999999999999" hidden="1" x14ac:dyDescent="0.2"/>
    <row r="51689" ht="10.199999999999999" hidden="1" x14ac:dyDescent="0.2"/>
    <row r="51690" ht="10.199999999999999" hidden="1" x14ac:dyDescent="0.2"/>
    <row r="51691" ht="10.199999999999999" hidden="1" x14ac:dyDescent="0.2"/>
    <row r="51692" ht="10.199999999999999" hidden="1" x14ac:dyDescent="0.2"/>
    <row r="51693" ht="10.199999999999999" hidden="1" x14ac:dyDescent="0.2"/>
    <row r="51694" ht="10.199999999999999" hidden="1" x14ac:dyDescent="0.2"/>
    <row r="51695" ht="10.199999999999999" hidden="1" x14ac:dyDescent="0.2"/>
    <row r="51696" ht="10.199999999999999" hidden="1" x14ac:dyDescent="0.2"/>
    <row r="51697" ht="10.199999999999999" hidden="1" x14ac:dyDescent="0.2"/>
    <row r="51698" ht="10.199999999999999" hidden="1" x14ac:dyDescent="0.2"/>
    <row r="51699" ht="10.199999999999999" hidden="1" x14ac:dyDescent="0.2"/>
    <row r="51700" ht="10.199999999999999" hidden="1" x14ac:dyDescent="0.2"/>
    <row r="51701" ht="10.199999999999999" hidden="1" x14ac:dyDescent="0.2"/>
    <row r="51702" ht="10.199999999999999" hidden="1" x14ac:dyDescent="0.2"/>
    <row r="51703" ht="10.199999999999999" hidden="1" x14ac:dyDescent="0.2"/>
    <row r="51704" ht="10.199999999999999" hidden="1" x14ac:dyDescent="0.2"/>
    <row r="51705" ht="10.199999999999999" hidden="1" x14ac:dyDescent="0.2"/>
    <row r="51706" ht="10.199999999999999" hidden="1" x14ac:dyDescent="0.2"/>
    <row r="51707" ht="10.199999999999999" hidden="1" x14ac:dyDescent="0.2"/>
    <row r="51708" ht="10.199999999999999" hidden="1" x14ac:dyDescent="0.2"/>
    <row r="51709" ht="10.199999999999999" hidden="1" x14ac:dyDescent="0.2"/>
    <row r="51710" ht="10.199999999999999" hidden="1" x14ac:dyDescent="0.2"/>
    <row r="51711" ht="10.199999999999999" hidden="1" x14ac:dyDescent="0.2"/>
    <row r="51712" ht="10.199999999999999" hidden="1" x14ac:dyDescent="0.2"/>
    <row r="51713" ht="10.199999999999999" hidden="1" x14ac:dyDescent="0.2"/>
    <row r="51714" ht="10.199999999999999" hidden="1" x14ac:dyDescent="0.2"/>
    <row r="51715" ht="10.199999999999999" hidden="1" x14ac:dyDescent="0.2"/>
    <row r="51716" ht="10.199999999999999" hidden="1" x14ac:dyDescent="0.2"/>
    <row r="51717" ht="10.199999999999999" hidden="1" x14ac:dyDescent="0.2"/>
    <row r="51718" ht="10.199999999999999" hidden="1" x14ac:dyDescent="0.2"/>
    <row r="51719" ht="10.199999999999999" hidden="1" x14ac:dyDescent="0.2"/>
    <row r="51720" ht="10.199999999999999" hidden="1" x14ac:dyDescent="0.2"/>
    <row r="51721" ht="10.199999999999999" hidden="1" x14ac:dyDescent="0.2"/>
    <row r="51722" ht="10.199999999999999" hidden="1" x14ac:dyDescent="0.2"/>
    <row r="51723" ht="10.199999999999999" hidden="1" x14ac:dyDescent="0.2"/>
    <row r="51724" ht="10.199999999999999" hidden="1" x14ac:dyDescent="0.2"/>
    <row r="51725" ht="10.199999999999999" hidden="1" x14ac:dyDescent="0.2"/>
    <row r="51726" ht="10.199999999999999" hidden="1" x14ac:dyDescent="0.2"/>
    <row r="51727" ht="10.199999999999999" hidden="1" x14ac:dyDescent="0.2"/>
    <row r="51728" ht="10.199999999999999" hidden="1" x14ac:dyDescent="0.2"/>
    <row r="51729" ht="10.199999999999999" hidden="1" x14ac:dyDescent="0.2"/>
    <row r="51730" ht="10.199999999999999" hidden="1" x14ac:dyDescent="0.2"/>
    <row r="51731" ht="10.199999999999999" hidden="1" x14ac:dyDescent="0.2"/>
    <row r="51732" ht="10.199999999999999" hidden="1" x14ac:dyDescent="0.2"/>
    <row r="51733" ht="10.199999999999999" hidden="1" x14ac:dyDescent="0.2"/>
    <row r="51734" ht="10.199999999999999" hidden="1" x14ac:dyDescent="0.2"/>
    <row r="51735" ht="10.199999999999999" hidden="1" x14ac:dyDescent="0.2"/>
    <row r="51736" ht="10.199999999999999" hidden="1" x14ac:dyDescent="0.2"/>
    <row r="51737" ht="10.199999999999999" hidden="1" x14ac:dyDescent="0.2"/>
    <row r="51738" ht="10.199999999999999" hidden="1" x14ac:dyDescent="0.2"/>
    <row r="51739" ht="10.199999999999999" hidden="1" x14ac:dyDescent="0.2"/>
    <row r="51740" ht="10.199999999999999" hidden="1" x14ac:dyDescent="0.2"/>
    <row r="51741" ht="10.199999999999999" hidden="1" x14ac:dyDescent="0.2"/>
    <row r="51742" ht="10.199999999999999" hidden="1" x14ac:dyDescent="0.2"/>
    <row r="51743" ht="10.199999999999999" hidden="1" x14ac:dyDescent="0.2"/>
    <row r="51744" ht="10.199999999999999" hidden="1" x14ac:dyDescent="0.2"/>
    <row r="51745" ht="10.199999999999999" hidden="1" x14ac:dyDescent="0.2"/>
    <row r="51746" ht="10.199999999999999" hidden="1" x14ac:dyDescent="0.2"/>
    <row r="51747" ht="10.199999999999999" hidden="1" x14ac:dyDescent="0.2"/>
    <row r="51748" ht="10.199999999999999" hidden="1" x14ac:dyDescent="0.2"/>
    <row r="51749" ht="10.199999999999999" hidden="1" x14ac:dyDescent="0.2"/>
    <row r="51750" ht="10.199999999999999" hidden="1" x14ac:dyDescent="0.2"/>
    <row r="51751" ht="10.199999999999999" hidden="1" x14ac:dyDescent="0.2"/>
    <row r="51752" ht="10.199999999999999" hidden="1" x14ac:dyDescent="0.2"/>
    <row r="51753" ht="10.199999999999999" hidden="1" x14ac:dyDescent="0.2"/>
    <row r="51754" ht="10.199999999999999" hidden="1" x14ac:dyDescent="0.2"/>
    <row r="51755" ht="10.199999999999999" hidden="1" x14ac:dyDescent="0.2"/>
    <row r="51756" ht="10.199999999999999" hidden="1" x14ac:dyDescent="0.2"/>
    <row r="51757" ht="10.199999999999999" hidden="1" x14ac:dyDescent="0.2"/>
    <row r="51758" ht="10.199999999999999" hidden="1" x14ac:dyDescent="0.2"/>
    <row r="51759" ht="10.199999999999999" hidden="1" x14ac:dyDescent="0.2"/>
    <row r="51760" ht="10.199999999999999" hidden="1" x14ac:dyDescent="0.2"/>
    <row r="51761" ht="10.199999999999999" hidden="1" x14ac:dyDescent="0.2"/>
    <row r="51762" ht="10.199999999999999" hidden="1" x14ac:dyDescent="0.2"/>
    <row r="51763" ht="10.199999999999999" hidden="1" x14ac:dyDescent="0.2"/>
    <row r="51764" ht="10.199999999999999" hidden="1" x14ac:dyDescent="0.2"/>
    <row r="51765" ht="10.199999999999999" hidden="1" x14ac:dyDescent="0.2"/>
    <row r="51766" ht="10.199999999999999" hidden="1" x14ac:dyDescent="0.2"/>
    <row r="51767" ht="10.199999999999999" hidden="1" x14ac:dyDescent="0.2"/>
    <row r="51768" ht="10.199999999999999" hidden="1" x14ac:dyDescent="0.2"/>
    <row r="51769" ht="10.199999999999999" hidden="1" x14ac:dyDescent="0.2"/>
    <row r="51770" ht="10.199999999999999" hidden="1" x14ac:dyDescent="0.2"/>
    <row r="51771" ht="10.199999999999999" hidden="1" x14ac:dyDescent="0.2"/>
    <row r="51772" ht="10.199999999999999" hidden="1" x14ac:dyDescent="0.2"/>
    <row r="51773" ht="10.199999999999999" hidden="1" x14ac:dyDescent="0.2"/>
    <row r="51774" ht="10.199999999999999" hidden="1" x14ac:dyDescent="0.2"/>
    <row r="51775" ht="10.199999999999999" hidden="1" x14ac:dyDescent="0.2"/>
    <row r="51776" ht="10.199999999999999" hidden="1" x14ac:dyDescent="0.2"/>
    <row r="51777" ht="10.199999999999999" hidden="1" x14ac:dyDescent="0.2"/>
    <row r="51778" ht="10.199999999999999" hidden="1" x14ac:dyDescent="0.2"/>
    <row r="51779" ht="10.199999999999999" hidden="1" x14ac:dyDescent="0.2"/>
    <row r="51780" ht="10.199999999999999" hidden="1" x14ac:dyDescent="0.2"/>
    <row r="51781" ht="10.199999999999999" hidden="1" x14ac:dyDescent="0.2"/>
    <row r="51782" ht="10.199999999999999" hidden="1" x14ac:dyDescent="0.2"/>
    <row r="51783" ht="10.199999999999999" hidden="1" x14ac:dyDescent="0.2"/>
    <row r="51784" ht="10.199999999999999" hidden="1" x14ac:dyDescent="0.2"/>
    <row r="51785" ht="10.199999999999999" hidden="1" x14ac:dyDescent="0.2"/>
    <row r="51786" ht="10.199999999999999" hidden="1" x14ac:dyDescent="0.2"/>
    <row r="51787" ht="10.199999999999999" hidden="1" x14ac:dyDescent="0.2"/>
    <row r="51788" ht="10.199999999999999" hidden="1" x14ac:dyDescent="0.2"/>
    <row r="51789" ht="10.199999999999999" hidden="1" x14ac:dyDescent="0.2"/>
    <row r="51790" ht="10.199999999999999" hidden="1" x14ac:dyDescent="0.2"/>
    <row r="51791" ht="10.199999999999999" hidden="1" x14ac:dyDescent="0.2"/>
    <row r="51792" ht="10.199999999999999" hidden="1" x14ac:dyDescent="0.2"/>
    <row r="51793" ht="10.199999999999999" hidden="1" x14ac:dyDescent="0.2"/>
    <row r="51794" ht="10.199999999999999" hidden="1" x14ac:dyDescent="0.2"/>
    <row r="51795" ht="10.199999999999999" hidden="1" x14ac:dyDescent="0.2"/>
    <row r="51796" ht="10.199999999999999" hidden="1" x14ac:dyDescent="0.2"/>
    <row r="51797" ht="10.199999999999999" hidden="1" x14ac:dyDescent="0.2"/>
    <row r="51798" ht="10.199999999999999" hidden="1" x14ac:dyDescent="0.2"/>
    <row r="51799" ht="10.199999999999999" hidden="1" x14ac:dyDescent="0.2"/>
    <row r="51800" ht="10.199999999999999" hidden="1" x14ac:dyDescent="0.2"/>
    <row r="51801" ht="10.199999999999999" hidden="1" x14ac:dyDescent="0.2"/>
    <row r="51802" ht="10.199999999999999" hidden="1" x14ac:dyDescent="0.2"/>
    <row r="51803" ht="10.199999999999999" hidden="1" x14ac:dyDescent="0.2"/>
    <row r="51804" ht="10.199999999999999" hidden="1" x14ac:dyDescent="0.2"/>
    <row r="51805" ht="10.199999999999999" hidden="1" x14ac:dyDescent="0.2"/>
    <row r="51806" ht="10.199999999999999" hidden="1" x14ac:dyDescent="0.2"/>
    <row r="51807" ht="10.199999999999999" hidden="1" x14ac:dyDescent="0.2"/>
    <row r="51808" ht="10.199999999999999" hidden="1" x14ac:dyDescent="0.2"/>
    <row r="51809" ht="10.199999999999999" hidden="1" x14ac:dyDescent="0.2"/>
    <row r="51810" ht="10.199999999999999" hidden="1" x14ac:dyDescent="0.2"/>
    <row r="51811" ht="10.199999999999999" hidden="1" x14ac:dyDescent="0.2"/>
    <row r="51812" ht="10.199999999999999" hidden="1" x14ac:dyDescent="0.2"/>
    <row r="51813" ht="10.199999999999999" hidden="1" x14ac:dyDescent="0.2"/>
    <row r="51814" ht="10.199999999999999" hidden="1" x14ac:dyDescent="0.2"/>
    <row r="51815" ht="10.199999999999999" hidden="1" x14ac:dyDescent="0.2"/>
    <row r="51816" ht="10.199999999999999" hidden="1" x14ac:dyDescent="0.2"/>
    <row r="51817" ht="10.199999999999999" hidden="1" x14ac:dyDescent="0.2"/>
    <row r="51818" ht="10.199999999999999" hidden="1" x14ac:dyDescent="0.2"/>
    <row r="51819" ht="10.199999999999999" hidden="1" x14ac:dyDescent="0.2"/>
    <row r="51820" ht="10.199999999999999" hidden="1" x14ac:dyDescent="0.2"/>
    <row r="51821" ht="10.199999999999999" hidden="1" x14ac:dyDescent="0.2"/>
    <row r="51822" ht="10.199999999999999" hidden="1" x14ac:dyDescent="0.2"/>
    <row r="51823" ht="10.199999999999999" hidden="1" x14ac:dyDescent="0.2"/>
    <row r="51824" ht="10.199999999999999" hidden="1" x14ac:dyDescent="0.2"/>
    <row r="51825" ht="10.199999999999999" hidden="1" x14ac:dyDescent="0.2"/>
    <row r="51826" ht="10.199999999999999" hidden="1" x14ac:dyDescent="0.2"/>
    <row r="51827" ht="10.199999999999999" hidden="1" x14ac:dyDescent="0.2"/>
    <row r="51828" ht="10.199999999999999" hidden="1" x14ac:dyDescent="0.2"/>
    <row r="51829" ht="10.199999999999999" hidden="1" x14ac:dyDescent="0.2"/>
    <row r="51830" ht="10.199999999999999" hidden="1" x14ac:dyDescent="0.2"/>
    <row r="51831" ht="10.199999999999999" hidden="1" x14ac:dyDescent="0.2"/>
    <row r="51832" ht="10.199999999999999" hidden="1" x14ac:dyDescent="0.2"/>
    <row r="51833" ht="10.199999999999999" hidden="1" x14ac:dyDescent="0.2"/>
    <row r="51834" ht="10.199999999999999" hidden="1" x14ac:dyDescent="0.2"/>
    <row r="51835" ht="10.199999999999999" hidden="1" x14ac:dyDescent="0.2"/>
    <row r="51836" ht="10.199999999999999" hidden="1" x14ac:dyDescent="0.2"/>
    <row r="51837" ht="10.199999999999999" hidden="1" x14ac:dyDescent="0.2"/>
    <row r="51838" ht="10.199999999999999" hidden="1" x14ac:dyDescent="0.2"/>
    <row r="51839" ht="10.199999999999999" hidden="1" x14ac:dyDescent="0.2"/>
    <row r="51840" ht="10.199999999999999" hidden="1" x14ac:dyDescent="0.2"/>
    <row r="51841" ht="10.199999999999999" hidden="1" x14ac:dyDescent="0.2"/>
    <row r="51842" ht="10.199999999999999" hidden="1" x14ac:dyDescent="0.2"/>
    <row r="51843" ht="10.199999999999999" hidden="1" x14ac:dyDescent="0.2"/>
    <row r="51844" ht="10.199999999999999" hidden="1" x14ac:dyDescent="0.2"/>
    <row r="51845" ht="10.199999999999999" hidden="1" x14ac:dyDescent="0.2"/>
    <row r="51846" ht="10.199999999999999" hidden="1" x14ac:dyDescent="0.2"/>
    <row r="51847" ht="10.199999999999999" hidden="1" x14ac:dyDescent="0.2"/>
    <row r="51848" ht="10.199999999999999" hidden="1" x14ac:dyDescent="0.2"/>
    <row r="51849" ht="10.199999999999999" hidden="1" x14ac:dyDescent="0.2"/>
    <row r="51850" ht="10.199999999999999" hidden="1" x14ac:dyDescent="0.2"/>
    <row r="51851" ht="10.199999999999999" hidden="1" x14ac:dyDescent="0.2"/>
    <row r="51852" ht="10.199999999999999" hidden="1" x14ac:dyDescent="0.2"/>
    <row r="51853" ht="10.199999999999999" hidden="1" x14ac:dyDescent="0.2"/>
    <row r="51854" ht="10.199999999999999" hidden="1" x14ac:dyDescent="0.2"/>
    <row r="51855" ht="10.199999999999999" hidden="1" x14ac:dyDescent="0.2"/>
    <row r="51856" ht="10.199999999999999" hidden="1" x14ac:dyDescent="0.2"/>
    <row r="51857" ht="10.199999999999999" hidden="1" x14ac:dyDescent="0.2"/>
    <row r="51858" ht="10.199999999999999" hidden="1" x14ac:dyDescent="0.2"/>
    <row r="51859" ht="10.199999999999999" hidden="1" x14ac:dyDescent="0.2"/>
    <row r="51860" ht="10.199999999999999" hidden="1" x14ac:dyDescent="0.2"/>
    <row r="51861" ht="10.199999999999999" hidden="1" x14ac:dyDescent="0.2"/>
    <row r="51862" ht="10.199999999999999" hidden="1" x14ac:dyDescent="0.2"/>
    <row r="51863" ht="10.199999999999999" hidden="1" x14ac:dyDescent="0.2"/>
    <row r="51864" ht="10.199999999999999" hidden="1" x14ac:dyDescent="0.2"/>
    <row r="51865" ht="10.199999999999999" hidden="1" x14ac:dyDescent="0.2"/>
    <row r="51866" ht="10.199999999999999" hidden="1" x14ac:dyDescent="0.2"/>
    <row r="51867" ht="10.199999999999999" hidden="1" x14ac:dyDescent="0.2"/>
    <row r="51868" ht="10.199999999999999" hidden="1" x14ac:dyDescent="0.2"/>
    <row r="51869" ht="10.199999999999999" hidden="1" x14ac:dyDescent="0.2"/>
    <row r="51870" ht="10.199999999999999" hidden="1" x14ac:dyDescent="0.2"/>
    <row r="51871" ht="10.199999999999999" hidden="1" x14ac:dyDescent="0.2"/>
    <row r="51872" ht="10.199999999999999" hidden="1" x14ac:dyDescent="0.2"/>
    <row r="51873" ht="10.199999999999999" hidden="1" x14ac:dyDescent="0.2"/>
    <row r="51874" ht="10.199999999999999" hidden="1" x14ac:dyDescent="0.2"/>
    <row r="51875" ht="10.199999999999999" hidden="1" x14ac:dyDescent="0.2"/>
    <row r="51876" ht="10.199999999999999" hidden="1" x14ac:dyDescent="0.2"/>
    <row r="51877" ht="10.199999999999999" hidden="1" x14ac:dyDescent="0.2"/>
    <row r="51878" ht="10.199999999999999" hidden="1" x14ac:dyDescent="0.2"/>
    <row r="51879" ht="10.199999999999999" hidden="1" x14ac:dyDescent="0.2"/>
    <row r="51880" ht="10.199999999999999" hidden="1" x14ac:dyDescent="0.2"/>
    <row r="51881" ht="10.199999999999999" hidden="1" x14ac:dyDescent="0.2"/>
    <row r="51882" ht="10.199999999999999" hidden="1" x14ac:dyDescent="0.2"/>
    <row r="51883" ht="10.199999999999999" hidden="1" x14ac:dyDescent="0.2"/>
    <row r="51884" ht="10.199999999999999" hidden="1" x14ac:dyDescent="0.2"/>
    <row r="51885" ht="10.199999999999999" hidden="1" x14ac:dyDescent="0.2"/>
    <row r="51886" ht="10.199999999999999" hidden="1" x14ac:dyDescent="0.2"/>
    <row r="51887" ht="10.199999999999999" hidden="1" x14ac:dyDescent="0.2"/>
    <row r="51888" ht="10.199999999999999" hidden="1" x14ac:dyDescent="0.2"/>
    <row r="51889" ht="10.199999999999999" hidden="1" x14ac:dyDescent="0.2"/>
    <row r="51890" ht="10.199999999999999" hidden="1" x14ac:dyDescent="0.2"/>
    <row r="51891" ht="10.199999999999999" hidden="1" x14ac:dyDescent="0.2"/>
    <row r="51892" ht="10.199999999999999" hidden="1" x14ac:dyDescent="0.2"/>
    <row r="51893" ht="10.199999999999999" hidden="1" x14ac:dyDescent="0.2"/>
    <row r="51894" ht="10.199999999999999" hidden="1" x14ac:dyDescent="0.2"/>
    <row r="51895" ht="10.199999999999999" hidden="1" x14ac:dyDescent="0.2"/>
    <row r="51896" ht="10.199999999999999" hidden="1" x14ac:dyDescent="0.2"/>
    <row r="51897" ht="10.199999999999999" hidden="1" x14ac:dyDescent="0.2"/>
    <row r="51898" ht="10.199999999999999" hidden="1" x14ac:dyDescent="0.2"/>
    <row r="51899" ht="10.199999999999999" hidden="1" x14ac:dyDescent="0.2"/>
    <row r="51900" ht="10.199999999999999" hidden="1" x14ac:dyDescent="0.2"/>
    <row r="51901" ht="10.199999999999999" hidden="1" x14ac:dyDescent="0.2"/>
    <row r="51902" ht="10.199999999999999" hidden="1" x14ac:dyDescent="0.2"/>
    <row r="51903" ht="10.199999999999999" hidden="1" x14ac:dyDescent="0.2"/>
    <row r="51904" ht="10.199999999999999" hidden="1" x14ac:dyDescent="0.2"/>
    <row r="51905" ht="10.199999999999999" hidden="1" x14ac:dyDescent="0.2"/>
    <row r="51906" ht="10.199999999999999" hidden="1" x14ac:dyDescent="0.2"/>
    <row r="51907" ht="10.199999999999999" hidden="1" x14ac:dyDescent="0.2"/>
    <row r="51908" ht="10.199999999999999" hidden="1" x14ac:dyDescent="0.2"/>
    <row r="51909" ht="10.199999999999999" hidden="1" x14ac:dyDescent="0.2"/>
    <row r="51910" ht="10.199999999999999" hidden="1" x14ac:dyDescent="0.2"/>
    <row r="51911" ht="10.199999999999999" hidden="1" x14ac:dyDescent="0.2"/>
    <row r="51912" ht="10.199999999999999" hidden="1" x14ac:dyDescent="0.2"/>
    <row r="51913" ht="10.199999999999999" hidden="1" x14ac:dyDescent="0.2"/>
    <row r="51914" ht="10.199999999999999" hidden="1" x14ac:dyDescent="0.2"/>
    <row r="51915" ht="10.199999999999999" hidden="1" x14ac:dyDescent="0.2"/>
    <row r="51916" ht="10.199999999999999" hidden="1" x14ac:dyDescent="0.2"/>
    <row r="51917" ht="10.199999999999999" hidden="1" x14ac:dyDescent="0.2"/>
    <row r="51918" ht="10.199999999999999" hidden="1" x14ac:dyDescent="0.2"/>
    <row r="51919" ht="10.199999999999999" hidden="1" x14ac:dyDescent="0.2"/>
    <row r="51920" ht="10.199999999999999" hidden="1" x14ac:dyDescent="0.2"/>
    <row r="51921" ht="10.199999999999999" hidden="1" x14ac:dyDescent="0.2"/>
    <row r="51922" ht="10.199999999999999" hidden="1" x14ac:dyDescent="0.2"/>
    <row r="51923" ht="10.199999999999999" hidden="1" x14ac:dyDescent="0.2"/>
    <row r="51924" ht="10.199999999999999" hidden="1" x14ac:dyDescent="0.2"/>
    <row r="51925" ht="10.199999999999999" hidden="1" x14ac:dyDescent="0.2"/>
    <row r="51926" ht="10.199999999999999" hidden="1" x14ac:dyDescent="0.2"/>
    <row r="51927" ht="10.199999999999999" hidden="1" x14ac:dyDescent="0.2"/>
    <row r="51928" ht="10.199999999999999" hidden="1" x14ac:dyDescent="0.2"/>
    <row r="51929" ht="10.199999999999999" hidden="1" x14ac:dyDescent="0.2"/>
    <row r="51930" ht="10.199999999999999" hidden="1" x14ac:dyDescent="0.2"/>
    <row r="51931" ht="10.199999999999999" hidden="1" x14ac:dyDescent="0.2"/>
    <row r="51932" ht="10.199999999999999" hidden="1" x14ac:dyDescent="0.2"/>
    <row r="51933" ht="10.199999999999999" hidden="1" x14ac:dyDescent="0.2"/>
    <row r="51934" ht="10.199999999999999" hidden="1" x14ac:dyDescent="0.2"/>
    <row r="51935" ht="10.199999999999999" hidden="1" x14ac:dyDescent="0.2"/>
    <row r="51936" ht="10.199999999999999" hidden="1" x14ac:dyDescent="0.2"/>
    <row r="51937" ht="10.199999999999999" hidden="1" x14ac:dyDescent="0.2"/>
    <row r="51938" ht="10.199999999999999" hidden="1" x14ac:dyDescent="0.2"/>
    <row r="51939" ht="10.199999999999999" hidden="1" x14ac:dyDescent="0.2"/>
    <row r="51940" ht="10.199999999999999" hidden="1" x14ac:dyDescent="0.2"/>
    <row r="51941" ht="10.199999999999999" hidden="1" x14ac:dyDescent="0.2"/>
    <row r="51942" ht="10.199999999999999" hidden="1" x14ac:dyDescent="0.2"/>
    <row r="51943" ht="10.199999999999999" hidden="1" x14ac:dyDescent="0.2"/>
    <row r="51944" ht="10.199999999999999" hidden="1" x14ac:dyDescent="0.2"/>
    <row r="51945" ht="10.199999999999999" hidden="1" x14ac:dyDescent="0.2"/>
    <row r="51946" ht="10.199999999999999" hidden="1" x14ac:dyDescent="0.2"/>
    <row r="51947" ht="10.199999999999999" hidden="1" x14ac:dyDescent="0.2"/>
    <row r="51948" ht="10.199999999999999" hidden="1" x14ac:dyDescent="0.2"/>
    <row r="51949" ht="10.199999999999999" hidden="1" x14ac:dyDescent="0.2"/>
    <row r="51950" ht="10.199999999999999" hidden="1" x14ac:dyDescent="0.2"/>
    <row r="51951" ht="10.199999999999999" hidden="1" x14ac:dyDescent="0.2"/>
    <row r="51952" ht="10.199999999999999" hidden="1" x14ac:dyDescent="0.2"/>
    <row r="51953" ht="10.199999999999999" hidden="1" x14ac:dyDescent="0.2"/>
    <row r="51954" ht="10.199999999999999" hidden="1" x14ac:dyDescent="0.2"/>
    <row r="51955" ht="10.199999999999999" hidden="1" x14ac:dyDescent="0.2"/>
    <row r="51956" ht="10.199999999999999" hidden="1" x14ac:dyDescent="0.2"/>
    <row r="51957" ht="10.199999999999999" hidden="1" x14ac:dyDescent="0.2"/>
    <row r="51958" ht="10.199999999999999" hidden="1" x14ac:dyDescent="0.2"/>
    <row r="51959" ht="10.199999999999999" hidden="1" x14ac:dyDescent="0.2"/>
    <row r="51960" ht="10.199999999999999" hidden="1" x14ac:dyDescent="0.2"/>
    <row r="51961" ht="10.199999999999999" hidden="1" x14ac:dyDescent="0.2"/>
    <row r="51962" ht="10.199999999999999" hidden="1" x14ac:dyDescent="0.2"/>
    <row r="51963" ht="10.199999999999999" hidden="1" x14ac:dyDescent="0.2"/>
    <row r="51964" ht="10.199999999999999" hidden="1" x14ac:dyDescent="0.2"/>
    <row r="51965" ht="10.199999999999999" hidden="1" x14ac:dyDescent="0.2"/>
    <row r="51966" ht="10.199999999999999" hidden="1" x14ac:dyDescent="0.2"/>
    <row r="51967" ht="10.199999999999999" hidden="1" x14ac:dyDescent="0.2"/>
    <row r="51968" ht="10.199999999999999" hidden="1" x14ac:dyDescent="0.2"/>
    <row r="51969" ht="10.199999999999999" hidden="1" x14ac:dyDescent="0.2"/>
    <row r="51970" ht="10.199999999999999" hidden="1" x14ac:dyDescent="0.2"/>
    <row r="51971" ht="10.199999999999999" hidden="1" x14ac:dyDescent="0.2"/>
    <row r="51972" ht="10.199999999999999" hidden="1" x14ac:dyDescent="0.2"/>
    <row r="51973" ht="10.199999999999999" hidden="1" x14ac:dyDescent="0.2"/>
    <row r="51974" ht="10.199999999999999" hidden="1" x14ac:dyDescent="0.2"/>
    <row r="51975" ht="10.199999999999999" hidden="1" x14ac:dyDescent="0.2"/>
    <row r="51976" ht="10.199999999999999" hidden="1" x14ac:dyDescent="0.2"/>
    <row r="51977" ht="10.199999999999999" hidden="1" x14ac:dyDescent="0.2"/>
    <row r="51978" ht="10.199999999999999" hidden="1" x14ac:dyDescent="0.2"/>
    <row r="51979" ht="10.199999999999999" hidden="1" x14ac:dyDescent="0.2"/>
    <row r="51980" ht="10.199999999999999" hidden="1" x14ac:dyDescent="0.2"/>
    <row r="51981" ht="10.199999999999999" hidden="1" x14ac:dyDescent="0.2"/>
    <row r="51982" ht="10.199999999999999" hidden="1" x14ac:dyDescent="0.2"/>
    <row r="51983" ht="10.199999999999999" hidden="1" x14ac:dyDescent="0.2"/>
    <row r="51984" ht="10.199999999999999" hidden="1" x14ac:dyDescent="0.2"/>
    <row r="51985" ht="10.199999999999999" hidden="1" x14ac:dyDescent="0.2"/>
    <row r="51986" ht="10.199999999999999" hidden="1" x14ac:dyDescent="0.2"/>
    <row r="51987" ht="10.199999999999999" hidden="1" x14ac:dyDescent="0.2"/>
    <row r="51988" ht="10.199999999999999" hidden="1" x14ac:dyDescent="0.2"/>
    <row r="51989" ht="10.199999999999999" hidden="1" x14ac:dyDescent="0.2"/>
    <row r="51990" ht="10.199999999999999" hidden="1" x14ac:dyDescent="0.2"/>
    <row r="51991" ht="10.199999999999999" hidden="1" x14ac:dyDescent="0.2"/>
    <row r="51992" ht="10.199999999999999" hidden="1" x14ac:dyDescent="0.2"/>
    <row r="51993" ht="10.199999999999999" hidden="1" x14ac:dyDescent="0.2"/>
    <row r="51994" ht="10.199999999999999" hidden="1" x14ac:dyDescent="0.2"/>
    <row r="51995" ht="10.199999999999999" hidden="1" x14ac:dyDescent="0.2"/>
    <row r="51996" ht="10.199999999999999" hidden="1" x14ac:dyDescent="0.2"/>
    <row r="51997" ht="10.199999999999999" hidden="1" x14ac:dyDescent="0.2"/>
    <row r="51998" ht="10.199999999999999" hidden="1" x14ac:dyDescent="0.2"/>
    <row r="51999" ht="10.199999999999999" hidden="1" x14ac:dyDescent="0.2"/>
    <row r="52000" ht="10.199999999999999" hidden="1" x14ac:dyDescent="0.2"/>
    <row r="52001" ht="10.199999999999999" hidden="1" x14ac:dyDescent="0.2"/>
    <row r="52002" ht="10.199999999999999" hidden="1" x14ac:dyDescent="0.2"/>
    <row r="52003" ht="10.199999999999999" hidden="1" x14ac:dyDescent="0.2"/>
    <row r="52004" ht="10.199999999999999" hidden="1" x14ac:dyDescent="0.2"/>
    <row r="52005" ht="10.199999999999999" hidden="1" x14ac:dyDescent="0.2"/>
    <row r="52006" ht="10.199999999999999" hidden="1" x14ac:dyDescent="0.2"/>
    <row r="52007" ht="10.199999999999999" hidden="1" x14ac:dyDescent="0.2"/>
    <row r="52008" ht="10.199999999999999" hidden="1" x14ac:dyDescent="0.2"/>
    <row r="52009" ht="10.199999999999999" hidden="1" x14ac:dyDescent="0.2"/>
    <row r="52010" ht="10.199999999999999" hidden="1" x14ac:dyDescent="0.2"/>
    <row r="52011" ht="10.199999999999999" hidden="1" x14ac:dyDescent="0.2"/>
    <row r="52012" ht="10.199999999999999" hidden="1" x14ac:dyDescent="0.2"/>
    <row r="52013" ht="10.199999999999999" hidden="1" x14ac:dyDescent="0.2"/>
    <row r="52014" ht="10.199999999999999" hidden="1" x14ac:dyDescent="0.2"/>
    <row r="52015" ht="10.199999999999999" hidden="1" x14ac:dyDescent="0.2"/>
    <row r="52016" ht="10.199999999999999" hidden="1" x14ac:dyDescent="0.2"/>
    <row r="52017" ht="10.199999999999999" hidden="1" x14ac:dyDescent="0.2"/>
    <row r="52018" ht="10.199999999999999" hidden="1" x14ac:dyDescent="0.2"/>
    <row r="52019" ht="10.199999999999999" hidden="1" x14ac:dyDescent="0.2"/>
    <row r="52020" ht="10.199999999999999" hidden="1" x14ac:dyDescent="0.2"/>
    <row r="52021" ht="10.199999999999999" hidden="1" x14ac:dyDescent="0.2"/>
    <row r="52022" ht="10.199999999999999" hidden="1" x14ac:dyDescent="0.2"/>
    <row r="52023" ht="10.199999999999999" hidden="1" x14ac:dyDescent="0.2"/>
    <row r="52024" ht="10.199999999999999" hidden="1" x14ac:dyDescent="0.2"/>
    <row r="52025" ht="10.199999999999999" hidden="1" x14ac:dyDescent="0.2"/>
    <row r="52026" ht="10.199999999999999" hidden="1" x14ac:dyDescent="0.2"/>
    <row r="52027" ht="10.199999999999999" hidden="1" x14ac:dyDescent="0.2"/>
    <row r="52028" ht="10.199999999999999" hidden="1" x14ac:dyDescent="0.2"/>
    <row r="52029" ht="10.199999999999999" hidden="1" x14ac:dyDescent="0.2"/>
    <row r="52030" ht="10.199999999999999" hidden="1" x14ac:dyDescent="0.2"/>
    <row r="52031" ht="10.199999999999999" hidden="1" x14ac:dyDescent="0.2"/>
    <row r="52032" ht="10.199999999999999" hidden="1" x14ac:dyDescent="0.2"/>
    <row r="52033" ht="10.199999999999999" hidden="1" x14ac:dyDescent="0.2"/>
    <row r="52034" ht="10.199999999999999" hidden="1" x14ac:dyDescent="0.2"/>
    <row r="52035" ht="10.199999999999999" hidden="1" x14ac:dyDescent="0.2"/>
    <row r="52036" ht="10.199999999999999" hidden="1" x14ac:dyDescent="0.2"/>
    <row r="52037" ht="10.199999999999999" hidden="1" x14ac:dyDescent="0.2"/>
    <row r="52038" ht="10.199999999999999" hidden="1" x14ac:dyDescent="0.2"/>
    <row r="52039" ht="10.199999999999999" hidden="1" x14ac:dyDescent="0.2"/>
    <row r="52040" ht="10.199999999999999" hidden="1" x14ac:dyDescent="0.2"/>
    <row r="52041" ht="10.199999999999999" hidden="1" x14ac:dyDescent="0.2"/>
    <row r="52042" ht="10.199999999999999" hidden="1" x14ac:dyDescent="0.2"/>
    <row r="52043" ht="10.199999999999999" hidden="1" x14ac:dyDescent="0.2"/>
    <row r="52044" ht="10.199999999999999" hidden="1" x14ac:dyDescent="0.2"/>
    <row r="52045" ht="10.199999999999999" hidden="1" x14ac:dyDescent="0.2"/>
    <row r="52046" ht="10.199999999999999" hidden="1" x14ac:dyDescent="0.2"/>
    <row r="52047" ht="10.199999999999999" hidden="1" x14ac:dyDescent="0.2"/>
    <row r="52048" ht="10.199999999999999" hidden="1" x14ac:dyDescent="0.2"/>
    <row r="52049" ht="10.199999999999999" hidden="1" x14ac:dyDescent="0.2"/>
    <row r="52050" ht="10.199999999999999" hidden="1" x14ac:dyDescent="0.2"/>
    <row r="52051" ht="10.199999999999999" hidden="1" x14ac:dyDescent="0.2"/>
    <row r="52052" ht="10.199999999999999" hidden="1" x14ac:dyDescent="0.2"/>
    <row r="52053" ht="10.199999999999999" hidden="1" x14ac:dyDescent="0.2"/>
    <row r="52054" ht="10.199999999999999" hidden="1" x14ac:dyDescent="0.2"/>
    <row r="52055" ht="10.199999999999999" hidden="1" x14ac:dyDescent="0.2"/>
    <row r="52056" ht="10.199999999999999" hidden="1" x14ac:dyDescent="0.2"/>
    <row r="52057" ht="10.199999999999999" hidden="1" x14ac:dyDescent="0.2"/>
    <row r="52058" ht="10.199999999999999" hidden="1" x14ac:dyDescent="0.2"/>
    <row r="52059" ht="10.199999999999999" hidden="1" x14ac:dyDescent="0.2"/>
    <row r="52060" ht="10.199999999999999" hidden="1" x14ac:dyDescent="0.2"/>
    <row r="52061" ht="10.199999999999999" hidden="1" x14ac:dyDescent="0.2"/>
    <row r="52062" ht="10.199999999999999" hidden="1" x14ac:dyDescent="0.2"/>
    <row r="52063" ht="10.199999999999999" hidden="1" x14ac:dyDescent="0.2"/>
    <row r="52064" ht="10.199999999999999" hidden="1" x14ac:dyDescent="0.2"/>
    <row r="52065" ht="10.199999999999999" hidden="1" x14ac:dyDescent="0.2"/>
    <row r="52066" ht="10.199999999999999" hidden="1" x14ac:dyDescent="0.2"/>
    <row r="52067" ht="10.199999999999999" hidden="1" x14ac:dyDescent="0.2"/>
    <row r="52068" ht="10.199999999999999" hidden="1" x14ac:dyDescent="0.2"/>
    <row r="52069" ht="10.199999999999999" hidden="1" x14ac:dyDescent="0.2"/>
    <row r="52070" ht="10.199999999999999" hidden="1" x14ac:dyDescent="0.2"/>
    <row r="52071" ht="10.199999999999999" hidden="1" x14ac:dyDescent="0.2"/>
    <row r="52072" ht="10.199999999999999" hidden="1" x14ac:dyDescent="0.2"/>
    <row r="52073" ht="10.199999999999999" hidden="1" x14ac:dyDescent="0.2"/>
    <row r="52074" ht="10.199999999999999" hidden="1" x14ac:dyDescent="0.2"/>
    <row r="52075" ht="10.199999999999999" hidden="1" x14ac:dyDescent="0.2"/>
    <row r="52076" ht="10.199999999999999" hidden="1" x14ac:dyDescent="0.2"/>
    <row r="52077" ht="10.199999999999999" hidden="1" x14ac:dyDescent="0.2"/>
    <row r="52078" ht="10.199999999999999" hidden="1" x14ac:dyDescent="0.2"/>
    <row r="52079" ht="10.199999999999999" hidden="1" x14ac:dyDescent="0.2"/>
    <row r="52080" ht="10.199999999999999" hidden="1" x14ac:dyDescent="0.2"/>
    <row r="52081" ht="10.199999999999999" hidden="1" x14ac:dyDescent="0.2"/>
    <row r="52082" ht="10.199999999999999" hidden="1" x14ac:dyDescent="0.2"/>
    <row r="52083" ht="10.199999999999999" hidden="1" x14ac:dyDescent="0.2"/>
    <row r="52084" ht="10.199999999999999" hidden="1" x14ac:dyDescent="0.2"/>
    <row r="52085" ht="10.199999999999999" hidden="1" x14ac:dyDescent="0.2"/>
    <row r="52086" ht="10.199999999999999" hidden="1" x14ac:dyDescent="0.2"/>
    <row r="52087" ht="10.199999999999999" hidden="1" x14ac:dyDescent="0.2"/>
    <row r="52088" ht="10.199999999999999" hidden="1" x14ac:dyDescent="0.2"/>
    <row r="52089" ht="10.199999999999999" hidden="1" x14ac:dyDescent="0.2"/>
    <row r="52090" ht="10.199999999999999" hidden="1" x14ac:dyDescent="0.2"/>
    <row r="52091" ht="10.199999999999999" hidden="1" x14ac:dyDescent="0.2"/>
    <row r="52092" ht="10.199999999999999" hidden="1" x14ac:dyDescent="0.2"/>
    <row r="52093" ht="10.199999999999999" hidden="1" x14ac:dyDescent="0.2"/>
    <row r="52094" ht="10.199999999999999" hidden="1" x14ac:dyDescent="0.2"/>
    <row r="52095" ht="10.199999999999999" hidden="1" x14ac:dyDescent="0.2"/>
    <row r="52096" ht="10.199999999999999" hidden="1" x14ac:dyDescent="0.2"/>
    <row r="52097" ht="10.199999999999999" hidden="1" x14ac:dyDescent="0.2"/>
    <row r="52098" ht="10.199999999999999" hidden="1" x14ac:dyDescent="0.2"/>
    <row r="52099" ht="10.199999999999999" hidden="1" x14ac:dyDescent="0.2"/>
    <row r="52100" ht="10.199999999999999" hidden="1" x14ac:dyDescent="0.2"/>
    <row r="52101" ht="10.199999999999999" hidden="1" x14ac:dyDescent="0.2"/>
    <row r="52102" ht="10.199999999999999" hidden="1" x14ac:dyDescent="0.2"/>
    <row r="52103" ht="10.199999999999999" hidden="1" x14ac:dyDescent="0.2"/>
    <row r="52104" ht="10.199999999999999" hidden="1" x14ac:dyDescent="0.2"/>
    <row r="52105" ht="10.199999999999999" hidden="1" x14ac:dyDescent="0.2"/>
    <row r="52106" ht="10.199999999999999" hidden="1" x14ac:dyDescent="0.2"/>
    <row r="52107" ht="10.199999999999999" hidden="1" x14ac:dyDescent="0.2"/>
    <row r="52108" ht="10.199999999999999" hidden="1" x14ac:dyDescent="0.2"/>
    <row r="52109" ht="10.199999999999999" hidden="1" x14ac:dyDescent="0.2"/>
    <row r="52110" ht="10.199999999999999" hidden="1" x14ac:dyDescent="0.2"/>
    <row r="52111" ht="10.199999999999999" hidden="1" x14ac:dyDescent="0.2"/>
    <row r="52112" ht="10.199999999999999" hidden="1" x14ac:dyDescent="0.2"/>
    <row r="52113" ht="10.199999999999999" hidden="1" x14ac:dyDescent="0.2"/>
    <row r="52114" ht="10.199999999999999" hidden="1" x14ac:dyDescent="0.2"/>
    <row r="52115" ht="10.199999999999999" hidden="1" x14ac:dyDescent="0.2"/>
    <row r="52116" ht="10.199999999999999" hidden="1" x14ac:dyDescent="0.2"/>
    <row r="52117" ht="10.199999999999999" hidden="1" x14ac:dyDescent="0.2"/>
    <row r="52118" ht="10.199999999999999" hidden="1" x14ac:dyDescent="0.2"/>
    <row r="52119" ht="10.199999999999999" hidden="1" x14ac:dyDescent="0.2"/>
    <row r="52120" ht="10.199999999999999" hidden="1" x14ac:dyDescent="0.2"/>
    <row r="52121" ht="10.199999999999999" hidden="1" x14ac:dyDescent="0.2"/>
    <row r="52122" ht="10.199999999999999" hidden="1" x14ac:dyDescent="0.2"/>
    <row r="52123" ht="10.199999999999999" hidden="1" x14ac:dyDescent="0.2"/>
    <row r="52124" ht="10.199999999999999" hidden="1" x14ac:dyDescent="0.2"/>
    <row r="52125" ht="10.199999999999999" hidden="1" x14ac:dyDescent="0.2"/>
    <row r="52126" ht="10.199999999999999" hidden="1" x14ac:dyDescent="0.2"/>
    <row r="52127" ht="10.199999999999999" hidden="1" x14ac:dyDescent="0.2"/>
    <row r="52128" ht="10.199999999999999" hidden="1" x14ac:dyDescent="0.2"/>
    <row r="52129" ht="10.199999999999999" hidden="1" x14ac:dyDescent="0.2"/>
    <row r="52130" ht="10.199999999999999" hidden="1" x14ac:dyDescent="0.2"/>
    <row r="52131" ht="10.199999999999999" hidden="1" x14ac:dyDescent="0.2"/>
    <row r="52132" ht="10.199999999999999" hidden="1" x14ac:dyDescent="0.2"/>
    <row r="52133" ht="10.199999999999999" hidden="1" x14ac:dyDescent="0.2"/>
    <row r="52134" ht="10.199999999999999" hidden="1" x14ac:dyDescent="0.2"/>
    <row r="52135" ht="10.199999999999999" hidden="1" x14ac:dyDescent="0.2"/>
    <row r="52136" ht="10.199999999999999" hidden="1" x14ac:dyDescent="0.2"/>
    <row r="52137" ht="10.199999999999999" hidden="1" x14ac:dyDescent="0.2"/>
    <row r="52138" ht="10.199999999999999" hidden="1" x14ac:dyDescent="0.2"/>
    <row r="52139" ht="10.199999999999999" hidden="1" x14ac:dyDescent="0.2"/>
    <row r="52140" ht="10.199999999999999" hidden="1" x14ac:dyDescent="0.2"/>
    <row r="52141" ht="10.199999999999999" hidden="1" x14ac:dyDescent="0.2"/>
    <row r="52142" ht="10.199999999999999" hidden="1" x14ac:dyDescent="0.2"/>
    <row r="52143" ht="10.199999999999999" hidden="1" x14ac:dyDescent="0.2"/>
    <row r="52144" ht="10.199999999999999" hidden="1" x14ac:dyDescent="0.2"/>
    <row r="52145" ht="10.199999999999999" hidden="1" x14ac:dyDescent="0.2"/>
    <row r="52146" ht="10.199999999999999" hidden="1" x14ac:dyDescent="0.2"/>
    <row r="52147" ht="10.199999999999999" hidden="1" x14ac:dyDescent="0.2"/>
    <row r="52148" ht="10.199999999999999" hidden="1" x14ac:dyDescent="0.2"/>
    <row r="52149" ht="10.199999999999999" hidden="1" x14ac:dyDescent="0.2"/>
    <row r="52150" ht="10.199999999999999" hidden="1" x14ac:dyDescent="0.2"/>
    <row r="52151" ht="10.199999999999999" hidden="1" x14ac:dyDescent="0.2"/>
    <row r="52152" ht="10.199999999999999" hidden="1" x14ac:dyDescent="0.2"/>
    <row r="52153" ht="10.199999999999999" hidden="1" x14ac:dyDescent="0.2"/>
    <row r="52154" ht="10.199999999999999" hidden="1" x14ac:dyDescent="0.2"/>
    <row r="52155" ht="10.199999999999999" hidden="1" x14ac:dyDescent="0.2"/>
    <row r="52156" ht="10.199999999999999" hidden="1" x14ac:dyDescent="0.2"/>
    <row r="52157" ht="10.199999999999999" hidden="1" x14ac:dyDescent="0.2"/>
    <row r="52158" ht="10.199999999999999" hidden="1" x14ac:dyDescent="0.2"/>
    <row r="52159" ht="10.199999999999999" hidden="1" x14ac:dyDescent="0.2"/>
    <row r="52160" ht="10.199999999999999" hidden="1" x14ac:dyDescent="0.2"/>
    <row r="52161" ht="10.199999999999999" hidden="1" x14ac:dyDescent="0.2"/>
    <row r="52162" ht="10.199999999999999" hidden="1" x14ac:dyDescent="0.2"/>
    <row r="52163" ht="10.199999999999999" hidden="1" x14ac:dyDescent="0.2"/>
    <row r="52164" ht="10.199999999999999" hidden="1" x14ac:dyDescent="0.2"/>
    <row r="52165" ht="10.199999999999999" hidden="1" x14ac:dyDescent="0.2"/>
    <row r="52166" ht="10.199999999999999" hidden="1" x14ac:dyDescent="0.2"/>
    <row r="52167" ht="10.199999999999999" hidden="1" x14ac:dyDescent="0.2"/>
    <row r="52168" ht="10.199999999999999" hidden="1" x14ac:dyDescent="0.2"/>
    <row r="52169" ht="10.199999999999999" hidden="1" x14ac:dyDescent="0.2"/>
    <row r="52170" ht="10.199999999999999" hidden="1" x14ac:dyDescent="0.2"/>
    <row r="52171" ht="10.199999999999999" hidden="1" x14ac:dyDescent="0.2"/>
    <row r="52172" ht="10.199999999999999" hidden="1" x14ac:dyDescent="0.2"/>
    <row r="52173" ht="10.199999999999999" hidden="1" x14ac:dyDescent="0.2"/>
    <row r="52174" ht="10.199999999999999" hidden="1" x14ac:dyDescent="0.2"/>
    <row r="52175" ht="10.199999999999999" hidden="1" x14ac:dyDescent="0.2"/>
    <row r="52176" ht="10.199999999999999" hidden="1" x14ac:dyDescent="0.2"/>
    <row r="52177" ht="10.199999999999999" hidden="1" x14ac:dyDescent="0.2"/>
    <row r="52178" ht="10.199999999999999" hidden="1" x14ac:dyDescent="0.2"/>
    <row r="52179" ht="10.199999999999999" hidden="1" x14ac:dyDescent="0.2"/>
    <row r="52180" ht="10.199999999999999" hidden="1" x14ac:dyDescent="0.2"/>
    <row r="52181" ht="10.199999999999999" hidden="1" x14ac:dyDescent="0.2"/>
    <row r="52182" ht="10.199999999999999" hidden="1" x14ac:dyDescent="0.2"/>
    <row r="52183" ht="10.199999999999999" hidden="1" x14ac:dyDescent="0.2"/>
    <row r="52184" ht="10.199999999999999" hidden="1" x14ac:dyDescent="0.2"/>
    <row r="52185" ht="10.199999999999999" hidden="1" x14ac:dyDescent="0.2"/>
    <row r="52186" ht="10.199999999999999" hidden="1" x14ac:dyDescent="0.2"/>
    <row r="52187" ht="10.199999999999999" hidden="1" x14ac:dyDescent="0.2"/>
    <row r="52188" ht="10.199999999999999" hidden="1" x14ac:dyDescent="0.2"/>
    <row r="52189" ht="10.199999999999999" hidden="1" x14ac:dyDescent="0.2"/>
    <row r="52190" ht="10.199999999999999" hidden="1" x14ac:dyDescent="0.2"/>
    <row r="52191" ht="10.199999999999999" hidden="1" x14ac:dyDescent="0.2"/>
    <row r="52192" ht="10.199999999999999" hidden="1" x14ac:dyDescent="0.2"/>
    <row r="52193" ht="10.199999999999999" hidden="1" x14ac:dyDescent="0.2"/>
    <row r="52194" ht="10.199999999999999" hidden="1" x14ac:dyDescent="0.2"/>
    <row r="52195" ht="10.199999999999999" hidden="1" x14ac:dyDescent="0.2"/>
    <row r="52196" ht="10.199999999999999" hidden="1" x14ac:dyDescent="0.2"/>
    <row r="52197" ht="10.199999999999999" hidden="1" x14ac:dyDescent="0.2"/>
    <row r="52198" ht="10.199999999999999" hidden="1" x14ac:dyDescent="0.2"/>
    <row r="52199" ht="10.199999999999999" hidden="1" x14ac:dyDescent="0.2"/>
    <row r="52200" ht="10.199999999999999" hidden="1" x14ac:dyDescent="0.2"/>
    <row r="52201" ht="10.199999999999999" hidden="1" x14ac:dyDescent="0.2"/>
    <row r="52202" ht="10.199999999999999" hidden="1" x14ac:dyDescent="0.2"/>
    <row r="52203" ht="10.199999999999999" hidden="1" x14ac:dyDescent="0.2"/>
    <row r="52204" ht="10.199999999999999" hidden="1" x14ac:dyDescent="0.2"/>
    <row r="52205" ht="10.199999999999999" hidden="1" x14ac:dyDescent="0.2"/>
    <row r="52206" ht="10.199999999999999" hidden="1" x14ac:dyDescent="0.2"/>
    <row r="52207" ht="10.199999999999999" hidden="1" x14ac:dyDescent="0.2"/>
    <row r="52208" ht="10.199999999999999" hidden="1" x14ac:dyDescent="0.2"/>
    <row r="52209" ht="10.199999999999999" hidden="1" x14ac:dyDescent="0.2"/>
    <row r="52210" ht="10.199999999999999" hidden="1" x14ac:dyDescent="0.2"/>
    <row r="52211" ht="10.199999999999999" hidden="1" x14ac:dyDescent="0.2"/>
    <row r="52212" ht="10.199999999999999" hidden="1" x14ac:dyDescent="0.2"/>
    <row r="52213" ht="10.199999999999999" hidden="1" x14ac:dyDescent="0.2"/>
    <row r="52214" ht="10.199999999999999" hidden="1" x14ac:dyDescent="0.2"/>
    <row r="52215" ht="10.199999999999999" hidden="1" x14ac:dyDescent="0.2"/>
    <row r="52216" ht="10.199999999999999" hidden="1" x14ac:dyDescent="0.2"/>
    <row r="52217" ht="10.199999999999999" hidden="1" x14ac:dyDescent="0.2"/>
    <row r="52218" ht="10.199999999999999" hidden="1" x14ac:dyDescent="0.2"/>
    <row r="52219" ht="10.199999999999999" hidden="1" x14ac:dyDescent="0.2"/>
    <row r="52220" ht="10.199999999999999" hidden="1" x14ac:dyDescent="0.2"/>
    <row r="52221" ht="10.199999999999999" hidden="1" x14ac:dyDescent="0.2"/>
    <row r="52222" ht="10.199999999999999" hidden="1" x14ac:dyDescent="0.2"/>
    <row r="52223" ht="10.199999999999999" hidden="1" x14ac:dyDescent="0.2"/>
    <row r="52224" ht="10.199999999999999" hidden="1" x14ac:dyDescent="0.2"/>
    <row r="52225" ht="10.199999999999999" hidden="1" x14ac:dyDescent="0.2"/>
    <row r="52226" ht="10.199999999999999" hidden="1" x14ac:dyDescent="0.2"/>
    <row r="52227" ht="10.199999999999999" hidden="1" x14ac:dyDescent="0.2"/>
    <row r="52228" ht="10.199999999999999" hidden="1" x14ac:dyDescent="0.2"/>
    <row r="52229" ht="10.199999999999999" hidden="1" x14ac:dyDescent="0.2"/>
    <row r="52230" ht="10.199999999999999" hidden="1" x14ac:dyDescent="0.2"/>
    <row r="52231" ht="10.199999999999999" hidden="1" x14ac:dyDescent="0.2"/>
    <row r="52232" ht="10.199999999999999" hidden="1" x14ac:dyDescent="0.2"/>
    <row r="52233" ht="10.199999999999999" hidden="1" x14ac:dyDescent="0.2"/>
    <row r="52234" ht="10.199999999999999" hidden="1" x14ac:dyDescent="0.2"/>
    <row r="52235" ht="10.199999999999999" hidden="1" x14ac:dyDescent="0.2"/>
    <row r="52236" ht="10.199999999999999" hidden="1" x14ac:dyDescent="0.2"/>
    <row r="52237" ht="10.199999999999999" hidden="1" x14ac:dyDescent="0.2"/>
    <row r="52238" ht="10.199999999999999" hidden="1" x14ac:dyDescent="0.2"/>
    <row r="52239" ht="10.199999999999999" hidden="1" x14ac:dyDescent="0.2"/>
    <row r="52240" ht="10.199999999999999" hidden="1" x14ac:dyDescent="0.2"/>
    <row r="52241" ht="10.199999999999999" hidden="1" x14ac:dyDescent="0.2"/>
    <row r="52242" ht="10.199999999999999" hidden="1" x14ac:dyDescent="0.2"/>
    <row r="52243" ht="10.199999999999999" hidden="1" x14ac:dyDescent="0.2"/>
    <row r="52244" ht="10.199999999999999" hidden="1" x14ac:dyDescent="0.2"/>
    <row r="52245" ht="10.199999999999999" hidden="1" x14ac:dyDescent="0.2"/>
    <row r="52246" ht="10.199999999999999" hidden="1" x14ac:dyDescent="0.2"/>
    <row r="52247" ht="10.199999999999999" hidden="1" x14ac:dyDescent="0.2"/>
    <row r="52248" ht="10.199999999999999" hidden="1" x14ac:dyDescent="0.2"/>
    <row r="52249" ht="10.199999999999999" hidden="1" x14ac:dyDescent="0.2"/>
    <row r="52250" ht="10.199999999999999" hidden="1" x14ac:dyDescent="0.2"/>
    <row r="52251" ht="10.199999999999999" hidden="1" x14ac:dyDescent="0.2"/>
    <row r="52252" ht="10.199999999999999" hidden="1" x14ac:dyDescent="0.2"/>
    <row r="52253" ht="10.199999999999999" hidden="1" x14ac:dyDescent="0.2"/>
    <row r="52254" ht="10.199999999999999" hidden="1" x14ac:dyDescent="0.2"/>
    <row r="52255" ht="10.199999999999999" hidden="1" x14ac:dyDescent="0.2"/>
    <row r="52256" ht="10.199999999999999" hidden="1" x14ac:dyDescent="0.2"/>
    <row r="52257" ht="10.199999999999999" hidden="1" x14ac:dyDescent="0.2"/>
    <row r="52258" ht="10.199999999999999" hidden="1" x14ac:dyDescent="0.2"/>
    <row r="52259" ht="10.199999999999999" hidden="1" x14ac:dyDescent="0.2"/>
    <row r="52260" ht="10.199999999999999" hidden="1" x14ac:dyDescent="0.2"/>
    <row r="52261" ht="10.199999999999999" hidden="1" x14ac:dyDescent="0.2"/>
    <row r="52262" ht="10.199999999999999" hidden="1" x14ac:dyDescent="0.2"/>
    <row r="52263" ht="10.199999999999999" hidden="1" x14ac:dyDescent="0.2"/>
    <row r="52264" ht="10.199999999999999" hidden="1" x14ac:dyDescent="0.2"/>
    <row r="52265" ht="10.199999999999999" hidden="1" x14ac:dyDescent="0.2"/>
    <row r="52266" ht="10.199999999999999" hidden="1" x14ac:dyDescent="0.2"/>
    <row r="52267" ht="10.199999999999999" hidden="1" x14ac:dyDescent="0.2"/>
    <row r="52268" ht="10.199999999999999" hidden="1" x14ac:dyDescent="0.2"/>
    <row r="52269" ht="10.199999999999999" hidden="1" x14ac:dyDescent="0.2"/>
    <row r="52270" ht="10.199999999999999" hidden="1" x14ac:dyDescent="0.2"/>
    <row r="52271" ht="10.199999999999999" hidden="1" x14ac:dyDescent="0.2"/>
    <row r="52272" ht="10.199999999999999" hidden="1" x14ac:dyDescent="0.2"/>
    <row r="52273" ht="10.199999999999999" hidden="1" x14ac:dyDescent="0.2"/>
    <row r="52274" ht="10.199999999999999" hidden="1" x14ac:dyDescent="0.2"/>
    <row r="52275" ht="10.199999999999999" hidden="1" x14ac:dyDescent="0.2"/>
    <row r="52276" ht="10.199999999999999" hidden="1" x14ac:dyDescent="0.2"/>
    <row r="52277" ht="10.199999999999999" hidden="1" x14ac:dyDescent="0.2"/>
    <row r="52278" ht="10.199999999999999" hidden="1" x14ac:dyDescent="0.2"/>
    <row r="52279" ht="10.199999999999999" hidden="1" x14ac:dyDescent="0.2"/>
    <row r="52280" ht="10.199999999999999" hidden="1" x14ac:dyDescent="0.2"/>
    <row r="52281" ht="10.199999999999999" hidden="1" x14ac:dyDescent="0.2"/>
    <row r="52282" ht="10.199999999999999" hidden="1" x14ac:dyDescent="0.2"/>
    <row r="52283" ht="10.199999999999999" hidden="1" x14ac:dyDescent="0.2"/>
    <row r="52284" ht="10.199999999999999" hidden="1" x14ac:dyDescent="0.2"/>
    <row r="52285" ht="10.199999999999999" hidden="1" x14ac:dyDescent="0.2"/>
    <row r="52286" ht="10.199999999999999" hidden="1" x14ac:dyDescent="0.2"/>
    <row r="52287" ht="10.199999999999999" hidden="1" x14ac:dyDescent="0.2"/>
    <row r="52288" ht="10.199999999999999" hidden="1" x14ac:dyDescent="0.2"/>
    <row r="52289" ht="10.199999999999999" hidden="1" x14ac:dyDescent="0.2"/>
    <row r="52290" ht="10.199999999999999" hidden="1" x14ac:dyDescent="0.2"/>
    <row r="52291" ht="10.199999999999999" hidden="1" x14ac:dyDescent="0.2"/>
    <row r="52292" ht="10.199999999999999" hidden="1" x14ac:dyDescent="0.2"/>
    <row r="52293" ht="10.199999999999999" hidden="1" x14ac:dyDescent="0.2"/>
    <row r="52294" ht="10.199999999999999" hidden="1" x14ac:dyDescent="0.2"/>
    <row r="52295" ht="10.199999999999999" hidden="1" x14ac:dyDescent="0.2"/>
    <row r="52296" ht="10.199999999999999" hidden="1" x14ac:dyDescent="0.2"/>
    <row r="52297" ht="10.199999999999999" hidden="1" x14ac:dyDescent="0.2"/>
    <row r="52298" ht="10.199999999999999" hidden="1" x14ac:dyDescent="0.2"/>
    <row r="52299" ht="10.199999999999999" hidden="1" x14ac:dyDescent="0.2"/>
    <row r="52300" ht="10.199999999999999" hidden="1" x14ac:dyDescent="0.2"/>
    <row r="52301" ht="10.199999999999999" hidden="1" x14ac:dyDescent="0.2"/>
    <row r="52302" ht="10.199999999999999" hidden="1" x14ac:dyDescent="0.2"/>
    <row r="52303" ht="10.199999999999999" hidden="1" x14ac:dyDescent="0.2"/>
    <row r="52304" ht="10.199999999999999" hidden="1" x14ac:dyDescent="0.2"/>
    <row r="52305" ht="10.199999999999999" hidden="1" x14ac:dyDescent="0.2"/>
    <row r="52306" ht="10.199999999999999" hidden="1" x14ac:dyDescent="0.2"/>
    <row r="52307" ht="10.199999999999999" hidden="1" x14ac:dyDescent="0.2"/>
    <row r="52308" ht="10.199999999999999" hidden="1" x14ac:dyDescent="0.2"/>
    <row r="52309" ht="10.199999999999999" hidden="1" x14ac:dyDescent="0.2"/>
    <row r="52310" ht="10.199999999999999" hidden="1" x14ac:dyDescent="0.2"/>
    <row r="52311" ht="10.199999999999999" hidden="1" x14ac:dyDescent="0.2"/>
    <row r="52312" ht="10.199999999999999" hidden="1" x14ac:dyDescent="0.2"/>
    <row r="52313" ht="10.199999999999999" hidden="1" x14ac:dyDescent="0.2"/>
    <row r="52314" ht="10.199999999999999" hidden="1" x14ac:dyDescent="0.2"/>
    <row r="52315" ht="10.199999999999999" hidden="1" x14ac:dyDescent="0.2"/>
    <row r="52316" ht="10.199999999999999" hidden="1" x14ac:dyDescent="0.2"/>
    <row r="52317" ht="10.199999999999999" hidden="1" x14ac:dyDescent="0.2"/>
    <row r="52318" ht="10.199999999999999" hidden="1" x14ac:dyDescent="0.2"/>
    <row r="52319" ht="10.199999999999999" hidden="1" x14ac:dyDescent="0.2"/>
    <row r="52320" ht="10.199999999999999" hidden="1" x14ac:dyDescent="0.2"/>
    <row r="52321" ht="10.199999999999999" hidden="1" x14ac:dyDescent="0.2"/>
    <row r="52322" ht="10.199999999999999" hidden="1" x14ac:dyDescent="0.2"/>
    <row r="52323" ht="10.199999999999999" hidden="1" x14ac:dyDescent="0.2"/>
    <row r="52324" ht="10.199999999999999" hidden="1" x14ac:dyDescent="0.2"/>
    <row r="52325" ht="10.199999999999999" hidden="1" x14ac:dyDescent="0.2"/>
    <row r="52326" ht="10.199999999999999" hidden="1" x14ac:dyDescent="0.2"/>
    <row r="52327" ht="10.199999999999999" hidden="1" x14ac:dyDescent="0.2"/>
    <row r="52328" ht="10.199999999999999" hidden="1" x14ac:dyDescent="0.2"/>
    <row r="52329" ht="10.199999999999999" hidden="1" x14ac:dyDescent="0.2"/>
    <row r="52330" ht="10.199999999999999" hidden="1" x14ac:dyDescent="0.2"/>
    <row r="52331" ht="10.199999999999999" hidden="1" x14ac:dyDescent="0.2"/>
    <row r="52332" ht="10.199999999999999" hidden="1" x14ac:dyDescent="0.2"/>
    <row r="52333" ht="10.199999999999999" hidden="1" x14ac:dyDescent="0.2"/>
    <row r="52334" ht="10.199999999999999" hidden="1" x14ac:dyDescent="0.2"/>
    <row r="52335" ht="10.199999999999999" hidden="1" x14ac:dyDescent="0.2"/>
    <row r="52336" ht="10.199999999999999" hidden="1" x14ac:dyDescent="0.2"/>
    <row r="52337" ht="10.199999999999999" hidden="1" x14ac:dyDescent="0.2"/>
    <row r="52338" ht="10.199999999999999" hidden="1" x14ac:dyDescent="0.2"/>
    <row r="52339" ht="10.199999999999999" hidden="1" x14ac:dyDescent="0.2"/>
    <row r="52340" ht="10.199999999999999" hidden="1" x14ac:dyDescent="0.2"/>
    <row r="52341" ht="10.199999999999999" hidden="1" x14ac:dyDescent="0.2"/>
    <row r="52342" ht="10.199999999999999" hidden="1" x14ac:dyDescent="0.2"/>
    <row r="52343" ht="10.199999999999999" hidden="1" x14ac:dyDescent="0.2"/>
    <row r="52344" ht="10.199999999999999" hidden="1" x14ac:dyDescent="0.2"/>
    <row r="52345" ht="10.199999999999999" hidden="1" x14ac:dyDescent="0.2"/>
    <row r="52346" ht="10.199999999999999" hidden="1" x14ac:dyDescent="0.2"/>
    <row r="52347" ht="10.199999999999999" hidden="1" x14ac:dyDescent="0.2"/>
    <row r="52348" ht="10.199999999999999" hidden="1" x14ac:dyDescent="0.2"/>
    <row r="52349" ht="10.199999999999999" hidden="1" x14ac:dyDescent="0.2"/>
    <row r="52350" ht="10.199999999999999" hidden="1" x14ac:dyDescent="0.2"/>
    <row r="52351" ht="10.199999999999999" hidden="1" x14ac:dyDescent="0.2"/>
    <row r="52352" ht="10.199999999999999" hidden="1" x14ac:dyDescent="0.2"/>
    <row r="52353" ht="10.199999999999999" hidden="1" x14ac:dyDescent="0.2"/>
    <row r="52354" ht="10.199999999999999" hidden="1" x14ac:dyDescent="0.2"/>
    <row r="52355" ht="10.199999999999999" hidden="1" x14ac:dyDescent="0.2"/>
    <row r="52356" ht="10.199999999999999" hidden="1" x14ac:dyDescent="0.2"/>
    <row r="52357" ht="10.199999999999999" hidden="1" x14ac:dyDescent="0.2"/>
    <row r="52358" ht="10.199999999999999" hidden="1" x14ac:dyDescent="0.2"/>
    <row r="52359" ht="10.199999999999999" hidden="1" x14ac:dyDescent="0.2"/>
    <row r="52360" ht="10.199999999999999" hidden="1" x14ac:dyDescent="0.2"/>
    <row r="52361" ht="10.199999999999999" hidden="1" x14ac:dyDescent="0.2"/>
    <row r="52362" ht="10.199999999999999" hidden="1" x14ac:dyDescent="0.2"/>
    <row r="52363" ht="10.199999999999999" hidden="1" x14ac:dyDescent="0.2"/>
    <row r="52364" ht="10.199999999999999" hidden="1" x14ac:dyDescent="0.2"/>
    <row r="52365" ht="10.199999999999999" hidden="1" x14ac:dyDescent="0.2"/>
    <row r="52366" ht="10.199999999999999" hidden="1" x14ac:dyDescent="0.2"/>
    <row r="52367" ht="10.199999999999999" hidden="1" x14ac:dyDescent="0.2"/>
    <row r="52368" ht="10.199999999999999" hidden="1" x14ac:dyDescent="0.2"/>
    <row r="52369" ht="10.199999999999999" hidden="1" x14ac:dyDescent="0.2"/>
    <row r="52370" ht="10.199999999999999" hidden="1" x14ac:dyDescent="0.2"/>
    <row r="52371" ht="10.199999999999999" hidden="1" x14ac:dyDescent="0.2"/>
    <row r="52372" ht="10.199999999999999" hidden="1" x14ac:dyDescent="0.2"/>
    <row r="52373" ht="10.199999999999999" hidden="1" x14ac:dyDescent="0.2"/>
    <row r="52374" ht="10.199999999999999" hidden="1" x14ac:dyDescent="0.2"/>
    <row r="52375" ht="10.199999999999999" hidden="1" x14ac:dyDescent="0.2"/>
    <row r="52376" ht="10.199999999999999" hidden="1" x14ac:dyDescent="0.2"/>
    <row r="52377" ht="10.199999999999999" hidden="1" x14ac:dyDescent="0.2"/>
    <row r="52378" ht="10.199999999999999" hidden="1" x14ac:dyDescent="0.2"/>
    <row r="52379" ht="10.199999999999999" hidden="1" x14ac:dyDescent="0.2"/>
    <row r="52380" ht="10.199999999999999" hidden="1" x14ac:dyDescent="0.2"/>
    <row r="52381" ht="10.199999999999999" hidden="1" x14ac:dyDescent="0.2"/>
    <row r="52382" ht="10.199999999999999" hidden="1" x14ac:dyDescent="0.2"/>
    <row r="52383" ht="10.199999999999999" hidden="1" x14ac:dyDescent="0.2"/>
    <row r="52384" ht="10.199999999999999" hidden="1" x14ac:dyDescent="0.2"/>
    <row r="52385" ht="10.199999999999999" hidden="1" x14ac:dyDescent="0.2"/>
    <row r="52386" ht="10.199999999999999" hidden="1" x14ac:dyDescent="0.2"/>
    <row r="52387" ht="10.199999999999999" hidden="1" x14ac:dyDescent="0.2"/>
    <row r="52388" ht="10.199999999999999" hidden="1" x14ac:dyDescent="0.2"/>
    <row r="52389" ht="10.199999999999999" hidden="1" x14ac:dyDescent="0.2"/>
    <row r="52390" ht="10.199999999999999" hidden="1" x14ac:dyDescent="0.2"/>
    <row r="52391" ht="10.199999999999999" hidden="1" x14ac:dyDescent="0.2"/>
    <row r="52392" ht="10.199999999999999" hidden="1" x14ac:dyDescent="0.2"/>
    <row r="52393" ht="10.199999999999999" hidden="1" x14ac:dyDescent="0.2"/>
    <row r="52394" ht="10.199999999999999" hidden="1" x14ac:dyDescent="0.2"/>
    <row r="52395" ht="10.199999999999999" hidden="1" x14ac:dyDescent="0.2"/>
    <row r="52396" ht="10.199999999999999" hidden="1" x14ac:dyDescent="0.2"/>
    <row r="52397" ht="10.199999999999999" hidden="1" x14ac:dyDescent="0.2"/>
    <row r="52398" ht="10.199999999999999" hidden="1" x14ac:dyDescent="0.2"/>
    <row r="52399" ht="10.199999999999999" hidden="1" x14ac:dyDescent="0.2"/>
    <row r="52400" ht="10.199999999999999" hidden="1" x14ac:dyDescent="0.2"/>
    <row r="52401" ht="10.199999999999999" hidden="1" x14ac:dyDescent="0.2"/>
    <row r="52402" ht="10.199999999999999" hidden="1" x14ac:dyDescent="0.2"/>
    <row r="52403" ht="10.199999999999999" hidden="1" x14ac:dyDescent="0.2"/>
    <row r="52404" ht="10.199999999999999" hidden="1" x14ac:dyDescent="0.2"/>
    <row r="52405" ht="10.199999999999999" hidden="1" x14ac:dyDescent="0.2"/>
    <row r="52406" ht="10.199999999999999" hidden="1" x14ac:dyDescent="0.2"/>
    <row r="52407" ht="10.199999999999999" hidden="1" x14ac:dyDescent="0.2"/>
    <row r="52408" ht="10.199999999999999" hidden="1" x14ac:dyDescent="0.2"/>
    <row r="52409" ht="10.199999999999999" hidden="1" x14ac:dyDescent="0.2"/>
    <row r="52410" ht="10.199999999999999" hidden="1" x14ac:dyDescent="0.2"/>
    <row r="52411" ht="10.199999999999999" hidden="1" x14ac:dyDescent="0.2"/>
    <row r="52412" ht="10.199999999999999" hidden="1" x14ac:dyDescent="0.2"/>
    <row r="52413" ht="10.199999999999999" hidden="1" x14ac:dyDescent="0.2"/>
    <row r="52414" ht="10.199999999999999" hidden="1" x14ac:dyDescent="0.2"/>
    <row r="52415" ht="10.199999999999999" hidden="1" x14ac:dyDescent="0.2"/>
    <row r="52416" ht="10.199999999999999" hidden="1" x14ac:dyDescent="0.2"/>
    <row r="52417" ht="10.199999999999999" hidden="1" x14ac:dyDescent="0.2"/>
    <row r="52418" ht="10.199999999999999" hidden="1" x14ac:dyDescent="0.2"/>
    <row r="52419" ht="10.199999999999999" hidden="1" x14ac:dyDescent="0.2"/>
    <row r="52420" ht="10.199999999999999" hidden="1" x14ac:dyDescent="0.2"/>
    <row r="52421" ht="10.199999999999999" hidden="1" x14ac:dyDescent="0.2"/>
    <row r="52422" ht="10.199999999999999" hidden="1" x14ac:dyDescent="0.2"/>
    <row r="52423" ht="10.199999999999999" hidden="1" x14ac:dyDescent="0.2"/>
    <row r="52424" ht="10.199999999999999" hidden="1" x14ac:dyDescent="0.2"/>
    <row r="52425" ht="10.199999999999999" hidden="1" x14ac:dyDescent="0.2"/>
    <row r="52426" ht="10.199999999999999" hidden="1" x14ac:dyDescent="0.2"/>
    <row r="52427" ht="10.199999999999999" hidden="1" x14ac:dyDescent="0.2"/>
    <row r="52428" ht="10.199999999999999" hidden="1" x14ac:dyDescent="0.2"/>
    <row r="52429" ht="10.199999999999999" hidden="1" x14ac:dyDescent="0.2"/>
    <row r="52430" ht="10.199999999999999" hidden="1" x14ac:dyDescent="0.2"/>
    <row r="52431" ht="10.199999999999999" hidden="1" x14ac:dyDescent="0.2"/>
    <row r="52432" ht="10.199999999999999" hidden="1" x14ac:dyDescent="0.2"/>
    <row r="52433" ht="10.199999999999999" hidden="1" x14ac:dyDescent="0.2"/>
    <row r="52434" ht="10.199999999999999" hidden="1" x14ac:dyDescent="0.2"/>
    <row r="52435" ht="10.199999999999999" hidden="1" x14ac:dyDescent="0.2"/>
    <row r="52436" ht="10.199999999999999" hidden="1" x14ac:dyDescent="0.2"/>
    <row r="52437" ht="10.199999999999999" hidden="1" x14ac:dyDescent="0.2"/>
    <row r="52438" ht="10.199999999999999" hidden="1" x14ac:dyDescent="0.2"/>
    <row r="52439" ht="10.199999999999999" hidden="1" x14ac:dyDescent="0.2"/>
    <row r="52440" ht="10.199999999999999" hidden="1" x14ac:dyDescent="0.2"/>
    <row r="52441" ht="10.199999999999999" hidden="1" x14ac:dyDescent="0.2"/>
    <row r="52442" ht="10.199999999999999" hidden="1" x14ac:dyDescent="0.2"/>
    <row r="52443" ht="10.199999999999999" hidden="1" x14ac:dyDescent="0.2"/>
    <row r="52444" ht="10.199999999999999" hidden="1" x14ac:dyDescent="0.2"/>
    <row r="52445" ht="10.199999999999999" hidden="1" x14ac:dyDescent="0.2"/>
    <row r="52446" ht="10.199999999999999" hidden="1" x14ac:dyDescent="0.2"/>
    <row r="52447" ht="10.199999999999999" hidden="1" x14ac:dyDescent="0.2"/>
    <row r="52448" ht="10.199999999999999" hidden="1" x14ac:dyDescent="0.2"/>
    <row r="52449" ht="10.199999999999999" hidden="1" x14ac:dyDescent="0.2"/>
    <row r="52450" ht="10.199999999999999" hidden="1" x14ac:dyDescent="0.2"/>
    <row r="52451" ht="10.199999999999999" hidden="1" x14ac:dyDescent="0.2"/>
    <row r="52452" ht="10.199999999999999" hidden="1" x14ac:dyDescent="0.2"/>
    <row r="52453" ht="10.199999999999999" hidden="1" x14ac:dyDescent="0.2"/>
    <row r="52454" ht="10.199999999999999" hidden="1" x14ac:dyDescent="0.2"/>
    <row r="52455" ht="10.199999999999999" hidden="1" x14ac:dyDescent="0.2"/>
    <row r="52456" ht="10.199999999999999" hidden="1" x14ac:dyDescent="0.2"/>
    <row r="52457" ht="10.199999999999999" hidden="1" x14ac:dyDescent="0.2"/>
    <row r="52458" ht="10.199999999999999" hidden="1" x14ac:dyDescent="0.2"/>
    <row r="52459" ht="10.199999999999999" hidden="1" x14ac:dyDescent="0.2"/>
    <row r="52460" ht="10.199999999999999" hidden="1" x14ac:dyDescent="0.2"/>
    <row r="52461" ht="10.199999999999999" hidden="1" x14ac:dyDescent="0.2"/>
    <row r="52462" ht="10.199999999999999" hidden="1" x14ac:dyDescent="0.2"/>
    <row r="52463" ht="10.199999999999999" hidden="1" x14ac:dyDescent="0.2"/>
    <row r="52464" ht="10.199999999999999" hidden="1" x14ac:dyDescent="0.2"/>
    <row r="52465" ht="10.199999999999999" hidden="1" x14ac:dyDescent="0.2"/>
    <row r="52466" ht="10.199999999999999" hidden="1" x14ac:dyDescent="0.2"/>
    <row r="52467" ht="10.199999999999999" hidden="1" x14ac:dyDescent="0.2"/>
    <row r="52468" ht="10.199999999999999" hidden="1" x14ac:dyDescent="0.2"/>
    <row r="52469" ht="10.199999999999999" hidden="1" x14ac:dyDescent="0.2"/>
    <row r="52470" ht="10.199999999999999" hidden="1" x14ac:dyDescent="0.2"/>
    <row r="52471" ht="10.199999999999999" hidden="1" x14ac:dyDescent="0.2"/>
    <row r="52472" ht="10.199999999999999" hidden="1" x14ac:dyDescent="0.2"/>
    <row r="52473" ht="10.199999999999999" hidden="1" x14ac:dyDescent="0.2"/>
    <row r="52474" ht="10.199999999999999" hidden="1" x14ac:dyDescent="0.2"/>
    <row r="52475" ht="10.199999999999999" hidden="1" x14ac:dyDescent="0.2"/>
    <row r="52476" ht="10.199999999999999" hidden="1" x14ac:dyDescent="0.2"/>
    <row r="52477" ht="10.199999999999999" hidden="1" x14ac:dyDescent="0.2"/>
    <row r="52478" ht="10.199999999999999" hidden="1" x14ac:dyDescent="0.2"/>
    <row r="52479" ht="10.199999999999999" hidden="1" x14ac:dyDescent="0.2"/>
    <row r="52480" ht="10.199999999999999" hidden="1" x14ac:dyDescent="0.2"/>
    <row r="52481" ht="10.199999999999999" hidden="1" x14ac:dyDescent="0.2"/>
    <row r="52482" ht="10.199999999999999" hidden="1" x14ac:dyDescent="0.2"/>
    <row r="52483" ht="10.199999999999999" hidden="1" x14ac:dyDescent="0.2"/>
    <row r="52484" ht="10.199999999999999" hidden="1" x14ac:dyDescent="0.2"/>
    <row r="52485" ht="10.199999999999999" hidden="1" x14ac:dyDescent="0.2"/>
    <row r="52486" ht="10.199999999999999" hidden="1" x14ac:dyDescent="0.2"/>
    <row r="52487" ht="10.199999999999999" hidden="1" x14ac:dyDescent="0.2"/>
    <row r="52488" ht="10.199999999999999" hidden="1" x14ac:dyDescent="0.2"/>
    <row r="52489" ht="10.199999999999999" hidden="1" x14ac:dyDescent="0.2"/>
    <row r="52490" ht="10.199999999999999" hidden="1" x14ac:dyDescent="0.2"/>
    <row r="52491" ht="10.199999999999999" hidden="1" x14ac:dyDescent="0.2"/>
    <row r="52492" ht="10.199999999999999" hidden="1" x14ac:dyDescent="0.2"/>
    <row r="52493" ht="10.199999999999999" hidden="1" x14ac:dyDescent="0.2"/>
    <row r="52494" ht="10.199999999999999" hidden="1" x14ac:dyDescent="0.2"/>
    <row r="52495" ht="10.199999999999999" hidden="1" x14ac:dyDescent="0.2"/>
    <row r="52496" ht="10.199999999999999" hidden="1" x14ac:dyDescent="0.2"/>
    <row r="52497" ht="10.199999999999999" hidden="1" x14ac:dyDescent="0.2"/>
    <row r="52498" ht="10.199999999999999" hidden="1" x14ac:dyDescent="0.2"/>
    <row r="52499" ht="10.199999999999999" hidden="1" x14ac:dyDescent="0.2"/>
    <row r="52500" ht="10.199999999999999" hidden="1" x14ac:dyDescent="0.2"/>
    <row r="52501" ht="10.199999999999999" hidden="1" x14ac:dyDescent="0.2"/>
    <row r="52502" ht="10.199999999999999" hidden="1" x14ac:dyDescent="0.2"/>
    <row r="52503" ht="10.199999999999999" hidden="1" x14ac:dyDescent="0.2"/>
    <row r="52504" ht="10.199999999999999" hidden="1" x14ac:dyDescent="0.2"/>
    <row r="52505" ht="10.199999999999999" hidden="1" x14ac:dyDescent="0.2"/>
    <row r="52506" ht="10.199999999999999" hidden="1" x14ac:dyDescent="0.2"/>
    <row r="52507" ht="10.199999999999999" hidden="1" x14ac:dyDescent="0.2"/>
    <row r="52508" ht="10.199999999999999" hidden="1" x14ac:dyDescent="0.2"/>
    <row r="52509" ht="10.199999999999999" hidden="1" x14ac:dyDescent="0.2"/>
    <row r="52510" ht="10.199999999999999" hidden="1" x14ac:dyDescent="0.2"/>
    <row r="52511" ht="10.199999999999999" hidden="1" x14ac:dyDescent="0.2"/>
    <row r="52512" ht="10.199999999999999" hidden="1" x14ac:dyDescent="0.2"/>
    <row r="52513" ht="10.199999999999999" hidden="1" x14ac:dyDescent="0.2"/>
    <row r="52514" ht="10.199999999999999" hidden="1" x14ac:dyDescent="0.2"/>
    <row r="52515" ht="10.199999999999999" hidden="1" x14ac:dyDescent="0.2"/>
    <row r="52516" ht="10.199999999999999" hidden="1" x14ac:dyDescent="0.2"/>
    <row r="52517" ht="10.199999999999999" hidden="1" x14ac:dyDescent="0.2"/>
    <row r="52518" ht="10.199999999999999" hidden="1" x14ac:dyDescent="0.2"/>
    <row r="52519" ht="10.199999999999999" hidden="1" x14ac:dyDescent="0.2"/>
    <row r="52520" ht="10.199999999999999" hidden="1" x14ac:dyDescent="0.2"/>
    <row r="52521" ht="10.199999999999999" hidden="1" x14ac:dyDescent="0.2"/>
    <row r="52522" ht="10.199999999999999" hidden="1" x14ac:dyDescent="0.2"/>
    <row r="52523" ht="10.199999999999999" hidden="1" x14ac:dyDescent="0.2"/>
    <row r="52524" ht="10.199999999999999" hidden="1" x14ac:dyDescent="0.2"/>
    <row r="52525" ht="10.199999999999999" hidden="1" x14ac:dyDescent="0.2"/>
    <row r="52526" ht="10.199999999999999" hidden="1" x14ac:dyDescent="0.2"/>
    <row r="52527" ht="10.199999999999999" hidden="1" x14ac:dyDescent="0.2"/>
    <row r="52528" ht="10.199999999999999" hidden="1" x14ac:dyDescent="0.2"/>
    <row r="52529" ht="10.199999999999999" hidden="1" x14ac:dyDescent="0.2"/>
    <row r="52530" ht="10.199999999999999" hidden="1" x14ac:dyDescent="0.2"/>
    <row r="52531" ht="10.199999999999999" hidden="1" x14ac:dyDescent="0.2"/>
    <row r="52532" ht="10.199999999999999" hidden="1" x14ac:dyDescent="0.2"/>
    <row r="52533" ht="10.199999999999999" hidden="1" x14ac:dyDescent="0.2"/>
    <row r="52534" ht="10.199999999999999" hidden="1" x14ac:dyDescent="0.2"/>
    <row r="52535" ht="10.199999999999999" hidden="1" x14ac:dyDescent="0.2"/>
    <row r="52536" ht="10.199999999999999" hidden="1" x14ac:dyDescent="0.2"/>
    <row r="52537" ht="10.199999999999999" hidden="1" x14ac:dyDescent="0.2"/>
    <row r="52538" ht="10.199999999999999" hidden="1" x14ac:dyDescent="0.2"/>
    <row r="52539" ht="10.199999999999999" hidden="1" x14ac:dyDescent="0.2"/>
    <row r="52540" ht="10.199999999999999" hidden="1" x14ac:dyDescent="0.2"/>
    <row r="52541" ht="10.199999999999999" hidden="1" x14ac:dyDescent="0.2"/>
    <row r="52542" ht="10.199999999999999" hidden="1" x14ac:dyDescent="0.2"/>
    <row r="52543" ht="10.199999999999999" hidden="1" x14ac:dyDescent="0.2"/>
    <row r="52544" ht="10.199999999999999" hidden="1" x14ac:dyDescent="0.2"/>
    <row r="52545" ht="10.199999999999999" hidden="1" x14ac:dyDescent="0.2"/>
    <row r="52546" ht="10.199999999999999" hidden="1" x14ac:dyDescent="0.2"/>
    <row r="52547" ht="10.199999999999999" hidden="1" x14ac:dyDescent="0.2"/>
    <row r="52548" ht="10.199999999999999" hidden="1" x14ac:dyDescent="0.2"/>
    <row r="52549" ht="10.199999999999999" hidden="1" x14ac:dyDescent="0.2"/>
    <row r="52550" ht="10.199999999999999" hidden="1" x14ac:dyDescent="0.2"/>
    <row r="52551" ht="10.199999999999999" hidden="1" x14ac:dyDescent="0.2"/>
    <row r="52552" ht="10.199999999999999" hidden="1" x14ac:dyDescent="0.2"/>
    <row r="52553" ht="10.199999999999999" hidden="1" x14ac:dyDescent="0.2"/>
    <row r="52554" ht="10.199999999999999" hidden="1" x14ac:dyDescent="0.2"/>
    <row r="52555" ht="10.199999999999999" hidden="1" x14ac:dyDescent="0.2"/>
    <row r="52556" ht="10.199999999999999" hidden="1" x14ac:dyDescent="0.2"/>
    <row r="52557" ht="10.199999999999999" hidden="1" x14ac:dyDescent="0.2"/>
    <row r="52558" ht="10.199999999999999" hidden="1" x14ac:dyDescent="0.2"/>
    <row r="52559" ht="10.199999999999999" hidden="1" x14ac:dyDescent="0.2"/>
    <row r="52560" ht="10.199999999999999" hidden="1" x14ac:dyDescent="0.2"/>
    <row r="52561" ht="10.199999999999999" hidden="1" x14ac:dyDescent="0.2"/>
    <row r="52562" ht="10.199999999999999" hidden="1" x14ac:dyDescent="0.2"/>
    <row r="52563" ht="10.199999999999999" hidden="1" x14ac:dyDescent="0.2"/>
    <row r="52564" ht="10.199999999999999" hidden="1" x14ac:dyDescent="0.2"/>
    <row r="52565" ht="10.199999999999999" hidden="1" x14ac:dyDescent="0.2"/>
    <row r="52566" ht="10.199999999999999" hidden="1" x14ac:dyDescent="0.2"/>
    <row r="52567" ht="10.199999999999999" hidden="1" x14ac:dyDescent="0.2"/>
    <row r="52568" ht="10.199999999999999" hidden="1" x14ac:dyDescent="0.2"/>
    <row r="52569" ht="10.199999999999999" hidden="1" x14ac:dyDescent="0.2"/>
    <row r="52570" ht="10.199999999999999" hidden="1" x14ac:dyDescent="0.2"/>
    <row r="52571" ht="10.199999999999999" hidden="1" x14ac:dyDescent="0.2"/>
    <row r="52572" ht="10.199999999999999" hidden="1" x14ac:dyDescent="0.2"/>
    <row r="52573" ht="10.199999999999999" hidden="1" x14ac:dyDescent="0.2"/>
    <row r="52574" ht="10.199999999999999" hidden="1" x14ac:dyDescent="0.2"/>
    <row r="52575" ht="10.199999999999999" hidden="1" x14ac:dyDescent="0.2"/>
    <row r="52576" ht="10.199999999999999" hidden="1" x14ac:dyDescent="0.2"/>
    <row r="52577" ht="10.199999999999999" hidden="1" x14ac:dyDescent="0.2"/>
    <row r="52578" ht="10.199999999999999" hidden="1" x14ac:dyDescent="0.2"/>
    <row r="52579" ht="10.199999999999999" hidden="1" x14ac:dyDescent="0.2"/>
    <row r="52580" ht="10.199999999999999" hidden="1" x14ac:dyDescent="0.2"/>
    <row r="52581" ht="10.199999999999999" hidden="1" x14ac:dyDescent="0.2"/>
    <row r="52582" ht="10.199999999999999" hidden="1" x14ac:dyDescent="0.2"/>
    <row r="52583" ht="10.199999999999999" hidden="1" x14ac:dyDescent="0.2"/>
    <row r="52584" ht="10.199999999999999" hidden="1" x14ac:dyDescent="0.2"/>
    <row r="52585" ht="10.199999999999999" hidden="1" x14ac:dyDescent="0.2"/>
    <row r="52586" ht="10.199999999999999" hidden="1" x14ac:dyDescent="0.2"/>
    <row r="52587" ht="10.199999999999999" hidden="1" x14ac:dyDescent="0.2"/>
    <row r="52588" ht="10.199999999999999" hidden="1" x14ac:dyDescent="0.2"/>
    <row r="52589" ht="10.199999999999999" hidden="1" x14ac:dyDescent="0.2"/>
    <row r="52590" ht="10.199999999999999" hidden="1" x14ac:dyDescent="0.2"/>
    <row r="52591" ht="10.199999999999999" hidden="1" x14ac:dyDescent="0.2"/>
    <row r="52592" ht="10.199999999999999" hidden="1" x14ac:dyDescent="0.2"/>
    <row r="52593" ht="10.199999999999999" hidden="1" x14ac:dyDescent="0.2"/>
    <row r="52594" ht="10.199999999999999" hidden="1" x14ac:dyDescent="0.2"/>
    <row r="52595" ht="10.199999999999999" hidden="1" x14ac:dyDescent="0.2"/>
    <row r="52596" ht="10.199999999999999" hidden="1" x14ac:dyDescent="0.2"/>
    <row r="52597" ht="10.199999999999999" hidden="1" x14ac:dyDescent="0.2"/>
    <row r="52598" ht="10.199999999999999" hidden="1" x14ac:dyDescent="0.2"/>
    <row r="52599" ht="10.199999999999999" hidden="1" x14ac:dyDescent="0.2"/>
    <row r="52600" ht="10.199999999999999" hidden="1" x14ac:dyDescent="0.2"/>
    <row r="52601" ht="10.199999999999999" hidden="1" x14ac:dyDescent="0.2"/>
    <row r="52602" ht="10.199999999999999" hidden="1" x14ac:dyDescent="0.2"/>
    <row r="52603" ht="10.199999999999999" hidden="1" x14ac:dyDescent="0.2"/>
    <row r="52604" ht="10.199999999999999" hidden="1" x14ac:dyDescent="0.2"/>
    <row r="52605" ht="10.199999999999999" hidden="1" x14ac:dyDescent="0.2"/>
    <row r="52606" ht="10.199999999999999" hidden="1" x14ac:dyDescent="0.2"/>
    <row r="52607" ht="10.199999999999999" hidden="1" x14ac:dyDescent="0.2"/>
    <row r="52608" ht="10.199999999999999" hidden="1" x14ac:dyDescent="0.2"/>
    <row r="52609" ht="10.199999999999999" hidden="1" x14ac:dyDescent="0.2"/>
    <row r="52610" ht="10.199999999999999" hidden="1" x14ac:dyDescent="0.2"/>
    <row r="52611" ht="10.199999999999999" hidden="1" x14ac:dyDescent="0.2"/>
    <row r="52612" ht="10.199999999999999" hidden="1" x14ac:dyDescent="0.2"/>
    <row r="52613" ht="10.199999999999999" hidden="1" x14ac:dyDescent="0.2"/>
    <row r="52614" ht="10.199999999999999" hidden="1" x14ac:dyDescent="0.2"/>
    <row r="52615" ht="10.199999999999999" hidden="1" x14ac:dyDescent="0.2"/>
    <row r="52616" ht="10.199999999999999" hidden="1" x14ac:dyDescent="0.2"/>
    <row r="52617" ht="10.199999999999999" hidden="1" x14ac:dyDescent="0.2"/>
    <row r="52618" ht="10.199999999999999" hidden="1" x14ac:dyDescent="0.2"/>
    <row r="52619" ht="10.199999999999999" hidden="1" x14ac:dyDescent="0.2"/>
    <row r="52620" ht="10.199999999999999" hidden="1" x14ac:dyDescent="0.2"/>
    <row r="52621" ht="10.199999999999999" hidden="1" x14ac:dyDescent="0.2"/>
    <row r="52622" ht="10.199999999999999" hidden="1" x14ac:dyDescent="0.2"/>
    <row r="52623" ht="10.199999999999999" hidden="1" x14ac:dyDescent="0.2"/>
    <row r="52624" ht="10.199999999999999" hidden="1" x14ac:dyDescent="0.2"/>
    <row r="52625" ht="10.199999999999999" hidden="1" x14ac:dyDescent="0.2"/>
    <row r="52626" ht="10.199999999999999" hidden="1" x14ac:dyDescent="0.2"/>
    <row r="52627" ht="10.199999999999999" hidden="1" x14ac:dyDescent="0.2"/>
    <row r="52628" ht="10.199999999999999" hidden="1" x14ac:dyDescent="0.2"/>
    <row r="52629" ht="10.199999999999999" hidden="1" x14ac:dyDescent="0.2"/>
    <row r="52630" ht="10.199999999999999" hidden="1" x14ac:dyDescent="0.2"/>
    <row r="52631" ht="10.199999999999999" hidden="1" x14ac:dyDescent="0.2"/>
    <row r="52632" ht="10.199999999999999" hidden="1" x14ac:dyDescent="0.2"/>
    <row r="52633" ht="10.199999999999999" hidden="1" x14ac:dyDescent="0.2"/>
    <row r="52634" ht="10.199999999999999" hidden="1" x14ac:dyDescent="0.2"/>
    <row r="52635" ht="10.199999999999999" hidden="1" x14ac:dyDescent="0.2"/>
    <row r="52636" ht="10.199999999999999" hidden="1" x14ac:dyDescent="0.2"/>
    <row r="52637" ht="10.199999999999999" hidden="1" x14ac:dyDescent="0.2"/>
    <row r="52638" ht="10.199999999999999" hidden="1" x14ac:dyDescent="0.2"/>
    <row r="52639" ht="10.199999999999999" hidden="1" x14ac:dyDescent="0.2"/>
    <row r="52640" ht="10.199999999999999" hidden="1" x14ac:dyDescent="0.2"/>
    <row r="52641" ht="10.199999999999999" hidden="1" x14ac:dyDescent="0.2"/>
    <row r="52642" ht="10.199999999999999" hidden="1" x14ac:dyDescent="0.2"/>
    <row r="52643" ht="10.199999999999999" hidden="1" x14ac:dyDescent="0.2"/>
    <row r="52644" ht="10.199999999999999" hidden="1" x14ac:dyDescent="0.2"/>
    <row r="52645" ht="10.199999999999999" hidden="1" x14ac:dyDescent="0.2"/>
    <row r="52646" ht="10.199999999999999" hidden="1" x14ac:dyDescent="0.2"/>
    <row r="52647" ht="10.199999999999999" hidden="1" x14ac:dyDescent="0.2"/>
    <row r="52648" ht="10.199999999999999" hidden="1" x14ac:dyDescent="0.2"/>
    <row r="52649" ht="10.199999999999999" hidden="1" x14ac:dyDescent="0.2"/>
    <row r="52650" ht="10.199999999999999" hidden="1" x14ac:dyDescent="0.2"/>
    <row r="52651" ht="10.199999999999999" hidden="1" x14ac:dyDescent="0.2"/>
    <row r="52652" ht="10.199999999999999" hidden="1" x14ac:dyDescent="0.2"/>
    <row r="52653" ht="10.199999999999999" hidden="1" x14ac:dyDescent="0.2"/>
    <row r="52654" ht="10.199999999999999" hidden="1" x14ac:dyDescent="0.2"/>
    <row r="52655" ht="10.199999999999999" hidden="1" x14ac:dyDescent="0.2"/>
    <row r="52656" ht="10.199999999999999" hidden="1" x14ac:dyDescent="0.2"/>
    <row r="52657" ht="10.199999999999999" hidden="1" x14ac:dyDescent="0.2"/>
    <row r="52658" ht="10.199999999999999" hidden="1" x14ac:dyDescent="0.2"/>
    <row r="52659" ht="10.199999999999999" hidden="1" x14ac:dyDescent="0.2"/>
    <row r="52660" ht="10.199999999999999" hidden="1" x14ac:dyDescent="0.2"/>
    <row r="52661" ht="10.199999999999999" hidden="1" x14ac:dyDescent="0.2"/>
    <row r="52662" ht="10.199999999999999" hidden="1" x14ac:dyDescent="0.2"/>
    <row r="52663" ht="10.199999999999999" hidden="1" x14ac:dyDescent="0.2"/>
    <row r="52664" ht="10.199999999999999" hidden="1" x14ac:dyDescent="0.2"/>
    <row r="52665" ht="10.199999999999999" hidden="1" x14ac:dyDescent="0.2"/>
    <row r="52666" ht="10.199999999999999" hidden="1" x14ac:dyDescent="0.2"/>
    <row r="52667" ht="10.199999999999999" hidden="1" x14ac:dyDescent="0.2"/>
    <row r="52668" ht="10.199999999999999" hidden="1" x14ac:dyDescent="0.2"/>
    <row r="52669" ht="10.199999999999999" hidden="1" x14ac:dyDescent="0.2"/>
    <row r="52670" ht="10.199999999999999" hidden="1" x14ac:dyDescent="0.2"/>
    <row r="52671" ht="10.199999999999999" hidden="1" x14ac:dyDescent="0.2"/>
    <row r="52672" ht="10.199999999999999" hidden="1" x14ac:dyDescent="0.2"/>
    <row r="52673" ht="10.199999999999999" hidden="1" x14ac:dyDescent="0.2"/>
    <row r="52674" ht="10.199999999999999" hidden="1" x14ac:dyDescent="0.2"/>
    <row r="52675" ht="10.199999999999999" hidden="1" x14ac:dyDescent="0.2"/>
    <row r="52676" ht="10.199999999999999" hidden="1" x14ac:dyDescent="0.2"/>
    <row r="52677" ht="10.199999999999999" hidden="1" x14ac:dyDescent="0.2"/>
    <row r="52678" ht="10.199999999999999" hidden="1" x14ac:dyDescent="0.2"/>
    <row r="52679" ht="10.199999999999999" hidden="1" x14ac:dyDescent="0.2"/>
    <row r="52680" ht="10.199999999999999" hidden="1" x14ac:dyDescent="0.2"/>
    <row r="52681" ht="10.199999999999999" hidden="1" x14ac:dyDescent="0.2"/>
    <row r="52682" ht="10.199999999999999" hidden="1" x14ac:dyDescent="0.2"/>
    <row r="52683" ht="10.199999999999999" hidden="1" x14ac:dyDescent="0.2"/>
    <row r="52684" ht="10.199999999999999" hidden="1" x14ac:dyDescent="0.2"/>
    <row r="52685" ht="10.199999999999999" hidden="1" x14ac:dyDescent="0.2"/>
    <row r="52686" ht="10.199999999999999" hidden="1" x14ac:dyDescent="0.2"/>
    <row r="52687" ht="10.199999999999999" hidden="1" x14ac:dyDescent="0.2"/>
    <row r="52688" ht="10.199999999999999" hidden="1" x14ac:dyDescent="0.2"/>
    <row r="52689" ht="10.199999999999999" hidden="1" x14ac:dyDescent="0.2"/>
    <row r="52690" ht="10.199999999999999" hidden="1" x14ac:dyDescent="0.2"/>
    <row r="52691" ht="10.199999999999999" hidden="1" x14ac:dyDescent="0.2"/>
    <row r="52692" ht="10.199999999999999" hidden="1" x14ac:dyDescent="0.2"/>
    <row r="52693" ht="10.199999999999999" hidden="1" x14ac:dyDescent="0.2"/>
    <row r="52694" ht="10.199999999999999" hidden="1" x14ac:dyDescent="0.2"/>
    <row r="52695" ht="10.199999999999999" hidden="1" x14ac:dyDescent="0.2"/>
    <row r="52696" ht="10.199999999999999" hidden="1" x14ac:dyDescent="0.2"/>
    <row r="52697" ht="10.199999999999999" hidden="1" x14ac:dyDescent="0.2"/>
    <row r="52698" ht="10.199999999999999" hidden="1" x14ac:dyDescent="0.2"/>
    <row r="52699" ht="10.199999999999999" hidden="1" x14ac:dyDescent="0.2"/>
    <row r="52700" ht="10.199999999999999" hidden="1" x14ac:dyDescent="0.2"/>
    <row r="52701" ht="10.199999999999999" hidden="1" x14ac:dyDescent="0.2"/>
    <row r="52702" ht="10.199999999999999" hidden="1" x14ac:dyDescent="0.2"/>
    <row r="52703" ht="10.199999999999999" hidden="1" x14ac:dyDescent="0.2"/>
    <row r="52704" ht="10.199999999999999" hidden="1" x14ac:dyDescent="0.2"/>
    <row r="52705" ht="10.199999999999999" hidden="1" x14ac:dyDescent="0.2"/>
    <row r="52706" ht="10.199999999999999" hidden="1" x14ac:dyDescent="0.2"/>
    <row r="52707" ht="10.199999999999999" hidden="1" x14ac:dyDescent="0.2"/>
    <row r="52708" ht="10.199999999999999" hidden="1" x14ac:dyDescent="0.2"/>
    <row r="52709" ht="10.199999999999999" hidden="1" x14ac:dyDescent="0.2"/>
    <row r="52710" ht="10.199999999999999" hidden="1" x14ac:dyDescent="0.2"/>
    <row r="52711" ht="10.199999999999999" hidden="1" x14ac:dyDescent="0.2"/>
    <row r="52712" ht="10.199999999999999" hidden="1" x14ac:dyDescent="0.2"/>
    <row r="52713" ht="10.199999999999999" hidden="1" x14ac:dyDescent="0.2"/>
    <row r="52714" ht="10.199999999999999" hidden="1" x14ac:dyDescent="0.2"/>
    <row r="52715" ht="10.199999999999999" hidden="1" x14ac:dyDescent="0.2"/>
    <row r="52716" ht="10.199999999999999" hidden="1" x14ac:dyDescent="0.2"/>
    <row r="52717" ht="10.199999999999999" hidden="1" x14ac:dyDescent="0.2"/>
    <row r="52718" ht="10.199999999999999" hidden="1" x14ac:dyDescent="0.2"/>
    <row r="52719" ht="10.199999999999999" hidden="1" x14ac:dyDescent="0.2"/>
    <row r="52720" ht="10.199999999999999" hidden="1" x14ac:dyDescent="0.2"/>
    <row r="52721" ht="10.199999999999999" hidden="1" x14ac:dyDescent="0.2"/>
    <row r="52722" ht="10.199999999999999" hidden="1" x14ac:dyDescent="0.2"/>
    <row r="52723" ht="10.199999999999999" hidden="1" x14ac:dyDescent="0.2"/>
    <row r="52724" ht="10.199999999999999" hidden="1" x14ac:dyDescent="0.2"/>
    <row r="52725" ht="10.199999999999999" hidden="1" x14ac:dyDescent="0.2"/>
    <row r="52726" ht="10.199999999999999" hidden="1" x14ac:dyDescent="0.2"/>
    <row r="52727" ht="10.199999999999999" hidden="1" x14ac:dyDescent="0.2"/>
    <row r="52728" ht="10.199999999999999" hidden="1" x14ac:dyDescent="0.2"/>
    <row r="52729" ht="10.199999999999999" hidden="1" x14ac:dyDescent="0.2"/>
    <row r="52730" ht="10.199999999999999" hidden="1" x14ac:dyDescent="0.2"/>
    <row r="52731" ht="10.199999999999999" hidden="1" x14ac:dyDescent="0.2"/>
    <row r="52732" ht="10.199999999999999" hidden="1" x14ac:dyDescent="0.2"/>
    <row r="52733" ht="10.199999999999999" hidden="1" x14ac:dyDescent="0.2"/>
    <row r="52734" ht="10.199999999999999" hidden="1" x14ac:dyDescent="0.2"/>
    <row r="52735" ht="10.199999999999999" hidden="1" x14ac:dyDescent="0.2"/>
    <row r="52736" ht="10.199999999999999" hidden="1" x14ac:dyDescent="0.2"/>
    <row r="52737" ht="10.199999999999999" hidden="1" x14ac:dyDescent="0.2"/>
    <row r="52738" ht="10.199999999999999" hidden="1" x14ac:dyDescent="0.2"/>
    <row r="52739" ht="10.199999999999999" hidden="1" x14ac:dyDescent="0.2"/>
    <row r="52740" ht="10.199999999999999" hidden="1" x14ac:dyDescent="0.2"/>
    <row r="52741" ht="10.199999999999999" hidden="1" x14ac:dyDescent="0.2"/>
    <row r="52742" ht="10.199999999999999" hidden="1" x14ac:dyDescent="0.2"/>
    <row r="52743" ht="10.199999999999999" hidden="1" x14ac:dyDescent="0.2"/>
    <row r="52744" ht="10.199999999999999" hidden="1" x14ac:dyDescent="0.2"/>
    <row r="52745" ht="10.199999999999999" hidden="1" x14ac:dyDescent="0.2"/>
    <row r="52746" ht="10.199999999999999" hidden="1" x14ac:dyDescent="0.2"/>
    <row r="52747" ht="10.199999999999999" hidden="1" x14ac:dyDescent="0.2"/>
    <row r="52748" ht="10.199999999999999" hidden="1" x14ac:dyDescent="0.2"/>
    <row r="52749" ht="10.199999999999999" hidden="1" x14ac:dyDescent="0.2"/>
    <row r="52750" ht="10.199999999999999" hidden="1" x14ac:dyDescent="0.2"/>
    <row r="52751" ht="10.199999999999999" hidden="1" x14ac:dyDescent="0.2"/>
    <row r="52752" ht="10.199999999999999" hidden="1" x14ac:dyDescent="0.2"/>
    <row r="52753" ht="10.199999999999999" hidden="1" x14ac:dyDescent="0.2"/>
    <row r="52754" ht="10.199999999999999" hidden="1" x14ac:dyDescent="0.2"/>
    <row r="52755" ht="10.199999999999999" hidden="1" x14ac:dyDescent="0.2"/>
    <row r="52756" ht="10.199999999999999" hidden="1" x14ac:dyDescent="0.2"/>
    <row r="52757" ht="10.199999999999999" hidden="1" x14ac:dyDescent="0.2"/>
    <row r="52758" ht="10.199999999999999" hidden="1" x14ac:dyDescent="0.2"/>
    <row r="52759" ht="10.199999999999999" hidden="1" x14ac:dyDescent="0.2"/>
    <row r="52760" ht="10.199999999999999" hidden="1" x14ac:dyDescent="0.2"/>
    <row r="52761" ht="10.199999999999999" hidden="1" x14ac:dyDescent="0.2"/>
    <row r="52762" ht="10.199999999999999" hidden="1" x14ac:dyDescent="0.2"/>
    <row r="52763" ht="10.199999999999999" hidden="1" x14ac:dyDescent="0.2"/>
    <row r="52764" ht="10.199999999999999" hidden="1" x14ac:dyDescent="0.2"/>
    <row r="52765" ht="10.199999999999999" hidden="1" x14ac:dyDescent="0.2"/>
    <row r="52766" ht="10.199999999999999" hidden="1" x14ac:dyDescent="0.2"/>
    <row r="52767" ht="10.199999999999999" hidden="1" x14ac:dyDescent="0.2"/>
    <row r="52768" ht="10.199999999999999" hidden="1" x14ac:dyDescent="0.2"/>
    <row r="52769" ht="10.199999999999999" hidden="1" x14ac:dyDescent="0.2"/>
    <row r="52770" ht="10.199999999999999" hidden="1" x14ac:dyDescent="0.2"/>
    <row r="52771" ht="10.199999999999999" hidden="1" x14ac:dyDescent="0.2"/>
    <row r="52772" ht="10.199999999999999" hidden="1" x14ac:dyDescent="0.2"/>
    <row r="52773" ht="10.199999999999999" hidden="1" x14ac:dyDescent="0.2"/>
    <row r="52774" ht="10.199999999999999" hidden="1" x14ac:dyDescent="0.2"/>
    <row r="52775" ht="10.199999999999999" hidden="1" x14ac:dyDescent="0.2"/>
    <row r="52776" ht="10.199999999999999" hidden="1" x14ac:dyDescent="0.2"/>
    <row r="52777" ht="10.199999999999999" hidden="1" x14ac:dyDescent="0.2"/>
    <row r="52778" ht="10.199999999999999" hidden="1" x14ac:dyDescent="0.2"/>
    <row r="52779" ht="10.199999999999999" hidden="1" x14ac:dyDescent="0.2"/>
    <row r="52780" ht="10.199999999999999" hidden="1" x14ac:dyDescent="0.2"/>
    <row r="52781" ht="10.199999999999999" hidden="1" x14ac:dyDescent="0.2"/>
    <row r="52782" ht="10.199999999999999" hidden="1" x14ac:dyDescent="0.2"/>
    <row r="52783" ht="10.199999999999999" hidden="1" x14ac:dyDescent="0.2"/>
    <row r="52784" ht="10.199999999999999" hidden="1" x14ac:dyDescent="0.2"/>
    <row r="52785" ht="10.199999999999999" hidden="1" x14ac:dyDescent="0.2"/>
    <row r="52786" ht="10.199999999999999" hidden="1" x14ac:dyDescent="0.2"/>
    <row r="52787" ht="10.199999999999999" hidden="1" x14ac:dyDescent="0.2"/>
    <row r="52788" ht="10.199999999999999" hidden="1" x14ac:dyDescent="0.2"/>
    <row r="52789" ht="10.199999999999999" hidden="1" x14ac:dyDescent="0.2"/>
    <row r="52790" ht="10.199999999999999" hidden="1" x14ac:dyDescent="0.2"/>
    <row r="52791" ht="10.199999999999999" hidden="1" x14ac:dyDescent="0.2"/>
    <row r="52792" ht="10.199999999999999" hidden="1" x14ac:dyDescent="0.2"/>
    <row r="52793" ht="10.199999999999999" hidden="1" x14ac:dyDescent="0.2"/>
    <row r="52794" ht="10.199999999999999" hidden="1" x14ac:dyDescent="0.2"/>
    <row r="52795" ht="10.199999999999999" hidden="1" x14ac:dyDescent="0.2"/>
    <row r="52796" ht="10.199999999999999" hidden="1" x14ac:dyDescent="0.2"/>
    <row r="52797" ht="10.199999999999999" hidden="1" x14ac:dyDescent="0.2"/>
    <row r="52798" ht="10.199999999999999" hidden="1" x14ac:dyDescent="0.2"/>
    <row r="52799" ht="10.199999999999999" hidden="1" x14ac:dyDescent="0.2"/>
    <row r="52800" ht="10.199999999999999" hidden="1" x14ac:dyDescent="0.2"/>
    <row r="52801" ht="10.199999999999999" hidden="1" x14ac:dyDescent="0.2"/>
    <row r="52802" ht="10.199999999999999" hidden="1" x14ac:dyDescent="0.2"/>
    <row r="52803" ht="10.199999999999999" hidden="1" x14ac:dyDescent="0.2"/>
    <row r="52804" ht="10.199999999999999" hidden="1" x14ac:dyDescent="0.2"/>
    <row r="52805" ht="10.199999999999999" hidden="1" x14ac:dyDescent="0.2"/>
    <row r="52806" ht="10.199999999999999" hidden="1" x14ac:dyDescent="0.2"/>
    <row r="52807" ht="10.199999999999999" hidden="1" x14ac:dyDescent="0.2"/>
    <row r="52808" ht="10.199999999999999" hidden="1" x14ac:dyDescent="0.2"/>
    <row r="52809" ht="10.199999999999999" hidden="1" x14ac:dyDescent="0.2"/>
    <row r="52810" ht="10.199999999999999" hidden="1" x14ac:dyDescent="0.2"/>
    <row r="52811" ht="10.199999999999999" hidden="1" x14ac:dyDescent="0.2"/>
    <row r="52812" ht="10.199999999999999" hidden="1" x14ac:dyDescent="0.2"/>
    <row r="52813" ht="10.199999999999999" hidden="1" x14ac:dyDescent="0.2"/>
    <row r="52814" ht="10.199999999999999" hidden="1" x14ac:dyDescent="0.2"/>
    <row r="52815" ht="10.199999999999999" hidden="1" x14ac:dyDescent="0.2"/>
    <row r="52816" ht="10.199999999999999" hidden="1" x14ac:dyDescent="0.2"/>
    <row r="52817" ht="10.199999999999999" hidden="1" x14ac:dyDescent="0.2"/>
    <row r="52818" ht="10.199999999999999" hidden="1" x14ac:dyDescent="0.2"/>
    <row r="52819" ht="10.199999999999999" hidden="1" x14ac:dyDescent="0.2"/>
    <row r="52820" ht="10.199999999999999" hidden="1" x14ac:dyDescent="0.2"/>
    <row r="52821" ht="10.199999999999999" hidden="1" x14ac:dyDescent="0.2"/>
    <row r="52822" ht="10.199999999999999" hidden="1" x14ac:dyDescent="0.2"/>
    <row r="52823" ht="10.199999999999999" hidden="1" x14ac:dyDescent="0.2"/>
    <row r="52824" ht="10.199999999999999" hidden="1" x14ac:dyDescent="0.2"/>
    <row r="52825" ht="10.199999999999999" hidden="1" x14ac:dyDescent="0.2"/>
    <row r="52826" ht="10.199999999999999" hidden="1" x14ac:dyDescent="0.2"/>
    <row r="52827" ht="10.199999999999999" hidden="1" x14ac:dyDescent="0.2"/>
    <row r="52828" ht="10.199999999999999" hidden="1" x14ac:dyDescent="0.2"/>
    <row r="52829" ht="10.199999999999999" hidden="1" x14ac:dyDescent="0.2"/>
    <row r="52830" ht="10.199999999999999" hidden="1" x14ac:dyDescent="0.2"/>
    <row r="52831" ht="10.199999999999999" hidden="1" x14ac:dyDescent="0.2"/>
    <row r="52832" ht="10.199999999999999" hidden="1" x14ac:dyDescent="0.2"/>
    <row r="52833" ht="10.199999999999999" hidden="1" x14ac:dyDescent="0.2"/>
    <row r="52834" ht="10.199999999999999" hidden="1" x14ac:dyDescent="0.2"/>
    <row r="52835" ht="10.199999999999999" hidden="1" x14ac:dyDescent="0.2"/>
    <row r="52836" ht="10.199999999999999" hidden="1" x14ac:dyDescent="0.2"/>
    <row r="52837" ht="10.199999999999999" hidden="1" x14ac:dyDescent="0.2"/>
    <row r="52838" ht="10.199999999999999" hidden="1" x14ac:dyDescent="0.2"/>
    <row r="52839" ht="10.199999999999999" hidden="1" x14ac:dyDescent="0.2"/>
    <row r="52840" ht="10.199999999999999" hidden="1" x14ac:dyDescent="0.2"/>
    <row r="52841" ht="10.199999999999999" hidden="1" x14ac:dyDescent="0.2"/>
    <row r="52842" ht="10.199999999999999" hidden="1" x14ac:dyDescent="0.2"/>
    <row r="52843" ht="10.199999999999999" hidden="1" x14ac:dyDescent="0.2"/>
    <row r="52844" ht="10.199999999999999" hidden="1" x14ac:dyDescent="0.2"/>
    <row r="52845" ht="10.199999999999999" hidden="1" x14ac:dyDescent="0.2"/>
    <row r="52846" ht="10.199999999999999" hidden="1" x14ac:dyDescent="0.2"/>
    <row r="52847" ht="10.199999999999999" hidden="1" x14ac:dyDescent="0.2"/>
    <row r="52848" ht="10.199999999999999" hidden="1" x14ac:dyDescent="0.2"/>
    <row r="52849" ht="10.199999999999999" hidden="1" x14ac:dyDescent="0.2"/>
    <row r="52850" ht="10.199999999999999" hidden="1" x14ac:dyDescent="0.2"/>
    <row r="52851" ht="10.199999999999999" hidden="1" x14ac:dyDescent="0.2"/>
    <row r="52852" ht="10.199999999999999" hidden="1" x14ac:dyDescent="0.2"/>
    <row r="52853" ht="10.199999999999999" hidden="1" x14ac:dyDescent="0.2"/>
    <row r="52854" ht="10.199999999999999" hidden="1" x14ac:dyDescent="0.2"/>
    <row r="52855" ht="10.199999999999999" hidden="1" x14ac:dyDescent="0.2"/>
    <row r="52856" ht="10.199999999999999" hidden="1" x14ac:dyDescent="0.2"/>
    <row r="52857" ht="10.199999999999999" hidden="1" x14ac:dyDescent="0.2"/>
    <row r="52858" ht="10.199999999999999" hidden="1" x14ac:dyDescent="0.2"/>
    <row r="52859" ht="10.199999999999999" hidden="1" x14ac:dyDescent="0.2"/>
    <row r="52860" ht="10.199999999999999" hidden="1" x14ac:dyDescent="0.2"/>
    <row r="52861" ht="10.199999999999999" hidden="1" x14ac:dyDescent="0.2"/>
    <row r="52862" ht="10.199999999999999" hidden="1" x14ac:dyDescent="0.2"/>
    <row r="52863" ht="10.199999999999999" hidden="1" x14ac:dyDescent="0.2"/>
    <row r="52864" ht="10.199999999999999" hidden="1" x14ac:dyDescent="0.2"/>
    <row r="52865" ht="10.199999999999999" hidden="1" x14ac:dyDescent="0.2"/>
    <row r="52866" ht="10.199999999999999" hidden="1" x14ac:dyDescent="0.2"/>
    <row r="52867" ht="10.199999999999999" hidden="1" x14ac:dyDescent="0.2"/>
    <row r="52868" ht="10.199999999999999" hidden="1" x14ac:dyDescent="0.2"/>
    <row r="52869" ht="10.199999999999999" hidden="1" x14ac:dyDescent="0.2"/>
    <row r="52870" ht="10.199999999999999" hidden="1" x14ac:dyDescent="0.2"/>
    <row r="52871" ht="10.199999999999999" hidden="1" x14ac:dyDescent="0.2"/>
    <row r="52872" ht="10.199999999999999" hidden="1" x14ac:dyDescent="0.2"/>
    <row r="52873" ht="10.199999999999999" hidden="1" x14ac:dyDescent="0.2"/>
    <row r="52874" ht="10.199999999999999" hidden="1" x14ac:dyDescent="0.2"/>
    <row r="52875" ht="10.199999999999999" hidden="1" x14ac:dyDescent="0.2"/>
    <row r="52876" ht="10.199999999999999" hidden="1" x14ac:dyDescent="0.2"/>
    <row r="52877" ht="10.199999999999999" hidden="1" x14ac:dyDescent="0.2"/>
    <row r="52878" ht="10.199999999999999" hidden="1" x14ac:dyDescent="0.2"/>
    <row r="52879" ht="10.199999999999999" hidden="1" x14ac:dyDescent="0.2"/>
    <row r="52880" ht="10.199999999999999" hidden="1" x14ac:dyDescent="0.2"/>
    <row r="52881" ht="10.199999999999999" hidden="1" x14ac:dyDescent="0.2"/>
    <row r="52882" ht="10.199999999999999" hidden="1" x14ac:dyDescent="0.2"/>
    <row r="52883" ht="10.199999999999999" hidden="1" x14ac:dyDescent="0.2"/>
    <row r="52884" ht="10.199999999999999" hidden="1" x14ac:dyDescent="0.2"/>
    <row r="52885" ht="10.199999999999999" hidden="1" x14ac:dyDescent="0.2"/>
    <row r="52886" ht="10.199999999999999" hidden="1" x14ac:dyDescent="0.2"/>
    <row r="52887" ht="10.199999999999999" hidden="1" x14ac:dyDescent="0.2"/>
    <row r="52888" ht="10.199999999999999" hidden="1" x14ac:dyDescent="0.2"/>
    <row r="52889" ht="10.199999999999999" hidden="1" x14ac:dyDescent="0.2"/>
    <row r="52890" ht="10.199999999999999" hidden="1" x14ac:dyDescent="0.2"/>
    <row r="52891" ht="10.199999999999999" hidden="1" x14ac:dyDescent="0.2"/>
    <row r="52892" ht="10.199999999999999" hidden="1" x14ac:dyDescent="0.2"/>
    <row r="52893" ht="10.199999999999999" hidden="1" x14ac:dyDescent="0.2"/>
    <row r="52894" ht="10.199999999999999" hidden="1" x14ac:dyDescent="0.2"/>
    <row r="52895" ht="10.199999999999999" hidden="1" x14ac:dyDescent="0.2"/>
    <row r="52896" ht="10.199999999999999" hidden="1" x14ac:dyDescent="0.2"/>
    <row r="52897" ht="10.199999999999999" hidden="1" x14ac:dyDescent="0.2"/>
    <row r="52898" ht="10.199999999999999" hidden="1" x14ac:dyDescent="0.2"/>
    <row r="52899" ht="10.199999999999999" hidden="1" x14ac:dyDescent="0.2"/>
    <row r="52900" ht="10.199999999999999" hidden="1" x14ac:dyDescent="0.2"/>
    <row r="52901" ht="10.199999999999999" hidden="1" x14ac:dyDescent="0.2"/>
    <row r="52902" ht="10.199999999999999" hidden="1" x14ac:dyDescent="0.2"/>
    <row r="52903" ht="10.199999999999999" hidden="1" x14ac:dyDescent="0.2"/>
    <row r="52904" ht="10.199999999999999" hidden="1" x14ac:dyDescent="0.2"/>
    <row r="52905" ht="10.199999999999999" hidden="1" x14ac:dyDescent="0.2"/>
    <row r="52906" ht="10.199999999999999" hidden="1" x14ac:dyDescent="0.2"/>
    <row r="52907" ht="10.199999999999999" hidden="1" x14ac:dyDescent="0.2"/>
    <row r="52908" ht="10.199999999999999" hidden="1" x14ac:dyDescent="0.2"/>
    <row r="52909" ht="10.199999999999999" hidden="1" x14ac:dyDescent="0.2"/>
    <row r="52910" ht="10.199999999999999" hidden="1" x14ac:dyDescent="0.2"/>
    <row r="52911" ht="10.199999999999999" hidden="1" x14ac:dyDescent="0.2"/>
    <row r="52912" ht="10.199999999999999" hidden="1" x14ac:dyDescent="0.2"/>
    <row r="52913" ht="10.199999999999999" hidden="1" x14ac:dyDescent="0.2"/>
    <row r="52914" ht="10.199999999999999" hidden="1" x14ac:dyDescent="0.2"/>
    <row r="52915" ht="10.199999999999999" hidden="1" x14ac:dyDescent="0.2"/>
    <row r="52916" ht="10.199999999999999" hidden="1" x14ac:dyDescent="0.2"/>
    <row r="52917" ht="10.199999999999999" hidden="1" x14ac:dyDescent="0.2"/>
    <row r="52918" ht="10.199999999999999" hidden="1" x14ac:dyDescent="0.2"/>
    <row r="52919" ht="10.199999999999999" hidden="1" x14ac:dyDescent="0.2"/>
    <row r="52920" ht="10.199999999999999" hidden="1" x14ac:dyDescent="0.2"/>
    <row r="52921" ht="10.199999999999999" hidden="1" x14ac:dyDescent="0.2"/>
    <row r="52922" ht="10.199999999999999" hidden="1" x14ac:dyDescent="0.2"/>
    <row r="52923" ht="10.199999999999999" hidden="1" x14ac:dyDescent="0.2"/>
    <row r="52924" ht="10.199999999999999" hidden="1" x14ac:dyDescent="0.2"/>
    <row r="52925" ht="10.199999999999999" hidden="1" x14ac:dyDescent="0.2"/>
    <row r="52926" ht="10.199999999999999" hidden="1" x14ac:dyDescent="0.2"/>
    <row r="52927" ht="10.199999999999999" hidden="1" x14ac:dyDescent="0.2"/>
    <row r="52928" ht="10.199999999999999" hidden="1" x14ac:dyDescent="0.2"/>
    <row r="52929" ht="10.199999999999999" hidden="1" x14ac:dyDescent="0.2"/>
    <row r="52930" ht="10.199999999999999" hidden="1" x14ac:dyDescent="0.2"/>
    <row r="52931" ht="10.199999999999999" hidden="1" x14ac:dyDescent="0.2"/>
    <row r="52932" ht="10.199999999999999" hidden="1" x14ac:dyDescent="0.2"/>
    <row r="52933" ht="10.199999999999999" hidden="1" x14ac:dyDescent="0.2"/>
    <row r="52934" ht="10.199999999999999" hidden="1" x14ac:dyDescent="0.2"/>
    <row r="52935" ht="10.199999999999999" hidden="1" x14ac:dyDescent="0.2"/>
    <row r="52936" ht="10.199999999999999" hidden="1" x14ac:dyDescent="0.2"/>
    <row r="52937" ht="10.199999999999999" hidden="1" x14ac:dyDescent="0.2"/>
    <row r="52938" ht="10.199999999999999" hidden="1" x14ac:dyDescent="0.2"/>
    <row r="52939" ht="10.199999999999999" hidden="1" x14ac:dyDescent="0.2"/>
    <row r="52940" ht="10.199999999999999" hidden="1" x14ac:dyDescent="0.2"/>
    <row r="52941" ht="10.199999999999999" hidden="1" x14ac:dyDescent="0.2"/>
    <row r="52942" ht="10.199999999999999" hidden="1" x14ac:dyDescent="0.2"/>
    <row r="52943" ht="10.199999999999999" hidden="1" x14ac:dyDescent="0.2"/>
    <row r="52944" ht="10.199999999999999" hidden="1" x14ac:dyDescent="0.2"/>
    <row r="52945" ht="10.199999999999999" hidden="1" x14ac:dyDescent="0.2"/>
    <row r="52946" ht="10.199999999999999" hidden="1" x14ac:dyDescent="0.2"/>
    <row r="52947" ht="10.199999999999999" hidden="1" x14ac:dyDescent="0.2"/>
    <row r="52948" ht="10.199999999999999" hidden="1" x14ac:dyDescent="0.2"/>
    <row r="52949" ht="10.199999999999999" hidden="1" x14ac:dyDescent="0.2"/>
    <row r="52950" ht="10.199999999999999" hidden="1" x14ac:dyDescent="0.2"/>
    <row r="52951" ht="10.199999999999999" hidden="1" x14ac:dyDescent="0.2"/>
    <row r="52952" ht="10.199999999999999" hidden="1" x14ac:dyDescent="0.2"/>
    <row r="52953" ht="10.199999999999999" hidden="1" x14ac:dyDescent="0.2"/>
    <row r="52954" ht="10.199999999999999" hidden="1" x14ac:dyDescent="0.2"/>
    <row r="52955" ht="10.199999999999999" hidden="1" x14ac:dyDescent="0.2"/>
    <row r="52956" ht="10.199999999999999" hidden="1" x14ac:dyDescent="0.2"/>
    <row r="52957" ht="10.199999999999999" hidden="1" x14ac:dyDescent="0.2"/>
    <row r="52958" ht="10.199999999999999" hidden="1" x14ac:dyDescent="0.2"/>
    <row r="52959" ht="10.199999999999999" hidden="1" x14ac:dyDescent="0.2"/>
    <row r="52960" ht="10.199999999999999" hidden="1" x14ac:dyDescent="0.2"/>
    <row r="52961" ht="10.199999999999999" hidden="1" x14ac:dyDescent="0.2"/>
    <row r="52962" ht="10.199999999999999" hidden="1" x14ac:dyDescent="0.2"/>
    <row r="52963" ht="10.199999999999999" hidden="1" x14ac:dyDescent="0.2"/>
    <row r="52964" ht="10.199999999999999" hidden="1" x14ac:dyDescent="0.2"/>
    <row r="52965" ht="10.199999999999999" hidden="1" x14ac:dyDescent="0.2"/>
    <row r="52966" ht="10.199999999999999" hidden="1" x14ac:dyDescent="0.2"/>
    <row r="52967" ht="10.199999999999999" hidden="1" x14ac:dyDescent="0.2"/>
    <row r="52968" ht="10.199999999999999" hidden="1" x14ac:dyDescent="0.2"/>
    <row r="52969" ht="10.199999999999999" hidden="1" x14ac:dyDescent="0.2"/>
    <row r="52970" ht="10.199999999999999" hidden="1" x14ac:dyDescent="0.2"/>
    <row r="52971" ht="10.199999999999999" hidden="1" x14ac:dyDescent="0.2"/>
    <row r="52972" ht="10.199999999999999" hidden="1" x14ac:dyDescent="0.2"/>
    <row r="52973" ht="10.199999999999999" hidden="1" x14ac:dyDescent="0.2"/>
    <row r="52974" ht="10.199999999999999" hidden="1" x14ac:dyDescent="0.2"/>
    <row r="52975" ht="10.199999999999999" hidden="1" x14ac:dyDescent="0.2"/>
    <row r="52976" ht="10.199999999999999" hidden="1" x14ac:dyDescent="0.2"/>
    <row r="52977" ht="10.199999999999999" hidden="1" x14ac:dyDescent="0.2"/>
    <row r="52978" ht="10.199999999999999" hidden="1" x14ac:dyDescent="0.2"/>
    <row r="52979" ht="10.199999999999999" hidden="1" x14ac:dyDescent="0.2"/>
    <row r="52980" ht="10.199999999999999" hidden="1" x14ac:dyDescent="0.2"/>
    <row r="52981" ht="10.199999999999999" hidden="1" x14ac:dyDescent="0.2"/>
    <row r="52982" ht="10.199999999999999" hidden="1" x14ac:dyDescent="0.2"/>
    <row r="52983" ht="10.199999999999999" hidden="1" x14ac:dyDescent="0.2"/>
    <row r="52984" ht="10.199999999999999" hidden="1" x14ac:dyDescent="0.2"/>
    <row r="52985" ht="10.199999999999999" hidden="1" x14ac:dyDescent="0.2"/>
    <row r="52986" ht="10.199999999999999" hidden="1" x14ac:dyDescent="0.2"/>
    <row r="52987" ht="10.199999999999999" hidden="1" x14ac:dyDescent="0.2"/>
    <row r="52988" ht="10.199999999999999" hidden="1" x14ac:dyDescent="0.2"/>
    <row r="52989" ht="10.199999999999999" hidden="1" x14ac:dyDescent="0.2"/>
    <row r="52990" ht="10.199999999999999" hidden="1" x14ac:dyDescent="0.2"/>
    <row r="52991" ht="10.199999999999999" hidden="1" x14ac:dyDescent="0.2"/>
    <row r="52992" ht="10.199999999999999" hidden="1" x14ac:dyDescent="0.2"/>
    <row r="52993" ht="10.199999999999999" hidden="1" x14ac:dyDescent="0.2"/>
    <row r="52994" ht="10.199999999999999" hidden="1" x14ac:dyDescent="0.2"/>
    <row r="52995" ht="10.199999999999999" hidden="1" x14ac:dyDescent="0.2"/>
    <row r="52996" ht="10.199999999999999" hidden="1" x14ac:dyDescent="0.2"/>
    <row r="52997" ht="10.199999999999999" hidden="1" x14ac:dyDescent="0.2"/>
    <row r="52998" ht="10.199999999999999" hidden="1" x14ac:dyDescent="0.2"/>
    <row r="52999" ht="10.199999999999999" hidden="1" x14ac:dyDescent="0.2"/>
    <row r="53000" ht="10.199999999999999" hidden="1" x14ac:dyDescent="0.2"/>
    <row r="53001" ht="10.199999999999999" hidden="1" x14ac:dyDescent="0.2"/>
    <row r="53002" ht="10.199999999999999" hidden="1" x14ac:dyDescent="0.2"/>
    <row r="53003" ht="10.199999999999999" hidden="1" x14ac:dyDescent="0.2"/>
    <row r="53004" ht="10.199999999999999" hidden="1" x14ac:dyDescent="0.2"/>
    <row r="53005" ht="10.199999999999999" hidden="1" x14ac:dyDescent="0.2"/>
    <row r="53006" ht="10.199999999999999" hidden="1" x14ac:dyDescent="0.2"/>
    <row r="53007" ht="10.199999999999999" hidden="1" x14ac:dyDescent="0.2"/>
    <row r="53008" ht="10.199999999999999" hidden="1" x14ac:dyDescent="0.2"/>
    <row r="53009" ht="10.199999999999999" hidden="1" x14ac:dyDescent="0.2"/>
    <row r="53010" ht="10.199999999999999" hidden="1" x14ac:dyDescent="0.2"/>
    <row r="53011" ht="10.199999999999999" hidden="1" x14ac:dyDescent="0.2"/>
    <row r="53012" ht="10.199999999999999" hidden="1" x14ac:dyDescent="0.2"/>
    <row r="53013" ht="10.199999999999999" hidden="1" x14ac:dyDescent="0.2"/>
    <row r="53014" ht="10.199999999999999" hidden="1" x14ac:dyDescent="0.2"/>
    <row r="53015" ht="10.199999999999999" hidden="1" x14ac:dyDescent="0.2"/>
    <row r="53016" ht="10.199999999999999" hidden="1" x14ac:dyDescent="0.2"/>
    <row r="53017" ht="10.199999999999999" hidden="1" x14ac:dyDescent="0.2"/>
    <row r="53018" ht="10.199999999999999" hidden="1" x14ac:dyDescent="0.2"/>
    <row r="53019" ht="10.199999999999999" hidden="1" x14ac:dyDescent="0.2"/>
    <row r="53020" ht="10.199999999999999" hidden="1" x14ac:dyDescent="0.2"/>
    <row r="53021" ht="10.199999999999999" hidden="1" x14ac:dyDescent="0.2"/>
    <row r="53022" ht="10.199999999999999" hidden="1" x14ac:dyDescent="0.2"/>
    <row r="53023" ht="10.199999999999999" hidden="1" x14ac:dyDescent="0.2"/>
    <row r="53024" ht="10.199999999999999" hidden="1" x14ac:dyDescent="0.2"/>
    <row r="53025" ht="10.199999999999999" hidden="1" x14ac:dyDescent="0.2"/>
    <row r="53026" ht="10.199999999999999" hidden="1" x14ac:dyDescent="0.2"/>
    <row r="53027" ht="10.199999999999999" hidden="1" x14ac:dyDescent="0.2"/>
    <row r="53028" ht="10.199999999999999" hidden="1" x14ac:dyDescent="0.2"/>
    <row r="53029" ht="10.199999999999999" hidden="1" x14ac:dyDescent="0.2"/>
    <row r="53030" ht="10.199999999999999" hidden="1" x14ac:dyDescent="0.2"/>
    <row r="53031" ht="10.199999999999999" hidden="1" x14ac:dyDescent="0.2"/>
    <row r="53032" ht="10.199999999999999" hidden="1" x14ac:dyDescent="0.2"/>
    <row r="53033" ht="10.199999999999999" hidden="1" x14ac:dyDescent="0.2"/>
    <row r="53034" ht="10.199999999999999" hidden="1" x14ac:dyDescent="0.2"/>
    <row r="53035" ht="10.199999999999999" hidden="1" x14ac:dyDescent="0.2"/>
    <row r="53036" ht="10.199999999999999" hidden="1" x14ac:dyDescent="0.2"/>
    <row r="53037" ht="10.199999999999999" hidden="1" x14ac:dyDescent="0.2"/>
    <row r="53038" ht="10.199999999999999" hidden="1" x14ac:dyDescent="0.2"/>
    <row r="53039" ht="10.199999999999999" hidden="1" x14ac:dyDescent="0.2"/>
    <row r="53040" ht="10.199999999999999" hidden="1" x14ac:dyDescent="0.2"/>
    <row r="53041" ht="10.199999999999999" hidden="1" x14ac:dyDescent="0.2"/>
    <row r="53042" ht="10.199999999999999" hidden="1" x14ac:dyDescent="0.2"/>
    <row r="53043" ht="10.199999999999999" hidden="1" x14ac:dyDescent="0.2"/>
    <row r="53044" ht="10.199999999999999" hidden="1" x14ac:dyDescent="0.2"/>
    <row r="53045" ht="10.199999999999999" hidden="1" x14ac:dyDescent="0.2"/>
    <row r="53046" ht="10.199999999999999" hidden="1" x14ac:dyDescent="0.2"/>
    <row r="53047" ht="10.199999999999999" hidden="1" x14ac:dyDescent="0.2"/>
    <row r="53048" ht="10.199999999999999" hidden="1" x14ac:dyDescent="0.2"/>
    <row r="53049" ht="10.199999999999999" hidden="1" x14ac:dyDescent="0.2"/>
    <row r="53050" ht="10.199999999999999" hidden="1" x14ac:dyDescent="0.2"/>
    <row r="53051" ht="10.199999999999999" hidden="1" x14ac:dyDescent="0.2"/>
    <row r="53052" ht="10.199999999999999" hidden="1" x14ac:dyDescent="0.2"/>
    <row r="53053" ht="10.199999999999999" hidden="1" x14ac:dyDescent="0.2"/>
    <row r="53054" ht="10.199999999999999" hidden="1" x14ac:dyDescent="0.2"/>
    <row r="53055" ht="10.199999999999999" hidden="1" x14ac:dyDescent="0.2"/>
    <row r="53056" ht="10.199999999999999" hidden="1" x14ac:dyDescent="0.2"/>
    <row r="53057" ht="10.199999999999999" hidden="1" x14ac:dyDescent="0.2"/>
    <row r="53058" ht="10.199999999999999" hidden="1" x14ac:dyDescent="0.2"/>
    <row r="53059" ht="10.199999999999999" hidden="1" x14ac:dyDescent="0.2"/>
    <row r="53060" ht="10.199999999999999" hidden="1" x14ac:dyDescent="0.2"/>
    <row r="53061" ht="10.199999999999999" hidden="1" x14ac:dyDescent="0.2"/>
    <row r="53062" ht="10.199999999999999" hidden="1" x14ac:dyDescent="0.2"/>
    <row r="53063" ht="10.199999999999999" hidden="1" x14ac:dyDescent="0.2"/>
    <row r="53064" ht="10.199999999999999" hidden="1" x14ac:dyDescent="0.2"/>
    <row r="53065" ht="10.199999999999999" hidden="1" x14ac:dyDescent="0.2"/>
    <row r="53066" ht="10.199999999999999" hidden="1" x14ac:dyDescent="0.2"/>
    <row r="53067" ht="10.199999999999999" hidden="1" x14ac:dyDescent="0.2"/>
    <row r="53068" ht="10.199999999999999" hidden="1" x14ac:dyDescent="0.2"/>
    <row r="53069" ht="10.199999999999999" hidden="1" x14ac:dyDescent="0.2"/>
    <row r="53070" ht="10.199999999999999" hidden="1" x14ac:dyDescent="0.2"/>
    <row r="53071" ht="10.199999999999999" hidden="1" x14ac:dyDescent="0.2"/>
    <row r="53072" ht="10.199999999999999" hidden="1" x14ac:dyDescent="0.2"/>
    <row r="53073" ht="10.199999999999999" hidden="1" x14ac:dyDescent="0.2"/>
    <row r="53074" ht="10.199999999999999" hidden="1" x14ac:dyDescent="0.2"/>
    <row r="53075" ht="10.199999999999999" hidden="1" x14ac:dyDescent="0.2"/>
    <row r="53076" ht="10.199999999999999" hidden="1" x14ac:dyDescent="0.2"/>
    <row r="53077" ht="10.199999999999999" hidden="1" x14ac:dyDescent="0.2"/>
    <row r="53078" ht="10.199999999999999" hidden="1" x14ac:dyDescent="0.2"/>
    <row r="53079" ht="10.199999999999999" hidden="1" x14ac:dyDescent="0.2"/>
    <row r="53080" ht="10.199999999999999" hidden="1" x14ac:dyDescent="0.2"/>
    <row r="53081" ht="10.199999999999999" hidden="1" x14ac:dyDescent="0.2"/>
    <row r="53082" ht="10.199999999999999" hidden="1" x14ac:dyDescent="0.2"/>
    <row r="53083" ht="10.199999999999999" hidden="1" x14ac:dyDescent="0.2"/>
    <row r="53084" ht="10.199999999999999" hidden="1" x14ac:dyDescent="0.2"/>
    <row r="53085" ht="10.199999999999999" hidden="1" x14ac:dyDescent="0.2"/>
    <row r="53086" ht="10.199999999999999" hidden="1" x14ac:dyDescent="0.2"/>
    <row r="53087" ht="10.199999999999999" hidden="1" x14ac:dyDescent="0.2"/>
    <row r="53088" ht="10.199999999999999" hidden="1" x14ac:dyDescent="0.2"/>
    <row r="53089" ht="10.199999999999999" hidden="1" x14ac:dyDescent="0.2"/>
    <row r="53090" ht="10.199999999999999" hidden="1" x14ac:dyDescent="0.2"/>
    <row r="53091" ht="10.199999999999999" hidden="1" x14ac:dyDescent="0.2"/>
    <row r="53092" ht="10.199999999999999" hidden="1" x14ac:dyDescent="0.2"/>
    <row r="53093" ht="10.199999999999999" hidden="1" x14ac:dyDescent="0.2"/>
    <row r="53094" ht="10.199999999999999" hidden="1" x14ac:dyDescent="0.2"/>
    <row r="53095" ht="10.199999999999999" hidden="1" x14ac:dyDescent="0.2"/>
    <row r="53096" ht="10.199999999999999" hidden="1" x14ac:dyDescent="0.2"/>
    <row r="53097" ht="10.199999999999999" hidden="1" x14ac:dyDescent="0.2"/>
    <row r="53098" ht="10.199999999999999" hidden="1" x14ac:dyDescent="0.2"/>
    <row r="53099" ht="10.199999999999999" hidden="1" x14ac:dyDescent="0.2"/>
    <row r="53100" ht="10.199999999999999" hidden="1" x14ac:dyDescent="0.2"/>
    <row r="53101" ht="10.199999999999999" hidden="1" x14ac:dyDescent="0.2"/>
    <row r="53102" ht="10.199999999999999" hidden="1" x14ac:dyDescent="0.2"/>
    <row r="53103" ht="10.199999999999999" hidden="1" x14ac:dyDescent="0.2"/>
    <row r="53104" ht="10.199999999999999" hidden="1" x14ac:dyDescent="0.2"/>
    <row r="53105" ht="10.199999999999999" hidden="1" x14ac:dyDescent="0.2"/>
    <row r="53106" ht="10.199999999999999" hidden="1" x14ac:dyDescent="0.2"/>
    <row r="53107" ht="10.199999999999999" hidden="1" x14ac:dyDescent="0.2"/>
    <row r="53108" ht="10.199999999999999" hidden="1" x14ac:dyDescent="0.2"/>
    <row r="53109" ht="10.199999999999999" hidden="1" x14ac:dyDescent="0.2"/>
    <row r="53110" ht="10.199999999999999" hidden="1" x14ac:dyDescent="0.2"/>
    <row r="53111" ht="10.199999999999999" hidden="1" x14ac:dyDescent="0.2"/>
    <row r="53112" ht="10.199999999999999" hidden="1" x14ac:dyDescent="0.2"/>
    <row r="53113" ht="10.199999999999999" hidden="1" x14ac:dyDescent="0.2"/>
    <row r="53114" ht="10.199999999999999" hidden="1" x14ac:dyDescent="0.2"/>
    <row r="53115" ht="10.199999999999999" hidden="1" x14ac:dyDescent="0.2"/>
    <row r="53116" ht="10.199999999999999" hidden="1" x14ac:dyDescent="0.2"/>
    <row r="53117" ht="10.199999999999999" hidden="1" x14ac:dyDescent="0.2"/>
    <row r="53118" ht="10.199999999999999" hidden="1" x14ac:dyDescent="0.2"/>
    <row r="53119" ht="10.199999999999999" hidden="1" x14ac:dyDescent="0.2"/>
    <row r="53120" ht="10.199999999999999" hidden="1" x14ac:dyDescent="0.2"/>
    <row r="53121" ht="10.199999999999999" hidden="1" x14ac:dyDescent="0.2"/>
    <row r="53122" ht="10.199999999999999" hidden="1" x14ac:dyDescent="0.2"/>
    <row r="53123" ht="10.199999999999999" hidden="1" x14ac:dyDescent="0.2"/>
    <row r="53124" ht="10.199999999999999" hidden="1" x14ac:dyDescent="0.2"/>
    <row r="53125" ht="10.199999999999999" hidden="1" x14ac:dyDescent="0.2"/>
    <row r="53126" ht="10.199999999999999" hidden="1" x14ac:dyDescent="0.2"/>
    <row r="53127" ht="10.199999999999999" hidden="1" x14ac:dyDescent="0.2"/>
    <row r="53128" ht="10.199999999999999" hidden="1" x14ac:dyDescent="0.2"/>
    <row r="53129" ht="10.199999999999999" hidden="1" x14ac:dyDescent="0.2"/>
    <row r="53130" ht="10.199999999999999" hidden="1" x14ac:dyDescent="0.2"/>
    <row r="53131" ht="10.199999999999999" hidden="1" x14ac:dyDescent="0.2"/>
    <row r="53132" ht="10.199999999999999" hidden="1" x14ac:dyDescent="0.2"/>
    <row r="53133" ht="10.199999999999999" hidden="1" x14ac:dyDescent="0.2"/>
    <row r="53134" ht="10.199999999999999" hidden="1" x14ac:dyDescent="0.2"/>
    <row r="53135" ht="10.199999999999999" hidden="1" x14ac:dyDescent="0.2"/>
    <row r="53136" ht="10.199999999999999" hidden="1" x14ac:dyDescent="0.2"/>
    <row r="53137" ht="10.199999999999999" hidden="1" x14ac:dyDescent="0.2"/>
    <row r="53138" ht="10.199999999999999" hidden="1" x14ac:dyDescent="0.2"/>
    <row r="53139" ht="10.199999999999999" hidden="1" x14ac:dyDescent="0.2"/>
    <row r="53140" ht="10.199999999999999" hidden="1" x14ac:dyDescent="0.2"/>
    <row r="53141" ht="10.199999999999999" hidden="1" x14ac:dyDescent="0.2"/>
    <row r="53142" ht="10.199999999999999" hidden="1" x14ac:dyDescent="0.2"/>
    <row r="53143" ht="10.199999999999999" hidden="1" x14ac:dyDescent="0.2"/>
    <row r="53144" ht="10.199999999999999" hidden="1" x14ac:dyDescent="0.2"/>
    <row r="53145" ht="10.199999999999999" hidden="1" x14ac:dyDescent="0.2"/>
    <row r="53146" ht="10.199999999999999" hidden="1" x14ac:dyDescent="0.2"/>
    <row r="53147" ht="10.199999999999999" hidden="1" x14ac:dyDescent="0.2"/>
    <row r="53148" ht="10.199999999999999" hidden="1" x14ac:dyDescent="0.2"/>
    <row r="53149" ht="10.199999999999999" hidden="1" x14ac:dyDescent="0.2"/>
    <row r="53150" ht="10.199999999999999" hidden="1" x14ac:dyDescent="0.2"/>
    <row r="53151" ht="10.199999999999999" hidden="1" x14ac:dyDescent="0.2"/>
    <row r="53152" ht="10.199999999999999" hidden="1" x14ac:dyDescent="0.2"/>
    <row r="53153" ht="10.199999999999999" hidden="1" x14ac:dyDescent="0.2"/>
    <row r="53154" ht="10.199999999999999" hidden="1" x14ac:dyDescent="0.2"/>
    <row r="53155" ht="10.199999999999999" hidden="1" x14ac:dyDescent="0.2"/>
    <row r="53156" ht="10.199999999999999" hidden="1" x14ac:dyDescent="0.2"/>
    <row r="53157" ht="10.199999999999999" hidden="1" x14ac:dyDescent="0.2"/>
    <row r="53158" ht="10.199999999999999" hidden="1" x14ac:dyDescent="0.2"/>
    <row r="53159" ht="10.199999999999999" hidden="1" x14ac:dyDescent="0.2"/>
    <row r="53160" ht="10.199999999999999" hidden="1" x14ac:dyDescent="0.2"/>
    <row r="53161" ht="10.199999999999999" hidden="1" x14ac:dyDescent="0.2"/>
    <row r="53162" ht="10.199999999999999" hidden="1" x14ac:dyDescent="0.2"/>
    <row r="53163" ht="10.199999999999999" hidden="1" x14ac:dyDescent="0.2"/>
    <row r="53164" ht="10.199999999999999" hidden="1" x14ac:dyDescent="0.2"/>
    <row r="53165" ht="10.199999999999999" hidden="1" x14ac:dyDescent="0.2"/>
    <row r="53166" ht="10.199999999999999" hidden="1" x14ac:dyDescent="0.2"/>
    <row r="53167" ht="10.199999999999999" hidden="1" x14ac:dyDescent="0.2"/>
    <row r="53168" ht="10.199999999999999" hidden="1" x14ac:dyDescent="0.2"/>
    <row r="53169" ht="10.199999999999999" hidden="1" x14ac:dyDescent="0.2"/>
    <row r="53170" ht="10.199999999999999" hidden="1" x14ac:dyDescent="0.2"/>
    <row r="53171" ht="10.199999999999999" hidden="1" x14ac:dyDescent="0.2"/>
    <row r="53172" ht="10.199999999999999" hidden="1" x14ac:dyDescent="0.2"/>
    <row r="53173" ht="10.199999999999999" hidden="1" x14ac:dyDescent="0.2"/>
    <row r="53174" ht="10.199999999999999" hidden="1" x14ac:dyDescent="0.2"/>
    <row r="53175" ht="10.199999999999999" hidden="1" x14ac:dyDescent="0.2"/>
    <row r="53176" ht="10.199999999999999" hidden="1" x14ac:dyDescent="0.2"/>
    <row r="53177" ht="10.199999999999999" hidden="1" x14ac:dyDescent="0.2"/>
    <row r="53178" ht="10.199999999999999" hidden="1" x14ac:dyDescent="0.2"/>
    <row r="53179" ht="10.199999999999999" hidden="1" x14ac:dyDescent="0.2"/>
    <row r="53180" ht="10.199999999999999" hidden="1" x14ac:dyDescent="0.2"/>
    <row r="53181" ht="10.199999999999999" hidden="1" x14ac:dyDescent="0.2"/>
    <row r="53182" ht="10.199999999999999" hidden="1" x14ac:dyDescent="0.2"/>
    <row r="53183" ht="10.199999999999999" hidden="1" x14ac:dyDescent="0.2"/>
    <row r="53184" ht="10.199999999999999" hidden="1" x14ac:dyDescent="0.2"/>
    <row r="53185" ht="10.199999999999999" hidden="1" x14ac:dyDescent="0.2"/>
    <row r="53186" ht="10.199999999999999" hidden="1" x14ac:dyDescent="0.2"/>
    <row r="53187" ht="10.199999999999999" hidden="1" x14ac:dyDescent="0.2"/>
    <row r="53188" ht="10.199999999999999" hidden="1" x14ac:dyDescent="0.2"/>
    <row r="53189" ht="10.199999999999999" hidden="1" x14ac:dyDescent="0.2"/>
    <row r="53190" ht="10.199999999999999" hidden="1" x14ac:dyDescent="0.2"/>
    <row r="53191" ht="10.199999999999999" hidden="1" x14ac:dyDescent="0.2"/>
    <row r="53192" ht="10.199999999999999" hidden="1" x14ac:dyDescent="0.2"/>
    <row r="53193" ht="10.199999999999999" hidden="1" x14ac:dyDescent="0.2"/>
    <row r="53194" ht="10.199999999999999" hidden="1" x14ac:dyDescent="0.2"/>
    <row r="53195" ht="10.199999999999999" hidden="1" x14ac:dyDescent="0.2"/>
    <row r="53196" ht="10.199999999999999" hidden="1" x14ac:dyDescent="0.2"/>
    <row r="53197" ht="10.199999999999999" hidden="1" x14ac:dyDescent="0.2"/>
    <row r="53198" ht="10.199999999999999" hidden="1" x14ac:dyDescent="0.2"/>
    <row r="53199" ht="10.199999999999999" hidden="1" x14ac:dyDescent="0.2"/>
    <row r="53200" ht="10.199999999999999" hidden="1" x14ac:dyDescent="0.2"/>
    <row r="53201" ht="10.199999999999999" hidden="1" x14ac:dyDescent="0.2"/>
    <row r="53202" ht="10.199999999999999" hidden="1" x14ac:dyDescent="0.2"/>
    <row r="53203" ht="10.199999999999999" hidden="1" x14ac:dyDescent="0.2"/>
    <row r="53204" ht="10.199999999999999" hidden="1" x14ac:dyDescent="0.2"/>
    <row r="53205" ht="10.199999999999999" hidden="1" x14ac:dyDescent="0.2"/>
    <row r="53206" ht="10.199999999999999" hidden="1" x14ac:dyDescent="0.2"/>
    <row r="53207" ht="10.199999999999999" hidden="1" x14ac:dyDescent="0.2"/>
    <row r="53208" ht="10.199999999999999" hidden="1" x14ac:dyDescent="0.2"/>
    <row r="53209" ht="10.199999999999999" hidden="1" x14ac:dyDescent="0.2"/>
    <row r="53210" ht="10.199999999999999" hidden="1" x14ac:dyDescent="0.2"/>
    <row r="53211" ht="10.199999999999999" hidden="1" x14ac:dyDescent="0.2"/>
    <row r="53212" ht="10.199999999999999" hidden="1" x14ac:dyDescent="0.2"/>
    <row r="53213" ht="10.199999999999999" hidden="1" x14ac:dyDescent="0.2"/>
    <row r="53214" ht="10.199999999999999" hidden="1" x14ac:dyDescent="0.2"/>
    <row r="53215" ht="10.199999999999999" hidden="1" x14ac:dyDescent="0.2"/>
    <row r="53216" ht="10.199999999999999" hidden="1" x14ac:dyDescent="0.2"/>
    <row r="53217" ht="10.199999999999999" hidden="1" x14ac:dyDescent="0.2"/>
    <row r="53218" ht="10.199999999999999" hidden="1" x14ac:dyDescent="0.2"/>
    <row r="53219" ht="10.199999999999999" hidden="1" x14ac:dyDescent="0.2"/>
    <row r="53220" ht="10.199999999999999" hidden="1" x14ac:dyDescent="0.2"/>
    <row r="53221" ht="10.199999999999999" hidden="1" x14ac:dyDescent="0.2"/>
    <row r="53222" ht="10.199999999999999" hidden="1" x14ac:dyDescent="0.2"/>
    <row r="53223" ht="10.199999999999999" hidden="1" x14ac:dyDescent="0.2"/>
    <row r="53224" ht="10.199999999999999" hidden="1" x14ac:dyDescent="0.2"/>
    <row r="53225" ht="10.199999999999999" hidden="1" x14ac:dyDescent="0.2"/>
    <row r="53226" ht="10.199999999999999" hidden="1" x14ac:dyDescent="0.2"/>
    <row r="53227" ht="10.199999999999999" hidden="1" x14ac:dyDescent="0.2"/>
    <row r="53228" ht="10.199999999999999" hidden="1" x14ac:dyDescent="0.2"/>
    <row r="53229" ht="10.199999999999999" hidden="1" x14ac:dyDescent="0.2"/>
    <row r="53230" ht="10.199999999999999" hidden="1" x14ac:dyDescent="0.2"/>
    <row r="53231" ht="10.199999999999999" hidden="1" x14ac:dyDescent="0.2"/>
    <row r="53232" ht="10.199999999999999" hidden="1" x14ac:dyDescent="0.2"/>
    <row r="53233" ht="10.199999999999999" hidden="1" x14ac:dyDescent="0.2"/>
    <row r="53234" ht="10.199999999999999" hidden="1" x14ac:dyDescent="0.2"/>
    <row r="53235" ht="10.199999999999999" hidden="1" x14ac:dyDescent="0.2"/>
    <row r="53236" ht="10.199999999999999" hidden="1" x14ac:dyDescent="0.2"/>
    <row r="53237" ht="10.199999999999999" hidden="1" x14ac:dyDescent="0.2"/>
    <row r="53238" ht="10.199999999999999" hidden="1" x14ac:dyDescent="0.2"/>
    <row r="53239" ht="10.199999999999999" hidden="1" x14ac:dyDescent="0.2"/>
    <row r="53240" ht="10.199999999999999" hidden="1" x14ac:dyDescent="0.2"/>
    <row r="53241" ht="10.199999999999999" hidden="1" x14ac:dyDescent="0.2"/>
    <row r="53242" ht="10.199999999999999" hidden="1" x14ac:dyDescent="0.2"/>
    <row r="53243" ht="10.199999999999999" hidden="1" x14ac:dyDescent="0.2"/>
    <row r="53244" ht="10.199999999999999" hidden="1" x14ac:dyDescent="0.2"/>
    <row r="53245" ht="10.199999999999999" hidden="1" x14ac:dyDescent="0.2"/>
    <row r="53246" ht="10.199999999999999" hidden="1" x14ac:dyDescent="0.2"/>
    <row r="53247" ht="10.199999999999999" hidden="1" x14ac:dyDescent="0.2"/>
    <row r="53248" ht="10.199999999999999" hidden="1" x14ac:dyDescent="0.2"/>
    <row r="53249" ht="10.199999999999999" hidden="1" x14ac:dyDescent="0.2"/>
    <row r="53250" ht="10.199999999999999" hidden="1" x14ac:dyDescent="0.2"/>
    <row r="53251" ht="10.199999999999999" hidden="1" x14ac:dyDescent="0.2"/>
    <row r="53252" ht="10.199999999999999" hidden="1" x14ac:dyDescent="0.2"/>
    <row r="53253" ht="10.199999999999999" hidden="1" x14ac:dyDescent="0.2"/>
    <row r="53254" ht="10.199999999999999" hidden="1" x14ac:dyDescent="0.2"/>
    <row r="53255" ht="10.199999999999999" hidden="1" x14ac:dyDescent="0.2"/>
    <row r="53256" ht="10.199999999999999" hidden="1" x14ac:dyDescent="0.2"/>
    <row r="53257" ht="10.199999999999999" hidden="1" x14ac:dyDescent="0.2"/>
    <row r="53258" ht="10.199999999999999" hidden="1" x14ac:dyDescent="0.2"/>
    <row r="53259" ht="10.199999999999999" hidden="1" x14ac:dyDescent="0.2"/>
    <row r="53260" ht="10.199999999999999" hidden="1" x14ac:dyDescent="0.2"/>
    <row r="53261" ht="10.199999999999999" hidden="1" x14ac:dyDescent="0.2"/>
    <row r="53262" ht="10.199999999999999" hidden="1" x14ac:dyDescent="0.2"/>
    <row r="53263" ht="10.199999999999999" hidden="1" x14ac:dyDescent="0.2"/>
    <row r="53264" ht="10.199999999999999" hidden="1" x14ac:dyDescent="0.2"/>
    <row r="53265" ht="10.199999999999999" hidden="1" x14ac:dyDescent="0.2"/>
    <row r="53266" ht="10.199999999999999" hidden="1" x14ac:dyDescent="0.2"/>
    <row r="53267" ht="10.199999999999999" hidden="1" x14ac:dyDescent="0.2"/>
    <row r="53268" ht="10.199999999999999" hidden="1" x14ac:dyDescent="0.2"/>
    <row r="53269" ht="10.199999999999999" hidden="1" x14ac:dyDescent="0.2"/>
    <row r="53270" ht="10.199999999999999" hidden="1" x14ac:dyDescent="0.2"/>
    <row r="53271" ht="10.199999999999999" hidden="1" x14ac:dyDescent="0.2"/>
    <row r="53272" ht="10.199999999999999" hidden="1" x14ac:dyDescent="0.2"/>
    <row r="53273" ht="10.199999999999999" hidden="1" x14ac:dyDescent="0.2"/>
    <row r="53274" ht="10.199999999999999" hidden="1" x14ac:dyDescent="0.2"/>
    <row r="53275" ht="10.199999999999999" hidden="1" x14ac:dyDescent="0.2"/>
    <row r="53276" ht="10.199999999999999" hidden="1" x14ac:dyDescent="0.2"/>
    <row r="53277" ht="10.199999999999999" hidden="1" x14ac:dyDescent="0.2"/>
    <row r="53278" ht="10.199999999999999" hidden="1" x14ac:dyDescent="0.2"/>
    <row r="53279" ht="10.199999999999999" hidden="1" x14ac:dyDescent="0.2"/>
    <row r="53280" ht="10.199999999999999" hidden="1" x14ac:dyDescent="0.2"/>
    <row r="53281" ht="10.199999999999999" hidden="1" x14ac:dyDescent="0.2"/>
    <row r="53282" ht="10.199999999999999" hidden="1" x14ac:dyDescent="0.2"/>
    <row r="53283" ht="10.199999999999999" hidden="1" x14ac:dyDescent="0.2"/>
    <row r="53284" ht="10.199999999999999" hidden="1" x14ac:dyDescent="0.2"/>
    <row r="53285" ht="10.199999999999999" hidden="1" x14ac:dyDescent="0.2"/>
    <row r="53286" ht="10.199999999999999" hidden="1" x14ac:dyDescent="0.2"/>
    <row r="53287" ht="10.199999999999999" hidden="1" x14ac:dyDescent="0.2"/>
    <row r="53288" ht="10.199999999999999" hidden="1" x14ac:dyDescent="0.2"/>
    <row r="53289" ht="10.199999999999999" hidden="1" x14ac:dyDescent="0.2"/>
    <row r="53290" ht="10.199999999999999" hidden="1" x14ac:dyDescent="0.2"/>
    <row r="53291" ht="10.199999999999999" hidden="1" x14ac:dyDescent="0.2"/>
    <row r="53292" ht="10.199999999999999" hidden="1" x14ac:dyDescent="0.2"/>
    <row r="53293" ht="10.199999999999999" hidden="1" x14ac:dyDescent="0.2"/>
    <row r="53294" ht="10.199999999999999" hidden="1" x14ac:dyDescent="0.2"/>
    <row r="53295" ht="10.199999999999999" hidden="1" x14ac:dyDescent="0.2"/>
    <row r="53296" ht="10.199999999999999" hidden="1" x14ac:dyDescent="0.2"/>
    <row r="53297" ht="10.199999999999999" hidden="1" x14ac:dyDescent="0.2"/>
    <row r="53298" ht="10.199999999999999" hidden="1" x14ac:dyDescent="0.2"/>
    <row r="53299" ht="10.199999999999999" hidden="1" x14ac:dyDescent="0.2"/>
    <row r="53300" ht="10.199999999999999" hidden="1" x14ac:dyDescent="0.2"/>
    <row r="53301" ht="10.199999999999999" hidden="1" x14ac:dyDescent="0.2"/>
    <row r="53302" ht="10.199999999999999" hidden="1" x14ac:dyDescent="0.2"/>
    <row r="53303" ht="10.199999999999999" hidden="1" x14ac:dyDescent="0.2"/>
    <row r="53304" ht="10.199999999999999" hidden="1" x14ac:dyDescent="0.2"/>
    <row r="53305" ht="10.199999999999999" hidden="1" x14ac:dyDescent="0.2"/>
    <row r="53306" ht="10.199999999999999" hidden="1" x14ac:dyDescent="0.2"/>
    <row r="53307" ht="10.199999999999999" hidden="1" x14ac:dyDescent="0.2"/>
    <row r="53308" ht="10.199999999999999" hidden="1" x14ac:dyDescent="0.2"/>
    <row r="53309" ht="10.199999999999999" hidden="1" x14ac:dyDescent="0.2"/>
    <row r="53310" ht="10.199999999999999" hidden="1" x14ac:dyDescent="0.2"/>
    <row r="53311" ht="10.199999999999999" hidden="1" x14ac:dyDescent="0.2"/>
    <row r="53312" ht="10.199999999999999" hidden="1" x14ac:dyDescent="0.2"/>
    <row r="53313" ht="10.199999999999999" hidden="1" x14ac:dyDescent="0.2"/>
    <row r="53314" ht="10.199999999999999" hidden="1" x14ac:dyDescent="0.2"/>
    <row r="53315" ht="10.199999999999999" hidden="1" x14ac:dyDescent="0.2"/>
    <row r="53316" ht="10.199999999999999" hidden="1" x14ac:dyDescent="0.2"/>
    <row r="53317" ht="10.199999999999999" hidden="1" x14ac:dyDescent="0.2"/>
    <row r="53318" ht="10.199999999999999" hidden="1" x14ac:dyDescent="0.2"/>
    <row r="53319" ht="10.199999999999999" hidden="1" x14ac:dyDescent="0.2"/>
    <row r="53320" ht="10.199999999999999" hidden="1" x14ac:dyDescent="0.2"/>
    <row r="53321" ht="10.199999999999999" hidden="1" x14ac:dyDescent="0.2"/>
    <row r="53322" ht="10.199999999999999" hidden="1" x14ac:dyDescent="0.2"/>
    <row r="53323" ht="10.199999999999999" hidden="1" x14ac:dyDescent="0.2"/>
    <row r="53324" ht="10.199999999999999" hidden="1" x14ac:dyDescent="0.2"/>
    <row r="53325" ht="10.199999999999999" hidden="1" x14ac:dyDescent="0.2"/>
    <row r="53326" ht="10.199999999999999" hidden="1" x14ac:dyDescent="0.2"/>
    <row r="53327" ht="10.199999999999999" hidden="1" x14ac:dyDescent="0.2"/>
    <row r="53328" ht="10.199999999999999" hidden="1" x14ac:dyDescent="0.2"/>
    <row r="53329" ht="10.199999999999999" hidden="1" x14ac:dyDescent="0.2"/>
    <row r="53330" ht="10.199999999999999" hidden="1" x14ac:dyDescent="0.2"/>
    <row r="53331" ht="10.199999999999999" hidden="1" x14ac:dyDescent="0.2"/>
    <row r="53332" ht="10.199999999999999" hidden="1" x14ac:dyDescent="0.2"/>
    <row r="53333" ht="10.199999999999999" hidden="1" x14ac:dyDescent="0.2"/>
    <row r="53334" ht="10.199999999999999" hidden="1" x14ac:dyDescent="0.2"/>
    <row r="53335" ht="10.199999999999999" hidden="1" x14ac:dyDescent="0.2"/>
    <row r="53336" ht="10.199999999999999" hidden="1" x14ac:dyDescent="0.2"/>
    <row r="53337" ht="10.199999999999999" hidden="1" x14ac:dyDescent="0.2"/>
    <row r="53338" ht="10.199999999999999" hidden="1" x14ac:dyDescent="0.2"/>
    <row r="53339" ht="10.199999999999999" hidden="1" x14ac:dyDescent="0.2"/>
    <row r="53340" ht="10.199999999999999" hidden="1" x14ac:dyDescent="0.2"/>
    <row r="53341" ht="10.199999999999999" hidden="1" x14ac:dyDescent="0.2"/>
    <row r="53342" ht="10.199999999999999" hidden="1" x14ac:dyDescent="0.2"/>
    <row r="53343" ht="10.199999999999999" hidden="1" x14ac:dyDescent="0.2"/>
    <row r="53344" ht="10.199999999999999" hidden="1" x14ac:dyDescent="0.2"/>
    <row r="53345" ht="10.199999999999999" hidden="1" x14ac:dyDescent="0.2"/>
    <row r="53346" ht="10.199999999999999" hidden="1" x14ac:dyDescent="0.2"/>
    <row r="53347" ht="10.199999999999999" hidden="1" x14ac:dyDescent="0.2"/>
    <row r="53348" ht="10.199999999999999" hidden="1" x14ac:dyDescent="0.2"/>
    <row r="53349" ht="10.199999999999999" hidden="1" x14ac:dyDescent="0.2"/>
    <row r="53350" ht="10.199999999999999" hidden="1" x14ac:dyDescent="0.2"/>
    <row r="53351" ht="10.199999999999999" hidden="1" x14ac:dyDescent="0.2"/>
    <row r="53352" ht="10.199999999999999" hidden="1" x14ac:dyDescent="0.2"/>
    <row r="53353" ht="10.199999999999999" hidden="1" x14ac:dyDescent="0.2"/>
    <row r="53354" ht="10.199999999999999" hidden="1" x14ac:dyDescent="0.2"/>
    <row r="53355" ht="10.199999999999999" hidden="1" x14ac:dyDescent="0.2"/>
    <row r="53356" ht="10.199999999999999" hidden="1" x14ac:dyDescent="0.2"/>
    <row r="53357" ht="10.199999999999999" hidden="1" x14ac:dyDescent="0.2"/>
    <row r="53358" ht="10.199999999999999" hidden="1" x14ac:dyDescent="0.2"/>
    <row r="53359" ht="10.199999999999999" hidden="1" x14ac:dyDescent="0.2"/>
    <row r="53360" ht="10.199999999999999" hidden="1" x14ac:dyDescent="0.2"/>
    <row r="53361" ht="10.199999999999999" hidden="1" x14ac:dyDescent="0.2"/>
    <row r="53362" ht="10.199999999999999" hidden="1" x14ac:dyDescent="0.2"/>
    <row r="53363" ht="10.199999999999999" hidden="1" x14ac:dyDescent="0.2"/>
    <row r="53364" ht="10.199999999999999" hidden="1" x14ac:dyDescent="0.2"/>
    <row r="53365" ht="10.199999999999999" hidden="1" x14ac:dyDescent="0.2"/>
    <row r="53366" ht="10.199999999999999" hidden="1" x14ac:dyDescent="0.2"/>
    <row r="53367" ht="10.199999999999999" hidden="1" x14ac:dyDescent="0.2"/>
    <row r="53368" ht="10.199999999999999" hidden="1" x14ac:dyDescent="0.2"/>
    <row r="53369" ht="10.199999999999999" hidden="1" x14ac:dyDescent="0.2"/>
    <row r="53370" ht="10.199999999999999" hidden="1" x14ac:dyDescent="0.2"/>
    <row r="53371" ht="10.199999999999999" hidden="1" x14ac:dyDescent="0.2"/>
    <row r="53372" ht="10.199999999999999" hidden="1" x14ac:dyDescent="0.2"/>
    <row r="53373" ht="10.199999999999999" hidden="1" x14ac:dyDescent="0.2"/>
    <row r="53374" ht="10.199999999999999" hidden="1" x14ac:dyDescent="0.2"/>
    <row r="53375" ht="10.199999999999999" hidden="1" x14ac:dyDescent="0.2"/>
    <row r="53376" ht="10.199999999999999" hidden="1" x14ac:dyDescent="0.2"/>
    <row r="53377" ht="10.199999999999999" hidden="1" x14ac:dyDescent="0.2"/>
    <row r="53378" ht="10.199999999999999" hidden="1" x14ac:dyDescent="0.2"/>
    <row r="53379" ht="10.199999999999999" hidden="1" x14ac:dyDescent="0.2"/>
    <row r="53380" ht="10.199999999999999" hidden="1" x14ac:dyDescent="0.2"/>
    <row r="53381" ht="10.199999999999999" hidden="1" x14ac:dyDescent="0.2"/>
    <row r="53382" ht="10.199999999999999" hidden="1" x14ac:dyDescent="0.2"/>
    <row r="53383" ht="10.199999999999999" hidden="1" x14ac:dyDescent="0.2"/>
    <row r="53384" ht="10.199999999999999" hidden="1" x14ac:dyDescent="0.2"/>
    <row r="53385" ht="10.199999999999999" hidden="1" x14ac:dyDescent="0.2"/>
    <row r="53386" ht="10.199999999999999" hidden="1" x14ac:dyDescent="0.2"/>
    <row r="53387" ht="10.199999999999999" hidden="1" x14ac:dyDescent="0.2"/>
    <row r="53388" ht="10.199999999999999" hidden="1" x14ac:dyDescent="0.2"/>
    <row r="53389" ht="10.199999999999999" hidden="1" x14ac:dyDescent="0.2"/>
    <row r="53390" ht="10.199999999999999" hidden="1" x14ac:dyDescent="0.2"/>
    <row r="53391" ht="10.199999999999999" hidden="1" x14ac:dyDescent="0.2"/>
    <row r="53392" ht="10.199999999999999" hidden="1" x14ac:dyDescent="0.2"/>
    <row r="53393" ht="10.199999999999999" hidden="1" x14ac:dyDescent="0.2"/>
    <row r="53394" ht="10.199999999999999" hidden="1" x14ac:dyDescent="0.2"/>
    <row r="53395" ht="10.199999999999999" hidden="1" x14ac:dyDescent="0.2"/>
    <row r="53396" ht="10.199999999999999" hidden="1" x14ac:dyDescent="0.2"/>
    <row r="53397" ht="10.199999999999999" hidden="1" x14ac:dyDescent="0.2"/>
    <row r="53398" ht="10.199999999999999" hidden="1" x14ac:dyDescent="0.2"/>
    <row r="53399" ht="10.199999999999999" hidden="1" x14ac:dyDescent="0.2"/>
    <row r="53400" ht="10.199999999999999" hidden="1" x14ac:dyDescent="0.2"/>
    <row r="53401" ht="10.199999999999999" hidden="1" x14ac:dyDescent="0.2"/>
    <row r="53402" ht="10.199999999999999" hidden="1" x14ac:dyDescent="0.2"/>
    <row r="53403" ht="10.199999999999999" hidden="1" x14ac:dyDescent="0.2"/>
    <row r="53404" ht="10.199999999999999" hidden="1" x14ac:dyDescent="0.2"/>
    <row r="53405" ht="10.199999999999999" hidden="1" x14ac:dyDescent="0.2"/>
    <row r="53406" ht="10.199999999999999" hidden="1" x14ac:dyDescent="0.2"/>
    <row r="53407" ht="10.199999999999999" hidden="1" x14ac:dyDescent="0.2"/>
    <row r="53408" ht="10.199999999999999" hidden="1" x14ac:dyDescent="0.2"/>
    <row r="53409" ht="10.199999999999999" hidden="1" x14ac:dyDescent="0.2"/>
    <row r="53410" ht="10.199999999999999" hidden="1" x14ac:dyDescent="0.2"/>
    <row r="53411" ht="10.199999999999999" hidden="1" x14ac:dyDescent="0.2"/>
    <row r="53412" ht="10.199999999999999" hidden="1" x14ac:dyDescent="0.2"/>
    <row r="53413" ht="10.199999999999999" hidden="1" x14ac:dyDescent="0.2"/>
    <row r="53414" ht="10.199999999999999" hidden="1" x14ac:dyDescent="0.2"/>
    <row r="53415" ht="10.199999999999999" hidden="1" x14ac:dyDescent="0.2"/>
    <row r="53416" ht="10.199999999999999" hidden="1" x14ac:dyDescent="0.2"/>
    <row r="53417" ht="10.199999999999999" hidden="1" x14ac:dyDescent="0.2"/>
    <row r="53418" ht="10.199999999999999" hidden="1" x14ac:dyDescent="0.2"/>
    <row r="53419" ht="10.199999999999999" hidden="1" x14ac:dyDescent="0.2"/>
    <row r="53420" ht="10.199999999999999" hidden="1" x14ac:dyDescent="0.2"/>
    <row r="53421" ht="10.199999999999999" hidden="1" x14ac:dyDescent="0.2"/>
    <row r="53422" ht="10.199999999999999" hidden="1" x14ac:dyDescent="0.2"/>
    <row r="53423" ht="10.199999999999999" hidden="1" x14ac:dyDescent="0.2"/>
    <row r="53424" ht="10.199999999999999" hidden="1" x14ac:dyDescent="0.2"/>
    <row r="53425" ht="10.199999999999999" hidden="1" x14ac:dyDescent="0.2"/>
    <row r="53426" ht="10.199999999999999" hidden="1" x14ac:dyDescent="0.2"/>
    <row r="53427" ht="10.199999999999999" hidden="1" x14ac:dyDescent="0.2"/>
    <row r="53428" ht="10.199999999999999" hidden="1" x14ac:dyDescent="0.2"/>
    <row r="53429" ht="10.199999999999999" hidden="1" x14ac:dyDescent="0.2"/>
    <row r="53430" ht="10.199999999999999" hidden="1" x14ac:dyDescent="0.2"/>
    <row r="53431" ht="10.199999999999999" hidden="1" x14ac:dyDescent="0.2"/>
    <row r="53432" ht="10.199999999999999" hidden="1" x14ac:dyDescent="0.2"/>
    <row r="53433" ht="10.199999999999999" hidden="1" x14ac:dyDescent="0.2"/>
    <row r="53434" ht="10.199999999999999" hidden="1" x14ac:dyDescent="0.2"/>
    <row r="53435" ht="10.199999999999999" hidden="1" x14ac:dyDescent="0.2"/>
    <row r="53436" ht="10.199999999999999" hidden="1" x14ac:dyDescent="0.2"/>
    <row r="53437" ht="10.199999999999999" hidden="1" x14ac:dyDescent="0.2"/>
    <row r="53438" ht="10.199999999999999" hidden="1" x14ac:dyDescent="0.2"/>
    <row r="53439" ht="10.199999999999999" hidden="1" x14ac:dyDescent="0.2"/>
    <row r="53440" ht="10.199999999999999" hidden="1" x14ac:dyDescent="0.2"/>
    <row r="53441" ht="10.199999999999999" hidden="1" x14ac:dyDescent="0.2"/>
    <row r="53442" ht="10.199999999999999" hidden="1" x14ac:dyDescent="0.2"/>
    <row r="53443" ht="10.199999999999999" hidden="1" x14ac:dyDescent="0.2"/>
    <row r="53444" ht="10.199999999999999" hidden="1" x14ac:dyDescent="0.2"/>
    <row r="53445" ht="10.199999999999999" hidden="1" x14ac:dyDescent="0.2"/>
    <row r="53446" ht="10.199999999999999" hidden="1" x14ac:dyDescent="0.2"/>
    <row r="53447" ht="10.199999999999999" hidden="1" x14ac:dyDescent="0.2"/>
    <row r="53448" ht="10.199999999999999" hidden="1" x14ac:dyDescent="0.2"/>
    <row r="53449" ht="10.199999999999999" hidden="1" x14ac:dyDescent="0.2"/>
    <row r="53450" ht="10.199999999999999" hidden="1" x14ac:dyDescent="0.2"/>
    <row r="53451" ht="10.199999999999999" hidden="1" x14ac:dyDescent="0.2"/>
    <row r="53452" ht="10.199999999999999" hidden="1" x14ac:dyDescent="0.2"/>
    <row r="53453" ht="10.199999999999999" hidden="1" x14ac:dyDescent="0.2"/>
    <row r="53454" ht="10.199999999999999" hidden="1" x14ac:dyDescent="0.2"/>
    <row r="53455" ht="10.199999999999999" hidden="1" x14ac:dyDescent="0.2"/>
    <row r="53456" ht="10.199999999999999" hidden="1" x14ac:dyDescent="0.2"/>
    <row r="53457" ht="10.199999999999999" hidden="1" x14ac:dyDescent="0.2"/>
    <row r="53458" ht="10.199999999999999" hidden="1" x14ac:dyDescent="0.2"/>
    <row r="53459" ht="10.199999999999999" hidden="1" x14ac:dyDescent="0.2"/>
    <row r="53460" ht="10.199999999999999" hidden="1" x14ac:dyDescent="0.2"/>
    <row r="53461" ht="10.199999999999999" hidden="1" x14ac:dyDescent="0.2"/>
    <row r="53462" ht="10.199999999999999" hidden="1" x14ac:dyDescent="0.2"/>
    <row r="53463" ht="10.199999999999999" hidden="1" x14ac:dyDescent="0.2"/>
    <row r="53464" ht="10.199999999999999" hidden="1" x14ac:dyDescent="0.2"/>
    <row r="53465" ht="10.199999999999999" hidden="1" x14ac:dyDescent="0.2"/>
    <row r="53466" ht="10.199999999999999" hidden="1" x14ac:dyDescent="0.2"/>
    <row r="53467" ht="10.199999999999999" hidden="1" x14ac:dyDescent="0.2"/>
    <row r="53468" ht="10.199999999999999" hidden="1" x14ac:dyDescent="0.2"/>
    <row r="53469" ht="10.199999999999999" hidden="1" x14ac:dyDescent="0.2"/>
    <row r="53470" ht="10.199999999999999" hidden="1" x14ac:dyDescent="0.2"/>
    <row r="53471" ht="10.199999999999999" hidden="1" x14ac:dyDescent="0.2"/>
    <row r="53472" ht="10.199999999999999" hidden="1" x14ac:dyDescent="0.2"/>
    <row r="53473" ht="10.199999999999999" hidden="1" x14ac:dyDescent="0.2"/>
    <row r="53474" ht="10.199999999999999" hidden="1" x14ac:dyDescent="0.2"/>
    <row r="53475" ht="10.199999999999999" hidden="1" x14ac:dyDescent="0.2"/>
    <row r="53476" ht="10.199999999999999" hidden="1" x14ac:dyDescent="0.2"/>
    <row r="53477" ht="10.199999999999999" hidden="1" x14ac:dyDescent="0.2"/>
    <row r="53478" ht="10.199999999999999" hidden="1" x14ac:dyDescent="0.2"/>
    <row r="53479" ht="10.199999999999999" hidden="1" x14ac:dyDescent="0.2"/>
    <row r="53480" ht="10.199999999999999" hidden="1" x14ac:dyDescent="0.2"/>
    <row r="53481" ht="10.199999999999999" hidden="1" x14ac:dyDescent="0.2"/>
    <row r="53482" ht="10.199999999999999" hidden="1" x14ac:dyDescent="0.2"/>
    <row r="53483" ht="10.199999999999999" hidden="1" x14ac:dyDescent="0.2"/>
    <row r="53484" ht="10.199999999999999" hidden="1" x14ac:dyDescent="0.2"/>
    <row r="53485" ht="10.199999999999999" hidden="1" x14ac:dyDescent="0.2"/>
    <row r="53486" ht="10.199999999999999" hidden="1" x14ac:dyDescent="0.2"/>
    <row r="53487" ht="10.199999999999999" hidden="1" x14ac:dyDescent="0.2"/>
    <row r="53488" ht="10.199999999999999" hidden="1" x14ac:dyDescent="0.2"/>
    <row r="53489" ht="10.199999999999999" hidden="1" x14ac:dyDescent="0.2"/>
    <row r="53490" ht="10.199999999999999" hidden="1" x14ac:dyDescent="0.2"/>
    <row r="53491" ht="10.199999999999999" hidden="1" x14ac:dyDescent="0.2"/>
    <row r="53492" ht="10.199999999999999" hidden="1" x14ac:dyDescent="0.2"/>
    <row r="53493" ht="10.199999999999999" hidden="1" x14ac:dyDescent="0.2"/>
    <row r="53494" ht="10.199999999999999" hidden="1" x14ac:dyDescent="0.2"/>
    <row r="53495" ht="10.199999999999999" hidden="1" x14ac:dyDescent="0.2"/>
    <row r="53496" ht="10.199999999999999" hidden="1" x14ac:dyDescent="0.2"/>
    <row r="53497" ht="10.199999999999999" hidden="1" x14ac:dyDescent="0.2"/>
    <row r="53498" ht="10.199999999999999" hidden="1" x14ac:dyDescent="0.2"/>
    <row r="53499" ht="10.199999999999999" hidden="1" x14ac:dyDescent="0.2"/>
    <row r="53500" ht="10.199999999999999" hidden="1" x14ac:dyDescent="0.2"/>
    <row r="53501" ht="10.199999999999999" hidden="1" x14ac:dyDescent="0.2"/>
    <row r="53502" ht="10.199999999999999" hidden="1" x14ac:dyDescent="0.2"/>
    <row r="53503" ht="10.199999999999999" hidden="1" x14ac:dyDescent="0.2"/>
    <row r="53504" ht="10.199999999999999" hidden="1" x14ac:dyDescent="0.2"/>
    <row r="53505" ht="10.199999999999999" hidden="1" x14ac:dyDescent="0.2"/>
    <row r="53506" ht="10.199999999999999" hidden="1" x14ac:dyDescent="0.2"/>
    <row r="53507" ht="10.199999999999999" hidden="1" x14ac:dyDescent="0.2"/>
    <row r="53508" ht="10.199999999999999" hidden="1" x14ac:dyDescent="0.2"/>
    <row r="53509" ht="10.199999999999999" hidden="1" x14ac:dyDescent="0.2"/>
    <row r="53510" ht="10.199999999999999" hidden="1" x14ac:dyDescent="0.2"/>
    <row r="53511" ht="10.199999999999999" hidden="1" x14ac:dyDescent="0.2"/>
    <row r="53512" ht="10.199999999999999" hidden="1" x14ac:dyDescent="0.2"/>
    <row r="53513" ht="10.199999999999999" hidden="1" x14ac:dyDescent="0.2"/>
    <row r="53514" ht="10.199999999999999" hidden="1" x14ac:dyDescent="0.2"/>
    <row r="53515" ht="10.199999999999999" hidden="1" x14ac:dyDescent="0.2"/>
    <row r="53516" ht="10.199999999999999" hidden="1" x14ac:dyDescent="0.2"/>
    <row r="53517" ht="10.199999999999999" hidden="1" x14ac:dyDescent="0.2"/>
    <row r="53518" ht="10.199999999999999" hidden="1" x14ac:dyDescent="0.2"/>
    <row r="53519" ht="10.199999999999999" hidden="1" x14ac:dyDescent="0.2"/>
    <row r="53520" ht="10.199999999999999" hidden="1" x14ac:dyDescent="0.2"/>
    <row r="53521" ht="10.199999999999999" hidden="1" x14ac:dyDescent="0.2"/>
    <row r="53522" ht="10.199999999999999" hidden="1" x14ac:dyDescent="0.2"/>
    <row r="53523" ht="10.199999999999999" hidden="1" x14ac:dyDescent="0.2"/>
    <row r="53524" ht="10.199999999999999" hidden="1" x14ac:dyDescent="0.2"/>
    <row r="53525" ht="10.199999999999999" hidden="1" x14ac:dyDescent="0.2"/>
    <row r="53526" ht="10.199999999999999" hidden="1" x14ac:dyDescent="0.2"/>
    <row r="53527" ht="10.199999999999999" hidden="1" x14ac:dyDescent="0.2"/>
    <row r="53528" ht="10.199999999999999" hidden="1" x14ac:dyDescent="0.2"/>
    <row r="53529" ht="10.199999999999999" hidden="1" x14ac:dyDescent="0.2"/>
    <row r="53530" ht="10.199999999999999" hidden="1" x14ac:dyDescent="0.2"/>
    <row r="53531" ht="10.199999999999999" hidden="1" x14ac:dyDescent="0.2"/>
    <row r="53532" ht="10.199999999999999" hidden="1" x14ac:dyDescent="0.2"/>
    <row r="53533" ht="10.199999999999999" hidden="1" x14ac:dyDescent="0.2"/>
    <row r="53534" ht="10.199999999999999" hidden="1" x14ac:dyDescent="0.2"/>
    <row r="53535" ht="10.199999999999999" hidden="1" x14ac:dyDescent="0.2"/>
    <row r="53536" ht="10.199999999999999" hidden="1" x14ac:dyDescent="0.2"/>
    <row r="53537" ht="10.199999999999999" hidden="1" x14ac:dyDescent="0.2"/>
    <row r="53538" ht="10.199999999999999" hidden="1" x14ac:dyDescent="0.2"/>
    <row r="53539" ht="10.199999999999999" hidden="1" x14ac:dyDescent="0.2"/>
    <row r="53540" ht="10.199999999999999" hidden="1" x14ac:dyDescent="0.2"/>
    <row r="53541" ht="10.199999999999999" hidden="1" x14ac:dyDescent="0.2"/>
    <row r="53542" ht="10.199999999999999" hidden="1" x14ac:dyDescent="0.2"/>
    <row r="53543" ht="10.199999999999999" hidden="1" x14ac:dyDescent="0.2"/>
    <row r="53544" ht="10.199999999999999" hidden="1" x14ac:dyDescent="0.2"/>
    <row r="53545" ht="10.199999999999999" hidden="1" x14ac:dyDescent="0.2"/>
    <row r="53546" ht="10.199999999999999" hidden="1" x14ac:dyDescent="0.2"/>
    <row r="53547" ht="10.199999999999999" hidden="1" x14ac:dyDescent="0.2"/>
    <row r="53548" ht="10.199999999999999" hidden="1" x14ac:dyDescent="0.2"/>
    <row r="53549" ht="10.199999999999999" hidden="1" x14ac:dyDescent="0.2"/>
    <row r="53550" ht="10.199999999999999" hidden="1" x14ac:dyDescent="0.2"/>
    <row r="53551" ht="10.199999999999999" hidden="1" x14ac:dyDescent="0.2"/>
    <row r="53552" ht="10.199999999999999" hidden="1" x14ac:dyDescent="0.2"/>
    <row r="53553" ht="10.199999999999999" hidden="1" x14ac:dyDescent="0.2"/>
    <row r="53554" ht="10.199999999999999" hidden="1" x14ac:dyDescent="0.2"/>
    <row r="53555" ht="10.199999999999999" hidden="1" x14ac:dyDescent="0.2"/>
    <row r="53556" ht="10.199999999999999" hidden="1" x14ac:dyDescent="0.2"/>
    <row r="53557" ht="10.199999999999999" hidden="1" x14ac:dyDescent="0.2"/>
    <row r="53558" ht="10.199999999999999" hidden="1" x14ac:dyDescent="0.2"/>
    <row r="53559" ht="10.199999999999999" hidden="1" x14ac:dyDescent="0.2"/>
    <row r="53560" ht="10.199999999999999" hidden="1" x14ac:dyDescent="0.2"/>
    <row r="53561" ht="10.199999999999999" hidden="1" x14ac:dyDescent="0.2"/>
    <row r="53562" ht="10.199999999999999" hidden="1" x14ac:dyDescent="0.2"/>
    <row r="53563" ht="10.199999999999999" hidden="1" x14ac:dyDescent="0.2"/>
    <row r="53564" ht="10.199999999999999" hidden="1" x14ac:dyDescent="0.2"/>
    <row r="53565" ht="10.199999999999999" hidden="1" x14ac:dyDescent="0.2"/>
    <row r="53566" ht="10.199999999999999" hidden="1" x14ac:dyDescent="0.2"/>
    <row r="53567" ht="10.199999999999999" hidden="1" x14ac:dyDescent="0.2"/>
    <row r="53568" ht="10.199999999999999" hidden="1" x14ac:dyDescent="0.2"/>
    <row r="53569" ht="10.199999999999999" hidden="1" x14ac:dyDescent="0.2"/>
    <row r="53570" ht="10.199999999999999" hidden="1" x14ac:dyDescent="0.2"/>
    <row r="53571" ht="10.199999999999999" hidden="1" x14ac:dyDescent="0.2"/>
    <row r="53572" ht="10.199999999999999" hidden="1" x14ac:dyDescent="0.2"/>
    <row r="53573" ht="10.199999999999999" hidden="1" x14ac:dyDescent="0.2"/>
    <row r="53574" ht="10.199999999999999" hidden="1" x14ac:dyDescent="0.2"/>
    <row r="53575" ht="10.199999999999999" hidden="1" x14ac:dyDescent="0.2"/>
    <row r="53576" ht="10.199999999999999" hidden="1" x14ac:dyDescent="0.2"/>
    <row r="53577" ht="10.199999999999999" hidden="1" x14ac:dyDescent="0.2"/>
    <row r="53578" ht="10.199999999999999" hidden="1" x14ac:dyDescent="0.2"/>
    <row r="53579" ht="10.199999999999999" hidden="1" x14ac:dyDescent="0.2"/>
    <row r="53580" ht="10.199999999999999" hidden="1" x14ac:dyDescent="0.2"/>
    <row r="53581" ht="10.199999999999999" hidden="1" x14ac:dyDescent="0.2"/>
    <row r="53582" ht="10.199999999999999" hidden="1" x14ac:dyDescent="0.2"/>
    <row r="53583" ht="10.199999999999999" hidden="1" x14ac:dyDescent="0.2"/>
    <row r="53584" ht="10.199999999999999" hidden="1" x14ac:dyDescent="0.2"/>
    <row r="53585" ht="10.199999999999999" hidden="1" x14ac:dyDescent="0.2"/>
    <row r="53586" ht="10.199999999999999" hidden="1" x14ac:dyDescent="0.2"/>
    <row r="53587" ht="10.199999999999999" hidden="1" x14ac:dyDescent="0.2"/>
    <row r="53588" ht="10.199999999999999" hidden="1" x14ac:dyDescent="0.2"/>
    <row r="53589" ht="10.199999999999999" hidden="1" x14ac:dyDescent="0.2"/>
    <row r="53590" ht="10.199999999999999" hidden="1" x14ac:dyDescent="0.2"/>
    <row r="53591" ht="10.199999999999999" hidden="1" x14ac:dyDescent="0.2"/>
    <row r="53592" ht="10.199999999999999" hidden="1" x14ac:dyDescent="0.2"/>
    <row r="53593" ht="10.199999999999999" hidden="1" x14ac:dyDescent="0.2"/>
    <row r="53594" ht="10.199999999999999" hidden="1" x14ac:dyDescent="0.2"/>
    <row r="53595" ht="10.199999999999999" hidden="1" x14ac:dyDescent="0.2"/>
    <row r="53596" ht="10.199999999999999" hidden="1" x14ac:dyDescent="0.2"/>
    <row r="53597" ht="10.199999999999999" hidden="1" x14ac:dyDescent="0.2"/>
    <row r="53598" ht="10.199999999999999" hidden="1" x14ac:dyDescent="0.2"/>
    <row r="53599" ht="10.199999999999999" hidden="1" x14ac:dyDescent="0.2"/>
    <row r="53600" ht="10.199999999999999" hidden="1" x14ac:dyDescent="0.2"/>
    <row r="53601" ht="10.199999999999999" hidden="1" x14ac:dyDescent="0.2"/>
    <row r="53602" ht="10.199999999999999" hidden="1" x14ac:dyDescent="0.2"/>
    <row r="53603" ht="10.199999999999999" hidden="1" x14ac:dyDescent="0.2"/>
    <row r="53604" ht="10.199999999999999" hidden="1" x14ac:dyDescent="0.2"/>
    <row r="53605" ht="10.199999999999999" hidden="1" x14ac:dyDescent="0.2"/>
    <row r="53606" ht="10.199999999999999" hidden="1" x14ac:dyDescent="0.2"/>
    <row r="53607" ht="10.199999999999999" hidden="1" x14ac:dyDescent="0.2"/>
    <row r="53608" ht="10.199999999999999" hidden="1" x14ac:dyDescent="0.2"/>
    <row r="53609" ht="10.199999999999999" hidden="1" x14ac:dyDescent="0.2"/>
    <row r="53610" ht="10.199999999999999" hidden="1" x14ac:dyDescent="0.2"/>
    <row r="53611" ht="10.199999999999999" hidden="1" x14ac:dyDescent="0.2"/>
    <row r="53612" ht="10.199999999999999" hidden="1" x14ac:dyDescent="0.2"/>
    <row r="53613" ht="10.199999999999999" hidden="1" x14ac:dyDescent="0.2"/>
    <row r="53614" ht="10.199999999999999" hidden="1" x14ac:dyDescent="0.2"/>
    <row r="53615" ht="10.199999999999999" hidden="1" x14ac:dyDescent="0.2"/>
    <row r="53616" ht="10.199999999999999" hidden="1" x14ac:dyDescent="0.2"/>
    <row r="53617" ht="10.199999999999999" hidden="1" x14ac:dyDescent="0.2"/>
    <row r="53618" ht="10.199999999999999" hidden="1" x14ac:dyDescent="0.2"/>
    <row r="53619" ht="10.199999999999999" hidden="1" x14ac:dyDescent="0.2"/>
    <row r="53620" ht="10.199999999999999" hidden="1" x14ac:dyDescent="0.2"/>
    <row r="53621" ht="10.199999999999999" hidden="1" x14ac:dyDescent="0.2"/>
    <row r="53622" ht="10.199999999999999" hidden="1" x14ac:dyDescent="0.2"/>
    <row r="53623" ht="10.199999999999999" hidden="1" x14ac:dyDescent="0.2"/>
    <row r="53624" ht="10.199999999999999" hidden="1" x14ac:dyDescent="0.2"/>
    <row r="53625" ht="10.199999999999999" hidden="1" x14ac:dyDescent="0.2"/>
    <row r="53626" ht="10.199999999999999" hidden="1" x14ac:dyDescent="0.2"/>
    <row r="53627" ht="10.199999999999999" hidden="1" x14ac:dyDescent="0.2"/>
    <row r="53628" ht="10.199999999999999" hidden="1" x14ac:dyDescent="0.2"/>
    <row r="53629" ht="10.199999999999999" hidden="1" x14ac:dyDescent="0.2"/>
    <row r="53630" ht="10.199999999999999" hidden="1" x14ac:dyDescent="0.2"/>
    <row r="53631" ht="10.199999999999999" hidden="1" x14ac:dyDescent="0.2"/>
    <row r="53632" ht="10.199999999999999" hidden="1" x14ac:dyDescent="0.2"/>
    <row r="53633" ht="10.199999999999999" hidden="1" x14ac:dyDescent="0.2"/>
    <row r="53634" ht="10.199999999999999" hidden="1" x14ac:dyDescent="0.2"/>
    <row r="53635" ht="10.199999999999999" hidden="1" x14ac:dyDescent="0.2"/>
    <row r="53636" ht="10.199999999999999" hidden="1" x14ac:dyDescent="0.2"/>
    <row r="53637" ht="10.199999999999999" hidden="1" x14ac:dyDescent="0.2"/>
    <row r="53638" ht="10.199999999999999" hidden="1" x14ac:dyDescent="0.2"/>
    <row r="53639" ht="10.199999999999999" hidden="1" x14ac:dyDescent="0.2"/>
    <row r="53640" ht="10.199999999999999" hidden="1" x14ac:dyDescent="0.2"/>
    <row r="53641" ht="10.199999999999999" hidden="1" x14ac:dyDescent="0.2"/>
    <row r="53642" ht="10.199999999999999" hidden="1" x14ac:dyDescent="0.2"/>
    <row r="53643" ht="10.199999999999999" hidden="1" x14ac:dyDescent="0.2"/>
    <row r="53644" ht="10.199999999999999" hidden="1" x14ac:dyDescent="0.2"/>
    <row r="53645" ht="10.199999999999999" hidden="1" x14ac:dyDescent="0.2"/>
    <row r="53646" ht="10.199999999999999" hidden="1" x14ac:dyDescent="0.2"/>
    <row r="53647" ht="10.199999999999999" hidden="1" x14ac:dyDescent="0.2"/>
    <row r="53648" ht="10.199999999999999" hidden="1" x14ac:dyDescent="0.2"/>
    <row r="53649" ht="10.199999999999999" hidden="1" x14ac:dyDescent="0.2"/>
    <row r="53650" ht="10.199999999999999" hidden="1" x14ac:dyDescent="0.2"/>
    <row r="53651" ht="10.199999999999999" hidden="1" x14ac:dyDescent="0.2"/>
    <row r="53652" ht="10.199999999999999" hidden="1" x14ac:dyDescent="0.2"/>
    <row r="53653" ht="10.199999999999999" hidden="1" x14ac:dyDescent="0.2"/>
    <row r="53654" ht="10.199999999999999" hidden="1" x14ac:dyDescent="0.2"/>
    <row r="53655" ht="10.199999999999999" hidden="1" x14ac:dyDescent="0.2"/>
    <row r="53656" ht="10.199999999999999" hidden="1" x14ac:dyDescent="0.2"/>
    <row r="53657" ht="10.199999999999999" hidden="1" x14ac:dyDescent="0.2"/>
    <row r="53658" ht="10.199999999999999" hidden="1" x14ac:dyDescent="0.2"/>
    <row r="53659" ht="10.199999999999999" hidden="1" x14ac:dyDescent="0.2"/>
    <row r="53660" ht="10.199999999999999" hidden="1" x14ac:dyDescent="0.2"/>
    <row r="53661" ht="10.199999999999999" hidden="1" x14ac:dyDescent="0.2"/>
    <row r="53662" ht="10.199999999999999" hidden="1" x14ac:dyDescent="0.2"/>
    <row r="53663" ht="10.199999999999999" hidden="1" x14ac:dyDescent="0.2"/>
    <row r="53664" ht="10.199999999999999" hidden="1" x14ac:dyDescent="0.2"/>
    <row r="53665" ht="10.199999999999999" hidden="1" x14ac:dyDescent="0.2"/>
    <row r="53666" ht="10.199999999999999" hidden="1" x14ac:dyDescent="0.2"/>
    <row r="53667" ht="10.199999999999999" hidden="1" x14ac:dyDescent="0.2"/>
    <row r="53668" ht="10.199999999999999" hidden="1" x14ac:dyDescent="0.2"/>
    <row r="53669" ht="10.199999999999999" hidden="1" x14ac:dyDescent="0.2"/>
    <row r="53670" ht="10.199999999999999" hidden="1" x14ac:dyDescent="0.2"/>
    <row r="53671" ht="10.199999999999999" hidden="1" x14ac:dyDescent="0.2"/>
    <row r="53672" ht="10.199999999999999" hidden="1" x14ac:dyDescent="0.2"/>
    <row r="53673" ht="10.199999999999999" hidden="1" x14ac:dyDescent="0.2"/>
    <row r="53674" ht="10.199999999999999" hidden="1" x14ac:dyDescent="0.2"/>
    <row r="53675" ht="10.199999999999999" hidden="1" x14ac:dyDescent="0.2"/>
    <row r="53676" ht="10.199999999999999" hidden="1" x14ac:dyDescent="0.2"/>
    <row r="53677" ht="10.199999999999999" hidden="1" x14ac:dyDescent="0.2"/>
    <row r="53678" ht="10.199999999999999" hidden="1" x14ac:dyDescent="0.2"/>
    <row r="53679" ht="10.199999999999999" hidden="1" x14ac:dyDescent="0.2"/>
    <row r="53680" ht="10.199999999999999" hidden="1" x14ac:dyDescent="0.2"/>
    <row r="53681" ht="10.199999999999999" hidden="1" x14ac:dyDescent="0.2"/>
    <row r="53682" ht="10.199999999999999" hidden="1" x14ac:dyDescent="0.2"/>
    <row r="53683" ht="10.199999999999999" hidden="1" x14ac:dyDescent="0.2"/>
    <row r="53684" ht="10.199999999999999" hidden="1" x14ac:dyDescent="0.2"/>
    <row r="53685" ht="10.199999999999999" hidden="1" x14ac:dyDescent="0.2"/>
    <row r="53686" ht="10.199999999999999" hidden="1" x14ac:dyDescent="0.2"/>
    <row r="53687" ht="10.199999999999999" hidden="1" x14ac:dyDescent="0.2"/>
    <row r="53688" ht="10.199999999999999" hidden="1" x14ac:dyDescent="0.2"/>
    <row r="53689" ht="10.199999999999999" hidden="1" x14ac:dyDescent="0.2"/>
    <row r="53690" ht="10.199999999999999" hidden="1" x14ac:dyDescent="0.2"/>
    <row r="53691" ht="10.199999999999999" hidden="1" x14ac:dyDescent="0.2"/>
    <row r="53692" ht="10.199999999999999" hidden="1" x14ac:dyDescent="0.2"/>
    <row r="53693" ht="10.199999999999999" hidden="1" x14ac:dyDescent="0.2"/>
    <row r="53694" ht="10.199999999999999" hidden="1" x14ac:dyDescent="0.2"/>
    <row r="53695" ht="10.199999999999999" hidden="1" x14ac:dyDescent="0.2"/>
    <row r="53696" ht="10.199999999999999" hidden="1" x14ac:dyDescent="0.2"/>
    <row r="53697" ht="10.199999999999999" hidden="1" x14ac:dyDescent="0.2"/>
    <row r="53698" ht="10.199999999999999" hidden="1" x14ac:dyDescent="0.2"/>
    <row r="53699" ht="10.199999999999999" hidden="1" x14ac:dyDescent="0.2"/>
    <row r="53700" ht="10.199999999999999" hidden="1" x14ac:dyDescent="0.2"/>
    <row r="53701" ht="10.199999999999999" hidden="1" x14ac:dyDescent="0.2"/>
    <row r="53702" ht="10.199999999999999" hidden="1" x14ac:dyDescent="0.2"/>
    <row r="53703" ht="10.199999999999999" hidden="1" x14ac:dyDescent="0.2"/>
    <row r="53704" ht="10.199999999999999" hidden="1" x14ac:dyDescent="0.2"/>
    <row r="53705" ht="10.199999999999999" hidden="1" x14ac:dyDescent="0.2"/>
    <row r="53706" ht="10.199999999999999" hidden="1" x14ac:dyDescent="0.2"/>
    <row r="53707" ht="10.199999999999999" hidden="1" x14ac:dyDescent="0.2"/>
    <row r="53708" ht="10.199999999999999" hidden="1" x14ac:dyDescent="0.2"/>
    <row r="53709" ht="10.199999999999999" hidden="1" x14ac:dyDescent="0.2"/>
    <row r="53710" ht="10.199999999999999" hidden="1" x14ac:dyDescent="0.2"/>
    <row r="53711" ht="10.199999999999999" hidden="1" x14ac:dyDescent="0.2"/>
    <row r="53712" ht="10.199999999999999" hidden="1" x14ac:dyDescent="0.2"/>
    <row r="53713" ht="10.199999999999999" hidden="1" x14ac:dyDescent="0.2"/>
    <row r="53714" ht="10.199999999999999" hidden="1" x14ac:dyDescent="0.2"/>
    <row r="53715" ht="10.199999999999999" hidden="1" x14ac:dyDescent="0.2"/>
    <row r="53716" ht="10.199999999999999" hidden="1" x14ac:dyDescent="0.2"/>
    <row r="53717" ht="10.199999999999999" hidden="1" x14ac:dyDescent="0.2"/>
    <row r="53718" ht="10.199999999999999" hidden="1" x14ac:dyDescent="0.2"/>
    <row r="53719" ht="10.199999999999999" hidden="1" x14ac:dyDescent="0.2"/>
    <row r="53720" ht="10.199999999999999" hidden="1" x14ac:dyDescent="0.2"/>
    <row r="53721" ht="10.199999999999999" hidden="1" x14ac:dyDescent="0.2"/>
    <row r="53722" ht="10.199999999999999" hidden="1" x14ac:dyDescent="0.2"/>
    <row r="53723" ht="10.199999999999999" hidden="1" x14ac:dyDescent="0.2"/>
    <row r="53724" ht="10.199999999999999" hidden="1" x14ac:dyDescent="0.2"/>
    <row r="53725" ht="10.199999999999999" hidden="1" x14ac:dyDescent="0.2"/>
    <row r="53726" ht="10.199999999999999" hidden="1" x14ac:dyDescent="0.2"/>
    <row r="53727" ht="10.199999999999999" hidden="1" x14ac:dyDescent="0.2"/>
    <row r="53728" ht="10.199999999999999" hidden="1" x14ac:dyDescent="0.2"/>
    <row r="53729" ht="10.199999999999999" hidden="1" x14ac:dyDescent="0.2"/>
    <row r="53730" ht="10.199999999999999" hidden="1" x14ac:dyDescent="0.2"/>
    <row r="53731" ht="10.199999999999999" hidden="1" x14ac:dyDescent="0.2"/>
    <row r="53732" ht="10.199999999999999" hidden="1" x14ac:dyDescent="0.2"/>
    <row r="53733" ht="10.199999999999999" hidden="1" x14ac:dyDescent="0.2"/>
    <row r="53734" ht="10.199999999999999" hidden="1" x14ac:dyDescent="0.2"/>
    <row r="53735" ht="10.199999999999999" hidden="1" x14ac:dyDescent="0.2"/>
    <row r="53736" ht="10.199999999999999" hidden="1" x14ac:dyDescent="0.2"/>
    <row r="53737" ht="10.199999999999999" hidden="1" x14ac:dyDescent="0.2"/>
    <row r="53738" ht="10.199999999999999" hidden="1" x14ac:dyDescent="0.2"/>
    <row r="53739" ht="10.199999999999999" hidden="1" x14ac:dyDescent="0.2"/>
    <row r="53740" ht="10.199999999999999" hidden="1" x14ac:dyDescent="0.2"/>
    <row r="53741" ht="10.199999999999999" hidden="1" x14ac:dyDescent="0.2"/>
    <row r="53742" ht="10.199999999999999" hidden="1" x14ac:dyDescent="0.2"/>
    <row r="53743" ht="10.199999999999999" hidden="1" x14ac:dyDescent="0.2"/>
    <row r="53744" ht="10.199999999999999" hidden="1" x14ac:dyDescent="0.2"/>
    <row r="53745" ht="10.199999999999999" hidden="1" x14ac:dyDescent="0.2"/>
    <row r="53746" ht="10.199999999999999" hidden="1" x14ac:dyDescent="0.2"/>
    <row r="53747" ht="10.199999999999999" hidden="1" x14ac:dyDescent="0.2"/>
    <row r="53748" ht="10.199999999999999" hidden="1" x14ac:dyDescent="0.2"/>
    <row r="53749" ht="10.199999999999999" hidden="1" x14ac:dyDescent="0.2"/>
    <row r="53750" ht="10.199999999999999" hidden="1" x14ac:dyDescent="0.2"/>
    <row r="53751" ht="10.199999999999999" hidden="1" x14ac:dyDescent="0.2"/>
    <row r="53752" ht="10.199999999999999" hidden="1" x14ac:dyDescent="0.2"/>
    <row r="53753" ht="10.199999999999999" hidden="1" x14ac:dyDescent="0.2"/>
    <row r="53754" ht="10.199999999999999" hidden="1" x14ac:dyDescent="0.2"/>
    <row r="53755" ht="10.199999999999999" hidden="1" x14ac:dyDescent="0.2"/>
    <row r="53756" ht="10.199999999999999" hidden="1" x14ac:dyDescent="0.2"/>
    <row r="53757" ht="10.199999999999999" hidden="1" x14ac:dyDescent="0.2"/>
    <row r="53758" ht="10.199999999999999" hidden="1" x14ac:dyDescent="0.2"/>
    <row r="53759" ht="10.199999999999999" hidden="1" x14ac:dyDescent="0.2"/>
    <row r="53760" ht="10.199999999999999" hidden="1" x14ac:dyDescent="0.2"/>
    <row r="53761" ht="10.199999999999999" hidden="1" x14ac:dyDescent="0.2"/>
    <row r="53762" ht="10.199999999999999" hidden="1" x14ac:dyDescent="0.2"/>
    <row r="53763" ht="10.199999999999999" hidden="1" x14ac:dyDescent="0.2"/>
    <row r="53764" ht="10.199999999999999" hidden="1" x14ac:dyDescent="0.2"/>
    <row r="53765" ht="10.199999999999999" hidden="1" x14ac:dyDescent="0.2"/>
    <row r="53766" ht="10.199999999999999" hidden="1" x14ac:dyDescent="0.2"/>
    <row r="53767" ht="10.199999999999999" hidden="1" x14ac:dyDescent="0.2"/>
    <row r="53768" ht="10.199999999999999" hidden="1" x14ac:dyDescent="0.2"/>
    <row r="53769" ht="10.199999999999999" hidden="1" x14ac:dyDescent="0.2"/>
    <row r="53770" ht="10.199999999999999" hidden="1" x14ac:dyDescent="0.2"/>
    <row r="53771" ht="10.199999999999999" hidden="1" x14ac:dyDescent="0.2"/>
    <row r="53772" ht="10.199999999999999" hidden="1" x14ac:dyDescent="0.2"/>
    <row r="53773" ht="10.199999999999999" hidden="1" x14ac:dyDescent="0.2"/>
    <row r="53774" ht="10.199999999999999" hidden="1" x14ac:dyDescent="0.2"/>
    <row r="53775" ht="10.199999999999999" hidden="1" x14ac:dyDescent="0.2"/>
    <row r="53776" ht="10.199999999999999" hidden="1" x14ac:dyDescent="0.2"/>
    <row r="53777" ht="10.199999999999999" hidden="1" x14ac:dyDescent="0.2"/>
    <row r="53778" ht="10.199999999999999" hidden="1" x14ac:dyDescent="0.2"/>
    <row r="53779" ht="10.199999999999999" hidden="1" x14ac:dyDescent="0.2"/>
    <row r="53780" ht="10.199999999999999" hidden="1" x14ac:dyDescent="0.2"/>
    <row r="53781" ht="10.199999999999999" hidden="1" x14ac:dyDescent="0.2"/>
    <row r="53782" ht="10.199999999999999" hidden="1" x14ac:dyDescent="0.2"/>
    <row r="53783" ht="10.199999999999999" hidden="1" x14ac:dyDescent="0.2"/>
    <row r="53784" ht="10.199999999999999" hidden="1" x14ac:dyDescent="0.2"/>
    <row r="53785" ht="10.199999999999999" hidden="1" x14ac:dyDescent="0.2"/>
    <row r="53786" ht="10.199999999999999" hidden="1" x14ac:dyDescent="0.2"/>
    <row r="53787" ht="10.199999999999999" hidden="1" x14ac:dyDescent="0.2"/>
    <row r="53788" ht="10.199999999999999" hidden="1" x14ac:dyDescent="0.2"/>
    <row r="53789" ht="10.199999999999999" hidden="1" x14ac:dyDescent="0.2"/>
    <row r="53790" ht="10.199999999999999" hidden="1" x14ac:dyDescent="0.2"/>
    <row r="53791" ht="10.199999999999999" hidden="1" x14ac:dyDescent="0.2"/>
    <row r="53792" ht="10.199999999999999" hidden="1" x14ac:dyDescent="0.2"/>
    <row r="53793" ht="10.199999999999999" hidden="1" x14ac:dyDescent="0.2"/>
    <row r="53794" ht="10.199999999999999" hidden="1" x14ac:dyDescent="0.2"/>
    <row r="53795" ht="10.199999999999999" hidden="1" x14ac:dyDescent="0.2"/>
    <row r="53796" ht="10.199999999999999" hidden="1" x14ac:dyDescent="0.2"/>
    <row r="53797" ht="10.199999999999999" hidden="1" x14ac:dyDescent="0.2"/>
    <row r="53798" ht="10.199999999999999" hidden="1" x14ac:dyDescent="0.2"/>
    <row r="53799" ht="10.199999999999999" hidden="1" x14ac:dyDescent="0.2"/>
    <row r="53800" ht="10.199999999999999" hidden="1" x14ac:dyDescent="0.2"/>
    <row r="53801" ht="10.199999999999999" hidden="1" x14ac:dyDescent="0.2"/>
    <row r="53802" ht="10.199999999999999" hidden="1" x14ac:dyDescent="0.2"/>
    <row r="53803" ht="10.199999999999999" hidden="1" x14ac:dyDescent="0.2"/>
    <row r="53804" ht="10.199999999999999" hidden="1" x14ac:dyDescent="0.2"/>
    <row r="53805" ht="10.199999999999999" hidden="1" x14ac:dyDescent="0.2"/>
    <row r="53806" ht="10.199999999999999" hidden="1" x14ac:dyDescent="0.2"/>
    <row r="53807" ht="10.199999999999999" hidden="1" x14ac:dyDescent="0.2"/>
    <row r="53808" ht="10.199999999999999" hidden="1" x14ac:dyDescent="0.2"/>
    <row r="53809" ht="10.199999999999999" hidden="1" x14ac:dyDescent="0.2"/>
    <row r="53810" ht="10.199999999999999" hidden="1" x14ac:dyDescent="0.2"/>
    <row r="53811" ht="10.199999999999999" hidden="1" x14ac:dyDescent="0.2"/>
    <row r="53812" ht="10.199999999999999" hidden="1" x14ac:dyDescent="0.2"/>
    <row r="53813" ht="10.199999999999999" hidden="1" x14ac:dyDescent="0.2"/>
    <row r="53814" ht="10.199999999999999" hidden="1" x14ac:dyDescent="0.2"/>
    <row r="53815" ht="10.199999999999999" hidden="1" x14ac:dyDescent="0.2"/>
    <row r="53816" ht="10.199999999999999" hidden="1" x14ac:dyDescent="0.2"/>
    <row r="53817" ht="10.199999999999999" hidden="1" x14ac:dyDescent="0.2"/>
    <row r="53818" ht="10.199999999999999" hidden="1" x14ac:dyDescent="0.2"/>
    <row r="53819" ht="10.199999999999999" hidden="1" x14ac:dyDescent="0.2"/>
    <row r="53820" ht="10.199999999999999" hidden="1" x14ac:dyDescent="0.2"/>
    <row r="53821" ht="10.199999999999999" hidden="1" x14ac:dyDescent="0.2"/>
    <row r="53822" ht="10.199999999999999" hidden="1" x14ac:dyDescent="0.2"/>
    <row r="53823" ht="10.199999999999999" hidden="1" x14ac:dyDescent="0.2"/>
    <row r="53824" ht="10.199999999999999" hidden="1" x14ac:dyDescent="0.2"/>
    <row r="53825" ht="10.199999999999999" hidden="1" x14ac:dyDescent="0.2"/>
    <row r="53826" ht="10.199999999999999" hidden="1" x14ac:dyDescent="0.2"/>
    <row r="53827" ht="10.199999999999999" hidden="1" x14ac:dyDescent="0.2"/>
    <row r="53828" ht="10.199999999999999" hidden="1" x14ac:dyDescent="0.2"/>
    <row r="53829" ht="10.199999999999999" hidden="1" x14ac:dyDescent="0.2"/>
    <row r="53830" ht="10.199999999999999" hidden="1" x14ac:dyDescent="0.2"/>
    <row r="53831" ht="10.199999999999999" hidden="1" x14ac:dyDescent="0.2"/>
    <row r="53832" ht="10.199999999999999" hidden="1" x14ac:dyDescent="0.2"/>
    <row r="53833" ht="10.199999999999999" hidden="1" x14ac:dyDescent="0.2"/>
    <row r="53834" ht="10.199999999999999" hidden="1" x14ac:dyDescent="0.2"/>
    <row r="53835" ht="10.199999999999999" hidden="1" x14ac:dyDescent="0.2"/>
    <row r="53836" ht="10.199999999999999" hidden="1" x14ac:dyDescent="0.2"/>
    <row r="53837" ht="10.199999999999999" hidden="1" x14ac:dyDescent="0.2"/>
    <row r="53838" ht="10.199999999999999" hidden="1" x14ac:dyDescent="0.2"/>
    <row r="53839" ht="10.199999999999999" hidden="1" x14ac:dyDescent="0.2"/>
    <row r="53840" ht="10.199999999999999" hidden="1" x14ac:dyDescent="0.2"/>
    <row r="53841" ht="10.199999999999999" hidden="1" x14ac:dyDescent="0.2"/>
    <row r="53842" ht="10.199999999999999" hidden="1" x14ac:dyDescent="0.2"/>
    <row r="53843" ht="10.199999999999999" hidden="1" x14ac:dyDescent="0.2"/>
    <row r="53844" ht="10.199999999999999" hidden="1" x14ac:dyDescent="0.2"/>
    <row r="53845" ht="10.199999999999999" hidden="1" x14ac:dyDescent="0.2"/>
    <row r="53846" ht="10.199999999999999" hidden="1" x14ac:dyDescent="0.2"/>
    <row r="53847" ht="10.199999999999999" hidden="1" x14ac:dyDescent="0.2"/>
    <row r="53848" ht="10.199999999999999" hidden="1" x14ac:dyDescent="0.2"/>
    <row r="53849" ht="10.199999999999999" hidden="1" x14ac:dyDescent="0.2"/>
    <row r="53850" ht="10.199999999999999" hidden="1" x14ac:dyDescent="0.2"/>
    <row r="53851" ht="10.199999999999999" hidden="1" x14ac:dyDescent="0.2"/>
    <row r="53852" ht="10.199999999999999" hidden="1" x14ac:dyDescent="0.2"/>
    <row r="53853" ht="10.199999999999999" hidden="1" x14ac:dyDescent="0.2"/>
    <row r="53854" ht="10.199999999999999" hidden="1" x14ac:dyDescent="0.2"/>
    <row r="53855" ht="10.199999999999999" hidden="1" x14ac:dyDescent="0.2"/>
    <row r="53856" ht="10.199999999999999" hidden="1" x14ac:dyDescent="0.2"/>
    <row r="53857" ht="10.199999999999999" hidden="1" x14ac:dyDescent="0.2"/>
    <row r="53858" ht="10.199999999999999" hidden="1" x14ac:dyDescent="0.2"/>
    <row r="53859" ht="10.199999999999999" hidden="1" x14ac:dyDescent="0.2"/>
    <row r="53860" ht="10.199999999999999" hidden="1" x14ac:dyDescent="0.2"/>
    <row r="53861" ht="10.199999999999999" hidden="1" x14ac:dyDescent="0.2"/>
    <row r="53862" ht="10.199999999999999" hidden="1" x14ac:dyDescent="0.2"/>
    <row r="53863" ht="10.199999999999999" hidden="1" x14ac:dyDescent="0.2"/>
    <row r="53864" ht="10.199999999999999" hidden="1" x14ac:dyDescent="0.2"/>
    <row r="53865" ht="10.199999999999999" hidden="1" x14ac:dyDescent="0.2"/>
    <row r="53866" ht="10.199999999999999" hidden="1" x14ac:dyDescent="0.2"/>
    <row r="53867" ht="10.199999999999999" hidden="1" x14ac:dyDescent="0.2"/>
    <row r="53868" ht="10.199999999999999" hidden="1" x14ac:dyDescent="0.2"/>
    <row r="53869" ht="10.199999999999999" hidden="1" x14ac:dyDescent="0.2"/>
    <row r="53870" ht="10.199999999999999" hidden="1" x14ac:dyDescent="0.2"/>
    <row r="53871" ht="10.199999999999999" hidden="1" x14ac:dyDescent="0.2"/>
    <row r="53872" ht="10.199999999999999" hidden="1" x14ac:dyDescent="0.2"/>
    <row r="53873" ht="10.199999999999999" hidden="1" x14ac:dyDescent="0.2"/>
    <row r="53874" ht="10.199999999999999" hidden="1" x14ac:dyDescent="0.2"/>
    <row r="53875" ht="10.199999999999999" hidden="1" x14ac:dyDescent="0.2"/>
    <row r="53876" ht="10.199999999999999" hidden="1" x14ac:dyDescent="0.2"/>
    <row r="53877" ht="10.199999999999999" hidden="1" x14ac:dyDescent="0.2"/>
    <row r="53878" ht="10.199999999999999" hidden="1" x14ac:dyDescent="0.2"/>
    <row r="53879" ht="10.199999999999999" hidden="1" x14ac:dyDescent="0.2"/>
    <row r="53880" ht="10.199999999999999" hidden="1" x14ac:dyDescent="0.2"/>
    <row r="53881" ht="10.199999999999999" hidden="1" x14ac:dyDescent="0.2"/>
    <row r="53882" ht="10.199999999999999" hidden="1" x14ac:dyDescent="0.2"/>
    <row r="53883" ht="10.199999999999999" hidden="1" x14ac:dyDescent="0.2"/>
    <row r="53884" ht="10.199999999999999" hidden="1" x14ac:dyDescent="0.2"/>
    <row r="53885" ht="10.199999999999999" hidden="1" x14ac:dyDescent="0.2"/>
    <row r="53886" ht="10.199999999999999" hidden="1" x14ac:dyDescent="0.2"/>
    <row r="53887" ht="10.199999999999999" hidden="1" x14ac:dyDescent="0.2"/>
    <row r="53888" ht="10.199999999999999" hidden="1" x14ac:dyDescent="0.2"/>
    <row r="53889" ht="10.199999999999999" hidden="1" x14ac:dyDescent="0.2"/>
    <row r="53890" ht="10.199999999999999" hidden="1" x14ac:dyDescent="0.2"/>
    <row r="53891" ht="10.199999999999999" hidden="1" x14ac:dyDescent="0.2"/>
    <row r="53892" ht="10.199999999999999" hidden="1" x14ac:dyDescent="0.2"/>
    <row r="53893" ht="10.199999999999999" hidden="1" x14ac:dyDescent="0.2"/>
    <row r="53894" ht="10.199999999999999" hidden="1" x14ac:dyDescent="0.2"/>
    <row r="53895" ht="10.199999999999999" hidden="1" x14ac:dyDescent="0.2"/>
    <row r="53896" ht="10.199999999999999" hidden="1" x14ac:dyDescent="0.2"/>
    <row r="53897" ht="10.199999999999999" hidden="1" x14ac:dyDescent="0.2"/>
    <row r="53898" ht="10.199999999999999" hidden="1" x14ac:dyDescent="0.2"/>
    <row r="53899" ht="10.199999999999999" hidden="1" x14ac:dyDescent="0.2"/>
    <row r="53900" ht="10.199999999999999" hidden="1" x14ac:dyDescent="0.2"/>
    <row r="53901" ht="10.199999999999999" hidden="1" x14ac:dyDescent="0.2"/>
    <row r="53902" ht="10.199999999999999" hidden="1" x14ac:dyDescent="0.2"/>
    <row r="53903" ht="10.199999999999999" hidden="1" x14ac:dyDescent="0.2"/>
    <row r="53904" ht="10.199999999999999" hidden="1" x14ac:dyDescent="0.2"/>
    <row r="53905" ht="10.199999999999999" hidden="1" x14ac:dyDescent="0.2"/>
    <row r="53906" ht="10.199999999999999" hidden="1" x14ac:dyDescent="0.2"/>
    <row r="53907" ht="10.199999999999999" hidden="1" x14ac:dyDescent="0.2"/>
    <row r="53908" ht="10.199999999999999" hidden="1" x14ac:dyDescent="0.2"/>
    <row r="53909" ht="10.199999999999999" hidden="1" x14ac:dyDescent="0.2"/>
    <row r="53910" ht="10.199999999999999" hidden="1" x14ac:dyDescent="0.2"/>
    <row r="53911" ht="10.199999999999999" hidden="1" x14ac:dyDescent="0.2"/>
    <row r="53912" ht="10.199999999999999" hidden="1" x14ac:dyDescent="0.2"/>
    <row r="53913" ht="10.199999999999999" hidden="1" x14ac:dyDescent="0.2"/>
    <row r="53914" ht="10.199999999999999" hidden="1" x14ac:dyDescent="0.2"/>
    <row r="53915" ht="10.199999999999999" hidden="1" x14ac:dyDescent="0.2"/>
    <row r="53916" ht="10.199999999999999" hidden="1" x14ac:dyDescent="0.2"/>
    <row r="53917" ht="10.199999999999999" hidden="1" x14ac:dyDescent="0.2"/>
    <row r="53918" ht="10.199999999999999" hidden="1" x14ac:dyDescent="0.2"/>
    <row r="53919" ht="10.199999999999999" hidden="1" x14ac:dyDescent="0.2"/>
    <row r="53920" ht="10.199999999999999" hidden="1" x14ac:dyDescent="0.2"/>
    <row r="53921" ht="10.199999999999999" hidden="1" x14ac:dyDescent="0.2"/>
    <row r="53922" ht="10.199999999999999" hidden="1" x14ac:dyDescent="0.2"/>
    <row r="53923" ht="10.199999999999999" hidden="1" x14ac:dyDescent="0.2"/>
    <row r="53924" ht="10.199999999999999" hidden="1" x14ac:dyDescent="0.2"/>
    <row r="53925" ht="10.199999999999999" hidden="1" x14ac:dyDescent="0.2"/>
    <row r="53926" ht="10.199999999999999" hidden="1" x14ac:dyDescent="0.2"/>
    <row r="53927" ht="10.199999999999999" hidden="1" x14ac:dyDescent="0.2"/>
    <row r="53928" ht="10.199999999999999" hidden="1" x14ac:dyDescent="0.2"/>
    <row r="53929" ht="10.199999999999999" hidden="1" x14ac:dyDescent="0.2"/>
    <row r="53930" ht="10.199999999999999" hidden="1" x14ac:dyDescent="0.2"/>
    <row r="53931" ht="10.199999999999999" hidden="1" x14ac:dyDescent="0.2"/>
    <row r="53932" ht="10.199999999999999" hidden="1" x14ac:dyDescent="0.2"/>
    <row r="53933" ht="10.199999999999999" hidden="1" x14ac:dyDescent="0.2"/>
    <row r="53934" ht="10.199999999999999" hidden="1" x14ac:dyDescent="0.2"/>
    <row r="53935" ht="10.199999999999999" hidden="1" x14ac:dyDescent="0.2"/>
    <row r="53936" ht="10.199999999999999" hidden="1" x14ac:dyDescent="0.2"/>
    <row r="53937" ht="10.199999999999999" hidden="1" x14ac:dyDescent="0.2"/>
    <row r="53938" ht="10.199999999999999" hidden="1" x14ac:dyDescent="0.2"/>
    <row r="53939" ht="10.199999999999999" hidden="1" x14ac:dyDescent="0.2"/>
    <row r="53940" ht="10.199999999999999" hidden="1" x14ac:dyDescent="0.2"/>
    <row r="53941" ht="10.199999999999999" hidden="1" x14ac:dyDescent="0.2"/>
    <row r="53942" ht="10.199999999999999" hidden="1" x14ac:dyDescent="0.2"/>
    <row r="53943" ht="10.199999999999999" hidden="1" x14ac:dyDescent="0.2"/>
    <row r="53944" ht="10.199999999999999" hidden="1" x14ac:dyDescent="0.2"/>
    <row r="53945" ht="10.199999999999999" hidden="1" x14ac:dyDescent="0.2"/>
    <row r="53946" ht="10.199999999999999" hidden="1" x14ac:dyDescent="0.2"/>
    <row r="53947" ht="10.199999999999999" hidden="1" x14ac:dyDescent="0.2"/>
    <row r="53948" ht="10.199999999999999" hidden="1" x14ac:dyDescent="0.2"/>
    <row r="53949" ht="10.199999999999999" hidden="1" x14ac:dyDescent="0.2"/>
    <row r="53950" ht="10.199999999999999" hidden="1" x14ac:dyDescent="0.2"/>
    <row r="53951" ht="10.199999999999999" hidden="1" x14ac:dyDescent="0.2"/>
    <row r="53952" ht="10.199999999999999" hidden="1" x14ac:dyDescent="0.2"/>
    <row r="53953" ht="10.199999999999999" hidden="1" x14ac:dyDescent="0.2"/>
    <row r="53954" ht="10.199999999999999" hidden="1" x14ac:dyDescent="0.2"/>
    <row r="53955" ht="10.199999999999999" hidden="1" x14ac:dyDescent="0.2"/>
    <row r="53956" ht="10.199999999999999" hidden="1" x14ac:dyDescent="0.2"/>
    <row r="53957" ht="10.199999999999999" hidden="1" x14ac:dyDescent="0.2"/>
    <row r="53958" ht="10.199999999999999" hidden="1" x14ac:dyDescent="0.2"/>
    <row r="53959" ht="10.199999999999999" hidden="1" x14ac:dyDescent="0.2"/>
    <row r="53960" ht="10.199999999999999" hidden="1" x14ac:dyDescent="0.2"/>
    <row r="53961" ht="10.199999999999999" hidden="1" x14ac:dyDescent="0.2"/>
    <row r="53962" ht="10.199999999999999" hidden="1" x14ac:dyDescent="0.2"/>
    <row r="53963" ht="10.199999999999999" hidden="1" x14ac:dyDescent="0.2"/>
    <row r="53964" ht="10.199999999999999" hidden="1" x14ac:dyDescent="0.2"/>
    <row r="53965" ht="10.199999999999999" hidden="1" x14ac:dyDescent="0.2"/>
    <row r="53966" ht="10.199999999999999" hidden="1" x14ac:dyDescent="0.2"/>
    <row r="53967" ht="10.199999999999999" hidden="1" x14ac:dyDescent="0.2"/>
    <row r="53968" ht="10.199999999999999" hidden="1" x14ac:dyDescent="0.2"/>
    <row r="53969" ht="10.199999999999999" hidden="1" x14ac:dyDescent="0.2"/>
    <row r="53970" ht="10.199999999999999" hidden="1" x14ac:dyDescent="0.2"/>
    <row r="53971" ht="10.199999999999999" hidden="1" x14ac:dyDescent="0.2"/>
    <row r="53972" ht="10.199999999999999" hidden="1" x14ac:dyDescent="0.2"/>
    <row r="53973" ht="10.199999999999999" hidden="1" x14ac:dyDescent="0.2"/>
    <row r="53974" ht="10.199999999999999" hidden="1" x14ac:dyDescent="0.2"/>
    <row r="53975" ht="10.199999999999999" hidden="1" x14ac:dyDescent="0.2"/>
    <row r="53976" ht="10.199999999999999" hidden="1" x14ac:dyDescent="0.2"/>
    <row r="53977" ht="10.199999999999999" hidden="1" x14ac:dyDescent="0.2"/>
    <row r="53978" ht="10.199999999999999" hidden="1" x14ac:dyDescent="0.2"/>
    <row r="53979" ht="10.199999999999999" hidden="1" x14ac:dyDescent="0.2"/>
    <row r="53980" ht="10.199999999999999" hidden="1" x14ac:dyDescent="0.2"/>
    <row r="53981" ht="10.199999999999999" hidden="1" x14ac:dyDescent="0.2"/>
    <row r="53982" ht="10.199999999999999" hidden="1" x14ac:dyDescent="0.2"/>
    <row r="53983" ht="10.199999999999999" hidden="1" x14ac:dyDescent="0.2"/>
    <row r="53984" ht="10.199999999999999" hidden="1" x14ac:dyDescent="0.2"/>
    <row r="53985" ht="10.199999999999999" hidden="1" x14ac:dyDescent="0.2"/>
    <row r="53986" ht="10.199999999999999" hidden="1" x14ac:dyDescent="0.2"/>
    <row r="53987" ht="10.199999999999999" hidden="1" x14ac:dyDescent="0.2"/>
    <row r="53988" ht="10.199999999999999" hidden="1" x14ac:dyDescent="0.2"/>
    <row r="53989" ht="10.199999999999999" hidden="1" x14ac:dyDescent="0.2"/>
    <row r="53990" ht="10.199999999999999" hidden="1" x14ac:dyDescent="0.2"/>
    <row r="53991" ht="10.199999999999999" hidden="1" x14ac:dyDescent="0.2"/>
    <row r="53992" ht="10.199999999999999" hidden="1" x14ac:dyDescent="0.2"/>
    <row r="53993" ht="10.199999999999999" hidden="1" x14ac:dyDescent="0.2"/>
    <row r="53994" ht="10.199999999999999" hidden="1" x14ac:dyDescent="0.2"/>
    <row r="53995" ht="10.199999999999999" hidden="1" x14ac:dyDescent="0.2"/>
    <row r="53996" ht="10.199999999999999" hidden="1" x14ac:dyDescent="0.2"/>
    <row r="53997" ht="10.199999999999999" hidden="1" x14ac:dyDescent="0.2"/>
    <row r="53998" ht="10.199999999999999" hidden="1" x14ac:dyDescent="0.2"/>
    <row r="53999" ht="10.199999999999999" hidden="1" x14ac:dyDescent="0.2"/>
    <row r="54000" ht="10.199999999999999" hidden="1" x14ac:dyDescent="0.2"/>
    <row r="54001" ht="10.199999999999999" hidden="1" x14ac:dyDescent="0.2"/>
    <row r="54002" ht="10.199999999999999" hidden="1" x14ac:dyDescent="0.2"/>
    <row r="54003" ht="10.199999999999999" hidden="1" x14ac:dyDescent="0.2"/>
    <row r="54004" ht="10.199999999999999" hidden="1" x14ac:dyDescent="0.2"/>
    <row r="54005" ht="10.199999999999999" hidden="1" x14ac:dyDescent="0.2"/>
    <row r="54006" ht="10.199999999999999" hidden="1" x14ac:dyDescent="0.2"/>
    <row r="54007" ht="10.199999999999999" hidden="1" x14ac:dyDescent="0.2"/>
    <row r="54008" ht="10.199999999999999" hidden="1" x14ac:dyDescent="0.2"/>
    <row r="54009" ht="10.199999999999999" hidden="1" x14ac:dyDescent="0.2"/>
    <row r="54010" ht="10.199999999999999" hidden="1" x14ac:dyDescent="0.2"/>
    <row r="54011" ht="10.199999999999999" hidden="1" x14ac:dyDescent="0.2"/>
    <row r="54012" ht="10.199999999999999" hidden="1" x14ac:dyDescent="0.2"/>
    <row r="54013" ht="10.199999999999999" hidden="1" x14ac:dyDescent="0.2"/>
    <row r="54014" ht="10.199999999999999" hidden="1" x14ac:dyDescent="0.2"/>
    <row r="54015" ht="10.199999999999999" hidden="1" x14ac:dyDescent="0.2"/>
    <row r="54016" ht="10.199999999999999" hidden="1" x14ac:dyDescent="0.2"/>
    <row r="54017" ht="10.199999999999999" hidden="1" x14ac:dyDescent="0.2"/>
    <row r="54018" ht="10.199999999999999" hidden="1" x14ac:dyDescent="0.2"/>
    <row r="54019" ht="10.199999999999999" hidden="1" x14ac:dyDescent="0.2"/>
    <row r="54020" ht="10.199999999999999" hidden="1" x14ac:dyDescent="0.2"/>
    <row r="54021" ht="10.199999999999999" hidden="1" x14ac:dyDescent="0.2"/>
    <row r="54022" ht="10.199999999999999" hidden="1" x14ac:dyDescent="0.2"/>
    <row r="54023" ht="10.199999999999999" hidden="1" x14ac:dyDescent="0.2"/>
    <row r="54024" ht="10.199999999999999" hidden="1" x14ac:dyDescent="0.2"/>
    <row r="54025" ht="10.199999999999999" hidden="1" x14ac:dyDescent="0.2"/>
    <row r="54026" ht="10.199999999999999" hidden="1" x14ac:dyDescent="0.2"/>
    <row r="54027" ht="10.199999999999999" hidden="1" x14ac:dyDescent="0.2"/>
    <row r="54028" ht="10.199999999999999" hidden="1" x14ac:dyDescent="0.2"/>
    <row r="54029" ht="10.199999999999999" hidden="1" x14ac:dyDescent="0.2"/>
    <row r="54030" ht="10.199999999999999" hidden="1" x14ac:dyDescent="0.2"/>
    <row r="54031" ht="10.199999999999999" hidden="1" x14ac:dyDescent="0.2"/>
    <row r="54032" ht="10.199999999999999" hidden="1" x14ac:dyDescent="0.2"/>
    <row r="54033" ht="10.199999999999999" hidden="1" x14ac:dyDescent="0.2"/>
    <row r="54034" ht="10.199999999999999" hidden="1" x14ac:dyDescent="0.2"/>
    <row r="54035" ht="10.199999999999999" hidden="1" x14ac:dyDescent="0.2"/>
    <row r="54036" ht="10.199999999999999" hidden="1" x14ac:dyDescent="0.2"/>
    <row r="54037" ht="10.199999999999999" hidden="1" x14ac:dyDescent="0.2"/>
    <row r="54038" ht="10.199999999999999" hidden="1" x14ac:dyDescent="0.2"/>
    <row r="54039" ht="10.199999999999999" hidden="1" x14ac:dyDescent="0.2"/>
    <row r="54040" ht="10.199999999999999" hidden="1" x14ac:dyDescent="0.2"/>
    <row r="54041" ht="10.199999999999999" hidden="1" x14ac:dyDescent="0.2"/>
    <row r="54042" ht="10.199999999999999" hidden="1" x14ac:dyDescent="0.2"/>
    <row r="54043" ht="10.199999999999999" hidden="1" x14ac:dyDescent="0.2"/>
    <row r="54044" ht="10.199999999999999" hidden="1" x14ac:dyDescent="0.2"/>
    <row r="54045" ht="10.199999999999999" hidden="1" x14ac:dyDescent="0.2"/>
    <row r="54046" ht="10.199999999999999" hidden="1" x14ac:dyDescent="0.2"/>
    <row r="54047" ht="10.199999999999999" hidden="1" x14ac:dyDescent="0.2"/>
    <row r="54048" ht="10.199999999999999" hidden="1" x14ac:dyDescent="0.2"/>
    <row r="54049" ht="10.199999999999999" hidden="1" x14ac:dyDescent="0.2"/>
    <row r="54050" ht="10.199999999999999" hidden="1" x14ac:dyDescent="0.2"/>
    <row r="54051" ht="10.199999999999999" hidden="1" x14ac:dyDescent="0.2"/>
    <row r="54052" ht="10.199999999999999" hidden="1" x14ac:dyDescent="0.2"/>
    <row r="54053" ht="10.199999999999999" hidden="1" x14ac:dyDescent="0.2"/>
    <row r="54054" ht="10.199999999999999" hidden="1" x14ac:dyDescent="0.2"/>
    <row r="54055" ht="10.199999999999999" hidden="1" x14ac:dyDescent="0.2"/>
    <row r="54056" ht="10.199999999999999" hidden="1" x14ac:dyDescent="0.2"/>
    <row r="54057" ht="10.199999999999999" hidden="1" x14ac:dyDescent="0.2"/>
    <row r="54058" ht="10.199999999999999" hidden="1" x14ac:dyDescent="0.2"/>
    <row r="54059" ht="10.199999999999999" hidden="1" x14ac:dyDescent="0.2"/>
    <row r="54060" ht="10.199999999999999" hidden="1" x14ac:dyDescent="0.2"/>
    <row r="54061" ht="10.199999999999999" hidden="1" x14ac:dyDescent="0.2"/>
    <row r="54062" ht="10.199999999999999" hidden="1" x14ac:dyDescent="0.2"/>
    <row r="54063" ht="10.199999999999999" hidden="1" x14ac:dyDescent="0.2"/>
    <row r="54064" ht="10.199999999999999" hidden="1" x14ac:dyDescent="0.2"/>
    <row r="54065" ht="10.199999999999999" hidden="1" x14ac:dyDescent="0.2"/>
    <row r="54066" ht="10.199999999999999" hidden="1" x14ac:dyDescent="0.2"/>
    <row r="54067" ht="10.199999999999999" hidden="1" x14ac:dyDescent="0.2"/>
    <row r="54068" ht="10.199999999999999" hidden="1" x14ac:dyDescent="0.2"/>
    <row r="54069" ht="10.199999999999999" hidden="1" x14ac:dyDescent="0.2"/>
    <row r="54070" ht="10.199999999999999" hidden="1" x14ac:dyDescent="0.2"/>
    <row r="54071" ht="10.199999999999999" hidden="1" x14ac:dyDescent="0.2"/>
    <row r="54072" ht="10.199999999999999" hidden="1" x14ac:dyDescent="0.2"/>
    <row r="54073" ht="10.199999999999999" hidden="1" x14ac:dyDescent="0.2"/>
    <row r="54074" ht="10.199999999999999" hidden="1" x14ac:dyDescent="0.2"/>
    <row r="54075" ht="10.199999999999999" hidden="1" x14ac:dyDescent="0.2"/>
    <row r="54076" ht="10.199999999999999" hidden="1" x14ac:dyDescent="0.2"/>
    <row r="54077" ht="10.199999999999999" hidden="1" x14ac:dyDescent="0.2"/>
    <row r="54078" ht="10.199999999999999" hidden="1" x14ac:dyDescent="0.2"/>
    <row r="54079" ht="10.199999999999999" hidden="1" x14ac:dyDescent="0.2"/>
    <row r="54080" ht="10.199999999999999" hidden="1" x14ac:dyDescent="0.2"/>
    <row r="54081" ht="10.199999999999999" hidden="1" x14ac:dyDescent="0.2"/>
    <row r="54082" ht="10.199999999999999" hidden="1" x14ac:dyDescent="0.2"/>
    <row r="54083" ht="10.199999999999999" hidden="1" x14ac:dyDescent="0.2"/>
    <row r="54084" ht="10.199999999999999" hidden="1" x14ac:dyDescent="0.2"/>
    <row r="54085" ht="10.199999999999999" hidden="1" x14ac:dyDescent="0.2"/>
    <row r="54086" ht="10.199999999999999" hidden="1" x14ac:dyDescent="0.2"/>
    <row r="54087" ht="10.199999999999999" hidden="1" x14ac:dyDescent="0.2"/>
    <row r="54088" ht="10.199999999999999" hidden="1" x14ac:dyDescent="0.2"/>
    <row r="54089" ht="10.199999999999999" hidden="1" x14ac:dyDescent="0.2"/>
    <row r="54090" ht="10.199999999999999" hidden="1" x14ac:dyDescent="0.2"/>
    <row r="54091" ht="10.199999999999999" hidden="1" x14ac:dyDescent="0.2"/>
    <row r="54092" ht="10.199999999999999" hidden="1" x14ac:dyDescent="0.2"/>
    <row r="54093" ht="10.199999999999999" hidden="1" x14ac:dyDescent="0.2"/>
    <row r="54094" ht="10.199999999999999" hidden="1" x14ac:dyDescent="0.2"/>
    <row r="54095" ht="10.199999999999999" hidden="1" x14ac:dyDescent="0.2"/>
    <row r="54096" ht="10.199999999999999" hidden="1" x14ac:dyDescent="0.2"/>
    <row r="54097" ht="10.199999999999999" hidden="1" x14ac:dyDescent="0.2"/>
    <row r="54098" ht="10.199999999999999" hidden="1" x14ac:dyDescent="0.2"/>
    <row r="54099" ht="10.199999999999999" hidden="1" x14ac:dyDescent="0.2"/>
    <row r="54100" ht="10.199999999999999" hidden="1" x14ac:dyDescent="0.2"/>
    <row r="54101" ht="10.199999999999999" hidden="1" x14ac:dyDescent="0.2"/>
    <row r="54102" ht="10.199999999999999" hidden="1" x14ac:dyDescent="0.2"/>
    <row r="54103" ht="10.199999999999999" hidden="1" x14ac:dyDescent="0.2"/>
    <row r="54104" ht="10.199999999999999" hidden="1" x14ac:dyDescent="0.2"/>
    <row r="54105" ht="10.199999999999999" hidden="1" x14ac:dyDescent="0.2"/>
    <row r="54106" ht="10.199999999999999" hidden="1" x14ac:dyDescent="0.2"/>
    <row r="54107" ht="10.199999999999999" hidden="1" x14ac:dyDescent="0.2"/>
    <row r="54108" ht="10.199999999999999" hidden="1" x14ac:dyDescent="0.2"/>
    <row r="54109" ht="10.199999999999999" hidden="1" x14ac:dyDescent="0.2"/>
    <row r="54110" ht="10.199999999999999" hidden="1" x14ac:dyDescent="0.2"/>
    <row r="54111" ht="10.199999999999999" hidden="1" x14ac:dyDescent="0.2"/>
    <row r="54112" ht="10.199999999999999" hidden="1" x14ac:dyDescent="0.2"/>
    <row r="54113" ht="10.199999999999999" hidden="1" x14ac:dyDescent="0.2"/>
    <row r="54114" ht="10.199999999999999" hidden="1" x14ac:dyDescent="0.2"/>
    <row r="54115" ht="10.199999999999999" hidden="1" x14ac:dyDescent="0.2"/>
    <row r="54116" ht="10.199999999999999" hidden="1" x14ac:dyDescent="0.2"/>
    <row r="54117" ht="10.199999999999999" hidden="1" x14ac:dyDescent="0.2"/>
    <row r="54118" ht="10.199999999999999" hidden="1" x14ac:dyDescent="0.2"/>
    <row r="54119" ht="10.199999999999999" hidden="1" x14ac:dyDescent="0.2"/>
    <row r="54120" ht="10.199999999999999" hidden="1" x14ac:dyDescent="0.2"/>
    <row r="54121" ht="10.199999999999999" hidden="1" x14ac:dyDescent="0.2"/>
    <row r="54122" ht="10.199999999999999" hidden="1" x14ac:dyDescent="0.2"/>
    <row r="54123" ht="10.199999999999999" hidden="1" x14ac:dyDescent="0.2"/>
    <row r="54124" ht="10.199999999999999" hidden="1" x14ac:dyDescent="0.2"/>
    <row r="54125" ht="10.199999999999999" hidden="1" x14ac:dyDescent="0.2"/>
    <row r="54126" ht="10.199999999999999" hidden="1" x14ac:dyDescent="0.2"/>
    <row r="54127" ht="10.199999999999999" hidden="1" x14ac:dyDescent="0.2"/>
    <row r="54128" ht="10.199999999999999" hidden="1" x14ac:dyDescent="0.2"/>
    <row r="54129" ht="10.199999999999999" hidden="1" x14ac:dyDescent="0.2"/>
    <row r="54130" ht="10.199999999999999" hidden="1" x14ac:dyDescent="0.2"/>
    <row r="54131" ht="10.199999999999999" hidden="1" x14ac:dyDescent="0.2"/>
    <row r="54132" ht="10.199999999999999" hidden="1" x14ac:dyDescent="0.2"/>
    <row r="54133" ht="10.199999999999999" hidden="1" x14ac:dyDescent="0.2"/>
    <row r="54134" ht="10.199999999999999" hidden="1" x14ac:dyDescent="0.2"/>
    <row r="54135" ht="10.199999999999999" hidden="1" x14ac:dyDescent="0.2"/>
    <row r="54136" ht="10.199999999999999" hidden="1" x14ac:dyDescent="0.2"/>
    <row r="54137" ht="10.199999999999999" hidden="1" x14ac:dyDescent="0.2"/>
    <row r="54138" ht="10.199999999999999" hidden="1" x14ac:dyDescent="0.2"/>
    <row r="54139" ht="10.199999999999999" hidden="1" x14ac:dyDescent="0.2"/>
    <row r="54140" ht="10.199999999999999" hidden="1" x14ac:dyDescent="0.2"/>
    <row r="54141" ht="10.199999999999999" hidden="1" x14ac:dyDescent="0.2"/>
    <row r="54142" ht="10.199999999999999" hidden="1" x14ac:dyDescent="0.2"/>
    <row r="54143" ht="10.199999999999999" hidden="1" x14ac:dyDescent="0.2"/>
    <row r="54144" ht="10.199999999999999" hidden="1" x14ac:dyDescent="0.2"/>
    <row r="54145" ht="10.199999999999999" hidden="1" x14ac:dyDescent="0.2"/>
    <row r="54146" ht="10.199999999999999" hidden="1" x14ac:dyDescent="0.2"/>
    <row r="54147" ht="10.199999999999999" hidden="1" x14ac:dyDescent="0.2"/>
    <row r="54148" ht="10.199999999999999" hidden="1" x14ac:dyDescent="0.2"/>
    <row r="54149" ht="10.199999999999999" hidden="1" x14ac:dyDescent="0.2"/>
    <row r="54150" ht="10.199999999999999" hidden="1" x14ac:dyDescent="0.2"/>
    <row r="54151" ht="10.199999999999999" hidden="1" x14ac:dyDescent="0.2"/>
    <row r="54152" ht="10.199999999999999" hidden="1" x14ac:dyDescent="0.2"/>
    <row r="54153" ht="10.199999999999999" hidden="1" x14ac:dyDescent="0.2"/>
    <row r="54154" ht="10.199999999999999" hidden="1" x14ac:dyDescent="0.2"/>
    <row r="54155" ht="10.199999999999999" hidden="1" x14ac:dyDescent="0.2"/>
    <row r="54156" ht="10.199999999999999" hidden="1" x14ac:dyDescent="0.2"/>
    <row r="54157" ht="10.199999999999999" hidden="1" x14ac:dyDescent="0.2"/>
    <row r="54158" ht="10.199999999999999" hidden="1" x14ac:dyDescent="0.2"/>
    <row r="54159" ht="10.199999999999999" hidden="1" x14ac:dyDescent="0.2"/>
    <row r="54160" ht="10.199999999999999" hidden="1" x14ac:dyDescent="0.2"/>
    <row r="54161" ht="10.199999999999999" hidden="1" x14ac:dyDescent="0.2"/>
    <row r="54162" ht="10.199999999999999" hidden="1" x14ac:dyDescent="0.2"/>
    <row r="54163" ht="10.199999999999999" hidden="1" x14ac:dyDescent="0.2"/>
    <row r="54164" ht="10.199999999999999" hidden="1" x14ac:dyDescent="0.2"/>
    <row r="54165" ht="10.199999999999999" hidden="1" x14ac:dyDescent="0.2"/>
    <row r="54166" ht="10.199999999999999" hidden="1" x14ac:dyDescent="0.2"/>
    <row r="54167" ht="10.199999999999999" hidden="1" x14ac:dyDescent="0.2"/>
    <row r="54168" ht="10.199999999999999" hidden="1" x14ac:dyDescent="0.2"/>
    <row r="54169" ht="10.199999999999999" hidden="1" x14ac:dyDescent="0.2"/>
    <row r="54170" ht="10.199999999999999" hidden="1" x14ac:dyDescent="0.2"/>
    <row r="54171" ht="10.199999999999999" hidden="1" x14ac:dyDescent="0.2"/>
    <row r="54172" ht="10.199999999999999" hidden="1" x14ac:dyDescent="0.2"/>
    <row r="54173" ht="10.199999999999999" hidden="1" x14ac:dyDescent="0.2"/>
    <row r="54174" ht="10.199999999999999" hidden="1" x14ac:dyDescent="0.2"/>
    <row r="54175" ht="10.199999999999999" hidden="1" x14ac:dyDescent="0.2"/>
    <row r="54176" ht="10.199999999999999" hidden="1" x14ac:dyDescent="0.2"/>
    <row r="54177" ht="10.199999999999999" hidden="1" x14ac:dyDescent="0.2"/>
    <row r="54178" ht="10.199999999999999" hidden="1" x14ac:dyDescent="0.2"/>
    <row r="54179" ht="10.199999999999999" hidden="1" x14ac:dyDescent="0.2"/>
    <row r="54180" ht="10.199999999999999" hidden="1" x14ac:dyDescent="0.2"/>
    <row r="54181" ht="10.199999999999999" hidden="1" x14ac:dyDescent="0.2"/>
    <row r="54182" ht="10.199999999999999" hidden="1" x14ac:dyDescent="0.2"/>
    <row r="54183" ht="10.199999999999999" hidden="1" x14ac:dyDescent="0.2"/>
    <row r="54184" ht="10.199999999999999" hidden="1" x14ac:dyDescent="0.2"/>
    <row r="54185" ht="10.199999999999999" hidden="1" x14ac:dyDescent="0.2"/>
    <row r="54186" ht="10.199999999999999" hidden="1" x14ac:dyDescent="0.2"/>
    <row r="54187" ht="10.199999999999999" hidden="1" x14ac:dyDescent="0.2"/>
    <row r="54188" ht="10.199999999999999" hidden="1" x14ac:dyDescent="0.2"/>
    <row r="54189" ht="10.199999999999999" hidden="1" x14ac:dyDescent="0.2"/>
    <row r="54190" ht="10.199999999999999" hidden="1" x14ac:dyDescent="0.2"/>
    <row r="54191" ht="10.199999999999999" hidden="1" x14ac:dyDescent="0.2"/>
    <row r="54192" ht="10.199999999999999" hidden="1" x14ac:dyDescent="0.2"/>
    <row r="54193" ht="10.199999999999999" hidden="1" x14ac:dyDescent="0.2"/>
    <row r="54194" ht="10.199999999999999" hidden="1" x14ac:dyDescent="0.2"/>
    <row r="54195" ht="10.199999999999999" hidden="1" x14ac:dyDescent="0.2"/>
    <row r="54196" ht="10.199999999999999" hidden="1" x14ac:dyDescent="0.2"/>
    <row r="54197" ht="10.199999999999999" hidden="1" x14ac:dyDescent="0.2"/>
    <row r="54198" ht="10.199999999999999" hidden="1" x14ac:dyDescent="0.2"/>
    <row r="54199" ht="10.199999999999999" hidden="1" x14ac:dyDescent="0.2"/>
    <row r="54200" ht="10.199999999999999" hidden="1" x14ac:dyDescent="0.2"/>
    <row r="54201" ht="10.199999999999999" hidden="1" x14ac:dyDescent="0.2"/>
    <row r="54202" ht="10.199999999999999" hidden="1" x14ac:dyDescent="0.2"/>
    <row r="54203" ht="10.199999999999999" hidden="1" x14ac:dyDescent="0.2"/>
    <row r="54204" ht="10.199999999999999" hidden="1" x14ac:dyDescent="0.2"/>
    <row r="54205" ht="10.199999999999999" hidden="1" x14ac:dyDescent="0.2"/>
    <row r="54206" ht="10.199999999999999" hidden="1" x14ac:dyDescent="0.2"/>
    <row r="54207" ht="10.199999999999999" hidden="1" x14ac:dyDescent="0.2"/>
    <row r="54208" ht="10.199999999999999" hidden="1" x14ac:dyDescent="0.2"/>
    <row r="54209" ht="10.199999999999999" hidden="1" x14ac:dyDescent="0.2"/>
    <row r="54210" ht="10.199999999999999" hidden="1" x14ac:dyDescent="0.2"/>
    <row r="54211" ht="10.199999999999999" hidden="1" x14ac:dyDescent="0.2"/>
    <row r="54212" ht="10.199999999999999" hidden="1" x14ac:dyDescent="0.2"/>
    <row r="54213" ht="10.199999999999999" hidden="1" x14ac:dyDescent="0.2"/>
    <row r="54214" ht="10.199999999999999" hidden="1" x14ac:dyDescent="0.2"/>
    <row r="54215" ht="10.199999999999999" hidden="1" x14ac:dyDescent="0.2"/>
    <row r="54216" ht="10.199999999999999" hidden="1" x14ac:dyDescent="0.2"/>
    <row r="54217" ht="10.199999999999999" hidden="1" x14ac:dyDescent="0.2"/>
    <row r="54218" ht="10.199999999999999" hidden="1" x14ac:dyDescent="0.2"/>
    <row r="54219" ht="10.199999999999999" hidden="1" x14ac:dyDescent="0.2"/>
    <row r="54220" ht="10.199999999999999" hidden="1" x14ac:dyDescent="0.2"/>
    <row r="54221" ht="10.199999999999999" hidden="1" x14ac:dyDescent="0.2"/>
    <row r="54222" ht="10.199999999999999" hidden="1" x14ac:dyDescent="0.2"/>
    <row r="54223" ht="10.199999999999999" hidden="1" x14ac:dyDescent="0.2"/>
    <row r="54224" ht="10.199999999999999" hidden="1" x14ac:dyDescent="0.2"/>
    <row r="54225" ht="10.199999999999999" hidden="1" x14ac:dyDescent="0.2"/>
    <row r="54226" ht="10.199999999999999" hidden="1" x14ac:dyDescent="0.2"/>
    <row r="54227" ht="10.199999999999999" hidden="1" x14ac:dyDescent="0.2"/>
    <row r="54228" ht="10.199999999999999" hidden="1" x14ac:dyDescent="0.2"/>
    <row r="54229" ht="10.199999999999999" hidden="1" x14ac:dyDescent="0.2"/>
    <row r="54230" ht="10.199999999999999" hidden="1" x14ac:dyDescent="0.2"/>
    <row r="54231" ht="10.199999999999999" hidden="1" x14ac:dyDescent="0.2"/>
    <row r="54232" ht="10.199999999999999" hidden="1" x14ac:dyDescent="0.2"/>
    <row r="54233" ht="10.199999999999999" hidden="1" x14ac:dyDescent="0.2"/>
    <row r="54234" ht="10.199999999999999" hidden="1" x14ac:dyDescent="0.2"/>
    <row r="54235" ht="10.199999999999999" hidden="1" x14ac:dyDescent="0.2"/>
    <row r="54236" ht="10.199999999999999" hidden="1" x14ac:dyDescent="0.2"/>
    <row r="54237" ht="10.199999999999999" hidden="1" x14ac:dyDescent="0.2"/>
    <row r="54238" ht="10.199999999999999" hidden="1" x14ac:dyDescent="0.2"/>
    <row r="54239" ht="10.199999999999999" hidden="1" x14ac:dyDescent="0.2"/>
    <row r="54240" ht="10.199999999999999" hidden="1" x14ac:dyDescent="0.2"/>
    <row r="54241" ht="10.199999999999999" hidden="1" x14ac:dyDescent="0.2"/>
    <row r="54242" ht="10.199999999999999" hidden="1" x14ac:dyDescent="0.2"/>
    <row r="54243" ht="10.199999999999999" hidden="1" x14ac:dyDescent="0.2"/>
    <row r="54244" ht="10.199999999999999" hidden="1" x14ac:dyDescent="0.2"/>
    <row r="54245" ht="10.199999999999999" hidden="1" x14ac:dyDescent="0.2"/>
    <row r="54246" ht="10.199999999999999" hidden="1" x14ac:dyDescent="0.2"/>
    <row r="54247" ht="10.199999999999999" hidden="1" x14ac:dyDescent="0.2"/>
    <row r="54248" ht="10.199999999999999" hidden="1" x14ac:dyDescent="0.2"/>
    <row r="54249" ht="10.199999999999999" hidden="1" x14ac:dyDescent="0.2"/>
    <row r="54250" ht="10.199999999999999" hidden="1" x14ac:dyDescent="0.2"/>
    <row r="54251" ht="10.199999999999999" hidden="1" x14ac:dyDescent="0.2"/>
    <row r="54252" ht="10.199999999999999" hidden="1" x14ac:dyDescent="0.2"/>
    <row r="54253" ht="10.199999999999999" hidden="1" x14ac:dyDescent="0.2"/>
    <row r="54254" ht="10.199999999999999" hidden="1" x14ac:dyDescent="0.2"/>
    <row r="54255" ht="10.199999999999999" hidden="1" x14ac:dyDescent="0.2"/>
    <row r="54256" ht="10.199999999999999" hidden="1" x14ac:dyDescent="0.2"/>
    <row r="54257" ht="10.199999999999999" hidden="1" x14ac:dyDescent="0.2"/>
    <row r="54258" ht="10.199999999999999" hidden="1" x14ac:dyDescent="0.2"/>
    <row r="54259" ht="10.199999999999999" hidden="1" x14ac:dyDescent="0.2"/>
    <row r="54260" ht="10.199999999999999" hidden="1" x14ac:dyDescent="0.2"/>
    <row r="54261" ht="10.199999999999999" hidden="1" x14ac:dyDescent="0.2"/>
    <row r="54262" ht="10.199999999999999" hidden="1" x14ac:dyDescent="0.2"/>
    <row r="54263" ht="10.199999999999999" hidden="1" x14ac:dyDescent="0.2"/>
    <row r="54264" ht="10.199999999999999" hidden="1" x14ac:dyDescent="0.2"/>
    <row r="54265" ht="10.199999999999999" hidden="1" x14ac:dyDescent="0.2"/>
    <row r="54266" ht="10.199999999999999" hidden="1" x14ac:dyDescent="0.2"/>
    <row r="54267" ht="10.199999999999999" hidden="1" x14ac:dyDescent="0.2"/>
    <row r="54268" ht="10.199999999999999" hidden="1" x14ac:dyDescent="0.2"/>
    <row r="54269" ht="10.199999999999999" hidden="1" x14ac:dyDescent="0.2"/>
    <row r="54270" ht="10.199999999999999" hidden="1" x14ac:dyDescent="0.2"/>
    <row r="54271" ht="10.199999999999999" hidden="1" x14ac:dyDescent="0.2"/>
    <row r="54272" ht="10.199999999999999" hidden="1" x14ac:dyDescent="0.2"/>
    <row r="54273" ht="10.199999999999999" hidden="1" x14ac:dyDescent="0.2"/>
    <row r="54274" ht="10.199999999999999" hidden="1" x14ac:dyDescent="0.2"/>
    <row r="54275" ht="10.199999999999999" hidden="1" x14ac:dyDescent="0.2"/>
    <row r="54276" ht="10.199999999999999" hidden="1" x14ac:dyDescent="0.2"/>
    <row r="54277" ht="10.199999999999999" hidden="1" x14ac:dyDescent="0.2"/>
    <row r="54278" ht="10.199999999999999" hidden="1" x14ac:dyDescent="0.2"/>
    <row r="54279" ht="10.199999999999999" hidden="1" x14ac:dyDescent="0.2"/>
    <row r="54280" ht="10.199999999999999" hidden="1" x14ac:dyDescent="0.2"/>
    <row r="54281" ht="10.199999999999999" hidden="1" x14ac:dyDescent="0.2"/>
    <row r="54282" ht="10.199999999999999" hidden="1" x14ac:dyDescent="0.2"/>
    <row r="54283" ht="10.199999999999999" hidden="1" x14ac:dyDescent="0.2"/>
    <row r="54284" ht="10.199999999999999" hidden="1" x14ac:dyDescent="0.2"/>
    <row r="54285" ht="10.199999999999999" hidden="1" x14ac:dyDescent="0.2"/>
    <row r="54286" ht="10.199999999999999" hidden="1" x14ac:dyDescent="0.2"/>
    <row r="54287" ht="10.199999999999999" hidden="1" x14ac:dyDescent="0.2"/>
    <row r="54288" ht="10.199999999999999" hidden="1" x14ac:dyDescent="0.2"/>
    <row r="54289" ht="10.199999999999999" hidden="1" x14ac:dyDescent="0.2"/>
    <row r="54290" ht="10.199999999999999" hidden="1" x14ac:dyDescent="0.2"/>
    <row r="54291" ht="10.199999999999999" hidden="1" x14ac:dyDescent="0.2"/>
    <row r="54292" ht="10.199999999999999" hidden="1" x14ac:dyDescent="0.2"/>
    <row r="54293" ht="10.199999999999999" hidden="1" x14ac:dyDescent="0.2"/>
    <row r="54294" ht="10.199999999999999" hidden="1" x14ac:dyDescent="0.2"/>
    <row r="54295" ht="10.199999999999999" hidden="1" x14ac:dyDescent="0.2"/>
    <row r="54296" ht="10.199999999999999" hidden="1" x14ac:dyDescent="0.2"/>
    <row r="54297" ht="10.199999999999999" hidden="1" x14ac:dyDescent="0.2"/>
    <row r="54298" ht="10.199999999999999" hidden="1" x14ac:dyDescent="0.2"/>
    <row r="54299" ht="10.199999999999999" hidden="1" x14ac:dyDescent="0.2"/>
    <row r="54300" ht="10.199999999999999" hidden="1" x14ac:dyDescent="0.2"/>
    <row r="54301" ht="10.199999999999999" hidden="1" x14ac:dyDescent="0.2"/>
    <row r="54302" ht="10.199999999999999" hidden="1" x14ac:dyDescent="0.2"/>
    <row r="54303" ht="10.199999999999999" hidden="1" x14ac:dyDescent="0.2"/>
    <row r="54304" ht="10.199999999999999" hidden="1" x14ac:dyDescent="0.2"/>
    <row r="54305" ht="10.199999999999999" hidden="1" x14ac:dyDescent="0.2"/>
    <row r="54306" ht="10.199999999999999" hidden="1" x14ac:dyDescent="0.2"/>
    <row r="54307" ht="10.199999999999999" hidden="1" x14ac:dyDescent="0.2"/>
    <row r="54308" ht="10.199999999999999" hidden="1" x14ac:dyDescent="0.2"/>
    <row r="54309" ht="10.199999999999999" hidden="1" x14ac:dyDescent="0.2"/>
    <row r="54310" ht="10.199999999999999" hidden="1" x14ac:dyDescent="0.2"/>
    <row r="54311" ht="10.199999999999999" hidden="1" x14ac:dyDescent="0.2"/>
    <row r="54312" ht="10.199999999999999" hidden="1" x14ac:dyDescent="0.2"/>
    <row r="54313" ht="10.199999999999999" hidden="1" x14ac:dyDescent="0.2"/>
    <row r="54314" ht="10.199999999999999" hidden="1" x14ac:dyDescent="0.2"/>
    <row r="54315" ht="10.199999999999999" hidden="1" x14ac:dyDescent="0.2"/>
    <row r="54316" ht="10.199999999999999" hidden="1" x14ac:dyDescent="0.2"/>
    <row r="54317" ht="10.199999999999999" hidden="1" x14ac:dyDescent="0.2"/>
    <row r="54318" ht="10.199999999999999" hidden="1" x14ac:dyDescent="0.2"/>
    <row r="54319" ht="10.199999999999999" hidden="1" x14ac:dyDescent="0.2"/>
    <row r="54320" ht="10.199999999999999" hidden="1" x14ac:dyDescent="0.2"/>
    <row r="54321" ht="10.199999999999999" hidden="1" x14ac:dyDescent="0.2"/>
    <row r="54322" ht="10.199999999999999" hidden="1" x14ac:dyDescent="0.2"/>
    <row r="54323" ht="10.199999999999999" hidden="1" x14ac:dyDescent="0.2"/>
    <row r="54324" ht="10.199999999999999" hidden="1" x14ac:dyDescent="0.2"/>
    <row r="54325" ht="10.199999999999999" hidden="1" x14ac:dyDescent="0.2"/>
    <row r="54326" ht="10.199999999999999" hidden="1" x14ac:dyDescent="0.2"/>
    <row r="54327" ht="10.199999999999999" hidden="1" x14ac:dyDescent="0.2"/>
    <row r="54328" ht="10.199999999999999" hidden="1" x14ac:dyDescent="0.2"/>
    <row r="54329" ht="10.199999999999999" hidden="1" x14ac:dyDescent="0.2"/>
    <row r="54330" ht="10.199999999999999" hidden="1" x14ac:dyDescent="0.2"/>
    <row r="54331" ht="10.199999999999999" hidden="1" x14ac:dyDescent="0.2"/>
    <row r="54332" ht="10.199999999999999" hidden="1" x14ac:dyDescent="0.2"/>
    <row r="54333" ht="10.199999999999999" hidden="1" x14ac:dyDescent="0.2"/>
    <row r="54334" ht="10.199999999999999" hidden="1" x14ac:dyDescent="0.2"/>
    <row r="54335" ht="10.199999999999999" hidden="1" x14ac:dyDescent="0.2"/>
    <row r="54336" ht="10.199999999999999" hidden="1" x14ac:dyDescent="0.2"/>
    <row r="54337" ht="10.199999999999999" hidden="1" x14ac:dyDescent="0.2"/>
    <row r="54338" ht="10.199999999999999" hidden="1" x14ac:dyDescent="0.2"/>
    <row r="54339" ht="10.199999999999999" hidden="1" x14ac:dyDescent="0.2"/>
    <row r="54340" ht="10.199999999999999" hidden="1" x14ac:dyDescent="0.2"/>
    <row r="54341" ht="10.199999999999999" hidden="1" x14ac:dyDescent="0.2"/>
    <row r="54342" ht="10.199999999999999" hidden="1" x14ac:dyDescent="0.2"/>
    <row r="54343" ht="10.199999999999999" hidden="1" x14ac:dyDescent="0.2"/>
    <row r="54344" ht="10.199999999999999" hidden="1" x14ac:dyDescent="0.2"/>
    <row r="54345" ht="10.199999999999999" hidden="1" x14ac:dyDescent="0.2"/>
    <row r="54346" ht="10.199999999999999" hidden="1" x14ac:dyDescent="0.2"/>
    <row r="54347" ht="10.199999999999999" hidden="1" x14ac:dyDescent="0.2"/>
    <row r="54348" ht="10.199999999999999" hidden="1" x14ac:dyDescent="0.2"/>
    <row r="54349" ht="10.199999999999999" hidden="1" x14ac:dyDescent="0.2"/>
    <row r="54350" ht="10.199999999999999" hidden="1" x14ac:dyDescent="0.2"/>
    <row r="54351" ht="10.199999999999999" hidden="1" x14ac:dyDescent="0.2"/>
    <row r="54352" ht="10.199999999999999" hidden="1" x14ac:dyDescent="0.2"/>
    <row r="54353" ht="10.199999999999999" hidden="1" x14ac:dyDescent="0.2"/>
    <row r="54354" ht="10.199999999999999" hidden="1" x14ac:dyDescent="0.2"/>
    <row r="54355" ht="10.199999999999999" hidden="1" x14ac:dyDescent="0.2"/>
    <row r="54356" ht="10.199999999999999" hidden="1" x14ac:dyDescent="0.2"/>
    <row r="54357" ht="10.199999999999999" hidden="1" x14ac:dyDescent="0.2"/>
    <row r="54358" ht="10.199999999999999" hidden="1" x14ac:dyDescent="0.2"/>
    <row r="54359" ht="10.199999999999999" hidden="1" x14ac:dyDescent="0.2"/>
    <row r="54360" ht="10.199999999999999" hidden="1" x14ac:dyDescent="0.2"/>
    <row r="54361" ht="10.199999999999999" hidden="1" x14ac:dyDescent="0.2"/>
    <row r="54362" ht="10.199999999999999" hidden="1" x14ac:dyDescent="0.2"/>
    <row r="54363" ht="10.199999999999999" hidden="1" x14ac:dyDescent="0.2"/>
    <row r="54364" ht="10.199999999999999" hidden="1" x14ac:dyDescent="0.2"/>
    <row r="54365" ht="10.199999999999999" hidden="1" x14ac:dyDescent="0.2"/>
    <row r="54366" ht="10.199999999999999" hidden="1" x14ac:dyDescent="0.2"/>
    <row r="54367" ht="10.199999999999999" hidden="1" x14ac:dyDescent="0.2"/>
    <row r="54368" ht="10.199999999999999" hidden="1" x14ac:dyDescent="0.2"/>
    <row r="54369" ht="10.199999999999999" hidden="1" x14ac:dyDescent="0.2"/>
    <row r="54370" ht="10.199999999999999" hidden="1" x14ac:dyDescent="0.2"/>
    <row r="54371" ht="10.199999999999999" hidden="1" x14ac:dyDescent="0.2"/>
    <row r="54372" ht="10.199999999999999" hidden="1" x14ac:dyDescent="0.2"/>
    <row r="54373" ht="10.199999999999999" hidden="1" x14ac:dyDescent="0.2"/>
    <row r="54374" ht="10.199999999999999" hidden="1" x14ac:dyDescent="0.2"/>
    <row r="54375" ht="10.199999999999999" hidden="1" x14ac:dyDescent="0.2"/>
    <row r="54376" ht="10.199999999999999" hidden="1" x14ac:dyDescent="0.2"/>
    <row r="54377" ht="10.199999999999999" hidden="1" x14ac:dyDescent="0.2"/>
    <row r="54378" ht="10.199999999999999" hidden="1" x14ac:dyDescent="0.2"/>
    <row r="54379" ht="10.199999999999999" hidden="1" x14ac:dyDescent="0.2"/>
    <row r="54380" ht="10.199999999999999" hidden="1" x14ac:dyDescent="0.2"/>
    <row r="54381" ht="10.199999999999999" hidden="1" x14ac:dyDescent="0.2"/>
    <row r="54382" ht="10.199999999999999" hidden="1" x14ac:dyDescent="0.2"/>
    <row r="54383" ht="10.199999999999999" hidden="1" x14ac:dyDescent="0.2"/>
    <row r="54384" ht="10.199999999999999" hidden="1" x14ac:dyDescent="0.2"/>
    <row r="54385" ht="10.199999999999999" hidden="1" x14ac:dyDescent="0.2"/>
    <row r="54386" ht="10.199999999999999" hidden="1" x14ac:dyDescent="0.2"/>
    <row r="54387" ht="10.199999999999999" hidden="1" x14ac:dyDescent="0.2"/>
    <row r="54388" ht="10.199999999999999" hidden="1" x14ac:dyDescent="0.2"/>
    <row r="54389" ht="10.199999999999999" hidden="1" x14ac:dyDescent="0.2"/>
    <row r="54390" ht="10.199999999999999" hidden="1" x14ac:dyDescent="0.2"/>
    <row r="54391" ht="10.199999999999999" hidden="1" x14ac:dyDescent="0.2"/>
    <row r="54392" ht="10.199999999999999" hidden="1" x14ac:dyDescent="0.2"/>
    <row r="54393" ht="10.199999999999999" hidden="1" x14ac:dyDescent="0.2"/>
    <row r="54394" ht="10.199999999999999" hidden="1" x14ac:dyDescent="0.2"/>
    <row r="54395" ht="10.199999999999999" hidden="1" x14ac:dyDescent="0.2"/>
    <row r="54396" ht="10.199999999999999" hidden="1" x14ac:dyDescent="0.2"/>
    <row r="54397" ht="10.199999999999999" hidden="1" x14ac:dyDescent="0.2"/>
    <row r="54398" ht="10.199999999999999" hidden="1" x14ac:dyDescent="0.2"/>
    <row r="54399" ht="10.199999999999999" hidden="1" x14ac:dyDescent="0.2"/>
    <row r="54400" ht="10.199999999999999" hidden="1" x14ac:dyDescent="0.2"/>
    <row r="54401" ht="10.199999999999999" hidden="1" x14ac:dyDescent="0.2"/>
    <row r="54402" ht="10.199999999999999" hidden="1" x14ac:dyDescent="0.2"/>
    <row r="54403" ht="10.199999999999999" hidden="1" x14ac:dyDescent="0.2"/>
    <row r="54404" ht="10.199999999999999" hidden="1" x14ac:dyDescent="0.2"/>
    <row r="54405" ht="10.199999999999999" hidden="1" x14ac:dyDescent="0.2"/>
    <row r="54406" ht="10.199999999999999" hidden="1" x14ac:dyDescent="0.2"/>
    <row r="54407" ht="10.199999999999999" hidden="1" x14ac:dyDescent="0.2"/>
    <row r="54408" ht="10.199999999999999" hidden="1" x14ac:dyDescent="0.2"/>
    <row r="54409" ht="10.199999999999999" hidden="1" x14ac:dyDescent="0.2"/>
    <row r="54410" ht="10.199999999999999" hidden="1" x14ac:dyDescent="0.2"/>
    <row r="54411" ht="10.199999999999999" hidden="1" x14ac:dyDescent="0.2"/>
    <row r="54412" ht="10.199999999999999" hidden="1" x14ac:dyDescent="0.2"/>
    <row r="54413" ht="10.199999999999999" hidden="1" x14ac:dyDescent="0.2"/>
    <row r="54414" ht="10.199999999999999" hidden="1" x14ac:dyDescent="0.2"/>
    <row r="54415" ht="10.199999999999999" hidden="1" x14ac:dyDescent="0.2"/>
    <row r="54416" ht="10.199999999999999" hidden="1" x14ac:dyDescent="0.2"/>
    <row r="54417" ht="10.199999999999999" hidden="1" x14ac:dyDescent="0.2"/>
    <row r="54418" ht="10.199999999999999" hidden="1" x14ac:dyDescent="0.2"/>
    <row r="54419" ht="10.199999999999999" hidden="1" x14ac:dyDescent="0.2"/>
    <row r="54420" ht="10.199999999999999" hidden="1" x14ac:dyDescent="0.2"/>
    <row r="54421" ht="10.199999999999999" hidden="1" x14ac:dyDescent="0.2"/>
    <row r="54422" ht="10.199999999999999" hidden="1" x14ac:dyDescent="0.2"/>
    <row r="54423" ht="10.199999999999999" hidden="1" x14ac:dyDescent="0.2"/>
    <row r="54424" ht="10.199999999999999" hidden="1" x14ac:dyDescent="0.2"/>
    <row r="54425" ht="10.199999999999999" hidden="1" x14ac:dyDescent="0.2"/>
    <row r="54426" ht="10.199999999999999" hidden="1" x14ac:dyDescent="0.2"/>
    <row r="54427" ht="10.199999999999999" hidden="1" x14ac:dyDescent="0.2"/>
    <row r="54428" ht="10.199999999999999" hidden="1" x14ac:dyDescent="0.2"/>
    <row r="54429" ht="10.199999999999999" hidden="1" x14ac:dyDescent="0.2"/>
    <row r="54430" ht="10.199999999999999" hidden="1" x14ac:dyDescent="0.2"/>
    <row r="54431" ht="10.199999999999999" hidden="1" x14ac:dyDescent="0.2"/>
    <row r="54432" ht="10.199999999999999" hidden="1" x14ac:dyDescent="0.2"/>
    <row r="54433" ht="10.199999999999999" hidden="1" x14ac:dyDescent="0.2"/>
    <row r="54434" ht="10.199999999999999" hidden="1" x14ac:dyDescent="0.2"/>
    <row r="54435" ht="10.199999999999999" hidden="1" x14ac:dyDescent="0.2"/>
    <row r="54436" ht="10.199999999999999" hidden="1" x14ac:dyDescent="0.2"/>
    <row r="54437" ht="10.199999999999999" hidden="1" x14ac:dyDescent="0.2"/>
    <row r="54438" ht="10.199999999999999" hidden="1" x14ac:dyDescent="0.2"/>
    <row r="54439" ht="10.199999999999999" hidden="1" x14ac:dyDescent="0.2"/>
    <row r="54440" ht="10.199999999999999" hidden="1" x14ac:dyDescent="0.2"/>
    <row r="54441" ht="10.199999999999999" hidden="1" x14ac:dyDescent="0.2"/>
    <row r="54442" ht="10.199999999999999" hidden="1" x14ac:dyDescent="0.2"/>
    <row r="54443" ht="10.199999999999999" hidden="1" x14ac:dyDescent="0.2"/>
    <row r="54444" ht="10.199999999999999" hidden="1" x14ac:dyDescent="0.2"/>
    <row r="54445" ht="10.199999999999999" hidden="1" x14ac:dyDescent="0.2"/>
    <row r="54446" ht="10.199999999999999" hidden="1" x14ac:dyDescent="0.2"/>
    <row r="54447" ht="10.199999999999999" hidden="1" x14ac:dyDescent="0.2"/>
    <row r="54448" ht="10.199999999999999" hidden="1" x14ac:dyDescent="0.2"/>
    <row r="54449" ht="10.199999999999999" hidden="1" x14ac:dyDescent="0.2"/>
    <row r="54450" ht="10.199999999999999" hidden="1" x14ac:dyDescent="0.2"/>
    <row r="54451" ht="10.199999999999999" hidden="1" x14ac:dyDescent="0.2"/>
    <row r="54452" ht="10.199999999999999" hidden="1" x14ac:dyDescent="0.2"/>
    <row r="54453" ht="10.199999999999999" hidden="1" x14ac:dyDescent="0.2"/>
    <row r="54454" ht="10.199999999999999" hidden="1" x14ac:dyDescent="0.2"/>
    <row r="54455" ht="10.199999999999999" hidden="1" x14ac:dyDescent="0.2"/>
    <row r="54456" ht="10.199999999999999" hidden="1" x14ac:dyDescent="0.2"/>
    <row r="54457" ht="10.199999999999999" hidden="1" x14ac:dyDescent="0.2"/>
    <row r="54458" ht="10.199999999999999" hidden="1" x14ac:dyDescent="0.2"/>
    <row r="54459" ht="10.199999999999999" hidden="1" x14ac:dyDescent="0.2"/>
    <row r="54460" ht="10.199999999999999" hidden="1" x14ac:dyDescent="0.2"/>
    <row r="54461" ht="10.199999999999999" hidden="1" x14ac:dyDescent="0.2"/>
    <row r="54462" ht="10.199999999999999" hidden="1" x14ac:dyDescent="0.2"/>
    <row r="54463" ht="10.199999999999999" hidden="1" x14ac:dyDescent="0.2"/>
    <row r="54464" ht="10.199999999999999" hidden="1" x14ac:dyDescent="0.2"/>
    <row r="54465" ht="10.199999999999999" hidden="1" x14ac:dyDescent="0.2"/>
    <row r="54466" ht="10.199999999999999" hidden="1" x14ac:dyDescent="0.2"/>
    <row r="54467" ht="10.199999999999999" hidden="1" x14ac:dyDescent="0.2"/>
    <row r="54468" ht="10.199999999999999" hidden="1" x14ac:dyDescent="0.2"/>
    <row r="54469" ht="10.199999999999999" hidden="1" x14ac:dyDescent="0.2"/>
    <row r="54470" ht="10.199999999999999" hidden="1" x14ac:dyDescent="0.2"/>
    <row r="54471" ht="10.199999999999999" hidden="1" x14ac:dyDescent="0.2"/>
    <row r="54472" ht="10.199999999999999" hidden="1" x14ac:dyDescent="0.2"/>
    <row r="54473" ht="10.199999999999999" hidden="1" x14ac:dyDescent="0.2"/>
    <row r="54474" ht="10.199999999999999" hidden="1" x14ac:dyDescent="0.2"/>
    <row r="54475" ht="10.199999999999999" hidden="1" x14ac:dyDescent="0.2"/>
    <row r="54476" ht="10.199999999999999" hidden="1" x14ac:dyDescent="0.2"/>
    <row r="54477" ht="10.199999999999999" hidden="1" x14ac:dyDescent="0.2"/>
    <row r="54478" ht="10.199999999999999" hidden="1" x14ac:dyDescent="0.2"/>
    <row r="54479" ht="10.199999999999999" hidden="1" x14ac:dyDescent="0.2"/>
    <row r="54480" ht="10.199999999999999" hidden="1" x14ac:dyDescent="0.2"/>
    <row r="54481" ht="10.199999999999999" hidden="1" x14ac:dyDescent="0.2"/>
    <row r="54482" ht="10.199999999999999" hidden="1" x14ac:dyDescent="0.2"/>
    <row r="54483" ht="10.199999999999999" hidden="1" x14ac:dyDescent="0.2"/>
    <row r="54484" ht="10.199999999999999" hidden="1" x14ac:dyDescent="0.2"/>
    <row r="54485" ht="10.199999999999999" hidden="1" x14ac:dyDescent="0.2"/>
    <row r="54486" ht="10.199999999999999" hidden="1" x14ac:dyDescent="0.2"/>
    <row r="54487" ht="10.199999999999999" hidden="1" x14ac:dyDescent="0.2"/>
    <row r="54488" ht="10.199999999999999" hidden="1" x14ac:dyDescent="0.2"/>
    <row r="54489" ht="10.199999999999999" hidden="1" x14ac:dyDescent="0.2"/>
    <row r="54490" ht="10.199999999999999" hidden="1" x14ac:dyDescent="0.2"/>
    <row r="54491" ht="10.199999999999999" hidden="1" x14ac:dyDescent="0.2"/>
    <row r="54492" ht="10.199999999999999" hidden="1" x14ac:dyDescent="0.2"/>
    <row r="54493" ht="10.199999999999999" hidden="1" x14ac:dyDescent="0.2"/>
    <row r="54494" ht="10.199999999999999" hidden="1" x14ac:dyDescent="0.2"/>
    <row r="54495" ht="10.199999999999999" hidden="1" x14ac:dyDescent="0.2"/>
    <row r="54496" ht="10.199999999999999" hidden="1" x14ac:dyDescent="0.2"/>
    <row r="54497" ht="10.199999999999999" hidden="1" x14ac:dyDescent="0.2"/>
    <row r="54498" ht="10.199999999999999" hidden="1" x14ac:dyDescent="0.2"/>
    <row r="54499" ht="10.199999999999999" hidden="1" x14ac:dyDescent="0.2"/>
    <row r="54500" ht="10.199999999999999" hidden="1" x14ac:dyDescent="0.2"/>
    <row r="54501" ht="10.199999999999999" hidden="1" x14ac:dyDescent="0.2"/>
    <row r="54502" ht="10.199999999999999" hidden="1" x14ac:dyDescent="0.2"/>
    <row r="54503" ht="10.199999999999999" hidden="1" x14ac:dyDescent="0.2"/>
    <row r="54504" ht="10.199999999999999" hidden="1" x14ac:dyDescent="0.2"/>
    <row r="54505" ht="10.199999999999999" hidden="1" x14ac:dyDescent="0.2"/>
    <row r="54506" ht="10.199999999999999" hidden="1" x14ac:dyDescent="0.2"/>
    <row r="54507" ht="10.199999999999999" hidden="1" x14ac:dyDescent="0.2"/>
    <row r="54508" ht="10.199999999999999" hidden="1" x14ac:dyDescent="0.2"/>
    <row r="54509" ht="10.199999999999999" hidden="1" x14ac:dyDescent="0.2"/>
    <row r="54510" ht="10.199999999999999" hidden="1" x14ac:dyDescent="0.2"/>
    <row r="54511" ht="10.199999999999999" hidden="1" x14ac:dyDescent="0.2"/>
    <row r="54512" ht="10.199999999999999" hidden="1" x14ac:dyDescent="0.2"/>
    <row r="54513" ht="10.199999999999999" hidden="1" x14ac:dyDescent="0.2"/>
    <row r="54514" ht="10.199999999999999" hidden="1" x14ac:dyDescent="0.2"/>
    <row r="54515" ht="10.199999999999999" hidden="1" x14ac:dyDescent="0.2"/>
    <row r="54516" ht="10.199999999999999" hidden="1" x14ac:dyDescent="0.2"/>
    <row r="54517" ht="10.199999999999999" hidden="1" x14ac:dyDescent="0.2"/>
    <row r="54518" ht="10.199999999999999" hidden="1" x14ac:dyDescent="0.2"/>
    <row r="54519" ht="10.199999999999999" hidden="1" x14ac:dyDescent="0.2"/>
    <row r="54520" ht="10.199999999999999" hidden="1" x14ac:dyDescent="0.2"/>
    <row r="54521" ht="10.199999999999999" hidden="1" x14ac:dyDescent="0.2"/>
    <row r="54522" ht="10.199999999999999" hidden="1" x14ac:dyDescent="0.2"/>
    <row r="54523" ht="10.199999999999999" hidden="1" x14ac:dyDescent="0.2"/>
    <row r="54524" ht="10.199999999999999" hidden="1" x14ac:dyDescent="0.2"/>
    <row r="54525" ht="10.199999999999999" hidden="1" x14ac:dyDescent="0.2"/>
    <row r="54526" ht="10.199999999999999" hidden="1" x14ac:dyDescent="0.2"/>
    <row r="54527" ht="10.199999999999999" hidden="1" x14ac:dyDescent="0.2"/>
    <row r="54528" ht="10.199999999999999" hidden="1" x14ac:dyDescent="0.2"/>
    <row r="54529" ht="10.199999999999999" hidden="1" x14ac:dyDescent="0.2"/>
    <row r="54530" ht="10.199999999999999" hidden="1" x14ac:dyDescent="0.2"/>
    <row r="54531" ht="10.199999999999999" hidden="1" x14ac:dyDescent="0.2"/>
    <row r="54532" ht="10.199999999999999" hidden="1" x14ac:dyDescent="0.2"/>
    <row r="54533" ht="10.199999999999999" hidden="1" x14ac:dyDescent="0.2"/>
    <row r="54534" ht="10.199999999999999" hidden="1" x14ac:dyDescent="0.2"/>
    <row r="54535" ht="10.199999999999999" hidden="1" x14ac:dyDescent="0.2"/>
    <row r="54536" ht="10.199999999999999" hidden="1" x14ac:dyDescent="0.2"/>
    <row r="54537" ht="10.199999999999999" hidden="1" x14ac:dyDescent="0.2"/>
    <row r="54538" ht="10.199999999999999" hidden="1" x14ac:dyDescent="0.2"/>
    <row r="54539" ht="10.199999999999999" hidden="1" x14ac:dyDescent="0.2"/>
    <row r="54540" ht="10.199999999999999" hidden="1" x14ac:dyDescent="0.2"/>
    <row r="54541" ht="10.199999999999999" hidden="1" x14ac:dyDescent="0.2"/>
    <row r="54542" ht="10.199999999999999" hidden="1" x14ac:dyDescent="0.2"/>
    <row r="54543" ht="10.199999999999999" hidden="1" x14ac:dyDescent="0.2"/>
    <row r="54544" ht="10.199999999999999" hidden="1" x14ac:dyDescent="0.2"/>
    <row r="54545" ht="10.199999999999999" hidden="1" x14ac:dyDescent="0.2"/>
    <row r="54546" ht="10.199999999999999" hidden="1" x14ac:dyDescent="0.2"/>
    <row r="54547" ht="10.199999999999999" hidden="1" x14ac:dyDescent="0.2"/>
    <row r="54548" ht="10.199999999999999" hidden="1" x14ac:dyDescent="0.2"/>
    <row r="54549" ht="10.199999999999999" hidden="1" x14ac:dyDescent="0.2"/>
    <row r="54550" ht="10.199999999999999" hidden="1" x14ac:dyDescent="0.2"/>
    <row r="54551" ht="10.199999999999999" hidden="1" x14ac:dyDescent="0.2"/>
    <row r="54552" ht="10.199999999999999" hidden="1" x14ac:dyDescent="0.2"/>
    <row r="54553" ht="10.199999999999999" hidden="1" x14ac:dyDescent="0.2"/>
    <row r="54554" ht="10.199999999999999" hidden="1" x14ac:dyDescent="0.2"/>
    <row r="54555" ht="10.199999999999999" hidden="1" x14ac:dyDescent="0.2"/>
    <row r="54556" ht="10.199999999999999" hidden="1" x14ac:dyDescent="0.2"/>
    <row r="54557" ht="10.199999999999999" hidden="1" x14ac:dyDescent="0.2"/>
    <row r="54558" ht="10.199999999999999" hidden="1" x14ac:dyDescent="0.2"/>
    <row r="54559" ht="10.199999999999999" hidden="1" x14ac:dyDescent="0.2"/>
    <row r="54560" ht="10.199999999999999" hidden="1" x14ac:dyDescent="0.2"/>
    <row r="54561" ht="10.199999999999999" hidden="1" x14ac:dyDescent="0.2"/>
    <row r="54562" ht="10.199999999999999" hidden="1" x14ac:dyDescent="0.2"/>
    <row r="54563" ht="10.199999999999999" hidden="1" x14ac:dyDescent="0.2"/>
    <row r="54564" ht="10.199999999999999" hidden="1" x14ac:dyDescent="0.2"/>
    <row r="54565" ht="10.199999999999999" hidden="1" x14ac:dyDescent="0.2"/>
    <row r="54566" ht="10.199999999999999" hidden="1" x14ac:dyDescent="0.2"/>
    <row r="54567" ht="10.199999999999999" hidden="1" x14ac:dyDescent="0.2"/>
    <row r="54568" ht="10.199999999999999" hidden="1" x14ac:dyDescent="0.2"/>
    <row r="54569" ht="10.199999999999999" hidden="1" x14ac:dyDescent="0.2"/>
    <row r="54570" ht="10.199999999999999" hidden="1" x14ac:dyDescent="0.2"/>
    <row r="54571" ht="10.199999999999999" hidden="1" x14ac:dyDescent="0.2"/>
    <row r="54572" ht="10.199999999999999" hidden="1" x14ac:dyDescent="0.2"/>
    <row r="54573" ht="10.199999999999999" hidden="1" x14ac:dyDescent="0.2"/>
    <row r="54574" ht="10.199999999999999" hidden="1" x14ac:dyDescent="0.2"/>
    <row r="54575" ht="10.199999999999999" hidden="1" x14ac:dyDescent="0.2"/>
    <row r="54576" ht="10.199999999999999" hidden="1" x14ac:dyDescent="0.2"/>
    <row r="54577" ht="10.199999999999999" hidden="1" x14ac:dyDescent="0.2"/>
    <row r="54578" ht="10.199999999999999" hidden="1" x14ac:dyDescent="0.2"/>
    <row r="54579" ht="10.199999999999999" hidden="1" x14ac:dyDescent="0.2"/>
    <row r="54580" ht="10.199999999999999" hidden="1" x14ac:dyDescent="0.2"/>
    <row r="54581" ht="10.199999999999999" hidden="1" x14ac:dyDescent="0.2"/>
    <row r="54582" ht="10.199999999999999" hidden="1" x14ac:dyDescent="0.2"/>
    <row r="54583" ht="10.199999999999999" hidden="1" x14ac:dyDescent="0.2"/>
    <row r="54584" ht="10.199999999999999" hidden="1" x14ac:dyDescent="0.2"/>
    <row r="54585" ht="10.199999999999999" hidden="1" x14ac:dyDescent="0.2"/>
    <row r="54586" ht="10.199999999999999" hidden="1" x14ac:dyDescent="0.2"/>
    <row r="54587" ht="10.199999999999999" hidden="1" x14ac:dyDescent="0.2"/>
    <row r="54588" ht="10.199999999999999" hidden="1" x14ac:dyDescent="0.2"/>
    <row r="54589" ht="10.199999999999999" hidden="1" x14ac:dyDescent="0.2"/>
    <row r="54590" ht="10.199999999999999" hidden="1" x14ac:dyDescent="0.2"/>
    <row r="54591" ht="10.199999999999999" hidden="1" x14ac:dyDescent="0.2"/>
    <row r="54592" ht="10.199999999999999" hidden="1" x14ac:dyDescent="0.2"/>
    <row r="54593" ht="10.199999999999999" hidden="1" x14ac:dyDescent="0.2"/>
    <row r="54594" ht="10.199999999999999" hidden="1" x14ac:dyDescent="0.2"/>
    <row r="54595" ht="10.199999999999999" hidden="1" x14ac:dyDescent="0.2"/>
    <row r="54596" ht="10.199999999999999" hidden="1" x14ac:dyDescent="0.2"/>
    <row r="54597" ht="10.199999999999999" hidden="1" x14ac:dyDescent="0.2"/>
    <row r="54598" ht="10.199999999999999" hidden="1" x14ac:dyDescent="0.2"/>
    <row r="54599" ht="10.199999999999999" hidden="1" x14ac:dyDescent="0.2"/>
    <row r="54600" ht="10.199999999999999" hidden="1" x14ac:dyDescent="0.2"/>
    <row r="54601" ht="10.199999999999999" hidden="1" x14ac:dyDescent="0.2"/>
    <row r="54602" ht="10.199999999999999" hidden="1" x14ac:dyDescent="0.2"/>
    <row r="54603" ht="10.199999999999999" hidden="1" x14ac:dyDescent="0.2"/>
    <row r="54604" ht="10.199999999999999" hidden="1" x14ac:dyDescent="0.2"/>
    <row r="54605" ht="10.199999999999999" hidden="1" x14ac:dyDescent="0.2"/>
    <row r="54606" ht="10.199999999999999" hidden="1" x14ac:dyDescent="0.2"/>
    <row r="54607" ht="10.199999999999999" hidden="1" x14ac:dyDescent="0.2"/>
    <row r="54608" ht="10.199999999999999" hidden="1" x14ac:dyDescent="0.2"/>
    <row r="54609" ht="10.199999999999999" hidden="1" x14ac:dyDescent="0.2"/>
    <row r="54610" ht="10.199999999999999" hidden="1" x14ac:dyDescent="0.2"/>
    <row r="54611" ht="10.199999999999999" hidden="1" x14ac:dyDescent="0.2"/>
    <row r="54612" ht="10.199999999999999" hidden="1" x14ac:dyDescent="0.2"/>
    <row r="54613" ht="10.199999999999999" hidden="1" x14ac:dyDescent="0.2"/>
    <row r="54614" ht="10.199999999999999" hidden="1" x14ac:dyDescent="0.2"/>
    <row r="54615" ht="10.199999999999999" hidden="1" x14ac:dyDescent="0.2"/>
    <row r="54616" ht="10.199999999999999" hidden="1" x14ac:dyDescent="0.2"/>
    <row r="54617" ht="10.199999999999999" hidden="1" x14ac:dyDescent="0.2"/>
    <row r="54618" ht="10.199999999999999" hidden="1" x14ac:dyDescent="0.2"/>
    <row r="54619" ht="10.199999999999999" hidden="1" x14ac:dyDescent="0.2"/>
    <row r="54620" ht="10.199999999999999" hidden="1" x14ac:dyDescent="0.2"/>
    <row r="54621" ht="10.199999999999999" hidden="1" x14ac:dyDescent="0.2"/>
    <row r="54622" ht="10.199999999999999" hidden="1" x14ac:dyDescent="0.2"/>
    <row r="54623" ht="10.199999999999999" hidden="1" x14ac:dyDescent="0.2"/>
    <row r="54624" ht="10.199999999999999" hidden="1" x14ac:dyDescent="0.2"/>
    <row r="54625" ht="10.199999999999999" hidden="1" x14ac:dyDescent="0.2"/>
    <row r="54626" ht="10.199999999999999" hidden="1" x14ac:dyDescent="0.2"/>
    <row r="54627" ht="10.199999999999999" hidden="1" x14ac:dyDescent="0.2"/>
    <row r="54628" ht="10.199999999999999" hidden="1" x14ac:dyDescent="0.2"/>
    <row r="54629" ht="10.199999999999999" hidden="1" x14ac:dyDescent="0.2"/>
    <row r="54630" ht="10.199999999999999" hidden="1" x14ac:dyDescent="0.2"/>
    <row r="54631" ht="10.199999999999999" hidden="1" x14ac:dyDescent="0.2"/>
    <row r="54632" ht="10.199999999999999" hidden="1" x14ac:dyDescent="0.2"/>
    <row r="54633" ht="10.199999999999999" hidden="1" x14ac:dyDescent="0.2"/>
    <row r="54634" ht="10.199999999999999" hidden="1" x14ac:dyDescent="0.2"/>
    <row r="54635" ht="10.199999999999999" hidden="1" x14ac:dyDescent="0.2"/>
    <row r="54636" ht="10.199999999999999" hidden="1" x14ac:dyDescent="0.2"/>
    <row r="54637" ht="10.199999999999999" hidden="1" x14ac:dyDescent="0.2"/>
    <row r="54638" ht="10.199999999999999" hidden="1" x14ac:dyDescent="0.2"/>
    <row r="54639" ht="10.199999999999999" hidden="1" x14ac:dyDescent="0.2"/>
    <row r="54640" ht="10.199999999999999" hidden="1" x14ac:dyDescent="0.2"/>
    <row r="54641" ht="10.199999999999999" hidden="1" x14ac:dyDescent="0.2"/>
    <row r="54642" ht="10.199999999999999" hidden="1" x14ac:dyDescent="0.2"/>
    <row r="54643" ht="10.199999999999999" hidden="1" x14ac:dyDescent="0.2"/>
    <row r="54644" ht="10.199999999999999" hidden="1" x14ac:dyDescent="0.2"/>
    <row r="54645" ht="10.199999999999999" hidden="1" x14ac:dyDescent="0.2"/>
    <row r="54646" ht="10.199999999999999" hidden="1" x14ac:dyDescent="0.2"/>
    <row r="54647" ht="10.199999999999999" hidden="1" x14ac:dyDescent="0.2"/>
    <row r="54648" ht="10.199999999999999" hidden="1" x14ac:dyDescent="0.2"/>
    <row r="54649" ht="10.199999999999999" hidden="1" x14ac:dyDescent="0.2"/>
    <row r="54650" ht="10.199999999999999" hidden="1" x14ac:dyDescent="0.2"/>
    <row r="54651" ht="10.199999999999999" hidden="1" x14ac:dyDescent="0.2"/>
    <row r="54652" ht="10.199999999999999" hidden="1" x14ac:dyDescent="0.2"/>
    <row r="54653" ht="10.199999999999999" hidden="1" x14ac:dyDescent="0.2"/>
    <row r="54654" ht="10.199999999999999" hidden="1" x14ac:dyDescent="0.2"/>
    <row r="54655" ht="10.199999999999999" hidden="1" x14ac:dyDescent="0.2"/>
    <row r="54656" ht="10.199999999999999" hidden="1" x14ac:dyDescent="0.2"/>
    <row r="54657" ht="10.199999999999999" hidden="1" x14ac:dyDescent="0.2"/>
    <row r="54658" ht="10.199999999999999" hidden="1" x14ac:dyDescent="0.2"/>
    <row r="54659" ht="10.199999999999999" hidden="1" x14ac:dyDescent="0.2"/>
    <row r="54660" ht="10.199999999999999" hidden="1" x14ac:dyDescent="0.2"/>
    <row r="54661" ht="10.199999999999999" hidden="1" x14ac:dyDescent="0.2"/>
    <row r="54662" ht="10.199999999999999" hidden="1" x14ac:dyDescent="0.2"/>
    <row r="54663" ht="10.199999999999999" hidden="1" x14ac:dyDescent="0.2"/>
    <row r="54664" ht="10.199999999999999" hidden="1" x14ac:dyDescent="0.2"/>
    <row r="54665" ht="10.199999999999999" hidden="1" x14ac:dyDescent="0.2"/>
    <row r="54666" ht="10.199999999999999" hidden="1" x14ac:dyDescent="0.2"/>
    <row r="54667" ht="10.199999999999999" hidden="1" x14ac:dyDescent="0.2"/>
    <row r="54668" ht="10.199999999999999" hidden="1" x14ac:dyDescent="0.2"/>
    <row r="54669" ht="10.199999999999999" hidden="1" x14ac:dyDescent="0.2"/>
    <row r="54670" ht="10.199999999999999" hidden="1" x14ac:dyDescent="0.2"/>
    <row r="54671" ht="10.199999999999999" hidden="1" x14ac:dyDescent="0.2"/>
    <row r="54672" ht="10.199999999999999" hidden="1" x14ac:dyDescent="0.2"/>
    <row r="54673" ht="10.199999999999999" hidden="1" x14ac:dyDescent="0.2"/>
    <row r="54674" ht="10.199999999999999" hidden="1" x14ac:dyDescent="0.2"/>
    <row r="54675" ht="10.199999999999999" hidden="1" x14ac:dyDescent="0.2"/>
    <row r="54676" ht="10.199999999999999" hidden="1" x14ac:dyDescent="0.2"/>
    <row r="54677" ht="10.199999999999999" hidden="1" x14ac:dyDescent="0.2"/>
    <row r="54678" ht="10.199999999999999" hidden="1" x14ac:dyDescent="0.2"/>
    <row r="54679" ht="10.199999999999999" hidden="1" x14ac:dyDescent="0.2"/>
    <row r="54680" ht="10.199999999999999" hidden="1" x14ac:dyDescent="0.2"/>
    <row r="54681" ht="10.199999999999999" hidden="1" x14ac:dyDescent="0.2"/>
    <row r="54682" ht="10.199999999999999" hidden="1" x14ac:dyDescent="0.2"/>
    <row r="54683" ht="10.199999999999999" hidden="1" x14ac:dyDescent="0.2"/>
    <row r="54684" ht="10.199999999999999" hidden="1" x14ac:dyDescent="0.2"/>
    <row r="54685" ht="10.199999999999999" hidden="1" x14ac:dyDescent="0.2"/>
    <row r="54686" ht="10.199999999999999" hidden="1" x14ac:dyDescent="0.2"/>
    <row r="54687" ht="10.199999999999999" hidden="1" x14ac:dyDescent="0.2"/>
    <row r="54688" ht="10.199999999999999" hidden="1" x14ac:dyDescent="0.2"/>
    <row r="54689" ht="10.199999999999999" hidden="1" x14ac:dyDescent="0.2"/>
    <row r="54690" ht="10.199999999999999" hidden="1" x14ac:dyDescent="0.2"/>
    <row r="54691" ht="10.199999999999999" hidden="1" x14ac:dyDescent="0.2"/>
    <row r="54692" ht="10.199999999999999" hidden="1" x14ac:dyDescent="0.2"/>
    <row r="54693" ht="10.199999999999999" hidden="1" x14ac:dyDescent="0.2"/>
    <row r="54694" ht="10.199999999999999" hidden="1" x14ac:dyDescent="0.2"/>
    <row r="54695" ht="10.199999999999999" hidden="1" x14ac:dyDescent="0.2"/>
    <row r="54696" ht="10.199999999999999" hidden="1" x14ac:dyDescent="0.2"/>
    <row r="54697" ht="10.199999999999999" hidden="1" x14ac:dyDescent="0.2"/>
    <row r="54698" ht="10.199999999999999" hidden="1" x14ac:dyDescent="0.2"/>
    <row r="54699" ht="10.199999999999999" hidden="1" x14ac:dyDescent="0.2"/>
    <row r="54700" ht="10.199999999999999" hidden="1" x14ac:dyDescent="0.2"/>
    <row r="54701" ht="10.199999999999999" hidden="1" x14ac:dyDescent="0.2"/>
    <row r="54702" ht="10.199999999999999" hidden="1" x14ac:dyDescent="0.2"/>
    <row r="54703" ht="10.199999999999999" hidden="1" x14ac:dyDescent="0.2"/>
    <row r="54704" ht="10.199999999999999" hidden="1" x14ac:dyDescent="0.2"/>
    <row r="54705" ht="10.199999999999999" hidden="1" x14ac:dyDescent="0.2"/>
    <row r="54706" ht="10.199999999999999" hidden="1" x14ac:dyDescent="0.2"/>
    <row r="54707" ht="10.199999999999999" hidden="1" x14ac:dyDescent="0.2"/>
    <row r="54708" ht="10.199999999999999" hidden="1" x14ac:dyDescent="0.2"/>
    <row r="54709" ht="10.199999999999999" hidden="1" x14ac:dyDescent="0.2"/>
    <row r="54710" ht="10.199999999999999" hidden="1" x14ac:dyDescent="0.2"/>
    <row r="54711" ht="10.199999999999999" hidden="1" x14ac:dyDescent="0.2"/>
    <row r="54712" ht="10.199999999999999" hidden="1" x14ac:dyDescent="0.2"/>
    <row r="54713" ht="10.199999999999999" hidden="1" x14ac:dyDescent="0.2"/>
    <row r="54714" ht="10.199999999999999" hidden="1" x14ac:dyDescent="0.2"/>
    <row r="54715" ht="10.199999999999999" hidden="1" x14ac:dyDescent="0.2"/>
    <row r="54716" ht="10.199999999999999" hidden="1" x14ac:dyDescent="0.2"/>
    <row r="54717" ht="10.199999999999999" hidden="1" x14ac:dyDescent="0.2"/>
    <row r="54718" ht="10.199999999999999" hidden="1" x14ac:dyDescent="0.2"/>
    <row r="54719" ht="10.199999999999999" hidden="1" x14ac:dyDescent="0.2"/>
    <row r="54720" ht="10.199999999999999" hidden="1" x14ac:dyDescent="0.2"/>
    <row r="54721" ht="10.199999999999999" hidden="1" x14ac:dyDescent="0.2"/>
    <row r="54722" ht="10.199999999999999" hidden="1" x14ac:dyDescent="0.2"/>
    <row r="54723" ht="10.199999999999999" hidden="1" x14ac:dyDescent="0.2"/>
    <row r="54724" ht="10.199999999999999" hidden="1" x14ac:dyDescent="0.2"/>
    <row r="54725" ht="10.199999999999999" hidden="1" x14ac:dyDescent="0.2"/>
    <row r="54726" ht="10.199999999999999" hidden="1" x14ac:dyDescent="0.2"/>
    <row r="54727" ht="10.199999999999999" hidden="1" x14ac:dyDescent="0.2"/>
    <row r="54728" ht="10.199999999999999" hidden="1" x14ac:dyDescent="0.2"/>
    <row r="54729" ht="10.199999999999999" hidden="1" x14ac:dyDescent="0.2"/>
    <row r="54730" ht="10.199999999999999" hidden="1" x14ac:dyDescent="0.2"/>
    <row r="54731" ht="10.199999999999999" hidden="1" x14ac:dyDescent="0.2"/>
    <row r="54732" ht="10.199999999999999" hidden="1" x14ac:dyDescent="0.2"/>
    <row r="54733" ht="10.199999999999999" hidden="1" x14ac:dyDescent="0.2"/>
    <row r="54734" ht="10.199999999999999" hidden="1" x14ac:dyDescent="0.2"/>
    <row r="54735" ht="10.199999999999999" hidden="1" x14ac:dyDescent="0.2"/>
    <row r="54736" ht="10.199999999999999" hidden="1" x14ac:dyDescent="0.2"/>
    <row r="54737" ht="10.199999999999999" hidden="1" x14ac:dyDescent="0.2"/>
    <row r="54738" ht="10.199999999999999" hidden="1" x14ac:dyDescent="0.2"/>
    <row r="54739" ht="10.199999999999999" hidden="1" x14ac:dyDescent="0.2"/>
    <row r="54740" ht="10.199999999999999" hidden="1" x14ac:dyDescent="0.2"/>
    <row r="54741" ht="10.199999999999999" hidden="1" x14ac:dyDescent="0.2"/>
    <row r="54742" ht="10.199999999999999" hidden="1" x14ac:dyDescent="0.2"/>
    <row r="54743" ht="10.199999999999999" hidden="1" x14ac:dyDescent="0.2"/>
    <row r="54744" ht="10.199999999999999" hidden="1" x14ac:dyDescent="0.2"/>
    <row r="54745" ht="10.199999999999999" hidden="1" x14ac:dyDescent="0.2"/>
    <row r="54746" ht="10.199999999999999" hidden="1" x14ac:dyDescent="0.2"/>
    <row r="54747" ht="10.199999999999999" hidden="1" x14ac:dyDescent="0.2"/>
    <row r="54748" ht="10.199999999999999" hidden="1" x14ac:dyDescent="0.2"/>
    <row r="54749" ht="10.199999999999999" hidden="1" x14ac:dyDescent="0.2"/>
    <row r="54750" ht="10.199999999999999" hidden="1" x14ac:dyDescent="0.2"/>
    <row r="54751" ht="10.199999999999999" hidden="1" x14ac:dyDescent="0.2"/>
    <row r="54752" ht="10.199999999999999" hidden="1" x14ac:dyDescent="0.2"/>
    <row r="54753" ht="10.199999999999999" hidden="1" x14ac:dyDescent="0.2"/>
    <row r="54754" ht="10.199999999999999" hidden="1" x14ac:dyDescent="0.2"/>
    <row r="54755" ht="10.199999999999999" hidden="1" x14ac:dyDescent="0.2"/>
    <row r="54756" ht="10.199999999999999" hidden="1" x14ac:dyDescent="0.2"/>
    <row r="54757" ht="10.199999999999999" hidden="1" x14ac:dyDescent="0.2"/>
    <row r="54758" ht="10.199999999999999" hidden="1" x14ac:dyDescent="0.2"/>
    <row r="54759" ht="10.199999999999999" hidden="1" x14ac:dyDescent="0.2"/>
    <row r="54760" ht="10.199999999999999" hidden="1" x14ac:dyDescent="0.2"/>
    <row r="54761" ht="10.199999999999999" hidden="1" x14ac:dyDescent="0.2"/>
    <row r="54762" ht="10.199999999999999" hidden="1" x14ac:dyDescent="0.2"/>
    <row r="54763" ht="10.199999999999999" hidden="1" x14ac:dyDescent="0.2"/>
    <row r="54764" ht="10.199999999999999" hidden="1" x14ac:dyDescent="0.2"/>
    <row r="54765" ht="10.199999999999999" hidden="1" x14ac:dyDescent="0.2"/>
    <row r="54766" ht="10.199999999999999" hidden="1" x14ac:dyDescent="0.2"/>
    <row r="54767" ht="10.199999999999999" hidden="1" x14ac:dyDescent="0.2"/>
    <row r="54768" ht="10.199999999999999" hidden="1" x14ac:dyDescent="0.2"/>
    <row r="54769" ht="10.199999999999999" hidden="1" x14ac:dyDescent="0.2"/>
    <row r="54770" ht="10.199999999999999" hidden="1" x14ac:dyDescent="0.2"/>
    <row r="54771" ht="10.199999999999999" hidden="1" x14ac:dyDescent="0.2"/>
    <row r="54772" ht="10.199999999999999" hidden="1" x14ac:dyDescent="0.2"/>
    <row r="54773" ht="10.199999999999999" hidden="1" x14ac:dyDescent="0.2"/>
    <row r="54774" ht="10.199999999999999" hidden="1" x14ac:dyDescent="0.2"/>
    <row r="54775" ht="10.199999999999999" hidden="1" x14ac:dyDescent="0.2"/>
    <row r="54776" ht="10.199999999999999" hidden="1" x14ac:dyDescent="0.2"/>
    <row r="54777" ht="10.199999999999999" hidden="1" x14ac:dyDescent="0.2"/>
    <row r="54778" ht="10.199999999999999" hidden="1" x14ac:dyDescent="0.2"/>
    <row r="54779" ht="10.199999999999999" hidden="1" x14ac:dyDescent="0.2"/>
    <row r="54780" ht="10.199999999999999" hidden="1" x14ac:dyDescent="0.2"/>
    <row r="54781" ht="10.199999999999999" hidden="1" x14ac:dyDescent="0.2"/>
    <row r="54782" ht="10.199999999999999" hidden="1" x14ac:dyDescent="0.2"/>
    <row r="54783" ht="10.199999999999999" hidden="1" x14ac:dyDescent="0.2"/>
    <row r="54784" ht="10.199999999999999" hidden="1" x14ac:dyDescent="0.2"/>
    <row r="54785" ht="10.199999999999999" hidden="1" x14ac:dyDescent="0.2"/>
    <row r="54786" ht="10.199999999999999" hidden="1" x14ac:dyDescent="0.2"/>
    <row r="54787" ht="10.199999999999999" hidden="1" x14ac:dyDescent="0.2"/>
    <row r="54788" ht="10.199999999999999" hidden="1" x14ac:dyDescent="0.2"/>
    <row r="54789" ht="10.199999999999999" hidden="1" x14ac:dyDescent="0.2"/>
    <row r="54790" ht="10.199999999999999" hidden="1" x14ac:dyDescent="0.2"/>
    <row r="54791" ht="10.199999999999999" hidden="1" x14ac:dyDescent="0.2"/>
    <row r="54792" ht="10.199999999999999" hidden="1" x14ac:dyDescent="0.2"/>
    <row r="54793" ht="10.199999999999999" hidden="1" x14ac:dyDescent="0.2"/>
    <row r="54794" ht="10.199999999999999" hidden="1" x14ac:dyDescent="0.2"/>
    <row r="54795" ht="10.199999999999999" hidden="1" x14ac:dyDescent="0.2"/>
    <row r="54796" ht="10.199999999999999" hidden="1" x14ac:dyDescent="0.2"/>
    <row r="54797" ht="10.199999999999999" hidden="1" x14ac:dyDescent="0.2"/>
    <row r="54798" ht="10.199999999999999" hidden="1" x14ac:dyDescent="0.2"/>
    <row r="54799" ht="10.199999999999999" hidden="1" x14ac:dyDescent="0.2"/>
    <row r="54800" ht="10.199999999999999" hidden="1" x14ac:dyDescent="0.2"/>
    <row r="54801" ht="10.199999999999999" hidden="1" x14ac:dyDescent="0.2"/>
    <row r="54802" ht="10.199999999999999" hidden="1" x14ac:dyDescent="0.2"/>
    <row r="54803" ht="10.199999999999999" hidden="1" x14ac:dyDescent="0.2"/>
    <row r="54804" ht="10.199999999999999" hidden="1" x14ac:dyDescent="0.2"/>
    <row r="54805" ht="10.199999999999999" hidden="1" x14ac:dyDescent="0.2"/>
    <row r="54806" ht="10.199999999999999" hidden="1" x14ac:dyDescent="0.2"/>
    <row r="54807" ht="10.199999999999999" hidden="1" x14ac:dyDescent="0.2"/>
    <row r="54808" ht="10.199999999999999" hidden="1" x14ac:dyDescent="0.2"/>
    <row r="54809" ht="10.199999999999999" hidden="1" x14ac:dyDescent="0.2"/>
    <row r="54810" ht="10.199999999999999" hidden="1" x14ac:dyDescent="0.2"/>
    <row r="54811" ht="10.199999999999999" hidden="1" x14ac:dyDescent="0.2"/>
    <row r="54812" ht="10.199999999999999" hidden="1" x14ac:dyDescent="0.2"/>
    <row r="54813" ht="10.199999999999999" hidden="1" x14ac:dyDescent="0.2"/>
    <row r="54814" ht="10.199999999999999" hidden="1" x14ac:dyDescent="0.2"/>
    <row r="54815" ht="10.199999999999999" hidden="1" x14ac:dyDescent="0.2"/>
    <row r="54816" ht="10.199999999999999" hidden="1" x14ac:dyDescent="0.2"/>
    <row r="54817" ht="10.199999999999999" hidden="1" x14ac:dyDescent="0.2"/>
    <row r="54818" ht="10.199999999999999" hidden="1" x14ac:dyDescent="0.2"/>
    <row r="54819" ht="10.199999999999999" hidden="1" x14ac:dyDescent="0.2"/>
    <row r="54820" ht="10.199999999999999" hidden="1" x14ac:dyDescent="0.2"/>
    <row r="54821" ht="10.199999999999999" hidden="1" x14ac:dyDescent="0.2"/>
    <row r="54822" ht="10.199999999999999" hidden="1" x14ac:dyDescent="0.2"/>
    <row r="54823" ht="10.199999999999999" hidden="1" x14ac:dyDescent="0.2"/>
    <row r="54824" ht="10.199999999999999" hidden="1" x14ac:dyDescent="0.2"/>
    <row r="54825" ht="10.199999999999999" hidden="1" x14ac:dyDescent="0.2"/>
    <row r="54826" ht="10.199999999999999" hidden="1" x14ac:dyDescent="0.2"/>
    <row r="54827" ht="10.199999999999999" hidden="1" x14ac:dyDescent="0.2"/>
    <row r="54828" ht="10.199999999999999" hidden="1" x14ac:dyDescent="0.2"/>
    <row r="54829" ht="10.199999999999999" hidden="1" x14ac:dyDescent="0.2"/>
    <row r="54830" ht="10.199999999999999" hidden="1" x14ac:dyDescent="0.2"/>
    <row r="54831" ht="10.199999999999999" hidden="1" x14ac:dyDescent="0.2"/>
    <row r="54832" ht="10.199999999999999" hidden="1" x14ac:dyDescent="0.2"/>
    <row r="54833" ht="10.199999999999999" hidden="1" x14ac:dyDescent="0.2"/>
    <row r="54834" ht="10.199999999999999" hidden="1" x14ac:dyDescent="0.2"/>
    <row r="54835" ht="10.199999999999999" hidden="1" x14ac:dyDescent="0.2"/>
    <row r="54836" ht="10.199999999999999" hidden="1" x14ac:dyDescent="0.2"/>
    <row r="54837" ht="10.199999999999999" hidden="1" x14ac:dyDescent="0.2"/>
    <row r="54838" ht="10.199999999999999" hidden="1" x14ac:dyDescent="0.2"/>
    <row r="54839" ht="10.199999999999999" hidden="1" x14ac:dyDescent="0.2"/>
    <row r="54840" ht="10.199999999999999" hidden="1" x14ac:dyDescent="0.2"/>
    <row r="54841" ht="10.199999999999999" hidden="1" x14ac:dyDescent="0.2"/>
    <row r="54842" ht="10.199999999999999" hidden="1" x14ac:dyDescent="0.2"/>
    <row r="54843" ht="10.199999999999999" hidden="1" x14ac:dyDescent="0.2"/>
    <row r="54844" ht="10.199999999999999" hidden="1" x14ac:dyDescent="0.2"/>
    <row r="54845" ht="10.199999999999999" hidden="1" x14ac:dyDescent="0.2"/>
    <row r="54846" ht="10.199999999999999" hidden="1" x14ac:dyDescent="0.2"/>
    <row r="54847" ht="10.199999999999999" hidden="1" x14ac:dyDescent="0.2"/>
    <row r="54848" ht="10.199999999999999" hidden="1" x14ac:dyDescent="0.2"/>
    <row r="54849" ht="10.199999999999999" hidden="1" x14ac:dyDescent="0.2"/>
    <row r="54850" ht="10.199999999999999" hidden="1" x14ac:dyDescent="0.2"/>
    <row r="54851" ht="10.199999999999999" hidden="1" x14ac:dyDescent="0.2"/>
    <row r="54852" ht="10.199999999999999" hidden="1" x14ac:dyDescent="0.2"/>
    <row r="54853" ht="10.199999999999999" hidden="1" x14ac:dyDescent="0.2"/>
    <row r="54854" ht="10.199999999999999" hidden="1" x14ac:dyDescent="0.2"/>
    <row r="54855" ht="10.199999999999999" hidden="1" x14ac:dyDescent="0.2"/>
    <row r="54856" ht="10.199999999999999" hidden="1" x14ac:dyDescent="0.2"/>
    <row r="54857" ht="10.199999999999999" hidden="1" x14ac:dyDescent="0.2"/>
    <row r="54858" ht="10.199999999999999" hidden="1" x14ac:dyDescent="0.2"/>
    <row r="54859" ht="10.199999999999999" hidden="1" x14ac:dyDescent="0.2"/>
    <row r="54860" ht="10.199999999999999" hidden="1" x14ac:dyDescent="0.2"/>
    <row r="54861" ht="10.199999999999999" hidden="1" x14ac:dyDescent="0.2"/>
    <row r="54862" ht="10.199999999999999" hidden="1" x14ac:dyDescent="0.2"/>
    <row r="54863" ht="10.199999999999999" hidden="1" x14ac:dyDescent="0.2"/>
    <row r="54864" ht="10.199999999999999" hidden="1" x14ac:dyDescent="0.2"/>
    <row r="54865" ht="10.199999999999999" hidden="1" x14ac:dyDescent="0.2"/>
    <row r="54866" ht="10.199999999999999" hidden="1" x14ac:dyDescent="0.2"/>
    <row r="54867" ht="10.199999999999999" hidden="1" x14ac:dyDescent="0.2"/>
    <row r="54868" ht="10.199999999999999" hidden="1" x14ac:dyDescent="0.2"/>
    <row r="54869" ht="10.199999999999999" hidden="1" x14ac:dyDescent="0.2"/>
    <row r="54870" ht="10.199999999999999" hidden="1" x14ac:dyDescent="0.2"/>
    <row r="54871" ht="10.199999999999999" hidden="1" x14ac:dyDescent="0.2"/>
    <row r="54872" ht="10.199999999999999" hidden="1" x14ac:dyDescent="0.2"/>
    <row r="54873" ht="10.199999999999999" hidden="1" x14ac:dyDescent="0.2"/>
    <row r="54874" ht="10.199999999999999" hidden="1" x14ac:dyDescent="0.2"/>
    <row r="54875" ht="10.199999999999999" hidden="1" x14ac:dyDescent="0.2"/>
    <row r="54876" ht="10.199999999999999" hidden="1" x14ac:dyDescent="0.2"/>
    <row r="54877" ht="10.199999999999999" hidden="1" x14ac:dyDescent="0.2"/>
    <row r="54878" ht="10.199999999999999" hidden="1" x14ac:dyDescent="0.2"/>
    <row r="54879" ht="10.199999999999999" hidden="1" x14ac:dyDescent="0.2"/>
    <row r="54880" ht="10.199999999999999" hidden="1" x14ac:dyDescent="0.2"/>
    <row r="54881" ht="10.199999999999999" hidden="1" x14ac:dyDescent="0.2"/>
    <row r="54882" ht="10.199999999999999" hidden="1" x14ac:dyDescent="0.2"/>
    <row r="54883" ht="10.199999999999999" hidden="1" x14ac:dyDescent="0.2"/>
    <row r="54884" ht="10.199999999999999" hidden="1" x14ac:dyDescent="0.2"/>
    <row r="54885" ht="10.199999999999999" hidden="1" x14ac:dyDescent="0.2"/>
    <row r="54886" ht="10.199999999999999" hidden="1" x14ac:dyDescent="0.2"/>
    <row r="54887" ht="10.199999999999999" hidden="1" x14ac:dyDescent="0.2"/>
    <row r="54888" ht="10.199999999999999" hidden="1" x14ac:dyDescent="0.2"/>
    <row r="54889" ht="10.199999999999999" hidden="1" x14ac:dyDescent="0.2"/>
    <row r="54890" ht="10.199999999999999" hidden="1" x14ac:dyDescent="0.2"/>
    <row r="54891" ht="10.199999999999999" hidden="1" x14ac:dyDescent="0.2"/>
    <row r="54892" ht="10.199999999999999" hidden="1" x14ac:dyDescent="0.2"/>
    <row r="54893" ht="10.199999999999999" hidden="1" x14ac:dyDescent="0.2"/>
    <row r="54894" ht="10.199999999999999" hidden="1" x14ac:dyDescent="0.2"/>
    <row r="54895" ht="10.199999999999999" hidden="1" x14ac:dyDescent="0.2"/>
    <row r="54896" ht="10.199999999999999" hidden="1" x14ac:dyDescent="0.2"/>
    <row r="54897" ht="10.199999999999999" hidden="1" x14ac:dyDescent="0.2"/>
    <row r="54898" ht="10.199999999999999" hidden="1" x14ac:dyDescent="0.2"/>
    <row r="54899" ht="10.199999999999999" hidden="1" x14ac:dyDescent="0.2"/>
    <row r="54900" ht="10.199999999999999" hidden="1" x14ac:dyDescent="0.2"/>
    <row r="54901" ht="10.199999999999999" hidden="1" x14ac:dyDescent="0.2"/>
    <row r="54902" ht="10.199999999999999" hidden="1" x14ac:dyDescent="0.2"/>
    <row r="54903" ht="10.199999999999999" hidden="1" x14ac:dyDescent="0.2"/>
    <row r="54904" ht="10.199999999999999" hidden="1" x14ac:dyDescent="0.2"/>
    <row r="54905" ht="10.199999999999999" hidden="1" x14ac:dyDescent="0.2"/>
    <row r="54906" ht="10.199999999999999" hidden="1" x14ac:dyDescent="0.2"/>
    <row r="54907" ht="10.199999999999999" hidden="1" x14ac:dyDescent="0.2"/>
    <row r="54908" ht="10.199999999999999" hidden="1" x14ac:dyDescent="0.2"/>
    <row r="54909" ht="10.199999999999999" hidden="1" x14ac:dyDescent="0.2"/>
    <row r="54910" ht="10.199999999999999" hidden="1" x14ac:dyDescent="0.2"/>
    <row r="54911" ht="10.199999999999999" hidden="1" x14ac:dyDescent="0.2"/>
    <row r="54912" ht="10.199999999999999" hidden="1" x14ac:dyDescent="0.2"/>
    <row r="54913" ht="10.199999999999999" hidden="1" x14ac:dyDescent="0.2"/>
    <row r="54914" ht="10.199999999999999" hidden="1" x14ac:dyDescent="0.2"/>
    <row r="54915" ht="10.199999999999999" hidden="1" x14ac:dyDescent="0.2"/>
    <row r="54916" ht="10.199999999999999" hidden="1" x14ac:dyDescent="0.2"/>
    <row r="54917" ht="10.199999999999999" hidden="1" x14ac:dyDescent="0.2"/>
    <row r="54918" ht="10.199999999999999" hidden="1" x14ac:dyDescent="0.2"/>
    <row r="54919" ht="10.199999999999999" hidden="1" x14ac:dyDescent="0.2"/>
    <row r="54920" ht="10.199999999999999" hidden="1" x14ac:dyDescent="0.2"/>
    <row r="54921" ht="10.199999999999999" hidden="1" x14ac:dyDescent="0.2"/>
    <row r="54922" ht="10.199999999999999" hidden="1" x14ac:dyDescent="0.2"/>
    <row r="54923" ht="10.199999999999999" hidden="1" x14ac:dyDescent="0.2"/>
    <row r="54924" ht="10.199999999999999" hidden="1" x14ac:dyDescent="0.2"/>
    <row r="54925" ht="10.199999999999999" hidden="1" x14ac:dyDescent="0.2"/>
    <row r="54926" ht="10.199999999999999" hidden="1" x14ac:dyDescent="0.2"/>
    <row r="54927" ht="10.199999999999999" hidden="1" x14ac:dyDescent="0.2"/>
    <row r="54928" ht="10.199999999999999" hidden="1" x14ac:dyDescent="0.2"/>
    <row r="54929" ht="10.199999999999999" hidden="1" x14ac:dyDescent="0.2"/>
    <row r="54930" ht="10.199999999999999" hidden="1" x14ac:dyDescent="0.2"/>
    <row r="54931" ht="10.199999999999999" hidden="1" x14ac:dyDescent="0.2"/>
    <row r="54932" ht="10.199999999999999" hidden="1" x14ac:dyDescent="0.2"/>
    <row r="54933" ht="10.199999999999999" hidden="1" x14ac:dyDescent="0.2"/>
    <row r="54934" ht="10.199999999999999" hidden="1" x14ac:dyDescent="0.2"/>
    <row r="54935" ht="10.199999999999999" hidden="1" x14ac:dyDescent="0.2"/>
    <row r="54936" ht="10.199999999999999" hidden="1" x14ac:dyDescent="0.2"/>
    <row r="54937" ht="10.199999999999999" hidden="1" x14ac:dyDescent="0.2"/>
    <row r="54938" ht="10.199999999999999" hidden="1" x14ac:dyDescent="0.2"/>
    <row r="54939" ht="10.199999999999999" hidden="1" x14ac:dyDescent="0.2"/>
    <row r="54940" ht="10.199999999999999" hidden="1" x14ac:dyDescent="0.2"/>
    <row r="54941" ht="10.199999999999999" hidden="1" x14ac:dyDescent="0.2"/>
    <row r="54942" ht="10.199999999999999" hidden="1" x14ac:dyDescent="0.2"/>
    <row r="54943" ht="10.199999999999999" hidden="1" x14ac:dyDescent="0.2"/>
    <row r="54944" ht="10.199999999999999" hidden="1" x14ac:dyDescent="0.2"/>
    <row r="54945" ht="10.199999999999999" hidden="1" x14ac:dyDescent="0.2"/>
    <row r="54946" ht="10.199999999999999" hidden="1" x14ac:dyDescent="0.2"/>
    <row r="54947" ht="10.199999999999999" hidden="1" x14ac:dyDescent="0.2"/>
    <row r="54948" ht="10.199999999999999" hidden="1" x14ac:dyDescent="0.2"/>
    <row r="54949" ht="10.199999999999999" hidden="1" x14ac:dyDescent="0.2"/>
    <row r="54950" ht="10.199999999999999" hidden="1" x14ac:dyDescent="0.2"/>
    <row r="54951" ht="10.199999999999999" hidden="1" x14ac:dyDescent="0.2"/>
    <row r="54952" ht="10.199999999999999" hidden="1" x14ac:dyDescent="0.2"/>
    <row r="54953" ht="10.199999999999999" hidden="1" x14ac:dyDescent="0.2"/>
    <row r="54954" ht="10.199999999999999" hidden="1" x14ac:dyDescent="0.2"/>
    <row r="54955" ht="10.199999999999999" hidden="1" x14ac:dyDescent="0.2"/>
    <row r="54956" ht="10.199999999999999" hidden="1" x14ac:dyDescent="0.2"/>
    <row r="54957" ht="10.199999999999999" hidden="1" x14ac:dyDescent="0.2"/>
    <row r="54958" ht="10.199999999999999" hidden="1" x14ac:dyDescent="0.2"/>
    <row r="54959" ht="10.199999999999999" hidden="1" x14ac:dyDescent="0.2"/>
    <row r="54960" ht="10.199999999999999" hidden="1" x14ac:dyDescent="0.2"/>
    <row r="54961" ht="10.199999999999999" hidden="1" x14ac:dyDescent="0.2"/>
    <row r="54962" ht="10.199999999999999" hidden="1" x14ac:dyDescent="0.2"/>
    <row r="54963" ht="10.199999999999999" hidden="1" x14ac:dyDescent="0.2"/>
    <row r="54964" ht="10.199999999999999" hidden="1" x14ac:dyDescent="0.2"/>
    <row r="54965" ht="10.199999999999999" hidden="1" x14ac:dyDescent="0.2"/>
    <row r="54966" ht="10.199999999999999" hidden="1" x14ac:dyDescent="0.2"/>
    <row r="54967" ht="10.199999999999999" hidden="1" x14ac:dyDescent="0.2"/>
    <row r="54968" ht="10.199999999999999" hidden="1" x14ac:dyDescent="0.2"/>
    <row r="54969" ht="10.199999999999999" hidden="1" x14ac:dyDescent="0.2"/>
    <row r="54970" ht="10.199999999999999" hidden="1" x14ac:dyDescent="0.2"/>
    <row r="54971" ht="10.199999999999999" hidden="1" x14ac:dyDescent="0.2"/>
    <row r="54972" ht="10.199999999999999" hidden="1" x14ac:dyDescent="0.2"/>
    <row r="54973" ht="10.199999999999999" hidden="1" x14ac:dyDescent="0.2"/>
    <row r="54974" ht="10.199999999999999" hidden="1" x14ac:dyDescent="0.2"/>
    <row r="54975" ht="10.199999999999999" hidden="1" x14ac:dyDescent="0.2"/>
    <row r="54976" ht="10.199999999999999" hidden="1" x14ac:dyDescent="0.2"/>
    <row r="54977" ht="10.199999999999999" hidden="1" x14ac:dyDescent="0.2"/>
    <row r="54978" ht="10.199999999999999" hidden="1" x14ac:dyDescent="0.2"/>
    <row r="54979" ht="10.199999999999999" hidden="1" x14ac:dyDescent="0.2"/>
    <row r="54980" ht="10.199999999999999" hidden="1" x14ac:dyDescent="0.2"/>
    <row r="54981" ht="10.199999999999999" hidden="1" x14ac:dyDescent="0.2"/>
    <row r="54982" ht="10.199999999999999" hidden="1" x14ac:dyDescent="0.2"/>
    <row r="54983" ht="10.199999999999999" hidden="1" x14ac:dyDescent="0.2"/>
    <row r="54984" ht="10.199999999999999" hidden="1" x14ac:dyDescent="0.2"/>
    <row r="54985" ht="10.199999999999999" hidden="1" x14ac:dyDescent="0.2"/>
    <row r="54986" ht="10.199999999999999" hidden="1" x14ac:dyDescent="0.2"/>
    <row r="54987" ht="10.199999999999999" hidden="1" x14ac:dyDescent="0.2"/>
    <row r="54988" ht="10.199999999999999" hidden="1" x14ac:dyDescent="0.2"/>
    <row r="54989" ht="10.199999999999999" hidden="1" x14ac:dyDescent="0.2"/>
    <row r="54990" ht="10.199999999999999" hidden="1" x14ac:dyDescent="0.2"/>
    <row r="54991" ht="10.199999999999999" hidden="1" x14ac:dyDescent="0.2"/>
    <row r="54992" ht="10.199999999999999" hidden="1" x14ac:dyDescent="0.2"/>
    <row r="54993" ht="10.199999999999999" hidden="1" x14ac:dyDescent="0.2"/>
    <row r="54994" ht="10.199999999999999" hidden="1" x14ac:dyDescent="0.2"/>
    <row r="54995" ht="10.199999999999999" hidden="1" x14ac:dyDescent="0.2"/>
    <row r="54996" ht="10.199999999999999" hidden="1" x14ac:dyDescent="0.2"/>
    <row r="54997" ht="10.199999999999999" hidden="1" x14ac:dyDescent="0.2"/>
    <row r="54998" ht="10.199999999999999" hidden="1" x14ac:dyDescent="0.2"/>
    <row r="54999" ht="10.199999999999999" hidden="1" x14ac:dyDescent="0.2"/>
    <row r="55000" ht="10.199999999999999" hidden="1" x14ac:dyDescent="0.2"/>
    <row r="55001" ht="10.199999999999999" hidden="1" x14ac:dyDescent="0.2"/>
    <row r="55002" ht="10.199999999999999" hidden="1" x14ac:dyDescent="0.2"/>
    <row r="55003" ht="10.199999999999999" hidden="1" x14ac:dyDescent="0.2"/>
    <row r="55004" ht="10.199999999999999" hidden="1" x14ac:dyDescent="0.2"/>
    <row r="55005" ht="10.199999999999999" hidden="1" x14ac:dyDescent="0.2"/>
    <row r="55006" ht="10.199999999999999" hidden="1" x14ac:dyDescent="0.2"/>
    <row r="55007" ht="10.199999999999999" hidden="1" x14ac:dyDescent="0.2"/>
    <row r="55008" ht="10.199999999999999" hidden="1" x14ac:dyDescent="0.2"/>
    <row r="55009" ht="10.199999999999999" hidden="1" x14ac:dyDescent="0.2"/>
    <row r="55010" ht="10.199999999999999" hidden="1" x14ac:dyDescent="0.2"/>
    <row r="55011" ht="10.199999999999999" hidden="1" x14ac:dyDescent="0.2"/>
    <row r="55012" ht="10.199999999999999" hidden="1" x14ac:dyDescent="0.2"/>
    <row r="55013" ht="10.199999999999999" hidden="1" x14ac:dyDescent="0.2"/>
    <row r="55014" ht="10.199999999999999" hidden="1" x14ac:dyDescent="0.2"/>
    <row r="55015" ht="10.199999999999999" hidden="1" x14ac:dyDescent="0.2"/>
    <row r="55016" ht="10.199999999999999" hidden="1" x14ac:dyDescent="0.2"/>
    <row r="55017" ht="10.199999999999999" hidden="1" x14ac:dyDescent="0.2"/>
    <row r="55018" ht="10.199999999999999" hidden="1" x14ac:dyDescent="0.2"/>
    <row r="55019" ht="10.199999999999999" hidden="1" x14ac:dyDescent="0.2"/>
    <row r="55020" ht="10.199999999999999" hidden="1" x14ac:dyDescent="0.2"/>
    <row r="55021" ht="10.199999999999999" hidden="1" x14ac:dyDescent="0.2"/>
    <row r="55022" ht="10.199999999999999" hidden="1" x14ac:dyDescent="0.2"/>
    <row r="55023" ht="10.199999999999999" hidden="1" x14ac:dyDescent="0.2"/>
    <row r="55024" ht="10.199999999999999" hidden="1" x14ac:dyDescent="0.2"/>
    <row r="55025" ht="10.199999999999999" hidden="1" x14ac:dyDescent="0.2"/>
    <row r="55026" ht="10.199999999999999" hidden="1" x14ac:dyDescent="0.2"/>
    <row r="55027" ht="10.199999999999999" hidden="1" x14ac:dyDescent="0.2"/>
    <row r="55028" ht="10.199999999999999" hidden="1" x14ac:dyDescent="0.2"/>
    <row r="55029" ht="10.199999999999999" hidden="1" x14ac:dyDescent="0.2"/>
    <row r="55030" ht="10.199999999999999" hidden="1" x14ac:dyDescent="0.2"/>
    <row r="55031" ht="10.199999999999999" hidden="1" x14ac:dyDescent="0.2"/>
    <row r="55032" ht="10.199999999999999" hidden="1" x14ac:dyDescent="0.2"/>
    <row r="55033" ht="10.199999999999999" hidden="1" x14ac:dyDescent="0.2"/>
    <row r="55034" ht="10.199999999999999" hidden="1" x14ac:dyDescent="0.2"/>
    <row r="55035" ht="10.199999999999999" hidden="1" x14ac:dyDescent="0.2"/>
    <row r="55036" ht="10.199999999999999" hidden="1" x14ac:dyDescent="0.2"/>
    <row r="55037" ht="10.199999999999999" hidden="1" x14ac:dyDescent="0.2"/>
    <row r="55038" ht="10.199999999999999" hidden="1" x14ac:dyDescent="0.2"/>
    <row r="55039" ht="10.199999999999999" hidden="1" x14ac:dyDescent="0.2"/>
    <row r="55040" ht="10.199999999999999" hidden="1" x14ac:dyDescent="0.2"/>
    <row r="55041" ht="10.199999999999999" hidden="1" x14ac:dyDescent="0.2"/>
    <row r="55042" ht="10.199999999999999" hidden="1" x14ac:dyDescent="0.2"/>
    <row r="55043" ht="10.199999999999999" hidden="1" x14ac:dyDescent="0.2"/>
    <row r="55044" ht="10.199999999999999" hidden="1" x14ac:dyDescent="0.2"/>
    <row r="55045" ht="10.199999999999999" hidden="1" x14ac:dyDescent="0.2"/>
    <row r="55046" ht="10.199999999999999" hidden="1" x14ac:dyDescent="0.2"/>
    <row r="55047" ht="10.199999999999999" hidden="1" x14ac:dyDescent="0.2"/>
    <row r="55048" ht="10.199999999999999" hidden="1" x14ac:dyDescent="0.2"/>
    <row r="55049" ht="10.199999999999999" hidden="1" x14ac:dyDescent="0.2"/>
    <row r="55050" ht="10.199999999999999" hidden="1" x14ac:dyDescent="0.2"/>
    <row r="55051" ht="10.199999999999999" hidden="1" x14ac:dyDescent="0.2"/>
    <row r="55052" ht="10.199999999999999" hidden="1" x14ac:dyDescent="0.2"/>
    <row r="55053" ht="10.199999999999999" hidden="1" x14ac:dyDescent="0.2"/>
    <row r="55054" ht="10.199999999999999" hidden="1" x14ac:dyDescent="0.2"/>
    <row r="55055" ht="10.199999999999999" hidden="1" x14ac:dyDescent="0.2"/>
    <row r="55056" ht="10.199999999999999" hidden="1" x14ac:dyDescent="0.2"/>
    <row r="55057" ht="10.199999999999999" hidden="1" x14ac:dyDescent="0.2"/>
    <row r="55058" ht="10.199999999999999" hidden="1" x14ac:dyDescent="0.2"/>
    <row r="55059" ht="10.199999999999999" hidden="1" x14ac:dyDescent="0.2"/>
    <row r="55060" ht="10.199999999999999" hidden="1" x14ac:dyDescent="0.2"/>
    <row r="55061" ht="10.199999999999999" hidden="1" x14ac:dyDescent="0.2"/>
    <row r="55062" ht="10.199999999999999" hidden="1" x14ac:dyDescent="0.2"/>
    <row r="55063" ht="10.199999999999999" hidden="1" x14ac:dyDescent="0.2"/>
    <row r="55064" ht="10.199999999999999" hidden="1" x14ac:dyDescent="0.2"/>
    <row r="55065" ht="10.199999999999999" hidden="1" x14ac:dyDescent="0.2"/>
    <row r="55066" ht="10.199999999999999" hidden="1" x14ac:dyDescent="0.2"/>
    <row r="55067" ht="10.199999999999999" hidden="1" x14ac:dyDescent="0.2"/>
    <row r="55068" ht="10.199999999999999" hidden="1" x14ac:dyDescent="0.2"/>
    <row r="55069" ht="10.199999999999999" hidden="1" x14ac:dyDescent="0.2"/>
    <row r="55070" ht="10.199999999999999" hidden="1" x14ac:dyDescent="0.2"/>
    <row r="55071" ht="10.199999999999999" hidden="1" x14ac:dyDescent="0.2"/>
    <row r="55072" ht="10.199999999999999" hidden="1" x14ac:dyDescent="0.2"/>
    <row r="55073" ht="10.199999999999999" hidden="1" x14ac:dyDescent="0.2"/>
    <row r="55074" ht="10.199999999999999" hidden="1" x14ac:dyDescent="0.2"/>
    <row r="55075" ht="10.199999999999999" hidden="1" x14ac:dyDescent="0.2"/>
    <row r="55076" ht="10.199999999999999" hidden="1" x14ac:dyDescent="0.2"/>
    <row r="55077" ht="10.199999999999999" hidden="1" x14ac:dyDescent="0.2"/>
    <row r="55078" ht="10.199999999999999" hidden="1" x14ac:dyDescent="0.2"/>
    <row r="55079" ht="10.199999999999999" hidden="1" x14ac:dyDescent="0.2"/>
    <row r="55080" ht="10.199999999999999" hidden="1" x14ac:dyDescent="0.2"/>
    <row r="55081" ht="10.199999999999999" hidden="1" x14ac:dyDescent="0.2"/>
    <row r="55082" ht="10.199999999999999" hidden="1" x14ac:dyDescent="0.2"/>
    <row r="55083" ht="10.199999999999999" hidden="1" x14ac:dyDescent="0.2"/>
    <row r="55084" ht="10.199999999999999" hidden="1" x14ac:dyDescent="0.2"/>
    <row r="55085" ht="10.199999999999999" hidden="1" x14ac:dyDescent="0.2"/>
    <row r="55086" ht="10.199999999999999" hidden="1" x14ac:dyDescent="0.2"/>
    <row r="55087" ht="10.199999999999999" hidden="1" x14ac:dyDescent="0.2"/>
    <row r="55088" ht="10.199999999999999" hidden="1" x14ac:dyDescent="0.2"/>
    <row r="55089" ht="10.199999999999999" hidden="1" x14ac:dyDescent="0.2"/>
    <row r="55090" ht="10.199999999999999" hidden="1" x14ac:dyDescent="0.2"/>
    <row r="55091" ht="10.199999999999999" hidden="1" x14ac:dyDescent="0.2"/>
    <row r="55092" ht="10.199999999999999" hidden="1" x14ac:dyDescent="0.2"/>
    <row r="55093" ht="10.199999999999999" hidden="1" x14ac:dyDescent="0.2"/>
    <row r="55094" ht="10.199999999999999" hidden="1" x14ac:dyDescent="0.2"/>
    <row r="55095" ht="10.199999999999999" hidden="1" x14ac:dyDescent="0.2"/>
    <row r="55096" ht="10.199999999999999" hidden="1" x14ac:dyDescent="0.2"/>
    <row r="55097" ht="10.199999999999999" hidden="1" x14ac:dyDescent="0.2"/>
    <row r="55098" ht="10.199999999999999" hidden="1" x14ac:dyDescent="0.2"/>
    <row r="55099" ht="10.199999999999999" hidden="1" x14ac:dyDescent="0.2"/>
    <row r="55100" ht="10.199999999999999" hidden="1" x14ac:dyDescent="0.2"/>
    <row r="55101" ht="10.199999999999999" hidden="1" x14ac:dyDescent="0.2"/>
    <row r="55102" ht="10.199999999999999" hidden="1" x14ac:dyDescent="0.2"/>
    <row r="55103" ht="10.199999999999999" hidden="1" x14ac:dyDescent="0.2"/>
    <row r="55104" ht="10.199999999999999" hidden="1" x14ac:dyDescent="0.2"/>
    <row r="55105" ht="10.199999999999999" hidden="1" x14ac:dyDescent="0.2"/>
    <row r="55106" ht="10.199999999999999" hidden="1" x14ac:dyDescent="0.2"/>
    <row r="55107" ht="10.199999999999999" hidden="1" x14ac:dyDescent="0.2"/>
    <row r="55108" ht="10.199999999999999" hidden="1" x14ac:dyDescent="0.2"/>
    <row r="55109" ht="10.199999999999999" hidden="1" x14ac:dyDescent="0.2"/>
    <row r="55110" ht="10.199999999999999" hidden="1" x14ac:dyDescent="0.2"/>
    <row r="55111" ht="10.199999999999999" hidden="1" x14ac:dyDescent="0.2"/>
    <row r="55112" ht="10.199999999999999" hidden="1" x14ac:dyDescent="0.2"/>
    <row r="55113" ht="10.199999999999999" hidden="1" x14ac:dyDescent="0.2"/>
    <row r="55114" ht="10.199999999999999" hidden="1" x14ac:dyDescent="0.2"/>
    <row r="55115" ht="10.199999999999999" hidden="1" x14ac:dyDescent="0.2"/>
    <row r="55116" ht="10.199999999999999" hidden="1" x14ac:dyDescent="0.2"/>
    <row r="55117" ht="10.199999999999999" hidden="1" x14ac:dyDescent="0.2"/>
    <row r="55118" ht="10.199999999999999" hidden="1" x14ac:dyDescent="0.2"/>
    <row r="55119" ht="10.199999999999999" hidden="1" x14ac:dyDescent="0.2"/>
    <row r="55120" ht="10.199999999999999" hidden="1" x14ac:dyDescent="0.2"/>
    <row r="55121" ht="10.199999999999999" hidden="1" x14ac:dyDescent="0.2"/>
    <row r="55122" ht="10.199999999999999" hidden="1" x14ac:dyDescent="0.2"/>
    <row r="55123" ht="10.199999999999999" hidden="1" x14ac:dyDescent="0.2"/>
    <row r="55124" ht="10.199999999999999" hidden="1" x14ac:dyDescent="0.2"/>
    <row r="55125" ht="10.199999999999999" hidden="1" x14ac:dyDescent="0.2"/>
    <row r="55126" ht="10.199999999999999" hidden="1" x14ac:dyDescent="0.2"/>
    <row r="55127" ht="10.199999999999999" hidden="1" x14ac:dyDescent="0.2"/>
    <row r="55128" ht="10.199999999999999" hidden="1" x14ac:dyDescent="0.2"/>
    <row r="55129" ht="10.199999999999999" hidden="1" x14ac:dyDescent="0.2"/>
    <row r="55130" ht="10.199999999999999" hidden="1" x14ac:dyDescent="0.2"/>
    <row r="55131" ht="10.199999999999999" hidden="1" x14ac:dyDescent="0.2"/>
    <row r="55132" ht="10.199999999999999" hidden="1" x14ac:dyDescent="0.2"/>
    <row r="55133" ht="10.199999999999999" hidden="1" x14ac:dyDescent="0.2"/>
    <row r="55134" ht="10.199999999999999" hidden="1" x14ac:dyDescent="0.2"/>
    <row r="55135" ht="10.199999999999999" hidden="1" x14ac:dyDescent="0.2"/>
    <row r="55136" ht="10.199999999999999" hidden="1" x14ac:dyDescent="0.2"/>
    <row r="55137" ht="10.199999999999999" hidden="1" x14ac:dyDescent="0.2"/>
    <row r="55138" ht="10.199999999999999" hidden="1" x14ac:dyDescent="0.2"/>
    <row r="55139" ht="10.199999999999999" hidden="1" x14ac:dyDescent="0.2"/>
    <row r="55140" ht="10.199999999999999" hidden="1" x14ac:dyDescent="0.2"/>
    <row r="55141" ht="10.199999999999999" hidden="1" x14ac:dyDescent="0.2"/>
    <row r="55142" ht="10.199999999999999" hidden="1" x14ac:dyDescent="0.2"/>
    <row r="55143" ht="10.199999999999999" hidden="1" x14ac:dyDescent="0.2"/>
    <row r="55144" ht="10.199999999999999" hidden="1" x14ac:dyDescent="0.2"/>
    <row r="55145" ht="10.199999999999999" hidden="1" x14ac:dyDescent="0.2"/>
    <row r="55146" ht="10.199999999999999" hidden="1" x14ac:dyDescent="0.2"/>
    <row r="55147" ht="10.199999999999999" hidden="1" x14ac:dyDescent="0.2"/>
    <row r="55148" ht="10.199999999999999" hidden="1" x14ac:dyDescent="0.2"/>
    <row r="55149" ht="10.199999999999999" hidden="1" x14ac:dyDescent="0.2"/>
    <row r="55150" ht="10.199999999999999" hidden="1" x14ac:dyDescent="0.2"/>
    <row r="55151" ht="10.199999999999999" hidden="1" x14ac:dyDescent="0.2"/>
    <row r="55152" ht="10.199999999999999" hidden="1" x14ac:dyDescent="0.2"/>
    <row r="55153" ht="10.199999999999999" hidden="1" x14ac:dyDescent="0.2"/>
    <row r="55154" ht="10.199999999999999" hidden="1" x14ac:dyDescent="0.2"/>
    <row r="55155" ht="10.199999999999999" hidden="1" x14ac:dyDescent="0.2"/>
    <row r="55156" ht="10.199999999999999" hidden="1" x14ac:dyDescent="0.2"/>
    <row r="55157" ht="10.199999999999999" hidden="1" x14ac:dyDescent="0.2"/>
    <row r="55158" ht="10.199999999999999" hidden="1" x14ac:dyDescent="0.2"/>
    <row r="55159" ht="10.199999999999999" hidden="1" x14ac:dyDescent="0.2"/>
    <row r="55160" ht="10.199999999999999" hidden="1" x14ac:dyDescent="0.2"/>
    <row r="55161" ht="10.199999999999999" hidden="1" x14ac:dyDescent="0.2"/>
    <row r="55162" ht="10.199999999999999" hidden="1" x14ac:dyDescent="0.2"/>
    <row r="55163" ht="10.199999999999999" hidden="1" x14ac:dyDescent="0.2"/>
    <row r="55164" ht="10.199999999999999" hidden="1" x14ac:dyDescent="0.2"/>
    <row r="55165" ht="10.199999999999999" hidden="1" x14ac:dyDescent="0.2"/>
    <row r="55166" ht="10.199999999999999" hidden="1" x14ac:dyDescent="0.2"/>
    <row r="55167" ht="10.199999999999999" hidden="1" x14ac:dyDescent="0.2"/>
    <row r="55168" ht="10.199999999999999" hidden="1" x14ac:dyDescent="0.2"/>
    <row r="55169" ht="10.199999999999999" hidden="1" x14ac:dyDescent="0.2"/>
    <row r="55170" ht="10.199999999999999" hidden="1" x14ac:dyDescent="0.2"/>
    <row r="55171" ht="10.199999999999999" hidden="1" x14ac:dyDescent="0.2"/>
    <row r="55172" ht="10.199999999999999" hidden="1" x14ac:dyDescent="0.2"/>
    <row r="55173" ht="10.199999999999999" hidden="1" x14ac:dyDescent="0.2"/>
    <row r="55174" ht="10.199999999999999" hidden="1" x14ac:dyDescent="0.2"/>
    <row r="55175" ht="10.199999999999999" hidden="1" x14ac:dyDescent="0.2"/>
    <row r="55176" ht="10.199999999999999" hidden="1" x14ac:dyDescent="0.2"/>
    <row r="55177" ht="10.199999999999999" hidden="1" x14ac:dyDescent="0.2"/>
    <row r="55178" ht="10.199999999999999" hidden="1" x14ac:dyDescent="0.2"/>
    <row r="55179" ht="10.199999999999999" hidden="1" x14ac:dyDescent="0.2"/>
    <row r="55180" ht="10.199999999999999" hidden="1" x14ac:dyDescent="0.2"/>
    <row r="55181" ht="10.199999999999999" hidden="1" x14ac:dyDescent="0.2"/>
    <row r="55182" ht="10.199999999999999" hidden="1" x14ac:dyDescent="0.2"/>
    <row r="55183" ht="10.199999999999999" hidden="1" x14ac:dyDescent="0.2"/>
    <row r="55184" ht="10.199999999999999" hidden="1" x14ac:dyDescent="0.2"/>
    <row r="55185" ht="10.199999999999999" hidden="1" x14ac:dyDescent="0.2"/>
    <row r="55186" ht="10.199999999999999" hidden="1" x14ac:dyDescent="0.2"/>
    <row r="55187" ht="10.199999999999999" hidden="1" x14ac:dyDescent="0.2"/>
    <row r="55188" ht="10.199999999999999" hidden="1" x14ac:dyDescent="0.2"/>
    <row r="55189" ht="10.199999999999999" hidden="1" x14ac:dyDescent="0.2"/>
    <row r="55190" ht="10.199999999999999" hidden="1" x14ac:dyDescent="0.2"/>
    <row r="55191" ht="10.199999999999999" hidden="1" x14ac:dyDescent="0.2"/>
    <row r="55192" ht="10.199999999999999" hidden="1" x14ac:dyDescent="0.2"/>
    <row r="55193" ht="10.199999999999999" hidden="1" x14ac:dyDescent="0.2"/>
    <row r="55194" ht="10.199999999999999" hidden="1" x14ac:dyDescent="0.2"/>
    <row r="55195" ht="10.199999999999999" hidden="1" x14ac:dyDescent="0.2"/>
    <row r="55196" ht="10.199999999999999" hidden="1" x14ac:dyDescent="0.2"/>
    <row r="55197" ht="10.199999999999999" hidden="1" x14ac:dyDescent="0.2"/>
    <row r="55198" ht="10.199999999999999" hidden="1" x14ac:dyDescent="0.2"/>
    <row r="55199" ht="10.199999999999999" hidden="1" x14ac:dyDescent="0.2"/>
    <row r="55200" ht="10.199999999999999" hidden="1" x14ac:dyDescent="0.2"/>
    <row r="55201" ht="10.199999999999999" hidden="1" x14ac:dyDescent="0.2"/>
    <row r="55202" ht="10.199999999999999" hidden="1" x14ac:dyDescent="0.2"/>
    <row r="55203" ht="10.199999999999999" hidden="1" x14ac:dyDescent="0.2"/>
    <row r="55204" ht="10.199999999999999" hidden="1" x14ac:dyDescent="0.2"/>
    <row r="55205" ht="10.199999999999999" hidden="1" x14ac:dyDescent="0.2"/>
    <row r="55206" ht="10.199999999999999" hidden="1" x14ac:dyDescent="0.2"/>
    <row r="55207" ht="10.199999999999999" hidden="1" x14ac:dyDescent="0.2"/>
    <row r="55208" ht="10.199999999999999" hidden="1" x14ac:dyDescent="0.2"/>
    <row r="55209" ht="10.199999999999999" hidden="1" x14ac:dyDescent="0.2"/>
    <row r="55210" ht="10.199999999999999" hidden="1" x14ac:dyDescent="0.2"/>
    <row r="55211" ht="10.199999999999999" hidden="1" x14ac:dyDescent="0.2"/>
    <row r="55212" ht="10.199999999999999" hidden="1" x14ac:dyDescent="0.2"/>
    <row r="55213" ht="10.199999999999999" hidden="1" x14ac:dyDescent="0.2"/>
    <row r="55214" ht="10.199999999999999" hidden="1" x14ac:dyDescent="0.2"/>
    <row r="55215" ht="10.199999999999999" hidden="1" x14ac:dyDescent="0.2"/>
    <row r="55216" ht="10.199999999999999" hidden="1" x14ac:dyDescent="0.2"/>
    <row r="55217" ht="10.199999999999999" hidden="1" x14ac:dyDescent="0.2"/>
    <row r="55218" ht="10.199999999999999" hidden="1" x14ac:dyDescent="0.2"/>
    <row r="55219" ht="10.199999999999999" hidden="1" x14ac:dyDescent="0.2"/>
    <row r="55220" ht="10.199999999999999" hidden="1" x14ac:dyDescent="0.2"/>
    <row r="55221" ht="10.199999999999999" hidden="1" x14ac:dyDescent="0.2"/>
    <row r="55222" ht="10.199999999999999" hidden="1" x14ac:dyDescent="0.2"/>
    <row r="55223" ht="10.199999999999999" hidden="1" x14ac:dyDescent="0.2"/>
    <row r="55224" ht="10.199999999999999" hidden="1" x14ac:dyDescent="0.2"/>
    <row r="55225" ht="10.199999999999999" hidden="1" x14ac:dyDescent="0.2"/>
    <row r="55226" ht="10.199999999999999" hidden="1" x14ac:dyDescent="0.2"/>
    <row r="55227" ht="10.199999999999999" hidden="1" x14ac:dyDescent="0.2"/>
    <row r="55228" ht="10.199999999999999" hidden="1" x14ac:dyDescent="0.2"/>
    <row r="55229" ht="10.199999999999999" hidden="1" x14ac:dyDescent="0.2"/>
    <row r="55230" ht="10.199999999999999" hidden="1" x14ac:dyDescent="0.2"/>
    <row r="55231" ht="10.199999999999999" hidden="1" x14ac:dyDescent="0.2"/>
    <row r="55232" ht="10.199999999999999" hidden="1" x14ac:dyDescent="0.2"/>
    <row r="55233" ht="10.199999999999999" hidden="1" x14ac:dyDescent="0.2"/>
    <row r="55234" ht="10.199999999999999" hidden="1" x14ac:dyDescent="0.2"/>
    <row r="55235" ht="10.199999999999999" hidden="1" x14ac:dyDescent="0.2"/>
    <row r="55236" ht="10.199999999999999" hidden="1" x14ac:dyDescent="0.2"/>
    <row r="55237" ht="10.199999999999999" hidden="1" x14ac:dyDescent="0.2"/>
    <row r="55238" ht="10.199999999999999" hidden="1" x14ac:dyDescent="0.2"/>
    <row r="55239" ht="10.199999999999999" hidden="1" x14ac:dyDescent="0.2"/>
    <row r="55240" ht="10.199999999999999" hidden="1" x14ac:dyDescent="0.2"/>
    <row r="55241" ht="10.199999999999999" hidden="1" x14ac:dyDescent="0.2"/>
    <row r="55242" ht="10.199999999999999" hidden="1" x14ac:dyDescent="0.2"/>
    <row r="55243" ht="10.199999999999999" hidden="1" x14ac:dyDescent="0.2"/>
    <row r="55244" ht="10.199999999999999" hidden="1" x14ac:dyDescent="0.2"/>
    <row r="55245" ht="10.199999999999999" hidden="1" x14ac:dyDescent="0.2"/>
    <row r="55246" ht="10.199999999999999" hidden="1" x14ac:dyDescent="0.2"/>
    <row r="55247" ht="10.199999999999999" hidden="1" x14ac:dyDescent="0.2"/>
    <row r="55248" ht="10.199999999999999" hidden="1" x14ac:dyDescent="0.2"/>
    <row r="55249" ht="10.199999999999999" hidden="1" x14ac:dyDescent="0.2"/>
    <row r="55250" ht="10.199999999999999" hidden="1" x14ac:dyDescent="0.2"/>
    <row r="55251" ht="10.199999999999999" hidden="1" x14ac:dyDescent="0.2"/>
    <row r="55252" ht="10.199999999999999" hidden="1" x14ac:dyDescent="0.2"/>
    <row r="55253" ht="10.199999999999999" hidden="1" x14ac:dyDescent="0.2"/>
    <row r="55254" ht="10.199999999999999" hidden="1" x14ac:dyDescent="0.2"/>
    <row r="55255" ht="10.199999999999999" hidden="1" x14ac:dyDescent="0.2"/>
    <row r="55256" ht="10.199999999999999" hidden="1" x14ac:dyDescent="0.2"/>
    <row r="55257" ht="10.199999999999999" hidden="1" x14ac:dyDescent="0.2"/>
    <row r="55258" ht="10.199999999999999" hidden="1" x14ac:dyDescent="0.2"/>
    <row r="55259" ht="10.199999999999999" hidden="1" x14ac:dyDescent="0.2"/>
    <row r="55260" ht="10.199999999999999" hidden="1" x14ac:dyDescent="0.2"/>
    <row r="55261" ht="10.199999999999999" hidden="1" x14ac:dyDescent="0.2"/>
    <row r="55262" ht="10.199999999999999" hidden="1" x14ac:dyDescent="0.2"/>
    <row r="55263" ht="10.199999999999999" hidden="1" x14ac:dyDescent="0.2"/>
    <row r="55264" ht="10.199999999999999" hidden="1" x14ac:dyDescent="0.2"/>
    <row r="55265" ht="10.199999999999999" hidden="1" x14ac:dyDescent="0.2"/>
    <row r="55266" ht="10.199999999999999" hidden="1" x14ac:dyDescent="0.2"/>
    <row r="55267" ht="10.199999999999999" hidden="1" x14ac:dyDescent="0.2"/>
    <row r="55268" ht="10.199999999999999" hidden="1" x14ac:dyDescent="0.2"/>
    <row r="55269" ht="10.199999999999999" hidden="1" x14ac:dyDescent="0.2"/>
    <row r="55270" ht="10.199999999999999" hidden="1" x14ac:dyDescent="0.2"/>
    <row r="55271" ht="10.199999999999999" hidden="1" x14ac:dyDescent="0.2"/>
    <row r="55272" ht="10.199999999999999" hidden="1" x14ac:dyDescent="0.2"/>
    <row r="55273" ht="10.199999999999999" hidden="1" x14ac:dyDescent="0.2"/>
    <row r="55274" ht="10.199999999999999" hidden="1" x14ac:dyDescent="0.2"/>
    <row r="55275" ht="10.199999999999999" hidden="1" x14ac:dyDescent="0.2"/>
    <row r="55276" ht="10.199999999999999" hidden="1" x14ac:dyDescent="0.2"/>
    <row r="55277" ht="10.199999999999999" hidden="1" x14ac:dyDescent="0.2"/>
    <row r="55278" ht="10.199999999999999" hidden="1" x14ac:dyDescent="0.2"/>
    <row r="55279" ht="10.199999999999999" hidden="1" x14ac:dyDescent="0.2"/>
    <row r="55280" ht="10.199999999999999" hidden="1" x14ac:dyDescent="0.2"/>
    <row r="55281" ht="10.199999999999999" hidden="1" x14ac:dyDescent="0.2"/>
    <row r="55282" ht="10.199999999999999" hidden="1" x14ac:dyDescent="0.2"/>
    <row r="55283" ht="10.199999999999999" hidden="1" x14ac:dyDescent="0.2"/>
    <row r="55284" ht="10.199999999999999" hidden="1" x14ac:dyDescent="0.2"/>
    <row r="55285" ht="10.199999999999999" hidden="1" x14ac:dyDescent="0.2"/>
    <row r="55286" ht="10.199999999999999" hidden="1" x14ac:dyDescent="0.2"/>
    <row r="55287" ht="10.199999999999999" hidden="1" x14ac:dyDescent="0.2"/>
    <row r="55288" ht="10.199999999999999" hidden="1" x14ac:dyDescent="0.2"/>
    <row r="55289" ht="10.199999999999999" hidden="1" x14ac:dyDescent="0.2"/>
    <row r="55290" ht="10.199999999999999" hidden="1" x14ac:dyDescent="0.2"/>
    <row r="55291" ht="10.199999999999999" hidden="1" x14ac:dyDescent="0.2"/>
    <row r="55292" ht="10.199999999999999" hidden="1" x14ac:dyDescent="0.2"/>
    <row r="55293" ht="10.199999999999999" hidden="1" x14ac:dyDescent="0.2"/>
    <row r="55294" ht="10.199999999999999" hidden="1" x14ac:dyDescent="0.2"/>
    <row r="55295" ht="10.199999999999999" hidden="1" x14ac:dyDescent="0.2"/>
    <row r="55296" ht="10.199999999999999" hidden="1" x14ac:dyDescent="0.2"/>
    <row r="55297" ht="10.199999999999999" hidden="1" x14ac:dyDescent="0.2"/>
    <row r="55298" ht="10.199999999999999" hidden="1" x14ac:dyDescent="0.2"/>
    <row r="55299" ht="10.199999999999999" hidden="1" x14ac:dyDescent="0.2"/>
    <row r="55300" ht="10.199999999999999" hidden="1" x14ac:dyDescent="0.2"/>
    <row r="55301" ht="10.199999999999999" hidden="1" x14ac:dyDescent="0.2"/>
    <row r="55302" ht="10.199999999999999" hidden="1" x14ac:dyDescent="0.2"/>
    <row r="55303" ht="10.199999999999999" hidden="1" x14ac:dyDescent="0.2"/>
    <row r="55304" ht="10.199999999999999" hidden="1" x14ac:dyDescent="0.2"/>
    <row r="55305" ht="10.199999999999999" hidden="1" x14ac:dyDescent="0.2"/>
    <row r="55306" ht="10.199999999999999" hidden="1" x14ac:dyDescent="0.2"/>
    <row r="55307" ht="10.199999999999999" hidden="1" x14ac:dyDescent="0.2"/>
    <row r="55308" ht="10.199999999999999" hidden="1" x14ac:dyDescent="0.2"/>
    <row r="55309" ht="10.199999999999999" hidden="1" x14ac:dyDescent="0.2"/>
    <row r="55310" ht="10.199999999999999" hidden="1" x14ac:dyDescent="0.2"/>
    <row r="55311" ht="10.199999999999999" hidden="1" x14ac:dyDescent="0.2"/>
    <row r="55312" ht="10.199999999999999" hidden="1" x14ac:dyDescent="0.2"/>
    <row r="55313" ht="10.199999999999999" hidden="1" x14ac:dyDescent="0.2"/>
    <row r="55314" ht="10.199999999999999" hidden="1" x14ac:dyDescent="0.2"/>
    <row r="55315" ht="10.199999999999999" hidden="1" x14ac:dyDescent="0.2"/>
    <row r="55316" ht="10.199999999999999" hidden="1" x14ac:dyDescent="0.2"/>
    <row r="55317" ht="10.199999999999999" hidden="1" x14ac:dyDescent="0.2"/>
    <row r="55318" ht="10.199999999999999" hidden="1" x14ac:dyDescent="0.2"/>
    <row r="55319" ht="10.199999999999999" hidden="1" x14ac:dyDescent="0.2"/>
    <row r="55320" ht="10.199999999999999" hidden="1" x14ac:dyDescent="0.2"/>
    <row r="55321" ht="10.199999999999999" hidden="1" x14ac:dyDescent="0.2"/>
    <row r="55322" ht="10.199999999999999" hidden="1" x14ac:dyDescent="0.2"/>
    <row r="55323" ht="10.199999999999999" hidden="1" x14ac:dyDescent="0.2"/>
    <row r="55324" ht="10.199999999999999" hidden="1" x14ac:dyDescent="0.2"/>
    <row r="55325" ht="10.199999999999999" hidden="1" x14ac:dyDescent="0.2"/>
    <row r="55326" ht="10.199999999999999" hidden="1" x14ac:dyDescent="0.2"/>
    <row r="55327" ht="10.199999999999999" hidden="1" x14ac:dyDescent="0.2"/>
    <row r="55328" ht="10.199999999999999" hidden="1" x14ac:dyDescent="0.2"/>
    <row r="55329" ht="10.199999999999999" hidden="1" x14ac:dyDescent="0.2"/>
    <row r="55330" ht="10.199999999999999" hidden="1" x14ac:dyDescent="0.2"/>
    <row r="55331" ht="10.199999999999999" hidden="1" x14ac:dyDescent="0.2"/>
    <row r="55332" ht="10.199999999999999" hidden="1" x14ac:dyDescent="0.2"/>
    <row r="55333" ht="10.199999999999999" hidden="1" x14ac:dyDescent="0.2"/>
    <row r="55334" ht="10.199999999999999" hidden="1" x14ac:dyDescent="0.2"/>
    <row r="55335" ht="10.199999999999999" hidden="1" x14ac:dyDescent="0.2"/>
    <row r="55336" ht="10.199999999999999" hidden="1" x14ac:dyDescent="0.2"/>
    <row r="55337" ht="10.199999999999999" hidden="1" x14ac:dyDescent="0.2"/>
    <row r="55338" ht="10.199999999999999" hidden="1" x14ac:dyDescent="0.2"/>
    <row r="55339" ht="10.199999999999999" hidden="1" x14ac:dyDescent="0.2"/>
    <row r="55340" ht="10.199999999999999" hidden="1" x14ac:dyDescent="0.2"/>
    <row r="55341" ht="10.199999999999999" hidden="1" x14ac:dyDescent="0.2"/>
    <row r="55342" ht="10.199999999999999" hidden="1" x14ac:dyDescent="0.2"/>
    <row r="55343" ht="10.199999999999999" hidden="1" x14ac:dyDescent="0.2"/>
    <row r="55344" ht="10.199999999999999" hidden="1" x14ac:dyDescent="0.2"/>
    <row r="55345" ht="10.199999999999999" hidden="1" x14ac:dyDescent="0.2"/>
    <row r="55346" ht="10.199999999999999" hidden="1" x14ac:dyDescent="0.2"/>
    <row r="55347" ht="10.199999999999999" hidden="1" x14ac:dyDescent="0.2"/>
    <row r="55348" ht="10.199999999999999" hidden="1" x14ac:dyDescent="0.2"/>
    <row r="55349" ht="10.199999999999999" hidden="1" x14ac:dyDescent="0.2"/>
    <row r="55350" ht="10.199999999999999" hidden="1" x14ac:dyDescent="0.2"/>
    <row r="55351" ht="10.199999999999999" hidden="1" x14ac:dyDescent="0.2"/>
    <row r="55352" ht="10.199999999999999" hidden="1" x14ac:dyDescent="0.2"/>
    <row r="55353" ht="10.199999999999999" hidden="1" x14ac:dyDescent="0.2"/>
    <row r="55354" ht="10.199999999999999" hidden="1" x14ac:dyDescent="0.2"/>
    <row r="55355" ht="10.199999999999999" hidden="1" x14ac:dyDescent="0.2"/>
    <row r="55356" ht="10.199999999999999" hidden="1" x14ac:dyDescent="0.2"/>
    <row r="55357" ht="10.199999999999999" hidden="1" x14ac:dyDescent="0.2"/>
    <row r="55358" ht="10.199999999999999" hidden="1" x14ac:dyDescent="0.2"/>
    <row r="55359" ht="10.199999999999999" hidden="1" x14ac:dyDescent="0.2"/>
    <row r="55360" ht="10.199999999999999" hidden="1" x14ac:dyDescent="0.2"/>
    <row r="55361" ht="10.199999999999999" hidden="1" x14ac:dyDescent="0.2"/>
    <row r="55362" ht="10.199999999999999" hidden="1" x14ac:dyDescent="0.2"/>
    <row r="55363" ht="10.199999999999999" hidden="1" x14ac:dyDescent="0.2"/>
    <row r="55364" ht="10.199999999999999" hidden="1" x14ac:dyDescent="0.2"/>
    <row r="55365" ht="10.199999999999999" hidden="1" x14ac:dyDescent="0.2"/>
    <row r="55366" ht="10.199999999999999" hidden="1" x14ac:dyDescent="0.2"/>
    <row r="55367" ht="10.199999999999999" hidden="1" x14ac:dyDescent="0.2"/>
    <row r="55368" ht="10.199999999999999" hidden="1" x14ac:dyDescent="0.2"/>
    <row r="55369" ht="10.199999999999999" hidden="1" x14ac:dyDescent="0.2"/>
    <row r="55370" ht="10.199999999999999" hidden="1" x14ac:dyDescent="0.2"/>
    <row r="55371" ht="10.199999999999999" hidden="1" x14ac:dyDescent="0.2"/>
    <row r="55372" ht="10.199999999999999" hidden="1" x14ac:dyDescent="0.2"/>
    <row r="55373" ht="10.199999999999999" hidden="1" x14ac:dyDescent="0.2"/>
    <row r="55374" ht="10.199999999999999" hidden="1" x14ac:dyDescent="0.2"/>
    <row r="55375" ht="10.199999999999999" hidden="1" x14ac:dyDescent="0.2"/>
    <row r="55376" ht="10.199999999999999" hidden="1" x14ac:dyDescent="0.2"/>
    <row r="55377" ht="10.199999999999999" hidden="1" x14ac:dyDescent="0.2"/>
    <row r="55378" ht="10.199999999999999" hidden="1" x14ac:dyDescent="0.2"/>
    <row r="55379" ht="10.199999999999999" hidden="1" x14ac:dyDescent="0.2"/>
    <row r="55380" ht="10.199999999999999" hidden="1" x14ac:dyDescent="0.2"/>
    <row r="55381" ht="10.199999999999999" hidden="1" x14ac:dyDescent="0.2"/>
    <row r="55382" ht="10.199999999999999" hidden="1" x14ac:dyDescent="0.2"/>
    <row r="55383" ht="10.199999999999999" hidden="1" x14ac:dyDescent="0.2"/>
    <row r="55384" ht="10.199999999999999" hidden="1" x14ac:dyDescent="0.2"/>
    <row r="55385" ht="10.199999999999999" hidden="1" x14ac:dyDescent="0.2"/>
    <row r="55386" ht="10.199999999999999" hidden="1" x14ac:dyDescent="0.2"/>
    <row r="55387" ht="10.199999999999999" hidden="1" x14ac:dyDescent="0.2"/>
    <row r="55388" ht="10.199999999999999" hidden="1" x14ac:dyDescent="0.2"/>
    <row r="55389" ht="10.199999999999999" hidden="1" x14ac:dyDescent="0.2"/>
    <row r="55390" ht="10.199999999999999" hidden="1" x14ac:dyDescent="0.2"/>
    <row r="55391" ht="10.199999999999999" hidden="1" x14ac:dyDescent="0.2"/>
    <row r="55392" ht="10.199999999999999" hidden="1" x14ac:dyDescent="0.2"/>
    <row r="55393" ht="10.199999999999999" hidden="1" x14ac:dyDescent="0.2"/>
    <row r="55394" ht="10.199999999999999" hidden="1" x14ac:dyDescent="0.2"/>
    <row r="55395" ht="10.199999999999999" hidden="1" x14ac:dyDescent="0.2"/>
    <row r="55396" ht="10.199999999999999" hidden="1" x14ac:dyDescent="0.2"/>
    <row r="55397" ht="10.199999999999999" hidden="1" x14ac:dyDescent="0.2"/>
    <row r="55398" ht="10.199999999999999" hidden="1" x14ac:dyDescent="0.2"/>
    <row r="55399" ht="10.199999999999999" hidden="1" x14ac:dyDescent="0.2"/>
    <row r="55400" ht="10.199999999999999" hidden="1" x14ac:dyDescent="0.2"/>
    <row r="55401" ht="10.199999999999999" hidden="1" x14ac:dyDescent="0.2"/>
    <row r="55402" ht="10.199999999999999" hidden="1" x14ac:dyDescent="0.2"/>
    <row r="55403" ht="10.199999999999999" hidden="1" x14ac:dyDescent="0.2"/>
    <row r="55404" ht="10.199999999999999" hidden="1" x14ac:dyDescent="0.2"/>
    <row r="55405" ht="10.199999999999999" hidden="1" x14ac:dyDescent="0.2"/>
    <row r="55406" ht="10.199999999999999" hidden="1" x14ac:dyDescent="0.2"/>
    <row r="55407" ht="10.199999999999999" hidden="1" x14ac:dyDescent="0.2"/>
    <row r="55408" ht="10.199999999999999" hidden="1" x14ac:dyDescent="0.2"/>
    <row r="55409" ht="10.199999999999999" hidden="1" x14ac:dyDescent="0.2"/>
    <row r="55410" ht="10.199999999999999" hidden="1" x14ac:dyDescent="0.2"/>
    <row r="55411" ht="10.199999999999999" hidden="1" x14ac:dyDescent="0.2"/>
    <row r="55412" ht="10.199999999999999" hidden="1" x14ac:dyDescent="0.2"/>
    <row r="55413" ht="10.199999999999999" hidden="1" x14ac:dyDescent="0.2"/>
    <row r="55414" ht="10.199999999999999" hidden="1" x14ac:dyDescent="0.2"/>
    <row r="55415" ht="10.199999999999999" hidden="1" x14ac:dyDescent="0.2"/>
    <row r="55416" ht="10.199999999999999" hidden="1" x14ac:dyDescent="0.2"/>
    <row r="55417" ht="10.199999999999999" hidden="1" x14ac:dyDescent="0.2"/>
    <row r="55418" ht="10.199999999999999" hidden="1" x14ac:dyDescent="0.2"/>
    <row r="55419" ht="10.199999999999999" hidden="1" x14ac:dyDescent="0.2"/>
    <row r="55420" ht="10.199999999999999" hidden="1" x14ac:dyDescent="0.2"/>
    <row r="55421" ht="10.199999999999999" hidden="1" x14ac:dyDescent="0.2"/>
    <row r="55422" ht="10.199999999999999" hidden="1" x14ac:dyDescent="0.2"/>
    <row r="55423" ht="10.199999999999999" hidden="1" x14ac:dyDescent="0.2"/>
    <row r="55424" ht="10.199999999999999" hidden="1" x14ac:dyDescent="0.2"/>
    <row r="55425" ht="10.199999999999999" hidden="1" x14ac:dyDescent="0.2"/>
    <row r="55426" ht="10.199999999999999" hidden="1" x14ac:dyDescent="0.2"/>
    <row r="55427" ht="10.199999999999999" hidden="1" x14ac:dyDescent="0.2"/>
    <row r="55428" ht="10.199999999999999" hidden="1" x14ac:dyDescent="0.2"/>
    <row r="55429" ht="10.199999999999999" hidden="1" x14ac:dyDescent="0.2"/>
    <row r="55430" ht="10.199999999999999" hidden="1" x14ac:dyDescent="0.2"/>
    <row r="55431" ht="10.199999999999999" hidden="1" x14ac:dyDescent="0.2"/>
    <row r="55432" ht="10.199999999999999" hidden="1" x14ac:dyDescent="0.2"/>
    <row r="55433" ht="10.199999999999999" hidden="1" x14ac:dyDescent="0.2"/>
    <row r="55434" ht="10.199999999999999" hidden="1" x14ac:dyDescent="0.2"/>
    <row r="55435" ht="10.199999999999999" hidden="1" x14ac:dyDescent="0.2"/>
    <row r="55436" ht="10.199999999999999" hidden="1" x14ac:dyDescent="0.2"/>
    <row r="55437" ht="10.199999999999999" hidden="1" x14ac:dyDescent="0.2"/>
    <row r="55438" ht="10.199999999999999" hidden="1" x14ac:dyDescent="0.2"/>
    <row r="55439" ht="10.199999999999999" hidden="1" x14ac:dyDescent="0.2"/>
    <row r="55440" ht="10.199999999999999" hidden="1" x14ac:dyDescent="0.2"/>
    <row r="55441" ht="10.199999999999999" hidden="1" x14ac:dyDescent="0.2"/>
    <row r="55442" ht="10.199999999999999" hidden="1" x14ac:dyDescent="0.2"/>
    <row r="55443" ht="10.199999999999999" hidden="1" x14ac:dyDescent="0.2"/>
    <row r="55444" ht="10.199999999999999" hidden="1" x14ac:dyDescent="0.2"/>
    <row r="55445" ht="10.199999999999999" hidden="1" x14ac:dyDescent="0.2"/>
    <row r="55446" ht="10.199999999999999" hidden="1" x14ac:dyDescent="0.2"/>
    <row r="55447" ht="10.199999999999999" hidden="1" x14ac:dyDescent="0.2"/>
    <row r="55448" ht="10.199999999999999" hidden="1" x14ac:dyDescent="0.2"/>
    <row r="55449" ht="10.199999999999999" hidden="1" x14ac:dyDescent="0.2"/>
    <row r="55450" ht="10.199999999999999" hidden="1" x14ac:dyDescent="0.2"/>
    <row r="55451" ht="10.199999999999999" hidden="1" x14ac:dyDescent="0.2"/>
    <row r="55452" ht="10.199999999999999" hidden="1" x14ac:dyDescent="0.2"/>
    <row r="55453" ht="10.199999999999999" hidden="1" x14ac:dyDescent="0.2"/>
    <row r="55454" ht="10.199999999999999" hidden="1" x14ac:dyDescent="0.2"/>
    <row r="55455" ht="10.199999999999999" hidden="1" x14ac:dyDescent="0.2"/>
    <row r="55456" ht="10.199999999999999" hidden="1" x14ac:dyDescent="0.2"/>
    <row r="55457" ht="10.199999999999999" hidden="1" x14ac:dyDescent="0.2"/>
    <row r="55458" ht="10.199999999999999" hidden="1" x14ac:dyDescent="0.2"/>
    <row r="55459" ht="10.199999999999999" hidden="1" x14ac:dyDescent="0.2"/>
    <row r="55460" ht="10.199999999999999" hidden="1" x14ac:dyDescent="0.2"/>
    <row r="55461" ht="10.199999999999999" hidden="1" x14ac:dyDescent="0.2"/>
    <row r="55462" ht="10.199999999999999" hidden="1" x14ac:dyDescent="0.2"/>
    <row r="55463" ht="10.199999999999999" hidden="1" x14ac:dyDescent="0.2"/>
    <row r="55464" ht="10.199999999999999" hidden="1" x14ac:dyDescent="0.2"/>
    <row r="55465" ht="10.199999999999999" hidden="1" x14ac:dyDescent="0.2"/>
    <row r="55466" ht="10.199999999999999" hidden="1" x14ac:dyDescent="0.2"/>
    <row r="55467" ht="10.199999999999999" hidden="1" x14ac:dyDescent="0.2"/>
    <row r="55468" ht="10.199999999999999" hidden="1" x14ac:dyDescent="0.2"/>
    <row r="55469" ht="10.199999999999999" hidden="1" x14ac:dyDescent="0.2"/>
    <row r="55470" ht="10.199999999999999" hidden="1" x14ac:dyDescent="0.2"/>
    <row r="55471" ht="10.199999999999999" hidden="1" x14ac:dyDescent="0.2"/>
    <row r="55472" ht="10.199999999999999" hidden="1" x14ac:dyDescent="0.2"/>
    <row r="55473" ht="10.199999999999999" hidden="1" x14ac:dyDescent="0.2"/>
    <row r="55474" ht="10.199999999999999" hidden="1" x14ac:dyDescent="0.2"/>
    <row r="55475" ht="10.199999999999999" hidden="1" x14ac:dyDescent="0.2"/>
    <row r="55476" ht="10.199999999999999" hidden="1" x14ac:dyDescent="0.2"/>
    <row r="55477" ht="10.199999999999999" hidden="1" x14ac:dyDescent="0.2"/>
    <row r="55478" ht="10.199999999999999" hidden="1" x14ac:dyDescent="0.2"/>
    <row r="55479" ht="10.199999999999999" hidden="1" x14ac:dyDescent="0.2"/>
    <row r="55480" ht="10.199999999999999" hidden="1" x14ac:dyDescent="0.2"/>
    <row r="55481" ht="10.199999999999999" hidden="1" x14ac:dyDescent="0.2"/>
    <row r="55482" ht="10.199999999999999" hidden="1" x14ac:dyDescent="0.2"/>
    <row r="55483" ht="10.199999999999999" hidden="1" x14ac:dyDescent="0.2"/>
    <row r="55484" ht="10.199999999999999" hidden="1" x14ac:dyDescent="0.2"/>
    <row r="55485" ht="10.199999999999999" hidden="1" x14ac:dyDescent="0.2"/>
    <row r="55486" ht="10.199999999999999" hidden="1" x14ac:dyDescent="0.2"/>
    <row r="55487" ht="10.199999999999999" hidden="1" x14ac:dyDescent="0.2"/>
    <row r="55488" ht="10.199999999999999" hidden="1" x14ac:dyDescent="0.2"/>
    <row r="55489" ht="10.199999999999999" hidden="1" x14ac:dyDescent="0.2"/>
    <row r="55490" ht="10.199999999999999" hidden="1" x14ac:dyDescent="0.2"/>
    <row r="55491" ht="10.199999999999999" hidden="1" x14ac:dyDescent="0.2"/>
    <row r="55492" ht="10.199999999999999" hidden="1" x14ac:dyDescent="0.2"/>
    <row r="55493" ht="10.199999999999999" hidden="1" x14ac:dyDescent="0.2"/>
    <row r="55494" ht="10.199999999999999" hidden="1" x14ac:dyDescent="0.2"/>
    <row r="55495" ht="10.199999999999999" hidden="1" x14ac:dyDescent="0.2"/>
    <row r="55496" ht="10.199999999999999" hidden="1" x14ac:dyDescent="0.2"/>
    <row r="55497" ht="10.199999999999999" hidden="1" x14ac:dyDescent="0.2"/>
    <row r="55498" ht="10.199999999999999" hidden="1" x14ac:dyDescent="0.2"/>
    <row r="55499" ht="10.199999999999999" hidden="1" x14ac:dyDescent="0.2"/>
    <row r="55500" ht="10.199999999999999" hidden="1" x14ac:dyDescent="0.2"/>
    <row r="55501" ht="10.199999999999999" hidden="1" x14ac:dyDescent="0.2"/>
    <row r="55502" ht="10.199999999999999" hidden="1" x14ac:dyDescent="0.2"/>
    <row r="55503" ht="10.199999999999999" hidden="1" x14ac:dyDescent="0.2"/>
    <row r="55504" ht="10.199999999999999" hidden="1" x14ac:dyDescent="0.2"/>
    <row r="55505" ht="10.199999999999999" hidden="1" x14ac:dyDescent="0.2"/>
    <row r="55506" ht="10.199999999999999" hidden="1" x14ac:dyDescent="0.2"/>
    <row r="55507" ht="10.199999999999999" hidden="1" x14ac:dyDescent="0.2"/>
    <row r="55508" ht="10.199999999999999" hidden="1" x14ac:dyDescent="0.2"/>
    <row r="55509" ht="10.199999999999999" hidden="1" x14ac:dyDescent="0.2"/>
    <row r="55510" ht="10.199999999999999" hidden="1" x14ac:dyDescent="0.2"/>
    <row r="55511" ht="10.199999999999999" hidden="1" x14ac:dyDescent="0.2"/>
    <row r="55512" ht="10.199999999999999" hidden="1" x14ac:dyDescent="0.2"/>
    <row r="55513" ht="10.199999999999999" hidden="1" x14ac:dyDescent="0.2"/>
    <row r="55514" ht="10.199999999999999" hidden="1" x14ac:dyDescent="0.2"/>
    <row r="55515" ht="10.199999999999999" hidden="1" x14ac:dyDescent="0.2"/>
    <row r="55516" ht="10.199999999999999" hidden="1" x14ac:dyDescent="0.2"/>
    <row r="55517" ht="10.199999999999999" hidden="1" x14ac:dyDescent="0.2"/>
    <row r="55518" ht="10.199999999999999" hidden="1" x14ac:dyDescent="0.2"/>
    <row r="55519" ht="10.199999999999999" hidden="1" x14ac:dyDescent="0.2"/>
    <row r="55520" ht="10.199999999999999" hidden="1" x14ac:dyDescent="0.2"/>
    <row r="55521" ht="10.199999999999999" hidden="1" x14ac:dyDescent="0.2"/>
    <row r="55522" ht="10.199999999999999" hidden="1" x14ac:dyDescent="0.2"/>
    <row r="55523" ht="10.199999999999999" hidden="1" x14ac:dyDescent="0.2"/>
    <row r="55524" ht="10.199999999999999" hidden="1" x14ac:dyDescent="0.2"/>
    <row r="55525" ht="10.199999999999999" hidden="1" x14ac:dyDescent="0.2"/>
    <row r="55526" ht="10.199999999999999" hidden="1" x14ac:dyDescent="0.2"/>
    <row r="55527" ht="10.199999999999999" hidden="1" x14ac:dyDescent="0.2"/>
    <row r="55528" ht="10.199999999999999" hidden="1" x14ac:dyDescent="0.2"/>
    <row r="55529" ht="10.199999999999999" hidden="1" x14ac:dyDescent="0.2"/>
    <row r="55530" ht="10.199999999999999" hidden="1" x14ac:dyDescent="0.2"/>
    <row r="55531" ht="10.199999999999999" hidden="1" x14ac:dyDescent="0.2"/>
    <row r="55532" ht="10.199999999999999" hidden="1" x14ac:dyDescent="0.2"/>
    <row r="55533" ht="10.199999999999999" hidden="1" x14ac:dyDescent="0.2"/>
    <row r="55534" ht="10.199999999999999" hidden="1" x14ac:dyDescent="0.2"/>
    <row r="55535" ht="10.199999999999999" hidden="1" x14ac:dyDescent="0.2"/>
    <row r="55536" ht="10.199999999999999" hidden="1" x14ac:dyDescent="0.2"/>
    <row r="55537" ht="10.199999999999999" hidden="1" x14ac:dyDescent="0.2"/>
    <row r="55538" ht="10.199999999999999" hidden="1" x14ac:dyDescent="0.2"/>
    <row r="55539" ht="10.199999999999999" hidden="1" x14ac:dyDescent="0.2"/>
    <row r="55540" ht="10.199999999999999" hidden="1" x14ac:dyDescent="0.2"/>
    <row r="55541" ht="10.199999999999999" hidden="1" x14ac:dyDescent="0.2"/>
    <row r="55542" ht="10.199999999999999" hidden="1" x14ac:dyDescent="0.2"/>
    <row r="55543" ht="10.199999999999999" hidden="1" x14ac:dyDescent="0.2"/>
    <row r="55544" ht="10.199999999999999" hidden="1" x14ac:dyDescent="0.2"/>
    <row r="55545" ht="10.199999999999999" hidden="1" x14ac:dyDescent="0.2"/>
    <row r="55546" ht="10.199999999999999" hidden="1" x14ac:dyDescent="0.2"/>
    <row r="55547" ht="10.199999999999999" hidden="1" x14ac:dyDescent="0.2"/>
    <row r="55548" ht="10.199999999999999" hidden="1" x14ac:dyDescent="0.2"/>
    <row r="55549" ht="10.199999999999999" hidden="1" x14ac:dyDescent="0.2"/>
    <row r="55550" ht="10.199999999999999" hidden="1" x14ac:dyDescent="0.2"/>
    <row r="55551" ht="10.199999999999999" hidden="1" x14ac:dyDescent="0.2"/>
    <row r="55552" ht="10.199999999999999" hidden="1" x14ac:dyDescent="0.2"/>
    <row r="55553" ht="10.199999999999999" hidden="1" x14ac:dyDescent="0.2"/>
    <row r="55554" ht="10.199999999999999" hidden="1" x14ac:dyDescent="0.2"/>
    <row r="55555" ht="10.199999999999999" hidden="1" x14ac:dyDescent="0.2"/>
    <row r="55556" ht="10.199999999999999" hidden="1" x14ac:dyDescent="0.2"/>
    <row r="55557" ht="10.199999999999999" hidden="1" x14ac:dyDescent="0.2"/>
    <row r="55558" ht="10.199999999999999" hidden="1" x14ac:dyDescent="0.2"/>
    <row r="55559" ht="10.199999999999999" hidden="1" x14ac:dyDescent="0.2"/>
    <row r="55560" ht="10.199999999999999" hidden="1" x14ac:dyDescent="0.2"/>
    <row r="55561" ht="10.199999999999999" hidden="1" x14ac:dyDescent="0.2"/>
    <row r="55562" ht="10.199999999999999" hidden="1" x14ac:dyDescent="0.2"/>
    <row r="55563" ht="10.199999999999999" hidden="1" x14ac:dyDescent="0.2"/>
    <row r="55564" ht="10.199999999999999" hidden="1" x14ac:dyDescent="0.2"/>
    <row r="55565" ht="10.199999999999999" hidden="1" x14ac:dyDescent="0.2"/>
    <row r="55566" ht="10.199999999999999" hidden="1" x14ac:dyDescent="0.2"/>
    <row r="55567" ht="10.199999999999999" hidden="1" x14ac:dyDescent="0.2"/>
    <row r="55568" ht="10.199999999999999" hidden="1" x14ac:dyDescent="0.2"/>
    <row r="55569" ht="10.199999999999999" hidden="1" x14ac:dyDescent="0.2"/>
    <row r="55570" ht="10.199999999999999" hidden="1" x14ac:dyDescent="0.2"/>
    <row r="55571" ht="10.199999999999999" hidden="1" x14ac:dyDescent="0.2"/>
    <row r="55572" ht="10.199999999999999" hidden="1" x14ac:dyDescent="0.2"/>
    <row r="55573" ht="10.199999999999999" hidden="1" x14ac:dyDescent="0.2"/>
    <row r="55574" ht="10.199999999999999" hidden="1" x14ac:dyDescent="0.2"/>
    <row r="55575" ht="10.199999999999999" hidden="1" x14ac:dyDescent="0.2"/>
    <row r="55576" ht="10.199999999999999" hidden="1" x14ac:dyDescent="0.2"/>
    <row r="55577" ht="10.199999999999999" hidden="1" x14ac:dyDescent="0.2"/>
    <row r="55578" ht="10.199999999999999" hidden="1" x14ac:dyDescent="0.2"/>
    <row r="55579" ht="10.199999999999999" hidden="1" x14ac:dyDescent="0.2"/>
    <row r="55580" ht="10.199999999999999" hidden="1" x14ac:dyDescent="0.2"/>
    <row r="55581" ht="10.199999999999999" hidden="1" x14ac:dyDescent="0.2"/>
    <row r="55582" ht="10.199999999999999" hidden="1" x14ac:dyDescent="0.2"/>
    <row r="55583" ht="10.199999999999999" hidden="1" x14ac:dyDescent="0.2"/>
    <row r="55584" ht="10.199999999999999" hidden="1" x14ac:dyDescent="0.2"/>
    <row r="55585" ht="10.199999999999999" hidden="1" x14ac:dyDescent="0.2"/>
    <row r="55586" ht="10.199999999999999" hidden="1" x14ac:dyDescent="0.2"/>
    <row r="55587" ht="10.199999999999999" hidden="1" x14ac:dyDescent="0.2"/>
    <row r="55588" ht="10.199999999999999" hidden="1" x14ac:dyDescent="0.2"/>
    <row r="55589" ht="10.199999999999999" hidden="1" x14ac:dyDescent="0.2"/>
    <row r="55590" ht="10.199999999999999" hidden="1" x14ac:dyDescent="0.2"/>
    <row r="55591" ht="10.199999999999999" hidden="1" x14ac:dyDescent="0.2"/>
    <row r="55592" ht="10.199999999999999" hidden="1" x14ac:dyDescent="0.2"/>
    <row r="55593" ht="10.199999999999999" hidden="1" x14ac:dyDescent="0.2"/>
    <row r="55594" ht="10.199999999999999" hidden="1" x14ac:dyDescent="0.2"/>
    <row r="55595" ht="10.199999999999999" hidden="1" x14ac:dyDescent="0.2"/>
    <row r="55596" ht="10.199999999999999" hidden="1" x14ac:dyDescent="0.2"/>
    <row r="55597" ht="10.199999999999999" hidden="1" x14ac:dyDescent="0.2"/>
    <row r="55598" ht="10.199999999999999" hidden="1" x14ac:dyDescent="0.2"/>
    <row r="55599" ht="10.199999999999999" hidden="1" x14ac:dyDescent="0.2"/>
    <row r="55600" ht="10.199999999999999" hidden="1" x14ac:dyDescent="0.2"/>
    <row r="55601" ht="10.199999999999999" hidden="1" x14ac:dyDescent="0.2"/>
    <row r="55602" ht="10.199999999999999" hidden="1" x14ac:dyDescent="0.2"/>
    <row r="55603" ht="10.199999999999999" hidden="1" x14ac:dyDescent="0.2"/>
    <row r="55604" ht="10.199999999999999" hidden="1" x14ac:dyDescent="0.2"/>
    <row r="55605" ht="10.199999999999999" hidden="1" x14ac:dyDescent="0.2"/>
    <row r="55606" ht="10.199999999999999" hidden="1" x14ac:dyDescent="0.2"/>
    <row r="55607" ht="10.199999999999999" hidden="1" x14ac:dyDescent="0.2"/>
    <row r="55608" ht="10.199999999999999" hidden="1" x14ac:dyDescent="0.2"/>
    <row r="55609" ht="10.199999999999999" hidden="1" x14ac:dyDescent="0.2"/>
    <row r="55610" ht="10.199999999999999" hidden="1" x14ac:dyDescent="0.2"/>
    <row r="55611" ht="10.199999999999999" hidden="1" x14ac:dyDescent="0.2"/>
    <row r="55612" ht="10.199999999999999" hidden="1" x14ac:dyDescent="0.2"/>
    <row r="55613" ht="10.199999999999999" hidden="1" x14ac:dyDescent="0.2"/>
    <row r="55614" ht="10.199999999999999" hidden="1" x14ac:dyDescent="0.2"/>
    <row r="55615" ht="10.199999999999999" hidden="1" x14ac:dyDescent="0.2"/>
    <row r="55616" ht="10.199999999999999" hidden="1" x14ac:dyDescent="0.2"/>
    <row r="55617" ht="10.199999999999999" hidden="1" x14ac:dyDescent="0.2"/>
    <row r="55618" ht="10.199999999999999" hidden="1" x14ac:dyDescent="0.2"/>
    <row r="55619" ht="10.199999999999999" hidden="1" x14ac:dyDescent="0.2"/>
    <row r="55620" ht="10.199999999999999" hidden="1" x14ac:dyDescent="0.2"/>
    <row r="55621" ht="10.199999999999999" hidden="1" x14ac:dyDescent="0.2"/>
    <row r="55622" ht="10.199999999999999" hidden="1" x14ac:dyDescent="0.2"/>
    <row r="55623" ht="10.199999999999999" hidden="1" x14ac:dyDescent="0.2"/>
    <row r="55624" ht="10.199999999999999" hidden="1" x14ac:dyDescent="0.2"/>
    <row r="55625" ht="10.199999999999999" hidden="1" x14ac:dyDescent="0.2"/>
    <row r="55626" ht="10.199999999999999" hidden="1" x14ac:dyDescent="0.2"/>
    <row r="55627" ht="10.199999999999999" hidden="1" x14ac:dyDescent="0.2"/>
    <row r="55628" ht="10.199999999999999" hidden="1" x14ac:dyDescent="0.2"/>
    <row r="55629" ht="10.199999999999999" hidden="1" x14ac:dyDescent="0.2"/>
    <row r="55630" ht="10.199999999999999" hidden="1" x14ac:dyDescent="0.2"/>
    <row r="55631" ht="10.199999999999999" hidden="1" x14ac:dyDescent="0.2"/>
    <row r="55632" ht="10.199999999999999" hidden="1" x14ac:dyDescent="0.2"/>
    <row r="55633" ht="10.199999999999999" hidden="1" x14ac:dyDescent="0.2"/>
    <row r="55634" ht="10.199999999999999" hidden="1" x14ac:dyDescent="0.2"/>
    <row r="55635" ht="10.199999999999999" hidden="1" x14ac:dyDescent="0.2"/>
    <row r="55636" ht="10.199999999999999" hidden="1" x14ac:dyDescent="0.2"/>
    <row r="55637" ht="10.199999999999999" hidden="1" x14ac:dyDescent="0.2"/>
    <row r="55638" ht="10.199999999999999" hidden="1" x14ac:dyDescent="0.2"/>
    <row r="55639" ht="10.199999999999999" hidden="1" x14ac:dyDescent="0.2"/>
    <row r="55640" ht="10.199999999999999" hidden="1" x14ac:dyDescent="0.2"/>
    <row r="55641" ht="10.199999999999999" hidden="1" x14ac:dyDescent="0.2"/>
    <row r="55642" ht="10.199999999999999" hidden="1" x14ac:dyDescent="0.2"/>
    <row r="55643" ht="10.199999999999999" hidden="1" x14ac:dyDescent="0.2"/>
    <row r="55644" ht="10.199999999999999" hidden="1" x14ac:dyDescent="0.2"/>
    <row r="55645" ht="10.199999999999999" hidden="1" x14ac:dyDescent="0.2"/>
    <row r="55646" ht="10.199999999999999" hidden="1" x14ac:dyDescent="0.2"/>
    <row r="55647" ht="10.199999999999999" hidden="1" x14ac:dyDescent="0.2"/>
    <row r="55648" ht="10.199999999999999" hidden="1" x14ac:dyDescent="0.2"/>
    <row r="55649" ht="10.199999999999999" hidden="1" x14ac:dyDescent="0.2"/>
    <row r="55650" ht="10.199999999999999" hidden="1" x14ac:dyDescent="0.2"/>
    <row r="55651" ht="10.199999999999999" hidden="1" x14ac:dyDescent="0.2"/>
    <row r="55652" ht="10.199999999999999" hidden="1" x14ac:dyDescent="0.2"/>
    <row r="55653" ht="10.199999999999999" hidden="1" x14ac:dyDescent="0.2"/>
    <row r="55654" ht="10.199999999999999" hidden="1" x14ac:dyDescent="0.2"/>
    <row r="55655" ht="10.199999999999999" hidden="1" x14ac:dyDescent="0.2"/>
    <row r="55656" ht="10.199999999999999" hidden="1" x14ac:dyDescent="0.2"/>
    <row r="55657" ht="10.199999999999999" hidden="1" x14ac:dyDescent="0.2"/>
    <row r="55658" ht="10.199999999999999" hidden="1" x14ac:dyDescent="0.2"/>
    <row r="55659" ht="10.199999999999999" hidden="1" x14ac:dyDescent="0.2"/>
    <row r="55660" ht="10.199999999999999" hidden="1" x14ac:dyDescent="0.2"/>
    <row r="55661" ht="10.199999999999999" hidden="1" x14ac:dyDescent="0.2"/>
    <row r="55662" ht="10.199999999999999" hidden="1" x14ac:dyDescent="0.2"/>
    <row r="55663" ht="10.199999999999999" hidden="1" x14ac:dyDescent="0.2"/>
    <row r="55664" ht="10.199999999999999" hidden="1" x14ac:dyDescent="0.2"/>
    <row r="55665" ht="10.199999999999999" hidden="1" x14ac:dyDescent="0.2"/>
    <row r="55666" ht="10.199999999999999" hidden="1" x14ac:dyDescent="0.2"/>
    <row r="55667" ht="10.199999999999999" hidden="1" x14ac:dyDescent="0.2"/>
    <row r="55668" ht="10.199999999999999" hidden="1" x14ac:dyDescent="0.2"/>
    <row r="55669" ht="10.199999999999999" hidden="1" x14ac:dyDescent="0.2"/>
    <row r="55670" ht="10.199999999999999" hidden="1" x14ac:dyDescent="0.2"/>
    <row r="55671" ht="10.199999999999999" hidden="1" x14ac:dyDescent="0.2"/>
    <row r="55672" ht="10.199999999999999" hidden="1" x14ac:dyDescent="0.2"/>
    <row r="55673" ht="10.199999999999999" hidden="1" x14ac:dyDescent="0.2"/>
    <row r="55674" ht="10.199999999999999" hidden="1" x14ac:dyDescent="0.2"/>
    <row r="55675" ht="10.199999999999999" hidden="1" x14ac:dyDescent="0.2"/>
    <row r="55676" ht="10.199999999999999" hidden="1" x14ac:dyDescent="0.2"/>
    <row r="55677" ht="10.199999999999999" hidden="1" x14ac:dyDescent="0.2"/>
    <row r="55678" ht="10.199999999999999" hidden="1" x14ac:dyDescent="0.2"/>
    <row r="55679" ht="10.199999999999999" hidden="1" x14ac:dyDescent="0.2"/>
    <row r="55680" ht="10.199999999999999" hidden="1" x14ac:dyDescent="0.2"/>
    <row r="55681" ht="10.199999999999999" hidden="1" x14ac:dyDescent="0.2"/>
    <row r="55682" ht="10.199999999999999" hidden="1" x14ac:dyDescent="0.2"/>
    <row r="55683" ht="10.199999999999999" hidden="1" x14ac:dyDescent="0.2"/>
    <row r="55684" ht="10.199999999999999" hidden="1" x14ac:dyDescent="0.2"/>
    <row r="55685" ht="10.199999999999999" hidden="1" x14ac:dyDescent="0.2"/>
    <row r="55686" ht="10.199999999999999" hidden="1" x14ac:dyDescent="0.2"/>
    <row r="55687" ht="10.199999999999999" hidden="1" x14ac:dyDescent="0.2"/>
    <row r="55688" ht="10.199999999999999" hidden="1" x14ac:dyDescent="0.2"/>
    <row r="55689" ht="10.199999999999999" hidden="1" x14ac:dyDescent="0.2"/>
    <row r="55690" ht="10.199999999999999" hidden="1" x14ac:dyDescent="0.2"/>
    <row r="55691" ht="10.199999999999999" hidden="1" x14ac:dyDescent="0.2"/>
    <row r="55692" ht="10.199999999999999" hidden="1" x14ac:dyDescent="0.2"/>
    <row r="55693" ht="10.199999999999999" hidden="1" x14ac:dyDescent="0.2"/>
    <row r="55694" ht="10.199999999999999" hidden="1" x14ac:dyDescent="0.2"/>
    <row r="55695" ht="10.199999999999999" hidden="1" x14ac:dyDescent="0.2"/>
    <row r="55696" ht="10.199999999999999" hidden="1" x14ac:dyDescent="0.2"/>
    <row r="55697" ht="10.199999999999999" hidden="1" x14ac:dyDescent="0.2"/>
    <row r="55698" ht="10.199999999999999" hidden="1" x14ac:dyDescent="0.2"/>
    <row r="55699" ht="10.199999999999999" hidden="1" x14ac:dyDescent="0.2"/>
    <row r="55700" ht="10.199999999999999" hidden="1" x14ac:dyDescent="0.2"/>
    <row r="55701" ht="10.199999999999999" hidden="1" x14ac:dyDescent="0.2"/>
    <row r="55702" ht="10.199999999999999" hidden="1" x14ac:dyDescent="0.2"/>
    <row r="55703" ht="10.199999999999999" hidden="1" x14ac:dyDescent="0.2"/>
    <row r="55704" ht="10.199999999999999" hidden="1" x14ac:dyDescent="0.2"/>
    <row r="55705" ht="10.199999999999999" hidden="1" x14ac:dyDescent="0.2"/>
    <row r="55706" ht="10.199999999999999" hidden="1" x14ac:dyDescent="0.2"/>
    <row r="55707" ht="10.199999999999999" hidden="1" x14ac:dyDescent="0.2"/>
    <row r="55708" ht="10.199999999999999" hidden="1" x14ac:dyDescent="0.2"/>
    <row r="55709" ht="10.199999999999999" hidden="1" x14ac:dyDescent="0.2"/>
    <row r="55710" ht="10.199999999999999" hidden="1" x14ac:dyDescent="0.2"/>
    <row r="55711" ht="10.199999999999999" hidden="1" x14ac:dyDescent="0.2"/>
    <row r="55712" ht="10.199999999999999" hidden="1" x14ac:dyDescent="0.2"/>
    <row r="55713" ht="10.199999999999999" hidden="1" x14ac:dyDescent="0.2"/>
    <row r="55714" ht="10.199999999999999" hidden="1" x14ac:dyDescent="0.2"/>
    <row r="55715" ht="10.199999999999999" hidden="1" x14ac:dyDescent="0.2"/>
    <row r="55716" ht="10.199999999999999" hidden="1" x14ac:dyDescent="0.2"/>
    <row r="55717" ht="10.199999999999999" hidden="1" x14ac:dyDescent="0.2"/>
    <row r="55718" ht="10.199999999999999" hidden="1" x14ac:dyDescent="0.2"/>
    <row r="55719" ht="10.199999999999999" hidden="1" x14ac:dyDescent="0.2"/>
    <row r="55720" ht="10.199999999999999" hidden="1" x14ac:dyDescent="0.2"/>
    <row r="55721" ht="10.199999999999999" hidden="1" x14ac:dyDescent="0.2"/>
    <row r="55722" ht="10.199999999999999" hidden="1" x14ac:dyDescent="0.2"/>
    <row r="55723" ht="10.199999999999999" hidden="1" x14ac:dyDescent="0.2"/>
    <row r="55724" ht="10.199999999999999" hidden="1" x14ac:dyDescent="0.2"/>
    <row r="55725" ht="10.199999999999999" hidden="1" x14ac:dyDescent="0.2"/>
    <row r="55726" ht="10.199999999999999" hidden="1" x14ac:dyDescent="0.2"/>
    <row r="55727" ht="10.199999999999999" hidden="1" x14ac:dyDescent="0.2"/>
    <row r="55728" ht="10.199999999999999" hidden="1" x14ac:dyDescent="0.2"/>
    <row r="55729" ht="10.199999999999999" hidden="1" x14ac:dyDescent="0.2"/>
    <row r="55730" ht="10.199999999999999" hidden="1" x14ac:dyDescent="0.2"/>
    <row r="55731" ht="10.199999999999999" hidden="1" x14ac:dyDescent="0.2"/>
    <row r="55732" ht="10.199999999999999" hidden="1" x14ac:dyDescent="0.2"/>
    <row r="55733" ht="10.199999999999999" hidden="1" x14ac:dyDescent="0.2"/>
    <row r="55734" ht="10.199999999999999" hidden="1" x14ac:dyDescent="0.2"/>
    <row r="55735" ht="10.199999999999999" hidden="1" x14ac:dyDescent="0.2"/>
    <row r="55736" ht="10.199999999999999" hidden="1" x14ac:dyDescent="0.2"/>
    <row r="55737" ht="10.199999999999999" hidden="1" x14ac:dyDescent="0.2"/>
    <row r="55738" ht="10.199999999999999" hidden="1" x14ac:dyDescent="0.2"/>
    <row r="55739" ht="10.199999999999999" hidden="1" x14ac:dyDescent="0.2"/>
    <row r="55740" ht="10.199999999999999" hidden="1" x14ac:dyDescent="0.2"/>
    <row r="55741" ht="10.199999999999999" hidden="1" x14ac:dyDescent="0.2"/>
    <row r="55742" ht="10.199999999999999" hidden="1" x14ac:dyDescent="0.2"/>
    <row r="55743" ht="10.199999999999999" hidden="1" x14ac:dyDescent="0.2"/>
    <row r="55744" ht="10.199999999999999" hidden="1" x14ac:dyDescent="0.2"/>
    <row r="55745" ht="10.199999999999999" hidden="1" x14ac:dyDescent="0.2"/>
    <row r="55746" ht="10.199999999999999" hidden="1" x14ac:dyDescent="0.2"/>
    <row r="55747" ht="10.199999999999999" hidden="1" x14ac:dyDescent="0.2"/>
    <row r="55748" ht="10.199999999999999" hidden="1" x14ac:dyDescent="0.2"/>
    <row r="55749" ht="10.199999999999999" hidden="1" x14ac:dyDescent="0.2"/>
    <row r="55750" ht="10.199999999999999" hidden="1" x14ac:dyDescent="0.2"/>
    <row r="55751" ht="10.199999999999999" hidden="1" x14ac:dyDescent="0.2"/>
    <row r="55752" ht="10.199999999999999" hidden="1" x14ac:dyDescent="0.2"/>
    <row r="55753" ht="10.199999999999999" hidden="1" x14ac:dyDescent="0.2"/>
    <row r="55754" ht="10.199999999999999" hidden="1" x14ac:dyDescent="0.2"/>
    <row r="55755" ht="10.199999999999999" hidden="1" x14ac:dyDescent="0.2"/>
    <row r="55756" ht="10.199999999999999" hidden="1" x14ac:dyDescent="0.2"/>
    <row r="55757" ht="10.199999999999999" hidden="1" x14ac:dyDescent="0.2"/>
    <row r="55758" ht="10.199999999999999" hidden="1" x14ac:dyDescent="0.2"/>
    <row r="55759" ht="10.199999999999999" hidden="1" x14ac:dyDescent="0.2"/>
    <row r="55760" ht="10.199999999999999" hidden="1" x14ac:dyDescent="0.2"/>
    <row r="55761" ht="10.199999999999999" hidden="1" x14ac:dyDescent="0.2"/>
    <row r="55762" ht="10.199999999999999" hidden="1" x14ac:dyDescent="0.2"/>
    <row r="55763" ht="10.199999999999999" hidden="1" x14ac:dyDescent="0.2"/>
    <row r="55764" ht="10.199999999999999" hidden="1" x14ac:dyDescent="0.2"/>
    <row r="55765" ht="10.199999999999999" hidden="1" x14ac:dyDescent="0.2"/>
    <row r="55766" ht="10.199999999999999" hidden="1" x14ac:dyDescent="0.2"/>
    <row r="55767" ht="10.199999999999999" hidden="1" x14ac:dyDescent="0.2"/>
    <row r="55768" ht="10.199999999999999" hidden="1" x14ac:dyDescent="0.2"/>
    <row r="55769" ht="10.199999999999999" hidden="1" x14ac:dyDescent="0.2"/>
    <row r="55770" ht="10.199999999999999" hidden="1" x14ac:dyDescent="0.2"/>
    <row r="55771" ht="10.199999999999999" hidden="1" x14ac:dyDescent="0.2"/>
    <row r="55772" ht="10.199999999999999" hidden="1" x14ac:dyDescent="0.2"/>
    <row r="55773" ht="10.199999999999999" hidden="1" x14ac:dyDescent="0.2"/>
    <row r="55774" ht="10.199999999999999" hidden="1" x14ac:dyDescent="0.2"/>
    <row r="55775" ht="10.199999999999999" hidden="1" x14ac:dyDescent="0.2"/>
    <row r="55776" ht="10.199999999999999" hidden="1" x14ac:dyDescent="0.2"/>
    <row r="55777" ht="10.199999999999999" hidden="1" x14ac:dyDescent="0.2"/>
    <row r="55778" ht="10.199999999999999" hidden="1" x14ac:dyDescent="0.2"/>
    <row r="55779" ht="10.199999999999999" hidden="1" x14ac:dyDescent="0.2"/>
    <row r="55780" ht="10.199999999999999" hidden="1" x14ac:dyDescent="0.2"/>
    <row r="55781" ht="10.199999999999999" hidden="1" x14ac:dyDescent="0.2"/>
    <row r="55782" ht="10.199999999999999" hidden="1" x14ac:dyDescent="0.2"/>
    <row r="55783" ht="10.199999999999999" hidden="1" x14ac:dyDescent="0.2"/>
    <row r="55784" ht="10.199999999999999" hidden="1" x14ac:dyDescent="0.2"/>
    <row r="55785" ht="10.199999999999999" hidden="1" x14ac:dyDescent="0.2"/>
    <row r="55786" ht="10.199999999999999" hidden="1" x14ac:dyDescent="0.2"/>
    <row r="55787" ht="10.199999999999999" hidden="1" x14ac:dyDescent="0.2"/>
    <row r="55788" ht="10.199999999999999" hidden="1" x14ac:dyDescent="0.2"/>
    <row r="55789" ht="10.199999999999999" hidden="1" x14ac:dyDescent="0.2"/>
    <row r="55790" ht="10.199999999999999" hidden="1" x14ac:dyDescent="0.2"/>
    <row r="55791" ht="10.199999999999999" hidden="1" x14ac:dyDescent="0.2"/>
    <row r="55792" ht="10.199999999999999" hidden="1" x14ac:dyDescent="0.2"/>
    <row r="55793" ht="10.199999999999999" hidden="1" x14ac:dyDescent="0.2"/>
    <row r="55794" ht="10.199999999999999" hidden="1" x14ac:dyDescent="0.2"/>
    <row r="55795" ht="10.199999999999999" hidden="1" x14ac:dyDescent="0.2"/>
    <row r="55796" ht="10.199999999999999" hidden="1" x14ac:dyDescent="0.2"/>
    <row r="55797" ht="10.199999999999999" hidden="1" x14ac:dyDescent="0.2"/>
    <row r="55798" ht="10.199999999999999" hidden="1" x14ac:dyDescent="0.2"/>
    <row r="55799" ht="10.199999999999999" hidden="1" x14ac:dyDescent="0.2"/>
    <row r="55800" ht="10.199999999999999" hidden="1" x14ac:dyDescent="0.2"/>
    <row r="55801" ht="10.199999999999999" hidden="1" x14ac:dyDescent="0.2"/>
    <row r="55802" ht="10.199999999999999" hidden="1" x14ac:dyDescent="0.2"/>
    <row r="55803" ht="10.199999999999999" hidden="1" x14ac:dyDescent="0.2"/>
    <row r="55804" ht="10.199999999999999" hidden="1" x14ac:dyDescent="0.2"/>
    <row r="55805" ht="10.199999999999999" hidden="1" x14ac:dyDescent="0.2"/>
    <row r="55806" ht="10.199999999999999" hidden="1" x14ac:dyDescent="0.2"/>
    <row r="55807" ht="10.199999999999999" hidden="1" x14ac:dyDescent="0.2"/>
    <row r="55808" ht="10.199999999999999" hidden="1" x14ac:dyDescent="0.2"/>
    <row r="55809" ht="10.199999999999999" hidden="1" x14ac:dyDescent="0.2"/>
    <row r="55810" ht="10.199999999999999" hidden="1" x14ac:dyDescent="0.2"/>
    <row r="55811" ht="10.199999999999999" hidden="1" x14ac:dyDescent="0.2"/>
    <row r="55812" ht="10.199999999999999" hidden="1" x14ac:dyDescent="0.2"/>
    <row r="55813" ht="10.199999999999999" hidden="1" x14ac:dyDescent="0.2"/>
    <row r="55814" ht="10.199999999999999" hidden="1" x14ac:dyDescent="0.2"/>
    <row r="55815" ht="10.199999999999999" hidden="1" x14ac:dyDescent="0.2"/>
    <row r="55816" ht="10.199999999999999" hidden="1" x14ac:dyDescent="0.2"/>
    <row r="55817" ht="10.199999999999999" hidden="1" x14ac:dyDescent="0.2"/>
    <row r="55818" ht="10.199999999999999" hidden="1" x14ac:dyDescent="0.2"/>
    <row r="55819" ht="10.199999999999999" hidden="1" x14ac:dyDescent="0.2"/>
    <row r="55820" ht="10.199999999999999" hidden="1" x14ac:dyDescent="0.2"/>
    <row r="55821" ht="10.199999999999999" hidden="1" x14ac:dyDescent="0.2"/>
    <row r="55822" ht="10.199999999999999" hidden="1" x14ac:dyDescent="0.2"/>
    <row r="55823" ht="10.199999999999999" hidden="1" x14ac:dyDescent="0.2"/>
    <row r="55824" ht="10.199999999999999" hidden="1" x14ac:dyDescent="0.2"/>
    <row r="55825" ht="10.199999999999999" hidden="1" x14ac:dyDescent="0.2"/>
    <row r="55826" ht="10.199999999999999" hidden="1" x14ac:dyDescent="0.2"/>
    <row r="55827" ht="10.199999999999999" hidden="1" x14ac:dyDescent="0.2"/>
    <row r="55828" ht="10.199999999999999" hidden="1" x14ac:dyDescent="0.2"/>
    <row r="55829" ht="10.199999999999999" hidden="1" x14ac:dyDescent="0.2"/>
    <row r="55830" ht="10.199999999999999" hidden="1" x14ac:dyDescent="0.2"/>
    <row r="55831" ht="10.199999999999999" hidden="1" x14ac:dyDescent="0.2"/>
    <row r="55832" ht="10.199999999999999" hidden="1" x14ac:dyDescent="0.2"/>
    <row r="55833" ht="10.199999999999999" hidden="1" x14ac:dyDescent="0.2"/>
    <row r="55834" ht="10.199999999999999" hidden="1" x14ac:dyDescent="0.2"/>
    <row r="55835" ht="10.199999999999999" hidden="1" x14ac:dyDescent="0.2"/>
    <row r="55836" ht="10.199999999999999" hidden="1" x14ac:dyDescent="0.2"/>
    <row r="55837" ht="10.199999999999999" hidden="1" x14ac:dyDescent="0.2"/>
    <row r="55838" ht="10.199999999999999" hidden="1" x14ac:dyDescent="0.2"/>
    <row r="55839" ht="10.199999999999999" hidden="1" x14ac:dyDescent="0.2"/>
    <row r="55840" ht="10.199999999999999" hidden="1" x14ac:dyDescent="0.2"/>
    <row r="55841" ht="10.199999999999999" hidden="1" x14ac:dyDescent="0.2"/>
    <row r="55842" ht="10.199999999999999" hidden="1" x14ac:dyDescent="0.2"/>
    <row r="55843" ht="10.199999999999999" hidden="1" x14ac:dyDescent="0.2"/>
    <row r="55844" ht="10.199999999999999" hidden="1" x14ac:dyDescent="0.2"/>
    <row r="55845" ht="10.199999999999999" hidden="1" x14ac:dyDescent="0.2"/>
    <row r="55846" ht="10.199999999999999" hidden="1" x14ac:dyDescent="0.2"/>
    <row r="55847" ht="10.199999999999999" hidden="1" x14ac:dyDescent="0.2"/>
    <row r="55848" ht="10.199999999999999" hidden="1" x14ac:dyDescent="0.2"/>
    <row r="55849" ht="10.199999999999999" hidden="1" x14ac:dyDescent="0.2"/>
    <row r="55850" ht="10.199999999999999" hidden="1" x14ac:dyDescent="0.2"/>
    <row r="55851" ht="10.199999999999999" hidden="1" x14ac:dyDescent="0.2"/>
    <row r="55852" ht="10.199999999999999" hidden="1" x14ac:dyDescent="0.2"/>
    <row r="55853" ht="10.199999999999999" hidden="1" x14ac:dyDescent="0.2"/>
    <row r="55854" ht="10.199999999999999" hidden="1" x14ac:dyDescent="0.2"/>
    <row r="55855" ht="10.199999999999999" hidden="1" x14ac:dyDescent="0.2"/>
    <row r="55856" ht="10.199999999999999" hidden="1" x14ac:dyDescent="0.2"/>
    <row r="55857" ht="10.199999999999999" hidden="1" x14ac:dyDescent="0.2"/>
    <row r="55858" ht="10.199999999999999" hidden="1" x14ac:dyDescent="0.2"/>
    <row r="55859" ht="10.199999999999999" hidden="1" x14ac:dyDescent="0.2"/>
    <row r="55860" ht="10.199999999999999" hidden="1" x14ac:dyDescent="0.2"/>
    <row r="55861" ht="10.199999999999999" hidden="1" x14ac:dyDescent="0.2"/>
    <row r="55862" ht="10.199999999999999" hidden="1" x14ac:dyDescent="0.2"/>
    <row r="55863" ht="10.199999999999999" hidden="1" x14ac:dyDescent="0.2"/>
    <row r="55864" ht="10.199999999999999" hidden="1" x14ac:dyDescent="0.2"/>
    <row r="55865" ht="10.199999999999999" hidden="1" x14ac:dyDescent="0.2"/>
    <row r="55866" ht="10.199999999999999" hidden="1" x14ac:dyDescent="0.2"/>
    <row r="55867" ht="10.199999999999999" hidden="1" x14ac:dyDescent="0.2"/>
    <row r="55868" ht="10.199999999999999" hidden="1" x14ac:dyDescent="0.2"/>
    <row r="55869" ht="10.199999999999999" hidden="1" x14ac:dyDescent="0.2"/>
    <row r="55870" ht="10.199999999999999" hidden="1" x14ac:dyDescent="0.2"/>
    <row r="55871" ht="10.199999999999999" hidden="1" x14ac:dyDescent="0.2"/>
    <row r="55872" ht="10.199999999999999" hidden="1" x14ac:dyDescent="0.2"/>
    <row r="55873" ht="10.199999999999999" hidden="1" x14ac:dyDescent="0.2"/>
    <row r="55874" ht="10.199999999999999" hidden="1" x14ac:dyDescent="0.2"/>
    <row r="55875" ht="10.199999999999999" hidden="1" x14ac:dyDescent="0.2"/>
    <row r="55876" ht="10.199999999999999" hidden="1" x14ac:dyDescent="0.2"/>
    <row r="55877" ht="10.199999999999999" hidden="1" x14ac:dyDescent="0.2"/>
    <row r="55878" ht="10.199999999999999" hidden="1" x14ac:dyDescent="0.2"/>
    <row r="55879" ht="10.199999999999999" hidden="1" x14ac:dyDescent="0.2"/>
    <row r="55880" ht="10.199999999999999" hidden="1" x14ac:dyDescent="0.2"/>
    <row r="55881" ht="10.199999999999999" hidden="1" x14ac:dyDescent="0.2"/>
    <row r="55882" ht="10.199999999999999" hidden="1" x14ac:dyDescent="0.2"/>
    <row r="55883" ht="10.199999999999999" hidden="1" x14ac:dyDescent="0.2"/>
    <row r="55884" ht="10.199999999999999" hidden="1" x14ac:dyDescent="0.2"/>
    <row r="55885" ht="10.199999999999999" hidden="1" x14ac:dyDescent="0.2"/>
    <row r="55886" ht="10.199999999999999" hidden="1" x14ac:dyDescent="0.2"/>
    <row r="55887" ht="10.199999999999999" hidden="1" x14ac:dyDescent="0.2"/>
    <row r="55888" ht="10.199999999999999" hidden="1" x14ac:dyDescent="0.2"/>
    <row r="55889" ht="10.199999999999999" hidden="1" x14ac:dyDescent="0.2"/>
    <row r="55890" ht="10.199999999999999" hidden="1" x14ac:dyDescent="0.2"/>
    <row r="55891" ht="10.199999999999999" hidden="1" x14ac:dyDescent="0.2"/>
    <row r="55892" ht="10.199999999999999" hidden="1" x14ac:dyDescent="0.2"/>
    <row r="55893" ht="10.199999999999999" hidden="1" x14ac:dyDescent="0.2"/>
    <row r="55894" ht="10.199999999999999" hidden="1" x14ac:dyDescent="0.2"/>
    <row r="55895" ht="10.199999999999999" hidden="1" x14ac:dyDescent="0.2"/>
    <row r="55896" ht="10.199999999999999" hidden="1" x14ac:dyDescent="0.2"/>
    <row r="55897" ht="10.199999999999999" hidden="1" x14ac:dyDescent="0.2"/>
    <row r="55898" ht="10.199999999999999" hidden="1" x14ac:dyDescent="0.2"/>
    <row r="55899" ht="10.199999999999999" hidden="1" x14ac:dyDescent="0.2"/>
    <row r="55900" ht="10.199999999999999" hidden="1" x14ac:dyDescent="0.2"/>
    <row r="55901" ht="10.199999999999999" hidden="1" x14ac:dyDescent="0.2"/>
    <row r="55902" ht="10.199999999999999" hidden="1" x14ac:dyDescent="0.2"/>
    <row r="55903" ht="10.199999999999999" hidden="1" x14ac:dyDescent="0.2"/>
    <row r="55904" ht="10.199999999999999" hidden="1" x14ac:dyDescent="0.2"/>
    <row r="55905" ht="10.199999999999999" hidden="1" x14ac:dyDescent="0.2"/>
    <row r="55906" ht="10.199999999999999" hidden="1" x14ac:dyDescent="0.2"/>
    <row r="55907" ht="10.199999999999999" hidden="1" x14ac:dyDescent="0.2"/>
    <row r="55908" ht="10.199999999999999" hidden="1" x14ac:dyDescent="0.2"/>
    <row r="55909" ht="10.199999999999999" hidden="1" x14ac:dyDescent="0.2"/>
    <row r="55910" ht="10.199999999999999" hidden="1" x14ac:dyDescent="0.2"/>
    <row r="55911" ht="10.199999999999999" hidden="1" x14ac:dyDescent="0.2"/>
    <row r="55912" ht="10.199999999999999" hidden="1" x14ac:dyDescent="0.2"/>
    <row r="55913" ht="10.199999999999999" hidden="1" x14ac:dyDescent="0.2"/>
    <row r="55914" ht="10.199999999999999" hidden="1" x14ac:dyDescent="0.2"/>
    <row r="55915" ht="10.199999999999999" hidden="1" x14ac:dyDescent="0.2"/>
    <row r="55916" ht="10.199999999999999" hidden="1" x14ac:dyDescent="0.2"/>
    <row r="55917" ht="10.199999999999999" hidden="1" x14ac:dyDescent="0.2"/>
    <row r="55918" ht="10.199999999999999" hidden="1" x14ac:dyDescent="0.2"/>
    <row r="55919" ht="10.199999999999999" hidden="1" x14ac:dyDescent="0.2"/>
    <row r="55920" ht="10.199999999999999" hidden="1" x14ac:dyDescent="0.2"/>
    <row r="55921" ht="10.199999999999999" hidden="1" x14ac:dyDescent="0.2"/>
    <row r="55922" ht="10.199999999999999" hidden="1" x14ac:dyDescent="0.2"/>
    <row r="55923" ht="10.199999999999999" hidden="1" x14ac:dyDescent="0.2"/>
    <row r="55924" ht="10.199999999999999" hidden="1" x14ac:dyDescent="0.2"/>
    <row r="55925" ht="10.199999999999999" hidden="1" x14ac:dyDescent="0.2"/>
    <row r="55926" ht="10.199999999999999" hidden="1" x14ac:dyDescent="0.2"/>
    <row r="55927" ht="10.199999999999999" hidden="1" x14ac:dyDescent="0.2"/>
    <row r="55928" ht="10.199999999999999" hidden="1" x14ac:dyDescent="0.2"/>
    <row r="55929" ht="10.199999999999999" hidden="1" x14ac:dyDescent="0.2"/>
    <row r="55930" ht="10.199999999999999" hidden="1" x14ac:dyDescent="0.2"/>
    <row r="55931" ht="10.199999999999999" hidden="1" x14ac:dyDescent="0.2"/>
    <row r="55932" ht="10.199999999999999" hidden="1" x14ac:dyDescent="0.2"/>
    <row r="55933" ht="10.199999999999999" hidden="1" x14ac:dyDescent="0.2"/>
    <row r="55934" ht="10.199999999999999" hidden="1" x14ac:dyDescent="0.2"/>
    <row r="55935" ht="10.199999999999999" hidden="1" x14ac:dyDescent="0.2"/>
    <row r="55936" ht="10.199999999999999" hidden="1" x14ac:dyDescent="0.2"/>
    <row r="55937" ht="10.199999999999999" hidden="1" x14ac:dyDescent="0.2"/>
    <row r="55938" ht="10.199999999999999" hidden="1" x14ac:dyDescent="0.2"/>
    <row r="55939" ht="10.199999999999999" hidden="1" x14ac:dyDescent="0.2"/>
    <row r="55940" ht="10.199999999999999" hidden="1" x14ac:dyDescent="0.2"/>
    <row r="55941" ht="10.199999999999999" hidden="1" x14ac:dyDescent="0.2"/>
    <row r="55942" ht="10.199999999999999" hidden="1" x14ac:dyDescent="0.2"/>
    <row r="55943" ht="10.199999999999999" hidden="1" x14ac:dyDescent="0.2"/>
    <row r="55944" ht="10.199999999999999" hidden="1" x14ac:dyDescent="0.2"/>
    <row r="55945" ht="10.199999999999999" hidden="1" x14ac:dyDescent="0.2"/>
    <row r="55946" ht="10.199999999999999" hidden="1" x14ac:dyDescent="0.2"/>
    <row r="55947" ht="10.199999999999999" hidden="1" x14ac:dyDescent="0.2"/>
    <row r="55948" ht="10.199999999999999" hidden="1" x14ac:dyDescent="0.2"/>
    <row r="55949" ht="10.199999999999999" hidden="1" x14ac:dyDescent="0.2"/>
    <row r="55950" ht="10.199999999999999" hidden="1" x14ac:dyDescent="0.2"/>
    <row r="55951" ht="10.199999999999999" hidden="1" x14ac:dyDescent="0.2"/>
    <row r="55952" ht="10.199999999999999" hidden="1" x14ac:dyDescent="0.2"/>
    <row r="55953" ht="10.199999999999999" hidden="1" x14ac:dyDescent="0.2"/>
    <row r="55954" ht="10.199999999999999" hidden="1" x14ac:dyDescent="0.2"/>
    <row r="55955" ht="10.199999999999999" hidden="1" x14ac:dyDescent="0.2"/>
    <row r="55956" ht="10.199999999999999" hidden="1" x14ac:dyDescent="0.2"/>
    <row r="55957" ht="10.199999999999999" hidden="1" x14ac:dyDescent="0.2"/>
    <row r="55958" ht="10.199999999999999" hidden="1" x14ac:dyDescent="0.2"/>
    <row r="55959" ht="10.199999999999999" hidden="1" x14ac:dyDescent="0.2"/>
    <row r="55960" ht="10.199999999999999" hidden="1" x14ac:dyDescent="0.2"/>
    <row r="55961" ht="10.199999999999999" hidden="1" x14ac:dyDescent="0.2"/>
    <row r="55962" ht="10.199999999999999" hidden="1" x14ac:dyDescent="0.2"/>
    <row r="55963" ht="10.199999999999999" hidden="1" x14ac:dyDescent="0.2"/>
    <row r="55964" ht="10.199999999999999" hidden="1" x14ac:dyDescent="0.2"/>
    <row r="55965" ht="10.199999999999999" hidden="1" x14ac:dyDescent="0.2"/>
    <row r="55966" ht="10.199999999999999" hidden="1" x14ac:dyDescent="0.2"/>
    <row r="55967" ht="10.199999999999999" hidden="1" x14ac:dyDescent="0.2"/>
    <row r="55968" ht="10.199999999999999" hidden="1" x14ac:dyDescent="0.2"/>
    <row r="55969" ht="10.199999999999999" hidden="1" x14ac:dyDescent="0.2"/>
    <row r="55970" ht="10.199999999999999" hidden="1" x14ac:dyDescent="0.2"/>
    <row r="55971" ht="10.199999999999999" hidden="1" x14ac:dyDescent="0.2"/>
    <row r="55972" ht="10.199999999999999" hidden="1" x14ac:dyDescent="0.2"/>
    <row r="55973" ht="10.199999999999999" hidden="1" x14ac:dyDescent="0.2"/>
    <row r="55974" ht="10.199999999999999" hidden="1" x14ac:dyDescent="0.2"/>
    <row r="55975" ht="10.199999999999999" hidden="1" x14ac:dyDescent="0.2"/>
    <row r="55976" ht="10.199999999999999" hidden="1" x14ac:dyDescent="0.2"/>
    <row r="55977" ht="10.199999999999999" hidden="1" x14ac:dyDescent="0.2"/>
    <row r="55978" ht="10.199999999999999" hidden="1" x14ac:dyDescent="0.2"/>
    <row r="55979" ht="10.199999999999999" hidden="1" x14ac:dyDescent="0.2"/>
    <row r="55980" ht="10.199999999999999" hidden="1" x14ac:dyDescent="0.2"/>
    <row r="55981" ht="10.199999999999999" hidden="1" x14ac:dyDescent="0.2"/>
    <row r="55982" ht="10.199999999999999" hidden="1" x14ac:dyDescent="0.2"/>
    <row r="55983" ht="10.199999999999999" hidden="1" x14ac:dyDescent="0.2"/>
    <row r="55984" ht="10.199999999999999" hidden="1" x14ac:dyDescent="0.2"/>
    <row r="55985" ht="10.199999999999999" hidden="1" x14ac:dyDescent="0.2"/>
    <row r="55986" ht="10.199999999999999" hidden="1" x14ac:dyDescent="0.2"/>
    <row r="55987" ht="10.199999999999999" hidden="1" x14ac:dyDescent="0.2"/>
    <row r="55988" ht="10.199999999999999" hidden="1" x14ac:dyDescent="0.2"/>
    <row r="55989" ht="10.199999999999999" hidden="1" x14ac:dyDescent="0.2"/>
    <row r="55990" ht="10.199999999999999" hidden="1" x14ac:dyDescent="0.2"/>
    <row r="55991" ht="10.199999999999999" hidden="1" x14ac:dyDescent="0.2"/>
    <row r="55992" ht="10.199999999999999" hidden="1" x14ac:dyDescent="0.2"/>
    <row r="55993" ht="10.199999999999999" hidden="1" x14ac:dyDescent="0.2"/>
    <row r="55994" ht="10.199999999999999" hidden="1" x14ac:dyDescent="0.2"/>
    <row r="55995" ht="10.199999999999999" hidden="1" x14ac:dyDescent="0.2"/>
    <row r="55996" ht="10.199999999999999" hidden="1" x14ac:dyDescent="0.2"/>
    <row r="55997" ht="10.199999999999999" hidden="1" x14ac:dyDescent="0.2"/>
    <row r="55998" ht="10.199999999999999" hidden="1" x14ac:dyDescent="0.2"/>
    <row r="55999" ht="10.199999999999999" hidden="1" x14ac:dyDescent="0.2"/>
    <row r="56000" ht="10.199999999999999" hidden="1" x14ac:dyDescent="0.2"/>
    <row r="56001" ht="10.199999999999999" hidden="1" x14ac:dyDescent="0.2"/>
    <row r="56002" ht="10.199999999999999" hidden="1" x14ac:dyDescent="0.2"/>
    <row r="56003" ht="10.199999999999999" hidden="1" x14ac:dyDescent="0.2"/>
    <row r="56004" ht="10.199999999999999" hidden="1" x14ac:dyDescent="0.2"/>
    <row r="56005" ht="10.199999999999999" hidden="1" x14ac:dyDescent="0.2"/>
    <row r="56006" ht="10.199999999999999" hidden="1" x14ac:dyDescent="0.2"/>
    <row r="56007" ht="10.199999999999999" hidden="1" x14ac:dyDescent="0.2"/>
    <row r="56008" ht="10.199999999999999" hidden="1" x14ac:dyDescent="0.2"/>
    <row r="56009" ht="10.199999999999999" hidden="1" x14ac:dyDescent="0.2"/>
    <row r="56010" ht="10.199999999999999" hidden="1" x14ac:dyDescent="0.2"/>
    <row r="56011" ht="10.199999999999999" hidden="1" x14ac:dyDescent="0.2"/>
    <row r="56012" ht="10.199999999999999" hidden="1" x14ac:dyDescent="0.2"/>
    <row r="56013" ht="10.199999999999999" hidden="1" x14ac:dyDescent="0.2"/>
    <row r="56014" ht="10.199999999999999" hidden="1" x14ac:dyDescent="0.2"/>
    <row r="56015" ht="10.199999999999999" hidden="1" x14ac:dyDescent="0.2"/>
    <row r="56016" ht="10.199999999999999" hidden="1" x14ac:dyDescent="0.2"/>
    <row r="56017" ht="10.199999999999999" hidden="1" x14ac:dyDescent="0.2"/>
    <row r="56018" ht="10.199999999999999" hidden="1" x14ac:dyDescent="0.2"/>
    <row r="56019" ht="10.199999999999999" hidden="1" x14ac:dyDescent="0.2"/>
    <row r="56020" ht="10.199999999999999" hidden="1" x14ac:dyDescent="0.2"/>
    <row r="56021" ht="10.199999999999999" hidden="1" x14ac:dyDescent="0.2"/>
    <row r="56022" ht="10.199999999999999" hidden="1" x14ac:dyDescent="0.2"/>
    <row r="56023" ht="10.199999999999999" hidden="1" x14ac:dyDescent="0.2"/>
    <row r="56024" ht="10.199999999999999" hidden="1" x14ac:dyDescent="0.2"/>
    <row r="56025" ht="10.199999999999999" hidden="1" x14ac:dyDescent="0.2"/>
    <row r="56026" ht="10.199999999999999" hidden="1" x14ac:dyDescent="0.2"/>
    <row r="56027" ht="10.199999999999999" hidden="1" x14ac:dyDescent="0.2"/>
    <row r="56028" ht="10.199999999999999" hidden="1" x14ac:dyDescent="0.2"/>
    <row r="56029" ht="10.199999999999999" hidden="1" x14ac:dyDescent="0.2"/>
    <row r="56030" ht="10.199999999999999" hidden="1" x14ac:dyDescent="0.2"/>
    <row r="56031" ht="10.199999999999999" hidden="1" x14ac:dyDescent="0.2"/>
    <row r="56032" ht="10.199999999999999" hidden="1" x14ac:dyDescent="0.2"/>
    <row r="56033" ht="10.199999999999999" hidden="1" x14ac:dyDescent="0.2"/>
    <row r="56034" ht="10.199999999999999" hidden="1" x14ac:dyDescent="0.2"/>
    <row r="56035" ht="10.199999999999999" hidden="1" x14ac:dyDescent="0.2"/>
    <row r="56036" ht="10.199999999999999" hidden="1" x14ac:dyDescent="0.2"/>
    <row r="56037" ht="10.199999999999999" hidden="1" x14ac:dyDescent="0.2"/>
    <row r="56038" ht="10.199999999999999" hidden="1" x14ac:dyDescent="0.2"/>
    <row r="56039" ht="10.199999999999999" hidden="1" x14ac:dyDescent="0.2"/>
    <row r="56040" ht="10.199999999999999" hidden="1" x14ac:dyDescent="0.2"/>
    <row r="56041" ht="10.199999999999999" hidden="1" x14ac:dyDescent="0.2"/>
    <row r="56042" ht="10.199999999999999" hidden="1" x14ac:dyDescent="0.2"/>
    <row r="56043" ht="10.199999999999999" hidden="1" x14ac:dyDescent="0.2"/>
    <row r="56044" ht="10.199999999999999" hidden="1" x14ac:dyDescent="0.2"/>
    <row r="56045" ht="10.199999999999999" hidden="1" x14ac:dyDescent="0.2"/>
    <row r="56046" ht="10.199999999999999" hidden="1" x14ac:dyDescent="0.2"/>
    <row r="56047" ht="10.199999999999999" hidden="1" x14ac:dyDescent="0.2"/>
    <row r="56048" ht="10.199999999999999" hidden="1" x14ac:dyDescent="0.2"/>
    <row r="56049" ht="10.199999999999999" hidden="1" x14ac:dyDescent="0.2"/>
    <row r="56050" ht="10.199999999999999" hidden="1" x14ac:dyDescent="0.2"/>
    <row r="56051" ht="10.199999999999999" hidden="1" x14ac:dyDescent="0.2"/>
    <row r="56052" ht="10.199999999999999" hidden="1" x14ac:dyDescent="0.2"/>
    <row r="56053" ht="10.199999999999999" hidden="1" x14ac:dyDescent="0.2"/>
    <row r="56054" ht="10.199999999999999" hidden="1" x14ac:dyDescent="0.2"/>
    <row r="56055" ht="10.199999999999999" hidden="1" x14ac:dyDescent="0.2"/>
    <row r="56056" ht="10.199999999999999" hidden="1" x14ac:dyDescent="0.2"/>
    <row r="56057" ht="10.199999999999999" hidden="1" x14ac:dyDescent="0.2"/>
    <row r="56058" ht="10.199999999999999" hidden="1" x14ac:dyDescent="0.2"/>
    <row r="56059" ht="10.199999999999999" hidden="1" x14ac:dyDescent="0.2"/>
    <row r="56060" ht="10.199999999999999" hidden="1" x14ac:dyDescent="0.2"/>
    <row r="56061" ht="10.199999999999999" hidden="1" x14ac:dyDescent="0.2"/>
    <row r="56062" ht="10.199999999999999" hidden="1" x14ac:dyDescent="0.2"/>
    <row r="56063" ht="10.199999999999999" hidden="1" x14ac:dyDescent="0.2"/>
    <row r="56064" ht="10.199999999999999" hidden="1" x14ac:dyDescent="0.2"/>
    <row r="56065" ht="10.199999999999999" hidden="1" x14ac:dyDescent="0.2"/>
    <row r="56066" ht="10.199999999999999" hidden="1" x14ac:dyDescent="0.2"/>
    <row r="56067" ht="10.199999999999999" hidden="1" x14ac:dyDescent="0.2"/>
    <row r="56068" ht="10.199999999999999" hidden="1" x14ac:dyDescent="0.2"/>
    <row r="56069" ht="10.199999999999999" hidden="1" x14ac:dyDescent="0.2"/>
    <row r="56070" ht="10.199999999999999" hidden="1" x14ac:dyDescent="0.2"/>
    <row r="56071" ht="10.199999999999999" hidden="1" x14ac:dyDescent="0.2"/>
    <row r="56072" ht="10.199999999999999" hidden="1" x14ac:dyDescent="0.2"/>
    <row r="56073" ht="10.199999999999999" hidden="1" x14ac:dyDescent="0.2"/>
    <row r="56074" ht="10.199999999999999" hidden="1" x14ac:dyDescent="0.2"/>
    <row r="56075" ht="10.199999999999999" hidden="1" x14ac:dyDescent="0.2"/>
    <row r="56076" ht="10.199999999999999" hidden="1" x14ac:dyDescent="0.2"/>
    <row r="56077" ht="10.199999999999999" hidden="1" x14ac:dyDescent="0.2"/>
    <row r="56078" ht="10.199999999999999" hidden="1" x14ac:dyDescent="0.2"/>
    <row r="56079" ht="10.199999999999999" hidden="1" x14ac:dyDescent="0.2"/>
    <row r="56080" ht="10.199999999999999" hidden="1" x14ac:dyDescent="0.2"/>
    <row r="56081" ht="10.199999999999999" hidden="1" x14ac:dyDescent="0.2"/>
    <row r="56082" ht="10.199999999999999" hidden="1" x14ac:dyDescent="0.2"/>
    <row r="56083" ht="10.199999999999999" hidden="1" x14ac:dyDescent="0.2"/>
    <row r="56084" ht="10.199999999999999" hidden="1" x14ac:dyDescent="0.2"/>
    <row r="56085" ht="10.199999999999999" hidden="1" x14ac:dyDescent="0.2"/>
    <row r="56086" ht="10.199999999999999" hidden="1" x14ac:dyDescent="0.2"/>
    <row r="56087" ht="10.199999999999999" hidden="1" x14ac:dyDescent="0.2"/>
    <row r="56088" ht="10.199999999999999" hidden="1" x14ac:dyDescent="0.2"/>
    <row r="56089" ht="10.199999999999999" hidden="1" x14ac:dyDescent="0.2"/>
    <row r="56090" ht="10.199999999999999" hidden="1" x14ac:dyDescent="0.2"/>
    <row r="56091" ht="10.199999999999999" hidden="1" x14ac:dyDescent="0.2"/>
    <row r="56092" ht="10.199999999999999" hidden="1" x14ac:dyDescent="0.2"/>
    <row r="56093" ht="10.199999999999999" hidden="1" x14ac:dyDescent="0.2"/>
    <row r="56094" ht="10.199999999999999" hidden="1" x14ac:dyDescent="0.2"/>
    <row r="56095" ht="10.199999999999999" hidden="1" x14ac:dyDescent="0.2"/>
    <row r="56096" ht="10.199999999999999" hidden="1" x14ac:dyDescent="0.2"/>
    <row r="56097" ht="10.199999999999999" hidden="1" x14ac:dyDescent="0.2"/>
    <row r="56098" ht="10.199999999999999" hidden="1" x14ac:dyDescent="0.2"/>
    <row r="56099" ht="10.199999999999999" hidden="1" x14ac:dyDescent="0.2"/>
    <row r="56100" ht="10.199999999999999" hidden="1" x14ac:dyDescent="0.2"/>
    <row r="56101" ht="10.199999999999999" hidden="1" x14ac:dyDescent="0.2"/>
    <row r="56102" ht="10.199999999999999" hidden="1" x14ac:dyDescent="0.2"/>
    <row r="56103" ht="10.199999999999999" hidden="1" x14ac:dyDescent="0.2"/>
    <row r="56104" ht="10.199999999999999" hidden="1" x14ac:dyDescent="0.2"/>
    <row r="56105" ht="10.199999999999999" hidden="1" x14ac:dyDescent="0.2"/>
    <row r="56106" ht="10.199999999999999" hidden="1" x14ac:dyDescent="0.2"/>
    <row r="56107" ht="10.199999999999999" hidden="1" x14ac:dyDescent="0.2"/>
    <row r="56108" ht="10.199999999999999" hidden="1" x14ac:dyDescent="0.2"/>
    <row r="56109" ht="10.199999999999999" hidden="1" x14ac:dyDescent="0.2"/>
    <row r="56110" ht="10.199999999999999" hidden="1" x14ac:dyDescent="0.2"/>
    <row r="56111" ht="10.199999999999999" hidden="1" x14ac:dyDescent="0.2"/>
    <row r="56112" ht="10.199999999999999" hidden="1" x14ac:dyDescent="0.2"/>
    <row r="56113" ht="10.199999999999999" hidden="1" x14ac:dyDescent="0.2"/>
    <row r="56114" ht="10.199999999999999" hidden="1" x14ac:dyDescent="0.2"/>
    <row r="56115" ht="10.199999999999999" hidden="1" x14ac:dyDescent="0.2"/>
    <row r="56116" ht="10.199999999999999" hidden="1" x14ac:dyDescent="0.2"/>
    <row r="56117" ht="10.199999999999999" hidden="1" x14ac:dyDescent="0.2"/>
    <row r="56118" ht="10.199999999999999" hidden="1" x14ac:dyDescent="0.2"/>
    <row r="56119" ht="10.199999999999999" hidden="1" x14ac:dyDescent="0.2"/>
    <row r="56120" ht="10.199999999999999" hidden="1" x14ac:dyDescent="0.2"/>
    <row r="56121" ht="10.199999999999999" hidden="1" x14ac:dyDescent="0.2"/>
    <row r="56122" ht="10.199999999999999" hidden="1" x14ac:dyDescent="0.2"/>
    <row r="56123" ht="10.199999999999999" hidden="1" x14ac:dyDescent="0.2"/>
    <row r="56124" ht="10.199999999999999" hidden="1" x14ac:dyDescent="0.2"/>
    <row r="56125" ht="10.199999999999999" hidden="1" x14ac:dyDescent="0.2"/>
    <row r="56126" ht="10.199999999999999" hidden="1" x14ac:dyDescent="0.2"/>
    <row r="56127" ht="10.199999999999999" hidden="1" x14ac:dyDescent="0.2"/>
    <row r="56128" ht="10.199999999999999" hidden="1" x14ac:dyDescent="0.2"/>
    <row r="56129" ht="10.199999999999999" hidden="1" x14ac:dyDescent="0.2"/>
    <row r="56130" ht="10.199999999999999" hidden="1" x14ac:dyDescent="0.2"/>
    <row r="56131" ht="10.199999999999999" hidden="1" x14ac:dyDescent="0.2"/>
    <row r="56132" ht="10.199999999999999" hidden="1" x14ac:dyDescent="0.2"/>
    <row r="56133" ht="10.199999999999999" hidden="1" x14ac:dyDescent="0.2"/>
    <row r="56134" ht="10.199999999999999" hidden="1" x14ac:dyDescent="0.2"/>
    <row r="56135" ht="10.199999999999999" hidden="1" x14ac:dyDescent="0.2"/>
    <row r="56136" ht="10.199999999999999" hidden="1" x14ac:dyDescent="0.2"/>
    <row r="56137" ht="10.199999999999999" hidden="1" x14ac:dyDescent="0.2"/>
    <row r="56138" ht="10.199999999999999" hidden="1" x14ac:dyDescent="0.2"/>
    <row r="56139" ht="10.199999999999999" hidden="1" x14ac:dyDescent="0.2"/>
    <row r="56140" ht="10.199999999999999" hidden="1" x14ac:dyDescent="0.2"/>
    <row r="56141" ht="10.199999999999999" hidden="1" x14ac:dyDescent="0.2"/>
    <row r="56142" ht="10.199999999999999" hidden="1" x14ac:dyDescent="0.2"/>
    <row r="56143" ht="10.199999999999999" hidden="1" x14ac:dyDescent="0.2"/>
    <row r="56144" ht="10.199999999999999" hidden="1" x14ac:dyDescent="0.2"/>
    <row r="56145" ht="10.199999999999999" hidden="1" x14ac:dyDescent="0.2"/>
    <row r="56146" ht="10.199999999999999" hidden="1" x14ac:dyDescent="0.2"/>
    <row r="56147" ht="10.199999999999999" hidden="1" x14ac:dyDescent="0.2"/>
    <row r="56148" ht="10.199999999999999" hidden="1" x14ac:dyDescent="0.2"/>
    <row r="56149" ht="10.199999999999999" hidden="1" x14ac:dyDescent="0.2"/>
    <row r="56150" ht="10.199999999999999" hidden="1" x14ac:dyDescent="0.2"/>
    <row r="56151" ht="10.199999999999999" hidden="1" x14ac:dyDescent="0.2"/>
    <row r="56152" ht="10.199999999999999" hidden="1" x14ac:dyDescent="0.2"/>
    <row r="56153" ht="10.199999999999999" hidden="1" x14ac:dyDescent="0.2"/>
    <row r="56154" ht="10.199999999999999" hidden="1" x14ac:dyDescent="0.2"/>
    <row r="56155" ht="10.199999999999999" hidden="1" x14ac:dyDescent="0.2"/>
    <row r="56156" ht="10.199999999999999" hidden="1" x14ac:dyDescent="0.2"/>
    <row r="56157" ht="10.199999999999999" hidden="1" x14ac:dyDescent="0.2"/>
    <row r="56158" ht="10.199999999999999" hidden="1" x14ac:dyDescent="0.2"/>
    <row r="56159" ht="10.199999999999999" hidden="1" x14ac:dyDescent="0.2"/>
    <row r="56160" ht="10.199999999999999" hidden="1" x14ac:dyDescent="0.2"/>
    <row r="56161" ht="10.199999999999999" hidden="1" x14ac:dyDescent="0.2"/>
    <row r="56162" ht="10.199999999999999" hidden="1" x14ac:dyDescent="0.2"/>
    <row r="56163" ht="10.199999999999999" hidden="1" x14ac:dyDescent="0.2"/>
    <row r="56164" ht="10.199999999999999" hidden="1" x14ac:dyDescent="0.2"/>
    <row r="56165" ht="10.199999999999999" hidden="1" x14ac:dyDescent="0.2"/>
    <row r="56166" ht="10.199999999999999" hidden="1" x14ac:dyDescent="0.2"/>
    <row r="56167" ht="10.199999999999999" hidden="1" x14ac:dyDescent="0.2"/>
    <row r="56168" ht="10.199999999999999" hidden="1" x14ac:dyDescent="0.2"/>
    <row r="56169" ht="10.199999999999999" hidden="1" x14ac:dyDescent="0.2"/>
    <row r="56170" ht="10.199999999999999" hidden="1" x14ac:dyDescent="0.2"/>
    <row r="56171" ht="10.199999999999999" hidden="1" x14ac:dyDescent="0.2"/>
    <row r="56172" ht="10.199999999999999" hidden="1" x14ac:dyDescent="0.2"/>
    <row r="56173" ht="10.199999999999999" hidden="1" x14ac:dyDescent="0.2"/>
    <row r="56174" ht="10.199999999999999" hidden="1" x14ac:dyDescent="0.2"/>
    <row r="56175" ht="10.199999999999999" hidden="1" x14ac:dyDescent="0.2"/>
    <row r="56176" ht="10.199999999999999" hidden="1" x14ac:dyDescent="0.2"/>
    <row r="56177" ht="10.199999999999999" hidden="1" x14ac:dyDescent="0.2"/>
    <row r="56178" ht="10.199999999999999" hidden="1" x14ac:dyDescent="0.2"/>
    <row r="56179" ht="10.199999999999999" hidden="1" x14ac:dyDescent="0.2"/>
    <row r="56180" ht="10.199999999999999" hidden="1" x14ac:dyDescent="0.2"/>
    <row r="56181" ht="10.199999999999999" hidden="1" x14ac:dyDescent="0.2"/>
    <row r="56182" ht="10.199999999999999" hidden="1" x14ac:dyDescent="0.2"/>
    <row r="56183" ht="10.199999999999999" hidden="1" x14ac:dyDescent="0.2"/>
    <row r="56184" ht="10.199999999999999" hidden="1" x14ac:dyDescent="0.2"/>
    <row r="56185" ht="10.199999999999999" hidden="1" x14ac:dyDescent="0.2"/>
    <row r="56186" ht="10.199999999999999" hidden="1" x14ac:dyDescent="0.2"/>
    <row r="56187" ht="10.199999999999999" hidden="1" x14ac:dyDescent="0.2"/>
    <row r="56188" ht="10.199999999999999" hidden="1" x14ac:dyDescent="0.2"/>
    <row r="56189" ht="10.199999999999999" hidden="1" x14ac:dyDescent="0.2"/>
    <row r="56190" ht="10.199999999999999" hidden="1" x14ac:dyDescent="0.2"/>
    <row r="56191" ht="10.199999999999999" hidden="1" x14ac:dyDescent="0.2"/>
    <row r="56192" ht="10.199999999999999" hidden="1" x14ac:dyDescent="0.2"/>
    <row r="56193" ht="10.199999999999999" hidden="1" x14ac:dyDescent="0.2"/>
    <row r="56194" ht="10.199999999999999" hidden="1" x14ac:dyDescent="0.2"/>
    <row r="56195" ht="10.199999999999999" hidden="1" x14ac:dyDescent="0.2"/>
    <row r="56196" ht="10.199999999999999" hidden="1" x14ac:dyDescent="0.2"/>
    <row r="56197" ht="10.199999999999999" hidden="1" x14ac:dyDescent="0.2"/>
    <row r="56198" ht="10.199999999999999" hidden="1" x14ac:dyDescent="0.2"/>
    <row r="56199" ht="10.199999999999999" hidden="1" x14ac:dyDescent="0.2"/>
    <row r="56200" ht="10.199999999999999" hidden="1" x14ac:dyDescent="0.2"/>
    <row r="56201" ht="10.199999999999999" hidden="1" x14ac:dyDescent="0.2"/>
    <row r="56202" ht="10.199999999999999" hidden="1" x14ac:dyDescent="0.2"/>
    <row r="56203" ht="10.199999999999999" hidden="1" x14ac:dyDescent="0.2"/>
    <row r="56204" ht="10.199999999999999" hidden="1" x14ac:dyDescent="0.2"/>
    <row r="56205" ht="10.199999999999999" hidden="1" x14ac:dyDescent="0.2"/>
    <row r="56206" ht="10.199999999999999" hidden="1" x14ac:dyDescent="0.2"/>
    <row r="56207" ht="10.199999999999999" hidden="1" x14ac:dyDescent="0.2"/>
    <row r="56208" ht="10.199999999999999" hidden="1" x14ac:dyDescent="0.2"/>
    <row r="56209" ht="10.199999999999999" hidden="1" x14ac:dyDescent="0.2"/>
    <row r="56210" ht="10.199999999999999" hidden="1" x14ac:dyDescent="0.2"/>
    <row r="56211" ht="10.199999999999999" hidden="1" x14ac:dyDescent="0.2"/>
    <row r="56212" ht="10.199999999999999" hidden="1" x14ac:dyDescent="0.2"/>
    <row r="56213" ht="10.199999999999999" hidden="1" x14ac:dyDescent="0.2"/>
    <row r="56214" ht="10.199999999999999" hidden="1" x14ac:dyDescent="0.2"/>
    <row r="56215" ht="10.199999999999999" hidden="1" x14ac:dyDescent="0.2"/>
    <row r="56216" ht="10.199999999999999" hidden="1" x14ac:dyDescent="0.2"/>
    <row r="56217" ht="10.199999999999999" hidden="1" x14ac:dyDescent="0.2"/>
    <row r="56218" ht="10.199999999999999" hidden="1" x14ac:dyDescent="0.2"/>
    <row r="56219" ht="10.199999999999999" hidden="1" x14ac:dyDescent="0.2"/>
    <row r="56220" ht="10.199999999999999" hidden="1" x14ac:dyDescent="0.2"/>
    <row r="56221" ht="10.199999999999999" hidden="1" x14ac:dyDescent="0.2"/>
    <row r="56222" ht="10.199999999999999" hidden="1" x14ac:dyDescent="0.2"/>
    <row r="56223" ht="10.199999999999999" hidden="1" x14ac:dyDescent="0.2"/>
    <row r="56224" ht="10.199999999999999" hidden="1" x14ac:dyDescent="0.2"/>
    <row r="56225" ht="10.199999999999999" hidden="1" x14ac:dyDescent="0.2"/>
    <row r="56226" ht="10.199999999999999" hidden="1" x14ac:dyDescent="0.2"/>
    <row r="56227" ht="10.199999999999999" hidden="1" x14ac:dyDescent="0.2"/>
    <row r="56228" ht="10.199999999999999" hidden="1" x14ac:dyDescent="0.2"/>
    <row r="56229" ht="10.199999999999999" hidden="1" x14ac:dyDescent="0.2"/>
    <row r="56230" ht="10.199999999999999" hidden="1" x14ac:dyDescent="0.2"/>
    <row r="56231" ht="10.199999999999999" hidden="1" x14ac:dyDescent="0.2"/>
    <row r="56232" ht="10.199999999999999" hidden="1" x14ac:dyDescent="0.2"/>
    <row r="56233" ht="10.199999999999999" hidden="1" x14ac:dyDescent="0.2"/>
    <row r="56234" ht="10.199999999999999" hidden="1" x14ac:dyDescent="0.2"/>
    <row r="56235" ht="10.199999999999999" hidden="1" x14ac:dyDescent="0.2"/>
    <row r="56236" ht="10.199999999999999" hidden="1" x14ac:dyDescent="0.2"/>
    <row r="56237" ht="10.199999999999999" hidden="1" x14ac:dyDescent="0.2"/>
    <row r="56238" ht="10.199999999999999" hidden="1" x14ac:dyDescent="0.2"/>
    <row r="56239" ht="10.199999999999999" hidden="1" x14ac:dyDescent="0.2"/>
    <row r="56240" ht="10.199999999999999" hidden="1" x14ac:dyDescent="0.2"/>
    <row r="56241" ht="10.199999999999999" hidden="1" x14ac:dyDescent="0.2"/>
    <row r="56242" ht="10.199999999999999" hidden="1" x14ac:dyDescent="0.2"/>
    <row r="56243" ht="10.199999999999999" hidden="1" x14ac:dyDescent="0.2"/>
    <row r="56244" ht="10.199999999999999" hidden="1" x14ac:dyDescent="0.2"/>
    <row r="56245" ht="10.199999999999999" hidden="1" x14ac:dyDescent="0.2"/>
    <row r="56246" ht="10.199999999999999" hidden="1" x14ac:dyDescent="0.2"/>
    <row r="56247" ht="10.199999999999999" hidden="1" x14ac:dyDescent="0.2"/>
    <row r="56248" ht="10.199999999999999" hidden="1" x14ac:dyDescent="0.2"/>
    <row r="56249" ht="10.199999999999999" hidden="1" x14ac:dyDescent="0.2"/>
    <row r="56250" ht="10.199999999999999" hidden="1" x14ac:dyDescent="0.2"/>
    <row r="56251" ht="10.199999999999999" hidden="1" x14ac:dyDescent="0.2"/>
    <row r="56252" ht="10.199999999999999" hidden="1" x14ac:dyDescent="0.2"/>
    <row r="56253" ht="10.199999999999999" hidden="1" x14ac:dyDescent="0.2"/>
    <row r="56254" ht="10.199999999999999" hidden="1" x14ac:dyDescent="0.2"/>
    <row r="56255" ht="10.199999999999999" hidden="1" x14ac:dyDescent="0.2"/>
    <row r="56256" ht="10.199999999999999" hidden="1" x14ac:dyDescent="0.2"/>
    <row r="56257" ht="10.199999999999999" hidden="1" x14ac:dyDescent="0.2"/>
    <row r="56258" ht="10.199999999999999" hidden="1" x14ac:dyDescent="0.2"/>
    <row r="56259" ht="10.199999999999999" hidden="1" x14ac:dyDescent="0.2"/>
    <row r="56260" ht="10.199999999999999" hidden="1" x14ac:dyDescent="0.2"/>
    <row r="56261" ht="10.199999999999999" hidden="1" x14ac:dyDescent="0.2"/>
    <row r="56262" ht="10.199999999999999" hidden="1" x14ac:dyDescent="0.2"/>
    <row r="56263" ht="10.199999999999999" hidden="1" x14ac:dyDescent="0.2"/>
    <row r="56264" ht="10.199999999999999" hidden="1" x14ac:dyDescent="0.2"/>
    <row r="56265" ht="10.199999999999999" hidden="1" x14ac:dyDescent="0.2"/>
    <row r="56266" ht="10.199999999999999" hidden="1" x14ac:dyDescent="0.2"/>
    <row r="56267" ht="10.199999999999999" hidden="1" x14ac:dyDescent="0.2"/>
    <row r="56268" ht="10.199999999999999" hidden="1" x14ac:dyDescent="0.2"/>
    <row r="56269" ht="10.199999999999999" hidden="1" x14ac:dyDescent="0.2"/>
    <row r="56270" ht="10.199999999999999" hidden="1" x14ac:dyDescent="0.2"/>
    <row r="56271" ht="10.199999999999999" hidden="1" x14ac:dyDescent="0.2"/>
    <row r="56272" ht="10.199999999999999" hidden="1" x14ac:dyDescent="0.2"/>
    <row r="56273" ht="10.199999999999999" hidden="1" x14ac:dyDescent="0.2"/>
    <row r="56274" ht="10.199999999999999" hidden="1" x14ac:dyDescent="0.2"/>
    <row r="56275" ht="10.199999999999999" hidden="1" x14ac:dyDescent="0.2"/>
    <row r="56276" ht="10.199999999999999" hidden="1" x14ac:dyDescent="0.2"/>
    <row r="56277" ht="10.199999999999999" hidden="1" x14ac:dyDescent="0.2"/>
    <row r="56278" ht="10.199999999999999" hidden="1" x14ac:dyDescent="0.2"/>
    <row r="56279" ht="10.199999999999999" hidden="1" x14ac:dyDescent="0.2"/>
    <row r="56280" ht="10.199999999999999" hidden="1" x14ac:dyDescent="0.2"/>
    <row r="56281" ht="10.199999999999999" hidden="1" x14ac:dyDescent="0.2"/>
    <row r="56282" ht="10.199999999999999" hidden="1" x14ac:dyDescent="0.2"/>
    <row r="56283" ht="10.199999999999999" hidden="1" x14ac:dyDescent="0.2"/>
    <row r="56284" ht="10.199999999999999" hidden="1" x14ac:dyDescent="0.2"/>
    <row r="56285" ht="10.199999999999999" hidden="1" x14ac:dyDescent="0.2"/>
    <row r="56286" ht="10.199999999999999" hidden="1" x14ac:dyDescent="0.2"/>
    <row r="56287" ht="10.199999999999999" hidden="1" x14ac:dyDescent="0.2"/>
    <row r="56288" ht="10.199999999999999" hidden="1" x14ac:dyDescent="0.2"/>
    <row r="56289" ht="10.199999999999999" hidden="1" x14ac:dyDescent="0.2"/>
    <row r="56290" ht="10.199999999999999" hidden="1" x14ac:dyDescent="0.2"/>
    <row r="56291" ht="10.199999999999999" hidden="1" x14ac:dyDescent="0.2"/>
    <row r="56292" ht="10.199999999999999" hidden="1" x14ac:dyDescent="0.2"/>
    <row r="56293" ht="10.199999999999999" hidden="1" x14ac:dyDescent="0.2"/>
    <row r="56294" ht="10.199999999999999" hidden="1" x14ac:dyDescent="0.2"/>
    <row r="56295" ht="10.199999999999999" hidden="1" x14ac:dyDescent="0.2"/>
    <row r="56296" ht="10.199999999999999" hidden="1" x14ac:dyDescent="0.2"/>
    <row r="56297" ht="10.199999999999999" hidden="1" x14ac:dyDescent="0.2"/>
    <row r="56298" ht="10.199999999999999" hidden="1" x14ac:dyDescent="0.2"/>
    <row r="56299" ht="10.199999999999999" hidden="1" x14ac:dyDescent="0.2"/>
    <row r="56300" ht="10.199999999999999" hidden="1" x14ac:dyDescent="0.2"/>
    <row r="56301" ht="10.199999999999999" hidden="1" x14ac:dyDescent="0.2"/>
    <row r="56302" ht="10.199999999999999" hidden="1" x14ac:dyDescent="0.2"/>
    <row r="56303" ht="10.199999999999999" hidden="1" x14ac:dyDescent="0.2"/>
    <row r="56304" ht="10.199999999999999" hidden="1" x14ac:dyDescent="0.2"/>
    <row r="56305" ht="10.199999999999999" hidden="1" x14ac:dyDescent="0.2"/>
    <row r="56306" ht="10.199999999999999" hidden="1" x14ac:dyDescent="0.2"/>
    <row r="56307" ht="10.199999999999999" hidden="1" x14ac:dyDescent="0.2"/>
    <row r="56308" ht="10.199999999999999" hidden="1" x14ac:dyDescent="0.2"/>
    <row r="56309" ht="10.199999999999999" hidden="1" x14ac:dyDescent="0.2"/>
    <row r="56310" ht="10.199999999999999" hidden="1" x14ac:dyDescent="0.2"/>
    <row r="56311" ht="10.199999999999999" hidden="1" x14ac:dyDescent="0.2"/>
    <row r="56312" ht="10.199999999999999" hidden="1" x14ac:dyDescent="0.2"/>
    <row r="56313" ht="10.199999999999999" hidden="1" x14ac:dyDescent="0.2"/>
    <row r="56314" ht="10.199999999999999" hidden="1" x14ac:dyDescent="0.2"/>
    <row r="56315" ht="10.199999999999999" hidden="1" x14ac:dyDescent="0.2"/>
    <row r="56316" ht="10.199999999999999" hidden="1" x14ac:dyDescent="0.2"/>
    <row r="56317" ht="10.199999999999999" hidden="1" x14ac:dyDescent="0.2"/>
    <row r="56318" ht="10.199999999999999" hidden="1" x14ac:dyDescent="0.2"/>
    <row r="56319" ht="10.199999999999999" hidden="1" x14ac:dyDescent="0.2"/>
    <row r="56320" ht="10.199999999999999" hidden="1" x14ac:dyDescent="0.2"/>
    <row r="56321" ht="10.199999999999999" hidden="1" x14ac:dyDescent="0.2"/>
    <row r="56322" ht="10.199999999999999" hidden="1" x14ac:dyDescent="0.2"/>
    <row r="56323" ht="10.199999999999999" hidden="1" x14ac:dyDescent="0.2"/>
    <row r="56324" ht="10.199999999999999" hidden="1" x14ac:dyDescent="0.2"/>
    <row r="56325" ht="10.199999999999999" hidden="1" x14ac:dyDescent="0.2"/>
    <row r="56326" ht="10.199999999999999" hidden="1" x14ac:dyDescent="0.2"/>
    <row r="56327" ht="10.199999999999999" hidden="1" x14ac:dyDescent="0.2"/>
    <row r="56328" ht="10.199999999999999" hidden="1" x14ac:dyDescent="0.2"/>
    <row r="56329" ht="10.199999999999999" hidden="1" x14ac:dyDescent="0.2"/>
    <row r="56330" ht="10.199999999999999" hidden="1" x14ac:dyDescent="0.2"/>
    <row r="56331" ht="10.199999999999999" hidden="1" x14ac:dyDescent="0.2"/>
    <row r="56332" ht="10.199999999999999" hidden="1" x14ac:dyDescent="0.2"/>
    <row r="56333" ht="10.199999999999999" hidden="1" x14ac:dyDescent="0.2"/>
    <row r="56334" ht="10.199999999999999" hidden="1" x14ac:dyDescent="0.2"/>
    <row r="56335" ht="10.199999999999999" hidden="1" x14ac:dyDescent="0.2"/>
    <row r="56336" ht="10.199999999999999" hidden="1" x14ac:dyDescent="0.2"/>
    <row r="56337" ht="10.199999999999999" hidden="1" x14ac:dyDescent="0.2"/>
    <row r="56338" ht="10.199999999999999" hidden="1" x14ac:dyDescent="0.2"/>
    <row r="56339" ht="10.199999999999999" hidden="1" x14ac:dyDescent="0.2"/>
    <row r="56340" ht="10.199999999999999" hidden="1" x14ac:dyDescent="0.2"/>
    <row r="56341" ht="10.199999999999999" hidden="1" x14ac:dyDescent="0.2"/>
    <row r="56342" ht="10.199999999999999" hidden="1" x14ac:dyDescent="0.2"/>
    <row r="56343" ht="10.199999999999999" hidden="1" x14ac:dyDescent="0.2"/>
    <row r="56344" ht="10.199999999999999" hidden="1" x14ac:dyDescent="0.2"/>
    <row r="56345" ht="10.199999999999999" hidden="1" x14ac:dyDescent="0.2"/>
    <row r="56346" ht="10.199999999999999" hidden="1" x14ac:dyDescent="0.2"/>
    <row r="56347" ht="10.199999999999999" hidden="1" x14ac:dyDescent="0.2"/>
    <row r="56348" ht="10.199999999999999" hidden="1" x14ac:dyDescent="0.2"/>
    <row r="56349" ht="10.199999999999999" hidden="1" x14ac:dyDescent="0.2"/>
    <row r="56350" ht="10.199999999999999" hidden="1" x14ac:dyDescent="0.2"/>
    <row r="56351" ht="10.199999999999999" hidden="1" x14ac:dyDescent="0.2"/>
    <row r="56352" ht="10.199999999999999" hidden="1" x14ac:dyDescent="0.2"/>
    <row r="56353" ht="10.199999999999999" hidden="1" x14ac:dyDescent="0.2"/>
    <row r="56354" ht="10.199999999999999" hidden="1" x14ac:dyDescent="0.2"/>
    <row r="56355" ht="10.199999999999999" hidden="1" x14ac:dyDescent="0.2"/>
    <row r="56356" ht="10.199999999999999" hidden="1" x14ac:dyDescent="0.2"/>
    <row r="56357" ht="10.199999999999999" hidden="1" x14ac:dyDescent="0.2"/>
    <row r="56358" ht="10.199999999999999" hidden="1" x14ac:dyDescent="0.2"/>
    <row r="56359" ht="10.199999999999999" hidden="1" x14ac:dyDescent="0.2"/>
    <row r="56360" ht="10.199999999999999" hidden="1" x14ac:dyDescent="0.2"/>
    <row r="56361" ht="10.199999999999999" hidden="1" x14ac:dyDescent="0.2"/>
    <row r="56362" ht="10.199999999999999" hidden="1" x14ac:dyDescent="0.2"/>
    <row r="56363" ht="10.199999999999999" hidden="1" x14ac:dyDescent="0.2"/>
    <row r="56364" ht="10.199999999999999" hidden="1" x14ac:dyDescent="0.2"/>
    <row r="56365" ht="10.199999999999999" hidden="1" x14ac:dyDescent="0.2"/>
    <row r="56366" ht="10.199999999999999" hidden="1" x14ac:dyDescent="0.2"/>
    <row r="56367" ht="10.199999999999999" hidden="1" x14ac:dyDescent="0.2"/>
    <row r="56368" ht="10.199999999999999" hidden="1" x14ac:dyDescent="0.2"/>
    <row r="56369" ht="10.199999999999999" hidden="1" x14ac:dyDescent="0.2"/>
    <row r="56370" ht="10.199999999999999" hidden="1" x14ac:dyDescent="0.2"/>
    <row r="56371" ht="10.199999999999999" hidden="1" x14ac:dyDescent="0.2"/>
    <row r="56372" ht="10.199999999999999" hidden="1" x14ac:dyDescent="0.2"/>
    <row r="56373" ht="10.199999999999999" hidden="1" x14ac:dyDescent="0.2"/>
    <row r="56374" ht="10.199999999999999" hidden="1" x14ac:dyDescent="0.2"/>
    <row r="56375" ht="10.199999999999999" hidden="1" x14ac:dyDescent="0.2"/>
    <row r="56376" ht="10.199999999999999" hidden="1" x14ac:dyDescent="0.2"/>
    <row r="56377" ht="10.199999999999999" hidden="1" x14ac:dyDescent="0.2"/>
    <row r="56378" ht="10.199999999999999" hidden="1" x14ac:dyDescent="0.2"/>
    <row r="56379" ht="10.199999999999999" hidden="1" x14ac:dyDescent="0.2"/>
    <row r="56380" ht="10.199999999999999" hidden="1" x14ac:dyDescent="0.2"/>
    <row r="56381" ht="10.199999999999999" hidden="1" x14ac:dyDescent="0.2"/>
    <row r="56382" ht="10.199999999999999" hidden="1" x14ac:dyDescent="0.2"/>
    <row r="56383" ht="10.199999999999999" hidden="1" x14ac:dyDescent="0.2"/>
    <row r="56384" ht="10.199999999999999" hidden="1" x14ac:dyDescent="0.2"/>
    <row r="56385" ht="10.199999999999999" hidden="1" x14ac:dyDescent="0.2"/>
    <row r="56386" ht="10.199999999999999" hidden="1" x14ac:dyDescent="0.2"/>
    <row r="56387" ht="10.199999999999999" hidden="1" x14ac:dyDescent="0.2"/>
    <row r="56388" ht="10.199999999999999" hidden="1" x14ac:dyDescent="0.2"/>
    <row r="56389" ht="10.199999999999999" hidden="1" x14ac:dyDescent="0.2"/>
    <row r="56390" ht="10.199999999999999" hidden="1" x14ac:dyDescent="0.2"/>
    <row r="56391" ht="10.199999999999999" hidden="1" x14ac:dyDescent="0.2"/>
    <row r="56392" ht="10.199999999999999" hidden="1" x14ac:dyDescent="0.2"/>
    <row r="56393" ht="10.199999999999999" hidden="1" x14ac:dyDescent="0.2"/>
    <row r="56394" ht="10.199999999999999" hidden="1" x14ac:dyDescent="0.2"/>
    <row r="56395" ht="10.199999999999999" hidden="1" x14ac:dyDescent="0.2"/>
    <row r="56396" ht="10.199999999999999" hidden="1" x14ac:dyDescent="0.2"/>
    <row r="56397" ht="10.199999999999999" hidden="1" x14ac:dyDescent="0.2"/>
    <row r="56398" ht="10.199999999999999" hidden="1" x14ac:dyDescent="0.2"/>
    <row r="56399" ht="10.199999999999999" hidden="1" x14ac:dyDescent="0.2"/>
    <row r="56400" ht="10.199999999999999" hidden="1" x14ac:dyDescent="0.2"/>
    <row r="56401" ht="10.199999999999999" hidden="1" x14ac:dyDescent="0.2"/>
    <row r="56402" ht="10.199999999999999" hidden="1" x14ac:dyDescent="0.2"/>
    <row r="56403" ht="10.199999999999999" hidden="1" x14ac:dyDescent="0.2"/>
    <row r="56404" ht="10.199999999999999" hidden="1" x14ac:dyDescent="0.2"/>
    <row r="56405" ht="10.199999999999999" hidden="1" x14ac:dyDescent="0.2"/>
    <row r="56406" ht="10.199999999999999" hidden="1" x14ac:dyDescent="0.2"/>
    <row r="56407" ht="10.199999999999999" hidden="1" x14ac:dyDescent="0.2"/>
    <row r="56408" ht="10.199999999999999" hidden="1" x14ac:dyDescent="0.2"/>
    <row r="56409" ht="10.199999999999999" hidden="1" x14ac:dyDescent="0.2"/>
    <row r="56410" ht="10.199999999999999" hidden="1" x14ac:dyDescent="0.2"/>
    <row r="56411" ht="10.199999999999999" hidden="1" x14ac:dyDescent="0.2"/>
    <row r="56412" ht="10.199999999999999" hidden="1" x14ac:dyDescent="0.2"/>
    <row r="56413" ht="10.199999999999999" hidden="1" x14ac:dyDescent="0.2"/>
    <row r="56414" ht="10.199999999999999" hidden="1" x14ac:dyDescent="0.2"/>
    <row r="56415" ht="10.199999999999999" hidden="1" x14ac:dyDescent="0.2"/>
    <row r="56416" ht="10.199999999999999" hidden="1" x14ac:dyDescent="0.2"/>
    <row r="56417" ht="10.199999999999999" hidden="1" x14ac:dyDescent="0.2"/>
    <row r="56418" ht="10.199999999999999" hidden="1" x14ac:dyDescent="0.2"/>
    <row r="56419" ht="10.199999999999999" hidden="1" x14ac:dyDescent="0.2"/>
    <row r="56420" ht="10.199999999999999" hidden="1" x14ac:dyDescent="0.2"/>
    <row r="56421" ht="10.199999999999999" hidden="1" x14ac:dyDescent="0.2"/>
    <row r="56422" ht="10.199999999999999" hidden="1" x14ac:dyDescent="0.2"/>
    <row r="56423" ht="10.199999999999999" hidden="1" x14ac:dyDescent="0.2"/>
    <row r="56424" ht="10.199999999999999" hidden="1" x14ac:dyDescent="0.2"/>
    <row r="56425" ht="10.199999999999999" hidden="1" x14ac:dyDescent="0.2"/>
    <row r="56426" ht="10.199999999999999" hidden="1" x14ac:dyDescent="0.2"/>
    <row r="56427" ht="10.199999999999999" hidden="1" x14ac:dyDescent="0.2"/>
    <row r="56428" ht="10.199999999999999" hidden="1" x14ac:dyDescent="0.2"/>
    <row r="56429" ht="10.199999999999999" hidden="1" x14ac:dyDescent="0.2"/>
    <row r="56430" ht="10.199999999999999" hidden="1" x14ac:dyDescent="0.2"/>
    <row r="56431" ht="10.199999999999999" hidden="1" x14ac:dyDescent="0.2"/>
    <row r="56432" ht="10.199999999999999" hidden="1" x14ac:dyDescent="0.2"/>
    <row r="56433" ht="10.199999999999999" hidden="1" x14ac:dyDescent="0.2"/>
    <row r="56434" ht="10.199999999999999" hidden="1" x14ac:dyDescent="0.2"/>
    <row r="56435" ht="10.199999999999999" hidden="1" x14ac:dyDescent="0.2"/>
    <row r="56436" ht="10.199999999999999" hidden="1" x14ac:dyDescent="0.2"/>
    <row r="56437" ht="10.199999999999999" hidden="1" x14ac:dyDescent="0.2"/>
    <row r="56438" ht="10.199999999999999" hidden="1" x14ac:dyDescent="0.2"/>
    <row r="56439" ht="10.199999999999999" hidden="1" x14ac:dyDescent="0.2"/>
    <row r="56440" ht="10.199999999999999" hidden="1" x14ac:dyDescent="0.2"/>
    <row r="56441" ht="10.199999999999999" hidden="1" x14ac:dyDescent="0.2"/>
    <row r="56442" ht="10.199999999999999" hidden="1" x14ac:dyDescent="0.2"/>
    <row r="56443" ht="10.199999999999999" hidden="1" x14ac:dyDescent="0.2"/>
    <row r="56444" ht="10.199999999999999" hidden="1" x14ac:dyDescent="0.2"/>
    <row r="56445" ht="10.199999999999999" hidden="1" x14ac:dyDescent="0.2"/>
    <row r="56446" ht="10.199999999999999" hidden="1" x14ac:dyDescent="0.2"/>
    <row r="56447" ht="10.199999999999999" hidden="1" x14ac:dyDescent="0.2"/>
    <row r="56448" ht="10.199999999999999" hidden="1" x14ac:dyDescent="0.2"/>
    <row r="56449" ht="10.199999999999999" hidden="1" x14ac:dyDescent="0.2"/>
    <row r="56450" ht="10.199999999999999" hidden="1" x14ac:dyDescent="0.2"/>
    <row r="56451" ht="10.199999999999999" hidden="1" x14ac:dyDescent="0.2"/>
    <row r="56452" ht="10.199999999999999" hidden="1" x14ac:dyDescent="0.2"/>
    <row r="56453" ht="10.199999999999999" hidden="1" x14ac:dyDescent="0.2"/>
    <row r="56454" ht="10.199999999999999" hidden="1" x14ac:dyDescent="0.2"/>
    <row r="56455" ht="10.199999999999999" hidden="1" x14ac:dyDescent="0.2"/>
    <row r="56456" ht="10.199999999999999" hidden="1" x14ac:dyDescent="0.2"/>
    <row r="56457" ht="10.199999999999999" hidden="1" x14ac:dyDescent="0.2"/>
    <row r="56458" ht="10.199999999999999" hidden="1" x14ac:dyDescent="0.2"/>
    <row r="56459" ht="10.199999999999999" hidden="1" x14ac:dyDescent="0.2"/>
    <row r="56460" ht="10.199999999999999" hidden="1" x14ac:dyDescent="0.2"/>
    <row r="56461" ht="10.199999999999999" hidden="1" x14ac:dyDescent="0.2"/>
    <row r="56462" ht="10.199999999999999" hidden="1" x14ac:dyDescent="0.2"/>
    <row r="56463" ht="10.199999999999999" hidden="1" x14ac:dyDescent="0.2"/>
    <row r="56464" ht="10.199999999999999" hidden="1" x14ac:dyDescent="0.2"/>
    <row r="56465" ht="10.199999999999999" hidden="1" x14ac:dyDescent="0.2"/>
    <row r="56466" ht="10.199999999999999" hidden="1" x14ac:dyDescent="0.2"/>
    <row r="56467" ht="10.199999999999999" hidden="1" x14ac:dyDescent="0.2"/>
    <row r="56468" ht="10.199999999999999" hidden="1" x14ac:dyDescent="0.2"/>
    <row r="56469" ht="10.199999999999999" hidden="1" x14ac:dyDescent="0.2"/>
    <row r="56470" ht="10.199999999999999" hidden="1" x14ac:dyDescent="0.2"/>
    <row r="56471" ht="10.199999999999999" hidden="1" x14ac:dyDescent="0.2"/>
    <row r="56472" ht="10.199999999999999" hidden="1" x14ac:dyDescent="0.2"/>
    <row r="56473" ht="10.199999999999999" hidden="1" x14ac:dyDescent="0.2"/>
    <row r="56474" ht="10.199999999999999" hidden="1" x14ac:dyDescent="0.2"/>
    <row r="56475" ht="10.199999999999999" hidden="1" x14ac:dyDescent="0.2"/>
    <row r="56476" ht="10.199999999999999" hidden="1" x14ac:dyDescent="0.2"/>
    <row r="56477" ht="10.199999999999999" hidden="1" x14ac:dyDescent="0.2"/>
    <row r="56478" ht="10.199999999999999" hidden="1" x14ac:dyDescent="0.2"/>
    <row r="56479" ht="10.199999999999999" hidden="1" x14ac:dyDescent="0.2"/>
    <row r="56480" ht="10.199999999999999" hidden="1" x14ac:dyDescent="0.2"/>
    <row r="56481" ht="10.199999999999999" hidden="1" x14ac:dyDescent="0.2"/>
    <row r="56482" ht="10.199999999999999" hidden="1" x14ac:dyDescent="0.2"/>
    <row r="56483" ht="10.199999999999999" hidden="1" x14ac:dyDescent="0.2"/>
    <row r="56484" ht="10.199999999999999" hidden="1" x14ac:dyDescent="0.2"/>
    <row r="56485" ht="10.199999999999999" hidden="1" x14ac:dyDescent="0.2"/>
    <row r="56486" ht="10.199999999999999" hidden="1" x14ac:dyDescent="0.2"/>
    <row r="56487" ht="10.199999999999999" hidden="1" x14ac:dyDescent="0.2"/>
    <row r="56488" ht="10.199999999999999" hidden="1" x14ac:dyDescent="0.2"/>
    <row r="56489" ht="10.199999999999999" hidden="1" x14ac:dyDescent="0.2"/>
    <row r="56490" ht="10.199999999999999" hidden="1" x14ac:dyDescent="0.2"/>
    <row r="56491" ht="10.199999999999999" hidden="1" x14ac:dyDescent="0.2"/>
    <row r="56492" ht="10.199999999999999" hidden="1" x14ac:dyDescent="0.2"/>
    <row r="56493" ht="10.199999999999999" hidden="1" x14ac:dyDescent="0.2"/>
    <row r="56494" ht="10.199999999999999" hidden="1" x14ac:dyDescent="0.2"/>
    <row r="56495" ht="10.199999999999999" hidden="1" x14ac:dyDescent="0.2"/>
    <row r="56496" ht="10.199999999999999" hidden="1" x14ac:dyDescent="0.2"/>
    <row r="56497" ht="10.199999999999999" hidden="1" x14ac:dyDescent="0.2"/>
    <row r="56498" ht="10.199999999999999" hidden="1" x14ac:dyDescent="0.2"/>
    <row r="56499" ht="10.199999999999999" hidden="1" x14ac:dyDescent="0.2"/>
    <row r="56500" ht="10.199999999999999" hidden="1" x14ac:dyDescent="0.2"/>
    <row r="56501" ht="10.199999999999999" hidden="1" x14ac:dyDescent="0.2"/>
    <row r="56502" ht="10.199999999999999" hidden="1" x14ac:dyDescent="0.2"/>
    <row r="56503" ht="10.199999999999999" hidden="1" x14ac:dyDescent="0.2"/>
    <row r="56504" ht="10.199999999999999" hidden="1" x14ac:dyDescent="0.2"/>
    <row r="56505" ht="10.199999999999999" hidden="1" x14ac:dyDescent="0.2"/>
    <row r="56506" ht="10.199999999999999" hidden="1" x14ac:dyDescent="0.2"/>
    <row r="56507" ht="10.199999999999999" hidden="1" x14ac:dyDescent="0.2"/>
    <row r="56508" ht="10.199999999999999" hidden="1" x14ac:dyDescent="0.2"/>
    <row r="56509" ht="10.199999999999999" hidden="1" x14ac:dyDescent="0.2"/>
    <row r="56510" ht="10.199999999999999" hidden="1" x14ac:dyDescent="0.2"/>
    <row r="56511" ht="10.199999999999999" hidden="1" x14ac:dyDescent="0.2"/>
    <row r="56512" ht="10.199999999999999" hidden="1" x14ac:dyDescent="0.2"/>
    <row r="56513" ht="10.199999999999999" hidden="1" x14ac:dyDescent="0.2"/>
    <row r="56514" ht="10.199999999999999" hidden="1" x14ac:dyDescent="0.2"/>
    <row r="56515" ht="10.199999999999999" hidden="1" x14ac:dyDescent="0.2"/>
    <row r="56516" ht="10.199999999999999" hidden="1" x14ac:dyDescent="0.2"/>
    <row r="56517" ht="10.199999999999999" hidden="1" x14ac:dyDescent="0.2"/>
    <row r="56518" ht="10.199999999999999" hidden="1" x14ac:dyDescent="0.2"/>
    <row r="56519" ht="10.199999999999999" hidden="1" x14ac:dyDescent="0.2"/>
    <row r="56520" ht="10.199999999999999" hidden="1" x14ac:dyDescent="0.2"/>
    <row r="56521" ht="10.199999999999999" hidden="1" x14ac:dyDescent="0.2"/>
    <row r="56522" ht="10.199999999999999" hidden="1" x14ac:dyDescent="0.2"/>
    <row r="56523" ht="10.199999999999999" hidden="1" x14ac:dyDescent="0.2"/>
    <row r="56524" ht="10.199999999999999" hidden="1" x14ac:dyDescent="0.2"/>
    <row r="56525" ht="10.199999999999999" hidden="1" x14ac:dyDescent="0.2"/>
    <row r="56526" ht="10.199999999999999" hidden="1" x14ac:dyDescent="0.2"/>
    <row r="56527" ht="10.199999999999999" hidden="1" x14ac:dyDescent="0.2"/>
    <row r="56528" ht="10.199999999999999" hidden="1" x14ac:dyDescent="0.2"/>
    <row r="56529" ht="10.199999999999999" hidden="1" x14ac:dyDescent="0.2"/>
    <row r="56530" ht="10.199999999999999" hidden="1" x14ac:dyDescent="0.2"/>
    <row r="56531" ht="10.199999999999999" hidden="1" x14ac:dyDescent="0.2"/>
    <row r="56532" ht="10.199999999999999" hidden="1" x14ac:dyDescent="0.2"/>
    <row r="56533" ht="10.199999999999999" hidden="1" x14ac:dyDescent="0.2"/>
    <row r="56534" ht="10.199999999999999" hidden="1" x14ac:dyDescent="0.2"/>
    <row r="56535" ht="10.199999999999999" hidden="1" x14ac:dyDescent="0.2"/>
    <row r="56536" ht="10.199999999999999" hidden="1" x14ac:dyDescent="0.2"/>
    <row r="56537" ht="10.199999999999999" hidden="1" x14ac:dyDescent="0.2"/>
    <row r="56538" ht="10.199999999999999" hidden="1" x14ac:dyDescent="0.2"/>
    <row r="56539" ht="10.199999999999999" hidden="1" x14ac:dyDescent="0.2"/>
    <row r="56540" ht="10.199999999999999" hidden="1" x14ac:dyDescent="0.2"/>
    <row r="56541" ht="10.199999999999999" hidden="1" x14ac:dyDescent="0.2"/>
    <row r="56542" ht="10.199999999999999" hidden="1" x14ac:dyDescent="0.2"/>
    <row r="56543" ht="10.199999999999999" hidden="1" x14ac:dyDescent="0.2"/>
    <row r="56544" ht="10.199999999999999" hidden="1" x14ac:dyDescent="0.2"/>
    <row r="56545" ht="10.199999999999999" hidden="1" x14ac:dyDescent="0.2"/>
    <row r="56546" ht="10.199999999999999" hidden="1" x14ac:dyDescent="0.2"/>
    <row r="56547" ht="10.199999999999999" hidden="1" x14ac:dyDescent="0.2"/>
    <row r="56548" ht="10.199999999999999" hidden="1" x14ac:dyDescent="0.2"/>
    <row r="56549" ht="10.199999999999999" hidden="1" x14ac:dyDescent="0.2"/>
    <row r="56550" ht="10.199999999999999" hidden="1" x14ac:dyDescent="0.2"/>
    <row r="56551" ht="10.199999999999999" hidden="1" x14ac:dyDescent="0.2"/>
    <row r="56552" ht="10.199999999999999" hidden="1" x14ac:dyDescent="0.2"/>
    <row r="56553" ht="10.199999999999999" hidden="1" x14ac:dyDescent="0.2"/>
    <row r="56554" ht="10.199999999999999" hidden="1" x14ac:dyDescent="0.2"/>
    <row r="56555" ht="10.199999999999999" hidden="1" x14ac:dyDescent="0.2"/>
    <row r="56556" ht="10.199999999999999" hidden="1" x14ac:dyDescent="0.2"/>
    <row r="56557" ht="10.199999999999999" hidden="1" x14ac:dyDescent="0.2"/>
    <row r="56558" ht="10.199999999999999" hidden="1" x14ac:dyDescent="0.2"/>
    <row r="56559" ht="10.199999999999999" hidden="1" x14ac:dyDescent="0.2"/>
    <row r="56560" ht="10.199999999999999" hidden="1" x14ac:dyDescent="0.2"/>
    <row r="56561" ht="10.199999999999999" hidden="1" x14ac:dyDescent="0.2"/>
    <row r="56562" ht="10.199999999999999" hidden="1" x14ac:dyDescent="0.2"/>
    <row r="56563" ht="10.199999999999999" hidden="1" x14ac:dyDescent="0.2"/>
    <row r="56564" ht="10.199999999999999" hidden="1" x14ac:dyDescent="0.2"/>
    <row r="56565" ht="10.199999999999999" hidden="1" x14ac:dyDescent="0.2"/>
    <row r="56566" ht="10.199999999999999" hidden="1" x14ac:dyDescent="0.2"/>
    <row r="56567" ht="10.199999999999999" hidden="1" x14ac:dyDescent="0.2"/>
    <row r="56568" ht="10.199999999999999" hidden="1" x14ac:dyDescent="0.2"/>
    <row r="56569" ht="10.199999999999999" hidden="1" x14ac:dyDescent="0.2"/>
    <row r="56570" ht="10.199999999999999" hidden="1" x14ac:dyDescent="0.2"/>
    <row r="56571" ht="10.199999999999999" hidden="1" x14ac:dyDescent="0.2"/>
    <row r="56572" ht="10.199999999999999" hidden="1" x14ac:dyDescent="0.2"/>
    <row r="56573" ht="10.199999999999999" hidden="1" x14ac:dyDescent="0.2"/>
    <row r="56574" ht="10.199999999999999" hidden="1" x14ac:dyDescent="0.2"/>
    <row r="56575" ht="10.199999999999999" hidden="1" x14ac:dyDescent="0.2"/>
    <row r="56576" ht="10.199999999999999" hidden="1" x14ac:dyDescent="0.2"/>
    <row r="56577" ht="10.199999999999999" hidden="1" x14ac:dyDescent="0.2"/>
    <row r="56578" ht="10.199999999999999" hidden="1" x14ac:dyDescent="0.2"/>
    <row r="56579" ht="10.199999999999999" hidden="1" x14ac:dyDescent="0.2"/>
    <row r="56580" ht="10.199999999999999" hidden="1" x14ac:dyDescent="0.2"/>
    <row r="56581" ht="10.199999999999999" hidden="1" x14ac:dyDescent="0.2"/>
    <row r="56582" ht="10.199999999999999" hidden="1" x14ac:dyDescent="0.2"/>
    <row r="56583" ht="10.199999999999999" hidden="1" x14ac:dyDescent="0.2"/>
    <row r="56584" ht="10.199999999999999" hidden="1" x14ac:dyDescent="0.2"/>
    <row r="56585" ht="10.199999999999999" hidden="1" x14ac:dyDescent="0.2"/>
    <row r="56586" ht="10.199999999999999" hidden="1" x14ac:dyDescent="0.2"/>
    <row r="56587" ht="10.199999999999999" hidden="1" x14ac:dyDescent="0.2"/>
    <row r="56588" ht="10.199999999999999" hidden="1" x14ac:dyDescent="0.2"/>
    <row r="56589" ht="10.199999999999999" hidden="1" x14ac:dyDescent="0.2"/>
    <row r="56590" ht="10.199999999999999" hidden="1" x14ac:dyDescent="0.2"/>
    <row r="56591" ht="10.199999999999999" hidden="1" x14ac:dyDescent="0.2"/>
    <row r="56592" ht="10.199999999999999" hidden="1" x14ac:dyDescent="0.2"/>
    <row r="56593" ht="10.199999999999999" hidden="1" x14ac:dyDescent="0.2"/>
    <row r="56594" ht="10.199999999999999" hidden="1" x14ac:dyDescent="0.2"/>
    <row r="56595" ht="10.199999999999999" hidden="1" x14ac:dyDescent="0.2"/>
    <row r="56596" ht="10.199999999999999" hidden="1" x14ac:dyDescent="0.2"/>
    <row r="56597" ht="10.199999999999999" hidden="1" x14ac:dyDescent="0.2"/>
    <row r="56598" ht="10.199999999999999" hidden="1" x14ac:dyDescent="0.2"/>
    <row r="56599" ht="10.199999999999999" hidden="1" x14ac:dyDescent="0.2"/>
    <row r="56600" ht="10.199999999999999" hidden="1" x14ac:dyDescent="0.2"/>
    <row r="56601" ht="10.199999999999999" hidden="1" x14ac:dyDescent="0.2"/>
    <row r="56602" ht="10.199999999999999" hidden="1" x14ac:dyDescent="0.2"/>
    <row r="56603" ht="10.199999999999999" hidden="1" x14ac:dyDescent="0.2"/>
    <row r="56604" ht="10.199999999999999" hidden="1" x14ac:dyDescent="0.2"/>
    <row r="56605" ht="10.199999999999999" hidden="1" x14ac:dyDescent="0.2"/>
    <row r="56606" ht="10.199999999999999" hidden="1" x14ac:dyDescent="0.2"/>
    <row r="56607" ht="10.199999999999999" hidden="1" x14ac:dyDescent="0.2"/>
    <row r="56608" ht="10.199999999999999" hidden="1" x14ac:dyDescent="0.2"/>
    <row r="56609" ht="10.199999999999999" hidden="1" x14ac:dyDescent="0.2"/>
    <row r="56610" ht="10.199999999999999" hidden="1" x14ac:dyDescent="0.2"/>
    <row r="56611" ht="10.199999999999999" hidden="1" x14ac:dyDescent="0.2"/>
    <row r="56612" ht="10.199999999999999" hidden="1" x14ac:dyDescent="0.2"/>
    <row r="56613" ht="10.199999999999999" hidden="1" x14ac:dyDescent="0.2"/>
    <row r="56614" ht="10.199999999999999" hidden="1" x14ac:dyDescent="0.2"/>
    <row r="56615" ht="10.199999999999999" hidden="1" x14ac:dyDescent="0.2"/>
    <row r="56616" ht="10.199999999999999" hidden="1" x14ac:dyDescent="0.2"/>
    <row r="56617" ht="10.199999999999999" hidden="1" x14ac:dyDescent="0.2"/>
    <row r="56618" ht="10.199999999999999" hidden="1" x14ac:dyDescent="0.2"/>
    <row r="56619" ht="10.199999999999999" hidden="1" x14ac:dyDescent="0.2"/>
    <row r="56620" ht="10.199999999999999" hidden="1" x14ac:dyDescent="0.2"/>
    <row r="56621" ht="10.199999999999999" hidden="1" x14ac:dyDescent="0.2"/>
    <row r="56622" ht="10.199999999999999" hidden="1" x14ac:dyDescent="0.2"/>
    <row r="56623" ht="10.199999999999999" hidden="1" x14ac:dyDescent="0.2"/>
    <row r="56624" ht="10.199999999999999" hidden="1" x14ac:dyDescent="0.2"/>
    <row r="56625" ht="10.199999999999999" hidden="1" x14ac:dyDescent="0.2"/>
    <row r="56626" ht="10.199999999999999" hidden="1" x14ac:dyDescent="0.2"/>
    <row r="56627" ht="10.199999999999999" hidden="1" x14ac:dyDescent="0.2"/>
    <row r="56628" ht="10.199999999999999" hidden="1" x14ac:dyDescent="0.2"/>
    <row r="56629" ht="10.199999999999999" hidden="1" x14ac:dyDescent="0.2"/>
    <row r="56630" ht="10.199999999999999" hidden="1" x14ac:dyDescent="0.2"/>
    <row r="56631" ht="10.199999999999999" hidden="1" x14ac:dyDescent="0.2"/>
    <row r="56632" ht="10.199999999999999" hidden="1" x14ac:dyDescent="0.2"/>
    <row r="56633" ht="10.199999999999999" hidden="1" x14ac:dyDescent="0.2"/>
    <row r="56634" ht="10.199999999999999" hidden="1" x14ac:dyDescent="0.2"/>
    <row r="56635" ht="10.199999999999999" hidden="1" x14ac:dyDescent="0.2"/>
    <row r="56636" ht="10.199999999999999" hidden="1" x14ac:dyDescent="0.2"/>
    <row r="56637" ht="10.199999999999999" hidden="1" x14ac:dyDescent="0.2"/>
    <row r="56638" ht="10.199999999999999" hidden="1" x14ac:dyDescent="0.2"/>
    <row r="56639" ht="10.199999999999999" hidden="1" x14ac:dyDescent="0.2"/>
    <row r="56640" ht="10.199999999999999" hidden="1" x14ac:dyDescent="0.2"/>
    <row r="56641" ht="10.199999999999999" hidden="1" x14ac:dyDescent="0.2"/>
    <row r="56642" ht="10.199999999999999" hidden="1" x14ac:dyDescent="0.2"/>
    <row r="56643" ht="10.199999999999999" hidden="1" x14ac:dyDescent="0.2"/>
    <row r="56644" ht="10.199999999999999" hidden="1" x14ac:dyDescent="0.2"/>
    <row r="56645" ht="10.199999999999999" hidden="1" x14ac:dyDescent="0.2"/>
    <row r="56646" ht="10.199999999999999" hidden="1" x14ac:dyDescent="0.2"/>
    <row r="56647" ht="10.199999999999999" hidden="1" x14ac:dyDescent="0.2"/>
    <row r="56648" ht="10.199999999999999" hidden="1" x14ac:dyDescent="0.2"/>
    <row r="56649" ht="10.199999999999999" hidden="1" x14ac:dyDescent="0.2"/>
    <row r="56650" ht="10.199999999999999" hidden="1" x14ac:dyDescent="0.2"/>
    <row r="56651" ht="10.199999999999999" hidden="1" x14ac:dyDescent="0.2"/>
    <row r="56652" ht="10.199999999999999" hidden="1" x14ac:dyDescent="0.2"/>
    <row r="56653" ht="10.199999999999999" hidden="1" x14ac:dyDescent="0.2"/>
    <row r="56654" ht="10.199999999999999" hidden="1" x14ac:dyDescent="0.2"/>
    <row r="56655" ht="10.199999999999999" hidden="1" x14ac:dyDescent="0.2"/>
    <row r="56656" ht="10.199999999999999" hidden="1" x14ac:dyDescent="0.2"/>
    <row r="56657" ht="10.199999999999999" hidden="1" x14ac:dyDescent="0.2"/>
    <row r="56658" ht="10.199999999999999" hidden="1" x14ac:dyDescent="0.2"/>
    <row r="56659" ht="10.199999999999999" hidden="1" x14ac:dyDescent="0.2"/>
    <row r="56660" ht="10.199999999999999" hidden="1" x14ac:dyDescent="0.2"/>
    <row r="56661" ht="10.199999999999999" hidden="1" x14ac:dyDescent="0.2"/>
    <row r="56662" ht="10.199999999999999" hidden="1" x14ac:dyDescent="0.2"/>
    <row r="56663" ht="10.199999999999999" hidden="1" x14ac:dyDescent="0.2"/>
    <row r="56664" ht="10.199999999999999" hidden="1" x14ac:dyDescent="0.2"/>
    <row r="56665" ht="10.199999999999999" hidden="1" x14ac:dyDescent="0.2"/>
    <row r="56666" ht="10.199999999999999" hidden="1" x14ac:dyDescent="0.2"/>
    <row r="56667" ht="10.199999999999999" hidden="1" x14ac:dyDescent="0.2"/>
    <row r="56668" ht="10.199999999999999" hidden="1" x14ac:dyDescent="0.2"/>
    <row r="56669" ht="10.199999999999999" hidden="1" x14ac:dyDescent="0.2"/>
    <row r="56670" ht="10.199999999999999" hidden="1" x14ac:dyDescent="0.2"/>
    <row r="56671" ht="10.199999999999999" hidden="1" x14ac:dyDescent="0.2"/>
    <row r="56672" ht="10.199999999999999" hidden="1" x14ac:dyDescent="0.2"/>
    <row r="56673" ht="10.199999999999999" hidden="1" x14ac:dyDescent="0.2"/>
    <row r="56674" ht="10.199999999999999" hidden="1" x14ac:dyDescent="0.2"/>
    <row r="56675" ht="10.199999999999999" hidden="1" x14ac:dyDescent="0.2"/>
    <row r="56676" ht="10.199999999999999" hidden="1" x14ac:dyDescent="0.2"/>
    <row r="56677" ht="10.199999999999999" hidden="1" x14ac:dyDescent="0.2"/>
    <row r="56678" ht="10.199999999999999" hidden="1" x14ac:dyDescent="0.2"/>
    <row r="56679" ht="10.199999999999999" hidden="1" x14ac:dyDescent="0.2"/>
    <row r="56680" ht="10.199999999999999" hidden="1" x14ac:dyDescent="0.2"/>
    <row r="56681" ht="10.199999999999999" hidden="1" x14ac:dyDescent="0.2"/>
    <row r="56682" ht="10.199999999999999" hidden="1" x14ac:dyDescent="0.2"/>
    <row r="56683" ht="10.199999999999999" hidden="1" x14ac:dyDescent="0.2"/>
    <row r="56684" ht="10.199999999999999" hidden="1" x14ac:dyDescent="0.2"/>
    <row r="56685" ht="10.199999999999999" hidden="1" x14ac:dyDescent="0.2"/>
    <row r="56686" ht="10.199999999999999" hidden="1" x14ac:dyDescent="0.2"/>
    <row r="56687" ht="10.199999999999999" hidden="1" x14ac:dyDescent="0.2"/>
    <row r="56688" ht="10.199999999999999" hidden="1" x14ac:dyDescent="0.2"/>
    <row r="56689" ht="10.199999999999999" hidden="1" x14ac:dyDescent="0.2"/>
    <row r="56690" ht="10.199999999999999" hidden="1" x14ac:dyDescent="0.2"/>
    <row r="56691" ht="10.199999999999999" hidden="1" x14ac:dyDescent="0.2"/>
    <row r="56692" ht="10.199999999999999" hidden="1" x14ac:dyDescent="0.2"/>
    <row r="56693" ht="10.199999999999999" hidden="1" x14ac:dyDescent="0.2"/>
    <row r="56694" ht="10.199999999999999" hidden="1" x14ac:dyDescent="0.2"/>
    <row r="56695" ht="10.199999999999999" hidden="1" x14ac:dyDescent="0.2"/>
    <row r="56696" ht="10.199999999999999" hidden="1" x14ac:dyDescent="0.2"/>
    <row r="56697" ht="10.199999999999999" hidden="1" x14ac:dyDescent="0.2"/>
    <row r="56698" ht="10.199999999999999" hidden="1" x14ac:dyDescent="0.2"/>
    <row r="56699" ht="10.199999999999999" hidden="1" x14ac:dyDescent="0.2"/>
    <row r="56700" ht="10.199999999999999" hidden="1" x14ac:dyDescent="0.2"/>
    <row r="56701" ht="10.199999999999999" hidden="1" x14ac:dyDescent="0.2"/>
    <row r="56702" ht="10.199999999999999" hidden="1" x14ac:dyDescent="0.2"/>
    <row r="56703" ht="10.199999999999999" hidden="1" x14ac:dyDescent="0.2"/>
    <row r="56704" ht="10.199999999999999" hidden="1" x14ac:dyDescent="0.2"/>
    <row r="56705" ht="10.199999999999999" hidden="1" x14ac:dyDescent="0.2"/>
    <row r="56706" ht="10.199999999999999" hidden="1" x14ac:dyDescent="0.2"/>
    <row r="56707" ht="10.199999999999999" hidden="1" x14ac:dyDescent="0.2"/>
    <row r="56708" ht="10.199999999999999" hidden="1" x14ac:dyDescent="0.2"/>
    <row r="56709" ht="10.199999999999999" hidden="1" x14ac:dyDescent="0.2"/>
    <row r="56710" ht="10.199999999999999" hidden="1" x14ac:dyDescent="0.2"/>
    <row r="56711" ht="10.199999999999999" hidden="1" x14ac:dyDescent="0.2"/>
    <row r="56712" ht="10.199999999999999" hidden="1" x14ac:dyDescent="0.2"/>
    <row r="56713" ht="10.199999999999999" hidden="1" x14ac:dyDescent="0.2"/>
    <row r="56714" ht="10.199999999999999" hidden="1" x14ac:dyDescent="0.2"/>
    <row r="56715" ht="10.199999999999999" hidden="1" x14ac:dyDescent="0.2"/>
    <row r="56716" ht="10.199999999999999" hidden="1" x14ac:dyDescent="0.2"/>
    <row r="56717" ht="10.199999999999999" hidden="1" x14ac:dyDescent="0.2"/>
    <row r="56718" ht="10.199999999999999" hidden="1" x14ac:dyDescent="0.2"/>
    <row r="56719" ht="10.199999999999999" hidden="1" x14ac:dyDescent="0.2"/>
    <row r="56720" ht="10.199999999999999" hidden="1" x14ac:dyDescent="0.2"/>
    <row r="56721" ht="10.199999999999999" hidden="1" x14ac:dyDescent="0.2"/>
    <row r="56722" ht="10.199999999999999" hidden="1" x14ac:dyDescent="0.2"/>
    <row r="56723" ht="10.199999999999999" hidden="1" x14ac:dyDescent="0.2"/>
    <row r="56724" ht="10.199999999999999" hidden="1" x14ac:dyDescent="0.2"/>
    <row r="56725" ht="10.199999999999999" hidden="1" x14ac:dyDescent="0.2"/>
    <row r="56726" ht="10.199999999999999" hidden="1" x14ac:dyDescent="0.2"/>
    <row r="56727" ht="10.199999999999999" hidden="1" x14ac:dyDescent="0.2"/>
    <row r="56728" ht="10.199999999999999" hidden="1" x14ac:dyDescent="0.2"/>
    <row r="56729" ht="10.199999999999999" hidden="1" x14ac:dyDescent="0.2"/>
    <row r="56730" ht="10.199999999999999" hidden="1" x14ac:dyDescent="0.2"/>
    <row r="56731" ht="10.199999999999999" hidden="1" x14ac:dyDescent="0.2"/>
    <row r="56732" ht="10.199999999999999" hidden="1" x14ac:dyDescent="0.2"/>
    <row r="56733" ht="10.199999999999999" hidden="1" x14ac:dyDescent="0.2"/>
    <row r="56734" ht="10.199999999999999" hidden="1" x14ac:dyDescent="0.2"/>
    <row r="56735" ht="10.199999999999999" hidden="1" x14ac:dyDescent="0.2"/>
    <row r="56736" ht="10.199999999999999" hidden="1" x14ac:dyDescent="0.2"/>
    <row r="56737" ht="10.199999999999999" hidden="1" x14ac:dyDescent="0.2"/>
    <row r="56738" ht="10.199999999999999" hidden="1" x14ac:dyDescent="0.2"/>
    <row r="56739" ht="10.199999999999999" hidden="1" x14ac:dyDescent="0.2"/>
    <row r="56740" ht="10.199999999999999" hidden="1" x14ac:dyDescent="0.2"/>
    <row r="56741" ht="10.199999999999999" hidden="1" x14ac:dyDescent="0.2"/>
    <row r="56742" ht="10.199999999999999" hidden="1" x14ac:dyDescent="0.2"/>
    <row r="56743" ht="10.199999999999999" hidden="1" x14ac:dyDescent="0.2"/>
    <row r="56744" ht="10.199999999999999" hidden="1" x14ac:dyDescent="0.2"/>
    <row r="56745" ht="10.199999999999999" hidden="1" x14ac:dyDescent="0.2"/>
    <row r="56746" ht="10.199999999999999" hidden="1" x14ac:dyDescent="0.2"/>
    <row r="56747" ht="10.199999999999999" hidden="1" x14ac:dyDescent="0.2"/>
    <row r="56748" ht="10.199999999999999" hidden="1" x14ac:dyDescent="0.2"/>
    <row r="56749" ht="10.199999999999999" hidden="1" x14ac:dyDescent="0.2"/>
    <row r="56750" ht="10.199999999999999" hidden="1" x14ac:dyDescent="0.2"/>
    <row r="56751" ht="10.199999999999999" hidden="1" x14ac:dyDescent="0.2"/>
    <row r="56752" ht="10.199999999999999" hidden="1" x14ac:dyDescent="0.2"/>
    <row r="56753" ht="10.199999999999999" hidden="1" x14ac:dyDescent="0.2"/>
    <row r="56754" ht="10.199999999999999" hidden="1" x14ac:dyDescent="0.2"/>
    <row r="56755" ht="10.199999999999999" hidden="1" x14ac:dyDescent="0.2"/>
    <row r="56756" ht="10.199999999999999" hidden="1" x14ac:dyDescent="0.2"/>
    <row r="56757" ht="10.199999999999999" hidden="1" x14ac:dyDescent="0.2"/>
    <row r="56758" ht="10.199999999999999" hidden="1" x14ac:dyDescent="0.2"/>
    <row r="56759" ht="10.199999999999999" hidden="1" x14ac:dyDescent="0.2"/>
    <row r="56760" ht="10.199999999999999" hidden="1" x14ac:dyDescent="0.2"/>
    <row r="56761" ht="10.199999999999999" hidden="1" x14ac:dyDescent="0.2"/>
    <row r="56762" ht="10.199999999999999" hidden="1" x14ac:dyDescent="0.2"/>
    <row r="56763" ht="10.199999999999999" hidden="1" x14ac:dyDescent="0.2"/>
    <row r="56764" ht="10.199999999999999" hidden="1" x14ac:dyDescent="0.2"/>
    <row r="56765" ht="10.199999999999999" hidden="1" x14ac:dyDescent="0.2"/>
    <row r="56766" ht="10.199999999999999" hidden="1" x14ac:dyDescent="0.2"/>
    <row r="56767" ht="10.199999999999999" hidden="1" x14ac:dyDescent="0.2"/>
    <row r="56768" ht="10.199999999999999" hidden="1" x14ac:dyDescent="0.2"/>
    <row r="56769" ht="10.199999999999999" hidden="1" x14ac:dyDescent="0.2"/>
    <row r="56770" ht="10.199999999999999" hidden="1" x14ac:dyDescent="0.2"/>
    <row r="56771" ht="10.199999999999999" hidden="1" x14ac:dyDescent="0.2"/>
    <row r="56772" ht="10.199999999999999" hidden="1" x14ac:dyDescent="0.2"/>
    <row r="56773" ht="10.199999999999999" hidden="1" x14ac:dyDescent="0.2"/>
    <row r="56774" ht="10.199999999999999" hidden="1" x14ac:dyDescent="0.2"/>
    <row r="56775" ht="10.199999999999999" hidden="1" x14ac:dyDescent="0.2"/>
    <row r="56776" ht="10.199999999999999" hidden="1" x14ac:dyDescent="0.2"/>
    <row r="56777" ht="10.199999999999999" hidden="1" x14ac:dyDescent="0.2"/>
    <row r="56778" ht="10.199999999999999" hidden="1" x14ac:dyDescent="0.2"/>
    <row r="56779" ht="10.199999999999999" hidden="1" x14ac:dyDescent="0.2"/>
    <row r="56780" ht="10.199999999999999" hidden="1" x14ac:dyDescent="0.2"/>
    <row r="56781" ht="10.199999999999999" hidden="1" x14ac:dyDescent="0.2"/>
    <row r="56782" ht="10.199999999999999" hidden="1" x14ac:dyDescent="0.2"/>
    <row r="56783" ht="10.199999999999999" hidden="1" x14ac:dyDescent="0.2"/>
    <row r="56784" ht="10.199999999999999" hidden="1" x14ac:dyDescent="0.2"/>
    <row r="56785" ht="10.199999999999999" hidden="1" x14ac:dyDescent="0.2"/>
    <row r="56786" ht="10.199999999999999" hidden="1" x14ac:dyDescent="0.2"/>
    <row r="56787" ht="10.199999999999999" hidden="1" x14ac:dyDescent="0.2"/>
    <row r="56788" ht="10.199999999999999" hidden="1" x14ac:dyDescent="0.2"/>
    <row r="56789" ht="10.199999999999999" hidden="1" x14ac:dyDescent="0.2"/>
    <row r="56790" ht="10.199999999999999" hidden="1" x14ac:dyDescent="0.2"/>
    <row r="56791" ht="10.199999999999999" hidden="1" x14ac:dyDescent="0.2"/>
    <row r="56792" ht="10.199999999999999" hidden="1" x14ac:dyDescent="0.2"/>
    <row r="56793" ht="10.199999999999999" hidden="1" x14ac:dyDescent="0.2"/>
    <row r="56794" ht="10.199999999999999" hidden="1" x14ac:dyDescent="0.2"/>
    <row r="56795" ht="10.199999999999999" hidden="1" x14ac:dyDescent="0.2"/>
    <row r="56796" ht="10.199999999999999" hidden="1" x14ac:dyDescent="0.2"/>
    <row r="56797" ht="10.199999999999999" hidden="1" x14ac:dyDescent="0.2"/>
    <row r="56798" ht="10.199999999999999" hidden="1" x14ac:dyDescent="0.2"/>
    <row r="56799" ht="10.199999999999999" hidden="1" x14ac:dyDescent="0.2"/>
    <row r="56800" ht="10.199999999999999" hidden="1" x14ac:dyDescent="0.2"/>
    <row r="56801" ht="10.199999999999999" hidden="1" x14ac:dyDescent="0.2"/>
    <row r="56802" ht="10.199999999999999" hidden="1" x14ac:dyDescent="0.2"/>
    <row r="56803" ht="10.199999999999999" hidden="1" x14ac:dyDescent="0.2"/>
    <row r="56804" ht="10.199999999999999" hidden="1" x14ac:dyDescent="0.2"/>
    <row r="56805" ht="10.199999999999999" hidden="1" x14ac:dyDescent="0.2"/>
    <row r="56806" ht="10.199999999999999" hidden="1" x14ac:dyDescent="0.2"/>
    <row r="56807" ht="10.199999999999999" hidden="1" x14ac:dyDescent="0.2"/>
    <row r="56808" ht="10.199999999999999" hidden="1" x14ac:dyDescent="0.2"/>
    <row r="56809" ht="10.199999999999999" hidden="1" x14ac:dyDescent="0.2"/>
    <row r="56810" ht="10.199999999999999" hidden="1" x14ac:dyDescent="0.2"/>
    <row r="56811" ht="10.199999999999999" hidden="1" x14ac:dyDescent="0.2"/>
    <row r="56812" ht="10.199999999999999" hidden="1" x14ac:dyDescent="0.2"/>
    <row r="56813" ht="10.199999999999999" hidden="1" x14ac:dyDescent="0.2"/>
    <row r="56814" ht="10.199999999999999" hidden="1" x14ac:dyDescent="0.2"/>
    <row r="56815" ht="10.199999999999999" hidden="1" x14ac:dyDescent="0.2"/>
    <row r="56816" ht="10.199999999999999" hidden="1" x14ac:dyDescent="0.2"/>
    <row r="56817" ht="10.199999999999999" hidden="1" x14ac:dyDescent="0.2"/>
    <row r="56818" ht="10.199999999999999" hidden="1" x14ac:dyDescent="0.2"/>
    <row r="56819" ht="10.199999999999999" hidden="1" x14ac:dyDescent="0.2"/>
    <row r="56820" ht="10.199999999999999" hidden="1" x14ac:dyDescent="0.2"/>
    <row r="56821" ht="10.199999999999999" hidden="1" x14ac:dyDescent="0.2"/>
    <row r="56822" ht="10.199999999999999" hidden="1" x14ac:dyDescent="0.2"/>
    <row r="56823" ht="10.199999999999999" hidden="1" x14ac:dyDescent="0.2"/>
    <row r="56824" ht="10.199999999999999" hidden="1" x14ac:dyDescent="0.2"/>
    <row r="56825" ht="10.199999999999999" hidden="1" x14ac:dyDescent="0.2"/>
    <row r="56826" ht="10.199999999999999" hidden="1" x14ac:dyDescent="0.2"/>
    <row r="56827" ht="10.199999999999999" hidden="1" x14ac:dyDescent="0.2"/>
    <row r="56828" ht="10.199999999999999" hidden="1" x14ac:dyDescent="0.2"/>
    <row r="56829" ht="10.199999999999999" hidden="1" x14ac:dyDescent="0.2"/>
    <row r="56830" ht="10.199999999999999" hidden="1" x14ac:dyDescent="0.2"/>
    <row r="56831" ht="10.199999999999999" hidden="1" x14ac:dyDescent="0.2"/>
    <row r="56832" ht="10.199999999999999" hidden="1" x14ac:dyDescent="0.2"/>
    <row r="56833" ht="10.199999999999999" hidden="1" x14ac:dyDescent="0.2"/>
    <row r="56834" ht="10.199999999999999" hidden="1" x14ac:dyDescent="0.2"/>
    <row r="56835" ht="10.199999999999999" hidden="1" x14ac:dyDescent="0.2"/>
    <row r="56836" ht="10.199999999999999" hidden="1" x14ac:dyDescent="0.2"/>
    <row r="56837" ht="10.199999999999999" hidden="1" x14ac:dyDescent="0.2"/>
    <row r="56838" ht="10.199999999999999" hidden="1" x14ac:dyDescent="0.2"/>
    <row r="56839" ht="10.199999999999999" hidden="1" x14ac:dyDescent="0.2"/>
    <row r="56840" ht="10.199999999999999" hidden="1" x14ac:dyDescent="0.2"/>
    <row r="56841" ht="10.199999999999999" hidden="1" x14ac:dyDescent="0.2"/>
    <row r="56842" ht="10.199999999999999" hidden="1" x14ac:dyDescent="0.2"/>
    <row r="56843" ht="10.199999999999999" hidden="1" x14ac:dyDescent="0.2"/>
    <row r="56844" ht="10.199999999999999" hidden="1" x14ac:dyDescent="0.2"/>
    <row r="56845" ht="10.199999999999999" hidden="1" x14ac:dyDescent="0.2"/>
    <row r="56846" ht="10.199999999999999" hidden="1" x14ac:dyDescent="0.2"/>
    <row r="56847" ht="10.199999999999999" hidden="1" x14ac:dyDescent="0.2"/>
    <row r="56848" ht="10.199999999999999" hidden="1" x14ac:dyDescent="0.2"/>
    <row r="56849" ht="10.199999999999999" hidden="1" x14ac:dyDescent="0.2"/>
    <row r="56850" ht="10.199999999999999" hidden="1" x14ac:dyDescent="0.2"/>
    <row r="56851" ht="10.199999999999999" hidden="1" x14ac:dyDescent="0.2"/>
    <row r="56852" ht="10.199999999999999" hidden="1" x14ac:dyDescent="0.2"/>
    <row r="56853" ht="10.199999999999999" hidden="1" x14ac:dyDescent="0.2"/>
    <row r="56854" ht="10.199999999999999" hidden="1" x14ac:dyDescent="0.2"/>
    <row r="56855" ht="10.199999999999999" hidden="1" x14ac:dyDescent="0.2"/>
    <row r="56856" ht="10.199999999999999" hidden="1" x14ac:dyDescent="0.2"/>
    <row r="56857" ht="10.199999999999999" hidden="1" x14ac:dyDescent="0.2"/>
    <row r="56858" ht="10.199999999999999" hidden="1" x14ac:dyDescent="0.2"/>
    <row r="56859" ht="10.199999999999999" hidden="1" x14ac:dyDescent="0.2"/>
    <row r="56860" ht="10.199999999999999" hidden="1" x14ac:dyDescent="0.2"/>
    <row r="56861" ht="10.199999999999999" hidden="1" x14ac:dyDescent="0.2"/>
    <row r="56862" ht="10.199999999999999" hidden="1" x14ac:dyDescent="0.2"/>
    <row r="56863" ht="10.199999999999999" hidden="1" x14ac:dyDescent="0.2"/>
    <row r="56864" ht="10.199999999999999" hidden="1" x14ac:dyDescent="0.2"/>
    <row r="56865" ht="10.199999999999999" hidden="1" x14ac:dyDescent="0.2"/>
    <row r="56866" ht="10.199999999999999" hidden="1" x14ac:dyDescent="0.2"/>
    <row r="56867" ht="10.199999999999999" hidden="1" x14ac:dyDescent="0.2"/>
    <row r="56868" ht="10.199999999999999" hidden="1" x14ac:dyDescent="0.2"/>
    <row r="56869" ht="10.199999999999999" hidden="1" x14ac:dyDescent="0.2"/>
    <row r="56870" ht="10.199999999999999" hidden="1" x14ac:dyDescent="0.2"/>
    <row r="56871" ht="10.199999999999999" hidden="1" x14ac:dyDescent="0.2"/>
    <row r="56872" ht="10.199999999999999" hidden="1" x14ac:dyDescent="0.2"/>
    <row r="56873" ht="10.199999999999999" hidden="1" x14ac:dyDescent="0.2"/>
    <row r="56874" ht="10.199999999999999" hidden="1" x14ac:dyDescent="0.2"/>
    <row r="56875" ht="10.199999999999999" hidden="1" x14ac:dyDescent="0.2"/>
    <row r="56876" ht="10.199999999999999" hidden="1" x14ac:dyDescent="0.2"/>
    <row r="56877" ht="10.199999999999999" hidden="1" x14ac:dyDescent="0.2"/>
    <row r="56878" ht="10.199999999999999" hidden="1" x14ac:dyDescent="0.2"/>
    <row r="56879" ht="10.199999999999999" hidden="1" x14ac:dyDescent="0.2"/>
    <row r="56880" ht="10.199999999999999" hidden="1" x14ac:dyDescent="0.2"/>
    <row r="56881" ht="10.199999999999999" hidden="1" x14ac:dyDescent="0.2"/>
    <row r="56882" ht="10.199999999999999" hidden="1" x14ac:dyDescent="0.2"/>
    <row r="56883" ht="10.199999999999999" hidden="1" x14ac:dyDescent="0.2"/>
    <row r="56884" ht="10.199999999999999" hidden="1" x14ac:dyDescent="0.2"/>
    <row r="56885" ht="10.199999999999999" hidden="1" x14ac:dyDescent="0.2"/>
    <row r="56886" ht="10.199999999999999" hidden="1" x14ac:dyDescent="0.2"/>
    <row r="56887" ht="10.199999999999999" hidden="1" x14ac:dyDescent="0.2"/>
    <row r="56888" ht="10.199999999999999" hidden="1" x14ac:dyDescent="0.2"/>
    <row r="56889" ht="10.199999999999999" hidden="1" x14ac:dyDescent="0.2"/>
    <row r="56890" ht="10.199999999999999" hidden="1" x14ac:dyDescent="0.2"/>
    <row r="56891" ht="10.199999999999999" hidden="1" x14ac:dyDescent="0.2"/>
    <row r="56892" ht="10.199999999999999" hidden="1" x14ac:dyDescent="0.2"/>
    <row r="56893" ht="10.199999999999999" hidden="1" x14ac:dyDescent="0.2"/>
    <row r="56894" ht="10.199999999999999" hidden="1" x14ac:dyDescent="0.2"/>
    <row r="56895" ht="10.199999999999999" hidden="1" x14ac:dyDescent="0.2"/>
    <row r="56896" ht="10.199999999999999" hidden="1" x14ac:dyDescent="0.2"/>
    <row r="56897" ht="10.199999999999999" hidden="1" x14ac:dyDescent="0.2"/>
    <row r="56898" ht="10.199999999999999" hidden="1" x14ac:dyDescent="0.2"/>
    <row r="56899" ht="10.199999999999999" hidden="1" x14ac:dyDescent="0.2"/>
    <row r="56900" ht="10.199999999999999" hidden="1" x14ac:dyDescent="0.2"/>
    <row r="56901" ht="10.199999999999999" hidden="1" x14ac:dyDescent="0.2"/>
    <row r="56902" ht="10.199999999999999" hidden="1" x14ac:dyDescent="0.2"/>
    <row r="56903" ht="10.199999999999999" hidden="1" x14ac:dyDescent="0.2"/>
    <row r="56904" ht="10.199999999999999" hidden="1" x14ac:dyDescent="0.2"/>
    <row r="56905" ht="10.199999999999999" hidden="1" x14ac:dyDescent="0.2"/>
    <row r="56906" ht="10.199999999999999" hidden="1" x14ac:dyDescent="0.2"/>
    <row r="56907" ht="10.199999999999999" hidden="1" x14ac:dyDescent="0.2"/>
    <row r="56908" ht="10.199999999999999" hidden="1" x14ac:dyDescent="0.2"/>
    <row r="56909" ht="10.199999999999999" hidden="1" x14ac:dyDescent="0.2"/>
    <row r="56910" ht="10.199999999999999" hidden="1" x14ac:dyDescent="0.2"/>
    <row r="56911" ht="10.199999999999999" hidden="1" x14ac:dyDescent="0.2"/>
    <row r="56912" ht="10.199999999999999" hidden="1" x14ac:dyDescent="0.2"/>
    <row r="56913" ht="10.199999999999999" hidden="1" x14ac:dyDescent="0.2"/>
    <row r="56914" ht="10.199999999999999" hidden="1" x14ac:dyDescent="0.2"/>
    <row r="56915" ht="10.199999999999999" hidden="1" x14ac:dyDescent="0.2"/>
    <row r="56916" ht="10.199999999999999" hidden="1" x14ac:dyDescent="0.2"/>
    <row r="56917" ht="10.199999999999999" hidden="1" x14ac:dyDescent="0.2"/>
    <row r="56918" ht="10.199999999999999" hidden="1" x14ac:dyDescent="0.2"/>
    <row r="56919" ht="10.199999999999999" hidden="1" x14ac:dyDescent="0.2"/>
    <row r="56920" ht="10.199999999999999" hidden="1" x14ac:dyDescent="0.2"/>
    <row r="56921" ht="10.199999999999999" hidden="1" x14ac:dyDescent="0.2"/>
    <row r="56922" ht="10.199999999999999" hidden="1" x14ac:dyDescent="0.2"/>
    <row r="56923" ht="10.199999999999999" hidden="1" x14ac:dyDescent="0.2"/>
    <row r="56924" ht="10.199999999999999" hidden="1" x14ac:dyDescent="0.2"/>
    <row r="56925" ht="10.199999999999999" hidden="1" x14ac:dyDescent="0.2"/>
    <row r="56926" ht="10.199999999999999" hidden="1" x14ac:dyDescent="0.2"/>
    <row r="56927" ht="10.199999999999999" hidden="1" x14ac:dyDescent="0.2"/>
    <row r="56928" ht="10.199999999999999" hidden="1" x14ac:dyDescent="0.2"/>
    <row r="56929" ht="10.199999999999999" hidden="1" x14ac:dyDescent="0.2"/>
    <row r="56930" ht="10.199999999999999" hidden="1" x14ac:dyDescent="0.2"/>
    <row r="56931" ht="10.199999999999999" hidden="1" x14ac:dyDescent="0.2"/>
    <row r="56932" ht="10.199999999999999" hidden="1" x14ac:dyDescent="0.2"/>
    <row r="56933" ht="10.199999999999999" hidden="1" x14ac:dyDescent="0.2"/>
    <row r="56934" ht="10.199999999999999" hidden="1" x14ac:dyDescent="0.2"/>
    <row r="56935" ht="10.199999999999999" hidden="1" x14ac:dyDescent="0.2"/>
    <row r="56936" ht="10.199999999999999" hidden="1" x14ac:dyDescent="0.2"/>
    <row r="56937" ht="10.199999999999999" hidden="1" x14ac:dyDescent="0.2"/>
    <row r="56938" ht="10.199999999999999" hidden="1" x14ac:dyDescent="0.2"/>
    <row r="56939" ht="10.199999999999999" hidden="1" x14ac:dyDescent="0.2"/>
    <row r="56940" ht="10.199999999999999" hidden="1" x14ac:dyDescent="0.2"/>
    <row r="56941" ht="10.199999999999999" hidden="1" x14ac:dyDescent="0.2"/>
    <row r="56942" ht="10.199999999999999" hidden="1" x14ac:dyDescent="0.2"/>
    <row r="56943" ht="10.199999999999999" hidden="1" x14ac:dyDescent="0.2"/>
    <row r="56944" ht="10.199999999999999" hidden="1" x14ac:dyDescent="0.2"/>
    <row r="56945" ht="10.199999999999999" hidden="1" x14ac:dyDescent="0.2"/>
    <row r="56946" ht="10.199999999999999" hidden="1" x14ac:dyDescent="0.2"/>
    <row r="56947" ht="10.199999999999999" hidden="1" x14ac:dyDescent="0.2"/>
    <row r="56948" ht="10.199999999999999" hidden="1" x14ac:dyDescent="0.2"/>
    <row r="56949" ht="10.199999999999999" hidden="1" x14ac:dyDescent="0.2"/>
    <row r="56950" ht="10.199999999999999" hidden="1" x14ac:dyDescent="0.2"/>
    <row r="56951" ht="10.199999999999999" hidden="1" x14ac:dyDescent="0.2"/>
    <row r="56952" ht="10.199999999999999" hidden="1" x14ac:dyDescent="0.2"/>
    <row r="56953" ht="10.199999999999999" hidden="1" x14ac:dyDescent="0.2"/>
    <row r="56954" ht="10.199999999999999" hidden="1" x14ac:dyDescent="0.2"/>
    <row r="56955" ht="10.199999999999999" hidden="1" x14ac:dyDescent="0.2"/>
    <row r="56956" ht="10.199999999999999" hidden="1" x14ac:dyDescent="0.2"/>
    <row r="56957" ht="10.199999999999999" hidden="1" x14ac:dyDescent="0.2"/>
    <row r="56958" ht="10.199999999999999" hidden="1" x14ac:dyDescent="0.2"/>
    <row r="56959" ht="10.199999999999999" hidden="1" x14ac:dyDescent="0.2"/>
    <row r="56960" ht="10.199999999999999" hidden="1" x14ac:dyDescent="0.2"/>
    <row r="56961" ht="10.199999999999999" hidden="1" x14ac:dyDescent="0.2"/>
    <row r="56962" ht="10.199999999999999" hidden="1" x14ac:dyDescent="0.2"/>
    <row r="56963" ht="10.199999999999999" hidden="1" x14ac:dyDescent="0.2"/>
    <row r="56964" ht="10.199999999999999" hidden="1" x14ac:dyDescent="0.2"/>
    <row r="56965" ht="10.199999999999999" hidden="1" x14ac:dyDescent="0.2"/>
    <row r="56966" ht="10.199999999999999" hidden="1" x14ac:dyDescent="0.2"/>
    <row r="56967" ht="10.199999999999999" hidden="1" x14ac:dyDescent="0.2"/>
    <row r="56968" ht="10.199999999999999" hidden="1" x14ac:dyDescent="0.2"/>
    <row r="56969" ht="10.199999999999999" hidden="1" x14ac:dyDescent="0.2"/>
    <row r="56970" ht="10.199999999999999" hidden="1" x14ac:dyDescent="0.2"/>
    <row r="56971" ht="10.199999999999999" hidden="1" x14ac:dyDescent="0.2"/>
    <row r="56972" ht="10.199999999999999" hidden="1" x14ac:dyDescent="0.2"/>
    <row r="56973" ht="10.199999999999999" hidden="1" x14ac:dyDescent="0.2"/>
    <row r="56974" ht="10.199999999999999" hidden="1" x14ac:dyDescent="0.2"/>
    <row r="56975" ht="10.199999999999999" hidden="1" x14ac:dyDescent="0.2"/>
    <row r="56976" ht="10.199999999999999" hidden="1" x14ac:dyDescent="0.2"/>
    <row r="56977" ht="10.199999999999999" hidden="1" x14ac:dyDescent="0.2"/>
    <row r="56978" ht="10.199999999999999" hidden="1" x14ac:dyDescent="0.2"/>
    <row r="56979" ht="10.199999999999999" hidden="1" x14ac:dyDescent="0.2"/>
    <row r="56980" ht="10.199999999999999" hidden="1" x14ac:dyDescent="0.2"/>
    <row r="56981" ht="10.199999999999999" hidden="1" x14ac:dyDescent="0.2"/>
    <row r="56982" ht="10.199999999999999" hidden="1" x14ac:dyDescent="0.2"/>
    <row r="56983" ht="10.199999999999999" hidden="1" x14ac:dyDescent="0.2"/>
    <row r="56984" ht="10.199999999999999" hidden="1" x14ac:dyDescent="0.2"/>
    <row r="56985" ht="10.199999999999999" hidden="1" x14ac:dyDescent="0.2"/>
    <row r="56986" ht="10.199999999999999" hidden="1" x14ac:dyDescent="0.2"/>
    <row r="56987" ht="10.199999999999999" hidden="1" x14ac:dyDescent="0.2"/>
    <row r="56988" ht="10.199999999999999" hidden="1" x14ac:dyDescent="0.2"/>
    <row r="56989" ht="10.199999999999999" hidden="1" x14ac:dyDescent="0.2"/>
    <row r="56990" ht="10.199999999999999" hidden="1" x14ac:dyDescent="0.2"/>
    <row r="56991" ht="10.199999999999999" hidden="1" x14ac:dyDescent="0.2"/>
    <row r="56992" ht="10.199999999999999" hidden="1" x14ac:dyDescent="0.2"/>
    <row r="56993" ht="10.199999999999999" hidden="1" x14ac:dyDescent="0.2"/>
    <row r="56994" ht="10.199999999999999" hidden="1" x14ac:dyDescent="0.2"/>
    <row r="56995" ht="10.199999999999999" hidden="1" x14ac:dyDescent="0.2"/>
    <row r="56996" ht="10.199999999999999" hidden="1" x14ac:dyDescent="0.2"/>
    <row r="56997" ht="10.199999999999999" hidden="1" x14ac:dyDescent="0.2"/>
    <row r="56998" ht="10.199999999999999" hidden="1" x14ac:dyDescent="0.2"/>
    <row r="56999" ht="10.199999999999999" hidden="1" x14ac:dyDescent="0.2"/>
    <row r="57000" ht="10.199999999999999" hidden="1" x14ac:dyDescent="0.2"/>
    <row r="57001" ht="10.199999999999999" hidden="1" x14ac:dyDescent="0.2"/>
    <row r="57002" ht="10.199999999999999" hidden="1" x14ac:dyDescent="0.2"/>
    <row r="57003" ht="10.199999999999999" hidden="1" x14ac:dyDescent="0.2"/>
    <row r="57004" ht="10.199999999999999" hidden="1" x14ac:dyDescent="0.2"/>
    <row r="57005" ht="10.199999999999999" hidden="1" x14ac:dyDescent="0.2"/>
    <row r="57006" ht="10.199999999999999" hidden="1" x14ac:dyDescent="0.2"/>
    <row r="57007" ht="10.199999999999999" hidden="1" x14ac:dyDescent="0.2"/>
    <row r="57008" ht="10.199999999999999" hidden="1" x14ac:dyDescent="0.2"/>
    <row r="57009" ht="10.199999999999999" hidden="1" x14ac:dyDescent="0.2"/>
    <row r="57010" ht="10.199999999999999" hidden="1" x14ac:dyDescent="0.2"/>
    <row r="57011" ht="10.199999999999999" hidden="1" x14ac:dyDescent="0.2"/>
    <row r="57012" ht="10.199999999999999" hidden="1" x14ac:dyDescent="0.2"/>
    <row r="57013" ht="10.199999999999999" hidden="1" x14ac:dyDescent="0.2"/>
    <row r="57014" ht="10.199999999999999" hidden="1" x14ac:dyDescent="0.2"/>
    <row r="57015" ht="10.199999999999999" hidden="1" x14ac:dyDescent="0.2"/>
    <row r="57016" ht="10.199999999999999" hidden="1" x14ac:dyDescent="0.2"/>
    <row r="57017" ht="10.199999999999999" hidden="1" x14ac:dyDescent="0.2"/>
    <row r="57018" ht="10.199999999999999" hidden="1" x14ac:dyDescent="0.2"/>
    <row r="57019" ht="10.199999999999999" hidden="1" x14ac:dyDescent="0.2"/>
    <row r="57020" ht="10.199999999999999" hidden="1" x14ac:dyDescent="0.2"/>
    <row r="57021" ht="10.199999999999999" hidden="1" x14ac:dyDescent="0.2"/>
    <row r="57022" ht="10.199999999999999" hidden="1" x14ac:dyDescent="0.2"/>
    <row r="57023" ht="10.199999999999999" hidden="1" x14ac:dyDescent="0.2"/>
    <row r="57024" ht="10.199999999999999" hidden="1" x14ac:dyDescent="0.2"/>
    <row r="57025" ht="10.199999999999999" hidden="1" x14ac:dyDescent="0.2"/>
    <row r="57026" ht="10.199999999999999" hidden="1" x14ac:dyDescent="0.2"/>
    <row r="57027" ht="10.199999999999999" hidden="1" x14ac:dyDescent="0.2"/>
    <row r="57028" ht="10.199999999999999" hidden="1" x14ac:dyDescent="0.2"/>
    <row r="57029" ht="10.199999999999999" hidden="1" x14ac:dyDescent="0.2"/>
    <row r="57030" ht="10.199999999999999" hidden="1" x14ac:dyDescent="0.2"/>
    <row r="57031" ht="10.199999999999999" hidden="1" x14ac:dyDescent="0.2"/>
    <row r="57032" ht="10.199999999999999" hidden="1" x14ac:dyDescent="0.2"/>
    <row r="57033" ht="10.199999999999999" hidden="1" x14ac:dyDescent="0.2"/>
    <row r="57034" ht="10.199999999999999" hidden="1" x14ac:dyDescent="0.2"/>
    <row r="57035" ht="10.199999999999999" hidden="1" x14ac:dyDescent="0.2"/>
    <row r="57036" ht="10.199999999999999" hidden="1" x14ac:dyDescent="0.2"/>
    <row r="57037" ht="10.199999999999999" hidden="1" x14ac:dyDescent="0.2"/>
    <row r="57038" ht="10.199999999999999" hidden="1" x14ac:dyDescent="0.2"/>
    <row r="57039" ht="10.199999999999999" hidden="1" x14ac:dyDescent="0.2"/>
    <row r="57040" ht="10.199999999999999" hidden="1" x14ac:dyDescent="0.2"/>
    <row r="57041" ht="10.199999999999999" hidden="1" x14ac:dyDescent="0.2"/>
    <row r="57042" ht="10.199999999999999" hidden="1" x14ac:dyDescent="0.2"/>
    <row r="57043" ht="10.199999999999999" hidden="1" x14ac:dyDescent="0.2"/>
    <row r="57044" ht="10.199999999999999" hidden="1" x14ac:dyDescent="0.2"/>
    <row r="57045" ht="10.199999999999999" hidden="1" x14ac:dyDescent="0.2"/>
    <row r="57046" ht="10.199999999999999" hidden="1" x14ac:dyDescent="0.2"/>
    <row r="57047" ht="10.199999999999999" hidden="1" x14ac:dyDescent="0.2"/>
    <row r="57048" ht="10.199999999999999" hidden="1" x14ac:dyDescent="0.2"/>
    <row r="57049" ht="10.199999999999999" hidden="1" x14ac:dyDescent="0.2"/>
    <row r="57050" ht="10.199999999999999" hidden="1" x14ac:dyDescent="0.2"/>
    <row r="57051" ht="10.199999999999999" hidden="1" x14ac:dyDescent="0.2"/>
    <row r="57052" ht="10.199999999999999" hidden="1" x14ac:dyDescent="0.2"/>
    <row r="57053" ht="10.199999999999999" hidden="1" x14ac:dyDescent="0.2"/>
    <row r="57054" ht="10.199999999999999" hidden="1" x14ac:dyDescent="0.2"/>
    <row r="57055" ht="10.199999999999999" hidden="1" x14ac:dyDescent="0.2"/>
    <row r="57056" ht="10.199999999999999" hidden="1" x14ac:dyDescent="0.2"/>
    <row r="57057" ht="10.199999999999999" hidden="1" x14ac:dyDescent="0.2"/>
    <row r="57058" ht="10.199999999999999" hidden="1" x14ac:dyDescent="0.2"/>
    <row r="57059" ht="10.199999999999999" hidden="1" x14ac:dyDescent="0.2"/>
    <row r="57060" ht="10.199999999999999" hidden="1" x14ac:dyDescent="0.2"/>
    <row r="57061" ht="10.199999999999999" hidden="1" x14ac:dyDescent="0.2"/>
    <row r="57062" ht="10.199999999999999" hidden="1" x14ac:dyDescent="0.2"/>
    <row r="57063" ht="10.199999999999999" hidden="1" x14ac:dyDescent="0.2"/>
    <row r="57064" ht="10.199999999999999" hidden="1" x14ac:dyDescent="0.2"/>
    <row r="57065" ht="10.199999999999999" hidden="1" x14ac:dyDescent="0.2"/>
    <row r="57066" ht="10.199999999999999" hidden="1" x14ac:dyDescent="0.2"/>
    <row r="57067" ht="10.199999999999999" hidden="1" x14ac:dyDescent="0.2"/>
    <row r="57068" ht="10.199999999999999" hidden="1" x14ac:dyDescent="0.2"/>
    <row r="57069" ht="10.199999999999999" hidden="1" x14ac:dyDescent="0.2"/>
    <row r="57070" ht="10.199999999999999" hidden="1" x14ac:dyDescent="0.2"/>
    <row r="57071" ht="10.199999999999999" hidden="1" x14ac:dyDescent="0.2"/>
    <row r="57072" ht="10.199999999999999" hidden="1" x14ac:dyDescent="0.2"/>
    <row r="57073" ht="10.199999999999999" hidden="1" x14ac:dyDescent="0.2"/>
    <row r="57074" ht="10.199999999999999" hidden="1" x14ac:dyDescent="0.2"/>
    <row r="57075" ht="10.199999999999999" hidden="1" x14ac:dyDescent="0.2"/>
    <row r="57076" ht="10.199999999999999" hidden="1" x14ac:dyDescent="0.2"/>
    <row r="57077" ht="10.199999999999999" hidden="1" x14ac:dyDescent="0.2"/>
    <row r="57078" ht="10.199999999999999" hidden="1" x14ac:dyDescent="0.2"/>
    <row r="57079" ht="10.199999999999999" hidden="1" x14ac:dyDescent="0.2"/>
    <row r="57080" ht="10.199999999999999" hidden="1" x14ac:dyDescent="0.2"/>
    <row r="57081" ht="10.199999999999999" hidden="1" x14ac:dyDescent="0.2"/>
    <row r="57082" ht="10.199999999999999" hidden="1" x14ac:dyDescent="0.2"/>
    <row r="57083" ht="10.199999999999999" hidden="1" x14ac:dyDescent="0.2"/>
    <row r="57084" ht="10.199999999999999" hidden="1" x14ac:dyDescent="0.2"/>
    <row r="57085" ht="10.199999999999999" hidden="1" x14ac:dyDescent="0.2"/>
    <row r="57086" ht="10.199999999999999" hidden="1" x14ac:dyDescent="0.2"/>
    <row r="57087" ht="10.199999999999999" hidden="1" x14ac:dyDescent="0.2"/>
    <row r="57088" ht="10.199999999999999" hidden="1" x14ac:dyDescent="0.2"/>
    <row r="57089" ht="10.199999999999999" hidden="1" x14ac:dyDescent="0.2"/>
    <row r="57090" ht="10.199999999999999" hidden="1" x14ac:dyDescent="0.2"/>
    <row r="57091" ht="10.199999999999999" hidden="1" x14ac:dyDescent="0.2"/>
    <row r="57092" ht="10.199999999999999" hidden="1" x14ac:dyDescent="0.2"/>
    <row r="57093" ht="10.199999999999999" hidden="1" x14ac:dyDescent="0.2"/>
    <row r="57094" ht="10.199999999999999" hidden="1" x14ac:dyDescent="0.2"/>
    <row r="57095" ht="10.199999999999999" hidden="1" x14ac:dyDescent="0.2"/>
    <row r="57096" ht="10.199999999999999" hidden="1" x14ac:dyDescent="0.2"/>
    <row r="57097" ht="10.199999999999999" hidden="1" x14ac:dyDescent="0.2"/>
    <row r="57098" ht="10.199999999999999" hidden="1" x14ac:dyDescent="0.2"/>
    <row r="57099" ht="10.199999999999999" hidden="1" x14ac:dyDescent="0.2"/>
    <row r="57100" ht="10.199999999999999" hidden="1" x14ac:dyDescent="0.2"/>
    <row r="57101" ht="10.199999999999999" hidden="1" x14ac:dyDescent="0.2"/>
    <row r="57102" ht="10.199999999999999" hidden="1" x14ac:dyDescent="0.2"/>
    <row r="57103" ht="10.199999999999999" hidden="1" x14ac:dyDescent="0.2"/>
    <row r="57104" ht="10.199999999999999" hidden="1" x14ac:dyDescent="0.2"/>
    <row r="57105" ht="10.199999999999999" hidden="1" x14ac:dyDescent="0.2"/>
    <row r="57106" ht="10.199999999999999" hidden="1" x14ac:dyDescent="0.2"/>
    <row r="57107" ht="10.199999999999999" hidden="1" x14ac:dyDescent="0.2"/>
    <row r="57108" ht="10.199999999999999" hidden="1" x14ac:dyDescent="0.2"/>
    <row r="57109" ht="10.199999999999999" hidden="1" x14ac:dyDescent="0.2"/>
    <row r="57110" ht="10.199999999999999" hidden="1" x14ac:dyDescent="0.2"/>
    <row r="57111" ht="10.199999999999999" hidden="1" x14ac:dyDescent="0.2"/>
    <row r="57112" ht="10.199999999999999" hidden="1" x14ac:dyDescent="0.2"/>
    <row r="57113" ht="10.199999999999999" hidden="1" x14ac:dyDescent="0.2"/>
    <row r="57114" ht="10.199999999999999" hidden="1" x14ac:dyDescent="0.2"/>
    <row r="57115" ht="10.199999999999999" hidden="1" x14ac:dyDescent="0.2"/>
    <row r="57116" ht="10.199999999999999" hidden="1" x14ac:dyDescent="0.2"/>
    <row r="57117" ht="10.199999999999999" hidden="1" x14ac:dyDescent="0.2"/>
    <row r="57118" ht="10.199999999999999" hidden="1" x14ac:dyDescent="0.2"/>
    <row r="57119" ht="10.199999999999999" hidden="1" x14ac:dyDescent="0.2"/>
    <row r="57120" ht="10.199999999999999" hidden="1" x14ac:dyDescent="0.2"/>
    <row r="57121" ht="10.199999999999999" hidden="1" x14ac:dyDescent="0.2"/>
    <row r="57122" ht="10.199999999999999" hidden="1" x14ac:dyDescent="0.2"/>
    <row r="57123" ht="10.199999999999999" hidden="1" x14ac:dyDescent="0.2"/>
    <row r="57124" ht="10.199999999999999" hidden="1" x14ac:dyDescent="0.2"/>
    <row r="57125" ht="10.199999999999999" hidden="1" x14ac:dyDescent="0.2"/>
    <row r="57126" ht="10.199999999999999" hidden="1" x14ac:dyDescent="0.2"/>
    <row r="57127" ht="10.199999999999999" hidden="1" x14ac:dyDescent="0.2"/>
    <row r="57128" ht="10.199999999999999" hidden="1" x14ac:dyDescent="0.2"/>
    <row r="57129" ht="10.199999999999999" hidden="1" x14ac:dyDescent="0.2"/>
    <row r="57130" ht="10.199999999999999" hidden="1" x14ac:dyDescent="0.2"/>
    <row r="57131" ht="10.199999999999999" hidden="1" x14ac:dyDescent="0.2"/>
    <row r="57132" ht="10.199999999999999" hidden="1" x14ac:dyDescent="0.2"/>
    <row r="57133" ht="10.199999999999999" hidden="1" x14ac:dyDescent="0.2"/>
    <row r="57134" ht="10.199999999999999" hidden="1" x14ac:dyDescent="0.2"/>
    <row r="57135" ht="10.199999999999999" hidden="1" x14ac:dyDescent="0.2"/>
    <row r="57136" ht="10.199999999999999" hidden="1" x14ac:dyDescent="0.2"/>
    <row r="57137" ht="10.199999999999999" hidden="1" x14ac:dyDescent="0.2"/>
    <row r="57138" ht="10.199999999999999" hidden="1" x14ac:dyDescent="0.2"/>
    <row r="57139" ht="10.199999999999999" hidden="1" x14ac:dyDescent="0.2"/>
    <row r="57140" ht="10.199999999999999" hidden="1" x14ac:dyDescent="0.2"/>
    <row r="57141" ht="10.199999999999999" hidden="1" x14ac:dyDescent="0.2"/>
    <row r="57142" ht="10.199999999999999" hidden="1" x14ac:dyDescent="0.2"/>
    <row r="57143" ht="10.199999999999999" hidden="1" x14ac:dyDescent="0.2"/>
    <row r="57144" ht="10.199999999999999" hidden="1" x14ac:dyDescent="0.2"/>
    <row r="57145" ht="10.199999999999999" hidden="1" x14ac:dyDescent="0.2"/>
    <row r="57146" ht="10.199999999999999" hidden="1" x14ac:dyDescent="0.2"/>
    <row r="57147" ht="10.199999999999999" hidden="1" x14ac:dyDescent="0.2"/>
    <row r="57148" ht="10.199999999999999" hidden="1" x14ac:dyDescent="0.2"/>
    <row r="57149" ht="10.199999999999999" hidden="1" x14ac:dyDescent="0.2"/>
    <row r="57150" ht="10.199999999999999" hidden="1" x14ac:dyDescent="0.2"/>
    <row r="57151" ht="10.199999999999999" hidden="1" x14ac:dyDescent="0.2"/>
    <row r="57152" ht="10.199999999999999" hidden="1" x14ac:dyDescent="0.2"/>
    <row r="57153" ht="10.199999999999999" hidden="1" x14ac:dyDescent="0.2"/>
    <row r="57154" ht="10.199999999999999" hidden="1" x14ac:dyDescent="0.2"/>
    <row r="57155" ht="10.199999999999999" hidden="1" x14ac:dyDescent="0.2"/>
    <row r="57156" ht="10.199999999999999" hidden="1" x14ac:dyDescent="0.2"/>
    <row r="57157" ht="10.199999999999999" hidden="1" x14ac:dyDescent="0.2"/>
    <row r="57158" ht="10.199999999999999" hidden="1" x14ac:dyDescent="0.2"/>
    <row r="57159" ht="10.199999999999999" hidden="1" x14ac:dyDescent="0.2"/>
    <row r="57160" ht="10.199999999999999" hidden="1" x14ac:dyDescent="0.2"/>
    <row r="57161" ht="10.199999999999999" hidden="1" x14ac:dyDescent="0.2"/>
    <row r="57162" ht="10.199999999999999" hidden="1" x14ac:dyDescent="0.2"/>
    <row r="57163" ht="10.199999999999999" hidden="1" x14ac:dyDescent="0.2"/>
    <row r="57164" ht="10.199999999999999" hidden="1" x14ac:dyDescent="0.2"/>
    <row r="57165" ht="10.199999999999999" hidden="1" x14ac:dyDescent="0.2"/>
    <row r="57166" ht="10.199999999999999" hidden="1" x14ac:dyDescent="0.2"/>
    <row r="57167" ht="10.199999999999999" hidden="1" x14ac:dyDescent="0.2"/>
    <row r="57168" ht="10.199999999999999" hidden="1" x14ac:dyDescent="0.2"/>
    <row r="57169" ht="10.199999999999999" hidden="1" x14ac:dyDescent="0.2"/>
    <row r="57170" ht="10.199999999999999" hidden="1" x14ac:dyDescent="0.2"/>
    <row r="57171" ht="10.199999999999999" hidden="1" x14ac:dyDescent="0.2"/>
    <row r="57172" ht="10.199999999999999" hidden="1" x14ac:dyDescent="0.2"/>
    <row r="57173" ht="10.199999999999999" hidden="1" x14ac:dyDescent="0.2"/>
    <row r="57174" ht="10.199999999999999" hidden="1" x14ac:dyDescent="0.2"/>
    <row r="57175" ht="10.199999999999999" hidden="1" x14ac:dyDescent="0.2"/>
    <row r="57176" ht="10.199999999999999" hidden="1" x14ac:dyDescent="0.2"/>
    <row r="57177" ht="10.199999999999999" hidden="1" x14ac:dyDescent="0.2"/>
    <row r="57178" ht="10.199999999999999" hidden="1" x14ac:dyDescent="0.2"/>
    <row r="57179" ht="10.199999999999999" hidden="1" x14ac:dyDescent="0.2"/>
    <row r="57180" ht="10.199999999999999" hidden="1" x14ac:dyDescent="0.2"/>
    <row r="57181" ht="10.199999999999999" hidden="1" x14ac:dyDescent="0.2"/>
    <row r="57182" ht="10.199999999999999" hidden="1" x14ac:dyDescent="0.2"/>
    <row r="57183" ht="10.199999999999999" hidden="1" x14ac:dyDescent="0.2"/>
    <row r="57184" ht="10.199999999999999" hidden="1" x14ac:dyDescent="0.2"/>
    <row r="57185" ht="10.199999999999999" hidden="1" x14ac:dyDescent="0.2"/>
    <row r="57186" ht="10.199999999999999" hidden="1" x14ac:dyDescent="0.2"/>
    <row r="57187" ht="10.199999999999999" hidden="1" x14ac:dyDescent="0.2"/>
    <row r="57188" ht="10.199999999999999" hidden="1" x14ac:dyDescent="0.2"/>
    <row r="57189" ht="10.199999999999999" hidden="1" x14ac:dyDescent="0.2"/>
    <row r="57190" ht="10.199999999999999" hidden="1" x14ac:dyDescent="0.2"/>
    <row r="57191" ht="10.199999999999999" hidden="1" x14ac:dyDescent="0.2"/>
    <row r="57192" ht="10.199999999999999" hidden="1" x14ac:dyDescent="0.2"/>
    <row r="57193" ht="10.199999999999999" hidden="1" x14ac:dyDescent="0.2"/>
    <row r="57194" ht="10.199999999999999" hidden="1" x14ac:dyDescent="0.2"/>
    <row r="57195" ht="10.199999999999999" hidden="1" x14ac:dyDescent="0.2"/>
    <row r="57196" ht="10.199999999999999" hidden="1" x14ac:dyDescent="0.2"/>
    <row r="57197" ht="10.199999999999999" hidden="1" x14ac:dyDescent="0.2"/>
    <row r="57198" ht="10.199999999999999" hidden="1" x14ac:dyDescent="0.2"/>
    <row r="57199" ht="10.199999999999999" hidden="1" x14ac:dyDescent="0.2"/>
    <row r="57200" ht="10.199999999999999" hidden="1" x14ac:dyDescent="0.2"/>
    <row r="57201" ht="10.199999999999999" hidden="1" x14ac:dyDescent="0.2"/>
    <row r="57202" ht="10.199999999999999" hidden="1" x14ac:dyDescent="0.2"/>
    <row r="57203" ht="10.199999999999999" hidden="1" x14ac:dyDescent="0.2"/>
    <row r="57204" ht="10.199999999999999" hidden="1" x14ac:dyDescent="0.2"/>
    <row r="57205" ht="10.199999999999999" hidden="1" x14ac:dyDescent="0.2"/>
    <row r="57206" ht="10.199999999999999" hidden="1" x14ac:dyDescent="0.2"/>
    <row r="57207" ht="10.199999999999999" hidden="1" x14ac:dyDescent="0.2"/>
    <row r="57208" ht="10.199999999999999" hidden="1" x14ac:dyDescent="0.2"/>
    <row r="57209" ht="10.199999999999999" hidden="1" x14ac:dyDescent="0.2"/>
    <row r="57210" ht="10.199999999999999" hidden="1" x14ac:dyDescent="0.2"/>
    <row r="57211" ht="10.199999999999999" hidden="1" x14ac:dyDescent="0.2"/>
    <row r="57212" ht="10.199999999999999" hidden="1" x14ac:dyDescent="0.2"/>
    <row r="57213" ht="10.199999999999999" hidden="1" x14ac:dyDescent="0.2"/>
    <row r="57214" ht="10.199999999999999" hidden="1" x14ac:dyDescent="0.2"/>
    <row r="57215" ht="10.199999999999999" hidden="1" x14ac:dyDescent="0.2"/>
    <row r="57216" ht="10.199999999999999" hidden="1" x14ac:dyDescent="0.2"/>
    <row r="57217" ht="10.199999999999999" hidden="1" x14ac:dyDescent="0.2"/>
    <row r="57218" ht="10.199999999999999" hidden="1" x14ac:dyDescent="0.2"/>
    <row r="57219" ht="10.199999999999999" hidden="1" x14ac:dyDescent="0.2"/>
    <row r="57220" ht="10.199999999999999" hidden="1" x14ac:dyDescent="0.2"/>
    <row r="57221" ht="10.199999999999999" hidden="1" x14ac:dyDescent="0.2"/>
    <row r="57222" ht="10.199999999999999" hidden="1" x14ac:dyDescent="0.2"/>
    <row r="57223" ht="10.199999999999999" hidden="1" x14ac:dyDescent="0.2"/>
    <row r="57224" ht="10.199999999999999" hidden="1" x14ac:dyDescent="0.2"/>
    <row r="57225" ht="10.199999999999999" hidden="1" x14ac:dyDescent="0.2"/>
    <row r="57226" ht="10.199999999999999" hidden="1" x14ac:dyDescent="0.2"/>
    <row r="57227" ht="10.199999999999999" hidden="1" x14ac:dyDescent="0.2"/>
    <row r="57228" ht="10.199999999999999" hidden="1" x14ac:dyDescent="0.2"/>
    <row r="57229" ht="10.199999999999999" hidden="1" x14ac:dyDescent="0.2"/>
    <row r="57230" ht="10.199999999999999" hidden="1" x14ac:dyDescent="0.2"/>
    <row r="57231" ht="10.199999999999999" hidden="1" x14ac:dyDescent="0.2"/>
    <row r="57232" ht="10.199999999999999" hidden="1" x14ac:dyDescent="0.2"/>
    <row r="57233" ht="10.199999999999999" hidden="1" x14ac:dyDescent="0.2"/>
    <row r="57234" ht="10.199999999999999" hidden="1" x14ac:dyDescent="0.2"/>
    <row r="57235" ht="10.199999999999999" hidden="1" x14ac:dyDescent="0.2"/>
    <row r="57236" ht="10.199999999999999" hidden="1" x14ac:dyDescent="0.2"/>
    <row r="57237" ht="10.199999999999999" hidden="1" x14ac:dyDescent="0.2"/>
    <row r="57238" ht="10.199999999999999" hidden="1" x14ac:dyDescent="0.2"/>
    <row r="57239" ht="10.199999999999999" hidden="1" x14ac:dyDescent="0.2"/>
    <row r="57240" ht="10.199999999999999" hidden="1" x14ac:dyDescent="0.2"/>
    <row r="57241" ht="10.199999999999999" hidden="1" x14ac:dyDescent="0.2"/>
    <row r="57242" ht="10.199999999999999" hidden="1" x14ac:dyDescent="0.2"/>
    <row r="57243" ht="10.199999999999999" hidden="1" x14ac:dyDescent="0.2"/>
    <row r="57244" ht="10.199999999999999" hidden="1" x14ac:dyDescent="0.2"/>
    <row r="57245" ht="10.199999999999999" hidden="1" x14ac:dyDescent="0.2"/>
    <row r="57246" ht="10.199999999999999" hidden="1" x14ac:dyDescent="0.2"/>
    <row r="57247" ht="10.199999999999999" hidden="1" x14ac:dyDescent="0.2"/>
    <row r="57248" ht="10.199999999999999" hidden="1" x14ac:dyDescent="0.2"/>
    <row r="57249" ht="10.199999999999999" hidden="1" x14ac:dyDescent="0.2"/>
    <row r="57250" ht="10.199999999999999" hidden="1" x14ac:dyDescent="0.2"/>
    <row r="57251" ht="10.199999999999999" hidden="1" x14ac:dyDescent="0.2"/>
    <row r="57252" ht="10.199999999999999" hidden="1" x14ac:dyDescent="0.2"/>
    <row r="57253" ht="10.199999999999999" hidden="1" x14ac:dyDescent="0.2"/>
    <row r="57254" ht="10.199999999999999" hidden="1" x14ac:dyDescent="0.2"/>
    <row r="57255" ht="10.199999999999999" hidden="1" x14ac:dyDescent="0.2"/>
    <row r="57256" ht="10.199999999999999" hidden="1" x14ac:dyDescent="0.2"/>
    <row r="57257" ht="10.199999999999999" hidden="1" x14ac:dyDescent="0.2"/>
    <row r="57258" ht="10.199999999999999" hidden="1" x14ac:dyDescent="0.2"/>
    <row r="57259" ht="10.199999999999999" hidden="1" x14ac:dyDescent="0.2"/>
    <row r="57260" ht="10.199999999999999" hidden="1" x14ac:dyDescent="0.2"/>
    <row r="57261" ht="10.199999999999999" hidden="1" x14ac:dyDescent="0.2"/>
    <row r="57262" ht="10.199999999999999" hidden="1" x14ac:dyDescent="0.2"/>
    <row r="57263" ht="10.199999999999999" hidden="1" x14ac:dyDescent="0.2"/>
    <row r="57264" ht="10.199999999999999" hidden="1" x14ac:dyDescent="0.2"/>
    <row r="57265" ht="10.199999999999999" hidden="1" x14ac:dyDescent="0.2"/>
    <row r="57266" ht="10.199999999999999" hidden="1" x14ac:dyDescent="0.2"/>
    <row r="57267" ht="10.199999999999999" hidden="1" x14ac:dyDescent="0.2"/>
    <row r="57268" ht="10.199999999999999" hidden="1" x14ac:dyDescent="0.2"/>
    <row r="57269" ht="10.199999999999999" hidden="1" x14ac:dyDescent="0.2"/>
    <row r="57270" ht="10.199999999999999" hidden="1" x14ac:dyDescent="0.2"/>
    <row r="57271" ht="10.199999999999999" hidden="1" x14ac:dyDescent="0.2"/>
    <row r="57272" ht="10.199999999999999" hidden="1" x14ac:dyDescent="0.2"/>
    <row r="57273" ht="10.199999999999999" hidden="1" x14ac:dyDescent="0.2"/>
    <row r="57274" ht="10.199999999999999" hidden="1" x14ac:dyDescent="0.2"/>
    <row r="57275" ht="10.199999999999999" hidden="1" x14ac:dyDescent="0.2"/>
    <row r="57276" ht="10.199999999999999" hidden="1" x14ac:dyDescent="0.2"/>
    <row r="57277" ht="10.199999999999999" hidden="1" x14ac:dyDescent="0.2"/>
    <row r="57278" ht="10.199999999999999" hidden="1" x14ac:dyDescent="0.2"/>
    <row r="57279" ht="10.199999999999999" hidden="1" x14ac:dyDescent="0.2"/>
    <row r="57280" ht="10.199999999999999" hidden="1" x14ac:dyDescent="0.2"/>
    <row r="57281" ht="10.199999999999999" hidden="1" x14ac:dyDescent="0.2"/>
    <row r="57282" ht="10.199999999999999" hidden="1" x14ac:dyDescent="0.2"/>
    <row r="57283" ht="10.199999999999999" hidden="1" x14ac:dyDescent="0.2"/>
    <row r="57284" ht="10.199999999999999" hidden="1" x14ac:dyDescent="0.2"/>
    <row r="57285" ht="10.199999999999999" hidden="1" x14ac:dyDescent="0.2"/>
    <row r="57286" ht="10.199999999999999" hidden="1" x14ac:dyDescent="0.2"/>
    <row r="57287" ht="10.199999999999999" hidden="1" x14ac:dyDescent="0.2"/>
    <row r="57288" ht="10.199999999999999" hidden="1" x14ac:dyDescent="0.2"/>
    <row r="57289" ht="10.199999999999999" hidden="1" x14ac:dyDescent="0.2"/>
    <row r="57290" ht="10.199999999999999" hidden="1" x14ac:dyDescent="0.2"/>
    <row r="57291" ht="10.199999999999999" hidden="1" x14ac:dyDescent="0.2"/>
    <row r="57292" ht="10.199999999999999" hidden="1" x14ac:dyDescent="0.2"/>
    <row r="57293" ht="10.199999999999999" hidden="1" x14ac:dyDescent="0.2"/>
    <row r="57294" ht="10.199999999999999" hidden="1" x14ac:dyDescent="0.2"/>
    <row r="57295" ht="10.199999999999999" hidden="1" x14ac:dyDescent="0.2"/>
    <row r="57296" ht="10.199999999999999" hidden="1" x14ac:dyDescent="0.2"/>
    <row r="57297" ht="10.199999999999999" hidden="1" x14ac:dyDescent="0.2"/>
    <row r="57298" ht="10.199999999999999" hidden="1" x14ac:dyDescent="0.2"/>
    <row r="57299" ht="10.199999999999999" hidden="1" x14ac:dyDescent="0.2"/>
    <row r="57300" ht="10.199999999999999" hidden="1" x14ac:dyDescent="0.2"/>
    <row r="57301" ht="10.199999999999999" hidden="1" x14ac:dyDescent="0.2"/>
    <row r="57302" ht="10.199999999999999" hidden="1" x14ac:dyDescent="0.2"/>
    <row r="57303" ht="10.199999999999999" hidden="1" x14ac:dyDescent="0.2"/>
    <row r="57304" ht="10.199999999999999" hidden="1" x14ac:dyDescent="0.2"/>
    <row r="57305" ht="10.199999999999999" hidden="1" x14ac:dyDescent="0.2"/>
    <row r="57306" ht="10.199999999999999" hidden="1" x14ac:dyDescent="0.2"/>
    <row r="57307" ht="10.199999999999999" hidden="1" x14ac:dyDescent="0.2"/>
    <row r="57308" ht="10.199999999999999" hidden="1" x14ac:dyDescent="0.2"/>
    <row r="57309" ht="10.199999999999999" hidden="1" x14ac:dyDescent="0.2"/>
    <row r="57310" ht="10.199999999999999" hidden="1" x14ac:dyDescent="0.2"/>
    <row r="57311" ht="10.199999999999999" hidden="1" x14ac:dyDescent="0.2"/>
    <row r="57312" ht="10.199999999999999" hidden="1" x14ac:dyDescent="0.2"/>
    <row r="57313" ht="10.199999999999999" hidden="1" x14ac:dyDescent="0.2"/>
    <row r="57314" ht="10.199999999999999" hidden="1" x14ac:dyDescent="0.2"/>
    <row r="57315" ht="10.199999999999999" hidden="1" x14ac:dyDescent="0.2"/>
    <row r="57316" ht="10.199999999999999" hidden="1" x14ac:dyDescent="0.2"/>
    <row r="57317" ht="10.199999999999999" hidden="1" x14ac:dyDescent="0.2"/>
    <row r="57318" ht="10.199999999999999" hidden="1" x14ac:dyDescent="0.2"/>
    <row r="57319" ht="10.199999999999999" hidden="1" x14ac:dyDescent="0.2"/>
    <row r="57320" ht="10.199999999999999" hidden="1" x14ac:dyDescent="0.2"/>
    <row r="57321" ht="10.199999999999999" hidden="1" x14ac:dyDescent="0.2"/>
    <row r="57322" ht="10.199999999999999" hidden="1" x14ac:dyDescent="0.2"/>
    <row r="57323" ht="10.199999999999999" hidden="1" x14ac:dyDescent="0.2"/>
    <row r="57324" ht="10.199999999999999" hidden="1" x14ac:dyDescent="0.2"/>
    <row r="57325" ht="10.199999999999999" hidden="1" x14ac:dyDescent="0.2"/>
    <row r="57326" ht="10.199999999999999" hidden="1" x14ac:dyDescent="0.2"/>
    <row r="57327" ht="10.199999999999999" hidden="1" x14ac:dyDescent="0.2"/>
    <row r="57328" ht="10.199999999999999" hidden="1" x14ac:dyDescent="0.2"/>
    <row r="57329" ht="10.199999999999999" hidden="1" x14ac:dyDescent="0.2"/>
    <row r="57330" ht="10.199999999999999" hidden="1" x14ac:dyDescent="0.2"/>
    <row r="57331" ht="10.199999999999999" hidden="1" x14ac:dyDescent="0.2"/>
    <row r="57332" ht="10.199999999999999" hidden="1" x14ac:dyDescent="0.2"/>
    <row r="57333" ht="10.199999999999999" hidden="1" x14ac:dyDescent="0.2"/>
    <row r="57334" ht="10.199999999999999" hidden="1" x14ac:dyDescent="0.2"/>
    <row r="57335" ht="10.199999999999999" hidden="1" x14ac:dyDescent="0.2"/>
    <row r="57336" ht="10.199999999999999" hidden="1" x14ac:dyDescent="0.2"/>
    <row r="57337" ht="10.199999999999999" hidden="1" x14ac:dyDescent="0.2"/>
    <row r="57338" ht="10.199999999999999" hidden="1" x14ac:dyDescent="0.2"/>
    <row r="57339" ht="10.199999999999999" hidden="1" x14ac:dyDescent="0.2"/>
    <row r="57340" ht="10.199999999999999" hidden="1" x14ac:dyDescent="0.2"/>
    <row r="57341" ht="10.199999999999999" hidden="1" x14ac:dyDescent="0.2"/>
    <row r="57342" ht="10.199999999999999" hidden="1" x14ac:dyDescent="0.2"/>
    <row r="57343" ht="10.199999999999999" hidden="1" x14ac:dyDescent="0.2"/>
    <row r="57344" ht="10.199999999999999" hidden="1" x14ac:dyDescent="0.2"/>
    <row r="57345" ht="10.199999999999999" hidden="1" x14ac:dyDescent="0.2"/>
    <row r="57346" ht="10.199999999999999" hidden="1" x14ac:dyDescent="0.2"/>
    <row r="57347" ht="10.199999999999999" hidden="1" x14ac:dyDescent="0.2"/>
    <row r="57348" ht="10.199999999999999" hidden="1" x14ac:dyDescent="0.2"/>
    <row r="57349" ht="10.199999999999999" hidden="1" x14ac:dyDescent="0.2"/>
    <row r="57350" ht="10.199999999999999" hidden="1" x14ac:dyDescent="0.2"/>
    <row r="57351" ht="10.199999999999999" hidden="1" x14ac:dyDescent="0.2"/>
    <row r="57352" ht="10.199999999999999" hidden="1" x14ac:dyDescent="0.2"/>
    <row r="57353" ht="10.199999999999999" hidden="1" x14ac:dyDescent="0.2"/>
    <row r="57354" ht="10.199999999999999" hidden="1" x14ac:dyDescent="0.2"/>
    <row r="57355" ht="10.199999999999999" hidden="1" x14ac:dyDescent="0.2"/>
    <row r="57356" ht="10.199999999999999" hidden="1" x14ac:dyDescent="0.2"/>
    <row r="57357" ht="10.199999999999999" hidden="1" x14ac:dyDescent="0.2"/>
    <row r="57358" ht="10.199999999999999" hidden="1" x14ac:dyDescent="0.2"/>
    <row r="57359" ht="10.199999999999999" hidden="1" x14ac:dyDescent="0.2"/>
    <row r="57360" ht="10.199999999999999" hidden="1" x14ac:dyDescent="0.2"/>
    <row r="57361" ht="10.199999999999999" hidden="1" x14ac:dyDescent="0.2"/>
    <row r="57362" ht="10.199999999999999" hidden="1" x14ac:dyDescent="0.2"/>
    <row r="57363" ht="10.199999999999999" hidden="1" x14ac:dyDescent="0.2"/>
    <row r="57364" ht="10.199999999999999" hidden="1" x14ac:dyDescent="0.2"/>
    <row r="57365" ht="10.199999999999999" hidden="1" x14ac:dyDescent="0.2"/>
    <row r="57366" ht="10.199999999999999" hidden="1" x14ac:dyDescent="0.2"/>
    <row r="57367" ht="10.199999999999999" hidden="1" x14ac:dyDescent="0.2"/>
    <row r="57368" ht="10.199999999999999" hidden="1" x14ac:dyDescent="0.2"/>
    <row r="57369" ht="10.199999999999999" hidden="1" x14ac:dyDescent="0.2"/>
    <row r="57370" ht="10.199999999999999" hidden="1" x14ac:dyDescent="0.2"/>
    <row r="57371" ht="10.199999999999999" hidden="1" x14ac:dyDescent="0.2"/>
    <row r="57372" ht="10.199999999999999" hidden="1" x14ac:dyDescent="0.2"/>
    <row r="57373" ht="10.199999999999999" hidden="1" x14ac:dyDescent="0.2"/>
    <row r="57374" ht="10.199999999999999" hidden="1" x14ac:dyDescent="0.2"/>
    <row r="57375" ht="10.199999999999999" hidden="1" x14ac:dyDescent="0.2"/>
    <row r="57376" ht="10.199999999999999" hidden="1" x14ac:dyDescent="0.2"/>
    <row r="57377" ht="10.199999999999999" hidden="1" x14ac:dyDescent="0.2"/>
    <row r="57378" ht="10.199999999999999" hidden="1" x14ac:dyDescent="0.2"/>
    <row r="57379" ht="10.199999999999999" hidden="1" x14ac:dyDescent="0.2"/>
    <row r="57380" ht="10.199999999999999" hidden="1" x14ac:dyDescent="0.2"/>
    <row r="57381" ht="10.199999999999999" hidden="1" x14ac:dyDescent="0.2"/>
    <row r="57382" ht="10.199999999999999" hidden="1" x14ac:dyDescent="0.2"/>
    <row r="57383" ht="10.199999999999999" hidden="1" x14ac:dyDescent="0.2"/>
    <row r="57384" ht="10.199999999999999" hidden="1" x14ac:dyDescent="0.2"/>
    <row r="57385" ht="10.199999999999999" hidden="1" x14ac:dyDescent="0.2"/>
    <row r="57386" ht="10.199999999999999" hidden="1" x14ac:dyDescent="0.2"/>
    <row r="57387" ht="10.199999999999999" hidden="1" x14ac:dyDescent="0.2"/>
    <row r="57388" ht="10.199999999999999" hidden="1" x14ac:dyDescent="0.2"/>
    <row r="57389" ht="10.199999999999999" hidden="1" x14ac:dyDescent="0.2"/>
    <row r="57390" ht="10.199999999999999" hidden="1" x14ac:dyDescent="0.2"/>
    <row r="57391" ht="10.199999999999999" hidden="1" x14ac:dyDescent="0.2"/>
    <row r="57392" ht="10.199999999999999" hidden="1" x14ac:dyDescent="0.2"/>
    <row r="57393" ht="10.199999999999999" hidden="1" x14ac:dyDescent="0.2"/>
    <row r="57394" ht="10.199999999999999" hidden="1" x14ac:dyDescent="0.2"/>
    <row r="57395" ht="10.199999999999999" hidden="1" x14ac:dyDescent="0.2"/>
    <row r="57396" ht="10.199999999999999" hidden="1" x14ac:dyDescent="0.2"/>
    <row r="57397" ht="10.199999999999999" hidden="1" x14ac:dyDescent="0.2"/>
    <row r="57398" ht="10.199999999999999" hidden="1" x14ac:dyDescent="0.2"/>
    <row r="57399" ht="10.199999999999999" hidden="1" x14ac:dyDescent="0.2"/>
    <row r="57400" ht="10.199999999999999" hidden="1" x14ac:dyDescent="0.2"/>
    <row r="57401" ht="10.199999999999999" hidden="1" x14ac:dyDescent="0.2"/>
    <row r="57402" ht="10.199999999999999" hidden="1" x14ac:dyDescent="0.2"/>
    <row r="57403" ht="10.199999999999999" hidden="1" x14ac:dyDescent="0.2"/>
    <row r="57404" ht="10.199999999999999" hidden="1" x14ac:dyDescent="0.2"/>
    <row r="57405" ht="10.199999999999999" hidden="1" x14ac:dyDescent="0.2"/>
    <row r="57406" ht="10.199999999999999" hidden="1" x14ac:dyDescent="0.2"/>
    <row r="57407" ht="10.199999999999999" hidden="1" x14ac:dyDescent="0.2"/>
    <row r="57408" ht="10.199999999999999" hidden="1" x14ac:dyDescent="0.2"/>
    <row r="57409" ht="10.199999999999999" hidden="1" x14ac:dyDescent="0.2"/>
    <row r="57410" ht="10.199999999999999" hidden="1" x14ac:dyDescent="0.2"/>
    <row r="57411" ht="10.199999999999999" hidden="1" x14ac:dyDescent="0.2"/>
    <row r="57412" ht="10.199999999999999" hidden="1" x14ac:dyDescent="0.2"/>
    <row r="57413" ht="10.199999999999999" hidden="1" x14ac:dyDescent="0.2"/>
    <row r="57414" ht="10.199999999999999" hidden="1" x14ac:dyDescent="0.2"/>
    <row r="57415" ht="10.199999999999999" hidden="1" x14ac:dyDescent="0.2"/>
    <row r="57416" ht="10.199999999999999" hidden="1" x14ac:dyDescent="0.2"/>
    <row r="57417" ht="10.199999999999999" hidden="1" x14ac:dyDescent="0.2"/>
    <row r="57418" ht="10.199999999999999" hidden="1" x14ac:dyDescent="0.2"/>
    <row r="57419" ht="10.199999999999999" hidden="1" x14ac:dyDescent="0.2"/>
    <row r="57420" ht="10.199999999999999" hidden="1" x14ac:dyDescent="0.2"/>
    <row r="57421" ht="10.199999999999999" hidden="1" x14ac:dyDescent="0.2"/>
    <row r="57422" ht="10.199999999999999" hidden="1" x14ac:dyDescent="0.2"/>
    <row r="57423" ht="10.199999999999999" hidden="1" x14ac:dyDescent="0.2"/>
    <row r="57424" ht="10.199999999999999" hidden="1" x14ac:dyDescent="0.2"/>
    <row r="57425" ht="10.199999999999999" hidden="1" x14ac:dyDescent="0.2"/>
    <row r="57426" ht="10.199999999999999" hidden="1" x14ac:dyDescent="0.2"/>
    <row r="57427" ht="10.199999999999999" hidden="1" x14ac:dyDescent="0.2"/>
    <row r="57428" ht="10.199999999999999" hidden="1" x14ac:dyDescent="0.2"/>
    <row r="57429" ht="10.199999999999999" hidden="1" x14ac:dyDescent="0.2"/>
    <row r="57430" ht="10.199999999999999" hidden="1" x14ac:dyDescent="0.2"/>
    <row r="57431" ht="10.199999999999999" hidden="1" x14ac:dyDescent="0.2"/>
    <row r="57432" ht="10.199999999999999" hidden="1" x14ac:dyDescent="0.2"/>
    <row r="57433" ht="10.199999999999999" hidden="1" x14ac:dyDescent="0.2"/>
    <row r="57434" ht="10.199999999999999" hidden="1" x14ac:dyDescent="0.2"/>
    <row r="57435" ht="10.199999999999999" hidden="1" x14ac:dyDescent="0.2"/>
    <row r="57436" ht="10.199999999999999" hidden="1" x14ac:dyDescent="0.2"/>
    <row r="57437" ht="10.199999999999999" hidden="1" x14ac:dyDescent="0.2"/>
    <row r="57438" ht="10.199999999999999" hidden="1" x14ac:dyDescent="0.2"/>
    <row r="57439" ht="10.199999999999999" hidden="1" x14ac:dyDescent="0.2"/>
    <row r="57440" ht="10.199999999999999" hidden="1" x14ac:dyDescent="0.2"/>
    <row r="57441" ht="10.199999999999999" hidden="1" x14ac:dyDescent="0.2"/>
    <row r="57442" ht="10.199999999999999" hidden="1" x14ac:dyDescent="0.2"/>
    <row r="57443" ht="10.199999999999999" hidden="1" x14ac:dyDescent="0.2"/>
    <row r="57444" ht="10.199999999999999" hidden="1" x14ac:dyDescent="0.2"/>
    <row r="57445" ht="10.199999999999999" hidden="1" x14ac:dyDescent="0.2"/>
    <row r="57446" ht="10.199999999999999" hidden="1" x14ac:dyDescent="0.2"/>
    <row r="57447" ht="10.199999999999999" hidden="1" x14ac:dyDescent="0.2"/>
    <row r="57448" ht="10.199999999999999" hidden="1" x14ac:dyDescent="0.2"/>
    <row r="57449" ht="10.199999999999999" hidden="1" x14ac:dyDescent="0.2"/>
    <row r="57450" ht="10.199999999999999" hidden="1" x14ac:dyDescent="0.2"/>
    <row r="57451" ht="10.199999999999999" hidden="1" x14ac:dyDescent="0.2"/>
    <row r="57452" ht="10.199999999999999" hidden="1" x14ac:dyDescent="0.2"/>
    <row r="57453" ht="10.199999999999999" hidden="1" x14ac:dyDescent="0.2"/>
    <row r="57454" ht="10.199999999999999" hidden="1" x14ac:dyDescent="0.2"/>
    <row r="57455" ht="10.199999999999999" hidden="1" x14ac:dyDescent="0.2"/>
    <row r="57456" ht="10.199999999999999" hidden="1" x14ac:dyDescent="0.2"/>
    <row r="57457" ht="10.199999999999999" hidden="1" x14ac:dyDescent="0.2"/>
    <row r="57458" ht="10.199999999999999" hidden="1" x14ac:dyDescent="0.2"/>
    <row r="57459" ht="10.199999999999999" hidden="1" x14ac:dyDescent="0.2"/>
    <row r="57460" ht="10.199999999999999" hidden="1" x14ac:dyDescent="0.2"/>
    <row r="57461" ht="10.199999999999999" hidden="1" x14ac:dyDescent="0.2"/>
    <row r="57462" ht="10.199999999999999" hidden="1" x14ac:dyDescent="0.2"/>
    <row r="57463" ht="10.199999999999999" hidden="1" x14ac:dyDescent="0.2"/>
    <row r="57464" ht="10.199999999999999" hidden="1" x14ac:dyDescent="0.2"/>
    <row r="57465" ht="10.199999999999999" hidden="1" x14ac:dyDescent="0.2"/>
    <row r="57466" ht="10.199999999999999" hidden="1" x14ac:dyDescent="0.2"/>
    <row r="57467" ht="10.199999999999999" hidden="1" x14ac:dyDescent="0.2"/>
    <row r="57468" ht="10.199999999999999" hidden="1" x14ac:dyDescent="0.2"/>
    <row r="57469" ht="10.199999999999999" hidden="1" x14ac:dyDescent="0.2"/>
    <row r="57470" ht="10.199999999999999" hidden="1" x14ac:dyDescent="0.2"/>
    <row r="57471" ht="10.199999999999999" hidden="1" x14ac:dyDescent="0.2"/>
    <row r="57472" ht="10.199999999999999" hidden="1" x14ac:dyDescent="0.2"/>
    <row r="57473" ht="10.199999999999999" hidden="1" x14ac:dyDescent="0.2"/>
    <row r="57474" ht="10.199999999999999" hidden="1" x14ac:dyDescent="0.2"/>
    <row r="57475" ht="10.199999999999999" hidden="1" x14ac:dyDescent="0.2"/>
    <row r="57476" ht="10.199999999999999" hidden="1" x14ac:dyDescent="0.2"/>
    <row r="57477" ht="10.199999999999999" hidden="1" x14ac:dyDescent="0.2"/>
    <row r="57478" ht="10.199999999999999" hidden="1" x14ac:dyDescent="0.2"/>
    <row r="57479" ht="10.199999999999999" hidden="1" x14ac:dyDescent="0.2"/>
    <row r="57480" ht="10.199999999999999" hidden="1" x14ac:dyDescent="0.2"/>
    <row r="57481" ht="10.199999999999999" hidden="1" x14ac:dyDescent="0.2"/>
    <row r="57482" ht="10.199999999999999" hidden="1" x14ac:dyDescent="0.2"/>
    <row r="57483" ht="10.199999999999999" hidden="1" x14ac:dyDescent="0.2"/>
    <row r="57484" ht="10.199999999999999" hidden="1" x14ac:dyDescent="0.2"/>
    <row r="57485" ht="10.199999999999999" hidden="1" x14ac:dyDescent="0.2"/>
    <row r="57486" ht="10.199999999999999" hidden="1" x14ac:dyDescent="0.2"/>
    <row r="57487" ht="10.199999999999999" hidden="1" x14ac:dyDescent="0.2"/>
    <row r="57488" ht="10.199999999999999" hidden="1" x14ac:dyDescent="0.2"/>
    <row r="57489" ht="10.199999999999999" hidden="1" x14ac:dyDescent="0.2"/>
    <row r="57490" ht="10.199999999999999" hidden="1" x14ac:dyDescent="0.2"/>
    <row r="57491" ht="10.199999999999999" hidden="1" x14ac:dyDescent="0.2"/>
    <row r="57492" ht="10.199999999999999" hidden="1" x14ac:dyDescent="0.2"/>
    <row r="57493" ht="10.199999999999999" hidden="1" x14ac:dyDescent="0.2"/>
    <row r="57494" ht="10.199999999999999" hidden="1" x14ac:dyDescent="0.2"/>
    <row r="57495" ht="10.199999999999999" hidden="1" x14ac:dyDescent="0.2"/>
    <row r="57496" ht="10.199999999999999" hidden="1" x14ac:dyDescent="0.2"/>
    <row r="57497" ht="10.199999999999999" hidden="1" x14ac:dyDescent="0.2"/>
    <row r="57498" ht="10.199999999999999" hidden="1" x14ac:dyDescent="0.2"/>
    <row r="57499" ht="10.199999999999999" hidden="1" x14ac:dyDescent="0.2"/>
    <row r="57500" ht="10.199999999999999" hidden="1" x14ac:dyDescent="0.2"/>
    <row r="57501" ht="10.199999999999999" hidden="1" x14ac:dyDescent="0.2"/>
    <row r="57502" ht="10.199999999999999" hidden="1" x14ac:dyDescent="0.2"/>
    <row r="57503" ht="10.199999999999999" hidden="1" x14ac:dyDescent="0.2"/>
    <row r="57504" ht="10.199999999999999" hidden="1" x14ac:dyDescent="0.2"/>
    <row r="57505" ht="10.199999999999999" hidden="1" x14ac:dyDescent="0.2"/>
    <row r="57506" ht="10.199999999999999" hidden="1" x14ac:dyDescent="0.2"/>
    <row r="57507" ht="10.199999999999999" hidden="1" x14ac:dyDescent="0.2"/>
    <row r="57508" ht="10.199999999999999" hidden="1" x14ac:dyDescent="0.2"/>
    <row r="57509" ht="10.199999999999999" hidden="1" x14ac:dyDescent="0.2"/>
    <row r="57510" ht="10.199999999999999" hidden="1" x14ac:dyDescent="0.2"/>
    <row r="57511" ht="10.199999999999999" hidden="1" x14ac:dyDescent="0.2"/>
    <row r="57512" ht="10.199999999999999" hidden="1" x14ac:dyDescent="0.2"/>
    <row r="57513" ht="10.199999999999999" hidden="1" x14ac:dyDescent="0.2"/>
    <row r="57514" ht="10.199999999999999" hidden="1" x14ac:dyDescent="0.2"/>
    <row r="57515" ht="10.199999999999999" hidden="1" x14ac:dyDescent="0.2"/>
    <row r="57516" ht="10.199999999999999" hidden="1" x14ac:dyDescent="0.2"/>
    <row r="57517" ht="10.199999999999999" hidden="1" x14ac:dyDescent="0.2"/>
    <row r="57518" ht="10.199999999999999" hidden="1" x14ac:dyDescent="0.2"/>
    <row r="57519" ht="10.199999999999999" hidden="1" x14ac:dyDescent="0.2"/>
    <row r="57520" ht="10.199999999999999" hidden="1" x14ac:dyDescent="0.2"/>
    <row r="57521" ht="10.199999999999999" hidden="1" x14ac:dyDescent="0.2"/>
    <row r="57522" ht="10.199999999999999" hidden="1" x14ac:dyDescent="0.2"/>
    <row r="57523" ht="10.199999999999999" hidden="1" x14ac:dyDescent="0.2"/>
    <row r="57524" ht="10.199999999999999" hidden="1" x14ac:dyDescent="0.2"/>
    <row r="57525" ht="10.199999999999999" hidden="1" x14ac:dyDescent="0.2"/>
    <row r="57526" ht="10.199999999999999" hidden="1" x14ac:dyDescent="0.2"/>
    <row r="57527" ht="10.199999999999999" hidden="1" x14ac:dyDescent="0.2"/>
    <row r="57528" ht="10.199999999999999" hidden="1" x14ac:dyDescent="0.2"/>
    <row r="57529" ht="10.199999999999999" hidden="1" x14ac:dyDescent="0.2"/>
    <row r="57530" ht="10.199999999999999" hidden="1" x14ac:dyDescent="0.2"/>
    <row r="57531" ht="10.199999999999999" hidden="1" x14ac:dyDescent="0.2"/>
    <row r="57532" ht="10.199999999999999" hidden="1" x14ac:dyDescent="0.2"/>
    <row r="57533" ht="10.199999999999999" hidden="1" x14ac:dyDescent="0.2"/>
    <row r="57534" ht="10.199999999999999" hidden="1" x14ac:dyDescent="0.2"/>
    <row r="57535" ht="10.199999999999999" hidden="1" x14ac:dyDescent="0.2"/>
    <row r="57536" ht="10.199999999999999" hidden="1" x14ac:dyDescent="0.2"/>
    <row r="57537" ht="10.199999999999999" hidden="1" x14ac:dyDescent="0.2"/>
    <row r="57538" ht="10.199999999999999" hidden="1" x14ac:dyDescent="0.2"/>
    <row r="57539" ht="10.199999999999999" hidden="1" x14ac:dyDescent="0.2"/>
    <row r="57540" ht="10.199999999999999" hidden="1" x14ac:dyDescent="0.2"/>
    <row r="57541" ht="10.199999999999999" hidden="1" x14ac:dyDescent="0.2"/>
    <row r="57542" ht="10.199999999999999" hidden="1" x14ac:dyDescent="0.2"/>
    <row r="57543" ht="10.199999999999999" hidden="1" x14ac:dyDescent="0.2"/>
    <row r="57544" ht="10.199999999999999" hidden="1" x14ac:dyDescent="0.2"/>
    <row r="57545" ht="10.199999999999999" hidden="1" x14ac:dyDescent="0.2"/>
    <row r="57546" ht="10.199999999999999" hidden="1" x14ac:dyDescent="0.2"/>
    <row r="57547" ht="10.199999999999999" hidden="1" x14ac:dyDescent="0.2"/>
    <row r="57548" ht="10.199999999999999" hidden="1" x14ac:dyDescent="0.2"/>
    <row r="57549" ht="10.199999999999999" hidden="1" x14ac:dyDescent="0.2"/>
    <row r="57550" ht="10.199999999999999" hidden="1" x14ac:dyDescent="0.2"/>
    <row r="57551" ht="10.199999999999999" hidden="1" x14ac:dyDescent="0.2"/>
    <row r="57552" ht="10.199999999999999" hidden="1" x14ac:dyDescent="0.2"/>
    <row r="57553" ht="10.199999999999999" hidden="1" x14ac:dyDescent="0.2"/>
    <row r="57554" ht="10.199999999999999" hidden="1" x14ac:dyDescent="0.2"/>
    <row r="57555" ht="10.199999999999999" hidden="1" x14ac:dyDescent="0.2"/>
    <row r="57556" ht="10.199999999999999" hidden="1" x14ac:dyDescent="0.2"/>
    <row r="57557" ht="10.199999999999999" hidden="1" x14ac:dyDescent="0.2"/>
    <row r="57558" ht="10.199999999999999" hidden="1" x14ac:dyDescent="0.2"/>
    <row r="57559" ht="10.199999999999999" hidden="1" x14ac:dyDescent="0.2"/>
    <row r="57560" ht="10.199999999999999" hidden="1" x14ac:dyDescent="0.2"/>
    <row r="57561" ht="10.199999999999999" hidden="1" x14ac:dyDescent="0.2"/>
    <row r="57562" ht="10.199999999999999" hidden="1" x14ac:dyDescent="0.2"/>
    <row r="57563" ht="10.199999999999999" hidden="1" x14ac:dyDescent="0.2"/>
    <row r="57564" ht="10.199999999999999" hidden="1" x14ac:dyDescent="0.2"/>
    <row r="57565" ht="10.199999999999999" hidden="1" x14ac:dyDescent="0.2"/>
    <row r="57566" ht="10.199999999999999" hidden="1" x14ac:dyDescent="0.2"/>
    <row r="57567" ht="10.199999999999999" hidden="1" x14ac:dyDescent="0.2"/>
    <row r="57568" ht="10.199999999999999" hidden="1" x14ac:dyDescent="0.2"/>
    <row r="57569" ht="10.199999999999999" hidden="1" x14ac:dyDescent="0.2"/>
    <row r="57570" ht="10.199999999999999" hidden="1" x14ac:dyDescent="0.2"/>
    <row r="57571" ht="10.199999999999999" hidden="1" x14ac:dyDescent="0.2"/>
    <row r="57572" ht="10.199999999999999" hidden="1" x14ac:dyDescent="0.2"/>
    <row r="57573" ht="10.199999999999999" hidden="1" x14ac:dyDescent="0.2"/>
    <row r="57574" ht="10.199999999999999" hidden="1" x14ac:dyDescent="0.2"/>
    <row r="57575" ht="10.199999999999999" hidden="1" x14ac:dyDescent="0.2"/>
    <row r="57576" ht="10.199999999999999" hidden="1" x14ac:dyDescent="0.2"/>
    <row r="57577" ht="10.199999999999999" hidden="1" x14ac:dyDescent="0.2"/>
    <row r="57578" ht="10.199999999999999" hidden="1" x14ac:dyDescent="0.2"/>
    <row r="57579" ht="10.199999999999999" hidden="1" x14ac:dyDescent="0.2"/>
    <row r="57580" ht="10.199999999999999" hidden="1" x14ac:dyDescent="0.2"/>
    <row r="57581" ht="10.199999999999999" hidden="1" x14ac:dyDescent="0.2"/>
    <row r="57582" ht="10.199999999999999" hidden="1" x14ac:dyDescent="0.2"/>
    <row r="57583" ht="10.199999999999999" hidden="1" x14ac:dyDescent="0.2"/>
    <row r="57584" ht="10.199999999999999" hidden="1" x14ac:dyDescent="0.2"/>
    <row r="57585" ht="10.199999999999999" hidden="1" x14ac:dyDescent="0.2"/>
    <row r="57586" ht="10.199999999999999" hidden="1" x14ac:dyDescent="0.2"/>
    <row r="57587" ht="10.199999999999999" hidden="1" x14ac:dyDescent="0.2"/>
    <row r="57588" ht="10.199999999999999" hidden="1" x14ac:dyDescent="0.2"/>
    <row r="57589" ht="10.199999999999999" hidden="1" x14ac:dyDescent="0.2"/>
    <row r="57590" ht="10.199999999999999" hidden="1" x14ac:dyDescent="0.2"/>
    <row r="57591" ht="10.199999999999999" hidden="1" x14ac:dyDescent="0.2"/>
    <row r="57592" ht="10.199999999999999" hidden="1" x14ac:dyDescent="0.2"/>
    <row r="57593" ht="10.199999999999999" hidden="1" x14ac:dyDescent="0.2"/>
    <row r="57594" ht="10.199999999999999" hidden="1" x14ac:dyDescent="0.2"/>
    <row r="57595" ht="10.199999999999999" hidden="1" x14ac:dyDescent="0.2"/>
    <row r="57596" ht="10.199999999999999" hidden="1" x14ac:dyDescent="0.2"/>
    <row r="57597" ht="10.199999999999999" hidden="1" x14ac:dyDescent="0.2"/>
    <row r="57598" ht="10.199999999999999" hidden="1" x14ac:dyDescent="0.2"/>
    <row r="57599" ht="10.199999999999999" hidden="1" x14ac:dyDescent="0.2"/>
    <row r="57600" ht="10.199999999999999" hidden="1" x14ac:dyDescent="0.2"/>
    <row r="57601" ht="10.199999999999999" hidden="1" x14ac:dyDescent="0.2"/>
    <row r="57602" ht="10.199999999999999" hidden="1" x14ac:dyDescent="0.2"/>
    <row r="57603" ht="10.199999999999999" hidden="1" x14ac:dyDescent="0.2"/>
    <row r="57604" ht="10.199999999999999" hidden="1" x14ac:dyDescent="0.2"/>
    <row r="57605" ht="10.199999999999999" hidden="1" x14ac:dyDescent="0.2"/>
    <row r="57606" ht="10.199999999999999" hidden="1" x14ac:dyDescent="0.2"/>
    <row r="57607" ht="10.199999999999999" hidden="1" x14ac:dyDescent="0.2"/>
    <row r="57608" ht="10.199999999999999" hidden="1" x14ac:dyDescent="0.2"/>
    <row r="57609" ht="10.199999999999999" hidden="1" x14ac:dyDescent="0.2"/>
    <row r="57610" ht="10.199999999999999" hidden="1" x14ac:dyDescent="0.2"/>
    <row r="57611" ht="10.199999999999999" hidden="1" x14ac:dyDescent="0.2"/>
    <row r="57612" ht="10.199999999999999" hidden="1" x14ac:dyDescent="0.2"/>
    <row r="57613" ht="10.199999999999999" hidden="1" x14ac:dyDescent="0.2"/>
    <row r="57614" ht="10.199999999999999" hidden="1" x14ac:dyDescent="0.2"/>
    <row r="57615" ht="10.199999999999999" hidden="1" x14ac:dyDescent="0.2"/>
    <row r="57616" ht="10.199999999999999" hidden="1" x14ac:dyDescent="0.2"/>
    <row r="57617" ht="10.199999999999999" hidden="1" x14ac:dyDescent="0.2"/>
    <row r="57618" ht="10.199999999999999" hidden="1" x14ac:dyDescent="0.2"/>
    <row r="57619" ht="10.199999999999999" hidden="1" x14ac:dyDescent="0.2"/>
    <row r="57620" ht="10.199999999999999" hidden="1" x14ac:dyDescent="0.2"/>
    <row r="57621" ht="10.199999999999999" hidden="1" x14ac:dyDescent="0.2"/>
    <row r="57622" ht="10.199999999999999" hidden="1" x14ac:dyDescent="0.2"/>
    <row r="57623" ht="10.199999999999999" hidden="1" x14ac:dyDescent="0.2"/>
    <row r="57624" ht="10.199999999999999" hidden="1" x14ac:dyDescent="0.2"/>
    <row r="57625" ht="10.199999999999999" hidden="1" x14ac:dyDescent="0.2"/>
    <row r="57626" ht="10.199999999999999" hidden="1" x14ac:dyDescent="0.2"/>
    <row r="57627" ht="10.199999999999999" hidden="1" x14ac:dyDescent="0.2"/>
    <row r="57628" ht="10.199999999999999" hidden="1" x14ac:dyDescent="0.2"/>
    <row r="57629" ht="10.199999999999999" hidden="1" x14ac:dyDescent="0.2"/>
    <row r="57630" ht="10.199999999999999" hidden="1" x14ac:dyDescent="0.2"/>
    <row r="57631" ht="10.199999999999999" hidden="1" x14ac:dyDescent="0.2"/>
    <row r="57632" ht="10.199999999999999" hidden="1" x14ac:dyDescent="0.2"/>
    <row r="57633" ht="10.199999999999999" hidden="1" x14ac:dyDescent="0.2"/>
    <row r="57634" ht="10.199999999999999" hidden="1" x14ac:dyDescent="0.2"/>
    <row r="57635" ht="10.199999999999999" hidden="1" x14ac:dyDescent="0.2"/>
    <row r="57636" ht="10.199999999999999" hidden="1" x14ac:dyDescent="0.2"/>
    <row r="57637" ht="10.199999999999999" hidden="1" x14ac:dyDescent="0.2"/>
    <row r="57638" ht="10.199999999999999" hidden="1" x14ac:dyDescent="0.2"/>
    <row r="57639" ht="10.199999999999999" hidden="1" x14ac:dyDescent="0.2"/>
    <row r="57640" ht="10.199999999999999" hidden="1" x14ac:dyDescent="0.2"/>
    <row r="57641" ht="10.199999999999999" hidden="1" x14ac:dyDescent="0.2"/>
    <row r="57642" ht="10.199999999999999" hidden="1" x14ac:dyDescent="0.2"/>
    <row r="57643" ht="10.199999999999999" hidden="1" x14ac:dyDescent="0.2"/>
    <row r="57644" ht="10.199999999999999" hidden="1" x14ac:dyDescent="0.2"/>
    <row r="57645" ht="10.199999999999999" hidden="1" x14ac:dyDescent="0.2"/>
    <row r="57646" ht="10.199999999999999" hidden="1" x14ac:dyDescent="0.2"/>
    <row r="57647" ht="10.199999999999999" hidden="1" x14ac:dyDescent="0.2"/>
    <row r="57648" ht="10.199999999999999" hidden="1" x14ac:dyDescent="0.2"/>
    <row r="57649" ht="10.199999999999999" hidden="1" x14ac:dyDescent="0.2"/>
    <row r="57650" ht="10.199999999999999" hidden="1" x14ac:dyDescent="0.2"/>
    <row r="57651" ht="10.199999999999999" hidden="1" x14ac:dyDescent="0.2"/>
    <row r="57652" ht="10.199999999999999" hidden="1" x14ac:dyDescent="0.2"/>
    <row r="57653" ht="10.199999999999999" hidden="1" x14ac:dyDescent="0.2"/>
    <row r="57654" ht="10.199999999999999" hidden="1" x14ac:dyDescent="0.2"/>
    <row r="57655" ht="10.199999999999999" hidden="1" x14ac:dyDescent="0.2"/>
    <row r="57656" ht="10.199999999999999" hidden="1" x14ac:dyDescent="0.2"/>
    <row r="57657" ht="10.199999999999999" hidden="1" x14ac:dyDescent="0.2"/>
    <row r="57658" ht="10.199999999999999" hidden="1" x14ac:dyDescent="0.2"/>
    <row r="57659" ht="10.199999999999999" hidden="1" x14ac:dyDescent="0.2"/>
    <row r="57660" ht="10.199999999999999" hidden="1" x14ac:dyDescent="0.2"/>
    <row r="57661" ht="10.199999999999999" hidden="1" x14ac:dyDescent="0.2"/>
    <row r="57662" ht="10.199999999999999" hidden="1" x14ac:dyDescent="0.2"/>
    <row r="57663" ht="10.199999999999999" hidden="1" x14ac:dyDescent="0.2"/>
    <row r="57664" ht="10.199999999999999" hidden="1" x14ac:dyDescent="0.2"/>
    <row r="57665" ht="10.199999999999999" hidden="1" x14ac:dyDescent="0.2"/>
    <row r="57666" ht="10.199999999999999" hidden="1" x14ac:dyDescent="0.2"/>
    <row r="57667" ht="10.199999999999999" hidden="1" x14ac:dyDescent="0.2"/>
    <row r="57668" ht="10.199999999999999" hidden="1" x14ac:dyDescent="0.2"/>
    <row r="57669" ht="10.199999999999999" hidden="1" x14ac:dyDescent="0.2"/>
    <row r="57670" ht="10.199999999999999" hidden="1" x14ac:dyDescent="0.2"/>
    <row r="57671" ht="10.199999999999999" hidden="1" x14ac:dyDescent="0.2"/>
    <row r="57672" ht="10.199999999999999" hidden="1" x14ac:dyDescent="0.2"/>
    <row r="57673" ht="10.199999999999999" hidden="1" x14ac:dyDescent="0.2"/>
    <row r="57674" ht="10.199999999999999" hidden="1" x14ac:dyDescent="0.2"/>
    <row r="57675" ht="10.199999999999999" hidden="1" x14ac:dyDescent="0.2"/>
    <row r="57676" ht="10.199999999999999" hidden="1" x14ac:dyDescent="0.2"/>
    <row r="57677" ht="10.199999999999999" hidden="1" x14ac:dyDescent="0.2"/>
    <row r="57678" ht="10.199999999999999" hidden="1" x14ac:dyDescent="0.2"/>
    <row r="57679" ht="10.199999999999999" hidden="1" x14ac:dyDescent="0.2"/>
    <row r="57680" ht="10.199999999999999" hidden="1" x14ac:dyDescent="0.2"/>
    <row r="57681" ht="10.199999999999999" hidden="1" x14ac:dyDescent="0.2"/>
    <row r="57682" ht="10.199999999999999" hidden="1" x14ac:dyDescent="0.2"/>
    <row r="57683" ht="10.199999999999999" hidden="1" x14ac:dyDescent="0.2"/>
    <row r="57684" ht="10.199999999999999" hidden="1" x14ac:dyDescent="0.2"/>
    <row r="57685" ht="10.199999999999999" hidden="1" x14ac:dyDescent="0.2"/>
    <row r="57686" ht="10.199999999999999" hidden="1" x14ac:dyDescent="0.2"/>
    <row r="57687" ht="10.199999999999999" hidden="1" x14ac:dyDescent="0.2"/>
    <row r="57688" ht="10.199999999999999" hidden="1" x14ac:dyDescent="0.2"/>
    <row r="57689" ht="10.199999999999999" hidden="1" x14ac:dyDescent="0.2"/>
    <row r="57690" ht="10.199999999999999" hidden="1" x14ac:dyDescent="0.2"/>
    <row r="57691" ht="10.199999999999999" hidden="1" x14ac:dyDescent="0.2"/>
    <row r="57692" ht="10.199999999999999" hidden="1" x14ac:dyDescent="0.2"/>
    <row r="57693" ht="10.199999999999999" hidden="1" x14ac:dyDescent="0.2"/>
    <row r="57694" ht="10.199999999999999" hidden="1" x14ac:dyDescent="0.2"/>
    <row r="57695" ht="10.199999999999999" hidden="1" x14ac:dyDescent="0.2"/>
    <row r="57696" ht="10.199999999999999" hidden="1" x14ac:dyDescent="0.2"/>
    <row r="57697" ht="10.199999999999999" hidden="1" x14ac:dyDescent="0.2"/>
    <row r="57698" ht="10.199999999999999" hidden="1" x14ac:dyDescent="0.2"/>
    <row r="57699" ht="10.199999999999999" hidden="1" x14ac:dyDescent="0.2"/>
    <row r="57700" ht="10.199999999999999" hidden="1" x14ac:dyDescent="0.2"/>
    <row r="57701" ht="10.199999999999999" hidden="1" x14ac:dyDescent="0.2"/>
    <row r="57702" ht="10.199999999999999" hidden="1" x14ac:dyDescent="0.2"/>
    <row r="57703" ht="10.199999999999999" hidden="1" x14ac:dyDescent="0.2"/>
    <row r="57704" ht="10.199999999999999" hidden="1" x14ac:dyDescent="0.2"/>
    <row r="57705" ht="10.199999999999999" hidden="1" x14ac:dyDescent="0.2"/>
    <row r="57706" ht="10.199999999999999" hidden="1" x14ac:dyDescent="0.2"/>
    <row r="57707" ht="10.199999999999999" hidden="1" x14ac:dyDescent="0.2"/>
    <row r="57708" ht="10.199999999999999" hidden="1" x14ac:dyDescent="0.2"/>
    <row r="57709" ht="10.199999999999999" hidden="1" x14ac:dyDescent="0.2"/>
    <row r="57710" ht="10.199999999999999" hidden="1" x14ac:dyDescent="0.2"/>
    <row r="57711" ht="10.199999999999999" hidden="1" x14ac:dyDescent="0.2"/>
    <row r="57712" ht="10.199999999999999" hidden="1" x14ac:dyDescent="0.2"/>
    <row r="57713" ht="10.199999999999999" hidden="1" x14ac:dyDescent="0.2"/>
    <row r="57714" ht="10.199999999999999" hidden="1" x14ac:dyDescent="0.2"/>
    <row r="57715" ht="10.199999999999999" hidden="1" x14ac:dyDescent="0.2"/>
    <row r="57716" ht="10.199999999999999" hidden="1" x14ac:dyDescent="0.2"/>
    <row r="57717" ht="10.199999999999999" hidden="1" x14ac:dyDescent="0.2"/>
    <row r="57718" ht="10.199999999999999" hidden="1" x14ac:dyDescent="0.2"/>
    <row r="57719" ht="10.199999999999999" hidden="1" x14ac:dyDescent="0.2"/>
    <row r="57720" ht="10.199999999999999" hidden="1" x14ac:dyDescent="0.2"/>
    <row r="57721" ht="10.199999999999999" hidden="1" x14ac:dyDescent="0.2"/>
    <row r="57722" ht="10.199999999999999" hidden="1" x14ac:dyDescent="0.2"/>
    <row r="57723" ht="10.199999999999999" hidden="1" x14ac:dyDescent="0.2"/>
    <row r="57724" ht="10.199999999999999" hidden="1" x14ac:dyDescent="0.2"/>
    <row r="57725" ht="10.199999999999999" hidden="1" x14ac:dyDescent="0.2"/>
    <row r="57726" ht="10.199999999999999" hidden="1" x14ac:dyDescent="0.2"/>
    <row r="57727" ht="10.199999999999999" hidden="1" x14ac:dyDescent="0.2"/>
    <row r="57728" ht="10.199999999999999" hidden="1" x14ac:dyDescent="0.2"/>
    <row r="57729" ht="10.199999999999999" hidden="1" x14ac:dyDescent="0.2"/>
    <row r="57730" ht="10.199999999999999" hidden="1" x14ac:dyDescent="0.2"/>
    <row r="57731" ht="10.199999999999999" hidden="1" x14ac:dyDescent="0.2"/>
    <row r="57732" ht="10.199999999999999" hidden="1" x14ac:dyDescent="0.2"/>
    <row r="57733" ht="10.199999999999999" hidden="1" x14ac:dyDescent="0.2"/>
    <row r="57734" ht="10.199999999999999" hidden="1" x14ac:dyDescent="0.2"/>
    <row r="57735" ht="10.199999999999999" hidden="1" x14ac:dyDescent="0.2"/>
    <row r="57736" ht="10.199999999999999" hidden="1" x14ac:dyDescent="0.2"/>
    <row r="57737" ht="10.199999999999999" hidden="1" x14ac:dyDescent="0.2"/>
    <row r="57738" ht="10.199999999999999" hidden="1" x14ac:dyDescent="0.2"/>
    <row r="57739" ht="10.199999999999999" hidden="1" x14ac:dyDescent="0.2"/>
    <row r="57740" ht="10.199999999999999" hidden="1" x14ac:dyDescent="0.2"/>
    <row r="57741" ht="10.199999999999999" hidden="1" x14ac:dyDescent="0.2"/>
    <row r="57742" ht="10.199999999999999" hidden="1" x14ac:dyDescent="0.2"/>
    <row r="57743" ht="10.199999999999999" hidden="1" x14ac:dyDescent="0.2"/>
    <row r="57744" ht="10.199999999999999" hidden="1" x14ac:dyDescent="0.2"/>
    <row r="57745" ht="10.199999999999999" hidden="1" x14ac:dyDescent="0.2"/>
    <row r="57746" ht="10.199999999999999" hidden="1" x14ac:dyDescent="0.2"/>
    <row r="57747" ht="10.199999999999999" hidden="1" x14ac:dyDescent="0.2"/>
    <row r="57748" ht="10.199999999999999" hidden="1" x14ac:dyDescent="0.2"/>
    <row r="57749" ht="10.199999999999999" hidden="1" x14ac:dyDescent="0.2"/>
    <row r="57750" ht="10.199999999999999" hidden="1" x14ac:dyDescent="0.2"/>
    <row r="57751" ht="10.199999999999999" hidden="1" x14ac:dyDescent="0.2"/>
    <row r="57752" ht="10.199999999999999" hidden="1" x14ac:dyDescent="0.2"/>
    <row r="57753" ht="10.199999999999999" hidden="1" x14ac:dyDescent="0.2"/>
    <row r="57754" ht="10.199999999999999" hidden="1" x14ac:dyDescent="0.2"/>
    <row r="57755" ht="10.199999999999999" hidden="1" x14ac:dyDescent="0.2"/>
    <row r="57756" ht="10.199999999999999" hidden="1" x14ac:dyDescent="0.2"/>
    <row r="57757" ht="10.199999999999999" hidden="1" x14ac:dyDescent="0.2"/>
    <row r="57758" ht="10.199999999999999" hidden="1" x14ac:dyDescent="0.2"/>
    <row r="57759" ht="10.199999999999999" hidden="1" x14ac:dyDescent="0.2"/>
    <row r="57760" ht="10.199999999999999" hidden="1" x14ac:dyDescent="0.2"/>
    <row r="57761" ht="10.199999999999999" hidden="1" x14ac:dyDescent="0.2"/>
    <row r="57762" ht="10.199999999999999" hidden="1" x14ac:dyDescent="0.2"/>
    <row r="57763" ht="10.199999999999999" hidden="1" x14ac:dyDescent="0.2"/>
    <row r="57764" ht="10.199999999999999" hidden="1" x14ac:dyDescent="0.2"/>
    <row r="57765" ht="10.199999999999999" hidden="1" x14ac:dyDescent="0.2"/>
    <row r="57766" ht="10.199999999999999" hidden="1" x14ac:dyDescent="0.2"/>
    <row r="57767" ht="10.199999999999999" hidden="1" x14ac:dyDescent="0.2"/>
    <row r="57768" ht="10.199999999999999" hidden="1" x14ac:dyDescent="0.2"/>
    <row r="57769" ht="10.199999999999999" hidden="1" x14ac:dyDescent="0.2"/>
    <row r="57770" ht="10.199999999999999" hidden="1" x14ac:dyDescent="0.2"/>
    <row r="57771" ht="10.199999999999999" hidden="1" x14ac:dyDescent="0.2"/>
    <row r="57772" ht="10.199999999999999" hidden="1" x14ac:dyDescent="0.2"/>
    <row r="57773" ht="10.199999999999999" hidden="1" x14ac:dyDescent="0.2"/>
    <row r="57774" ht="10.199999999999999" hidden="1" x14ac:dyDescent="0.2"/>
    <row r="57775" ht="10.199999999999999" hidden="1" x14ac:dyDescent="0.2"/>
    <row r="57776" ht="10.199999999999999" hidden="1" x14ac:dyDescent="0.2"/>
    <row r="57777" ht="10.199999999999999" hidden="1" x14ac:dyDescent="0.2"/>
    <row r="57778" ht="10.199999999999999" hidden="1" x14ac:dyDescent="0.2"/>
    <row r="57779" ht="10.199999999999999" hidden="1" x14ac:dyDescent="0.2"/>
    <row r="57780" ht="10.199999999999999" hidden="1" x14ac:dyDescent="0.2"/>
    <row r="57781" ht="10.199999999999999" hidden="1" x14ac:dyDescent="0.2"/>
    <row r="57782" ht="10.199999999999999" hidden="1" x14ac:dyDescent="0.2"/>
    <row r="57783" ht="10.199999999999999" hidden="1" x14ac:dyDescent="0.2"/>
    <row r="57784" ht="10.199999999999999" hidden="1" x14ac:dyDescent="0.2"/>
    <row r="57785" ht="10.199999999999999" hidden="1" x14ac:dyDescent="0.2"/>
    <row r="57786" ht="10.199999999999999" hidden="1" x14ac:dyDescent="0.2"/>
    <row r="57787" ht="10.199999999999999" hidden="1" x14ac:dyDescent="0.2"/>
    <row r="57788" ht="10.199999999999999" hidden="1" x14ac:dyDescent="0.2"/>
    <row r="57789" ht="10.199999999999999" hidden="1" x14ac:dyDescent="0.2"/>
    <row r="57790" ht="10.199999999999999" hidden="1" x14ac:dyDescent="0.2"/>
    <row r="57791" ht="10.199999999999999" hidden="1" x14ac:dyDescent="0.2"/>
    <row r="57792" ht="10.199999999999999" hidden="1" x14ac:dyDescent="0.2"/>
    <row r="57793" ht="10.199999999999999" hidden="1" x14ac:dyDescent="0.2"/>
    <row r="57794" ht="10.199999999999999" hidden="1" x14ac:dyDescent="0.2"/>
    <row r="57795" ht="10.199999999999999" hidden="1" x14ac:dyDescent="0.2"/>
    <row r="57796" ht="10.199999999999999" hidden="1" x14ac:dyDescent="0.2"/>
    <row r="57797" ht="10.199999999999999" hidden="1" x14ac:dyDescent="0.2"/>
    <row r="57798" ht="10.199999999999999" hidden="1" x14ac:dyDescent="0.2"/>
    <row r="57799" ht="10.199999999999999" hidden="1" x14ac:dyDescent="0.2"/>
    <row r="57800" ht="10.199999999999999" hidden="1" x14ac:dyDescent="0.2"/>
    <row r="57801" ht="10.199999999999999" hidden="1" x14ac:dyDescent="0.2"/>
    <row r="57802" ht="10.199999999999999" hidden="1" x14ac:dyDescent="0.2"/>
    <row r="57803" ht="10.199999999999999" hidden="1" x14ac:dyDescent="0.2"/>
    <row r="57804" ht="10.199999999999999" hidden="1" x14ac:dyDescent="0.2"/>
    <row r="57805" ht="10.199999999999999" hidden="1" x14ac:dyDescent="0.2"/>
    <row r="57806" ht="10.199999999999999" hidden="1" x14ac:dyDescent="0.2"/>
    <row r="57807" ht="10.199999999999999" hidden="1" x14ac:dyDescent="0.2"/>
    <row r="57808" ht="10.199999999999999" hidden="1" x14ac:dyDescent="0.2"/>
    <row r="57809" ht="10.199999999999999" hidden="1" x14ac:dyDescent="0.2"/>
    <row r="57810" ht="10.199999999999999" hidden="1" x14ac:dyDescent="0.2"/>
    <row r="57811" ht="10.199999999999999" hidden="1" x14ac:dyDescent="0.2"/>
    <row r="57812" ht="10.199999999999999" hidden="1" x14ac:dyDescent="0.2"/>
    <row r="57813" ht="10.199999999999999" hidden="1" x14ac:dyDescent="0.2"/>
    <row r="57814" ht="10.199999999999999" hidden="1" x14ac:dyDescent="0.2"/>
    <row r="57815" ht="10.199999999999999" hidden="1" x14ac:dyDescent="0.2"/>
    <row r="57816" ht="10.199999999999999" hidden="1" x14ac:dyDescent="0.2"/>
    <row r="57817" ht="10.199999999999999" hidden="1" x14ac:dyDescent="0.2"/>
    <row r="57818" ht="10.199999999999999" hidden="1" x14ac:dyDescent="0.2"/>
    <row r="57819" ht="10.199999999999999" hidden="1" x14ac:dyDescent="0.2"/>
    <row r="57820" ht="10.199999999999999" hidden="1" x14ac:dyDescent="0.2"/>
    <row r="57821" ht="10.199999999999999" hidden="1" x14ac:dyDescent="0.2"/>
    <row r="57822" ht="10.199999999999999" hidden="1" x14ac:dyDescent="0.2"/>
    <row r="57823" ht="10.199999999999999" hidden="1" x14ac:dyDescent="0.2"/>
    <row r="57824" ht="10.199999999999999" hidden="1" x14ac:dyDescent="0.2"/>
    <row r="57825" ht="10.199999999999999" hidden="1" x14ac:dyDescent="0.2"/>
    <row r="57826" ht="10.199999999999999" hidden="1" x14ac:dyDescent="0.2"/>
    <row r="57827" ht="10.199999999999999" hidden="1" x14ac:dyDescent="0.2"/>
    <row r="57828" ht="10.199999999999999" hidden="1" x14ac:dyDescent="0.2"/>
    <row r="57829" ht="10.199999999999999" hidden="1" x14ac:dyDescent="0.2"/>
    <row r="57830" ht="10.199999999999999" hidden="1" x14ac:dyDescent="0.2"/>
    <row r="57831" ht="10.199999999999999" hidden="1" x14ac:dyDescent="0.2"/>
    <row r="57832" ht="10.199999999999999" hidden="1" x14ac:dyDescent="0.2"/>
    <row r="57833" ht="10.199999999999999" hidden="1" x14ac:dyDescent="0.2"/>
    <row r="57834" ht="10.199999999999999" hidden="1" x14ac:dyDescent="0.2"/>
    <row r="57835" ht="10.199999999999999" hidden="1" x14ac:dyDescent="0.2"/>
    <row r="57836" ht="10.199999999999999" hidden="1" x14ac:dyDescent="0.2"/>
    <row r="57837" ht="10.199999999999999" hidden="1" x14ac:dyDescent="0.2"/>
    <row r="57838" ht="10.199999999999999" hidden="1" x14ac:dyDescent="0.2"/>
    <row r="57839" ht="10.199999999999999" hidden="1" x14ac:dyDescent="0.2"/>
    <row r="57840" ht="10.199999999999999" hidden="1" x14ac:dyDescent="0.2"/>
    <row r="57841" ht="10.199999999999999" hidden="1" x14ac:dyDescent="0.2"/>
    <row r="57842" ht="10.199999999999999" hidden="1" x14ac:dyDescent="0.2"/>
    <row r="57843" ht="10.199999999999999" hidden="1" x14ac:dyDescent="0.2"/>
    <row r="57844" ht="10.199999999999999" hidden="1" x14ac:dyDescent="0.2"/>
    <row r="57845" ht="10.199999999999999" hidden="1" x14ac:dyDescent="0.2"/>
    <row r="57846" ht="10.199999999999999" hidden="1" x14ac:dyDescent="0.2"/>
    <row r="57847" ht="10.199999999999999" hidden="1" x14ac:dyDescent="0.2"/>
    <row r="57848" ht="10.199999999999999" hidden="1" x14ac:dyDescent="0.2"/>
    <row r="57849" ht="10.199999999999999" hidden="1" x14ac:dyDescent="0.2"/>
    <row r="57850" ht="10.199999999999999" hidden="1" x14ac:dyDescent="0.2"/>
    <row r="57851" ht="10.199999999999999" hidden="1" x14ac:dyDescent="0.2"/>
    <row r="57852" ht="10.199999999999999" hidden="1" x14ac:dyDescent="0.2"/>
    <row r="57853" ht="10.199999999999999" hidden="1" x14ac:dyDescent="0.2"/>
    <row r="57854" ht="10.199999999999999" hidden="1" x14ac:dyDescent="0.2"/>
    <row r="57855" ht="10.199999999999999" hidden="1" x14ac:dyDescent="0.2"/>
    <row r="57856" ht="10.199999999999999" hidden="1" x14ac:dyDescent="0.2"/>
    <row r="57857" ht="10.199999999999999" hidden="1" x14ac:dyDescent="0.2"/>
    <row r="57858" ht="10.199999999999999" hidden="1" x14ac:dyDescent="0.2"/>
    <row r="57859" ht="10.199999999999999" hidden="1" x14ac:dyDescent="0.2"/>
    <row r="57860" ht="10.199999999999999" hidden="1" x14ac:dyDescent="0.2"/>
    <row r="57861" ht="10.199999999999999" hidden="1" x14ac:dyDescent="0.2"/>
    <row r="57862" ht="10.199999999999999" hidden="1" x14ac:dyDescent="0.2"/>
    <row r="57863" ht="10.199999999999999" hidden="1" x14ac:dyDescent="0.2"/>
    <row r="57864" ht="10.199999999999999" hidden="1" x14ac:dyDescent="0.2"/>
    <row r="57865" ht="10.199999999999999" hidden="1" x14ac:dyDescent="0.2"/>
    <row r="57866" ht="10.199999999999999" hidden="1" x14ac:dyDescent="0.2"/>
    <row r="57867" ht="10.199999999999999" hidden="1" x14ac:dyDescent="0.2"/>
    <row r="57868" ht="10.199999999999999" hidden="1" x14ac:dyDescent="0.2"/>
    <row r="57869" ht="10.199999999999999" hidden="1" x14ac:dyDescent="0.2"/>
    <row r="57870" ht="10.199999999999999" hidden="1" x14ac:dyDescent="0.2"/>
    <row r="57871" ht="10.199999999999999" hidden="1" x14ac:dyDescent="0.2"/>
    <row r="57872" ht="10.199999999999999" hidden="1" x14ac:dyDescent="0.2"/>
    <row r="57873" ht="10.199999999999999" hidden="1" x14ac:dyDescent="0.2"/>
    <row r="57874" ht="10.199999999999999" hidden="1" x14ac:dyDescent="0.2"/>
    <row r="57875" ht="10.199999999999999" hidden="1" x14ac:dyDescent="0.2"/>
    <row r="57876" ht="10.199999999999999" hidden="1" x14ac:dyDescent="0.2"/>
    <row r="57877" ht="10.199999999999999" hidden="1" x14ac:dyDescent="0.2"/>
    <row r="57878" ht="10.199999999999999" hidden="1" x14ac:dyDescent="0.2"/>
    <row r="57879" ht="10.199999999999999" hidden="1" x14ac:dyDescent="0.2"/>
    <row r="57880" ht="10.199999999999999" hidden="1" x14ac:dyDescent="0.2"/>
    <row r="57881" ht="10.199999999999999" hidden="1" x14ac:dyDescent="0.2"/>
    <row r="57882" ht="10.199999999999999" hidden="1" x14ac:dyDescent="0.2"/>
    <row r="57883" ht="10.199999999999999" hidden="1" x14ac:dyDescent="0.2"/>
    <row r="57884" ht="10.199999999999999" hidden="1" x14ac:dyDescent="0.2"/>
    <row r="57885" ht="10.199999999999999" hidden="1" x14ac:dyDescent="0.2"/>
    <row r="57886" ht="10.199999999999999" hidden="1" x14ac:dyDescent="0.2"/>
    <row r="57887" ht="10.199999999999999" hidden="1" x14ac:dyDescent="0.2"/>
    <row r="57888" ht="10.199999999999999" hidden="1" x14ac:dyDescent="0.2"/>
    <row r="57889" ht="10.199999999999999" hidden="1" x14ac:dyDescent="0.2"/>
    <row r="57890" ht="10.199999999999999" hidden="1" x14ac:dyDescent="0.2"/>
    <row r="57891" ht="10.199999999999999" hidden="1" x14ac:dyDescent="0.2"/>
    <row r="57892" ht="10.199999999999999" hidden="1" x14ac:dyDescent="0.2"/>
    <row r="57893" ht="10.199999999999999" hidden="1" x14ac:dyDescent="0.2"/>
    <row r="57894" ht="10.199999999999999" hidden="1" x14ac:dyDescent="0.2"/>
    <row r="57895" ht="10.199999999999999" hidden="1" x14ac:dyDescent="0.2"/>
    <row r="57896" ht="10.199999999999999" hidden="1" x14ac:dyDescent="0.2"/>
    <row r="57897" ht="10.199999999999999" hidden="1" x14ac:dyDescent="0.2"/>
    <row r="57898" ht="10.199999999999999" hidden="1" x14ac:dyDescent="0.2"/>
    <row r="57899" ht="10.199999999999999" hidden="1" x14ac:dyDescent="0.2"/>
    <row r="57900" ht="10.199999999999999" hidden="1" x14ac:dyDescent="0.2"/>
    <row r="57901" ht="10.199999999999999" hidden="1" x14ac:dyDescent="0.2"/>
    <row r="57902" ht="10.199999999999999" hidden="1" x14ac:dyDescent="0.2"/>
    <row r="57903" ht="10.199999999999999" hidden="1" x14ac:dyDescent="0.2"/>
    <row r="57904" ht="10.199999999999999" hidden="1" x14ac:dyDescent="0.2"/>
    <row r="57905" ht="10.199999999999999" hidden="1" x14ac:dyDescent="0.2"/>
    <row r="57906" ht="10.199999999999999" hidden="1" x14ac:dyDescent="0.2"/>
    <row r="57907" ht="10.199999999999999" hidden="1" x14ac:dyDescent="0.2"/>
    <row r="57908" ht="10.199999999999999" hidden="1" x14ac:dyDescent="0.2"/>
    <row r="57909" ht="10.199999999999999" hidden="1" x14ac:dyDescent="0.2"/>
    <row r="57910" ht="10.199999999999999" hidden="1" x14ac:dyDescent="0.2"/>
    <row r="57911" ht="10.199999999999999" hidden="1" x14ac:dyDescent="0.2"/>
    <row r="57912" ht="10.199999999999999" hidden="1" x14ac:dyDescent="0.2"/>
    <row r="57913" ht="10.199999999999999" hidden="1" x14ac:dyDescent="0.2"/>
    <row r="57914" ht="10.199999999999999" hidden="1" x14ac:dyDescent="0.2"/>
    <row r="57915" ht="10.199999999999999" hidden="1" x14ac:dyDescent="0.2"/>
    <row r="57916" ht="10.199999999999999" hidden="1" x14ac:dyDescent="0.2"/>
    <row r="57917" ht="10.199999999999999" hidden="1" x14ac:dyDescent="0.2"/>
    <row r="57918" ht="10.199999999999999" hidden="1" x14ac:dyDescent="0.2"/>
    <row r="57919" ht="10.199999999999999" hidden="1" x14ac:dyDescent="0.2"/>
    <row r="57920" ht="10.199999999999999" hidden="1" x14ac:dyDescent="0.2"/>
    <row r="57921" ht="10.199999999999999" hidden="1" x14ac:dyDescent="0.2"/>
    <row r="57922" ht="10.199999999999999" hidden="1" x14ac:dyDescent="0.2"/>
    <row r="57923" ht="10.199999999999999" hidden="1" x14ac:dyDescent="0.2"/>
    <row r="57924" ht="10.199999999999999" hidden="1" x14ac:dyDescent="0.2"/>
    <row r="57925" ht="10.199999999999999" hidden="1" x14ac:dyDescent="0.2"/>
    <row r="57926" ht="10.199999999999999" hidden="1" x14ac:dyDescent="0.2"/>
    <row r="57927" ht="10.199999999999999" hidden="1" x14ac:dyDescent="0.2"/>
    <row r="57928" ht="10.199999999999999" hidden="1" x14ac:dyDescent="0.2"/>
    <row r="57929" ht="10.199999999999999" hidden="1" x14ac:dyDescent="0.2"/>
    <row r="57930" ht="10.199999999999999" hidden="1" x14ac:dyDescent="0.2"/>
    <row r="57931" ht="10.199999999999999" hidden="1" x14ac:dyDescent="0.2"/>
    <row r="57932" ht="10.199999999999999" hidden="1" x14ac:dyDescent="0.2"/>
    <row r="57933" ht="10.199999999999999" hidden="1" x14ac:dyDescent="0.2"/>
    <row r="57934" ht="10.199999999999999" hidden="1" x14ac:dyDescent="0.2"/>
    <row r="57935" ht="10.199999999999999" hidden="1" x14ac:dyDescent="0.2"/>
    <row r="57936" ht="10.199999999999999" hidden="1" x14ac:dyDescent="0.2"/>
    <row r="57937" ht="10.199999999999999" hidden="1" x14ac:dyDescent="0.2"/>
    <row r="57938" ht="10.199999999999999" hidden="1" x14ac:dyDescent="0.2"/>
    <row r="57939" ht="10.199999999999999" hidden="1" x14ac:dyDescent="0.2"/>
    <row r="57940" ht="10.199999999999999" hidden="1" x14ac:dyDescent="0.2"/>
    <row r="57941" ht="10.199999999999999" hidden="1" x14ac:dyDescent="0.2"/>
    <row r="57942" ht="10.199999999999999" hidden="1" x14ac:dyDescent="0.2"/>
    <row r="57943" ht="10.199999999999999" hidden="1" x14ac:dyDescent="0.2"/>
    <row r="57944" ht="10.199999999999999" hidden="1" x14ac:dyDescent="0.2"/>
    <row r="57945" ht="10.199999999999999" hidden="1" x14ac:dyDescent="0.2"/>
    <row r="57946" ht="10.199999999999999" hidden="1" x14ac:dyDescent="0.2"/>
    <row r="57947" ht="10.199999999999999" hidden="1" x14ac:dyDescent="0.2"/>
    <row r="57948" ht="10.199999999999999" hidden="1" x14ac:dyDescent="0.2"/>
    <row r="57949" ht="10.199999999999999" hidden="1" x14ac:dyDescent="0.2"/>
    <row r="57950" ht="10.199999999999999" hidden="1" x14ac:dyDescent="0.2"/>
    <row r="57951" ht="10.199999999999999" hidden="1" x14ac:dyDescent="0.2"/>
    <row r="57952" ht="10.199999999999999" hidden="1" x14ac:dyDescent="0.2"/>
    <row r="57953" ht="10.199999999999999" hidden="1" x14ac:dyDescent="0.2"/>
    <row r="57954" ht="10.199999999999999" hidden="1" x14ac:dyDescent="0.2"/>
    <row r="57955" ht="10.199999999999999" hidden="1" x14ac:dyDescent="0.2"/>
    <row r="57956" ht="10.199999999999999" hidden="1" x14ac:dyDescent="0.2"/>
    <row r="57957" ht="10.199999999999999" hidden="1" x14ac:dyDescent="0.2"/>
    <row r="57958" ht="10.199999999999999" hidden="1" x14ac:dyDescent="0.2"/>
    <row r="57959" ht="10.199999999999999" hidden="1" x14ac:dyDescent="0.2"/>
    <row r="57960" ht="10.199999999999999" hidden="1" x14ac:dyDescent="0.2"/>
    <row r="57961" ht="10.199999999999999" hidden="1" x14ac:dyDescent="0.2"/>
    <row r="57962" ht="10.199999999999999" hidden="1" x14ac:dyDescent="0.2"/>
    <row r="57963" ht="10.199999999999999" hidden="1" x14ac:dyDescent="0.2"/>
    <row r="57964" ht="10.199999999999999" hidden="1" x14ac:dyDescent="0.2"/>
    <row r="57965" ht="10.199999999999999" hidden="1" x14ac:dyDescent="0.2"/>
    <row r="57966" ht="10.199999999999999" hidden="1" x14ac:dyDescent="0.2"/>
    <row r="57967" ht="10.199999999999999" hidden="1" x14ac:dyDescent="0.2"/>
    <row r="57968" ht="10.199999999999999" hidden="1" x14ac:dyDescent="0.2"/>
    <row r="57969" ht="10.199999999999999" hidden="1" x14ac:dyDescent="0.2"/>
    <row r="57970" ht="10.199999999999999" hidden="1" x14ac:dyDescent="0.2"/>
    <row r="57971" ht="10.199999999999999" hidden="1" x14ac:dyDescent="0.2"/>
    <row r="57972" ht="10.199999999999999" hidden="1" x14ac:dyDescent="0.2"/>
    <row r="57973" ht="10.199999999999999" hidden="1" x14ac:dyDescent="0.2"/>
    <row r="57974" ht="10.199999999999999" hidden="1" x14ac:dyDescent="0.2"/>
    <row r="57975" ht="10.199999999999999" hidden="1" x14ac:dyDescent="0.2"/>
    <row r="57976" ht="10.199999999999999" hidden="1" x14ac:dyDescent="0.2"/>
    <row r="57977" ht="10.199999999999999" hidden="1" x14ac:dyDescent="0.2"/>
    <row r="57978" ht="10.199999999999999" hidden="1" x14ac:dyDescent="0.2"/>
    <row r="57979" ht="10.199999999999999" hidden="1" x14ac:dyDescent="0.2"/>
    <row r="57980" ht="10.199999999999999" hidden="1" x14ac:dyDescent="0.2"/>
    <row r="57981" ht="10.199999999999999" hidden="1" x14ac:dyDescent="0.2"/>
    <row r="57982" ht="10.199999999999999" hidden="1" x14ac:dyDescent="0.2"/>
    <row r="57983" ht="10.199999999999999" hidden="1" x14ac:dyDescent="0.2"/>
    <row r="57984" ht="10.199999999999999" hidden="1" x14ac:dyDescent="0.2"/>
    <row r="57985" ht="10.199999999999999" hidden="1" x14ac:dyDescent="0.2"/>
    <row r="57986" ht="10.199999999999999" hidden="1" x14ac:dyDescent="0.2"/>
    <row r="57987" ht="10.199999999999999" hidden="1" x14ac:dyDescent="0.2"/>
    <row r="57988" ht="10.199999999999999" hidden="1" x14ac:dyDescent="0.2"/>
    <row r="57989" ht="10.199999999999999" hidden="1" x14ac:dyDescent="0.2"/>
    <row r="57990" ht="10.199999999999999" hidden="1" x14ac:dyDescent="0.2"/>
    <row r="57991" ht="10.199999999999999" hidden="1" x14ac:dyDescent="0.2"/>
    <row r="57992" ht="10.199999999999999" hidden="1" x14ac:dyDescent="0.2"/>
    <row r="57993" ht="10.199999999999999" hidden="1" x14ac:dyDescent="0.2"/>
    <row r="57994" ht="10.199999999999999" hidden="1" x14ac:dyDescent="0.2"/>
    <row r="57995" ht="10.199999999999999" hidden="1" x14ac:dyDescent="0.2"/>
    <row r="57996" ht="10.199999999999999" hidden="1" x14ac:dyDescent="0.2"/>
    <row r="57997" ht="10.199999999999999" hidden="1" x14ac:dyDescent="0.2"/>
    <row r="57998" ht="10.199999999999999" hidden="1" x14ac:dyDescent="0.2"/>
    <row r="57999" ht="10.199999999999999" hidden="1" x14ac:dyDescent="0.2"/>
    <row r="58000" ht="10.199999999999999" hidden="1" x14ac:dyDescent="0.2"/>
    <row r="58001" ht="10.199999999999999" hidden="1" x14ac:dyDescent="0.2"/>
    <row r="58002" ht="10.199999999999999" hidden="1" x14ac:dyDescent="0.2"/>
    <row r="58003" ht="10.199999999999999" hidden="1" x14ac:dyDescent="0.2"/>
    <row r="58004" ht="10.199999999999999" hidden="1" x14ac:dyDescent="0.2"/>
    <row r="58005" ht="10.199999999999999" hidden="1" x14ac:dyDescent="0.2"/>
    <row r="58006" ht="10.199999999999999" hidden="1" x14ac:dyDescent="0.2"/>
    <row r="58007" ht="10.199999999999999" hidden="1" x14ac:dyDescent="0.2"/>
    <row r="58008" ht="10.199999999999999" hidden="1" x14ac:dyDescent="0.2"/>
    <row r="58009" ht="10.199999999999999" hidden="1" x14ac:dyDescent="0.2"/>
    <row r="58010" ht="10.199999999999999" hidden="1" x14ac:dyDescent="0.2"/>
    <row r="58011" ht="10.199999999999999" hidden="1" x14ac:dyDescent="0.2"/>
    <row r="58012" ht="10.199999999999999" hidden="1" x14ac:dyDescent="0.2"/>
    <row r="58013" ht="10.199999999999999" hidden="1" x14ac:dyDescent="0.2"/>
    <row r="58014" ht="10.199999999999999" hidden="1" x14ac:dyDescent="0.2"/>
    <row r="58015" ht="10.199999999999999" hidden="1" x14ac:dyDescent="0.2"/>
    <row r="58016" ht="10.199999999999999" hidden="1" x14ac:dyDescent="0.2"/>
    <row r="58017" ht="10.199999999999999" hidden="1" x14ac:dyDescent="0.2"/>
    <row r="58018" ht="10.199999999999999" hidden="1" x14ac:dyDescent="0.2"/>
    <row r="58019" ht="10.199999999999999" hidden="1" x14ac:dyDescent="0.2"/>
    <row r="58020" ht="10.199999999999999" hidden="1" x14ac:dyDescent="0.2"/>
    <row r="58021" ht="10.199999999999999" hidden="1" x14ac:dyDescent="0.2"/>
    <row r="58022" ht="10.199999999999999" hidden="1" x14ac:dyDescent="0.2"/>
    <row r="58023" ht="10.199999999999999" hidden="1" x14ac:dyDescent="0.2"/>
    <row r="58024" ht="10.199999999999999" hidden="1" x14ac:dyDescent="0.2"/>
    <row r="58025" ht="10.199999999999999" hidden="1" x14ac:dyDescent="0.2"/>
    <row r="58026" ht="10.199999999999999" hidden="1" x14ac:dyDescent="0.2"/>
    <row r="58027" ht="10.199999999999999" hidden="1" x14ac:dyDescent="0.2"/>
    <row r="58028" ht="10.199999999999999" hidden="1" x14ac:dyDescent="0.2"/>
    <row r="58029" ht="10.199999999999999" hidden="1" x14ac:dyDescent="0.2"/>
    <row r="58030" ht="10.199999999999999" hidden="1" x14ac:dyDescent="0.2"/>
    <row r="58031" ht="10.199999999999999" hidden="1" x14ac:dyDescent="0.2"/>
    <row r="58032" ht="10.199999999999999" hidden="1" x14ac:dyDescent="0.2"/>
    <row r="58033" ht="10.199999999999999" hidden="1" x14ac:dyDescent="0.2"/>
    <row r="58034" ht="10.199999999999999" hidden="1" x14ac:dyDescent="0.2"/>
    <row r="58035" ht="10.199999999999999" hidden="1" x14ac:dyDescent="0.2"/>
    <row r="58036" ht="10.199999999999999" hidden="1" x14ac:dyDescent="0.2"/>
    <row r="58037" ht="10.199999999999999" hidden="1" x14ac:dyDescent="0.2"/>
    <row r="58038" ht="10.199999999999999" hidden="1" x14ac:dyDescent="0.2"/>
    <row r="58039" ht="10.199999999999999" hidden="1" x14ac:dyDescent="0.2"/>
    <row r="58040" ht="10.199999999999999" hidden="1" x14ac:dyDescent="0.2"/>
    <row r="58041" ht="10.199999999999999" hidden="1" x14ac:dyDescent="0.2"/>
    <row r="58042" ht="10.199999999999999" hidden="1" x14ac:dyDescent="0.2"/>
    <row r="58043" ht="10.199999999999999" hidden="1" x14ac:dyDescent="0.2"/>
    <row r="58044" ht="10.199999999999999" hidden="1" x14ac:dyDescent="0.2"/>
    <row r="58045" ht="10.199999999999999" hidden="1" x14ac:dyDescent="0.2"/>
    <row r="58046" ht="10.199999999999999" hidden="1" x14ac:dyDescent="0.2"/>
    <row r="58047" ht="10.199999999999999" hidden="1" x14ac:dyDescent="0.2"/>
    <row r="58048" ht="10.199999999999999" hidden="1" x14ac:dyDescent="0.2"/>
    <row r="58049" ht="10.199999999999999" hidden="1" x14ac:dyDescent="0.2"/>
    <row r="58050" ht="10.199999999999999" hidden="1" x14ac:dyDescent="0.2"/>
    <row r="58051" ht="10.199999999999999" hidden="1" x14ac:dyDescent="0.2"/>
    <row r="58052" ht="10.199999999999999" hidden="1" x14ac:dyDescent="0.2"/>
    <row r="58053" ht="10.199999999999999" hidden="1" x14ac:dyDescent="0.2"/>
    <row r="58054" ht="10.199999999999999" hidden="1" x14ac:dyDescent="0.2"/>
    <row r="58055" ht="10.199999999999999" hidden="1" x14ac:dyDescent="0.2"/>
    <row r="58056" ht="10.199999999999999" hidden="1" x14ac:dyDescent="0.2"/>
    <row r="58057" ht="10.199999999999999" hidden="1" x14ac:dyDescent="0.2"/>
    <row r="58058" ht="10.199999999999999" hidden="1" x14ac:dyDescent="0.2"/>
    <row r="58059" ht="10.199999999999999" hidden="1" x14ac:dyDescent="0.2"/>
    <row r="58060" ht="10.199999999999999" hidden="1" x14ac:dyDescent="0.2"/>
    <row r="58061" ht="10.199999999999999" hidden="1" x14ac:dyDescent="0.2"/>
    <row r="58062" ht="10.199999999999999" hidden="1" x14ac:dyDescent="0.2"/>
    <row r="58063" ht="10.199999999999999" hidden="1" x14ac:dyDescent="0.2"/>
    <row r="58064" ht="10.199999999999999" hidden="1" x14ac:dyDescent="0.2"/>
    <row r="58065" ht="10.199999999999999" hidden="1" x14ac:dyDescent="0.2"/>
    <row r="58066" ht="10.199999999999999" hidden="1" x14ac:dyDescent="0.2"/>
    <row r="58067" ht="10.199999999999999" hidden="1" x14ac:dyDescent="0.2"/>
    <row r="58068" ht="10.199999999999999" hidden="1" x14ac:dyDescent="0.2"/>
    <row r="58069" ht="10.199999999999999" hidden="1" x14ac:dyDescent="0.2"/>
    <row r="58070" ht="10.199999999999999" hidden="1" x14ac:dyDescent="0.2"/>
    <row r="58071" ht="10.199999999999999" hidden="1" x14ac:dyDescent="0.2"/>
    <row r="58072" ht="10.199999999999999" hidden="1" x14ac:dyDescent="0.2"/>
    <row r="58073" ht="10.199999999999999" hidden="1" x14ac:dyDescent="0.2"/>
    <row r="58074" ht="10.199999999999999" hidden="1" x14ac:dyDescent="0.2"/>
    <row r="58075" ht="10.199999999999999" hidden="1" x14ac:dyDescent="0.2"/>
    <row r="58076" ht="10.199999999999999" hidden="1" x14ac:dyDescent="0.2"/>
    <row r="58077" ht="10.199999999999999" hidden="1" x14ac:dyDescent="0.2"/>
    <row r="58078" ht="10.199999999999999" hidden="1" x14ac:dyDescent="0.2"/>
    <row r="58079" ht="10.199999999999999" hidden="1" x14ac:dyDescent="0.2"/>
    <row r="58080" ht="10.199999999999999" hidden="1" x14ac:dyDescent="0.2"/>
    <row r="58081" ht="10.199999999999999" hidden="1" x14ac:dyDescent="0.2"/>
    <row r="58082" ht="10.199999999999999" hidden="1" x14ac:dyDescent="0.2"/>
    <row r="58083" ht="10.199999999999999" hidden="1" x14ac:dyDescent="0.2"/>
    <row r="58084" ht="10.199999999999999" hidden="1" x14ac:dyDescent="0.2"/>
    <row r="58085" ht="10.199999999999999" hidden="1" x14ac:dyDescent="0.2"/>
    <row r="58086" ht="10.199999999999999" hidden="1" x14ac:dyDescent="0.2"/>
    <row r="58087" ht="10.199999999999999" hidden="1" x14ac:dyDescent="0.2"/>
    <row r="58088" ht="10.199999999999999" hidden="1" x14ac:dyDescent="0.2"/>
    <row r="58089" ht="10.199999999999999" hidden="1" x14ac:dyDescent="0.2"/>
    <row r="58090" ht="10.199999999999999" hidden="1" x14ac:dyDescent="0.2"/>
    <row r="58091" ht="10.199999999999999" hidden="1" x14ac:dyDescent="0.2"/>
    <row r="58092" ht="10.199999999999999" hidden="1" x14ac:dyDescent="0.2"/>
    <row r="58093" ht="10.199999999999999" hidden="1" x14ac:dyDescent="0.2"/>
    <row r="58094" ht="10.199999999999999" hidden="1" x14ac:dyDescent="0.2"/>
    <row r="58095" ht="10.199999999999999" hidden="1" x14ac:dyDescent="0.2"/>
    <row r="58096" ht="10.199999999999999" hidden="1" x14ac:dyDescent="0.2"/>
    <row r="58097" ht="10.199999999999999" hidden="1" x14ac:dyDescent="0.2"/>
    <row r="58098" ht="10.199999999999999" hidden="1" x14ac:dyDescent="0.2"/>
    <row r="58099" ht="10.199999999999999" hidden="1" x14ac:dyDescent="0.2"/>
    <row r="58100" ht="10.199999999999999" hidden="1" x14ac:dyDescent="0.2"/>
    <row r="58101" ht="10.199999999999999" hidden="1" x14ac:dyDescent="0.2"/>
    <row r="58102" ht="10.199999999999999" hidden="1" x14ac:dyDescent="0.2"/>
    <row r="58103" ht="10.199999999999999" hidden="1" x14ac:dyDescent="0.2"/>
    <row r="58104" ht="10.199999999999999" hidden="1" x14ac:dyDescent="0.2"/>
    <row r="58105" ht="10.199999999999999" hidden="1" x14ac:dyDescent="0.2"/>
    <row r="58106" ht="10.199999999999999" hidden="1" x14ac:dyDescent="0.2"/>
    <row r="58107" ht="10.199999999999999" hidden="1" x14ac:dyDescent="0.2"/>
    <row r="58108" ht="10.199999999999999" hidden="1" x14ac:dyDescent="0.2"/>
    <row r="58109" ht="10.199999999999999" hidden="1" x14ac:dyDescent="0.2"/>
    <row r="58110" ht="10.199999999999999" hidden="1" x14ac:dyDescent="0.2"/>
    <row r="58111" ht="10.199999999999999" hidden="1" x14ac:dyDescent="0.2"/>
    <row r="58112" ht="10.199999999999999" hidden="1" x14ac:dyDescent="0.2"/>
    <row r="58113" ht="10.199999999999999" hidden="1" x14ac:dyDescent="0.2"/>
    <row r="58114" ht="10.199999999999999" hidden="1" x14ac:dyDescent="0.2"/>
    <row r="58115" ht="10.199999999999999" hidden="1" x14ac:dyDescent="0.2"/>
    <row r="58116" ht="10.199999999999999" hidden="1" x14ac:dyDescent="0.2"/>
    <row r="58117" ht="10.199999999999999" hidden="1" x14ac:dyDescent="0.2"/>
    <row r="58118" ht="10.199999999999999" hidden="1" x14ac:dyDescent="0.2"/>
    <row r="58119" ht="10.199999999999999" hidden="1" x14ac:dyDescent="0.2"/>
    <row r="58120" ht="10.199999999999999" hidden="1" x14ac:dyDescent="0.2"/>
    <row r="58121" ht="10.199999999999999" hidden="1" x14ac:dyDescent="0.2"/>
    <row r="58122" ht="10.199999999999999" hidden="1" x14ac:dyDescent="0.2"/>
    <row r="58123" ht="10.199999999999999" hidden="1" x14ac:dyDescent="0.2"/>
    <row r="58124" ht="10.199999999999999" hidden="1" x14ac:dyDescent="0.2"/>
    <row r="58125" ht="10.199999999999999" hidden="1" x14ac:dyDescent="0.2"/>
    <row r="58126" ht="10.199999999999999" hidden="1" x14ac:dyDescent="0.2"/>
    <row r="58127" ht="10.199999999999999" hidden="1" x14ac:dyDescent="0.2"/>
    <row r="58128" ht="10.199999999999999" hidden="1" x14ac:dyDescent="0.2"/>
    <row r="58129" ht="10.199999999999999" hidden="1" x14ac:dyDescent="0.2"/>
    <row r="58130" ht="10.199999999999999" hidden="1" x14ac:dyDescent="0.2"/>
    <row r="58131" ht="10.199999999999999" hidden="1" x14ac:dyDescent="0.2"/>
    <row r="58132" ht="10.199999999999999" hidden="1" x14ac:dyDescent="0.2"/>
    <row r="58133" ht="10.199999999999999" hidden="1" x14ac:dyDescent="0.2"/>
    <row r="58134" ht="10.199999999999999" hidden="1" x14ac:dyDescent="0.2"/>
    <row r="58135" ht="10.199999999999999" hidden="1" x14ac:dyDescent="0.2"/>
    <row r="58136" ht="10.199999999999999" hidden="1" x14ac:dyDescent="0.2"/>
    <row r="58137" ht="10.199999999999999" hidden="1" x14ac:dyDescent="0.2"/>
    <row r="58138" ht="10.199999999999999" hidden="1" x14ac:dyDescent="0.2"/>
    <row r="58139" ht="10.199999999999999" hidden="1" x14ac:dyDescent="0.2"/>
    <row r="58140" ht="10.199999999999999" hidden="1" x14ac:dyDescent="0.2"/>
    <row r="58141" ht="10.199999999999999" hidden="1" x14ac:dyDescent="0.2"/>
    <row r="58142" ht="10.199999999999999" hidden="1" x14ac:dyDescent="0.2"/>
    <row r="58143" ht="10.199999999999999" hidden="1" x14ac:dyDescent="0.2"/>
    <row r="58144" ht="10.199999999999999" hidden="1" x14ac:dyDescent="0.2"/>
    <row r="58145" ht="10.199999999999999" hidden="1" x14ac:dyDescent="0.2"/>
    <row r="58146" ht="10.199999999999999" hidden="1" x14ac:dyDescent="0.2"/>
    <row r="58147" ht="10.199999999999999" hidden="1" x14ac:dyDescent="0.2"/>
    <row r="58148" ht="10.199999999999999" hidden="1" x14ac:dyDescent="0.2"/>
    <row r="58149" ht="10.199999999999999" hidden="1" x14ac:dyDescent="0.2"/>
    <row r="58150" ht="10.199999999999999" hidden="1" x14ac:dyDescent="0.2"/>
    <row r="58151" ht="10.199999999999999" hidden="1" x14ac:dyDescent="0.2"/>
    <row r="58152" ht="10.199999999999999" hidden="1" x14ac:dyDescent="0.2"/>
    <row r="58153" ht="10.199999999999999" hidden="1" x14ac:dyDescent="0.2"/>
    <row r="58154" ht="10.199999999999999" hidden="1" x14ac:dyDescent="0.2"/>
    <row r="58155" ht="10.199999999999999" hidden="1" x14ac:dyDescent="0.2"/>
    <row r="58156" ht="10.199999999999999" hidden="1" x14ac:dyDescent="0.2"/>
    <row r="58157" ht="10.199999999999999" hidden="1" x14ac:dyDescent="0.2"/>
    <row r="58158" ht="10.199999999999999" hidden="1" x14ac:dyDescent="0.2"/>
    <row r="58159" ht="10.199999999999999" hidden="1" x14ac:dyDescent="0.2"/>
    <row r="58160" ht="10.199999999999999" hidden="1" x14ac:dyDescent="0.2"/>
    <row r="58161" ht="10.199999999999999" hidden="1" x14ac:dyDescent="0.2"/>
    <row r="58162" ht="10.199999999999999" hidden="1" x14ac:dyDescent="0.2"/>
    <row r="58163" ht="10.199999999999999" hidden="1" x14ac:dyDescent="0.2"/>
    <row r="58164" ht="10.199999999999999" hidden="1" x14ac:dyDescent="0.2"/>
    <row r="58165" ht="10.199999999999999" hidden="1" x14ac:dyDescent="0.2"/>
    <row r="58166" ht="10.199999999999999" hidden="1" x14ac:dyDescent="0.2"/>
    <row r="58167" ht="10.199999999999999" hidden="1" x14ac:dyDescent="0.2"/>
    <row r="58168" ht="10.199999999999999" hidden="1" x14ac:dyDescent="0.2"/>
    <row r="58169" ht="10.199999999999999" hidden="1" x14ac:dyDescent="0.2"/>
    <row r="58170" ht="10.199999999999999" hidden="1" x14ac:dyDescent="0.2"/>
    <row r="58171" ht="10.199999999999999" hidden="1" x14ac:dyDescent="0.2"/>
    <row r="58172" ht="10.199999999999999" hidden="1" x14ac:dyDescent="0.2"/>
    <row r="58173" ht="10.199999999999999" hidden="1" x14ac:dyDescent="0.2"/>
    <row r="58174" ht="10.199999999999999" hidden="1" x14ac:dyDescent="0.2"/>
    <row r="58175" ht="10.199999999999999" hidden="1" x14ac:dyDescent="0.2"/>
    <row r="58176" ht="10.199999999999999" hidden="1" x14ac:dyDescent="0.2"/>
    <row r="58177" ht="10.199999999999999" hidden="1" x14ac:dyDescent="0.2"/>
    <row r="58178" ht="10.199999999999999" hidden="1" x14ac:dyDescent="0.2"/>
    <row r="58179" ht="10.199999999999999" hidden="1" x14ac:dyDescent="0.2"/>
    <row r="58180" ht="10.199999999999999" hidden="1" x14ac:dyDescent="0.2"/>
    <row r="58181" ht="10.199999999999999" hidden="1" x14ac:dyDescent="0.2"/>
    <row r="58182" ht="10.199999999999999" hidden="1" x14ac:dyDescent="0.2"/>
    <row r="58183" ht="10.199999999999999" hidden="1" x14ac:dyDescent="0.2"/>
    <row r="58184" ht="10.199999999999999" hidden="1" x14ac:dyDescent="0.2"/>
    <row r="58185" ht="10.199999999999999" hidden="1" x14ac:dyDescent="0.2"/>
    <row r="58186" ht="10.199999999999999" hidden="1" x14ac:dyDescent="0.2"/>
    <row r="58187" ht="10.199999999999999" hidden="1" x14ac:dyDescent="0.2"/>
    <row r="58188" ht="10.199999999999999" hidden="1" x14ac:dyDescent="0.2"/>
    <row r="58189" ht="10.199999999999999" hidden="1" x14ac:dyDescent="0.2"/>
    <row r="58190" ht="10.199999999999999" hidden="1" x14ac:dyDescent="0.2"/>
    <row r="58191" ht="10.199999999999999" hidden="1" x14ac:dyDescent="0.2"/>
    <row r="58192" ht="10.199999999999999" hidden="1" x14ac:dyDescent="0.2"/>
    <row r="58193" ht="10.199999999999999" hidden="1" x14ac:dyDescent="0.2"/>
    <row r="58194" ht="10.199999999999999" hidden="1" x14ac:dyDescent="0.2"/>
    <row r="58195" ht="10.199999999999999" hidden="1" x14ac:dyDescent="0.2"/>
    <row r="58196" ht="10.199999999999999" hidden="1" x14ac:dyDescent="0.2"/>
    <row r="58197" ht="10.199999999999999" hidden="1" x14ac:dyDescent="0.2"/>
    <row r="58198" ht="10.199999999999999" hidden="1" x14ac:dyDescent="0.2"/>
    <row r="58199" ht="10.199999999999999" hidden="1" x14ac:dyDescent="0.2"/>
    <row r="58200" ht="10.199999999999999" hidden="1" x14ac:dyDescent="0.2"/>
    <row r="58201" ht="10.199999999999999" hidden="1" x14ac:dyDescent="0.2"/>
    <row r="58202" ht="10.199999999999999" hidden="1" x14ac:dyDescent="0.2"/>
    <row r="58203" ht="10.199999999999999" hidden="1" x14ac:dyDescent="0.2"/>
    <row r="58204" ht="10.199999999999999" hidden="1" x14ac:dyDescent="0.2"/>
    <row r="58205" ht="10.199999999999999" hidden="1" x14ac:dyDescent="0.2"/>
    <row r="58206" ht="10.199999999999999" hidden="1" x14ac:dyDescent="0.2"/>
    <row r="58207" ht="10.199999999999999" hidden="1" x14ac:dyDescent="0.2"/>
    <row r="58208" ht="10.199999999999999" hidden="1" x14ac:dyDescent="0.2"/>
    <row r="58209" ht="10.199999999999999" hidden="1" x14ac:dyDescent="0.2"/>
    <row r="58210" ht="10.199999999999999" hidden="1" x14ac:dyDescent="0.2"/>
    <row r="58211" ht="10.199999999999999" hidden="1" x14ac:dyDescent="0.2"/>
    <row r="58212" ht="10.199999999999999" hidden="1" x14ac:dyDescent="0.2"/>
    <row r="58213" ht="10.199999999999999" hidden="1" x14ac:dyDescent="0.2"/>
    <row r="58214" ht="10.199999999999999" hidden="1" x14ac:dyDescent="0.2"/>
    <row r="58215" ht="10.199999999999999" hidden="1" x14ac:dyDescent="0.2"/>
    <row r="58216" ht="10.199999999999999" hidden="1" x14ac:dyDescent="0.2"/>
    <row r="58217" ht="10.199999999999999" hidden="1" x14ac:dyDescent="0.2"/>
    <row r="58218" ht="10.199999999999999" hidden="1" x14ac:dyDescent="0.2"/>
    <row r="58219" ht="10.199999999999999" hidden="1" x14ac:dyDescent="0.2"/>
    <row r="58220" ht="10.199999999999999" hidden="1" x14ac:dyDescent="0.2"/>
    <row r="58221" ht="10.199999999999999" hidden="1" x14ac:dyDescent="0.2"/>
    <row r="58222" ht="10.199999999999999" hidden="1" x14ac:dyDescent="0.2"/>
    <row r="58223" ht="10.199999999999999" hidden="1" x14ac:dyDescent="0.2"/>
    <row r="58224" ht="10.199999999999999" hidden="1" x14ac:dyDescent="0.2"/>
    <row r="58225" ht="10.199999999999999" hidden="1" x14ac:dyDescent="0.2"/>
    <row r="58226" ht="10.199999999999999" hidden="1" x14ac:dyDescent="0.2"/>
    <row r="58227" ht="10.199999999999999" hidden="1" x14ac:dyDescent="0.2"/>
    <row r="58228" ht="10.199999999999999" hidden="1" x14ac:dyDescent="0.2"/>
    <row r="58229" ht="10.199999999999999" hidden="1" x14ac:dyDescent="0.2"/>
    <row r="58230" ht="10.199999999999999" hidden="1" x14ac:dyDescent="0.2"/>
    <row r="58231" ht="10.199999999999999" hidden="1" x14ac:dyDescent="0.2"/>
    <row r="58232" ht="10.199999999999999" hidden="1" x14ac:dyDescent="0.2"/>
    <row r="58233" ht="10.199999999999999" hidden="1" x14ac:dyDescent="0.2"/>
    <row r="58234" ht="10.199999999999999" hidden="1" x14ac:dyDescent="0.2"/>
    <row r="58235" ht="10.199999999999999" hidden="1" x14ac:dyDescent="0.2"/>
    <row r="58236" ht="10.199999999999999" hidden="1" x14ac:dyDescent="0.2"/>
    <row r="58237" ht="10.199999999999999" hidden="1" x14ac:dyDescent="0.2"/>
    <row r="58238" ht="10.199999999999999" hidden="1" x14ac:dyDescent="0.2"/>
    <row r="58239" ht="10.199999999999999" hidden="1" x14ac:dyDescent="0.2"/>
    <row r="58240" ht="10.199999999999999" hidden="1" x14ac:dyDescent="0.2"/>
    <row r="58241" ht="10.199999999999999" hidden="1" x14ac:dyDescent="0.2"/>
    <row r="58242" ht="10.199999999999999" hidden="1" x14ac:dyDescent="0.2"/>
    <row r="58243" ht="10.199999999999999" hidden="1" x14ac:dyDescent="0.2"/>
    <row r="58244" ht="10.199999999999999" hidden="1" x14ac:dyDescent="0.2"/>
    <row r="58245" ht="10.199999999999999" hidden="1" x14ac:dyDescent="0.2"/>
    <row r="58246" ht="10.199999999999999" hidden="1" x14ac:dyDescent="0.2"/>
    <row r="58247" ht="10.199999999999999" hidden="1" x14ac:dyDescent="0.2"/>
    <row r="58248" ht="10.199999999999999" hidden="1" x14ac:dyDescent="0.2"/>
    <row r="58249" ht="10.199999999999999" hidden="1" x14ac:dyDescent="0.2"/>
    <row r="58250" ht="10.199999999999999" hidden="1" x14ac:dyDescent="0.2"/>
    <row r="58251" ht="10.199999999999999" hidden="1" x14ac:dyDescent="0.2"/>
    <row r="58252" ht="10.199999999999999" hidden="1" x14ac:dyDescent="0.2"/>
    <row r="58253" ht="10.199999999999999" hidden="1" x14ac:dyDescent="0.2"/>
    <row r="58254" ht="10.199999999999999" hidden="1" x14ac:dyDescent="0.2"/>
    <row r="58255" ht="10.199999999999999" hidden="1" x14ac:dyDescent="0.2"/>
    <row r="58256" ht="10.199999999999999" hidden="1" x14ac:dyDescent="0.2"/>
    <row r="58257" ht="10.199999999999999" hidden="1" x14ac:dyDescent="0.2"/>
    <row r="58258" ht="10.199999999999999" hidden="1" x14ac:dyDescent="0.2"/>
    <row r="58259" ht="10.199999999999999" hidden="1" x14ac:dyDescent="0.2"/>
    <row r="58260" ht="10.199999999999999" hidden="1" x14ac:dyDescent="0.2"/>
    <row r="58261" ht="10.199999999999999" hidden="1" x14ac:dyDescent="0.2"/>
    <row r="58262" ht="10.199999999999999" hidden="1" x14ac:dyDescent="0.2"/>
    <row r="58263" ht="10.199999999999999" hidden="1" x14ac:dyDescent="0.2"/>
    <row r="58264" ht="10.199999999999999" hidden="1" x14ac:dyDescent="0.2"/>
    <row r="58265" ht="10.199999999999999" hidden="1" x14ac:dyDescent="0.2"/>
    <row r="58266" ht="10.199999999999999" hidden="1" x14ac:dyDescent="0.2"/>
    <row r="58267" ht="10.199999999999999" hidden="1" x14ac:dyDescent="0.2"/>
    <row r="58268" ht="10.199999999999999" hidden="1" x14ac:dyDescent="0.2"/>
    <row r="58269" ht="10.199999999999999" hidden="1" x14ac:dyDescent="0.2"/>
    <row r="58270" ht="10.199999999999999" hidden="1" x14ac:dyDescent="0.2"/>
    <row r="58271" ht="10.199999999999999" hidden="1" x14ac:dyDescent="0.2"/>
    <row r="58272" ht="10.199999999999999" hidden="1" x14ac:dyDescent="0.2"/>
    <row r="58273" ht="10.199999999999999" hidden="1" x14ac:dyDescent="0.2"/>
    <row r="58274" ht="10.199999999999999" hidden="1" x14ac:dyDescent="0.2"/>
    <row r="58275" ht="10.199999999999999" hidden="1" x14ac:dyDescent="0.2"/>
    <row r="58276" ht="10.199999999999999" hidden="1" x14ac:dyDescent="0.2"/>
    <row r="58277" ht="10.199999999999999" hidden="1" x14ac:dyDescent="0.2"/>
    <row r="58278" ht="10.199999999999999" hidden="1" x14ac:dyDescent="0.2"/>
    <row r="58279" ht="10.199999999999999" hidden="1" x14ac:dyDescent="0.2"/>
    <row r="58280" ht="10.199999999999999" hidden="1" x14ac:dyDescent="0.2"/>
    <row r="58281" ht="10.199999999999999" hidden="1" x14ac:dyDescent="0.2"/>
    <row r="58282" ht="10.199999999999999" hidden="1" x14ac:dyDescent="0.2"/>
    <row r="58283" ht="10.199999999999999" hidden="1" x14ac:dyDescent="0.2"/>
    <row r="58284" ht="10.199999999999999" hidden="1" x14ac:dyDescent="0.2"/>
    <row r="58285" ht="10.199999999999999" hidden="1" x14ac:dyDescent="0.2"/>
    <row r="58286" ht="10.199999999999999" hidden="1" x14ac:dyDescent="0.2"/>
    <row r="58287" ht="10.199999999999999" hidden="1" x14ac:dyDescent="0.2"/>
    <row r="58288" ht="10.199999999999999" hidden="1" x14ac:dyDescent="0.2"/>
    <row r="58289" ht="10.199999999999999" hidden="1" x14ac:dyDescent="0.2"/>
    <row r="58290" ht="10.199999999999999" hidden="1" x14ac:dyDescent="0.2"/>
    <row r="58291" ht="10.199999999999999" hidden="1" x14ac:dyDescent="0.2"/>
    <row r="58292" ht="10.199999999999999" hidden="1" x14ac:dyDescent="0.2"/>
    <row r="58293" ht="10.199999999999999" hidden="1" x14ac:dyDescent="0.2"/>
    <row r="58294" ht="10.199999999999999" hidden="1" x14ac:dyDescent="0.2"/>
    <row r="58295" ht="10.199999999999999" hidden="1" x14ac:dyDescent="0.2"/>
    <row r="58296" ht="10.199999999999999" hidden="1" x14ac:dyDescent="0.2"/>
    <row r="58297" ht="10.199999999999999" hidden="1" x14ac:dyDescent="0.2"/>
    <row r="58298" ht="10.199999999999999" hidden="1" x14ac:dyDescent="0.2"/>
    <row r="58299" ht="10.199999999999999" hidden="1" x14ac:dyDescent="0.2"/>
    <row r="58300" ht="10.199999999999999" hidden="1" x14ac:dyDescent="0.2"/>
    <row r="58301" ht="10.199999999999999" hidden="1" x14ac:dyDescent="0.2"/>
    <row r="58302" ht="10.199999999999999" hidden="1" x14ac:dyDescent="0.2"/>
    <row r="58303" ht="10.199999999999999" hidden="1" x14ac:dyDescent="0.2"/>
    <row r="58304" ht="10.199999999999999" hidden="1" x14ac:dyDescent="0.2"/>
    <row r="58305" ht="10.199999999999999" hidden="1" x14ac:dyDescent="0.2"/>
    <row r="58306" ht="10.199999999999999" hidden="1" x14ac:dyDescent="0.2"/>
    <row r="58307" ht="10.199999999999999" hidden="1" x14ac:dyDescent="0.2"/>
    <row r="58308" ht="10.199999999999999" hidden="1" x14ac:dyDescent="0.2"/>
    <row r="58309" ht="10.199999999999999" hidden="1" x14ac:dyDescent="0.2"/>
    <row r="58310" ht="10.199999999999999" hidden="1" x14ac:dyDescent="0.2"/>
    <row r="58311" ht="10.199999999999999" hidden="1" x14ac:dyDescent="0.2"/>
    <row r="58312" ht="10.199999999999999" hidden="1" x14ac:dyDescent="0.2"/>
    <row r="58313" ht="10.199999999999999" hidden="1" x14ac:dyDescent="0.2"/>
    <row r="58314" ht="10.199999999999999" hidden="1" x14ac:dyDescent="0.2"/>
    <row r="58315" ht="10.199999999999999" hidden="1" x14ac:dyDescent="0.2"/>
    <row r="58316" ht="10.199999999999999" hidden="1" x14ac:dyDescent="0.2"/>
    <row r="58317" ht="10.199999999999999" hidden="1" x14ac:dyDescent="0.2"/>
    <row r="58318" ht="10.199999999999999" hidden="1" x14ac:dyDescent="0.2"/>
    <row r="58319" ht="10.199999999999999" hidden="1" x14ac:dyDescent="0.2"/>
    <row r="58320" ht="10.199999999999999" hidden="1" x14ac:dyDescent="0.2"/>
    <row r="58321" ht="10.199999999999999" hidden="1" x14ac:dyDescent="0.2"/>
    <row r="58322" ht="10.199999999999999" hidden="1" x14ac:dyDescent="0.2"/>
    <row r="58323" ht="10.199999999999999" hidden="1" x14ac:dyDescent="0.2"/>
    <row r="58324" ht="10.199999999999999" hidden="1" x14ac:dyDescent="0.2"/>
    <row r="58325" ht="10.199999999999999" hidden="1" x14ac:dyDescent="0.2"/>
    <row r="58326" ht="10.199999999999999" hidden="1" x14ac:dyDescent="0.2"/>
    <row r="58327" ht="10.199999999999999" hidden="1" x14ac:dyDescent="0.2"/>
    <row r="58328" ht="10.199999999999999" hidden="1" x14ac:dyDescent="0.2"/>
    <row r="58329" ht="10.199999999999999" hidden="1" x14ac:dyDescent="0.2"/>
    <row r="58330" ht="10.199999999999999" hidden="1" x14ac:dyDescent="0.2"/>
    <row r="58331" ht="10.199999999999999" hidden="1" x14ac:dyDescent="0.2"/>
    <row r="58332" ht="10.199999999999999" hidden="1" x14ac:dyDescent="0.2"/>
    <row r="58333" ht="10.199999999999999" hidden="1" x14ac:dyDescent="0.2"/>
    <row r="58334" ht="10.199999999999999" hidden="1" x14ac:dyDescent="0.2"/>
    <row r="58335" ht="10.199999999999999" hidden="1" x14ac:dyDescent="0.2"/>
    <row r="58336" ht="10.199999999999999" hidden="1" x14ac:dyDescent="0.2"/>
    <row r="58337" ht="10.199999999999999" hidden="1" x14ac:dyDescent="0.2"/>
    <row r="58338" ht="10.199999999999999" hidden="1" x14ac:dyDescent="0.2"/>
    <row r="58339" ht="10.199999999999999" hidden="1" x14ac:dyDescent="0.2"/>
    <row r="58340" ht="10.199999999999999" hidden="1" x14ac:dyDescent="0.2"/>
    <row r="58341" ht="10.199999999999999" hidden="1" x14ac:dyDescent="0.2"/>
    <row r="58342" ht="10.199999999999999" hidden="1" x14ac:dyDescent="0.2"/>
    <row r="58343" ht="10.199999999999999" hidden="1" x14ac:dyDescent="0.2"/>
    <row r="58344" ht="10.199999999999999" hidden="1" x14ac:dyDescent="0.2"/>
    <row r="58345" ht="10.199999999999999" hidden="1" x14ac:dyDescent="0.2"/>
    <row r="58346" ht="10.199999999999999" hidden="1" x14ac:dyDescent="0.2"/>
    <row r="58347" ht="10.199999999999999" hidden="1" x14ac:dyDescent="0.2"/>
    <row r="58348" ht="10.199999999999999" hidden="1" x14ac:dyDescent="0.2"/>
    <row r="58349" ht="10.199999999999999" hidden="1" x14ac:dyDescent="0.2"/>
    <row r="58350" ht="10.199999999999999" hidden="1" x14ac:dyDescent="0.2"/>
    <row r="58351" ht="10.199999999999999" hidden="1" x14ac:dyDescent="0.2"/>
    <row r="58352" ht="10.199999999999999" hidden="1" x14ac:dyDescent="0.2"/>
    <row r="58353" ht="10.199999999999999" hidden="1" x14ac:dyDescent="0.2"/>
    <row r="58354" ht="10.199999999999999" hidden="1" x14ac:dyDescent="0.2"/>
    <row r="58355" ht="10.199999999999999" hidden="1" x14ac:dyDescent="0.2"/>
    <row r="58356" ht="10.199999999999999" hidden="1" x14ac:dyDescent="0.2"/>
    <row r="58357" ht="10.199999999999999" hidden="1" x14ac:dyDescent="0.2"/>
    <row r="58358" ht="10.199999999999999" hidden="1" x14ac:dyDescent="0.2"/>
    <row r="58359" ht="10.199999999999999" hidden="1" x14ac:dyDescent="0.2"/>
    <row r="58360" ht="10.199999999999999" hidden="1" x14ac:dyDescent="0.2"/>
    <row r="58361" ht="10.199999999999999" hidden="1" x14ac:dyDescent="0.2"/>
    <row r="58362" ht="10.199999999999999" hidden="1" x14ac:dyDescent="0.2"/>
    <row r="58363" ht="10.199999999999999" hidden="1" x14ac:dyDescent="0.2"/>
    <row r="58364" ht="10.199999999999999" hidden="1" x14ac:dyDescent="0.2"/>
    <row r="58365" ht="10.199999999999999" hidden="1" x14ac:dyDescent="0.2"/>
    <row r="58366" ht="10.199999999999999" hidden="1" x14ac:dyDescent="0.2"/>
    <row r="58367" ht="10.199999999999999" hidden="1" x14ac:dyDescent="0.2"/>
    <row r="58368" ht="10.199999999999999" hidden="1" x14ac:dyDescent="0.2"/>
    <row r="58369" ht="10.199999999999999" hidden="1" x14ac:dyDescent="0.2"/>
    <row r="58370" ht="10.199999999999999" hidden="1" x14ac:dyDescent="0.2"/>
    <row r="58371" ht="10.199999999999999" hidden="1" x14ac:dyDescent="0.2"/>
    <row r="58372" ht="10.199999999999999" hidden="1" x14ac:dyDescent="0.2"/>
    <row r="58373" ht="10.199999999999999" hidden="1" x14ac:dyDescent="0.2"/>
    <row r="58374" ht="10.199999999999999" hidden="1" x14ac:dyDescent="0.2"/>
    <row r="58375" ht="10.199999999999999" hidden="1" x14ac:dyDescent="0.2"/>
    <row r="58376" ht="10.199999999999999" hidden="1" x14ac:dyDescent="0.2"/>
    <row r="58377" ht="10.199999999999999" hidden="1" x14ac:dyDescent="0.2"/>
    <row r="58378" ht="10.199999999999999" hidden="1" x14ac:dyDescent="0.2"/>
    <row r="58379" ht="10.199999999999999" hidden="1" x14ac:dyDescent="0.2"/>
    <row r="58380" ht="10.199999999999999" hidden="1" x14ac:dyDescent="0.2"/>
    <row r="58381" ht="10.199999999999999" hidden="1" x14ac:dyDescent="0.2"/>
    <row r="58382" ht="10.199999999999999" hidden="1" x14ac:dyDescent="0.2"/>
    <row r="58383" ht="10.199999999999999" hidden="1" x14ac:dyDescent="0.2"/>
    <row r="58384" ht="10.199999999999999" hidden="1" x14ac:dyDescent="0.2"/>
    <row r="58385" ht="10.199999999999999" hidden="1" x14ac:dyDescent="0.2"/>
    <row r="58386" ht="10.199999999999999" hidden="1" x14ac:dyDescent="0.2"/>
    <row r="58387" ht="10.199999999999999" hidden="1" x14ac:dyDescent="0.2"/>
    <row r="58388" ht="10.199999999999999" hidden="1" x14ac:dyDescent="0.2"/>
    <row r="58389" ht="10.199999999999999" hidden="1" x14ac:dyDescent="0.2"/>
    <row r="58390" ht="10.199999999999999" hidden="1" x14ac:dyDescent="0.2"/>
    <row r="58391" ht="10.199999999999999" hidden="1" x14ac:dyDescent="0.2"/>
    <row r="58392" ht="10.199999999999999" hidden="1" x14ac:dyDescent="0.2"/>
    <row r="58393" ht="10.199999999999999" hidden="1" x14ac:dyDescent="0.2"/>
    <row r="58394" ht="10.199999999999999" hidden="1" x14ac:dyDescent="0.2"/>
    <row r="58395" ht="10.199999999999999" hidden="1" x14ac:dyDescent="0.2"/>
    <row r="58396" ht="10.199999999999999" hidden="1" x14ac:dyDescent="0.2"/>
    <row r="58397" ht="10.199999999999999" hidden="1" x14ac:dyDescent="0.2"/>
    <row r="58398" ht="10.199999999999999" hidden="1" x14ac:dyDescent="0.2"/>
    <row r="58399" ht="10.199999999999999" hidden="1" x14ac:dyDescent="0.2"/>
    <row r="58400" ht="10.199999999999999" hidden="1" x14ac:dyDescent="0.2"/>
    <row r="58401" ht="10.199999999999999" hidden="1" x14ac:dyDescent="0.2"/>
    <row r="58402" ht="10.199999999999999" hidden="1" x14ac:dyDescent="0.2"/>
    <row r="58403" ht="10.199999999999999" hidden="1" x14ac:dyDescent="0.2"/>
    <row r="58404" ht="10.199999999999999" hidden="1" x14ac:dyDescent="0.2"/>
    <row r="58405" ht="10.199999999999999" hidden="1" x14ac:dyDescent="0.2"/>
    <row r="58406" ht="10.199999999999999" hidden="1" x14ac:dyDescent="0.2"/>
    <row r="58407" ht="10.199999999999999" hidden="1" x14ac:dyDescent="0.2"/>
    <row r="58408" ht="10.199999999999999" hidden="1" x14ac:dyDescent="0.2"/>
    <row r="58409" ht="10.199999999999999" hidden="1" x14ac:dyDescent="0.2"/>
    <row r="58410" ht="10.199999999999999" hidden="1" x14ac:dyDescent="0.2"/>
    <row r="58411" ht="10.199999999999999" hidden="1" x14ac:dyDescent="0.2"/>
    <row r="58412" ht="10.199999999999999" hidden="1" x14ac:dyDescent="0.2"/>
    <row r="58413" ht="10.199999999999999" hidden="1" x14ac:dyDescent="0.2"/>
    <row r="58414" ht="10.199999999999999" hidden="1" x14ac:dyDescent="0.2"/>
    <row r="58415" ht="10.199999999999999" hidden="1" x14ac:dyDescent="0.2"/>
    <row r="58416" ht="10.199999999999999" hidden="1" x14ac:dyDescent="0.2"/>
    <row r="58417" ht="10.199999999999999" hidden="1" x14ac:dyDescent="0.2"/>
    <row r="58418" ht="10.199999999999999" hidden="1" x14ac:dyDescent="0.2"/>
    <row r="58419" ht="10.199999999999999" hidden="1" x14ac:dyDescent="0.2"/>
    <row r="58420" ht="10.199999999999999" hidden="1" x14ac:dyDescent="0.2"/>
    <row r="58421" ht="10.199999999999999" hidden="1" x14ac:dyDescent="0.2"/>
    <row r="58422" ht="10.199999999999999" hidden="1" x14ac:dyDescent="0.2"/>
    <row r="58423" ht="10.199999999999999" hidden="1" x14ac:dyDescent="0.2"/>
    <row r="58424" ht="10.199999999999999" hidden="1" x14ac:dyDescent="0.2"/>
    <row r="58425" ht="10.199999999999999" hidden="1" x14ac:dyDescent="0.2"/>
    <row r="58426" ht="10.199999999999999" hidden="1" x14ac:dyDescent="0.2"/>
    <row r="58427" ht="10.199999999999999" hidden="1" x14ac:dyDescent="0.2"/>
    <row r="58428" ht="10.199999999999999" hidden="1" x14ac:dyDescent="0.2"/>
    <row r="58429" ht="10.199999999999999" hidden="1" x14ac:dyDescent="0.2"/>
    <row r="58430" ht="10.199999999999999" hidden="1" x14ac:dyDescent="0.2"/>
    <row r="58431" ht="10.199999999999999" hidden="1" x14ac:dyDescent="0.2"/>
    <row r="58432" ht="10.199999999999999" hidden="1" x14ac:dyDescent="0.2"/>
    <row r="58433" ht="10.199999999999999" hidden="1" x14ac:dyDescent="0.2"/>
    <row r="58434" ht="10.199999999999999" hidden="1" x14ac:dyDescent="0.2"/>
    <row r="58435" ht="10.199999999999999" hidden="1" x14ac:dyDescent="0.2"/>
    <row r="58436" ht="10.199999999999999" hidden="1" x14ac:dyDescent="0.2"/>
    <row r="58437" ht="10.199999999999999" hidden="1" x14ac:dyDescent="0.2"/>
    <row r="58438" ht="10.199999999999999" hidden="1" x14ac:dyDescent="0.2"/>
    <row r="58439" ht="10.199999999999999" hidden="1" x14ac:dyDescent="0.2"/>
    <row r="58440" ht="10.199999999999999" hidden="1" x14ac:dyDescent="0.2"/>
    <row r="58441" ht="10.199999999999999" hidden="1" x14ac:dyDescent="0.2"/>
    <row r="58442" ht="10.199999999999999" hidden="1" x14ac:dyDescent="0.2"/>
    <row r="58443" ht="10.199999999999999" hidden="1" x14ac:dyDescent="0.2"/>
    <row r="58444" ht="10.199999999999999" hidden="1" x14ac:dyDescent="0.2"/>
    <row r="58445" ht="10.199999999999999" hidden="1" x14ac:dyDescent="0.2"/>
    <row r="58446" ht="10.199999999999999" hidden="1" x14ac:dyDescent="0.2"/>
    <row r="58447" ht="10.199999999999999" hidden="1" x14ac:dyDescent="0.2"/>
    <row r="58448" ht="10.199999999999999" hidden="1" x14ac:dyDescent="0.2"/>
    <row r="58449" ht="10.199999999999999" hidden="1" x14ac:dyDescent="0.2"/>
    <row r="58450" ht="10.199999999999999" hidden="1" x14ac:dyDescent="0.2"/>
    <row r="58451" ht="10.199999999999999" hidden="1" x14ac:dyDescent="0.2"/>
    <row r="58452" ht="10.199999999999999" hidden="1" x14ac:dyDescent="0.2"/>
    <row r="58453" ht="10.199999999999999" hidden="1" x14ac:dyDescent="0.2"/>
    <row r="58454" ht="10.199999999999999" hidden="1" x14ac:dyDescent="0.2"/>
    <row r="58455" ht="10.199999999999999" hidden="1" x14ac:dyDescent="0.2"/>
    <row r="58456" ht="10.199999999999999" hidden="1" x14ac:dyDescent="0.2"/>
    <row r="58457" ht="10.199999999999999" hidden="1" x14ac:dyDescent="0.2"/>
    <row r="58458" ht="10.199999999999999" hidden="1" x14ac:dyDescent="0.2"/>
    <row r="58459" ht="10.199999999999999" hidden="1" x14ac:dyDescent="0.2"/>
    <row r="58460" ht="10.199999999999999" hidden="1" x14ac:dyDescent="0.2"/>
    <row r="58461" ht="10.199999999999999" hidden="1" x14ac:dyDescent="0.2"/>
    <row r="58462" ht="10.199999999999999" hidden="1" x14ac:dyDescent="0.2"/>
    <row r="58463" ht="10.199999999999999" hidden="1" x14ac:dyDescent="0.2"/>
    <row r="58464" ht="10.199999999999999" hidden="1" x14ac:dyDescent="0.2"/>
    <row r="58465" ht="10.199999999999999" hidden="1" x14ac:dyDescent="0.2"/>
    <row r="58466" ht="10.199999999999999" hidden="1" x14ac:dyDescent="0.2"/>
    <row r="58467" ht="10.199999999999999" hidden="1" x14ac:dyDescent="0.2"/>
    <row r="58468" ht="10.199999999999999" hidden="1" x14ac:dyDescent="0.2"/>
    <row r="58469" ht="10.199999999999999" hidden="1" x14ac:dyDescent="0.2"/>
    <row r="58470" ht="10.199999999999999" hidden="1" x14ac:dyDescent="0.2"/>
    <row r="58471" ht="10.199999999999999" hidden="1" x14ac:dyDescent="0.2"/>
    <row r="58472" ht="10.199999999999999" hidden="1" x14ac:dyDescent="0.2"/>
    <row r="58473" ht="10.199999999999999" hidden="1" x14ac:dyDescent="0.2"/>
    <row r="58474" ht="10.199999999999999" hidden="1" x14ac:dyDescent="0.2"/>
    <row r="58475" ht="10.199999999999999" hidden="1" x14ac:dyDescent="0.2"/>
    <row r="58476" ht="10.199999999999999" hidden="1" x14ac:dyDescent="0.2"/>
    <row r="58477" ht="10.199999999999999" hidden="1" x14ac:dyDescent="0.2"/>
    <row r="58478" ht="10.199999999999999" hidden="1" x14ac:dyDescent="0.2"/>
    <row r="58479" ht="10.199999999999999" hidden="1" x14ac:dyDescent="0.2"/>
    <row r="58480" ht="10.199999999999999" hidden="1" x14ac:dyDescent="0.2"/>
    <row r="58481" ht="10.199999999999999" hidden="1" x14ac:dyDescent="0.2"/>
    <row r="58482" ht="10.199999999999999" hidden="1" x14ac:dyDescent="0.2"/>
    <row r="58483" ht="10.199999999999999" hidden="1" x14ac:dyDescent="0.2"/>
    <row r="58484" ht="10.199999999999999" hidden="1" x14ac:dyDescent="0.2"/>
    <row r="58485" ht="10.199999999999999" hidden="1" x14ac:dyDescent="0.2"/>
    <row r="58486" ht="10.199999999999999" hidden="1" x14ac:dyDescent="0.2"/>
    <row r="58487" ht="10.199999999999999" hidden="1" x14ac:dyDescent="0.2"/>
    <row r="58488" ht="10.199999999999999" hidden="1" x14ac:dyDescent="0.2"/>
    <row r="58489" ht="10.199999999999999" hidden="1" x14ac:dyDescent="0.2"/>
    <row r="58490" ht="10.199999999999999" hidden="1" x14ac:dyDescent="0.2"/>
    <row r="58491" ht="10.199999999999999" hidden="1" x14ac:dyDescent="0.2"/>
    <row r="58492" ht="10.199999999999999" hidden="1" x14ac:dyDescent="0.2"/>
    <row r="58493" ht="10.199999999999999" hidden="1" x14ac:dyDescent="0.2"/>
    <row r="58494" ht="10.199999999999999" hidden="1" x14ac:dyDescent="0.2"/>
    <row r="58495" ht="10.199999999999999" hidden="1" x14ac:dyDescent="0.2"/>
    <row r="58496" ht="10.199999999999999" hidden="1" x14ac:dyDescent="0.2"/>
    <row r="58497" ht="10.199999999999999" hidden="1" x14ac:dyDescent="0.2"/>
    <row r="58498" ht="10.199999999999999" hidden="1" x14ac:dyDescent="0.2"/>
    <row r="58499" ht="10.199999999999999" hidden="1" x14ac:dyDescent="0.2"/>
    <row r="58500" ht="10.199999999999999" hidden="1" x14ac:dyDescent="0.2"/>
    <row r="58501" ht="10.199999999999999" hidden="1" x14ac:dyDescent="0.2"/>
    <row r="58502" ht="10.199999999999999" hidden="1" x14ac:dyDescent="0.2"/>
    <row r="58503" ht="10.199999999999999" hidden="1" x14ac:dyDescent="0.2"/>
    <row r="58504" ht="10.199999999999999" hidden="1" x14ac:dyDescent="0.2"/>
    <row r="58505" ht="10.199999999999999" hidden="1" x14ac:dyDescent="0.2"/>
    <row r="58506" ht="10.199999999999999" hidden="1" x14ac:dyDescent="0.2"/>
    <row r="58507" ht="10.199999999999999" hidden="1" x14ac:dyDescent="0.2"/>
    <row r="58508" ht="10.199999999999999" hidden="1" x14ac:dyDescent="0.2"/>
    <row r="58509" ht="10.199999999999999" hidden="1" x14ac:dyDescent="0.2"/>
    <row r="58510" ht="10.199999999999999" hidden="1" x14ac:dyDescent="0.2"/>
    <row r="58511" ht="10.199999999999999" hidden="1" x14ac:dyDescent="0.2"/>
    <row r="58512" ht="10.199999999999999" hidden="1" x14ac:dyDescent="0.2"/>
    <row r="58513" ht="10.199999999999999" hidden="1" x14ac:dyDescent="0.2"/>
    <row r="58514" ht="10.199999999999999" hidden="1" x14ac:dyDescent="0.2"/>
    <row r="58515" ht="10.199999999999999" hidden="1" x14ac:dyDescent="0.2"/>
    <row r="58516" ht="10.199999999999999" hidden="1" x14ac:dyDescent="0.2"/>
    <row r="58517" ht="10.199999999999999" hidden="1" x14ac:dyDescent="0.2"/>
    <row r="58518" ht="10.199999999999999" hidden="1" x14ac:dyDescent="0.2"/>
    <row r="58519" ht="10.199999999999999" hidden="1" x14ac:dyDescent="0.2"/>
    <row r="58520" ht="10.199999999999999" hidden="1" x14ac:dyDescent="0.2"/>
    <row r="58521" ht="10.199999999999999" hidden="1" x14ac:dyDescent="0.2"/>
    <row r="58522" ht="10.199999999999999" hidden="1" x14ac:dyDescent="0.2"/>
    <row r="58523" ht="10.199999999999999" hidden="1" x14ac:dyDescent="0.2"/>
    <row r="58524" ht="10.199999999999999" hidden="1" x14ac:dyDescent="0.2"/>
    <row r="58525" ht="10.199999999999999" hidden="1" x14ac:dyDescent="0.2"/>
    <row r="58526" ht="10.199999999999999" hidden="1" x14ac:dyDescent="0.2"/>
    <row r="58527" ht="10.199999999999999" hidden="1" x14ac:dyDescent="0.2"/>
    <row r="58528" ht="10.199999999999999" hidden="1" x14ac:dyDescent="0.2"/>
    <row r="58529" ht="10.199999999999999" hidden="1" x14ac:dyDescent="0.2"/>
    <row r="58530" ht="10.199999999999999" hidden="1" x14ac:dyDescent="0.2"/>
    <row r="58531" ht="10.199999999999999" hidden="1" x14ac:dyDescent="0.2"/>
    <row r="58532" ht="10.199999999999999" hidden="1" x14ac:dyDescent="0.2"/>
    <row r="58533" ht="10.199999999999999" hidden="1" x14ac:dyDescent="0.2"/>
    <row r="58534" ht="10.199999999999999" hidden="1" x14ac:dyDescent="0.2"/>
    <row r="58535" ht="10.199999999999999" hidden="1" x14ac:dyDescent="0.2"/>
    <row r="58536" ht="10.199999999999999" hidden="1" x14ac:dyDescent="0.2"/>
    <row r="58537" ht="10.199999999999999" hidden="1" x14ac:dyDescent="0.2"/>
    <row r="58538" ht="10.199999999999999" hidden="1" x14ac:dyDescent="0.2"/>
    <row r="58539" ht="10.199999999999999" hidden="1" x14ac:dyDescent="0.2"/>
    <row r="58540" ht="10.199999999999999" hidden="1" x14ac:dyDescent="0.2"/>
    <row r="58541" ht="10.199999999999999" hidden="1" x14ac:dyDescent="0.2"/>
    <row r="58542" ht="10.199999999999999" hidden="1" x14ac:dyDescent="0.2"/>
    <row r="58543" ht="10.199999999999999" hidden="1" x14ac:dyDescent="0.2"/>
    <row r="58544" ht="10.199999999999999" hidden="1" x14ac:dyDescent="0.2"/>
    <row r="58545" ht="10.199999999999999" hidden="1" x14ac:dyDescent="0.2"/>
    <row r="58546" ht="10.199999999999999" hidden="1" x14ac:dyDescent="0.2"/>
    <row r="58547" ht="10.199999999999999" hidden="1" x14ac:dyDescent="0.2"/>
    <row r="58548" ht="10.199999999999999" hidden="1" x14ac:dyDescent="0.2"/>
    <row r="58549" ht="10.199999999999999" hidden="1" x14ac:dyDescent="0.2"/>
    <row r="58550" ht="10.199999999999999" hidden="1" x14ac:dyDescent="0.2"/>
    <row r="58551" ht="10.199999999999999" hidden="1" x14ac:dyDescent="0.2"/>
    <row r="58552" ht="10.199999999999999" hidden="1" x14ac:dyDescent="0.2"/>
    <row r="58553" ht="10.199999999999999" hidden="1" x14ac:dyDescent="0.2"/>
    <row r="58554" ht="10.199999999999999" hidden="1" x14ac:dyDescent="0.2"/>
    <row r="58555" ht="10.199999999999999" hidden="1" x14ac:dyDescent="0.2"/>
    <row r="58556" ht="10.199999999999999" hidden="1" x14ac:dyDescent="0.2"/>
    <row r="58557" ht="10.199999999999999" hidden="1" x14ac:dyDescent="0.2"/>
    <row r="58558" ht="10.199999999999999" hidden="1" x14ac:dyDescent="0.2"/>
    <row r="58559" ht="10.199999999999999" hidden="1" x14ac:dyDescent="0.2"/>
    <row r="58560" ht="10.199999999999999" hidden="1" x14ac:dyDescent="0.2"/>
    <row r="58561" ht="10.199999999999999" hidden="1" x14ac:dyDescent="0.2"/>
    <row r="58562" ht="10.199999999999999" hidden="1" x14ac:dyDescent="0.2"/>
    <row r="58563" ht="10.199999999999999" hidden="1" x14ac:dyDescent="0.2"/>
    <row r="58564" ht="10.199999999999999" hidden="1" x14ac:dyDescent="0.2"/>
    <row r="58565" ht="10.199999999999999" hidden="1" x14ac:dyDescent="0.2"/>
    <row r="58566" ht="10.199999999999999" hidden="1" x14ac:dyDescent="0.2"/>
    <row r="58567" ht="10.199999999999999" hidden="1" x14ac:dyDescent="0.2"/>
    <row r="58568" ht="10.199999999999999" hidden="1" x14ac:dyDescent="0.2"/>
    <row r="58569" ht="10.199999999999999" hidden="1" x14ac:dyDescent="0.2"/>
    <row r="58570" ht="10.199999999999999" hidden="1" x14ac:dyDescent="0.2"/>
    <row r="58571" ht="10.199999999999999" hidden="1" x14ac:dyDescent="0.2"/>
    <row r="58572" ht="10.199999999999999" hidden="1" x14ac:dyDescent="0.2"/>
    <row r="58573" ht="10.199999999999999" hidden="1" x14ac:dyDescent="0.2"/>
    <row r="58574" ht="10.199999999999999" hidden="1" x14ac:dyDescent="0.2"/>
    <row r="58575" ht="10.199999999999999" hidden="1" x14ac:dyDescent="0.2"/>
    <row r="58576" ht="10.199999999999999" hidden="1" x14ac:dyDescent="0.2"/>
    <row r="58577" ht="10.199999999999999" hidden="1" x14ac:dyDescent="0.2"/>
    <row r="58578" ht="10.199999999999999" hidden="1" x14ac:dyDescent="0.2"/>
    <row r="58579" ht="10.199999999999999" hidden="1" x14ac:dyDescent="0.2"/>
    <row r="58580" ht="10.199999999999999" hidden="1" x14ac:dyDescent="0.2"/>
    <row r="58581" ht="10.199999999999999" hidden="1" x14ac:dyDescent="0.2"/>
    <row r="58582" ht="10.199999999999999" hidden="1" x14ac:dyDescent="0.2"/>
    <row r="58583" ht="10.199999999999999" hidden="1" x14ac:dyDescent="0.2"/>
    <row r="58584" ht="10.199999999999999" hidden="1" x14ac:dyDescent="0.2"/>
    <row r="58585" ht="10.199999999999999" hidden="1" x14ac:dyDescent="0.2"/>
    <row r="58586" ht="10.199999999999999" hidden="1" x14ac:dyDescent="0.2"/>
    <row r="58587" ht="10.199999999999999" hidden="1" x14ac:dyDescent="0.2"/>
    <row r="58588" ht="10.199999999999999" hidden="1" x14ac:dyDescent="0.2"/>
    <row r="58589" ht="10.199999999999999" hidden="1" x14ac:dyDescent="0.2"/>
    <row r="58590" ht="10.199999999999999" hidden="1" x14ac:dyDescent="0.2"/>
    <row r="58591" ht="10.199999999999999" hidden="1" x14ac:dyDescent="0.2"/>
    <row r="58592" ht="10.199999999999999" hidden="1" x14ac:dyDescent="0.2"/>
    <row r="58593" ht="10.199999999999999" hidden="1" x14ac:dyDescent="0.2"/>
    <row r="58594" ht="10.199999999999999" hidden="1" x14ac:dyDescent="0.2"/>
    <row r="58595" ht="10.199999999999999" hidden="1" x14ac:dyDescent="0.2"/>
    <row r="58596" ht="10.199999999999999" hidden="1" x14ac:dyDescent="0.2"/>
    <row r="58597" ht="10.199999999999999" hidden="1" x14ac:dyDescent="0.2"/>
    <row r="58598" ht="10.199999999999999" hidden="1" x14ac:dyDescent="0.2"/>
    <row r="58599" ht="10.199999999999999" hidden="1" x14ac:dyDescent="0.2"/>
    <row r="58600" ht="10.199999999999999" hidden="1" x14ac:dyDescent="0.2"/>
    <row r="58601" ht="10.199999999999999" hidden="1" x14ac:dyDescent="0.2"/>
    <row r="58602" ht="10.199999999999999" hidden="1" x14ac:dyDescent="0.2"/>
    <row r="58603" ht="10.199999999999999" hidden="1" x14ac:dyDescent="0.2"/>
    <row r="58604" ht="10.199999999999999" hidden="1" x14ac:dyDescent="0.2"/>
    <row r="58605" ht="10.199999999999999" hidden="1" x14ac:dyDescent="0.2"/>
    <row r="58606" ht="10.199999999999999" hidden="1" x14ac:dyDescent="0.2"/>
    <row r="58607" ht="10.199999999999999" hidden="1" x14ac:dyDescent="0.2"/>
    <row r="58608" ht="10.199999999999999" hidden="1" x14ac:dyDescent="0.2"/>
    <row r="58609" ht="10.199999999999999" hidden="1" x14ac:dyDescent="0.2"/>
    <row r="58610" ht="10.199999999999999" hidden="1" x14ac:dyDescent="0.2"/>
    <row r="58611" ht="10.199999999999999" hidden="1" x14ac:dyDescent="0.2"/>
    <row r="58612" ht="10.199999999999999" hidden="1" x14ac:dyDescent="0.2"/>
    <row r="58613" ht="10.199999999999999" hidden="1" x14ac:dyDescent="0.2"/>
    <row r="58614" ht="10.199999999999999" hidden="1" x14ac:dyDescent="0.2"/>
    <row r="58615" ht="10.199999999999999" hidden="1" x14ac:dyDescent="0.2"/>
    <row r="58616" ht="10.199999999999999" hidden="1" x14ac:dyDescent="0.2"/>
    <row r="58617" ht="10.199999999999999" hidden="1" x14ac:dyDescent="0.2"/>
    <row r="58618" ht="10.199999999999999" hidden="1" x14ac:dyDescent="0.2"/>
    <row r="58619" ht="10.199999999999999" hidden="1" x14ac:dyDescent="0.2"/>
    <row r="58620" ht="10.199999999999999" hidden="1" x14ac:dyDescent="0.2"/>
    <row r="58621" ht="10.199999999999999" hidden="1" x14ac:dyDescent="0.2"/>
    <row r="58622" ht="10.199999999999999" hidden="1" x14ac:dyDescent="0.2"/>
    <row r="58623" ht="10.199999999999999" hidden="1" x14ac:dyDescent="0.2"/>
    <row r="58624" ht="10.199999999999999" hidden="1" x14ac:dyDescent="0.2"/>
    <row r="58625" ht="10.199999999999999" hidden="1" x14ac:dyDescent="0.2"/>
    <row r="58626" ht="10.199999999999999" hidden="1" x14ac:dyDescent="0.2"/>
    <row r="58627" ht="10.199999999999999" hidden="1" x14ac:dyDescent="0.2"/>
    <row r="58628" ht="10.199999999999999" hidden="1" x14ac:dyDescent="0.2"/>
    <row r="58629" ht="10.199999999999999" hidden="1" x14ac:dyDescent="0.2"/>
    <row r="58630" ht="10.199999999999999" hidden="1" x14ac:dyDescent="0.2"/>
    <row r="58631" ht="10.199999999999999" hidden="1" x14ac:dyDescent="0.2"/>
    <row r="58632" ht="10.199999999999999" hidden="1" x14ac:dyDescent="0.2"/>
    <row r="58633" ht="10.199999999999999" hidden="1" x14ac:dyDescent="0.2"/>
    <row r="58634" ht="10.199999999999999" hidden="1" x14ac:dyDescent="0.2"/>
    <row r="58635" ht="10.199999999999999" hidden="1" x14ac:dyDescent="0.2"/>
    <row r="58636" ht="10.199999999999999" hidden="1" x14ac:dyDescent="0.2"/>
    <row r="58637" ht="10.199999999999999" hidden="1" x14ac:dyDescent="0.2"/>
    <row r="58638" ht="10.199999999999999" hidden="1" x14ac:dyDescent="0.2"/>
    <row r="58639" ht="10.199999999999999" hidden="1" x14ac:dyDescent="0.2"/>
    <row r="58640" ht="10.199999999999999" hidden="1" x14ac:dyDescent="0.2"/>
    <row r="58641" ht="10.199999999999999" hidden="1" x14ac:dyDescent="0.2"/>
    <row r="58642" ht="10.199999999999999" hidden="1" x14ac:dyDescent="0.2"/>
    <row r="58643" ht="10.199999999999999" hidden="1" x14ac:dyDescent="0.2"/>
    <row r="58644" ht="10.199999999999999" hidden="1" x14ac:dyDescent="0.2"/>
    <row r="58645" ht="10.199999999999999" hidden="1" x14ac:dyDescent="0.2"/>
    <row r="58646" ht="10.199999999999999" hidden="1" x14ac:dyDescent="0.2"/>
    <row r="58647" ht="10.199999999999999" hidden="1" x14ac:dyDescent="0.2"/>
    <row r="58648" ht="10.199999999999999" hidden="1" x14ac:dyDescent="0.2"/>
    <row r="58649" ht="10.199999999999999" hidden="1" x14ac:dyDescent="0.2"/>
    <row r="58650" ht="10.199999999999999" hidden="1" x14ac:dyDescent="0.2"/>
    <row r="58651" ht="10.199999999999999" hidden="1" x14ac:dyDescent="0.2"/>
    <row r="58652" ht="10.199999999999999" hidden="1" x14ac:dyDescent="0.2"/>
    <row r="58653" ht="10.199999999999999" hidden="1" x14ac:dyDescent="0.2"/>
    <row r="58654" ht="10.199999999999999" hidden="1" x14ac:dyDescent="0.2"/>
    <row r="58655" ht="10.199999999999999" hidden="1" x14ac:dyDescent="0.2"/>
    <row r="58656" ht="10.199999999999999" hidden="1" x14ac:dyDescent="0.2"/>
    <row r="58657" ht="10.199999999999999" hidden="1" x14ac:dyDescent="0.2"/>
    <row r="58658" ht="10.199999999999999" hidden="1" x14ac:dyDescent="0.2"/>
    <row r="58659" ht="10.199999999999999" hidden="1" x14ac:dyDescent="0.2"/>
    <row r="58660" ht="10.199999999999999" hidden="1" x14ac:dyDescent="0.2"/>
    <row r="58661" ht="10.199999999999999" hidden="1" x14ac:dyDescent="0.2"/>
    <row r="58662" ht="10.199999999999999" hidden="1" x14ac:dyDescent="0.2"/>
    <row r="58663" ht="10.199999999999999" hidden="1" x14ac:dyDescent="0.2"/>
    <row r="58664" ht="10.199999999999999" hidden="1" x14ac:dyDescent="0.2"/>
    <row r="58665" ht="10.199999999999999" hidden="1" x14ac:dyDescent="0.2"/>
    <row r="58666" ht="10.199999999999999" hidden="1" x14ac:dyDescent="0.2"/>
    <row r="58667" ht="10.199999999999999" hidden="1" x14ac:dyDescent="0.2"/>
    <row r="58668" ht="10.199999999999999" hidden="1" x14ac:dyDescent="0.2"/>
    <row r="58669" ht="10.199999999999999" hidden="1" x14ac:dyDescent="0.2"/>
    <row r="58670" ht="10.199999999999999" hidden="1" x14ac:dyDescent="0.2"/>
    <row r="58671" ht="10.199999999999999" hidden="1" x14ac:dyDescent="0.2"/>
    <row r="58672" ht="10.199999999999999" hidden="1" x14ac:dyDescent="0.2"/>
    <row r="58673" ht="10.199999999999999" hidden="1" x14ac:dyDescent="0.2"/>
    <row r="58674" ht="10.199999999999999" hidden="1" x14ac:dyDescent="0.2"/>
    <row r="58675" ht="10.199999999999999" hidden="1" x14ac:dyDescent="0.2"/>
    <row r="58676" ht="10.199999999999999" hidden="1" x14ac:dyDescent="0.2"/>
    <row r="58677" ht="10.199999999999999" hidden="1" x14ac:dyDescent="0.2"/>
    <row r="58678" ht="10.199999999999999" hidden="1" x14ac:dyDescent="0.2"/>
    <row r="58679" ht="10.199999999999999" hidden="1" x14ac:dyDescent="0.2"/>
    <row r="58680" ht="10.199999999999999" hidden="1" x14ac:dyDescent="0.2"/>
    <row r="58681" ht="10.199999999999999" hidden="1" x14ac:dyDescent="0.2"/>
    <row r="58682" ht="10.199999999999999" hidden="1" x14ac:dyDescent="0.2"/>
    <row r="58683" ht="10.199999999999999" hidden="1" x14ac:dyDescent="0.2"/>
    <row r="58684" ht="10.199999999999999" hidden="1" x14ac:dyDescent="0.2"/>
    <row r="58685" ht="10.199999999999999" hidden="1" x14ac:dyDescent="0.2"/>
    <row r="58686" ht="10.199999999999999" hidden="1" x14ac:dyDescent="0.2"/>
    <row r="58687" ht="10.199999999999999" hidden="1" x14ac:dyDescent="0.2"/>
    <row r="58688" ht="10.199999999999999" hidden="1" x14ac:dyDescent="0.2"/>
    <row r="58689" ht="10.199999999999999" hidden="1" x14ac:dyDescent="0.2"/>
    <row r="58690" ht="10.199999999999999" hidden="1" x14ac:dyDescent="0.2"/>
    <row r="58691" ht="10.199999999999999" hidden="1" x14ac:dyDescent="0.2"/>
    <row r="58692" ht="10.199999999999999" hidden="1" x14ac:dyDescent="0.2"/>
    <row r="58693" ht="10.199999999999999" hidden="1" x14ac:dyDescent="0.2"/>
    <row r="58694" ht="10.199999999999999" hidden="1" x14ac:dyDescent="0.2"/>
    <row r="58695" ht="10.199999999999999" hidden="1" x14ac:dyDescent="0.2"/>
    <row r="58696" ht="10.199999999999999" hidden="1" x14ac:dyDescent="0.2"/>
    <row r="58697" ht="10.199999999999999" hidden="1" x14ac:dyDescent="0.2"/>
    <row r="58698" ht="10.199999999999999" hidden="1" x14ac:dyDescent="0.2"/>
    <row r="58699" ht="10.199999999999999" hidden="1" x14ac:dyDescent="0.2"/>
    <row r="58700" ht="10.199999999999999" hidden="1" x14ac:dyDescent="0.2"/>
    <row r="58701" ht="10.199999999999999" hidden="1" x14ac:dyDescent="0.2"/>
    <row r="58702" ht="10.199999999999999" hidden="1" x14ac:dyDescent="0.2"/>
    <row r="58703" ht="10.199999999999999" hidden="1" x14ac:dyDescent="0.2"/>
    <row r="58704" ht="10.199999999999999" hidden="1" x14ac:dyDescent="0.2"/>
    <row r="58705" ht="10.199999999999999" hidden="1" x14ac:dyDescent="0.2"/>
    <row r="58706" ht="10.199999999999999" hidden="1" x14ac:dyDescent="0.2"/>
    <row r="58707" ht="10.199999999999999" hidden="1" x14ac:dyDescent="0.2"/>
    <row r="58708" ht="10.199999999999999" hidden="1" x14ac:dyDescent="0.2"/>
    <row r="58709" ht="10.199999999999999" hidden="1" x14ac:dyDescent="0.2"/>
    <row r="58710" ht="10.199999999999999" hidden="1" x14ac:dyDescent="0.2"/>
    <row r="58711" ht="10.199999999999999" hidden="1" x14ac:dyDescent="0.2"/>
    <row r="58712" ht="10.199999999999999" hidden="1" x14ac:dyDescent="0.2"/>
    <row r="58713" ht="10.199999999999999" hidden="1" x14ac:dyDescent="0.2"/>
    <row r="58714" ht="10.199999999999999" hidden="1" x14ac:dyDescent="0.2"/>
    <row r="58715" ht="10.199999999999999" hidden="1" x14ac:dyDescent="0.2"/>
    <row r="58716" ht="10.199999999999999" hidden="1" x14ac:dyDescent="0.2"/>
    <row r="58717" ht="10.199999999999999" hidden="1" x14ac:dyDescent="0.2"/>
    <row r="58718" ht="10.199999999999999" hidden="1" x14ac:dyDescent="0.2"/>
    <row r="58719" ht="10.199999999999999" hidden="1" x14ac:dyDescent="0.2"/>
    <row r="58720" ht="10.199999999999999" hidden="1" x14ac:dyDescent="0.2"/>
    <row r="58721" ht="10.199999999999999" hidden="1" x14ac:dyDescent="0.2"/>
    <row r="58722" ht="10.199999999999999" hidden="1" x14ac:dyDescent="0.2"/>
    <row r="58723" ht="10.199999999999999" hidden="1" x14ac:dyDescent="0.2"/>
    <row r="58724" ht="10.199999999999999" hidden="1" x14ac:dyDescent="0.2"/>
    <row r="58725" ht="10.199999999999999" hidden="1" x14ac:dyDescent="0.2"/>
    <row r="58726" ht="10.199999999999999" hidden="1" x14ac:dyDescent="0.2"/>
    <row r="58727" ht="10.199999999999999" hidden="1" x14ac:dyDescent="0.2"/>
    <row r="58728" ht="10.199999999999999" hidden="1" x14ac:dyDescent="0.2"/>
    <row r="58729" ht="10.199999999999999" hidden="1" x14ac:dyDescent="0.2"/>
    <row r="58730" ht="10.199999999999999" hidden="1" x14ac:dyDescent="0.2"/>
    <row r="58731" ht="10.199999999999999" hidden="1" x14ac:dyDescent="0.2"/>
    <row r="58732" ht="10.199999999999999" hidden="1" x14ac:dyDescent="0.2"/>
    <row r="58733" ht="10.199999999999999" hidden="1" x14ac:dyDescent="0.2"/>
    <row r="58734" ht="10.199999999999999" hidden="1" x14ac:dyDescent="0.2"/>
    <row r="58735" ht="10.199999999999999" hidden="1" x14ac:dyDescent="0.2"/>
    <row r="58736" ht="10.199999999999999" hidden="1" x14ac:dyDescent="0.2"/>
    <row r="58737" ht="10.199999999999999" hidden="1" x14ac:dyDescent="0.2"/>
    <row r="58738" ht="10.199999999999999" hidden="1" x14ac:dyDescent="0.2"/>
    <row r="58739" ht="10.199999999999999" hidden="1" x14ac:dyDescent="0.2"/>
    <row r="58740" ht="10.199999999999999" hidden="1" x14ac:dyDescent="0.2"/>
    <row r="58741" ht="10.199999999999999" hidden="1" x14ac:dyDescent="0.2"/>
    <row r="58742" ht="10.199999999999999" hidden="1" x14ac:dyDescent="0.2"/>
    <row r="58743" ht="10.199999999999999" hidden="1" x14ac:dyDescent="0.2"/>
    <row r="58744" ht="10.199999999999999" hidden="1" x14ac:dyDescent="0.2"/>
    <row r="58745" ht="10.199999999999999" hidden="1" x14ac:dyDescent="0.2"/>
    <row r="58746" ht="10.199999999999999" hidden="1" x14ac:dyDescent="0.2"/>
    <row r="58747" ht="10.199999999999999" hidden="1" x14ac:dyDescent="0.2"/>
    <row r="58748" ht="10.199999999999999" hidden="1" x14ac:dyDescent="0.2"/>
    <row r="58749" ht="10.199999999999999" hidden="1" x14ac:dyDescent="0.2"/>
    <row r="58750" ht="10.199999999999999" hidden="1" x14ac:dyDescent="0.2"/>
    <row r="58751" ht="10.199999999999999" hidden="1" x14ac:dyDescent="0.2"/>
    <row r="58752" ht="10.199999999999999" hidden="1" x14ac:dyDescent="0.2"/>
    <row r="58753" ht="10.199999999999999" hidden="1" x14ac:dyDescent="0.2"/>
    <row r="58754" ht="10.199999999999999" hidden="1" x14ac:dyDescent="0.2"/>
    <row r="58755" ht="10.199999999999999" hidden="1" x14ac:dyDescent="0.2"/>
    <row r="58756" ht="10.199999999999999" hidden="1" x14ac:dyDescent="0.2"/>
    <row r="58757" ht="10.199999999999999" hidden="1" x14ac:dyDescent="0.2"/>
    <row r="58758" ht="10.199999999999999" hidden="1" x14ac:dyDescent="0.2"/>
    <row r="58759" ht="10.199999999999999" hidden="1" x14ac:dyDescent="0.2"/>
    <row r="58760" ht="10.199999999999999" hidden="1" x14ac:dyDescent="0.2"/>
    <row r="58761" ht="10.199999999999999" hidden="1" x14ac:dyDescent="0.2"/>
    <row r="58762" ht="10.199999999999999" hidden="1" x14ac:dyDescent="0.2"/>
    <row r="58763" ht="10.199999999999999" hidden="1" x14ac:dyDescent="0.2"/>
    <row r="58764" ht="10.199999999999999" hidden="1" x14ac:dyDescent="0.2"/>
    <row r="58765" ht="10.199999999999999" hidden="1" x14ac:dyDescent="0.2"/>
    <row r="58766" ht="10.199999999999999" hidden="1" x14ac:dyDescent="0.2"/>
    <row r="58767" ht="10.199999999999999" hidden="1" x14ac:dyDescent="0.2"/>
    <row r="58768" ht="10.199999999999999" hidden="1" x14ac:dyDescent="0.2"/>
    <row r="58769" ht="10.199999999999999" hidden="1" x14ac:dyDescent="0.2"/>
    <row r="58770" ht="10.199999999999999" hidden="1" x14ac:dyDescent="0.2"/>
    <row r="58771" ht="10.199999999999999" hidden="1" x14ac:dyDescent="0.2"/>
    <row r="58772" ht="10.199999999999999" hidden="1" x14ac:dyDescent="0.2"/>
    <row r="58773" ht="10.199999999999999" hidden="1" x14ac:dyDescent="0.2"/>
    <row r="58774" ht="10.199999999999999" hidden="1" x14ac:dyDescent="0.2"/>
    <row r="58775" ht="10.199999999999999" hidden="1" x14ac:dyDescent="0.2"/>
    <row r="58776" ht="10.199999999999999" hidden="1" x14ac:dyDescent="0.2"/>
    <row r="58777" ht="10.199999999999999" hidden="1" x14ac:dyDescent="0.2"/>
    <row r="58778" ht="10.199999999999999" hidden="1" x14ac:dyDescent="0.2"/>
    <row r="58779" ht="10.199999999999999" hidden="1" x14ac:dyDescent="0.2"/>
    <row r="58780" ht="10.199999999999999" hidden="1" x14ac:dyDescent="0.2"/>
    <row r="58781" ht="10.199999999999999" hidden="1" x14ac:dyDescent="0.2"/>
    <row r="58782" ht="10.199999999999999" hidden="1" x14ac:dyDescent="0.2"/>
    <row r="58783" ht="10.199999999999999" hidden="1" x14ac:dyDescent="0.2"/>
    <row r="58784" ht="10.199999999999999" hidden="1" x14ac:dyDescent="0.2"/>
    <row r="58785" ht="10.199999999999999" hidden="1" x14ac:dyDescent="0.2"/>
    <row r="58786" ht="10.199999999999999" hidden="1" x14ac:dyDescent="0.2"/>
    <row r="58787" ht="10.199999999999999" hidden="1" x14ac:dyDescent="0.2"/>
    <row r="58788" ht="10.199999999999999" hidden="1" x14ac:dyDescent="0.2"/>
    <row r="58789" ht="10.199999999999999" hidden="1" x14ac:dyDescent="0.2"/>
    <row r="58790" ht="10.199999999999999" hidden="1" x14ac:dyDescent="0.2"/>
    <row r="58791" ht="10.199999999999999" hidden="1" x14ac:dyDescent="0.2"/>
    <row r="58792" ht="10.199999999999999" hidden="1" x14ac:dyDescent="0.2"/>
    <row r="58793" ht="10.199999999999999" hidden="1" x14ac:dyDescent="0.2"/>
    <row r="58794" ht="10.199999999999999" hidden="1" x14ac:dyDescent="0.2"/>
    <row r="58795" ht="10.199999999999999" hidden="1" x14ac:dyDescent="0.2"/>
    <row r="58796" ht="10.199999999999999" hidden="1" x14ac:dyDescent="0.2"/>
    <row r="58797" ht="10.199999999999999" hidden="1" x14ac:dyDescent="0.2"/>
    <row r="58798" ht="10.199999999999999" hidden="1" x14ac:dyDescent="0.2"/>
    <row r="58799" ht="10.199999999999999" hidden="1" x14ac:dyDescent="0.2"/>
    <row r="58800" ht="10.199999999999999" hidden="1" x14ac:dyDescent="0.2"/>
    <row r="58801" ht="10.199999999999999" hidden="1" x14ac:dyDescent="0.2"/>
    <row r="58802" ht="10.199999999999999" hidden="1" x14ac:dyDescent="0.2"/>
    <row r="58803" ht="10.199999999999999" hidden="1" x14ac:dyDescent="0.2"/>
    <row r="58804" ht="10.199999999999999" hidden="1" x14ac:dyDescent="0.2"/>
    <row r="58805" ht="10.199999999999999" hidden="1" x14ac:dyDescent="0.2"/>
    <row r="58806" ht="10.199999999999999" hidden="1" x14ac:dyDescent="0.2"/>
    <row r="58807" ht="10.199999999999999" hidden="1" x14ac:dyDescent="0.2"/>
    <row r="58808" ht="10.199999999999999" hidden="1" x14ac:dyDescent="0.2"/>
    <row r="58809" ht="10.199999999999999" hidden="1" x14ac:dyDescent="0.2"/>
    <row r="58810" ht="10.199999999999999" hidden="1" x14ac:dyDescent="0.2"/>
    <row r="58811" ht="10.199999999999999" hidden="1" x14ac:dyDescent="0.2"/>
    <row r="58812" ht="10.199999999999999" hidden="1" x14ac:dyDescent="0.2"/>
    <row r="58813" ht="10.199999999999999" hidden="1" x14ac:dyDescent="0.2"/>
    <row r="58814" ht="10.199999999999999" hidden="1" x14ac:dyDescent="0.2"/>
    <row r="58815" ht="10.199999999999999" hidden="1" x14ac:dyDescent="0.2"/>
    <row r="58816" ht="10.199999999999999" hidden="1" x14ac:dyDescent="0.2"/>
    <row r="58817" ht="10.199999999999999" hidden="1" x14ac:dyDescent="0.2"/>
    <row r="58818" ht="10.199999999999999" hidden="1" x14ac:dyDescent="0.2"/>
    <row r="58819" ht="10.199999999999999" hidden="1" x14ac:dyDescent="0.2"/>
    <row r="58820" ht="10.199999999999999" hidden="1" x14ac:dyDescent="0.2"/>
    <row r="58821" ht="10.199999999999999" hidden="1" x14ac:dyDescent="0.2"/>
    <row r="58822" ht="10.199999999999999" hidden="1" x14ac:dyDescent="0.2"/>
    <row r="58823" ht="10.199999999999999" hidden="1" x14ac:dyDescent="0.2"/>
    <row r="58824" ht="10.199999999999999" hidden="1" x14ac:dyDescent="0.2"/>
    <row r="58825" ht="10.199999999999999" hidden="1" x14ac:dyDescent="0.2"/>
    <row r="58826" ht="10.199999999999999" hidden="1" x14ac:dyDescent="0.2"/>
    <row r="58827" ht="10.199999999999999" hidden="1" x14ac:dyDescent="0.2"/>
    <row r="58828" ht="10.199999999999999" hidden="1" x14ac:dyDescent="0.2"/>
    <row r="58829" ht="10.199999999999999" hidden="1" x14ac:dyDescent="0.2"/>
    <row r="58830" ht="10.199999999999999" hidden="1" x14ac:dyDescent="0.2"/>
    <row r="58831" ht="10.199999999999999" hidden="1" x14ac:dyDescent="0.2"/>
    <row r="58832" ht="10.199999999999999" hidden="1" x14ac:dyDescent="0.2"/>
    <row r="58833" ht="10.199999999999999" hidden="1" x14ac:dyDescent="0.2"/>
    <row r="58834" ht="10.199999999999999" hidden="1" x14ac:dyDescent="0.2"/>
    <row r="58835" ht="10.199999999999999" hidden="1" x14ac:dyDescent="0.2"/>
    <row r="58836" ht="10.199999999999999" hidden="1" x14ac:dyDescent="0.2"/>
    <row r="58837" ht="10.199999999999999" hidden="1" x14ac:dyDescent="0.2"/>
    <row r="58838" ht="10.199999999999999" hidden="1" x14ac:dyDescent="0.2"/>
    <row r="58839" ht="10.199999999999999" hidden="1" x14ac:dyDescent="0.2"/>
    <row r="58840" ht="10.199999999999999" hidden="1" x14ac:dyDescent="0.2"/>
    <row r="58841" ht="10.199999999999999" hidden="1" x14ac:dyDescent="0.2"/>
    <row r="58842" ht="10.199999999999999" hidden="1" x14ac:dyDescent="0.2"/>
    <row r="58843" ht="10.199999999999999" hidden="1" x14ac:dyDescent="0.2"/>
    <row r="58844" ht="10.199999999999999" hidden="1" x14ac:dyDescent="0.2"/>
    <row r="58845" ht="10.199999999999999" hidden="1" x14ac:dyDescent="0.2"/>
    <row r="58846" ht="10.199999999999999" hidden="1" x14ac:dyDescent="0.2"/>
    <row r="58847" ht="10.199999999999999" hidden="1" x14ac:dyDescent="0.2"/>
    <row r="58848" ht="10.199999999999999" hidden="1" x14ac:dyDescent="0.2"/>
    <row r="58849" ht="10.199999999999999" hidden="1" x14ac:dyDescent="0.2"/>
    <row r="58850" ht="10.199999999999999" hidden="1" x14ac:dyDescent="0.2"/>
    <row r="58851" ht="10.199999999999999" hidden="1" x14ac:dyDescent="0.2"/>
    <row r="58852" ht="10.199999999999999" hidden="1" x14ac:dyDescent="0.2"/>
    <row r="58853" ht="10.199999999999999" hidden="1" x14ac:dyDescent="0.2"/>
    <row r="58854" ht="10.199999999999999" hidden="1" x14ac:dyDescent="0.2"/>
    <row r="58855" ht="10.199999999999999" hidden="1" x14ac:dyDescent="0.2"/>
    <row r="58856" ht="10.199999999999999" hidden="1" x14ac:dyDescent="0.2"/>
    <row r="58857" ht="10.199999999999999" hidden="1" x14ac:dyDescent="0.2"/>
    <row r="58858" ht="10.199999999999999" hidden="1" x14ac:dyDescent="0.2"/>
    <row r="58859" ht="10.199999999999999" hidden="1" x14ac:dyDescent="0.2"/>
    <row r="58860" ht="10.199999999999999" hidden="1" x14ac:dyDescent="0.2"/>
    <row r="58861" ht="10.199999999999999" hidden="1" x14ac:dyDescent="0.2"/>
    <row r="58862" ht="10.199999999999999" hidden="1" x14ac:dyDescent="0.2"/>
    <row r="58863" ht="10.199999999999999" hidden="1" x14ac:dyDescent="0.2"/>
    <row r="58864" ht="10.199999999999999" hidden="1" x14ac:dyDescent="0.2"/>
    <row r="58865" ht="10.199999999999999" hidden="1" x14ac:dyDescent="0.2"/>
    <row r="58866" ht="10.199999999999999" hidden="1" x14ac:dyDescent="0.2"/>
    <row r="58867" ht="10.199999999999999" hidden="1" x14ac:dyDescent="0.2"/>
    <row r="58868" ht="10.199999999999999" hidden="1" x14ac:dyDescent="0.2"/>
    <row r="58869" ht="10.199999999999999" hidden="1" x14ac:dyDescent="0.2"/>
    <row r="58870" ht="10.199999999999999" hidden="1" x14ac:dyDescent="0.2"/>
    <row r="58871" ht="10.199999999999999" hidden="1" x14ac:dyDescent="0.2"/>
    <row r="58872" ht="10.199999999999999" hidden="1" x14ac:dyDescent="0.2"/>
    <row r="58873" ht="10.199999999999999" hidden="1" x14ac:dyDescent="0.2"/>
    <row r="58874" ht="10.199999999999999" hidden="1" x14ac:dyDescent="0.2"/>
    <row r="58875" ht="10.199999999999999" hidden="1" x14ac:dyDescent="0.2"/>
    <row r="58876" ht="10.199999999999999" hidden="1" x14ac:dyDescent="0.2"/>
    <row r="58877" ht="10.199999999999999" hidden="1" x14ac:dyDescent="0.2"/>
    <row r="58878" ht="10.199999999999999" hidden="1" x14ac:dyDescent="0.2"/>
    <row r="58879" ht="10.199999999999999" hidden="1" x14ac:dyDescent="0.2"/>
    <row r="58880" ht="10.199999999999999" hidden="1" x14ac:dyDescent="0.2"/>
    <row r="58881" ht="10.199999999999999" hidden="1" x14ac:dyDescent="0.2"/>
    <row r="58882" ht="10.199999999999999" hidden="1" x14ac:dyDescent="0.2"/>
    <row r="58883" ht="10.199999999999999" hidden="1" x14ac:dyDescent="0.2"/>
    <row r="58884" ht="10.199999999999999" hidden="1" x14ac:dyDescent="0.2"/>
    <row r="58885" ht="10.199999999999999" hidden="1" x14ac:dyDescent="0.2"/>
    <row r="58886" ht="10.199999999999999" hidden="1" x14ac:dyDescent="0.2"/>
    <row r="58887" ht="10.199999999999999" hidden="1" x14ac:dyDescent="0.2"/>
    <row r="58888" ht="10.199999999999999" hidden="1" x14ac:dyDescent="0.2"/>
    <row r="58889" ht="10.199999999999999" hidden="1" x14ac:dyDescent="0.2"/>
    <row r="58890" ht="10.199999999999999" hidden="1" x14ac:dyDescent="0.2"/>
    <row r="58891" ht="10.199999999999999" hidden="1" x14ac:dyDescent="0.2"/>
    <row r="58892" ht="10.199999999999999" hidden="1" x14ac:dyDescent="0.2"/>
    <row r="58893" ht="10.199999999999999" hidden="1" x14ac:dyDescent="0.2"/>
    <row r="58894" ht="10.199999999999999" hidden="1" x14ac:dyDescent="0.2"/>
    <row r="58895" ht="10.199999999999999" hidden="1" x14ac:dyDescent="0.2"/>
    <row r="58896" ht="10.199999999999999" hidden="1" x14ac:dyDescent="0.2"/>
    <row r="58897" ht="10.199999999999999" hidden="1" x14ac:dyDescent="0.2"/>
    <row r="58898" ht="10.199999999999999" hidden="1" x14ac:dyDescent="0.2"/>
    <row r="58899" ht="10.199999999999999" hidden="1" x14ac:dyDescent="0.2"/>
    <row r="58900" ht="10.199999999999999" hidden="1" x14ac:dyDescent="0.2"/>
    <row r="58901" ht="10.199999999999999" hidden="1" x14ac:dyDescent="0.2"/>
    <row r="58902" ht="10.199999999999999" hidden="1" x14ac:dyDescent="0.2"/>
    <row r="58903" ht="10.199999999999999" hidden="1" x14ac:dyDescent="0.2"/>
    <row r="58904" ht="10.199999999999999" hidden="1" x14ac:dyDescent="0.2"/>
    <row r="58905" ht="10.199999999999999" hidden="1" x14ac:dyDescent="0.2"/>
    <row r="58906" ht="10.199999999999999" hidden="1" x14ac:dyDescent="0.2"/>
    <row r="58907" ht="10.199999999999999" hidden="1" x14ac:dyDescent="0.2"/>
    <row r="58908" ht="10.199999999999999" hidden="1" x14ac:dyDescent="0.2"/>
    <row r="58909" ht="10.199999999999999" hidden="1" x14ac:dyDescent="0.2"/>
    <row r="58910" ht="10.199999999999999" hidden="1" x14ac:dyDescent="0.2"/>
    <row r="58911" ht="10.199999999999999" hidden="1" x14ac:dyDescent="0.2"/>
    <row r="58912" ht="10.199999999999999" hidden="1" x14ac:dyDescent="0.2"/>
    <row r="58913" ht="10.199999999999999" hidden="1" x14ac:dyDescent="0.2"/>
    <row r="58914" ht="10.199999999999999" hidden="1" x14ac:dyDescent="0.2"/>
    <row r="58915" ht="10.199999999999999" hidden="1" x14ac:dyDescent="0.2"/>
    <row r="58916" ht="10.199999999999999" hidden="1" x14ac:dyDescent="0.2"/>
    <row r="58917" ht="10.199999999999999" hidden="1" x14ac:dyDescent="0.2"/>
    <row r="58918" ht="10.199999999999999" hidden="1" x14ac:dyDescent="0.2"/>
    <row r="58919" ht="10.199999999999999" hidden="1" x14ac:dyDescent="0.2"/>
    <row r="58920" ht="10.199999999999999" hidden="1" x14ac:dyDescent="0.2"/>
    <row r="58921" ht="10.199999999999999" hidden="1" x14ac:dyDescent="0.2"/>
    <row r="58922" ht="10.199999999999999" hidden="1" x14ac:dyDescent="0.2"/>
    <row r="58923" ht="10.199999999999999" hidden="1" x14ac:dyDescent="0.2"/>
    <row r="58924" ht="10.199999999999999" hidden="1" x14ac:dyDescent="0.2"/>
    <row r="58925" ht="10.199999999999999" hidden="1" x14ac:dyDescent="0.2"/>
    <row r="58926" ht="10.199999999999999" hidden="1" x14ac:dyDescent="0.2"/>
    <row r="58927" ht="10.199999999999999" hidden="1" x14ac:dyDescent="0.2"/>
    <row r="58928" ht="10.199999999999999" hidden="1" x14ac:dyDescent="0.2"/>
    <row r="58929" ht="10.199999999999999" hidden="1" x14ac:dyDescent="0.2"/>
    <row r="58930" ht="10.199999999999999" hidden="1" x14ac:dyDescent="0.2"/>
    <row r="58931" ht="10.199999999999999" hidden="1" x14ac:dyDescent="0.2"/>
    <row r="58932" ht="10.199999999999999" hidden="1" x14ac:dyDescent="0.2"/>
    <row r="58933" ht="10.199999999999999" hidden="1" x14ac:dyDescent="0.2"/>
    <row r="58934" ht="10.199999999999999" hidden="1" x14ac:dyDescent="0.2"/>
    <row r="58935" ht="10.199999999999999" hidden="1" x14ac:dyDescent="0.2"/>
    <row r="58936" ht="10.199999999999999" hidden="1" x14ac:dyDescent="0.2"/>
    <row r="58937" ht="10.199999999999999" hidden="1" x14ac:dyDescent="0.2"/>
    <row r="58938" ht="10.199999999999999" hidden="1" x14ac:dyDescent="0.2"/>
    <row r="58939" ht="10.199999999999999" hidden="1" x14ac:dyDescent="0.2"/>
    <row r="58940" ht="10.199999999999999" hidden="1" x14ac:dyDescent="0.2"/>
    <row r="58941" ht="10.199999999999999" hidden="1" x14ac:dyDescent="0.2"/>
    <row r="58942" ht="10.199999999999999" hidden="1" x14ac:dyDescent="0.2"/>
    <row r="58943" ht="10.199999999999999" hidden="1" x14ac:dyDescent="0.2"/>
    <row r="58944" ht="10.199999999999999" hidden="1" x14ac:dyDescent="0.2"/>
    <row r="58945" ht="10.199999999999999" hidden="1" x14ac:dyDescent="0.2"/>
    <row r="58946" ht="10.199999999999999" hidden="1" x14ac:dyDescent="0.2"/>
    <row r="58947" ht="10.199999999999999" hidden="1" x14ac:dyDescent="0.2"/>
    <row r="58948" ht="10.199999999999999" hidden="1" x14ac:dyDescent="0.2"/>
    <row r="58949" ht="10.199999999999999" hidden="1" x14ac:dyDescent="0.2"/>
    <row r="58950" ht="10.199999999999999" hidden="1" x14ac:dyDescent="0.2"/>
    <row r="58951" ht="10.199999999999999" hidden="1" x14ac:dyDescent="0.2"/>
    <row r="58952" ht="10.199999999999999" hidden="1" x14ac:dyDescent="0.2"/>
    <row r="58953" ht="10.199999999999999" hidden="1" x14ac:dyDescent="0.2"/>
    <row r="58954" ht="10.199999999999999" hidden="1" x14ac:dyDescent="0.2"/>
    <row r="58955" ht="10.199999999999999" hidden="1" x14ac:dyDescent="0.2"/>
    <row r="58956" ht="10.199999999999999" hidden="1" x14ac:dyDescent="0.2"/>
    <row r="58957" ht="10.199999999999999" hidden="1" x14ac:dyDescent="0.2"/>
    <row r="58958" ht="10.199999999999999" hidden="1" x14ac:dyDescent="0.2"/>
    <row r="58959" ht="10.199999999999999" hidden="1" x14ac:dyDescent="0.2"/>
    <row r="58960" ht="10.199999999999999" hidden="1" x14ac:dyDescent="0.2"/>
    <row r="58961" ht="10.199999999999999" hidden="1" x14ac:dyDescent="0.2"/>
    <row r="58962" ht="10.199999999999999" hidden="1" x14ac:dyDescent="0.2"/>
    <row r="58963" ht="10.199999999999999" hidden="1" x14ac:dyDescent="0.2"/>
    <row r="58964" ht="10.199999999999999" hidden="1" x14ac:dyDescent="0.2"/>
    <row r="58965" ht="10.199999999999999" hidden="1" x14ac:dyDescent="0.2"/>
    <row r="58966" ht="10.199999999999999" hidden="1" x14ac:dyDescent="0.2"/>
    <row r="58967" ht="10.199999999999999" hidden="1" x14ac:dyDescent="0.2"/>
    <row r="58968" ht="10.199999999999999" hidden="1" x14ac:dyDescent="0.2"/>
    <row r="58969" ht="10.199999999999999" hidden="1" x14ac:dyDescent="0.2"/>
    <row r="58970" ht="10.199999999999999" hidden="1" x14ac:dyDescent="0.2"/>
    <row r="58971" ht="10.199999999999999" hidden="1" x14ac:dyDescent="0.2"/>
    <row r="58972" ht="10.199999999999999" hidden="1" x14ac:dyDescent="0.2"/>
    <row r="58973" ht="10.199999999999999" hidden="1" x14ac:dyDescent="0.2"/>
    <row r="58974" ht="10.199999999999999" hidden="1" x14ac:dyDescent="0.2"/>
    <row r="58975" ht="10.199999999999999" hidden="1" x14ac:dyDescent="0.2"/>
    <row r="58976" ht="10.199999999999999" hidden="1" x14ac:dyDescent="0.2"/>
    <row r="58977" ht="10.199999999999999" hidden="1" x14ac:dyDescent="0.2"/>
    <row r="58978" ht="10.199999999999999" hidden="1" x14ac:dyDescent="0.2"/>
    <row r="58979" ht="10.199999999999999" hidden="1" x14ac:dyDescent="0.2"/>
    <row r="58980" ht="10.199999999999999" hidden="1" x14ac:dyDescent="0.2"/>
    <row r="58981" ht="10.199999999999999" hidden="1" x14ac:dyDescent="0.2"/>
    <row r="58982" ht="10.199999999999999" hidden="1" x14ac:dyDescent="0.2"/>
    <row r="58983" ht="10.199999999999999" hidden="1" x14ac:dyDescent="0.2"/>
    <row r="58984" ht="10.199999999999999" hidden="1" x14ac:dyDescent="0.2"/>
    <row r="58985" ht="10.199999999999999" hidden="1" x14ac:dyDescent="0.2"/>
    <row r="58986" ht="10.199999999999999" hidden="1" x14ac:dyDescent="0.2"/>
    <row r="58987" ht="10.199999999999999" hidden="1" x14ac:dyDescent="0.2"/>
    <row r="58988" ht="10.199999999999999" hidden="1" x14ac:dyDescent="0.2"/>
    <row r="58989" ht="10.199999999999999" hidden="1" x14ac:dyDescent="0.2"/>
    <row r="58990" ht="10.199999999999999" hidden="1" x14ac:dyDescent="0.2"/>
    <row r="58991" ht="10.199999999999999" hidden="1" x14ac:dyDescent="0.2"/>
    <row r="58992" ht="10.199999999999999" hidden="1" x14ac:dyDescent="0.2"/>
    <row r="58993" ht="10.199999999999999" hidden="1" x14ac:dyDescent="0.2"/>
    <row r="58994" ht="10.199999999999999" hidden="1" x14ac:dyDescent="0.2"/>
    <row r="58995" ht="10.199999999999999" hidden="1" x14ac:dyDescent="0.2"/>
    <row r="58996" ht="10.199999999999999" hidden="1" x14ac:dyDescent="0.2"/>
    <row r="58997" ht="10.199999999999999" hidden="1" x14ac:dyDescent="0.2"/>
    <row r="58998" ht="10.199999999999999" hidden="1" x14ac:dyDescent="0.2"/>
    <row r="58999" ht="10.199999999999999" hidden="1" x14ac:dyDescent="0.2"/>
    <row r="59000" ht="10.199999999999999" hidden="1" x14ac:dyDescent="0.2"/>
    <row r="59001" ht="10.199999999999999" hidden="1" x14ac:dyDescent="0.2"/>
    <row r="59002" ht="10.199999999999999" hidden="1" x14ac:dyDescent="0.2"/>
    <row r="59003" ht="10.199999999999999" hidden="1" x14ac:dyDescent="0.2"/>
    <row r="59004" ht="10.199999999999999" hidden="1" x14ac:dyDescent="0.2"/>
    <row r="59005" ht="10.199999999999999" hidden="1" x14ac:dyDescent="0.2"/>
    <row r="59006" ht="10.199999999999999" hidden="1" x14ac:dyDescent="0.2"/>
    <row r="59007" ht="10.199999999999999" hidden="1" x14ac:dyDescent="0.2"/>
    <row r="59008" ht="10.199999999999999" hidden="1" x14ac:dyDescent="0.2"/>
    <row r="59009" ht="10.199999999999999" hidden="1" x14ac:dyDescent="0.2"/>
    <row r="59010" ht="10.199999999999999" hidden="1" x14ac:dyDescent="0.2"/>
    <row r="59011" ht="10.199999999999999" hidden="1" x14ac:dyDescent="0.2"/>
    <row r="59012" ht="10.199999999999999" hidden="1" x14ac:dyDescent="0.2"/>
    <row r="59013" ht="10.199999999999999" hidden="1" x14ac:dyDescent="0.2"/>
    <row r="59014" ht="10.199999999999999" hidden="1" x14ac:dyDescent="0.2"/>
    <row r="59015" ht="10.199999999999999" hidden="1" x14ac:dyDescent="0.2"/>
    <row r="59016" ht="10.199999999999999" hidden="1" x14ac:dyDescent="0.2"/>
    <row r="59017" ht="10.199999999999999" hidden="1" x14ac:dyDescent="0.2"/>
    <row r="59018" ht="10.199999999999999" hidden="1" x14ac:dyDescent="0.2"/>
    <row r="59019" ht="10.199999999999999" hidden="1" x14ac:dyDescent="0.2"/>
    <row r="59020" ht="10.199999999999999" hidden="1" x14ac:dyDescent="0.2"/>
    <row r="59021" ht="10.199999999999999" hidden="1" x14ac:dyDescent="0.2"/>
    <row r="59022" ht="10.199999999999999" hidden="1" x14ac:dyDescent="0.2"/>
    <row r="59023" ht="10.199999999999999" hidden="1" x14ac:dyDescent="0.2"/>
    <row r="59024" ht="10.199999999999999" hidden="1" x14ac:dyDescent="0.2"/>
    <row r="59025" ht="10.199999999999999" hidden="1" x14ac:dyDescent="0.2"/>
    <row r="59026" ht="10.199999999999999" hidden="1" x14ac:dyDescent="0.2"/>
    <row r="59027" ht="10.199999999999999" hidden="1" x14ac:dyDescent="0.2"/>
    <row r="59028" ht="10.199999999999999" hidden="1" x14ac:dyDescent="0.2"/>
    <row r="59029" ht="10.199999999999999" hidden="1" x14ac:dyDescent="0.2"/>
    <row r="59030" ht="10.199999999999999" hidden="1" x14ac:dyDescent="0.2"/>
    <row r="59031" ht="10.199999999999999" hidden="1" x14ac:dyDescent="0.2"/>
    <row r="59032" ht="10.199999999999999" hidden="1" x14ac:dyDescent="0.2"/>
    <row r="59033" ht="10.199999999999999" hidden="1" x14ac:dyDescent="0.2"/>
    <row r="59034" ht="10.199999999999999" hidden="1" x14ac:dyDescent="0.2"/>
    <row r="59035" ht="10.199999999999999" hidden="1" x14ac:dyDescent="0.2"/>
    <row r="59036" ht="10.199999999999999" hidden="1" x14ac:dyDescent="0.2"/>
    <row r="59037" ht="10.199999999999999" hidden="1" x14ac:dyDescent="0.2"/>
    <row r="59038" ht="10.199999999999999" hidden="1" x14ac:dyDescent="0.2"/>
    <row r="59039" ht="10.199999999999999" hidden="1" x14ac:dyDescent="0.2"/>
    <row r="59040" ht="10.199999999999999" hidden="1" x14ac:dyDescent="0.2"/>
    <row r="59041" ht="10.199999999999999" hidden="1" x14ac:dyDescent="0.2"/>
    <row r="59042" ht="10.199999999999999" hidden="1" x14ac:dyDescent="0.2"/>
    <row r="59043" ht="10.199999999999999" hidden="1" x14ac:dyDescent="0.2"/>
    <row r="59044" ht="10.199999999999999" hidden="1" x14ac:dyDescent="0.2"/>
    <row r="59045" ht="10.199999999999999" hidden="1" x14ac:dyDescent="0.2"/>
    <row r="59046" ht="10.199999999999999" hidden="1" x14ac:dyDescent="0.2"/>
    <row r="59047" ht="10.199999999999999" hidden="1" x14ac:dyDescent="0.2"/>
    <row r="59048" ht="10.199999999999999" hidden="1" x14ac:dyDescent="0.2"/>
    <row r="59049" ht="10.199999999999999" hidden="1" x14ac:dyDescent="0.2"/>
    <row r="59050" ht="10.199999999999999" hidden="1" x14ac:dyDescent="0.2"/>
    <row r="59051" ht="10.199999999999999" hidden="1" x14ac:dyDescent="0.2"/>
    <row r="59052" ht="10.199999999999999" hidden="1" x14ac:dyDescent="0.2"/>
    <row r="59053" ht="10.199999999999999" hidden="1" x14ac:dyDescent="0.2"/>
    <row r="59054" ht="10.199999999999999" hidden="1" x14ac:dyDescent="0.2"/>
    <row r="59055" ht="10.199999999999999" hidden="1" x14ac:dyDescent="0.2"/>
    <row r="59056" ht="10.199999999999999" hidden="1" x14ac:dyDescent="0.2"/>
    <row r="59057" ht="10.199999999999999" hidden="1" x14ac:dyDescent="0.2"/>
    <row r="59058" ht="10.199999999999999" hidden="1" x14ac:dyDescent="0.2"/>
    <row r="59059" ht="10.199999999999999" hidden="1" x14ac:dyDescent="0.2"/>
    <row r="59060" ht="10.199999999999999" hidden="1" x14ac:dyDescent="0.2"/>
    <row r="59061" ht="10.199999999999999" hidden="1" x14ac:dyDescent="0.2"/>
    <row r="59062" ht="10.199999999999999" hidden="1" x14ac:dyDescent="0.2"/>
    <row r="59063" ht="10.199999999999999" hidden="1" x14ac:dyDescent="0.2"/>
    <row r="59064" ht="10.199999999999999" hidden="1" x14ac:dyDescent="0.2"/>
    <row r="59065" ht="10.199999999999999" hidden="1" x14ac:dyDescent="0.2"/>
    <row r="59066" ht="10.199999999999999" hidden="1" x14ac:dyDescent="0.2"/>
    <row r="59067" ht="10.199999999999999" hidden="1" x14ac:dyDescent="0.2"/>
    <row r="59068" ht="10.199999999999999" hidden="1" x14ac:dyDescent="0.2"/>
    <row r="59069" ht="10.199999999999999" hidden="1" x14ac:dyDescent="0.2"/>
    <row r="59070" ht="10.199999999999999" hidden="1" x14ac:dyDescent="0.2"/>
    <row r="59071" ht="10.199999999999999" hidden="1" x14ac:dyDescent="0.2"/>
    <row r="59072" ht="10.199999999999999" hidden="1" x14ac:dyDescent="0.2"/>
    <row r="59073" ht="10.199999999999999" hidden="1" x14ac:dyDescent="0.2"/>
    <row r="59074" ht="10.199999999999999" hidden="1" x14ac:dyDescent="0.2"/>
    <row r="59075" ht="10.199999999999999" hidden="1" x14ac:dyDescent="0.2"/>
    <row r="59076" ht="10.199999999999999" hidden="1" x14ac:dyDescent="0.2"/>
    <row r="59077" ht="10.199999999999999" hidden="1" x14ac:dyDescent="0.2"/>
    <row r="59078" ht="10.199999999999999" hidden="1" x14ac:dyDescent="0.2"/>
    <row r="59079" ht="10.199999999999999" hidden="1" x14ac:dyDescent="0.2"/>
    <row r="59080" ht="10.199999999999999" hidden="1" x14ac:dyDescent="0.2"/>
    <row r="59081" ht="10.199999999999999" hidden="1" x14ac:dyDescent="0.2"/>
    <row r="59082" ht="10.199999999999999" hidden="1" x14ac:dyDescent="0.2"/>
    <row r="59083" ht="10.199999999999999" hidden="1" x14ac:dyDescent="0.2"/>
    <row r="59084" ht="10.199999999999999" hidden="1" x14ac:dyDescent="0.2"/>
    <row r="59085" ht="10.199999999999999" hidden="1" x14ac:dyDescent="0.2"/>
    <row r="59086" ht="10.199999999999999" hidden="1" x14ac:dyDescent="0.2"/>
    <row r="59087" ht="10.199999999999999" hidden="1" x14ac:dyDescent="0.2"/>
    <row r="59088" ht="10.199999999999999" hidden="1" x14ac:dyDescent="0.2"/>
    <row r="59089" ht="10.199999999999999" hidden="1" x14ac:dyDescent="0.2"/>
    <row r="59090" ht="10.199999999999999" hidden="1" x14ac:dyDescent="0.2"/>
    <row r="59091" ht="10.199999999999999" hidden="1" x14ac:dyDescent="0.2"/>
    <row r="59092" ht="10.199999999999999" hidden="1" x14ac:dyDescent="0.2"/>
    <row r="59093" ht="10.199999999999999" hidden="1" x14ac:dyDescent="0.2"/>
    <row r="59094" ht="10.199999999999999" hidden="1" x14ac:dyDescent="0.2"/>
    <row r="59095" ht="10.199999999999999" hidden="1" x14ac:dyDescent="0.2"/>
    <row r="59096" ht="10.199999999999999" hidden="1" x14ac:dyDescent="0.2"/>
    <row r="59097" ht="10.199999999999999" hidden="1" x14ac:dyDescent="0.2"/>
    <row r="59098" ht="10.199999999999999" hidden="1" x14ac:dyDescent="0.2"/>
    <row r="59099" ht="10.199999999999999" hidden="1" x14ac:dyDescent="0.2"/>
    <row r="59100" ht="10.199999999999999" hidden="1" x14ac:dyDescent="0.2"/>
    <row r="59101" ht="10.199999999999999" hidden="1" x14ac:dyDescent="0.2"/>
    <row r="59102" ht="10.199999999999999" hidden="1" x14ac:dyDescent="0.2"/>
    <row r="59103" ht="10.199999999999999" hidden="1" x14ac:dyDescent="0.2"/>
    <row r="59104" ht="10.199999999999999" hidden="1" x14ac:dyDescent="0.2"/>
    <row r="59105" ht="10.199999999999999" hidden="1" x14ac:dyDescent="0.2"/>
    <row r="59106" ht="10.199999999999999" hidden="1" x14ac:dyDescent="0.2"/>
    <row r="59107" ht="10.199999999999999" hidden="1" x14ac:dyDescent="0.2"/>
    <row r="59108" ht="10.199999999999999" hidden="1" x14ac:dyDescent="0.2"/>
    <row r="59109" ht="10.199999999999999" hidden="1" x14ac:dyDescent="0.2"/>
    <row r="59110" ht="10.199999999999999" hidden="1" x14ac:dyDescent="0.2"/>
    <row r="59111" ht="10.199999999999999" hidden="1" x14ac:dyDescent="0.2"/>
    <row r="59112" ht="10.199999999999999" hidden="1" x14ac:dyDescent="0.2"/>
    <row r="59113" ht="10.199999999999999" hidden="1" x14ac:dyDescent="0.2"/>
    <row r="59114" ht="10.199999999999999" hidden="1" x14ac:dyDescent="0.2"/>
    <row r="59115" ht="10.199999999999999" hidden="1" x14ac:dyDescent="0.2"/>
    <row r="59116" ht="10.199999999999999" hidden="1" x14ac:dyDescent="0.2"/>
    <row r="59117" ht="10.199999999999999" hidden="1" x14ac:dyDescent="0.2"/>
    <row r="59118" ht="10.199999999999999" hidden="1" x14ac:dyDescent="0.2"/>
    <row r="59119" ht="10.199999999999999" hidden="1" x14ac:dyDescent="0.2"/>
    <row r="59120" ht="10.199999999999999" hidden="1" x14ac:dyDescent="0.2"/>
    <row r="59121" ht="10.199999999999999" hidden="1" x14ac:dyDescent="0.2"/>
    <row r="59122" ht="10.199999999999999" hidden="1" x14ac:dyDescent="0.2"/>
    <row r="59123" ht="10.199999999999999" hidden="1" x14ac:dyDescent="0.2"/>
    <row r="59124" ht="10.199999999999999" hidden="1" x14ac:dyDescent="0.2"/>
    <row r="59125" ht="10.199999999999999" hidden="1" x14ac:dyDescent="0.2"/>
    <row r="59126" ht="10.199999999999999" hidden="1" x14ac:dyDescent="0.2"/>
    <row r="59127" ht="10.199999999999999" hidden="1" x14ac:dyDescent="0.2"/>
    <row r="59128" ht="10.199999999999999" hidden="1" x14ac:dyDescent="0.2"/>
    <row r="59129" ht="10.199999999999999" hidden="1" x14ac:dyDescent="0.2"/>
    <row r="59130" ht="10.199999999999999" hidden="1" x14ac:dyDescent="0.2"/>
    <row r="59131" ht="10.199999999999999" hidden="1" x14ac:dyDescent="0.2"/>
    <row r="59132" ht="10.199999999999999" hidden="1" x14ac:dyDescent="0.2"/>
    <row r="59133" ht="10.199999999999999" hidden="1" x14ac:dyDescent="0.2"/>
    <row r="59134" ht="10.199999999999999" hidden="1" x14ac:dyDescent="0.2"/>
    <row r="59135" ht="10.199999999999999" hidden="1" x14ac:dyDescent="0.2"/>
    <row r="59136" ht="10.199999999999999" hidden="1" x14ac:dyDescent="0.2"/>
    <row r="59137" ht="10.199999999999999" hidden="1" x14ac:dyDescent="0.2"/>
    <row r="59138" ht="10.199999999999999" hidden="1" x14ac:dyDescent="0.2"/>
    <row r="59139" ht="10.199999999999999" hidden="1" x14ac:dyDescent="0.2"/>
    <row r="59140" ht="10.199999999999999" hidden="1" x14ac:dyDescent="0.2"/>
    <row r="59141" ht="10.199999999999999" hidden="1" x14ac:dyDescent="0.2"/>
    <row r="59142" ht="10.199999999999999" hidden="1" x14ac:dyDescent="0.2"/>
    <row r="59143" ht="10.199999999999999" hidden="1" x14ac:dyDescent="0.2"/>
    <row r="59144" ht="10.199999999999999" hidden="1" x14ac:dyDescent="0.2"/>
    <row r="59145" ht="10.199999999999999" hidden="1" x14ac:dyDescent="0.2"/>
    <row r="59146" ht="10.199999999999999" hidden="1" x14ac:dyDescent="0.2"/>
    <row r="59147" ht="10.199999999999999" hidden="1" x14ac:dyDescent="0.2"/>
    <row r="59148" ht="10.199999999999999" hidden="1" x14ac:dyDescent="0.2"/>
    <row r="59149" ht="10.199999999999999" hidden="1" x14ac:dyDescent="0.2"/>
    <row r="59150" ht="10.199999999999999" hidden="1" x14ac:dyDescent="0.2"/>
    <row r="59151" ht="10.199999999999999" hidden="1" x14ac:dyDescent="0.2"/>
    <row r="59152" ht="10.199999999999999" hidden="1" x14ac:dyDescent="0.2"/>
    <row r="59153" ht="10.199999999999999" hidden="1" x14ac:dyDescent="0.2"/>
    <row r="59154" ht="10.199999999999999" hidden="1" x14ac:dyDescent="0.2"/>
    <row r="59155" ht="10.199999999999999" hidden="1" x14ac:dyDescent="0.2"/>
    <row r="59156" ht="10.199999999999999" hidden="1" x14ac:dyDescent="0.2"/>
    <row r="59157" ht="10.199999999999999" hidden="1" x14ac:dyDescent="0.2"/>
    <row r="59158" ht="10.199999999999999" hidden="1" x14ac:dyDescent="0.2"/>
    <row r="59159" ht="10.199999999999999" hidden="1" x14ac:dyDescent="0.2"/>
    <row r="59160" ht="10.199999999999999" hidden="1" x14ac:dyDescent="0.2"/>
    <row r="59161" ht="10.199999999999999" hidden="1" x14ac:dyDescent="0.2"/>
    <row r="59162" ht="10.199999999999999" hidden="1" x14ac:dyDescent="0.2"/>
    <row r="59163" ht="10.199999999999999" hidden="1" x14ac:dyDescent="0.2"/>
    <row r="59164" ht="10.199999999999999" hidden="1" x14ac:dyDescent="0.2"/>
    <row r="59165" ht="10.199999999999999" hidden="1" x14ac:dyDescent="0.2"/>
    <row r="59166" ht="10.199999999999999" hidden="1" x14ac:dyDescent="0.2"/>
    <row r="59167" ht="10.199999999999999" hidden="1" x14ac:dyDescent="0.2"/>
    <row r="59168" ht="10.199999999999999" hidden="1" x14ac:dyDescent="0.2"/>
    <row r="59169" ht="10.199999999999999" hidden="1" x14ac:dyDescent="0.2"/>
    <row r="59170" ht="10.199999999999999" hidden="1" x14ac:dyDescent="0.2"/>
    <row r="59171" ht="10.199999999999999" hidden="1" x14ac:dyDescent="0.2"/>
    <row r="59172" ht="10.199999999999999" hidden="1" x14ac:dyDescent="0.2"/>
    <row r="59173" ht="10.199999999999999" hidden="1" x14ac:dyDescent="0.2"/>
    <row r="59174" ht="10.199999999999999" hidden="1" x14ac:dyDescent="0.2"/>
    <row r="59175" ht="10.199999999999999" hidden="1" x14ac:dyDescent="0.2"/>
    <row r="59176" ht="10.199999999999999" hidden="1" x14ac:dyDescent="0.2"/>
    <row r="59177" ht="10.199999999999999" hidden="1" x14ac:dyDescent="0.2"/>
    <row r="59178" ht="10.199999999999999" hidden="1" x14ac:dyDescent="0.2"/>
    <row r="59179" ht="10.199999999999999" hidden="1" x14ac:dyDescent="0.2"/>
    <row r="59180" ht="10.199999999999999" hidden="1" x14ac:dyDescent="0.2"/>
    <row r="59181" ht="10.199999999999999" hidden="1" x14ac:dyDescent="0.2"/>
    <row r="59182" ht="10.199999999999999" hidden="1" x14ac:dyDescent="0.2"/>
    <row r="59183" ht="10.199999999999999" hidden="1" x14ac:dyDescent="0.2"/>
    <row r="59184" ht="10.199999999999999" hidden="1" x14ac:dyDescent="0.2"/>
    <row r="59185" ht="10.199999999999999" hidden="1" x14ac:dyDescent="0.2"/>
    <row r="59186" ht="10.199999999999999" hidden="1" x14ac:dyDescent="0.2"/>
    <row r="59187" ht="10.199999999999999" hidden="1" x14ac:dyDescent="0.2"/>
    <row r="59188" ht="10.199999999999999" hidden="1" x14ac:dyDescent="0.2"/>
    <row r="59189" ht="10.199999999999999" hidden="1" x14ac:dyDescent="0.2"/>
    <row r="59190" ht="10.199999999999999" hidden="1" x14ac:dyDescent="0.2"/>
    <row r="59191" ht="10.199999999999999" hidden="1" x14ac:dyDescent="0.2"/>
    <row r="59192" ht="10.199999999999999" hidden="1" x14ac:dyDescent="0.2"/>
    <row r="59193" ht="10.199999999999999" hidden="1" x14ac:dyDescent="0.2"/>
    <row r="59194" ht="10.199999999999999" hidden="1" x14ac:dyDescent="0.2"/>
    <row r="59195" ht="10.199999999999999" hidden="1" x14ac:dyDescent="0.2"/>
    <row r="59196" ht="10.199999999999999" hidden="1" x14ac:dyDescent="0.2"/>
    <row r="59197" ht="10.199999999999999" hidden="1" x14ac:dyDescent="0.2"/>
    <row r="59198" ht="10.199999999999999" hidden="1" x14ac:dyDescent="0.2"/>
    <row r="59199" ht="10.199999999999999" hidden="1" x14ac:dyDescent="0.2"/>
    <row r="59200" ht="10.199999999999999" hidden="1" x14ac:dyDescent="0.2"/>
    <row r="59201" ht="10.199999999999999" hidden="1" x14ac:dyDescent="0.2"/>
    <row r="59202" ht="10.199999999999999" hidden="1" x14ac:dyDescent="0.2"/>
    <row r="59203" ht="10.199999999999999" hidden="1" x14ac:dyDescent="0.2"/>
    <row r="59204" ht="10.199999999999999" hidden="1" x14ac:dyDescent="0.2"/>
    <row r="59205" ht="10.199999999999999" hidden="1" x14ac:dyDescent="0.2"/>
    <row r="59206" ht="10.199999999999999" hidden="1" x14ac:dyDescent="0.2"/>
    <row r="59207" ht="10.199999999999999" hidden="1" x14ac:dyDescent="0.2"/>
    <row r="59208" ht="10.199999999999999" hidden="1" x14ac:dyDescent="0.2"/>
    <row r="59209" ht="10.199999999999999" hidden="1" x14ac:dyDescent="0.2"/>
    <row r="59210" ht="10.199999999999999" hidden="1" x14ac:dyDescent="0.2"/>
    <row r="59211" ht="10.199999999999999" hidden="1" x14ac:dyDescent="0.2"/>
    <row r="59212" ht="10.199999999999999" hidden="1" x14ac:dyDescent="0.2"/>
    <row r="59213" ht="10.199999999999999" hidden="1" x14ac:dyDescent="0.2"/>
    <row r="59214" ht="10.199999999999999" hidden="1" x14ac:dyDescent="0.2"/>
    <row r="59215" ht="10.199999999999999" hidden="1" x14ac:dyDescent="0.2"/>
    <row r="59216" ht="10.199999999999999" hidden="1" x14ac:dyDescent="0.2"/>
    <row r="59217" ht="10.199999999999999" hidden="1" x14ac:dyDescent="0.2"/>
    <row r="59218" ht="10.199999999999999" hidden="1" x14ac:dyDescent="0.2"/>
    <row r="59219" ht="10.199999999999999" hidden="1" x14ac:dyDescent="0.2"/>
    <row r="59220" ht="10.199999999999999" hidden="1" x14ac:dyDescent="0.2"/>
    <row r="59221" ht="10.199999999999999" hidden="1" x14ac:dyDescent="0.2"/>
    <row r="59222" ht="10.199999999999999" hidden="1" x14ac:dyDescent="0.2"/>
    <row r="59223" ht="10.199999999999999" hidden="1" x14ac:dyDescent="0.2"/>
    <row r="59224" ht="10.199999999999999" hidden="1" x14ac:dyDescent="0.2"/>
    <row r="59225" ht="10.199999999999999" hidden="1" x14ac:dyDescent="0.2"/>
    <row r="59226" ht="10.199999999999999" hidden="1" x14ac:dyDescent="0.2"/>
    <row r="59227" ht="10.199999999999999" hidden="1" x14ac:dyDescent="0.2"/>
    <row r="59228" ht="10.199999999999999" hidden="1" x14ac:dyDescent="0.2"/>
    <row r="59229" ht="10.199999999999999" hidden="1" x14ac:dyDescent="0.2"/>
    <row r="59230" ht="10.199999999999999" hidden="1" x14ac:dyDescent="0.2"/>
    <row r="59231" ht="10.199999999999999" hidden="1" x14ac:dyDescent="0.2"/>
    <row r="59232" ht="10.199999999999999" hidden="1" x14ac:dyDescent="0.2"/>
    <row r="59233" ht="10.199999999999999" hidden="1" x14ac:dyDescent="0.2"/>
    <row r="59234" ht="10.199999999999999" hidden="1" x14ac:dyDescent="0.2"/>
    <row r="59235" ht="10.199999999999999" hidden="1" x14ac:dyDescent="0.2"/>
    <row r="59236" ht="10.199999999999999" hidden="1" x14ac:dyDescent="0.2"/>
    <row r="59237" ht="10.199999999999999" hidden="1" x14ac:dyDescent="0.2"/>
    <row r="59238" ht="10.199999999999999" hidden="1" x14ac:dyDescent="0.2"/>
    <row r="59239" ht="10.199999999999999" hidden="1" x14ac:dyDescent="0.2"/>
    <row r="59240" ht="10.199999999999999" hidden="1" x14ac:dyDescent="0.2"/>
    <row r="59241" ht="10.199999999999999" hidden="1" x14ac:dyDescent="0.2"/>
    <row r="59242" ht="10.199999999999999" hidden="1" x14ac:dyDescent="0.2"/>
    <row r="59243" ht="10.199999999999999" hidden="1" x14ac:dyDescent="0.2"/>
    <row r="59244" ht="10.199999999999999" hidden="1" x14ac:dyDescent="0.2"/>
    <row r="59245" ht="10.199999999999999" hidden="1" x14ac:dyDescent="0.2"/>
    <row r="59246" ht="10.199999999999999" hidden="1" x14ac:dyDescent="0.2"/>
    <row r="59247" ht="10.199999999999999" hidden="1" x14ac:dyDescent="0.2"/>
    <row r="59248" ht="10.199999999999999" hidden="1" x14ac:dyDescent="0.2"/>
    <row r="59249" ht="10.199999999999999" hidden="1" x14ac:dyDescent="0.2"/>
    <row r="59250" ht="10.199999999999999" hidden="1" x14ac:dyDescent="0.2"/>
    <row r="59251" ht="10.199999999999999" hidden="1" x14ac:dyDescent="0.2"/>
    <row r="59252" ht="10.199999999999999" hidden="1" x14ac:dyDescent="0.2"/>
    <row r="59253" ht="10.199999999999999" hidden="1" x14ac:dyDescent="0.2"/>
    <row r="59254" ht="10.199999999999999" hidden="1" x14ac:dyDescent="0.2"/>
    <row r="59255" ht="10.199999999999999" hidden="1" x14ac:dyDescent="0.2"/>
    <row r="59256" ht="10.199999999999999" hidden="1" x14ac:dyDescent="0.2"/>
    <row r="59257" ht="10.199999999999999" hidden="1" x14ac:dyDescent="0.2"/>
    <row r="59258" ht="10.199999999999999" hidden="1" x14ac:dyDescent="0.2"/>
    <row r="59259" ht="10.199999999999999" hidden="1" x14ac:dyDescent="0.2"/>
    <row r="59260" ht="10.199999999999999" hidden="1" x14ac:dyDescent="0.2"/>
    <row r="59261" ht="10.199999999999999" hidden="1" x14ac:dyDescent="0.2"/>
    <row r="59262" ht="10.199999999999999" hidden="1" x14ac:dyDescent="0.2"/>
    <row r="59263" ht="10.199999999999999" hidden="1" x14ac:dyDescent="0.2"/>
    <row r="59264" ht="10.199999999999999" hidden="1" x14ac:dyDescent="0.2"/>
    <row r="59265" ht="10.199999999999999" hidden="1" x14ac:dyDescent="0.2"/>
    <row r="59266" ht="10.199999999999999" hidden="1" x14ac:dyDescent="0.2"/>
    <row r="59267" ht="10.199999999999999" hidden="1" x14ac:dyDescent="0.2"/>
    <row r="59268" ht="10.199999999999999" hidden="1" x14ac:dyDescent="0.2"/>
    <row r="59269" ht="10.199999999999999" hidden="1" x14ac:dyDescent="0.2"/>
    <row r="59270" ht="10.199999999999999" hidden="1" x14ac:dyDescent="0.2"/>
    <row r="59271" ht="10.199999999999999" hidden="1" x14ac:dyDescent="0.2"/>
    <row r="59272" ht="10.199999999999999" hidden="1" x14ac:dyDescent="0.2"/>
    <row r="59273" ht="10.199999999999999" hidden="1" x14ac:dyDescent="0.2"/>
    <row r="59274" ht="10.199999999999999" hidden="1" x14ac:dyDescent="0.2"/>
    <row r="59275" ht="10.199999999999999" hidden="1" x14ac:dyDescent="0.2"/>
    <row r="59276" ht="10.199999999999999" hidden="1" x14ac:dyDescent="0.2"/>
    <row r="59277" ht="10.199999999999999" hidden="1" x14ac:dyDescent="0.2"/>
    <row r="59278" ht="10.199999999999999" hidden="1" x14ac:dyDescent="0.2"/>
    <row r="59279" ht="10.199999999999999" hidden="1" x14ac:dyDescent="0.2"/>
    <row r="59280" ht="10.199999999999999" hidden="1" x14ac:dyDescent="0.2"/>
    <row r="59281" ht="10.199999999999999" hidden="1" x14ac:dyDescent="0.2"/>
    <row r="59282" ht="10.199999999999999" hidden="1" x14ac:dyDescent="0.2"/>
    <row r="59283" ht="10.199999999999999" hidden="1" x14ac:dyDescent="0.2"/>
    <row r="59284" ht="10.199999999999999" hidden="1" x14ac:dyDescent="0.2"/>
    <row r="59285" ht="10.199999999999999" hidden="1" x14ac:dyDescent="0.2"/>
    <row r="59286" ht="10.199999999999999" hidden="1" x14ac:dyDescent="0.2"/>
    <row r="59287" ht="10.199999999999999" hidden="1" x14ac:dyDescent="0.2"/>
    <row r="59288" ht="10.199999999999999" hidden="1" x14ac:dyDescent="0.2"/>
    <row r="59289" ht="10.199999999999999" hidden="1" x14ac:dyDescent="0.2"/>
    <row r="59290" ht="10.199999999999999" hidden="1" x14ac:dyDescent="0.2"/>
    <row r="59291" ht="10.199999999999999" hidden="1" x14ac:dyDescent="0.2"/>
    <row r="59292" ht="10.199999999999999" hidden="1" x14ac:dyDescent="0.2"/>
    <row r="59293" ht="10.199999999999999" hidden="1" x14ac:dyDescent="0.2"/>
    <row r="59294" ht="10.199999999999999" hidden="1" x14ac:dyDescent="0.2"/>
    <row r="59295" ht="10.199999999999999" hidden="1" x14ac:dyDescent="0.2"/>
    <row r="59296" ht="10.199999999999999" hidden="1" x14ac:dyDescent="0.2"/>
    <row r="59297" ht="10.199999999999999" hidden="1" x14ac:dyDescent="0.2"/>
    <row r="59298" ht="10.199999999999999" hidden="1" x14ac:dyDescent="0.2"/>
    <row r="59299" ht="10.199999999999999" hidden="1" x14ac:dyDescent="0.2"/>
    <row r="59300" ht="10.199999999999999" hidden="1" x14ac:dyDescent="0.2"/>
    <row r="59301" ht="10.199999999999999" hidden="1" x14ac:dyDescent="0.2"/>
    <row r="59302" ht="10.199999999999999" hidden="1" x14ac:dyDescent="0.2"/>
    <row r="59303" ht="10.199999999999999" hidden="1" x14ac:dyDescent="0.2"/>
    <row r="59304" ht="10.199999999999999" hidden="1" x14ac:dyDescent="0.2"/>
    <row r="59305" ht="10.199999999999999" hidden="1" x14ac:dyDescent="0.2"/>
    <row r="59306" ht="10.199999999999999" hidden="1" x14ac:dyDescent="0.2"/>
    <row r="59307" ht="10.199999999999999" hidden="1" x14ac:dyDescent="0.2"/>
    <row r="59308" ht="10.199999999999999" hidden="1" x14ac:dyDescent="0.2"/>
    <row r="59309" ht="10.199999999999999" hidden="1" x14ac:dyDescent="0.2"/>
    <row r="59310" ht="10.199999999999999" hidden="1" x14ac:dyDescent="0.2"/>
    <row r="59311" ht="10.199999999999999" hidden="1" x14ac:dyDescent="0.2"/>
    <row r="59312" ht="10.199999999999999" hidden="1" x14ac:dyDescent="0.2"/>
    <row r="59313" ht="10.199999999999999" hidden="1" x14ac:dyDescent="0.2"/>
    <row r="59314" ht="10.199999999999999" hidden="1" x14ac:dyDescent="0.2"/>
    <row r="59315" ht="10.199999999999999" hidden="1" x14ac:dyDescent="0.2"/>
    <row r="59316" ht="10.199999999999999" hidden="1" x14ac:dyDescent="0.2"/>
    <row r="59317" ht="10.199999999999999" hidden="1" x14ac:dyDescent="0.2"/>
    <row r="59318" ht="10.199999999999999" hidden="1" x14ac:dyDescent="0.2"/>
    <row r="59319" ht="10.199999999999999" hidden="1" x14ac:dyDescent="0.2"/>
    <row r="59320" ht="10.199999999999999" hidden="1" x14ac:dyDescent="0.2"/>
    <row r="59321" ht="10.199999999999999" hidden="1" x14ac:dyDescent="0.2"/>
    <row r="59322" ht="10.199999999999999" hidden="1" x14ac:dyDescent="0.2"/>
    <row r="59323" ht="10.199999999999999" hidden="1" x14ac:dyDescent="0.2"/>
    <row r="59324" ht="10.199999999999999" hidden="1" x14ac:dyDescent="0.2"/>
    <row r="59325" ht="10.199999999999999" hidden="1" x14ac:dyDescent="0.2"/>
    <row r="59326" ht="10.199999999999999" hidden="1" x14ac:dyDescent="0.2"/>
    <row r="59327" ht="10.199999999999999" hidden="1" x14ac:dyDescent="0.2"/>
    <row r="59328" ht="10.199999999999999" hidden="1" x14ac:dyDescent="0.2"/>
    <row r="59329" ht="10.199999999999999" hidden="1" x14ac:dyDescent="0.2"/>
    <row r="59330" ht="10.199999999999999" hidden="1" x14ac:dyDescent="0.2"/>
    <row r="59331" ht="10.199999999999999" hidden="1" x14ac:dyDescent="0.2"/>
    <row r="59332" ht="10.199999999999999" hidden="1" x14ac:dyDescent="0.2"/>
    <row r="59333" ht="10.199999999999999" hidden="1" x14ac:dyDescent="0.2"/>
    <row r="59334" ht="10.199999999999999" hidden="1" x14ac:dyDescent="0.2"/>
    <row r="59335" ht="10.199999999999999" hidden="1" x14ac:dyDescent="0.2"/>
    <row r="59336" ht="10.199999999999999" hidden="1" x14ac:dyDescent="0.2"/>
    <row r="59337" ht="10.199999999999999" hidden="1" x14ac:dyDescent="0.2"/>
    <row r="59338" ht="10.199999999999999" hidden="1" x14ac:dyDescent="0.2"/>
    <row r="59339" ht="10.199999999999999" hidden="1" x14ac:dyDescent="0.2"/>
    <row r="59340" ht="10.199999999999999" hidden="1" x14ac:dyDescent="0.2"/>
    <row r="59341" ht="10.199999999999999" hidden="1" x14ac:dyDescent="0.2"/>
    <row r="59342" ht="10.199999999999999" hidden="1" x14ac:dyDescent="0.2"/>
    <row r="59343" ht="10.199999999999999" hidden="1" x14ac:dyDescent="0.2"/>
    <row r="59344" ht="10.199999999999999" hidden="1" x14ac:dyDescent="0.2"/>
    <row r="59345" ht="10.199999999999999" hidden="1" x14ac:dyDescent="0.2"/>
    <row r="59346" ht="10.199999999999999" hidden="1" x14ac:dyDescent="0.2"/>
    <row r="59347" ht="10.199999999999999" hidden="1" x14ac:dyDescent="0.2"/>
    <row r="59348" ht="10.199999999999999" hidden="1" x14ac:dyDescent="0.2"/>
    <row r="59349" ht="10.199999999999999" hidden="1" x14ac:dyDescent="0.2"/>
    <row r="59350" ht="10.199999999999999" hidden="1" x14ac:dyDescent="0.2"/>
    <row r="59351" ht="10.199999999999999" hidden="1" x14ac:dyDescent="0.2"/>
    <row r="59352" ht="10.199999999999999" hidden="1" x14ac:dyDescent="0.2"/>
    <row r="59353" ht="10.199999999999999" hidden="1" x14ac:dyDescent="0.2"/>
    <row r="59354" ht="10.199999999999999" hidden="1" x14ac:dyDescent="0.2"/>
    <row r="59355" ht="10.199999999999999" hidden="1" x14ac:dyDescent="0.2"/>
    <row r="59356" ht="10.199999999999999" hidden="1" x14ac:dyDescent="0.2"/>
    <row r="59357" ht="10.199999999999999" hidden="1" x14ac:dyDescent="0.2"/>
    <row r="59358" ht="10.199999999999999" hidden="1" x14ac:dyDescent="0.2"/>
    <row r="59359" ht="10.199999999999999" hidden="1" x14ac:dyDescent="0.2"/>
    <row r="59360" ht="10.199999999999999" hidden="1" x14ac:dyDescent="0.2"/>
    <row r="59361" ht="10.199999999999999" hidden="1" x14ac:dyDescent="0.2"/>
    <row r="59362" ht="10.199999999999999" hidden="1" x14ac:dyDescent="0.2"/>
    <row r="59363" ht="10.199999999999999" hidden="1" x14ac:dyDescent="0.2"/>
    <row r="59364" ht="10.199999999999999" hidden="1" x14ac:dyDescent="0.2"/>
    <row r="59365" ht="10.199999999999999" hidden="1" x14ac:dyDescent="0.2"/>
    <row r="59366" ht="10.199999999999999" hidden="1" x14ac:dyDescent="0.2"/>
    <row r="59367" ht="10.199999999999999" hidden="1" x14ac:dyDescent="0.2"/>
    <row r="59368" ht="10.199999999999999" hidden="1" x14ac:dyDescent="0.2"/>
    <row r="59369" ht="10.199999999999999" hidden="1" x14ac:dyDescent="0.2"/>
    <row r="59370" ht="10.199999999999999" hidden="1" x14ac:dyDescent="0.2"/>
    <row r="59371" ht="10.199999999999999" hidden="1" x14ac:dyDescent="0.2"/>
    <row r="59372" ht="10.199999999999999" hidden="1" x14ac:dyDescent="0.2"/>
    <row r="59373" ht="10.199999999999999" hidden="1" x14ac:dyDescent="0.2"/>
    <row r="59374" ht="10.199999999999999" hidden="1" x14ac:dyDescent="0.2"/>
    <row r="59375" ht="10.199999999999999" hidden="1" x14ac:dyDescent="0.2"/>
    <row r="59376" ht="10.199999999999999" hidden="1" x14ac:dyDescent="0.2"/>
    <row r="59377" ht="10.199999999999999" hidden="1" x14ac:dyDescent="0.2"/>
    <row r="59378" ht="10.199999999999999" hidden="1" x14ac:dyDescent="0.2"/>
    <row r="59379" ht="10.199999999999999" hidden="1" x14ac:dyDescent="0.2"/>
    <row r="59380" ht="10.199999999999999" hidden="1" x14ac:dyDescent="0.2"/>
    <row r="59381" ht="10.199999999999999" hidden="1" x14ac:dyDescent="0.2"/>
    <row r="59382" ht="10.199999999999999" hidden="1" x14ac:dyDescent="0.2"/>
    <row r="59383" ht="10.199999999999999" hidden="1" x14ac:dyDescent="0.2"/>
    <row r="59384" ht="10.199999999999999" hidden="1" x14ac:dyDescent="0.2"/>
    <row r="59385" ht="10.199999999999999" hidden="1" x14ac:dyDescent="0.2"/>
    <row r="59386" ht="10.199999999999999" hidden="1" x14ac:dyDescent="0.2"/>
    <row r="59387" ht="10.199999999999999" hidden="1" x14ac:dyDescent="0.2"/>
    <row r="59388" ht="10.199999999999999" hidden="1" x14ac:dyDescent="0.2"/>
    <row r="59389" ht="10.199999999999999" hidden="1" x14ac:dyDescent="0.2"/>
    <row r="59390" ht="10.199999999999999" hidden="1" x14ac:dyDescent="0.2"/>
    <row r="59391" ht="10.199999999999999" hidden="1" x14ac:dyDescent="0.2"/>
    <row r="59392" ht="10.199999999999999" hidden="1" x14ac:dyDescent="0.2"/>
    <row r="59393" ht="10.199999999999999" hidden="1" x14ac:dyDescent="0.2"/>
    <row r="59394" ht="10.199999999999999" hidden="1" x14ac:dyDescent="0.2"/>
    <row r="59395" ht="10.199999999999999" hidden="1" x14ac:dyDescent="0.2"/>
    <row r="59396" ht="10.199999999999999" hidden="1" x14ac:dyDescent="0.2"/>
    <row r="59397" ht="10.199999999999999" hidden="1" x14ac:dyDescent="0.2"/>
    <row r="59398" ht="10.199999999999999" hidden="1" x14ac:dyDescent="0.2"/>
    <row r="59399" ht="10.199999999999999" hidden="1" x14ac:dyDescent="0.2"/>
    <row r="59400" ht="10.199999999999999" hidden="1" x14ac:dyDescent="0.2"/>
    <row r="59401" ht="10.199999999999999" hidden="1" x14ac:dyDescent="0.2"/>
    <row r="59402" ht="10.199999999999999" hidden="1" x14ac:dyDescent="0.2"/>
    <row r="59403" ht="10.199999999999999" hidden="1" x14ac:dyDescent="0.2"/>
    <row r="59404" ht="10.199999999999999" hidden="1" x14ac:dyDescent="0.2"/>
    <row r="59405" ht="10.199999999999999" hidden="1" x14ac:dyDescent="0.2"/>
    <row r="59406" ht="10.199999999999999" hidden="1" x14ac:dyDescent="0.2"/>
    <row r="59407" ht="10.199999999999999" hidden="1" x14ac:dyDescent="0.2"/>
    <row r="59408" ht="10.199999999999999" hidden="1" x14ac:dyDescent="0.2"/>
    <row r="59409" ht="10.199999999999999" hidden="1" x14ac:dyDescent="0.2"/>
    <row r="59410" ht="10.199999999999999" hidden="1" x14ac:dyDescent="0.2"/>
    <row r="59411" ht="10.199999999999999" hidden="1" x14ac:dyDescent="0.2"/>
    <row r="59412" ht="10.199999999999999" hidden="1" x14ac:dyDescent="0.2"/>
    <row r="59413" ht="10.199999999999999" hidden="1" x14ac:dyDescent="0.2"/>
    <row r="59414" ht="10.199999999999999" hidden="1" x14ac:dyDescent="0.2"/>
    <row r="59415" ht="10.199999999999999" hidden="1" x14ac:dyDescent="0.2"/>
    <row r="59416" ht="10.199999999999999" hidden="1" x14ac:dyDescent="0.2"/>
    <row r="59417" ht="10.199999999999999" hidden="1" x14ac:dyDescent="0.2"/>
    <row r="59418" ht="10.199999999999999" hidden="1" x14ac:dyDescent="0.2"/>
    <row r="59419" ht="10.199999999999999" hidden="1" x14ac:dyDescent="0.2"/>
    <row r="59420" ht="10.199999999999999" hidden="1" x14ac:dyDescent="0.2"/>
    <row r="59421" ht="10.199999999999999" hidden="1" x14ac:dyDescent="0.2"/>
    <row r="59422" ht="10.199999999999999" hidden="1" x14ac:dyDescent="0.2"/>
    <row r="59423" ht="10.199999999999999" hidden="1" x14ac:dyDescent="0.2"/>
    <row r="59424" ht="10.199999999999999" hidden="1" x14ac:dyDescent="0.2"/>
    <row r="59425" ht="10.199999999999999" hidden="1" x14ac:dyDescent="0.2"/>
    <row r="59426" ht="10.199999999999999" hidden="1" x14ac:dyDescent="0.2"/>
    <row r="59427" ht="10.199999999999999" hidden="1" x14ac:dyDescent="0.2"/>
    <row r="59428" ht="10.199999999999999" hidden="1" x14ac:dyDescent="0.2"/>
    <row r="59429" ht="10.199999999999999" hidden="1" x14ac:dyDescent="0.2"/>
    <row r="59430" ht="10.199999999999999" hidden="1" x14ac:dyDescent="0.2"/>
    <row r="59431" ht="10.199999999999999" hidden="1" x14ac:dyDescent="0.2"/>
    <row r="59432" ht="10.199999999999999" hidden="1" x14ac:dyDescent="0.2"/>
    <row r="59433" ht="10.199999999999999" hidden="1" x14ac:dyDescent="0.2"/>
    <row r="59434" ht="10.199999999999999" hidden="1" x14ac:dyDescent="0.2"/>
    <row r="59435" ht="10.199999999999999" hidden="1" x14ac:dyDescent="0.2"/>
    <row r="59436" ht="10.199999999999999" hidden="1" x14ac:dyDescent="0.2"/>
    <row r="59437" ht="10.199999999999999" hidden="1" x14ac:dyDescent="0.2"/>
    <row r="59438" ht="10.199999999999999" hidden="1" x14ac:dyDescent="0.2"/>
    <row r="59439" ht="10.199999999999999" hidden="1" x14ac:dyDescent="0.2"/>
    <row r="59440" ht="10.199999999999999" hidden="1" x14ac:dyDescent="0.2"/>
    <row r="59441" ht="10.199999999999999" hidden="1" x14ac:dyDescent="0.2"/>
    <row r="59442" ht="10.199999999999999" hidden="1" x14ac:dyDescent="0.2"/>
    <row r="59443" ht="10.199999999999999" hidden="1" x14ac:dyDescent="0.2"/>
    <row r="59444" ht="10.199999999999999" hidden="1" x14ac:dyDescent="0.2"/>
    <row r="59445" ht="10.199999999999999" hidden="1" x14ac:dyDescent="0.2"/>
    <row r="59446" ht="10.199999999999999" hidden="1" x14ac:dyDescent="0.2"/>
    <row r="59447" ht="10.199999999999999" hidden="1" x14ac:dyDescent="0.2"/>
    <row r="59448" ht="10.199999999999999" hidden="1" x14ac:dyDescent="0.2"/>
    <row r="59449" ht="10.199999999999999" hidden="1" x14ac:dyDescent="0.2"/>
    <row r="59450" ht="10.199999999999999" hidden="1" x14ac:dyDescent="0.2"/>
    <row r="59451" ht="10.199999999999999" hidden="1" x14ac:dyDescent="0.2"/>
    <row r="59452" ht="10.199999999999999" hidden="1" x14ac:dyDescent="0.2"/>
    <row r="59453" ht="10.199999999999999" hidden="1" x14ac:dyDescent="0.2"/>
    <row r="59454" ht="10.199999999999999" hidden="1" x14ac:dyDescent="0.2"/>
    <row r="59455" ht="10.199999999999999" hidden="1" x14ac:dyDescent="0.2"/>
    <row r="59456" ht="10.199999999999999" hidden="1" x14ac:dyDescent="0.2"/>
    <row r="59457" ht="10.199999999999999" hidden="1" x14ac:dyDescent="0.2"/>
    <row r="59458" ht="10.199999999999999" hidden="1" x14ac:dyDescent="0.2"/>
    <row r="59459" ht="10.199999999999999" hidden="1" x14ac:dyDescent="0.2"/>
    <row r="59460" ht="10.199999999999999" hidden="1" x14ac:dyDescent="0.2"/>
    <row r="59461" ht="10.199999999999999" hidden="1" x14ac:dyDescent="0.2"/>
    <row r="59462" ht="10.199999999999999" hidden="1" x14ac:dyDescent="0.2"/>
    <row r="59463" ht="10.199999999999999" hidden="1" x14ac:dyDescent="0.2"/>
    <row r="59464" ht="10.199999999999999" hidden="1" x14ac:dyDescent="0.2"/>
    <row r="59465" ht="10.199999999999999" hidden="1" x14ac:dyDescent="0.2"/>
    <row r="59466" ht="10.199999999999999" hidden="1" x14ac:dyDescent="0.2"/>
    <row r="59467" ht="10.199999999999999" hidden="1" x14ac:dyDescent="0.2"/>
    <row r="59468" ht="10.199999999999999" hidden="1" x14ac:dyDescent="0.2"/>
    <row r="59469" ht="10.199999999999999" hidden="1" x14ac:dyDescent="0.2"/>
    <row r="59470" ht="10.199999999999999" hidden="1" x14ac:dyDescent="0.2"/>
    <row r="59471" ht="10.199999999999999" hidden="1" x14ac:dyDescent="0.2"/>
    <row r="59472" ht="10.199999999999999" hidden="1" x14ac:dyDescent="0.2"/>
    <row r="59473" ht="10.199999999999999" hidden="1" x14ac:dyDescent="0.2"/>
    <row r="59474" ht="10.199999999999999" hidden="1" x14ac:dyDescent="0.2"/>
    <row r="59475" ht="10.199999999999999" hidden="1" x14ac:dyDescent="0.2"/>
    <row r="59476" ht="10.199999999999999" hidden="1" x14ac:dyDescent="0.2"/>
    <row r="59477" ht="10.199999999999999" hidden="1" x14ac:dyDescent="0.2"/>
    <row r="59478" ht="10.199999999999999" hidden="1" x14ac:dyDescent="0.2"/>
    <row r="59479" ht="10.199999999999999" hidden="1" x14ac:dyDescent="0.2"/>
    <row r="59480" ht="10.199999999999999" hidden="1" x14ac:dyDescent="0.2"/>
    <row r="59481" ht="10.199999999999999" hidden="1" x14ac:dyDescent="0.2"/>
    <row r="59482" ht="10.199999999999999" hidden="1" x14ac:dyDescent="0.2"/>
    <row r="59483" ht="10.199999999999999" hidden="1" x14ac:dyDescent="0.2"/>
    <row r="59484" ht="10.199999999999999" hidden="1" x14ac:dyDescent="0.2"/>
    <row r="59485" ht="10.199999999999999" hidden="1" x14ac:dyDescent="0.2"/>
    <row r="59486" ht="10.199999999999999" hidden="1" x14ac:dyDescent="0.2"/>
    <row r="59487" ht="10.199999999999999" hidden="1" x14ac:dyDescent="0.2"/>
    <row r="59488" ht="10.199999999999999" hidden="1" x14ac:dyDescent="0.2"/>
    <row r="59489" ht="10.199999999999999" hidden="1" x14ac:dyDescent="0.2"/>
    <row r="59490" ht="10.199999999999999" hidden="1" x14ac:dyDescent="0.2"/>
    <row r="59491" ht="10.199999999999999" hidden="1" x14ac:dyDescent="0.2"/>
    <row r="59492" ht="10.199999999999999" hidden="1" x14ac:dyDescent="0.2"/>
    <row r="59493" ht="10.199999999999999" hidden="1" x14ac:dyDescent="0.2"/>
    <row r="59494" ht="10.199999999999999" hidden="1" x14ac:dyDescent="0.2"/>
    <row r="59495" ht="10.199999999999999" hidden="1" x14ac:dyDescent="0.2"/>
    <row r="59496" ht="10.199999999999999" hidden="1" x14ac:dyDescent="0.2"/>
    <row r="59497" ht="10.199999999999999" hidden="1" x14ac:dyDescent="0.2"/>
    <row r="59498" ht="10.199999999999999" hidden="1" x14ac:dyDescent="0.2"/>
    <row r="59499" ht="10.199999999999999" hidden="1" x14ac:dyDescent="0.2"/>
    <row r="59500" ht="10.199999999999999" hidden="1" x14ac:dyDescent="0.2"/>
    <row r="59501" ht="10.199999999999999" hidden="1" x14ac:dyDescent="0.2"/>
    <row r="59502" ht="10.199999999999999" hidden="1" x14ac:dyDescent="0.2"/>
    <row r="59503" ht="10.199999999999999" hidden="1" x14ac:dyDescent="0.2"/>
    <row r="59504" ht="10.199999999999999" hidden="1" x14ac:dyDescent="0.2"/>
    <row r="59505" ht="10.199999999999999" hidden="1" x14ac:dyDescent="0.2"/>
    <row r="59506" ht="10.199999999999999" hidden="1" x14ac:dyDescent="0.2"/>
    <row r="59507" ht="10.199999999999999" hidden="1" x14ac:dyDescent="0.2"/>
    <row r="59508" ht="10.199999999999999" hidden="1" x14ac:dyDescent="0.2"/>
    <row r="59509" ht="10.199999999999999" hidden="1" x14ac:dyDescent="0.2"/>
    <row r="59510" ht="10.199999999999999" hidden="1" x14ac:dyDescent="0.2"/>
    <row r="59511" ht="10.199999999999999" hidden="1" x14ac:dyDescent="0.2"/>
    <row r="59512" ht="10.199999999999999" hidden="1" x14ac:dyDescent="0.2"/>
    <row r="59513" ht="10.199999999999999" hidden="1" x14ac:dyDescent="0.2"/>
    <row r="59514" ht="10.199999999999999" hidden="1" x14ac:dyDescent="0.2"/>
    <row r="59515" ht="10.199999999999999" hidden="1" x14ac:dyDescent="0.2"/>
    <row r="59516" ht="10.199999999999999" hidden="1" x14ac:dyDescent="0.2"/>
    <row r="59517" ht="10.199999999999999" hidden="1" x14ac:dyDescent="0.2"/>
    <row r="59518" ht="10.199999999999999" hidden="1" x14ac:dyDescent="0.2"/>
    <row r="59519" ht="10.199999999999999" hidden="1" x14ac:dyDescent="0.2"/>
    <row r="59520" ht="10.199999999999999" hidden="1" x14ac:dyDescent="0.2"/>
    <row r="59521" ht="10.199999999999999" hidden="1" x14ac:dyDescent="0.2"/>
    <row r="59522" ht="10.199999999999999" hidden="1" x14ac:dyDescent="0.2"/>
    <row r="59523" ht="10.199999999999999" hidden="1" x14ac:dyDescent="0.2"/>
    <row r="59524" ht="10.199999999999999" hidden="1" x14ac:dyDescent="0.2"/>
    <row r="59525" ht="10.199999999999999" hidden="1" x14ac:dyDescent="0.2"/>
    <row r="59526" ht="10.199999999999999" hidden="1" x14ac:dyDescent="0.2"/>
    <row r="59527" ht="10.199999999999999" hidden="1" x14ac:dyDescent="0.2"/>
    <row r="59528" ht="10.199999999999999" hidden="1" x14ac:dyDescent="0.2"/>
    <row r="59529" ht="10.199999999999999" hidden="1" x14ac:dyDescent="0.2"/>
    <row r="59530" ht="10.199999999999999" hidden="1" x14ac:dyDescent="0.2"/>
    <row r="59531" ht="10.199999999999999" hidden="1" x14ac:dyDescent="0.2"/>
    <row r="59532" ht="10.199999999999999" hidden="1" x14ac:dyDescent="0.2"/>
    <row r="59533" ht="10.199999999999999" hidden="1" x14ac:dyDescent="0.2"/>
    <row r="59534" ht="10.199999999999999" hidden="1" x14ac:dyDescent="0.2"/>
    <row r="59535" ht="10.199999999999999" hidden="1" x14ac:dyDescent="0.2"/>
    <row r="59536" ht="10.199999999999999" hidden="1" x14ac:dyDescent="0.2"/>
    <row r="59537" ht="10.199999999999999" hidden="1" x14ac:dyDescent="0.2"/>
    <row r="59538" ht="10.199999999999999" hidden="1" x14ac:dyDescent="0.2"/>
    <row r="59539" ht="10.199999999999999" hidden="1" x14ac:dyDescent="0.2"/>
    <row r="59540" ht="10.199999999999999" hidden="1" x14ac:dyDescent="0.2"/>
    <row r="59541" ht="10.199999999999999" hidden="1" x14ac:dyDescent="0.2"/>
    <row r="59542" ht="10.199999999999999" hidden="1" x14ac:dyDescent="0.2"/>
    <row r="59543" ht="10.199999999999999" hidden="1" x14ac:dyDescent="0.2"/>
    <row r="59544" ht="10.199999999999999" hidden="1" x14ac:dyDescent="0.2"/>
    <row r="59545" ht="10.199999999999999" hidden="1" x14ac:dyDescent="0.2"/>
    <row r="59546" ht="10.199999999999999" hidden="1" x14ac:dyDescent="0.2"/>
    <row r="59547" ht="10.199999999999999" hidden="1" x14ac:dyDescent="0.2"/>
    <row r="59548" ht="10.199999999999999" hidden="1" x14ac:dyDescent="0.2"/>
    <row r="59549" ht="10.199999999999999" hidden="1" x14ac:dyDescent="0.2"/>
    <row r="59550" ht="10.199999999999999" hidden="1" x14ac:dyDescent="0.2"/>
    <row r="59551" ht="10.199999999999999" hidden="1" x14ac:dyDescent="0.2"/>
    <row r="59552" ht="10.199999999999999" hidden="1" x14ac:dyDescent="0.2"/>
    <row r="59553" ht="10.199999999999999" hidden="1" x14ac:dyDescent="0.2"/>
    <row r="59554" ht="10.199999999999999" hidden="1" x14ac:dyDescent="0.2"/>
    <row r="59555" ht="10.199999999999999" hidden="1" x14ac:dyDescent="0.2"/>
    <row r="59556" ht="10.199999999999999" hidden="1" x14ac:dyDescent="0.2"/>
    <row r="59557" ht="10.199999999999999" hidden="1" x14ac:dyDescent="0.2"/>
    <row r="59558" ht="10.199999999999999" hidden="1" x14ac:dyDescent="0.2"/>
    <row r="59559" ht="10.199999999999999" hidden="1" x14ac:dyDescent="0.2"/>
    <row r="59560" ht="10.199999999999999" hidden="1" x14ac:dyDescent="0.2"/>
    <row r="59561" ht="10.199999999999999" hidden="1" x14ac:dyDescent="0.2"/>
    <row r="59562" ht="10.199999999999999" hidden="1" x14ac:dyDescent="0.2"/>
    <row r="59563" ht="10.199999999999999" hidden="1" x14ac:dyDescent="0.2"/>
    <row r="59564" ht="10.199999999999999" hidden="1" x14ac:dyDescent="0.2"/>
    <row r="59565" ht="10.199999999999999" hidden="1" x14ac:dyDescent="0.2"/>
    <row r="59566" ht="10.199999999999999" hidden="1" x14ac:dyDescent="0.2"/>
    <row r="59567" ht="10.199999999999999" hidden="1" x14ac:dyDescent="0.2"/>
    <row r="59568" ht="10.199999999999999" hidden="1" x14ac:dyDescent="0.2"/>
    <row r="59569" ht="10.199999999999999" hidden="1" x14ac:dyDescent="0.2"/>
    <row r="59570" ht="10.199999999999999" hidden="1" x14ac:dyDescent="0.2"/>
    <row r="59571" ht="10.199999999999999" hidden="1" x14ac:dyDescent="0.2"/>
    <row r="59572" ht="10.199999999999999" hidden="1" x14ac:dyDescent="0.2"/>
    <row r="59573" ht="10.199999999999999" hidden="1" x14ac:dyDescent="0.2"/>
    <row r="59574" ht="10.199999999999999" hidden="1" x14ac:dyDescent="0.2"/>
    <row r="59575" ht="10.199999999999999" hidden="1" x14ac:dyDescent="0.2"/>
    <row r="59576" ht="10.199999999999999" hidden="1" x14ac:dyDescent="0.2"/>
    <row r="59577" ht="10.199999999999999" hidden="1" x14ac:dyDescent="0.2"/>
    <row r="59578" ht="10.199999999999999" hidden="1" x14ac:dyDescent="0.2"/>
    <row r="59579" ht="10.199999999999999" hidden="1" x14ac:dyDescent="0.2"/>
    <row r="59580" ht="10.199999999999999" hidden="1" x14ac:dyDescent="0.2"/>
    <row r="59581" ht="10.199999999999999" hidden="1" x14ac:dyDescent="0.2"/>
    <row r="59582" ht="10.199999999999999" hidden="1" x14ac:dyDescent="0.2"/>
    <row r="59583" ht="10.199999999999999" hidden="1" x14ac:dyDescent="0.2"/>
    <row r="59584" ht="10.199999999999999" hidden="1" x14ac:dyDescent="0.2"/>
    <row r="59585" ht="10.199999999999999" hidden="1" x14ac:dyDescent="0.2"/>
    <row r="59586" ht="10.199999999999999" hidden="1" x14ac:dyDescent="0.2"/>
    <row r="59587" ht="10.199999999999999" hidden="1" x14ac:dyDescent="0.2"/>
    <row r="59588" ht="10.199999999999999" hidden="1" x14ac:dyDescent="0.2"/>
    <row r="59589" ht="10.199999999999999" hidden="1" x14ac:dyDescent="0.2"/>
    <row r="59590" ht="10.199999999999999" hidden="1" x14ac:dyDescent="0.2"/>
    <row r="59591" ht="10.199999999999999" hidden="1" x14ac:dyDescent="0.2"/>
    <row r="59592" ht="10.199999999999999" hidden="1" x14ac:dyDescent="0.2"/>
    <row r="59593" ht="10.199999999999999" hidden="1" x14ac:dyDescent="0.2"/>
    <row r="59594" ht="10.199999999999999" hidden="1" x14ac:dyDescent="0.2"/>
    <row r="59595" ht="10.199999999999999" hidden="1" x14ac:dyDescent="0.2"/>
    <row r="59596" ht="10.199999999999999" hidden="1" x14ac:dyDescent="0.2"/>
    <row r="59597" ht="10.199999999999999" hidden="1" x14ac:dyDescent="0.2"/>
    <row r="59598" ht="10.199999999999999" hidden="1" x14ac:dyDescent="0.2"/>
    <row r="59599" ht="10.199999999999999" hidden="1" x14ac:dyDescent="0.2"/>
    <row r="59600" ht="10.199999999999999" hidden="1" x14ac:dyDescent="0.2"/>
    <row r="59601" ht="10.199999999999999" hidden="1" x14ac:dyDescent="0.2"/>
    <row r="59602" ht="10.199999999999999" hidden="1" x14ac:dyDescent="0.2"/>
    <row r="59603" ht="10.199999999999999" hidden="1" x14ac:dyDescent="0.2"/>
    <row r="59604" ht="10.199999999999999" hidden="1" x14ac:dyDescent="0.2"/>
    <row r="59605" ht="10.199999999999999" hidden="1" x14ac:dyDescent="0.2"/>
    <row r="59606" ht="10.199999999999999" hidden="1" x14ac:dyDescent="0.2"/>
    <row r="59607" ht="10.199999999999999" hidden="1" x14ac:dyDescent="0.2"/>
    <row r="59608" ht="10.199999999999999" hidden="1" x14ac:dyDescent="0.2"/>
    <row r="59609" ht="10.199999999999999" hidden="1" x14ac:dyDescent="0.2"/>
    <row r="59610" ht="10.199999999999999" hidden="1" x14ac:dyDescent="0.2"/>
    <row r="59611" ht="10.199999999999999" hidden="1" x14ac:dyDescent="0.2"/>
    <row r="59612" ht="10.199999999999999" hidden="1" x14ac:dyDescent="0.2"/>
    <row r="59613" ht="10.199999999999999" hidden="1" x14ac:dyDescent="0.2"/>
    <row r="59614" ht="10.199999999999999" hidden="1" x14ac:dyDescent="0.2"/>
    <row r="59615" ht="10.199999999999999" hidden="1" x14ac:dyDescent="0.2"/>
    <row r="59616" ht="10.199999999999999" hidden="1" x14ac:dyDescent="0.2"/>
    <row r="59617" ht="10.199999999999999" hidden="1" x14ac:dyDescent="0.2"/>
    <row r="59618" ht="10.199999999999999" hidden="1" x14ac:dyDescent="0.2"/>
    <row r="59619" ht="10.199999999999999" hidden="1" x14ac:dyDescent="0.2"/>
    <row r="59620" ht="10.199999999999999" hidden="1" x14ac:dyDescent="0.2"/>
    <row r="59621" ht="10.199999999999999" hidden="1" x14ac:dyDescent="0.2"/>
    <row r="59622" ht="10.199999999999999" hidden="1" x14ac:dyDescent="0.2"/>
    <row r="59623" ht="10.199999999999999" hidden="1" x14ac:dyDescent="0.2"/>
    <row r="59624" ht="10.199999999999999" hidden="1" x14ac:dyDescent="0.2"/>
    <row r="59625" ht="10.199999999999999" hidden="1" x14ac:dyDescent="0.2"/>
    <row r="59626" ht="10.199999999999999" hidden="1" x14ac:dyDescent="0.2"/>
    <row r="59627" ht="10.199999999999999" hidden="1" x14ac:dyDescent="0.2"/>
    <row r="59628" ht="10.199999999999999" hidden="1" x14ac:dyDescent="0.2"/>
    <row r="59629" ht="10.199999999999999" hidden="1" x14ac:dyDescent="0.2"/>
    <row r="59630" ht="10.199999999999999" hidden="1" x14ac:dyDescent="0.2"/>
    <row r="59631" ht="10.199999999999999" hidden="1" x14ac:dyDescent="0.2"/>
    <row r="59632" ht="10.199999999999999" hidden="1" x14ac:dyDescent="0.2"/>
    <row r="59633" ht="10.199999999999999" hidden="1" x14ac:dyDescent="0.2"/>
    <row r="59634" ht="10.199999999999999" hidden="1" x14ac:dyDescent="0.2"/>
    <row r="59635" ht="10.199999999999999" hidden="1" x14ac:dyDescent="0.2"/>
    <row r="59636" ht="10.199999999999999" hidden="1" x14ac:dyDescent="0.2"/>
    <row r="59637" ht="10.199999999999999" hidden="1" x14ac:dyDescent="0.2"/>
    <row r="59638" ht="10.199999999999999" hidden="1" x14ac:dyDescent="0.2"/>
    <row r="59639" ht="10.199999999999999" hidden="1" x14ac:dyDescent="0.2"/>
    <row r="59640" ht="10.199999999999999" hidden="1" x14ac:dyDescent="0.2"/>
    <row r="59641" ht="10.199999999999999" hidden="1" x14ac:dyDescent="0.2"/>
    <row r="59642" ht="10.199999999999999" hidden="1" x14ac:dyDescent="0.2"/>
    <row r="59643" ht="10.199999999999999" hidden="1" x14ac:dyDescent="0.2"/>
    <row r="59644" ht="10.199999999999999" hidden="1" x14ac:dyDescent="0.2"/>
    <row r="59645" ht="10.199999999999999" hidden="1" x14ac:dyDescent="0.2"/>
    <row r="59646" ht="10.199999999999999" hidden="1" x14ac:dyDescent="0.2"/>
    <row r="59647" ht="10.199999999999999" hidden="1" x14ac:dyDescent="0.2"/>
    <row r="59648" ht="10.199999999999999" hidden="1" x14ac:dyDescent="0.2"/>
    <row r="59649" ht="10.199999999999999" hidden="1" x14ac:dyDescent="0.2"/>
    <row r="59650" ht="10.199999999999999" hidden="1" x14ac:dyDescent="0.2"/>
    <row r="59651" ht="10.199999999999999" hidden="1" x14ac:dyDescent="0.2"/>
    <row r="59652" ht="10.199999999999999" hidden="1" x14ac:dyDescent="0.2"/>
    <row r="59653" ht="10.199999999999999" hidden="1" x14ac:dyDescent="0.2"/>
    <row r="59654" ht="10.199999999999999" hidden="1" x14ac:dyDescent="0.2"/>
    <row r="59655" ht="10.199999999999999" hidden="1" x14ac:dyDescent="0.2"/>
    <row r="59656" ht="10.199999999999999" hidden="1" x14ac:dyDescent="0.2"/>
    <row r="59657" ht="10.199999999999999" hidden="1" x14ac:dyDescent="0.2"/>
    <row r="59658" ht="10.199999999999999" hidden="1" x14ac:dyDescent="0.2"/>
    <row r="59659" ht="10.199999999999999" hidden="1" x14ac:dyDescent="0.2"/>
    <row r="59660" ht="10.199999999999999" hidden="1" x14ac:dyDescent="0.2"/>
    <row r="59661" ht="10.199999999999999" hidden="1" x14ac:dyDescent="0.2"/>
    <row r="59662" ht="10.199999999999999" hidden="1" x14ac:dyDescent="0.2"/>
    <row r="59663" ht="10.199999999999999" hidden="1" x14ac:dyDescent="0.2"/>
    <row r="59664" ht="10.199999999999999" hidden="1" x14ac:dyDescent="0.2"/>
    <row r="59665" ht="10.199999999999999" hidden="1" x14ac:dyDescent="0.2"/>
    <row r="59666" ht="10.199999999999999" hidden="1" x14ac:dyDescent="0.2"/>
    <row r="59667" ht="10.199999999999999" hidden="1" x14ac:dyDescent="0.2"/>
    <row r="59668" ht="10.199999999999999" hidden="1" x14ac:dyDescent="0.2"/>
    <row r="59669" ht="10.199999999999999" hidden="1" x14ac:dyDescent="0.2"/>
    <row r="59670" ht="10.199999999999999" hidden="1" x14ac:dyDescent="0.2"/>
    <row r="59671" ht="10.199999999999999" hidden="1" x14ac:dyDescent="0.2"/>
    <row r="59672" ht="10.199999999999999" hidden="1" x14ac:dyDescent="0.2"/>
    <row r="59673" ht="10.199999999999999" hidden="1" x14ac:dyDescent="0.2"/>
    <row r="59674" ht="10.199999999999999" hidden="1" x14ac:dyDescent="0.2"/>
    <row r="59675" ht="10.199999999999999" hidden="1" x14ac:dyDescent="0.2"/>
    <row r="59676" ht="10.199999999999999" hidden="1" x14ac:dyDescent="0.2"/>
    <row r="59677" ht="10.199999999999999" hidden="1" x14ac:dyDescent="0.2"/>
    <row r="59678" ht="10.199999999999999" hidden="1" x14ac:dyDescent="0.2"/>
    <row r="59679" ht="10.199999999999999" hidden="1" x14ac:dyDescent="0.2"/>
    <row r="59680" ht="10.199999999999999" hidden="1" x14ac:dyDescent="0.2"/>
    <row r="59681" ht="10.199999999999999" hidden="1" x14ac:dyDescent="0.2"/>
    <row r="59682" ht="10.199999999999999" hidden="1" x14ac:dyDescent="0.2"/>
    <row r="59683" ht="10.199999999999999" hidden="1" x14ac:dyDescent="0.2"/>
    <row r="59684" ht="10.199999999999999" hidden="1" x14ac:dyDescent="0.2"/>
    <row r="59685" ht="10.199999999999999" hidden="1" x14ac:dyDescent="0.2"/>
    <row r="59686" ht="10.199999999999999" hidden="1" x14ac:dyDescent="0.2"/>
    <row r="59687" ht="10.199999999999999" hidden="1" x14ac:dyDescent="0.2"/>
    <row r="59688" ht="10.199999999999999" hidden="1" x14ac:dyDescent="0.2"/>
    <row r="59689" ht="10.199999999999999" hidden="1" x14ac:dyDescent="0.2"/>
    <row r="59690" ht="10.199999999999999" hidden="1" x14ac:dyDescent="0.2"/>
    <row r="59691" ht="10.199999999999999" hidden="1" x14ac:dyDescent="0.2"/>
    <row r="59692" ht="10.199999999999999" hidden="1" x14ac:dyDescent="0.2"/>
    <row r="59693" ht="10.199999999999999" hidden="1" x14ac:dyDescent="0.2"/>
    <row r="59694" ht="10.199999999999999" hidden="1" x14ac:dyDescent="0.2"/>
    <row r="59695" ht="10.199999999999999" hidden="1" x14ac:dyDescent="0.2"/>
    <row r="59696" ht="10.199999999999999" hidden="1" x14ac:dyDescent="0.2"/>
    <row r="59697" ht="10.199999999999999" hidden="1" x14ac:dyDescent="0.2"/>
    <row r="59698" ht="10.199999999999999" hidden="1" x14ac:dyDescent="0.2"/>
    <row r="59699" ht="10.199999999999999" hidden="1" x14ac:dyDescent="0.2"/>
    <row r="59700" ht="10.199999999999999" hidden="1" x14ac:dyDescent="0.2"/>
    <row r="59701" ht="10.199999999999999" hidden="1" x14ac:dyDescent="0.2"/>
    <row r="59702" ht="10.199999999999999" hidden="1" x14ac:dyDescent="0.2"/>
    <row r="59703" ht="10.199999999999999" hidden="1" x14ac:dyDescent="0.2"/>
    <row r="59704" ht="10.199999999999999" hidden="1" x14ac:dyDescent="0.2"/>
    <row r="59705" ht="10.199999999999999" hidden="1" x14ac:dyDescent="0.2"/>
    <row r="59706" ht="10.199999999999999" hidden="1" x14ac:dyDescent="0.2"/>
    <row r="59707" ht="10.199999999999999" hidden="1" x14ac:dyDescent="0.2"/>
    <row r="59708" ht="10.199999999999999" hidden="1" x14ac:dyDescent="0.2"/>
    <row r="59709" ht="10.199999999999999" hidden="1" x14ac:dyDescent="0.2"/>
    <row r="59710" ht="10.199999999999999" hidden="1" x14ac:dyDescent="0.2"/>
    <row r="59711" ht="10.199999999999999" hidden="1" x14ac:dyDescent="0.2"/>
    <row r="59712" ht="10.199999999999999" hidden="1" x14ac:dyDescent="0.2"/>
    <row r="59713" ht="10.199999999999999" hidden="1" x14ac:dyDescent="0.2"/>
    <row r="59714" ht="10.199999999999999" hidden="1" x14ac:dyDescent="0.2"/>
    <row r="59715" ht="10.199999999999999" hidden="1" x14ac:dyDescent="0.2"/>
    <row r="59716" ht="10.199999999999999" hidden="1" x14ac:dyDescent="0.2"/>
    <row r="59717" ht="10.199999999999999" hidden="1" x14ac:dyDescent="0.2"/>
    <row r="59718" ht="10.199999999999999" hidden="1" x14ac:dyDescent="0.2"/>
    <row r="59719" ht="10.199999999999999" hidden="1" x14ac:dyDescent="0.2"/>
    <row r="59720" ht="10.199999999999999" hidden="1" x14ac:dyDescent="0.2"/>
    <row r="59721" ht="10.199999999999999" hidden="1" x14ac:dyDescent="0.2"/>
    <row r="59722" ht="10.199999999999999" hidden="1" x14ac:dyDescent="0.2"/>
    <row r="59723" ht="10.199999999999999" hidden="1" x14ac:dyDescent="0.2"/>
    <row r="59724" ht="10.199999999999999" hidden="1" x14ac:dyDescent="0.2"/>
    <row r="59725" ht="10.199999999999999" hidden="1" x14ac:dyDescent="0.2"/>
    <row r="59726" ht="10.199999999999999" hidden="1" x14ac:dyDescent="0.2"/>
    <row r="59727" ht="10.199999999999999" hidden="1" x14ac:dyDescent="0.2"/>
    <row r="59728" ht="10.199999999999999" hidden="1" x14ac:dyDescent="0.2"/>
    <row r="59729" ht="10.199999999999999" hidden="1" x14ac:dyDescent="0.2"/>
    <row r="59730" ht="10.199999999999999" hidden="1" x14ac:dyDescent="0.2"/>
    <row r="59731" ht="10.199999999999999" hidden="1" x14ac:dyDescent="0.2"/>
    <row r="59732" ht="10.199999999999999" hidden="1" x14ac:dyDescent="0.2"/>
    <row r="59733" ht="10.199999999999999" hidden="1" x14ac:dyDescent="0.2"/>
    <row r="59734" ht="10.199999999999999" hidden="1" x14ac:dyDescent="0.2"/>
    <row r="59735" ht="10.199999999999999" hidden="1" x14ac:dyDescent="0.2"/>
    <row r="59736" ht="10.199999999999999" hidden="1" x14ac:dyDescent="0.2"/>
    <row r="59737" ht="10.199999999999999" hidden="1" x14ac:dyDescent="0.2"/>
    <row r="59738" ht="10.199999999999999" hidden="1" x14ac:dyDescent="0.2"/>
    <row r="59739" ht="10.199999999999999" hidden="1" x14ac:dyDescent="0.2"/>
    <row r="59740" ht="10.199999999999999" hidden="1" x14ac:dyDescent="0.2"/>
    <row r="59741" ht="10.199999999999999" hidden="1" x14ac:dyDescent="0.2"/>
    <row r="59742" ht="10.199999999999999" hidden="1" x14ac:dyDescent="0.2"/>
    <row r="59743" ht="10.199999999999999" hidden="1" x14ac:dyDescent="0.2"/>
    <row r="59744" ht="10.199999999999999" hidden="1" x14ac:dyDescent="0.2"/>
    <row r="59745" ht="10.199999999999999" hidden="1" x14ac:dyDescent="0.2"/>
    <row r="59746" ht="10.199999999999999" hidden="1" x14ac:dyDescent="0.2"/>
    <row r="59747" ht="10.199999999999999" hidden="1" x14ac:dyDescent="0.2"/>
    <row r="59748" ht="10.199999999999999" hidden="1" x14ac:dyDescent="0.2"/>
    <row r="59749" ht="10.199999999999999" hidden="1" x14ac:dyDescent="0.2"/>
    <row r="59750" ht="10.199999999999999" hidden="1" x14ac:dyDescent="0.2"/>
    <row r="59751" ht="10.199999999999999" hidden="1" x14ac:dyDescent="0.2"/>
    <row r="59752" ht="10.199999999999999" hidden="1" x14ac:dyDescent="0.2"/>
    <row r="59753" ht="10.199999999999999" hidden="1" x14ac:dyDescent="0.2"/>
    <row r="59754" ht="10.199999999999999" hidden="1" x14ac:dyDescent="0.2"/>
    <row r="59755" ht="10.199999999999999" hidden="1" x14ac:dyDescent="0.2"/>
    <row r="59756" ht="10.199999999999999" hidden="1" x14ac:dyDescent="0.2"/>
    <row r="59757" ht="10.199999999999999" hidden="1" x14ac:dyDescent="0.2"/>
    <row r="59758" ht="10.199999999999999" hidden="1" x14ac:dyDescent="0.2"/>
    <row r="59759" ht="10.199999999999999" hidden="1" x14ac:dyDescent="0.2"/>
    <row r="59760" ht="10.199999999999999" hidden="1" x14ac:dyDescent="0.2"/>
    <row r="59761" ht="10.199999999999999" hidden="1" x14ac:dyDescent="0.2"/>
    <row r="59762" ht="10.199999999999999" hidden="1" x14ac:dyDescent="0.2"/>
    <row r="59763" ht="10.199999999999999" hidden="1" x14ac:dyDescent="0.2"/>
    <row r="59764" ht="10.199999999999999" hidden="1" x14ac:dyDescent="0.2"/>
    <row r="59765" ht="10.199999999999999" hidden="1" x14ac:dyDescent="0.2"/>
    <row r="59766" ht="10.199999999999999" hidden="1" x14ac:dyDescent="0.2"/>
    <row r="59767" ht="10.199999999999999" hidden="1" x14ac:dyDescent="0.2"/>
    <row r="59768" ht="10.199999999999999" hidden="1" x14ac:dyDescent="0.2"/>
    <row r="59769" ht="10.199999999999999" hidden="1" x14ac:dyDescent="0.2"/>
    <row r="59770" ht="10.199999999999999" hidden="1" x14ac:dyDescent="0.2"/>
    <row r="59771" ht="10.199999999999999" hidden="1" x14ac:dyDescent="0.2"/>
    <row r="59772" ht="10.199999999999999" hidden="1" x14ac:dyDescent="0.2"/>
    <row r="59773" ht="10.199999999999999" hidden="1" x14ac:dyDescent="0.2"/>
    <row r="59774" ht="10.199999999999999" hidden="1" x14ac:dyDescent="0.2"/>
    <row r="59775" ht="10.199999999999999" hidden="1" x14ac:dyDescent="0.2"/>
    <row r="59776" ht="10.199999999999999" hidden="1" x14ac:dyDescent="0.2"/>
    <row r="59777" ht="10.199999999999999" hidden="1" x14ac:dyDescent="0.2"/>
    <row r="59778" ht="10.199999999999999" hidden="1" x14ac:dyDescent="0.2"/>
    <row r="59779" ht="10.199999999999999" hidden="1" x14ac:dyDescent="0.2"/>
    <row r="59780" ht="10.199999999999999" hidden="1" x14ac:dyDescent="0.2"/>
    <row r="59781" ht="10.199999999999999" hidden="1" x14ac:dyDescent="0.2"/>
    <row r="59782" ht="10.199999999999999" hidden="1" x14ac:dyDescent="0.2"/>
    <row r="59783" ht="10.199999999999999" hidden="1" x14ac:dyDescent="0.2"/>
    <row r="59784" ht="10.199999999999999" hidden="1" x14ac:dyDescent="0.2"/>
    <row r="59785" ht="10.199999999999999" hidden="1" x14ac:dyDescent="0.2"/>
    <row r="59786" ht="10.199999999999999" hidden="1" x14ac:dyDescent="0.2"/>
    <row r="59787" ht="10.199999999999999" hidden="1" x14ac:dyDescent="0.2"/>
    <row r="59788" ht="10.199999999999999" hidden="1" x14ac:dyDescent="0.2"/>
    <row r="59789" ht="10.199999999999999" hidden="1" x14ac:dyDescent="0.2"/>
    <row r="59790" ht="10.199999999999999" hidden="1" x14ac:dyDescent="0.2"/>
    <row r="59791" ht="10.199999999999999" hidden="1" x14ac:dyDescent="0.2"/>
    <row r="59792" ht="10.199999999999999" hidden="1" x14ac:dyDescent="0.2"/>
    <row r="59793" ht="10.199999999999999" hidden="1" x14ac:dyDescent="0.2"/>
    <row r="59794" ht="10.199999999999999" hidden="1" x14ac:dyDescent="0.2"/>
    <row r="59795" ht="10.199999999999999" hidden="1" x14ac:dyDescent="0.2"/>
    <row r="59796" ht="10.199999999999999" hidden="1" x14ac:dyDescent="0.2"/>
    <row r="59797" ht="10.199999999999999" hidden="1" x14ac:dyDescent="0.2"/>
    <row r="59798" ht="10.199999999999999" hidden="1" x14ac:dyDescent="0.2"/>
    <row r="59799" ht="10.199999999999999" hidden="1" x14ac:dyDescent="0.2"/>
    <row r="59800" ht="10.199999999999999" hidden="1" x14ac:dyDescent="0.2"/>
    <row r="59801" ht="10.199999999999999" hidden="1" x14ac:dyDescent="0.2"/>
    <row r="59802" ht="10.199999999999999" hidden="1" x14ac:dyDescent="0.2"/>
    <row r="59803" ht="10.199999999999999" hidden="1" x14ac:dyDescent="0.2"/>
    <row r="59804" ht="10.199999999999999" hidden="1" x14ac:dyDescent="0.2"/>
    <row r="59805" ht="10.199999999999999" hidden="1" x14ac:dyDescent="0.2"/>
    <row r="59806" ht="10.199999999999999" hidden="1" x14ac:dyDescent="0.2"/>
    <row r="59807" ht="10.199999999999999" hidden="1" x14ac:dyDescent="0.2"/>
    <row r="59808" ht="10.199999999999999" hidden="1" x14ac:dyDescent="0.2"/>
    <row r="59809" ht="10.199999999999999" hidden="1" x14ac:dyDescent="0.2"/>
    <row r="59810" ht="10.199999999999999" hidden="1" x14ac:dyDescent="0.2"/>
    <row r="59811" ht="10.199999999999999" hidden="1" x14ac:dyDescent="0.2"/>
    <row r="59812" ht="10.199999999999999" hidden="1" x14ac:dyDescent="0.2"/>
    <row r="59813" ht="10.199999999999999" hidden="1" x14ac:dyDescent="0.2"/>
    <row r="59814" ht="10.199999999999999" hidden="1" x14ac:dyDescent="0.2"/>
    <row r="59815" ht="10.199999999999999" hidden="1" x14ac:dyDescent="0.2"/>
    <row r="59816" ht="10.199999999999999" hidden="1" x14ac:dyDescent="0.2"/>
    <row r="59817" ht="10.199999999999999" hidden="1" x14ac:dyDescent="0.2"/>
    <row r="59818" ht="10.199999999999999" hidden="1" x14ac:dyDescent="0.2"/>
    <row r="59819" ht="10.199999999999999" hidden="1" x14ac:dyDescent="0.2"/>
    <row r="59820" ht="10.199999999999999" hidden="1" x14ac:dyDescent="0.2"/>
    <row r="59821" ht="10.199999999999999" hidden="1" x14ac:dyDescent="0.2"/>
    <row r="59822" ht="10.199999999999999" hidden="1" x14ac:dyDescent="0.2"/>
    <row r="59823" ht="10.199999999999999" hidden="1" x14ac:dyDescent="0.2"/>
    <row r="59824" ht="10.199999999999999" hidden="1" x14ac:dyDescent="0.2"/>
    <row r="59825" ht="10.199999999999999" hidden="1" x14ac:dyDescent="0.2"/>
    <row r="59826" ht="10.199999999999999" hidden="1" x14ac:dyDescent="0.2"/>
    <row r="59827" ht="10.199999999999999" hidden="1" x14ac:dyDescent="0.2"/>
    <row r="59828" ht="10.199999999999999" hidden="1" x14ac:dyDescent="0.2"/>
    <row r="59829" ht="10.199999999999999" hidden="1" x14ac:dyDescent="0.2"/>
    <row r="59830" ht="10.199999999999999" hidden="1" x14ac:dyDescent="0.2"/>
    <row r="59831" ht="10.199999999999999" hidden="1" x14ac:dyDescent="0.2"/>
    <row r="59832" ht="10.199999999999999" hidden="1" x14ac:dyDescent="0.2"/>
    <row r="59833" ht="10.199999999999999" hidden="1" x14ac:dyDescent="0.2"/>
    <row r="59834" ht="10.199999999999999" hidden="1" x14ac:dyDescent="0.2"/>
    <row r="59835" ht="10.199999999999999" hidden="1" x14ac:dyDescent="0.2"/>
    <row r="59836" ht="10.199999999999999" hidden="1" x14ac:dyDescent="0.2"/>
    <row r="59837" ht="10.199999999999999" hidden="1" x14ac:dyDescent="0.2"/>
    <row r="59838" ht="10.199999999999999" hidden="1" x14ac:dyDescent="0.2"/>
    <row r="59839" ht="10.199999999999999" hidden="1" x14ac:dyDescent="0.2"/>
    <row r="59840" ht="10.199999999999999" hidden="1" x14ac:dyDescent="0.2"/>
    <row r="59841" ht="10.199999999999999" hidden="1" x14ac:dyDescent="0.2"/>
    <row r="59842" ht="10.199999999999999" hidden="1" x14ac:dyDescent="0.2"/>
    <row r="59843" ht="10.199999999999999" hidden="1" x14ac:dyDescent="0.2"/>
    <row r="59844" ht="10.199999999999999" hidden="1" x14ac:dyDescent="0.2"/>
    <row r="59845" ht="10.199999999999999" hidden="1" x14ac:dyDescent="0.2"/>
    <row r="59846" ht="10.199999999999999" hidden="1" x14ac:dyDescent="0.2"/>
    <row r="59847" ht="10.199999999999999" hidden="1" x14ac:dyDescent="0.2"/>
    <row r="59848" ht="10.199999999999999" hidden="1" x14ac:dyDescent="0.2"/>
    <row r="59849" ht="10.199999999999999" hidden="1" x14ac:dyDescent="0.2"/>
    <row r="59850" ht="10.199999999999999" hidden="1" x14ac:dyDescent="0.2"/>
    <row r="59851" ht="10.199999999999999" hidden="1" x14ac:dyDescent="0.2"/>
    <row r="59852" ht="10.199999999999999" hidden="1" x14ac:dyDescent="0.2"/>
    <row r="59853" ht="10.199999999999999" hidden="1" x14ac:dyDescent="0.2"/>
    <row r="59854" ht="10.199999999999999" hidden="1" x14ac:dyDescent="0.2"/>
    <row r="59855" ht="10.199999999999999" hidden="1" x14ac:dyDescent="0.2"/>
    <row r="59856" ht="10.199999999999999" hidden="1" x14ac:dyDescent="0.2"/>
    <row r="59857" ht="10.199999999999999" hidden="1" x14ac:dyDescent="0.2"/>
    <row r="59858" ht="10.199999999999999" hidden="1" x14ac:dyDescent="0.2"/>
    <row r="59859" ht="10.199999999999999" hidden="1" x14ac:dyDescent="0.2"/>
    <row r="59860" ht="10.199999999999999" hidden="1" x14ac:dyDescent="0.2"/>
    <row r="59861" ht="10.199999999999999" hidden="1" x14ac:dyDescent="0.2"/>
    <row r="59862" ht="10.199999999999999" hidden="1" x14ac:dyDescent="0.2"/>
    <row r="59863" ht="10.199999999999999" hidden="1" x14ac:dyDescent="0.2"/>
    <row r="59864" ht="10.199999999999999" hidden="1" x14ac:dyDescent="0.2"/>
    <row r="59865" ht="10.199999999999999" hidden="1" x14ac:dyDescent="0.2"/>
    <row r="59866" ht="10.199999999999999" hidden="1" x14ac:dyDescent="0.2"/>
    <row r="59867" ht="10.199999999999999" hidden="1" x14ac:dyDescent="0.2"/>
    <row r="59868" ht="10.199999999999999" hidden="1" x14ac:dyDescent="0.2"/>
    <row r="59869" ht="10.199999999999999" hidden="1" x14ac:dyDescent="0.2"/>
    <row r="59870" ht="10.199999999999999" hidden="1" x14ac:dyDescent="0.2"/>
    <row r="59871" ht="10.199999999999999" hidden="1" x14ac:dyDescent="0.2"/>
    <row r="59872" ht="10.199999999999999" hidden="1" x14ac:dyDescent="0.2"/>
    <row r="59873" ht="10.199999999999999" hidden="1" x14ac:dyDescent="0.2"/>
    <row r="59874" ht="10.199999999999999" hidden="1" x14ac:dyDescent="0.2"/>
    <row r="59875" ht="10.199999999999999" hidden="1" x14ac:dyDescent="0.2"/>
    <row r="59876" ht="10.199999999999999" hidden="1" x14ac:dyDescent="0.2"/>
    <row r="59877" ht="10.199999999999999" hidden="1" x14ac:dyDescent="0.2"/>
    <row r="59878" ht="10.199999999999999" hidden="1" x14ac:dyDescent="0.2"/>
    <row r="59879" ht="10.199999999999999" hidden="1" x14ac:dyDescent="0.2"/>
    <row r="59880" ht="10.199999999999999" hidden="1" x14ac:dyDescent="0.2"/>
    <row r="59881" ht="10.199999999999999" hidden="1" x14ac:dyDescent="0.2"/>
    <row r="59882" ht="10.199999999999999" hidden="1" x14ac:dyDescent="0.2"/>
    <row r="59883" ht="10.199999999999999" hidden="1" x14ac:dyDescent="0.2"/>
    <row r="59884" ht="10.199999999999999" hidden="1" x14ac:dyDescent="0.2"/>
    <row r="59885" ht="10.199999999999999" hidden="1" x14ac:dyDescent="0.2"/>
    <row r="59886" ht="10.199999999999999" hidden="1" x14ac:dyDescent="0.2"/>
    <row r="59887" ht="10.199999999999999" hidden="1" x14ac:dyDescent="0.2"/>
    <row r="59888" ht="10.199999999999999" hidden="1" x14ac:dyDescent="0.2"/>
    <row r="59889" ht="10.199999999999999" hidden="1" x14ac:dyDescent="0.2"/>
    <row r="59890" ht="10.199999999999999" hidden="1" x14ac:dyDescent="0.2"/>
    <row r="59891" ht="10.199999999999999" hidden="1" x14ac:dyDescent="0.2"/>
    <row r="59892" ht="10.199999999999999" hidden="1" x14ac:dyDescent="0.2"/>
    <row r="59893" ht="10.199999999999999" hidden="1" x14ac:dyDescent="0.2"/>
    <row r="59894" ht="10.199999999999999" hidden="1" x14ac:dyDescent="0.2"/>
    <row r="59895" ht="10.199999999999999" hidden="1" x14ac:dyDescent="0.2"/>
    <row r="59896" ht="10.199999999999999" hidden="1" x14ac:dyDescent="0.2"/>
    <row r="59897" ht="10.199999999999999" hidden="1" x14ac:dyDescent="0.2"/>
    <row r="59898" ht="10.199999999999999" hidden="1" x14ac:dyDescent="0.2"/>
    <row r="59899" ht="10.199999999999999" hidden="1" x14ac:dyDescent="0.2"/>
    <row r="59900" ht="10.199999999999999" hidden="1" x14ac:dyDescent="0.2"/>
    <row r="59901" ht="10.199999999999999" hidden="1" x14ac:dyDescent="0.2"/>
    <row r="59902" ht="10.199999999999999" hidden="1" x14ac:dyDescent="0.2"/>
    <row r="59903" ht="10.199999999999999" hidden="1" x14ac:dyDescent="0.2"/>
    <row r="59904" ht="10.199999999999999" hidden="1" x14ac:dyDescent="0.2"/>
    <row r="59905" ht="10.199999999999999" hidden="1" x14ac:dyDescent="0.2"/>
    <row r="59906" ht="10.199999999999999" hidden="1" x14ac:dyDescent="0.2"/>
    <row r="59907" ht="10.199999999999999" hidden="1" x14ac:dyDescent="0.2"/>
    <row r="59908" ht="10.199999999999999" hidden="1" x14ac:dyDescent="0.2"/>
    <row r="59909" ht="10.199999999999999" hidden="1" x14ac:dyDescent="0.2"/>
    <row r="59910" ht="10.199999999999999" hidden="1" x14ac:dyDescent="0.2"/>
    <row r="59911" ht="10.199999999999999" hidden="1" x14ac:dyDescent="0.2"/>
    <row r="59912" ht="10.199999999999999" hidden="1" x14ac:dyDescent="0.2"/>
    <row r="59913" ht="10.199999999999999" hidden="1" x14ac:dyDescent="0.2"/>
    <row r="59914" ht="10.199999999999999" hidden="1" x14ac:dyDescent="0.2"/>
    <row r="59915" ht="10.199999999999999" hidden="1" x14ac:dyDescent="0.2"/>
    <row r="59916" ht="10.199999999999999" hidden="1" x14ac:dyDescent="0.2"/>
    <row r="59917" ht="10.199999999999999" hidden="1" x14ac:dyDescent="0.2"/>
    <row r="59918" ht="10.199999999999999" hidden="1" x14ac:dyDescent="0.2"/>
    <row r="59919" ht="10.199999999999999" hidden="1" x14ac:dyDescent="0.2"/>
    <row r="59920" ht="10.199999999999999" hidden="1" x14ac:dyDescent="0.2"/>
    <row r="59921" ht="10.199999999999999" hidden="1" x14ac:dyDescent="0.2"/>
    <row r="59922" ht="10.199999999999999" hidden="1" x14ac:dyDescent="0.2"/>
    <row r="59923" ht="10.199999999999999" hidden="1" x14ac:dyDescent="0.2"/>
    <row r="59924" ht="10.199999999999999" hidden="1" x14ac:dyDescent="0.2"/>
    <row r="59925" ht="10.199999999999999" hidden="1" x14ac:dyDescent="0.2"/>
    <row r="59926" ht="10.199999999999999" hidden="1" x14ac:dyDescent="0.2"/>
    <row r="59927" ht="10.199999999999999" hidden="1" x14ac:dyDescent="0.2"/>
    <row r="59928" ht="10.199999999999999" hidden="1" x14ac:dyDescent="0.2"/>
    <row r="59929" ht="10.199999999999999" hidden="1" x14ac:dyDescent="0.2"/>
    <row r="59930" ht="10.199999999999999" hidden="1" x14ac:dyDescent="0.2"/>
    <row r="59931" ht="10.199999999999999" hidden="1" x14ac:dyDescent="0.2"/>
    <row r="59932" ht="10.199999999999999" hidden="1" x14ac:dyDescent="0.2"/>
    <row r="59933" ht="10.199999999999999" hidden="1" x14ac:dyDescent="0.2"/>
    <row r="59934" ht="10.199999999999999" hidden="1" x14ac:dyDescent="0.2"/>
    <row r="59935" ht="10.199999999999999" hidden="1" x14ac:dyDescent="0.2"/>
    <row r="59936" ht="10.199999999999999" hidden="1" x14ac:dyDescent="0.2"/>
    <row r="59937" ht="10.199999999999999" hidden="1" x14ac:dyDescent="0.2"/>
    <row r="59938" ht="10.199999999999999" hidden="1" x14ac:dyDescent="0.2"/>
    <row r="59939" ht="10.199999999999999" hidden="1" x14ac:dyDescent="0.2"/>
    <row r="59940" ht="10.199999999999999" hidden="1" x14ac:dyDescent="0.2"/>
    <row r="59941" ht="10.199999999999999" hidden="1" x14ac:dyDescent="0.2"/>
    <row r="59942" ht="10.199999999999999" hidden="1" x14ac:dyDescent="0.2"/>
    <row r="59943" ht="10.199999999999999" hidden="1" x14ac:dyDescent="0.2"/>
    <row r="59944" ht="10.199999999999999" hidden="1" x14ac:dyDescent="0.2"/>
    <row r="59945" ht="10.199999999999999" hidden="1" x14ac:dyDescent="0.2"/>
    <row r="59946" ht="10.199999999999999" hidden="1" x14ac:dyDescent="0.2"/>
    <row r="59947" ht="10.199999999999999" hidden="1" x14ac:dyDescent="0.2"/>
    <row r="59948" ht="10.199999999999999" hidden="1" x14ac:dyDescent="0.2"/>
    <row r="59949" ht="10.199999999999999" hidden="1" x14ac:dyDescent="0.2"/>
    <row r="59950" ht="10.199999999999999" hidden="1" x14ac:dyDescent="0.2"/>
    <row r="59951" ht="10.199999999999999" hidden="1" x14ac:dyDescent="0.2"/>
    <row r="59952" ht="10.199999999999999" hidden="1" x14ac:dyDescent="0.2"/>
    <row r="59953" ht="10.199999999999999" hidden="1" x14ac:dyDescent="0.2"/>
    <row r="59954" ht="10.199999999999999" hidden="1" x14ac:dyDescent="0.2"/>
    <row r="59955" ht="10.199999999999999" hidden="1" x14ac:dyDescent="0.2"/>
    <row r="59956" ht="10.199999999999999" hidden="1" x14ac:dyDescent="0.2"/>
    <row r="59957" ht="10.199999999999999" hidden="1" x14ac:dyDescent="0.2"/>
    <row r="59958" ht="10.199999999999999" hidden="1" x14ac:dyDescent="0.2"/>
    <row r="59959" ht="10.199999999999999" hidden="1" x14ac:dyDescent="0.2"/>
    <row r="59960" ht="10.199999999999999" hidden="1" x14ac:dyDescent="0.2"/>
    <row r="59961" ht="10.199999999999999" hidden="1" x14ac:dyDescent="0.2"/>
    <row r="59962" ht="10.199999999999999" hidden="1" x14ac:dyDescent="0.2"/>
    <row r="59963" ht="10.199999999999999" hidden="1" x14ac:dyDescent="0.2"/>
    <row r="59964" ht="10.199999999999999" hidden="1" x14ac:dyDescent="0.2"/>
    <row r="59965" ht="10.199999999999999" hidden="1" x14ac:dyDescent="0.2"/>
    <row r="59966" ht="10.199999999999999" hidden="1" x14ac:dyDescent="0.2"/>
    <row r="59967" ht="10.199999999999999" hidden="1" x14ac:dyDescent="0.2"/>
    <row r="59968" ht="10.199999999999999" hidden="1" x14ac:dyDescent="0.2"/>
    <row r="59969" ht="10.199999999999999" hidden="1" x14ac:dyDescent="0.2"/>
    <row r="59970" ht="10.199999999999999" hidden="1" x14ac:dyDescent="0.2"/>
    <row r="59971" ht="10.199999999999999" hidden="1" x14ac:dyDescent="0.2"/>
    <row r="59972" ht="10.199999999999999" hidden="1" x14ac:dyDescent="0.2"/>
    <row r="59973" ht="10.199999999999999" hidden="1" x14ac:dyDescent="0.2"/>
    <row r="59974" ht="10.199999999999999" hidden="1" x14ac:dyDescent="0.2"/>
    <row r="59975" ht="10.199999999999999" hidden="1" x14ac:dyDescent="0.2"/>
    <row r="59976" ht="10.199999999999999" hidden="1" x14ac:dyDescent="0.2"/>
    <row r="59977" ht="10.199999999999999" hidden="1" x14ac:dyDescent="0.2"/>
    <row r="59978" ht="10.199999999999999" hidden="1" x14ac:dyDescent="0.2"/>
    <row r="59979" ht="10.199999999999999" hidden="1" x14ac:dyDescent="0.2"/>
    <row r="59980" ht="10.199999999999999" hidden="1" x14ac:dyDescent="0.2"/>
    <row r="59981" ht="10.199999999999999" hidden="1" x14ac:dyDescent="0.2"/>
    <row r="59982" ht="10.199999999999999" hidden="1" x14ac:dyDescent="0.2"/>
    <row r="59983" ht="10.199999999999999" hidden="1" x14ac:dyDescent="0.2"/>
    <row r="59984" ht="10.199999999999999" hidden="1" x14ac:dyDescent="0.2"/>
    <row r="59985" ht="10.199999999999999" hidden="1" x14ac:dyDescent="0.2"/>
    <row r="59986" ht="10.199999999999999" hidden="1" x14ac:dyDescent="0.2"/>
    <row r="59987" ht="10.199999999999999" hidden="1" x14ac:dyDescent="0.2"/>
    <row r="59988" ht="10.199999999999999" hidden="1" x14ac:dyDescent="0.2"/>
    <row r="59989" ht="10.199999999999999" hidden="1" x14ac:dyDescent="0.2"/>
    <row r="59990" ht="10.199999999999999" hidden="1" x14ac:dyDescent="0.2"/>
    <row r="59991" ht="10.199999999999999" hidden="1" x14ac:dyDescent="0.2"/>
    <row r="59992" ht="10.199999999999999" hidden="1" x14ac:dyDescent="0.2"/>
    <row r="59993" ht="10.199999999999999" hidden="1" x14ac:dyDescent="0.2"/>
    <row r="59994" ht="10.199999999999999" hidden="1" x14ac:dyDescent="0.2"/>
    <row r="59995" ht="10.199999999999999" hidden="1" x14ac:dyDescent="0.2"/>
    <row r="59996" ht="10.199999999999999" hidden="1" x14ac:dyDescent="0.2"/>
    <row r="59997" ht="10.199999999999999" hidden="1" x14ac:dyDescent="0.2"/>
    <row r="59998" ht="10.199999999999999" hidden="1" x14ac:dyDescent="0.2"/>
    <row r="59999" ht="10.199999999999999" hidden="1" x14ac:dyDescent="0.2"/>
    <row r="60000" ht="10.199999999999999" hidden="1" x14ac:dyDescent="0.2"/>
    <row r="60001" ht="10.199999999999999" hidden="1" x14ac:dyDescent="0.2"/>
    <row r="60002" ht="10.199999999999999" hidden="1" x14ac:dyDescent="0.2"/>
    <row r="60003" ht="10.199999999999999" hidden="1" x14ac:dyDescent="0.2"/>
    <row r="60004" ht="10.199999999999999" hidden="1" x14ac:dyDescent="0.2"/>
    <row r="60005" ht="10.199999999999999" hidden="1" x14ac:dyDescent="0.2"/>
    <row r="60006" ht="10.199999999999999" hidden="1" x14ac:dyDescent="0.2"/>
    <row r="60007" ht="10.199999999999999" hidden="1" x14ac:dyDescent="0.2"/>
    <row r="60008" ht="10.199999999999999" hidden="1" x14ac:dyDescent="0.2"/>
    <row r="60009" ht="10.199999999999999" hidden="1" x14ac:dyDescent="0.2"/>
    <row r="60010" ht="10.199999999999999" hidden="1" x14ac:dyDescent="0.2"/>
    <row r="60011" ht="10.199999999999999" hidden="1" x14ac:dyDescent="0.2"/>
    <row r="60012" ht="10.199999999999999" hidden="1" x14ac:dyDescent="0.2"/>
    <row r="60013" ht="10.199999999999999" hidden="1" x14ac:dyDescent="0.2"/>
    <row r="60014" ht="10.199999999999999" hidden="1" x14ac:dyDescent="0.2"/>
    <row r="60015" ht="10.199999999999999" hidden="1" x14ac:dyDescent="0.2"/>
    <row r="60016" ht="10.199999999999999" hidden="1" x14ac:dyDescent="0.2"/>
    <row r="60017" ht="10.199999999999999" hidden="1" x14ac:dyDescent="0.2"/>
    <row r="60018" ht="10.199999999999999" hidden="1" x14ac:dyDescent="0.2"/>
    <row r="60019" ht="10.199999999999999" hidden="1" x14ac:dyDescent="0.2"/>
    <row r="60020" ht="10.199999999999999" hidden="1" x14ac:dyDescent="0.2"/>
    <row r="60021" ht="10.199999999999999" hidden="1" x14ac:dyDescent="0.2"/>
    <row r="60022" ht="10.199999999999999" hidden="1" x14ac:dyDescent="0.2"/>
    <row r="60023" ht="10.199999999999999" hidden="1" x14ac:dyDescent="0.2"/>
    <row r="60024" ht="10.199999999999999" hidden="1" x14ac:dyDescent="0.2"/>
    <row r="60025" ht="10.199999999999999" hidden="1" x14ac:dyDescent="0.2"/>
    <row r="60026" ht="10.199999999999999" hidden="1" x14ac:dyDescent="0.2"/>
    <row r="60027" ht="10.199999999999999" hidden="1" x14ac:dyDescent="0.2"/>
    <row r="60028" ht="10.199999999999999" hidden="1" x14ac:dyDescent="0.2"/>
    <row r="60029" ht="10.199999999999999" hidden="1" x14ac:dyDescent="0.2"/>
    <row r="60030" ht="10.199999999999999" hidden="1" x14ac:dyDescent="0.2"/>
    <row r="60031" ht="10.199999999999999" hidden="1" x14ac:dyDescent="0.2"/>
    <row r="60032" ht="10.199999999999999" hidden="1" x14ac:dyDescent="0.2"/>
    <row r="60033" ht="10.199999999999999" hidden="1" x14ac:dyDescent="0.2"/>
    <row r="60034" ht="10.199999999999999" hidden="1" x14ac:dyDescent="0.2"/>
    <row r="60035" ht="10.199999999999999" hidden="1" x14ac:dyDescent="0.2"/>
    <row r="60036" ht="10.199999999999999" hidden="1" x14ac:dyDescent="0.2"/>
    <row r="60037" ht="10.199999999999999" hidden="1" x14ac:dyDescent="0.2"/>
    <row r="60038" ht="10.199999999999999" hidden="1" x14ac:dyDescent="0.2"/>
    <row r="60039" ht="10.199999999999999" hidden="1" x14ac:dyDescent="0.2"/>
    <row r="60040" ht="10.199999999999999" hidden="1" x14ac:dyDescent="0.2"/>
    <row r="60041" ht="10.199999999999999" hidden="1" x14ac:dyDescent="0.2"/>
    <row r="60042" ht="10.199999999999999" hidden="1" x14ac:dyDescent="0.2"/>
    <row r="60043" ht="10.199999999999999" hidden="1" x14ac:dyDescent="0.2"/>
    <row r="60044" ht="10.199999999999999" hidden="1" x14ac:dyDescent="0.2"/>
    <row r="60045" ht="10.199999999999999" hidden="1" x14ac:dyDescent="0.2"/>
    <row r="60046" ht="10.199999999999999" hidden="1" x14ac:dyDescent="0.2"/>
    <row r="60047" ht="10.199999999999999" hidden="1" x14ac:dyDescent="0.2"/>
    <row r="60048" ht="10.199999999999999" hidden="1" x14ac:dyDescent="0.2"/>
    <row r="60049" ht="10.199999999999999" hidden="1" x14ac:dyDescent="0.2"/>
    <row r="60050" ht="10.199999999999999" hidden="1" x14ac:dyDescent="0.2"/>
    <row r="60051" ht="10.199999999999999" hidden="1" x14ac:dyDescent="0.2"/>
    <row r="60052" ht="10.199999999999999" hidden="1" x14ac:dyDescent="0.2"/>
    <row r="60053" ht="10.199999999999999" hidden="1" x14ac:dyDescent="0.2"/>
    <row r="60054" ht="10.199999999999999" hidden="1" x14ac:dyDescent="0.2"/>
    <row r="60055" ht="10.199999999999999" hidden="1" x14ac:dyDescent="0.2"/>
    <row r="60056" ht="10.199999999999999" hidden="1" x14ac:dyDescent="0.2"/>
    <row r="60057" ht="10.199999999999999" hidden="1" x14ac:dyDescent="0.2"/>
    <row r="60058" ht="10.199999999999999" hidden="1" x14ac:dyDescent="0.2"/>
    <row r="60059" ht="10.199999999999999" hidden="1" x14ac:dyDescent="0.2"/>
    <row r="60060" ht="10.199999999999999" hidden="1" x14ac:dyDescent="0.2"/>
    <row r="60061" ht="10.199999999999999" hidden="1" x14ac:dyDescent="0.2"/>
    <row r="60062" ht="10.199999999999999" hidden="1" x14ac:dyDescent="0.2"/>
    <row r="60063" ht="10.199999999999999" hidden="1" x14ac:dyDescent="0.2"/>
    <row r="60064" ht="10.199999999999999" hidden="1" x14ac:dyDescent="0.2"/>
    <row r="60065" ht="10.199999999999999" hidden="1" x14ac:dyDescent="0.2"/>
    <row r="60066" ht="10.199999999999999" hidden="1" x14ac:dyDescent="0.2"/>
    <row r="60067" ht="10.199999999999999" hidden="1" x14ac:dyDescent="0.2"/>
    <row r="60068" ht="10.199999999999999" hidden="1" x14ac:dyDescent="0.2"/>
    <row r="60069" ht="10.199999999999999" hidden="1" x14ac:dyDescent="0.2"/>
    <row r="60070" ht="10.199999999999999" hidden="1" x14ac:dyDescent="0.2"/>
    <row r="60071" ht="10.199999999999999" hidden="1" x14ac:dyDescent="0.2"/>
    <row r="60072" ht="10.199999999999999" hidden="1" x14ac:dyDescent="0.2"/>
    <row r="60073" ht="10.199999999999999" hidden="1" x14ac:dyDescent="0.2"/>
    <row r="60074" ht="10.199999999999999" hidden="1" x14ac:dyDescent="0.2"/>
    <row r="60075" ht="10.199999999999999" hidden="1" x14ac:dyDescent="0.2"/>
    <row r="60076" ht="10.199999999999999" hidden="1" x14ac:dyDescent="0.2"/>
    <row r="60077" ht="10.199999999999999" hidden="1" x14ac:dyDescent="0.2"/>
    <row r="60078" ht="10.199999999999999" hidden="1" x14ac:dyDescent="0.2"/>
    <row r="60079" ht="10.199999999999999" hidden="1" x14ac:dyDescent="0.2"/>
    <row r="60080" ht="10.199999999999999" hidden="1" x14ac:dyDescent="0.2"/>
    <row r="60081" ht="10.199999999999999" hidden="1" x14ac:dyDescent="0.2"/>
    <row r="60082" ht="10.199999999999999" hidden="1" x14ac:dyDescent="0.2"/>
    <row r="60083" ht="10.199999999999999" hidden="1" x14ac:dyDescent="0.2"/>
    <row r="60084" ht="10.199999999999999" hidden="1" x14ac:dyDescent="0.2"/>
    <row r="60085" ht="10.199999999999999" hidden="1" x14ac:dyDescent="0.2"/>
    <row r="60086" ht="10.199999999999999" hidden="1" x14ac:dyDescent="0.2"/>
    <row r="60087" ht="10.199999999999999" hidden="1" x14ac:dyDescent="0.2"/>
    <row r="60088" ht="10.199999999999999" hidden="1" x14ac:dyDescent="0.2"/>
    <row r="60089" ht="10.199999999999999" hidden="1" x14ac:dyDescent="0.2"/>
    <row r="60090" ht="10.199999999999999" hidden="1" x14ac:dyDescent="0.2"/>
    <row r="60091" ht="10.199999999999999" hidden="1" x14ac:dyDescent="0.2"/>
    <row r="60092" ht="10.199999999999999" hidden="1" x14ac:dyDescent="0.2"/>
    <row r="60093" ht="10.199999999999999" hidden="1" x14ac:dyDescent="0.2"/>
    <row r="60094" ht="10.199999999999999" hidden="1" x14ac:dyDescent="0.2"/>
    <row r="60095" ht="10.199999999999999" hidden="1" x14ac:dyDescent="0.2"/>
    <row r="60096" ht="10.199999999999999" hidden="1" x14ac:dyDescent="0.2"/>
    <row r="60097" ht="10.199999999999999" hidden="1" x14ac:dyDescent="0.2"/>
    <row r="60098" ht="10.199999999999999" hidden="1" x14ac:dyDescent="0.2"/>
    <row r="60099" ht="10.199999999999999" hidden="1" x14ac:dyDescent="0.2"/>
    <row r="60100" ht="10.199999999999999" hidden="1" x14ac:dyDescent="0.2"/>
    <row r="60101" ht="10.199999999999999" hidden="1" x14ac:dyDescent="0.2"/>
    <row r="60102" ht="10.199999999999999" hidden="1" x14ac:dyDescent="0.2"/>
    <row r="60103" ht="10.199999999999999" hidden="1" x14ac:dyDescent="0.2"/>
    <row r="60104" ht="10.199999999999999" hidden="1" x14ac:dyDescent="0.2"/>
    <row r="60105" ht="10.199999999999999" hidden="1" x14ac:dyDescent="0.2"/>
    <row r="60106" ht="10.199999999999999" hidden="1" x14ac:dyDescent="0.2"/>
    <row r="60107" ht="10.199999999999999" hidden="1" x14ac:dyDescent="0.2"/>
    <row r="60108" ht="10.199999999999999" hidden="1" x14ac:dyDescent="0.2"/>
    <row r="60109" ht="10.199999999999999" hidden="1" x14ac:dyDescent="0.2"/>
    <row r="60110" ht="10.199999999999999" hidden="1" x14ac:dyDescent="0.2"/>
    <row r="60111" ht="10.199999999999999" hidden="1" x14ac:dyDescent="0.2"/>
    <row r="60112" ht="10.199999999999999" hidden="1" x14ac:dyDescent="0.2"/>
    <row r="60113" ht="10.199999999999999" hidden="1" x14ac:dyDescent="0.2"/>
    <row r="60114" ht="10.199999999999999" hidden="1" x14ac:dyDescent="0.2"/>
    <row r="60115" ht="10.199999999999999" hidden="1" x14ac:dyDescent="0.2"/>
    <row r="60116" ht="10.199999999999999" hidden="1" x14ac:dyDescent="0.2"/>
    <row r="60117" ht="10.199999999999999" hidden="1" x14ac:dyDescent="0.2"/>
    <row r="60118" ht="10.199999999999999" hidden="1" x14ac:dyDescent="0.2"/>
    <row r="60119" ht="10.199999999999999" hidden="1" x14ac:dyDescent="0.2"/>
    <row r="60120" ht="10.199999999999999" hidden="1" x14ac:dyDescent="0.2"/>
    <row r="60121" ht="10.199999999999999" hidden="1" x14ac:dyDescent="0.2"/>
    <row r="60122" ht="10.199999999999999" hidden="1" x14ac:dyDescent="0.2"/>
    <row r="60123" ht="10.199999999999999" hidden="1" x14ac:dyDescent="0.2"/>
    <row r="60124" ht="10.199999999999999" hidden="1" x14ac:dyDescent="0.2"/>
    <row r="60125" ht="10.199999999999999" hidden="1" x14ac:dyDescent="0.2"/>
    <row r="60126" ht="10.199999999999999" hidden="1" x14ac:dyDescent="0.2"/>
    <row r="60127" ht="10.199999999999999" hidden="1" x14ac:dyDescent="0.2"/>
    <row r="60128" ht="10.199999999999999" hidden="1" x14ac:dyDescent="0.2"/>
    <row r="60129" ht="10.199999999999999" hidden="1" x14ac:dyDescent="0.2"/>
    <row r="60130" ht="10.199999999999999" hidden="1" x14ac:dyDescent="0.2"/>
    <row r="60131" ht="10.199999999999999" hidden="1" x14ac:dyDescent="0.2"/>
    <row r="60132" ht="10.199999999999999" hidden="1" x14ac:dyDescent="0.2"/>
    <row r="60133" ht="10.199999999999999" hidden="1" x14ac:dyDescent="0.2"/>
    <row r="60134" ht="10.199999999999999" hidden="1" x14ac:dyDescent="0.2"/>
    <row r="60135" ht="10.199999999999999" hidden="1" x14ac:dyDescent="0.2"/>
    <row r="60136" ht="10.199999999999999" hidden="1" x14ac:dyDescent="0.2"/>
    <row r="60137" ht="10.199999999999999" hidden="1" x14ac:dyDescent="0.2"/>
    <row r="60138" ht="10.199999999999999" hidden="1" x14ac:dyDescent="0.2"/>
    <row r="60139" ht="10.199999999999999" hidden="1" x14ac:dyDescent="0.2"/>
    <row r="60140" ht="10.199999999999999" hidden="1" x14ac:dyDescent="0.2"/>
    <row r="60141" ht="10.199999999999999" hidden="1" x14ac:dyDescent="0.2"/>
    <row r="60142" ht="10.199999999999999" hidden="1" x14ac:dyDescent="0.2"/>
    <row r="60143" ht="10.199999999999999" hidden="1" x14ac:dyDescent="0.2"/>
    <row r="60144" ht="10.199999999999999" hidden="1" x14ac:dyDescent="0.2"/>
    <row r="60145" ht="10.199999999999999" hidden="1" x14ac:dyDescent="0.2"/>
    <row r="60146" ht="10.199999999999999" hidden="1" x14ac:dyDescent="0.2"/>
    <row r="60147" ht="10.199999999999999" hidden="1" x14ac:dyDescent="0.2"/>
    <row r="60148" ht="10.199999999999999" hidden="1" x14ac:dyDescent="0.2"/>
    <row r="60149" ht="10.199999999999999" hidden="1" x14ac:dyDescent="0.2"/>
    <row r="60150" ht="10.199999999999999" hidden="1" x14ac:dyDescent="0.2"/>
    <row r="60151" ht="10.199999999999999" hidden="1" x14ac:dyDescent="0.2"/>
    <row r="60152" ht="10.199999999999999" hidden="1" x14ac:dyDescent="0.2"/>
    <row r="60153" ht="10.199999999999999" hidden="1" x14ac:dyDescent="0.2"/>
    <row r="60154" ht="10.199999999999999" hidden="1" x14ac:dyDescent="0.2"/>
    <row r="60155" ht="10.199999999999999" hidden="1" x14ac:dyDescent="0.2"/>
    <row r="60156" ht="10.199999999999999" hidden="1" x14ac:dyDescent="0.2"/>
    <row r="60157" ht="10.199999999999999" hidden="1" x14ac:dyDescent="0.2"/>
    <row r="60158" ht="10.199999999999999" hidden="1" x14ac:dyDescent="0.2"/>
    <row r="60159" ht="10.199999999999999" hidden="1" x14ac:dyDescent="0.2"/>
    <row r="60160" ht="10.199999999999999" hidden="1" x14ac:dyDescent="0.2"/>
    <row r="60161" ht="10.199999999999999" hidden="1" x14ac:dyDescent="0.2"/>
    <row r="60162" ht="10.199999999999999" hidden="1" x14ac:dyDescent="0.2"/>
    <row r="60163" ht="10.199999999999999" hidden="1" x14ac:dyDescent="0.2"/>
    <row r="60164" ht="10.199999999999999" hidden="1" x14ac:dyDescent="0.2"/>
    <row r="60165" ht="10.199999999999999" hidden="1" x14ac:dyDescent="0.2"/>
    <row r="60166" ht="10.199999999999999" hidden="1" x14ac:dyDescent="0.2"/>
    <row r="60167" ht="10.199999999999999" hidden="1" x14ac:dyDescent="0.2"/>
    <row r="60168" ht="10.199999999999999" hidden="1" x14ac:dyDescent="0.2"/>
    <row r="60169" ht="10.199999999999999" hidden="1" x14ac:dyDescent="0.2"/>
    <row r="60170" ht="10.199999999999999" hidden="1" x14ac:dyDescent="0.2"/>
    <row r="60171" ht="10.199999999999999" hidden="1" x14ac:dyDescent="0.2"/>
    <row r="60172" ht="10.199999999999999" hidden="1" x14ac:dyDescent="0.2"/>
    <row r="60173" ht="10.199999999999999" hidden="1" x14ac:dyDescent="0.2"/>
    <row r="60174" ht="10.199999999999999" hidden="1" x14ac:dyDescent="0.2"/>
    <row r="60175" ht="10.199999999999999" hidden="1" x14ac:dyDescent="0.2"/>
    <row r="60176" ht="10.199999999999999" hidden="1" x14ac:dyDescent="0.2"/>
    <row r="60177" ht="10.199999999999999" hidden="1" x14ac:dyDescent="0.2"/>
    <row r="60178" ht="10.199999999999999" hidden="1" x14ac:dyDescent="0.2"/>
    <row r="60179" ht="10.199999999999999" hidden="1" x14ac:dyDescent="0.2"/>
    <row r="60180" ht="10.199999999999999" hidden="1" x14ac:dyDescent="0.2"/>
    <row r="60181" ht="10.199999999999999" hidden="1" x14ac:dyDescent="0.2"/>
    <row r="60182" ht="10.199999999999999" hidden="1" x14ac:dyDescent="0.2"/>
    <row r="60183" ht="10.199999999999999" hidden="1" x14ac:dyDescent="0.2"/>
    <row r="60184" ht="10.199999999999999" hidden="1" x14ac:dyDescent="0.2"/>
    <row r="60185" ht="10.199999999999999" hidden="1" x14ac:dyDescent="0.2"/>
    <row r="60186" ht="10.199999999999999" hidden="1" x14ac:dyDescent="0.2"/>
    <row r="60187" ht="10.199999999999999" hidden="1" x14ac:dyDescent="0.2"/>
    <row r="60188" ht="10.199999999999999" hidden="1" x14ac:dyDescent="0.2"/>
    <row r="60189" ht="10.199999999999999" hidden="1" x14ac:dyDescent="0.2"/>
    <row r="60190" ht="10.199999999999999" hidden="1" x14ac:dyDescent="0.2"/>
    <row r="60191" ht="10.199999999999999" hidden="1" x14ac:dyDescent="0.2"/>
    <row r="60192" ht="10.199999999999999" hidden="1" x14ac:dyDescent="0.2"/>
    <row r="60193" ht="10.199999999999999" hidden="1" x14ac:dyDescent="0.2"/>
    <row r="60194" ht="10.199999999999999" hidden="1" x14ac:dyDescent="0.2"/>
    <row r="60195" ht="10.199999999999999" hidden="1" x14ac:dyDescent="0.2"/>
    <row r="60196" ht="10.199999999999999" hidden="1" x14ac:dyDescent="0.2"/>
    <row r="60197" ht="10.199999999999999" hidden="1" x14ac:dyDescent="0.2"/>
    <row r="60198" ht="10.199999999999999" hidden="1" x14ac:dyDescent="0.2"/>
    <row r="60199" ht="10.199999999999999" hidden="1" x14ac:dyDescent="0.2"/>
    <row r="60200" ht="10.199999999999999" hidden="1" x14ac:dyDescent="0.2"/>
    <row r="60201" ht="10.199999999999999" hidden="1" x14ac:dyDescent="0.2"/>
    <row r="60202" ht="10.199999999999999" hidden="1" x14ac:dyDescent="0.2"/>
    <row r="60203" ht="10.199999999999999" hidden="1" x14ac:dyDescent="0.2"/>
    <row r="60204" ht="10.199999999999999" hidden="1" x14ac:dyDescent="0.2"/>
    <row r="60205" ht="10.199999999999999" hidden="1" x14ac:dyDescent="0.2"/>
    <row r="60206" ht="10.199999999999999" hidden="1" x14ac:dyDescent="0.2"/>
    <row r="60207" ht="10.199999999999999" hidden="1" x14ac:dyDescent="0.2"/>
    <row r="60208" ht="10.199999999999999" hidden="1" x14ac:dyDescent="0.2"/>
    <row r="60209" ht="10.199999999999999" hidden="1" x14ac:dyDescent="0.2"/>
    <row r="60210" ht="10.199999999999999" hidden="1" x14ac:dyDescent="0.2"/>
    <row r="60211" ht="10.199999999999999" hidden="1" x14ac:dyDescent="0.2"/>
    <row r="60212" ht="10.199999999999999" hidden="1" x14ac:dyDescent="0.2"/>
    <row r="60213" ht="10.199999999999999" hidden="1" x14ac:dyDescent="0.2"/>
    <row r="60214" ht="10.199999999999999" hidden="1" x14ac:dyDescent="0.2"/>
    <row r="60215" ht="10.199999999999999" hidden="1" x14ac:dyDescent="0.2"/>
    <row r="60216" ht="10.199999999999999" hidden="1" x14ac:dyDescent="0.2"/>
    <row r="60217" ht="10.199999999999999" hidden="1" x14ac:dyDescent="0.2"/>
    <row r="60218" ht="10.199999999999999" hidden="1" x14ac:dyDescent="0.2"/>
    <row r="60219" ht="10.199999999999999" hidden="1" x14ac:dyDescent="0.2"/>
    <row r="60220" ht="10.199999999999999" hidden="1" x14ac:dyDescent="0.2"/>
    <row r="60221" ht="10.199999999999999" hidden="1" x14ac:dyDescent="0.2"/>
    <row r="60222" ht="10.199999999999999" hidden="1" x14ac:dyDescent="0.2"/>
    <row r="60223" ht="10.199999999999999" hidden="1" x14ac:dyDescent="0.2"/>
    <row r="60224" ht="10.199999999999999" hidden="1" x14ac:dyDescent="0.2"/>
    <row r="60225" ht="10.199999999999999" hidden="1" x14ac:dyDescent="0.2"/>
    <row r="60226" ht="10.199999999999999" hidden="1" x14ac:dyDescent="0.2"/>
    <row r="60227" ht="10.199999999999999" hidden="1" x14ac:dyDescent="0.2"/>
    <row r="60228" ht="10.199999999999999" hidden="1" x14ac:dyDescent="0.2"/>
    <row r="60229" ht="10.199999999999999" hidden="1" x14ac:dyDescent="0.2"/>
    <row r="60230" ht="10.199999999999999" hidden="1" x14ac:dyDescent="0.2"/>
    <row r="60231" ht="10.199999999999999" hidden="1" x14ac:dyDescent="0.2"/>
    <row r="60232" ht="10.199999999999999" hidden="1" x14ac:dyDescent="0.2"/>
    <row r="60233" ht="10.199999999999999" hidden="1" x14ac:dyDescent="0.2"/>
    <row r="60234" ht="10.199999999999999" hidden="1" x14ac:dyDescent="0.2"/>
    <row r="60235" ht="10.199999999999999" hidden="1" x14ac:dyDescent="0.2"/>
    <row r="60236" ht="10.199999999999999" hidden="1" x14ac:dyDescent="0.2"/>
    <row r="60237" ht="10.199999999999999" hidden="1" x14ac:dyDescent="0.2"/>
    <row r="60238" ht="10.199999999999999" hidden="1" x14ac:dyDescent="0.2"/>
    <row r="60239" ht="10.199999999999999" hidden="1" x14ac:dyDescent="0.2"/>
    <row r="60240" ht="10.199999999999999" hidden="1" x14ac:dyDescent="0.2"/>
    <row r="60241" ht="10.199999999999999" hidden="1" x14ac:dyDescent="0.2"/>
    <row r="60242" ht="10.199999999999999" hidden="1" x14ac:dyDescent="0.2"/>
    <row r="60243" ht="10.199999999999999" hidden="1" x14ac:dyDescent="0.2"/>
    <row r="60244" ht="10.199999999999999" hidden="1" x14ac:dyDescent="0.2"/>
    <row r="60245" ht="10.199999999999999" hidden="1" x14ac:dyDescent="0.2"/>
    <row r="60246" ht="10.199999999999999" hidden="1" x14ac:dyDescent="0.2"/>
    <row r="60247" ht="10.199999999999999" hidden="1" x14ac:dyDescent="0.2"/>
    <row r="60248" ht="10.199999999999999" hidden="1" x14ac:dyDescent="0.2"/>
    <row r="60249" ht="10.199999999999999" hidden="1" x14ac:dyDescent="0.2"/>
    <row r="60250" ht="10.199999999999999" hidden="1" x14ac:dyDescent="0.2"/>
    <row r="60251" ht="10.199999999999999" hidden="1" x14ac:dyDescent="0.2"/>
    <row r="60252" ht="10.199999999999999" hidden="1" x14ac:dyDescent="0.2"/>
    <row r="60253" ht="10.199999999999999" hidden="1" x14ac:dyDescent="0.2"/>
    <row r="60254" ht="10.199999999999999" hidden="1" x14ac:dyDescent="0.2"/>
    <row r="60255" ht="10.199999999999999" hidden="1" x14ac:dyDescent="0.2"/>
    <row r="60256" ht="10.199999999999999" hidden="1" x14ac:dyDescent="0.2"/>
    <row r="60257" ht="10.199999999999999" hidden="1" x14ac:dyDescent="0.2"/>
    <row r="60258" ht="10.199999999999999" hidden="1" x14ac:dyDescent="0.2"/>
    <row r="60259" ht="10.199999999999999" hidden="1" x14ac:dyDescent="0.2"/>
    <row r="60260" ht="10.199999999999999" hidden="1" x14ac:dyDescent="0.2"/>
    <row r="60261" ht="10.199999999999999" hidden="1" x14ac:dyDescent="0.2"/>
    <row r="60262" ht="10.199999999999999" hidden="1" x14ac:dyDescent="0.2"/>
    <row r="60263" ht="10.199999999999999" hidden="1" x14ac:dyDescent="0.2"/>
    <row r="60264" ht="10.199999999999999" hidden="1" x14ac:dyDescent="0.2"/>
    <row r="60265" ht="10.199999999999999" hidden="1" x14ac:dyDescent="0.2"/>
    <row r="60266" ht="10.199999999999999" hidden="1" x14ac:dyDescent="0.2"/>
    <row r="60267" ht="10.199999999999999" hidden="1" x14ac:dyDescent="0.2"/>
    <row r="60268" ht="10.199999999999999" hidden="1" x14ac:dyDescent="0.2"/>
    <row r="60269" ht="10.199999999999999" hidden="1" x14ac:dyDescent="0.2"/>
    <row r="60270" ht="10.199999999999999" hidden="1" x14ac:dyDescent="0.2"/>
    <row r="60271" ht="10.199999999999999" hidden="1" x14ac:dyDescent="0.2"/>
    <row r="60272" ht="10.199999999999999" hidden="1" x14ac:dyDescent="0.2"/>
    <row r="60273" ht="10.199999999999999" hidden="1" x14ac:dyDescent="0.2"/>
    <row r="60274" ht="10.199999999999999" hidden="1" x14ac:dyDescent="0.2"/>
    <row r="60275" ht="10.199999999999999" hidden="1" x14ac:dyDescent="0.2"/>
    <row r="60276" ht="10.199999999999999" hidden="1" x14ac:dyDescent="0.2"/>
    <row r="60277" ht="10.199999999999999" hidden="1" x14ac:dyDescent="0.2"/>
    <row r="60278" ht="10.199999999999999" hidden="1" x14ac:dyDescent="0.2"/>
    <row r="60279" ht="10.199999999999999" hidden="1" x14ac:dyDescent="0.2"/>
    <row r="60280" ht="10.199999999999999" hidden="1" x14ac:dyDescent="0.2"/>
    <row r="60281" ht="10.199999999999999" hidden="1" x14ac:dyDescent="0.2"/>
    <row r="60282" ht="10.199999999999999" hidden="1" x14ac:dyDescent="0.2"/>
    <row r="60283" ht="10.199999999999999" hidden="1" x14ac:dyDescent="0.2"/>
    <row r="60284" ht="10.199999999999999" hidden="1" x14ac:dyDescent="0.2"/>
    <row r="60285" ht="10.199999999999999" hidden="1" x14ac:dyDescent="0.2"/>
    <row r="60286" ht="10.199999999999999" hidden="1" x14ac:dyDescent="0.2"/>
    <row r="60287" ht="10.199999999999999" hidden="1" x14ac:dyDescent="0.2"/>
    <row r="60288" ht="10.199999999999999" hidden="1" x14ac:dyDescent="0.2"/>
    <row r="60289" ht="10.199999999999999" hidden="1" x14ac:dyDescent="0.2"/>
    <row r="60290" ht="10.199999999999999" hidden="1" x14ac:dyDescent="0.2"/>
    <row r="60291" ht="10.199999999999999" hidden="1" x14ac:dyDescent="0.2"/>
    <row r="60292" ht="10.199999999999999" hidden="1" x14ac:dyDescent="0.2"/>
    <row r="60293" ht="10.199999999999999" hidden="1" x14ac:dyDescent="0.2"/>
    <row r="60294" ht="10.199999999999999" hidden="1" x14ac:dyDescent="0.2"/>
    <row r="60295" ht="10.199999999999999" hidden="1" x14ac:dyDescent="0.2"/>
    <row r="60296" ht="10.199999999999999" hidden="1" x14ac:dyDescent="0.2"/>
    <row r="60297" ht="10.199999999999999" hidden="1" x14ac:dyDescent="0.2"/>
    <row r="60298" ht="10.199999999999999" hidden="1" x14ac:dyDescent="0.2"/>
    <row r="60299" ht="10.199999999999999" hidden="1" x14ac:dyDescent="0.2"/>
    <row r="60300" ht="10.199999999999999" hidden="1" x14ac:dyDescent="0.2"/>
    <row r="60301" ht="10.199999999999999" hidden="1" x14ac:dyDescent="0.2"/>
    <row r="60302" ht="10.199999999999999" hidden="1" x14ac:dyDescent="0.2"/>
    <row r="60303" ht="10.199999999999999" hidden="1" x14ac:dyDescent="0.2"/>
    <row r="60304" ht="10.199999999999999" hidden="1" x14ac:dyDescent="0.2"/>
    <row r="60305" ht="10.199999999999999" hidden="1" x14ac:dyDescent="0.2"/>
    <row r="60306" ht="10.199999999999999" hidden="1" x14ac:dyDescent="0.2"/>
    <row r="60307" ht="10.199999999999999" hidden="1" x14ac:dyDescent="0.2"/>
    <row r="60308" ht="10.199999999999999" hidden="1" x14ac:dyDescent="0.2"/>
    <row r="60309" ht="10.199999999999999" hidden="1" x14ac:dyDescent="0.2"/>
    <row r="60310" ht="10.199999999999999" hidden="1" x14ac:dyDescent="0.2"/>
    <row r="60311" ht="10.199999999999999" hidden="1" x14ac:dyDescent="0.2"/>
    <row r="60312" ht="10.199999999999999" hidden="1" x14ac:dyDescent="0.2"/>
    <row r="60313" ht="10.199999999999999" hidden="1" x14ac:dyDescent="0.2"/>
    <row r="60314" ht="10.199999999999999" hidden="1" x14ac:dyDescent="0.2"/>
    <row r="60315" ht="10.199999999999999" hidden="1" x14ac:dyDescent="0.2"/>
    <row r="60316" ht="10.199999999999999" hidden="1" x14ac:dyDescent="0.2"/>
    <row r="60317" ht="10.199999999999999" hidden="1" x14ac:dyDescent="0.2"/>
    <row r="60318" ht="10.199999999999999" hidden="1" x14ac:dyDescent="0.2"/>
    <row r="60319" ht="10.199999999999999" hidden="1" x14ac:dyDescent="0.2"/>
    <row r="60320" ht="10.199999999999999" hidden="1" x14ac:dyDescent="0.2"/>
    <row r="60321" ht="10.199999999999999" hidden="1" x14ac:dyDescent="0.2"/>
    <row r="60322" ht="10.199999999999999" hidden="1" x14ac:dyDescent="0.2"/>
    <row r="60323" ht="10.199999999999999" hidden="1" x14ac:dyDescent="0.2"/>
    <row r="60324" ht="10.199999999999999" hidden="1" x14ac:dyDescent="0.2"/>
    <row r="60325" ht="10.199999999999999" hidden="1" x14ac:dyDescent="0.2"/>
    <row r="60326" ht="10.199999999999999" hidden="1" x14ac:dyDescent="0.2"/>
    <row r="60327" ht="10.199999999999999" hidden="1" x14ac:dyDescent="0.2"/>
    <row r="60328" ht="10.199999999999999" hidden="1" x14ac:dyDescent="0.2"/>
    <row r="60329" ht="10.199999999999999" hidden="1" x14ac:dyDescent="0.2"/>
    <row r="60330" ht="10.199999999999999" hidden="1" x14ac:dyDescent="0.2"/>
    <row r="60331" ht="10.199999999999999" hidden="1" x14ac:dyDescent="0.2"/>
    <row r="60332" ht="10.199999999999999" hidden="1" x14ac:dyDescent="0.2"/>
    <row r="60333" ht="10.199999999999999" hidden="1" x14ac:dyDescent="0.2"/>
    <row r="60334" ht="10.199999999999999" hidden="1" x14ac:dyDescent="0.2"/>
    <row r="60335" ht="10.199999999999999" hidden="1" x14ac:dyDescent="0.2"/>
    <row r="60336" ht="10.199999999999999" hidden="1" x14ac:dyDescent="0.2"/>
    <row r="60337" ht="10.199999999999999" hidden="1" x14ac:dyDescent="0.2"/>
    <row r="60338" ht="10.199999999999999" hidden="1" x14ac:dyDescent="0.2"/>
    <row r="60339" ht="10.199999999999999" hidden="1" x14ac:dyDescent="0.2"/>
    <row r="60340" ht="10.199999999999999" hidden="1" x14ac:dyDescent="0.2"/>
    <row r="60341" ht="10.199999999999999" hidden="1" x14ac:dyDescent="0.2"/>
    <row r="60342" ht="10.199999999999999" hidden="1" x14ac:dyDescent="0.2"/>
    <row r="60343" ht="10.199999999999999" hidden="1" x14ac:dyDescent="0.2"/>
    <row r="60344" ht="10.199999999999999" hidden="1" x14ac:dyDescent="0.2"/>
    <row r="60345" ht="10.199999999999999" hidden="1" x14ac:dyDescent="0.2"/>
    <row r="60346" ht="10.199999999999999" hidden="1" x14ac:dyDescent="0.2"/>
    <row r="60347" ht="10.199999999999999" hidden="1" x14ac:dyDescent="0.2"/>
    <row r="60348" ht="10.199999999999999" hidden="1" x14ac:dyDescent="0.2"/>
    <row r="60349" ht="10.199999999999999" hidden="1" x14ac:dyDescent="0.2"/>
    <row r="60350" ht="10.199999999999999" hidden="1" x14ac:dyDescent="0.2"/>
    <row r="60351" ht="10.199999999999999" hidden="1" x14ac:dyDescent="0.2"/>
    <row r="60352" ht="10.199999999999999" hidden="1" x14ac:dyDescent="0.2"/>
    <row r="60353" ht="10.199999999999999" hidden="1" x14ac:dyDescent="0.2"/>
    <row r="60354" ht="10.199999999999999" hidden="1" x14ac:dyDescent="0.2"/>
    <row r="60355" ht="10.199999999999999" hidden="1" x14ac:dyDescent="0.2"/>
    <row r="60356" ht="10.199999999999999" hidden="1" x14ac:dyDescent="0.2"/>
    <row r="60357" ht="10.199999999999999" hidden="1" x14ac:dyDescent="0.2"/>
    <row r="60358" ht="10.199999999999999" hidden="1" x14ac:dyDescent="0.2"/>
    <row r="60359" ht="10.199999999999999" hidden="1" x14ac:dyDescent="0.2"/>
    <row r="60360" ht="10.199999999999999" hidden="1" x14ac:dyDescent="0.2"/>
    <row r="60361" ht="10.199999999999999" hidden="1" x14ac:dyDescent="0.2"/>
    <row r="60362" ht="10.199999999999999" hidden="1" x14ac:dyDescent="0.2"/>
    <row r="60363" ht="10.199999999999999" hidden="1" x14ac:dyDescent="0.2"/>
    <row r="60364" ht="10.199999999999999" hidden="1" x14ac:dyDescent="0.2"/>
    <row r="60365" ht="10.199999999999999" hidden="1" x14ac:dyDescent="0.2"/>
    <row r="60366" ht="10.199999999999999" hidden="1" x14ac:dyDescent="0.2"/>
    <row r="60367" ht="10.199999999999999" hidden="1" x14ac:dyDescent="0.2"/>
    <row r="60368" ht="10.199999999999999" hidden="1" x14ac:dyDescent="0.2"/>
    <row r="60369" ht="10.199999999999999" hidden="1" x14ac:dyDescent="0.2"/>
    <row r="60370" ht="10.199999999999999" hidden="1" x14ac:dyDescent="0.2"/>
    <row r="60371" ht="10.199999999999999" hidden="1" x14ac:dyDescent="0.2"/>
    <row r="60372" ht="10.199999999999999" hidden="1" x14ac:dyDescent="0.2"/>
    <row r="60373" ht="10.199999999999999" hidden="1" x14ac:dyDescent="0.2"/>
    <row r="60374" ht="10.199999999999999" hidden="1" x14ac:dyDescent="0.2"/>
    <row r="60375" ht="10.199999999999999" hidden="1" x14ac:dyDescent="0.2"/>
    <row r="60376" ht="10.199999999999999" hidden="1" x14ac:dyDescent="0.2"/>
    <row r="60377" ht="10.199999999999999" hidden="1" x14ac:dyDescent="0.2"/>
    <row r="60378" ht="10.199999999999999" hidden="1" x14ac:dyDescent="0.2"/>
    <row r="60379" ht="10.199999999999999" hidden="1" x14ac:dyDescent="0.2"/>
    <row r="60380" ht="10.199999999999999" hidden="1" x14ac:dyDescent="0.2"/>
    <row r="60381" ht="10.199999999999999" hidden="1" x14ac:dyDescent="0.2"/>
    <row r="60382" ht="10.199999999999999" hidden="1" x14ac:dyDescent="0.2"/>
    <row r="60383" ht="10.199999999999999" hidden="1" x14ac:dyDescent="0.2"/>
    <row r="60384" ht="10.199999999999999" hidden="1" x14ac:dyDescent="0.2"/>
    <row r="60385" ht="10.199999999999999" hidden="1" x14ac:dyDescent="0.2"/>
    <row r="60386" ht="10.199999999999999" hidden="1" x14ac:dyDescent="0.2"/>
    <row r="60387" ht="10.199999999999999" hidden="1" x14ac:dyDescent="0.2"/>
    <row r="60388" ht="10.199999999999999" hidden="1" x14ac:dyDescent="0.2"/>
    <row r="60389" ht="10.199999999999999" hidden="1" x14ac:dyDescent="0.2"/>
    <row r="60390" ht="10.199999999999999" hidden="1" x14ac:dyDescent="0.2"/>
    <row r="60391" ht="10.199999999999999" hidden="1" x14ac:dyDescent="0.2"/>
    <row r="60392" ht="10.199999999999999" hidden="1" x14ac:dyDescent="0.2"/>
    <row r="60393" ht="10.199999999999999" hidden="1" x14ac:dyDescent="0.2"/>
    <row r="60394" ht="10.199999999999999" hidden="1" x14ac:dyDescent="0.2"/>
    <row r="60395" ht="10.199999999999999" hidden="1" x14ac:dyDescent="0.2"/>
    <row r="60396" ht="10.199999999999999" hidden="1" x14ac:dyDescent="0.2"/>
    <row r="60397" ht="10.199999999999999" hidden="1" x14ac:dyDescent="0.2"/>
    <row r="60398" ht="10.199999999999999" hidden="1" x14ac:dyDescent="0.2"/>
    <row r="60399" ht="10.199999999999999" hidden="1" x14ac:dyDescent="0.2"/>
    <row r="60400" ht="10.199999999999999" hidden="1" x14ac:dyDescent="0.2"/>
    <row r="60401" ht="10.199999999999999" hidden="1" x14ac:dyDescent="0.2"/>
    <row r="60402" ht="10.199999999999999" hidden="1" x14ac:dyDescent="0.2"/>
    <row r="60403" ht="10.199999999999999" hidden="1" x14ac:dyDescent="0.2"/>
    <row r="60404" ht="10.199999999999999" hidden="1" x14ac:dyDescent="0.2"/>
    <row r="60405" ht="10.199999999999999" hidden="1" x14ac:dyDescent="0.2"/>
    <row r="60406" ht="10.199999999999999" hidden="1" x14ac:dyDescent="0.2"/>
    <row r="60407" ht="10.199999999999999" hidden="1" x14ac:dyDescent="0.2"/>
    <row r="60408" ht="10.199999999999999" hidden="1" x14ac:dyDescent="0.2"/>
    <row r="60409" ht="10.199999999999999" hidden="1" x14ac:dyDescent="0.2"/>
    <row r="60410" ht="10.199999999999999" hidden="1" x14ac:dyDescent="0.2"/>
    <row r="60411" ht="10.199999999999999" hidden="1" x14ac:dyDescent="0.2"/>
    <row r="60412" ht="10.199999999999999" hidden="1" x14ac:dyDescent="0.2"/>
    <row r="60413" ht="10.199999999999999" hidden="1" x14ac:dyDescent="0.2"/>
    <row r="60414" ht="10.199999999999999" hidden="1" x14ac:dyDescent="0.2"/>
    <row r="60415" ht="10.199999999999999" hidden="1" x14ac:dyDescent="0.2"/>
    <row r="60416" ht="10.199999999999999" hidden="1" x14ac:dyDescent="0.2"/>
    <row r="60417" ht="10.199999999999999" hidden="1" x14ac:dyDescent="0.2"/>
    <row r="60418" ht="10.199999999999999" hidden="1" x14ac:dyDescent="0.2"/>
    <row r="60419" ht="10.199999999999999" hidden="1" x14ac:dyDescent="0.2"/>
    <row r="60420" ht="10.199999999999999" hidden="1" x14ac:dyDescent="0.2"/>
    <row r="60421" ht="10.199999999999999" hidden="1" x14ac:dyDescent="0.2"/>
    <row r="60422" ht="10.199999999999999" hidden="1" x14ac:dyDescent="0.2"/>
    <row r="60423" ht="10.199999999999999" hidden="1" x14ac:dyDescent="0.2"/>
    <row r="60424" ht="10.199999999999999" hidden="1" x14ac:dyDescent="0.2"/>
    <row r="60425" ht="10.199999999999999" hidden="1" x14ac:dyDescent="0.2"/>
    <row r="60426" ht="10.199999999999999" hidden="1" x14ac:dyDescent="0.2"/>
    <row r="60427" ht="10.199999999999999" hidden="1" x14ac:dyDescent="0.2"/>
    <row r="60428" ht="10.199999999999999" hidden="1" x14ac:dyDescent="0.2"/>
    <row r="60429" ht="10.199999999999999" hidden="1" x14ac:dyDescent="0.2"/>
    <row r="60430" ht="10.199999999999999" hidden="1" x14ac:dyDescent="0.2"/>
    <row r="60431" ht="10.199999999999999" hidden="1" x14ac:dyDescent="0.2"/>
    <row r="60432" ht="10.199999999999999" hidden="1" x14ac:dyDescent="0.2"/>
    <row r="60433" ht="10.199999999999999" hidden="1" x14ac:dyDescent="0.2"/>
    <row r="60434" ht="10.199999999999999" hidden="1" x14ac:dyDescent="0.2"/>
    <row r="60435" ht="10.199999999999999" hidden="1" x14ac:dyDescent="0.2"/>
    <row r="60436" ht="10.199999999999999" hidden="1" x14ac:dyDescent="0.2"/>
    <row r="60437" ht="10.199999999999999" hidden="1" x14ac:dyDescent="0.2"/>
    <row r="60438" ht="10.199999999999999" hidden="1" x14ac:dyDescent="0.2"/>
    <row r="60439" ht="10.199999999999999" hidden="1" x14ac:dyDescent="0.2"/>
    <row r="60440" ht="10.199999999999999" hidden="1" x14ac:dyDescent="0.2"/>
    <row r="60441" ht="10.199999999999999" hidden="1" x14ac:dyDescent="0.2"/>
    <row r="60442" ht="10.199999999999999" hidden="1" x14ac:dyDescent="0.2"/>
    <row r="60443" ht="10.199999999999999" hidden="1" x14ac:dyDescent="0.2"/>
    <row r="60444" ht="10.199999999999999" hidden="1" x14ac:dyDescent="0.2"/>
    <row r="60445" ht="10.199999999999999" hidden="1" x14ac:dyDescent="0.2"/>
    <row r="60446" ht="10.199999999999999" hidden="1" x14ac:dyDescent="0.2"/>
    <row r="60447" ht="10.199999999999999" hidden="1" x14ac:dyDescent="0.2"/>
    <row r="60448" ht="10.199999999999999" hidden="1" x14ac:dyDescent="0.2"/>
    <row r="60449" ht="10.199999999999999" hidden="1" x14ac:dyDescent="0.2"/>
    <row r="60450" ht="10.199999999999999" hidden="1" x14ac:dyDescent="0.2"/>
    <row r="60451" ht="10.199999999999999" hidden="1" x14ac:dyDescent="0.2"/>
    <row r="60452" ht="10.199999999999999" hidden="1" x14ac:dyDescent="0.2"/>
    <row r="60453" ht="10.199999999999999" hidden="1" x14ac:dyDescent="0.2"/>
    <row r="60454" ht="10.199999999999999" hidden="1" x14ac:dyDescent="0.2"/>
    <row r="60455" ht="10.199999999999999" hidden="1" x14ac:dyDescent="0.2"/>
    <row r="60456" ht="10.199999999999999" hidden="1" x14ac:dyDescent="0.2"/>
    <row r="60457" ht="10.199999999999999" hidden="1" x14ac:dyDescent="0.2"/>
    <row r="60458" ht="10.199999999999999" hidden="1" x14ac:dyDescent="0.2"/>
    <row r="60459" ht="10.199999999999999" hidden="1" x14ac:dyDescent="0.2"/>
    <row r="60460" ht="10.199999999999999" hidden="1" x14ac:dyDescent="0.2"/>
    <row r="60461" ht="10.199999999999999" hidden="1" x14ac:dyDescent="0.2"/>
    <row r="60462" ht="10.199999999999999" hidden="1" x14ac:dyDescent="0.2"/>
    <row r="60463" ht="10.199999999999999" hidden="1" x14ac:dyDescent="0.2"/>
    <row r="60464" ht="10.199999999999999" hidden="1" x14ac:dyDescent="0.2"/>
    <row r="60465" ht="10.199999999999999" hidden="1" x14ac:dyDescent="0.2"/>
    <row r="60466" ht="10.199999999999999" hidden="1" x14ac:dyDescent="0.2"/>
    <row r="60467" ht="10.199999999999999" hidden="1" x14ac:dyDescent="0.2"/>
    <row r="60468" ht="10.199999999999999" hidden="1" x14ac:dyDescent="0.2"/>
    <row r="60469" ht="10.199999999999999" hidden="1" x14ac:dyDescent="0.2"/>
    <row r="60470" ht="10.199999999999999" hidden="1" x14ac:dyDescent="0.2"/>
    <row r="60471" ht="10.199999999999999" hidden="1" x14ac:dyDescent="0.2"/>
    <row r="60472" ht="10.199999999999999" hidden="1" x14ac:dyDescent="0.2"/>
    <row r="60473" ht="10.199999999999999" hidden="1" x14ac:dyDescent="0.2"/>
    <row r="60474" ht="10.199999999999999" hidden="1" x14ac:dyDescent="0.2"/>
    <row r="60475" ht="10.199999999999999" hidden="1" x14ac:dyDescent="0.2"/>
    <row r="60476" ht="10.199999999999999" hidden="1" x14ac:dyDescent="0.2"/>
    <row r="60477" ht="10.199999999999999" hidden="1" x14ac:dyDescent="0.2"/>
    <row r="60478" ht="10.199999999999999" hidden="1" x14ac:dyDescent="0.2"/>
    <row r="60479" ht="10.199999999999999" hidden="1" x14ac:dyDescent="0.2"/>
    <row r="60480" ht="10.199999999999999" hidden="1" x14ac:dyDescent="0.2"/>
    <row r="60481" ht="10.199999999999999" hidden="1" x14ac:dyDescent="0.2"/>
    <row r="60482" ht="10.199999999999999" hidden="1" x14ac:dyDescent="0.2"/>
    <row r="60483" ht="10.199999999999999" hidden="1" x14ac:dyDescent="0.2"/>
    <row r="60484" ht="10.199999999999999" hidden="1" x14ac:dyDescent="0.2"/>
    <row r="60485" ht="10.199999999999999" hidden="1" x14ac:dyDescent="0.2"/>
    <row r="60486" ht="10.199999999999999" hidden="1" x14ac:dyDescent="0.2"/>
    <row r="60487" ht="10.199999999999999" hidden="1" x14ac:dyDescent="0.2"/>
    <row r="60488" ht="10.199999999999999" hidden="1" x14ac:dyDescent="0.2"/>
    <row r="60489" ht="10.199999999999999" hidden="1" x14ac:dyDescent="0.2"/>
    <row r="60490" ht="10.199999999999999" hidden="1" x14ac:dyDescent="0.2"/>
    <row r="60491" ht="10.199999999999999" hidden="1" x14ac:dyDescent="0.2"/>
    <row r="60492" ht="10.199999999999999" hidden="1" x14ac:dyDescent="0.2"/>
    <row r="60493" ht="10.199999999999999" hidden="1" x14ac:dyDescent="0.2"/>
    <row r="60494" ht="10.199999999999999" hidden="1" x14ac:dyDescent="0.2"/>
    <row r="60495" ht="10.199999999999999" hidden="1" x14ac:dyDescent="0.2"/>
    <row r="60496" ht="10.199999999999999" hidden="1" x14ac:dyDescent="0.2"/>
    <row r="60497" ht="10.199999999999999" hidden="1" x14ac:dyDescent="0.2"/>
    <row r="60498" ht="10.199999999999999" hidden="1" x14ac:dyDescent="0.2"/>
    <row r="60499" ht="10.199999999999999" hidden="1" x14ac:dyDescent="0.2"/>
    <row r="60500" ht="10.199999999999999" hidden="1" x14ac:dyDescent="0.2"/>
    <row r="60501" ht="10.199999999999999" hidden="1" x14ac:dyDescent="0.2"/>
    <row r="60502" ht="10.199999999999999" hidden="1" x14ac:dyDescent="0.2"/>
    <row r="60503" ht="10.199999999999999" hidden="1" x14ac:dyDescent="0.2"/>
    <row r="60504" ht="10.199999999999999" hidden="1" x14ac:dyDescent="0.2"/>
    <row r="60505" ht="10.199999999999999" hidden="1" x14ac:dyDescent="0.2"/>
    <row r="60506" ht="10.199999999999999" hidden="1" x14ac:dyDescent="0.2"/>
    <row r="60507" ht="10.199999999999999" hidden="1" x14ac:dyDescent="0.2"/>
    <row r="60508" ht="10.199999999999999" hidden="1" x14ac:dyDescent="0.2"/>
    <row r="60509" ht="10.199999999999999" hidden="1" x14ac:dyDescent="0.2"/>
    <row r="60510" ht="10.199999999999999" hidden="1" x14ac:dyDescent="0.2"/>
    <row r="60511" ht="10.199999999999999" hidden="1" x14ac:dyDescent="0.2"/>
    <row r="60512" ht="10.199999999999999" hidden="1" x14ac:dyDescent="0.2"/>
    <row r="60513" ht="10.199999999999999" hidden="1" x14ac:dyDescent="0.2"/>
    <row r="60514" ht="10.199999999999999" hidden="1" x14ac:dyDescent="0.2"/>
    <row r="60515" ht="10.199999999999999" hidden="1" x14ac:dyDescent="0.2"/>
    <row r="60516" ht="10.199999999999999" hidden="1" x14ac:dyDescent="0.2"/>
    <row r="60517" ht="10.199999999999999" hidden="1" x14ac:dyDescent="0.2"/>
    <row r="60518" ht="10.199999999999999" hidden="1" x14ac:dyDescent="0.2"/>
    <row r="60519" ht="10.199999999999999" hidden="1" x14ac:dyDescent="0.2"/>
    <row r="60520" ht="10.199999999999999" hidden="1" x14ac:dyDescent="0.2"/>
    <row r="60521" ht="10.199999999999999" hidden="1" x14ac:dyDescent="0.2"/>
    <row r="60522" ht="10.199999999999999" hidden="1" x14ac:dyDescent="0.2"/>
    <row r="60523" ht="10.199999999999999" hidden="1" x14ac:dyDescent="0.2"/>
    <row r="60524" ht="10.199999999999999" hidden="1" x14ac:dyDescent="0.2"/>
    <row r="60525" ht="10.199999999999999" hidden="1" x14ac:dyDescent="0.2"/>
    <row r="60526" ht="10.199999999999999" hidden="1" x14ac:dyDescent="0.2"/>
    <row r="60527" ht="10.199999999999999" hidden="1" x14ac:dyDescent="0.2"/>
    <row r="60528" ht="10.199999999999999" hidden="1" x14ac:dyDescent="0.2"/>
    <row r="60529" ht="10.199999999999999" hidden="1" x14ac:dyDescent="0.2"/>
    <row r="60530" ht="10.199999999999999" hidden="1" x14ac:dyDescent="0.2"/>
    <row r="60531" ht="10.199999999999999" hidden="1" x14ac:dyDescent="0.2"/>
    <row r="60532" ht="10.199999999999999" hidden="1" x14ac:dyDescent="0.2"/>
    <row r="60533" ht="10.199999999999999" hidden="1" x14ac:dyDescent="0.2"/>
    <row r="60534" ht="10.199999999999999" hidden="1" x14ac:dyDescent="0.2"/>
    <row r="60535" ht="10.199999999999999" hidden="1" x14ac:dyDescent="0.2"/>
    <row r="60536" ht="10.199999999999999" hidden="1" x14ac:dyDescent="0.2"/>
    <row r="60537" ht="10.199999999999999" hidden="1" x14ac:dyDescent="0.2"/>
    <row r="60538" ht="10.199999999999999" hidden="1" x14ac:dyDescent="0.2"/>
    <row r="60539" ht="10.199999999999999" hidden="1" x14ac:dyDescent="0.2"/>
    <row r="60540" ht="10.199999999999999" hidden="1" x14ac:dyDescent="0.2"/>
    <row r="60541" ht="10.199999999999999" hidden="1" x14ac:dyDescent="0.2"/>
    <row r="60542" ht="10.199999999999999" hidden="1" x14ac:dyDescent="0.2"/>
    <row r="60543" ht="10.199999999999999" hidden="1" x14ac:dyDescent="0.2"/>
    <row r="60544" ht="10.199999999999999" hidden="1" x14ac:dyDescent="0.2"/>
    <row r="60545" ht="10.199999999999999" hidden="1" x14ac:dyDescent="0.2"/>
    <row r="60546" ht="10.199999999999999" hidden="1" x14ac:dyDescent="0.2"/>
    <row r="60547" ht="10.199999999999999" hidden="1" x14ac:dyDescent="0.2"/>
    <row r="60548" ht="10.199999999999999" hidden="1" x14ac:dyDescent="0.2"/>
    <row r="60549" ht="10.199999999999999" hidden="1" x14ac:dyDescent="0.2"/>
    <row r="60550" ht="10.199999999999999" hidden="1" x14ac:dyDescent="0.2"/>
    <row r="60551" ht="10.199999999999999" hidden="1" x14ac:dyDescent="0.2"/>
    <row r="60552" ht="10.199999999999999" hidden="1" x14ac:dyDescent="0.2"/>
    <row r="60553" ht="10.199999999999999" hidden="1" x14ac:dyDescent="0.2"/>
    <row r="60554" ht="10.199999999999999" hidden="1" x14ac:dyDescent="0.2"/>
    <row r="60555" ht="10.199999999999999" hidden="1" x14ac:dyDescent="0.2"/>
    <row r="60556" ht="10.199999999999999" hidden="1" x14ac:dyDescent="0.2"/>
    <row r="60557" ht="10.199999999999999" hidden="1" x14ac:dyDescent="0.2"/>
    <row r="60558" ht="10.199999999999999" hidden="1" x14ac:dyDescent="0.2"/>
    <row r="60559" ht="10.199999999999999" hidden="1" x14ac:dyDescent="0.2"/>
    <row r="60560" ht="10.199999999999999" hidden="1" x14ac:dyDescent="0.2"/>
    <row r="60561" ht="10.199999999999999" hidden="1" x14ac:dyDescent="0.2"/>
    <row r="60562" ht="10.199999999999999" hidden="1" x14ac:dyDescent="0.2"/>
    <row r="60563" ht="10.199999999999999" hidden="1" x14ac:dyDescent="0.2"/>
    <row r="60564" ht="10.199999999999999" hidden="1" x14ac:dyDescent="0.2"/>
    <row r="60565" ht="10.199999999999999" hidden="1" x14ac:dyDescent="0.2"/>
    <row r="60566" ht="10.199999999999999" hidden="1" x14ac:dyDescent="0.2"/>
    <row r="60567" ht="10.199999999999999" hidden="1" x14ac:dyDescent="0.2"/>
    <row r="60568" ht="10.199999999999999" hidden="1" x14ac:dyDescent="0.2"/>
    <row r="60569" ht="10.199999999999999" hidden="1" x14ac:dyDescent="0.2"/>
    <row r="60570" ht="10.199999999999999" hidden="1" x14ac:dyDescent="0.2"/>
    <row r="60571" ht="10.199999999999999" hidden="1" x14ac:dyDescent="0.2"/>
    <row r="60572" ht="10.199999999999999" hidden="1" x14ac:dyDescent="0.2"/>
    <row r="60573" ht="10.199999999999999" hidden="1" x14ac:dyDescent="0.2"/>
    <row r="60574" ht="10.199999999999999" hidden="1" x14ac:dyDescent="0.2"/>
    <row r="60575" ht="10.199999999999999" hidden="1" x14ac:dyDescent="0.2"/>
    <row r="60576" ht="10.199999999999999" hidden="1" x14ac:dyDescent="0.2"/>
    <row r="60577" ht="10.199999999999999" hidden="1" x14ac:dyDescent="0.2"/>
    <row r="60578" ht="10.199999999999999" hidden="1" x14ac:dyDescent="0.2"/>
    <row r="60579" ht="10.199999999999999" hidden="1" x14ac:dyDescent="0.2"/>
    <row r="60580" ht="10.199999999999999" hidden="1" x14ac:dyDescent="0.2"/>
    <row r="60581" ht="10.199999999999999" hidden="1" x14ac:dyDescent="0.2"/>
    <row r="60582" ht="10.199999999999999" hidden="1" x14ac:dyDescent="0.2"/>
    <row r="60583" ht="10.199999999999999" hidden="1" x14ac:dyDescent="0.2"/>
    <row r="60584" ht="10.199999999999999" hidden="1" x14ac:dyDescent="0.2"/>
    <row r="60585" ht="10.199999999999999" hidden="1" x14ac:dyDescent="0.2"/>
    <row r="60586" ht="10.199999999999999" hidden="1" x14ac:dyDescent="0.2"/>
    <row r="60587" ht="10.199999999999999" hidden="1" x14ac:dyDescent="0.2"/>
    <row r="60588" ht="10.199999999999999" hidden="1" x14ac:dyDescent="0.2"/>
    <row r="60589" ht="10.199999999999999" hidden="1" x14ac:dyDescent="0.2"/>
    <row r="60590" ht="10.199999999999999" hidden="1" x14ac:dyDescent="0.2"/>
    <row r="60591" ht="10.199999999999999" hidden="1" x14ac:dyDescent="0.2"/>
    <row r="60592" ht="10.199999999999999" hidden="1" x14ac:dyDescent="0.2"/>
    <row r="60593" ht="10.199999999999999" hidden="1" x14ac:dyDescent="0.2"/>
    <row r="60594" ht="10.199999999999999" hidden="1" x14ac:dyDescent="0.2"/>
    <row r="60595" ht="10.199999999999999" hidden="1" x14ac:dyDescent="0.2"/>
    <row r="60596" ht="10.199999999999999" hidden="1" x14ac:dyDescent="0.2"/>
    <row r="60597" ht="10.199999999999999" hidden="1" x14ac:dyDescent="0.2"/>
    <row r="60598" ht="10.199999999999999" hidden="1" x14ac:dyDescent="0.2"/>
    <row r="60599" ht="10.199999999999999" hidden="1" x14ac:dyDescent="0.2"/>
    <row r="60600" ht="10.199999999999999" hidden="1" x14ac:dyDescent="0.2"/>
    <row r="60601" ht="10.199999999999999" hidden="1" x14ac:dyDescent="0.2"/>
    <row r="60602" ht="10.199999999999999" hidden="1" x14ac:dyDescent="0.2"/>
    <row r="60603" ht="10.199999999999999" hidden="1" x14ac:dyDescent="0.2"/>
    <row r="60604" ht="10.199999999999999" hidden="1" x14ac:dyDescent="0.2"/>
    <row r="60605" ht="10.199999999999999" hidden="1" x14ac:dyDescent="0.2"/>
    <row r="60606" ht="10.199999999999999" hidden="1" x14ac:dyDescent="0.2"/>
    <row r="60607" ht="10.199999999999999" hidden="1" x14ac:dyDescent="0.2"/>
    <row r="60608" ht="10.199999999999999" hidden="1" x14ac:dyDescent="0.2"/>
    <row r="60609" ht="10.199999999999999" hidden="1" x14ac:dyDescent="0.2"/>
    <row r="60610" ht="10.199999999999999" hidden="1" x14ac:dyDescent="0.2"/>
    <row r="60611" ht="10.199999999999999" hidden="1" x14ac:dyDescent="0.2"/>
    <row r="60612" ht="10.199999999999999" hidden="1" x14ac:dyDescent="0.2"/>
    <row r="60613" ht="10.199999999999999" hidden="1" x14ac:dyDescent="0.2"/>
    <row r="60614" ht="10.199999999999999" hidden="1" x14ac:dyDescent="0.2"/>
    <row r="60615" ht="10.199999999999999" hidden="1" x14ac:dyDescent="0.2"/>
    <row r="60616" ht="10.199999999999999" hidden="1" x14ac:dyDescent="0.2"/>
    <row r="60617" ht="10.199999999999999" hidden="1" x14ac:dyDescent="0.2"/>
    <row r="60618" ht="10.199999999999999" hidden="1" x14ac:dyDescent="0.2"/>
    <row r="60619" ht="10.199999999999999" hidden="1" x14ac:dyDescent="0.2"/>
    <row r="60620" ht="10.199999999999999" hidden="1" x14ac:dyDescent="0.2"/>
    <row r="60621" ht="10.199999999999999" hidden="1" x14ac:dyDescent="0.2"/>
    <row r="60622" ht="10.199999999999999" hidden="1" x14ac:dyDescent="0.2"/>
    <row r="60623" ht="10.199999999999999" hidden="1" x14ac:dyDescent="0.2"/>
    <row r="60624" ht="10.199999999999999" hidden="1" x14ac:dyDescent="0.2"/>
    <row r="60625" ht="10.199999999999999" hidden="1" x14ac:dyDescent="0.2"/>
    <row r="60626" ht="10.199999999999999" hidden="1" x14ac:dyDescent="0.2"/>
    <row r="60627" ht="10.199999999999999" hidden="1" x14ac:dyDescent="0.2"/>
    <row r="60628" ht="10.199999999999999" hidden="1" x14ac:dyDescent="0.2"/>
    <row r="60629" ht="10.199999999999999" hidden="1" x14ac:dyDescent="0.2"/>
    <row r="60630" ht="10.199999999999999" hidden="1" x14ac:dyDescent="0.2"/>
    <row r="60631" ht="10.199999999999999" hidden="1" x14ac:dyDescent="0.2"/>
    <row r="60632" ht="10.199999999999999" hidden="1" x14ac:dyDescent="0.2"/>
    <row r="60633" ht="10.199999999999999" hidden="1" x14ac:dyDescent="0.2"/>
    <row r="60634" ht="10.199999999999999" hidden="1" x14ac:dyDescent="0.2"/>
    <row r="60635" ht="10.199999999999999" hidden="1" x14ac:dyDescent="0.2"/>
    <row r="60636" ht="10.199999999999999" hidden="1" x14ac:dyDescent="0.2"/>
    <row r="60637" ht="10.199999999999999" hidden="1" x14ac:dyDescent="0.2"/>
    <row r="60638" ht="10.199999999999999" hidden="1" x14ac:dyDescent="0.2"/>
    <row r="60639" ht="10.199999999999999" hidden="1" x14ac:dyDescent="0.2"/>
    <row r="60640" ht="10.199999999999999" hidden="1" x14ac:dyDescent="0.2"/>
    <row r="60641" ht="10.199999999999999" hidden="1" x14ac:dyDescent="0.2"/>
    <row r="60642" ht="10.199999999999999" hidden="1" x14ac:dyDescent="0.2"/>
    <row r="60643" ht="10.199999999999999" hidden="1" x14ac:dyDescent="0.2"/>
    <row r="60644" ht="10.199999999999999" hidden="1" x14ac:dyDescent="0.2"/>
    <row r="60645" ht="10.199999999999999" hidden="1" x14ac:dyDescent="0.2"/>
    <row r="60646" ht="10.199999999999999" hidden="1" x14ac:dyDescent="0.2"/>
    <row r="60647" ht="10.199999999999999" hidden="1" x14ac:dyDescent="0.2"/>
    <row r="60648" ht="10.199999999999999" hidden="1" x14ac:dyDescent="0.2"/>
    <row r="60649" ht="10.199999999999999" hidden="1" x14ac:dyDescent="0.2"/>
    <row r="60650" ht="10.199999999999999" hidden="1" x14ac:dyDescent="0.2"/>
    <row r="60651" ht="10.199999999999999" hidden="1" x14ac:dyDescent="0.2"/>
    <row r="60652" ht="10.199999999999999" hidden="1" x14ac:dyDescent="0.2"/>
    <row r="60653" ht="10.199999999999999" hidden="1" x14ac:dyDescent="0.2"/>
    <row r="60654" ht="10.199999999999999" hidden="1" x14ac:dyDescent="0.2"/>
    <row r="60655" ht="10.199999999999999" hidden="1" x14ac:dyDescent="0.2"/>
    <row r="60656" ht="10.199999999999999" hidden="1" x14ac:dyDescent="0.2"/>
    <row r="60657" ht="10.199999999999999" hidden="1" x14ac:dyDescent="0.2"/>
    <row r="60658" ht="10.199999999999999" hidden="1" x14ac:dyDescent="0.2"/>
    <row r="60659" ht="10.199999999999999" hidden="1" x14ac:dyDescent="0.2"/>
    <row r="60660" ht="10.199999999999999" hidden="1" x14ac:dyDescent="0.2"/>
    <row r="60661" ht="10.199999999999999" hidden="1" x14ac:dyDescent="0.2"/>
    <row r="60662" ht="10.199999999999999" hidden="1" x14ac:dyDescent="0.2"/>
    <row r="60663" ht="10.199999999999999" hidden="1" x14ac:dyDescent="0.2"/>
    <row r="60664" ht="10.199999999999999" hidden="1" x14ac:dyDescent="0.2"/>
    <row r="60665" ht="10.199999999999999" hidden="1" x14ac:dyDescent="0.2"/>
    <row r="60666" ht="10.199999999999999" hidden="1" x14ac:dyDescent="0.2"/>
    <row r="60667" ht="10.199999999999999" hidden="1" x14ac:dyDescent="0.2"/>
    <row r="60668" ht="10.199999999999999" hidden="1" x14ac:dyDescent="0.2"/>
    <row r="60669" ht="10.199999999999999" hidden="1" x14ac:dyDescent="0.2"/>
    <row r="60670" ht="10.199999999999999" hidden="1" x14ac:dyDescent="0.2"/>
    <row r="60671" ht="10.199999999999999" hidden="1" x14ac:dyDescent="0.2"/>
    <row r="60672" ht="10.199999999999999" hidden="1" x14ac:dyDescent="0.2"/>
    <row r="60673" ht="10.199999999999999" hidden="1" x14ac:dyDescent="0.2"/>
    <row r="60674" ht="10.199999999999999" hidden="1" x14ac:dyDescent="0.2"/>
    <row r="60675" ht="10.199999999999999" hidden="1" x14ac:dyDescent="0.2"/>
    <row r="60676" ht="10.199999999999999" hidden="1" x14ac:dyDescent="0.2"/>
    <row r="60677" ht="10.199999999999999" hidden="1" x14ac:dyDescent="0.2"/>
    <row r="60678" ht="10.199999999999999" hidden="1" x14ac:dyDescent="0.2"/>
    <row r="60679" ht="10.199999999999999" hidden="1" x14ac:dyDescent="0.2"/>
    <row r="60680" ht="10.199999999999999" hidden="1" x14ac:dyDescent="0.2"/>
    <row r="60681" ht="10.199999999999999" hidden="1" x14ac:dyDescent="0.2"/>
    <row r="60682" ht="10.199999999999999" hidden="1" x14ac:dyDescent="0.2"/>
    <row r="60683" ht="10.199999999999999" hidden="1" x14ac:dyDescent="0.2"/>
    <row r="60684" ht="10.199999999999999" hidden="1" x14ac:dyDescent="0.2"/>
    <row r="60685" ht="10.199999999999999" hidden="1" x14ac:dyDescent="0.2"/>
    <row r="60686" ht="10.199999999999999" hidden="1" x14ac:dyDescent="0.2"/>
    <row r="60687" ht="10.199999999999999" hidden="1" x14ac:dyDescent="0.2"/>
    <row r="60688" ht="10.199999999999999" hidden="1" x14ac:dyDescent="0.2"/>
    <row r="60689" ht="10.199999999999999" hidden="1" x14ac:dyDescent="0.2"/>
    <row r="60690" ht="10.199999999999999" hidden="1" x14ac:dyDescent="0.2"/>
    <row r="60691" ht="10.199999999999999" hidden="1" x14ac:dyDescent="0.2"/>
    <row r="60692" ht="10.199999999999999" hidden="1" x14ac:dyDescent="0.2"/>
    <row r="60693" ht="10.199999999999999" hidden="1" x14ac:dyDescent="0.2"/>
    <row r="60694" ht="10.199999999999999" hidden="1" x14ac:dyDescent="0.2"/>
    <row r="60695" ht="10.199999999999999" hidden="1" x14ac:dyDescent="0.2"/>
    <row r="60696" ht="10.199999999999999" hidden="1" x14ac:dyDescent="0.2"/>
    <row r="60697" ht="10.199999999999999" hidden="1" x14ac:dyDescent="0.2"/>
    <row r="60698" ht="10.199999999999999" hidden="1" x14ac:dyDescent="0.2"/>
    <row r="60699" ht="10.199999999999999" hidden="1" x14ac:dyDescent="0.2"/>
    <row r="60700" ht="10.199999999999999" hidden="1" x14ac:dyDescent="0.2"/>
    <row r="60701" ht="10.199999999999999" hidden="1" x14ac:dyDescent="0.2"/>
    <row r="60702" ht="10.199999999999999" hidden="1" x14ac:dyDescent="0.2"/>
    <row r="60703" ht="10.199999999999999" hidden="1" x14ac:dyDescent="0.2"/>
    <row r="60704" ht="10.199999999999999" hidden="1" x14ac:dyDescent="0.2"/>
    <row r="60705" ht="10.199999999999999" hidden="1" x14ac:dyDescent="0.2"/>
    <row r="60706" ht="10.199999999999999" hidden="1" x14ac:dyDescent="0.2"/>
    <row r="60707" ht="10.199999999999999" hidden="1" x14ac:dyDescent="0.2"/>
    <row r="60708" ht="10.199999999999999" hidden="1" x14ac:dyDescent="0.2"/>
    <row r="60709" ht="10.199999999999999" hidden="1" x14ac:dyDescent="0.2"/>
    <row r="60710" ht="10.199999999999999" hidden="1" x14ac:dyDescent="0.2"/>
    <row r="60711" ht="10.199999999999999" hidden="1" x14ac:dyDescent="0.2"/>
    <row r="60712" ht="10.199999999999999" hidden="1" x14ac:dyDescent="0.2"/>
    <row r="60713" ht="10.199999999999999" hidden="1" x14ac:dyDescent="0.2"/>
    <row r="60714" ht="10.199999999999999" hidden="1" x14ac:dyDescent="0.2"/>
    <row r="60715" ht="10.199999999999999" hidden="1" x14ac:dyDescent="0.2"/>
    <row r="60716" ht="10.199999999999999" hidden="1" x14ac:dyDescent="0.2"/>
    <row r="60717" ht="10.199999999999999" hidden="1" x14ac:dyDescent="0.2"/>
    <row r="60718" ht="10.199999999999999" hidden="1" x14ac:dyDescent="0.2"/>
    <row r="60719" ht="10.199999999999999" hidden="1" x14ac:dyDescent="0.2"/>
    <row r="60720" ht="10.199999999999999" hidden="1" x14ac:dyDescent="0.2"/>
    <row r="60721" ht="10.199999999999999" hidden="1" x14ac:dyDescent="0.2"/>
    <row r="60722" ht="10.199999999999999" hidden="1" x14ac:dyDescent="0.2"/>
    <row r="60723" ht="10.199999999999999" hidden="1" x14ac:dyDescent="0.2"/>
    <row r="60724" ht="10.199999999999999" hidden="1" x14ac:dyDescent="0.2"/>
    <row r="60725" ht="10.199999999999999" hidden="1" x14ac:dyDescent="0.2"/>
    <row r="60726" ht="10.199999999999999" hidden="1" x14ac:dyDescent="0.2"/>
    <row r="60727" ht="10.199999999999999" hidden="1" x14ac:dyDescent="0.2"/>
    <row r="60728" ht="10.199999999999999" hidden="1" x14ac:dyDescent="0.2"/>
    <row r="60729" ht="10.199999999999999" hidden="1" x14ac:dyDescent="0.2"/>
    <row r="60730" ht="10.199999999999999" hidden="1" x14ac:dyDescent="0.2"/>
    <row r="60731" ht="10.199999999999999" hidden="1" x14ac:dyDescent="0.2"/>
    <row r="60732" ht="10.199999999999999" hidden="1" x14ac:dyDescent="0.2"/>
    <row r="60733" ht="10.199999999999999" hidden="1" x14ac:dyDescent="0.2"/>
    <row r="60734" ht="10.199999999999999" hidden="1" x14ac:dyDescent="0.2"/>
    <row r="60735" ht="10.199999999999999" hidden="1" x14ac:dyDescent="0.2"/>
    <row r="60736" ht="10.199999999999999" hidden="1" x14ac:dyDescent="0.2"/>
    <row r="60737" ht="10.199999999999999" hidden="1" x14ac:dyDescent="0.2"/>
    <row r="60738" ht="10.199999999999999" hidden="1" x14ac:dyDescent="0.2"/>
    <row r="60739" ht="10.199999999999999" hidden="1" x14ac:dyDescent="0.2"/>
    <row r="60740" ht="10.199999999999999" hidden="1" x14ac:dyDescent="0.2"/>
    <row r="60741" ht="10.199999999999999" hidden="1" x14ac:dyDescent="0.2"/>
    <row r="60742" ht="10.199999999999999" hidden="1" x14ac:dyDescent="0.2"/>
    <row r="60743" ht="10.199999999999999" hidden="1" x14ac:dyDescent="0.2"/>
    <row r="60744" ht="10.199999999999999" hidden="1" x14ac:dyDescent="0.2"/>
    <row r="60745" ht="10.199999999999999" hidden="1" x14ac:dyDescent="0.2"/>
    <row r="60746" ht="10.199999999999999" hidden="1" x14ac:dyDescent="0.2"/>
    <row r="60747" ht="10.199999999999999" hidden="1" x14ac:dyDescent="0.2"/>
    <row r="60748" ht="10.199999999999999" hidden="1" x14ac:dyDescent="0.2"/>
    <row r="60749" ht="10.199999999999999" hidden="1" x14ac:dyDescent="0.2"/>
    <row r="60750" ht="10.199999999999999" hidden="1" x14ac:dyDescent="0.2"/>
    <row r="60751" ht="10.199999999999999" hidden="1" x14ac:dyDescent="0.2"/>
    <row r="60752" ht="10.199999999999999" hidden="1" x14ac:dyDescent="0.2"/>
    <row r="60753" ht="10.199999999999999" hidden="1" x14ac:dyDescent="0.2"/>
    <row r="60754" ht="10.199999999999999" hidden="1" x14ac:dyDescent="0.2"/>
    <row r="60755" ht="10.199999999999999" hidden="1" x14ac:dyDescent="0.2"/>
    <row r="60756" ht="10.199999999999999" hidden="1" x14ac:dyDescent="0.2"/>
    <row r="60757" ht="10.199999999999999" hidden="1" x14ac:dyDescent="0.2"/>
    <row r="60758" ht="10.199999999999999" hidden="1" x14ac:dyDescent="0.2"/>
    <row r="60759" ht="10.199999999999999" hidden="1" x14ac:dyDescent="0.2"/>
    <row r="60760" ht="10.199999999999999" hidden="1" x14ac:dyDescent="0.2"/>
    <row r="60761" ht="10.199999999999999" hidden="1" x14ac:dyDescent="0.2"/>
    <row r="60762" ht="10.199999999999999" hidden="1" x14ac:dyDescent="0.2"/>
    <row r="60763" ht="10.199999999999999" hidden="1" x14ac:dyDescent="0.2"/>
    <row r="60764" ht="10.199999999999999" hidden="1" x14ac:dyDescent="0.2"/>
    <row r="60765" ht="10.199999999999999" hidden="1" x14ac:dyDescent="0.2"/>
    <row r="60766" ht="10.199999999999999" hidden="1" x14ac:dyDescent="0.2"/>
    <row r="60767" ht="10.199999999999999" hidden="1" x14ac:dyDescent="0.2"/>
    <row r="60768" ht="10.199999999999999" hidden="1" x14ac:dyDescent="0.2"/>
    <row r="60769" ht="10.199999999999999" hidden="1" x14ac:dyDescent="0.2"/>
    <row r="60770" ht="10.199999999999999" hidden="1" x14ac:dyDescent="0.2"/>
    <row r="60771" ht="10.199999999999999" hidden="1" x14ac:dyDescent="0.2"/>
    <row r="60772" ht="10.199999999999999" hidden="1" x14ac:dyDescent="0.2"/>
    <row r="60773" ht="10.199999999999999" hidden="1" x14ac:dyDescent="0.2"/>
    <row r="60774" ht="10.199999999999999" hidden="1" x14ac:dyDescent="0.2"/>
    <row r="60775" ht="10.199999999999999" hidden="1" x14ac:dyDescent="0.2"/>
    <row r="60776" ht="10.199999999999999" hidden="1" x14ac:dyDescent="0.2"/>
    <row r="60777" ht="10.199999999999999" hidden="1" x14ac:dyDescent="0.2"/>
    <row r="60778" ht="10.199999999999999" hidden="1" x14ac:dyDescent="0.2"/>
    <row r="60779" ht="10.199999999999999" hidden="1" x14ac:dyDescent="0.2"/>
    <row r="60780" ht="10.199999999999999" hidden="1" x14ac:dyDescent="0.2"/>
    <row r="60781" ht="10.199999999999999" hidden="1" x14ac:dyDescent="0.2"/>
    <row r="60782" ht="10.199999999999999" hidden="1" x14ac:dyDescent="0.2"/>
    <row r="60783" ht="10.199999999999999" hidden="1" x14ac:dyDescent="0.2"/>
    <row r="60784" ht="10.199999999999999" hidden="1" x14ac:dyDescent="0.2"/>
    <row r="60785" ht="10.199999999999999" hidden="1" x14ac:dyDescent="0.2"/>
    <row r="60786" ht="10.199999999999999" hidden="1" x14ac:dyDescent="0.2"/>
    <row r="60787" ht="10.199999999999999" hidden="1" x14ac:dyDescent="0.2"/>
    <row r="60788" ht="10.199999999999999" hidden="1" x14ac:dyDescent="0.2"/>
    <row r="60789" ht="10.199999999999999" hidden="1" x14ac:dyDescent="0.2"/>
    <row r="60790" ht="10.199999999999999" hidden="1" x14ac:dyDescent="0.2"/>
    <row r="60791" ht="10.199999999999999" hidden="1" x14ac:dyDescent="0.2"/>
    <row r="60792" ht="10.199999999999999" hidden="1" x14ac:dyDescent="0.2"/>
    <row r="60793" ht="10.199999999999999" hidden="1" x14ac:dyDescent="0.2"/>
    <row r="60794" ht="10.199999999999999" hidden="1" x14ac:dyDescent="0.2"/>
    <row r="60795" ht="10.199999999999999" hidden="1" x14ac:dyDescent="0.2"/>
    <row r="60796" ht="10.199999999999999" hidden="1" x14ac:dyDescent="0.2"/>
    <row r="60797" ht="10.199999999999999" hidden="1" x14ac:dyDescent="0.2"/>
    <row r="60798" ht="10.199999999999999" hidden="1" x14ac:dyDescent="0.2"/>
    <row r="60799" ht="10.199999999999999" hidden="1" x14ac:dyDescent="0.2"/>
    <row r="60800" ht="10.199999999999999" hidden="1" x14ac:dyDescent="0.2"/>
    <row r="60801" ht="10.199999999999999" hidden="1" x14ac:dyDescent="0.2"/>
    <row r="60802" ht="10.199999999999999" hidden="1" x14ac:dyDescent="0.2"/>
    <row r="60803" ht="10.199999999999999" hidden="1" x14ac:dyDescent="0.2"/>
    <row r="60804" ht="10.199999999999999" hidden="1" x14ac:dyDescent="0.2"/>
    <row r="60805" ht="10.199999999999999" hidden="1" x14ac:dyDescent="0.2"/>
    <row r="60806" ht="10.199999999999999" hidden="1" x14ac:dyDescent="0.2"/>
    <row r="60807" ht="10.199999999999999" hidden="1" x14ac:dyDescent="0.2"/>
    <row r="60808" ht="10.199999999999999" hidden="1" x14ac:dyDescent="0.2"/>
    <row r="60809" ht="10.199999999999999" hidden="1" x14ac:dyDescent="0.2"/>
    <row r="60810" ht="10.199999999999999" hidden="1" x14ac:dyDescent="0.2"/>
    <row r="60811" ht="10.199999999999999" hidden="1" x14ac:dyDescent="0.2"/>
    <row r="60812" ht="10.199999999999999" hidden="1" x14ac:dyDescent="0.2"/>
    <row r="60813" ht="10.199999999999999" hidden="1" x14ac:dyDescent="0.2"/>
    <row r="60814" ht="10.199999999999999" hidden="1" x14ac:dyDescent="0.2"/>
    <row r="60815" ht="10.199999999999999" hidden="1" x14ac:dyDescent="0.2"/>
    <row r="60816" ht="10.199999999999999" hidden="1" x14ac:dyDescent="0.2"/>
    <row r="60817" ht="10.199999999999999" hidden="1" x14ac:dyDescent="0.2"/>
    <row r="60818" ht="10.199999999999999" hidden="1" x14ac:dyDescent="0.2"/>
    <row r="60819" ht="10.199999999999999" hidden="1" x14ac:dyDescent="0.2"/>
    <row r="60820" ht="10.199999999999999" hidden="1" x14ac:dyDescent="0.2"/>
    <row r="60821" ht="10.199999999999999" hidden="1" x14ac:dyDescent="0.2"/>
    <row r="60822" ht="10.199999999999999" hidden="1" x14ac:dyDescent="0.2"/>
    <row r="60823" ht="10.199999999999999" hidden="1" x14ac:dyDescent="0.2"/>
    <row r="60824" ht="10.199999999999999" hidden="1" x14ac:dyDescent="0.2"/>
    <row r="60825" ht="10.199999999999999" hidden="1" x14ac:dyDescent="0.2"/>
    <row r="60826" ht="10.199999999999999" hidden="1" x14ac:dyDescent="0.2"/>
    <row r="60827" ht="10.199999999999999" hidden="1" x14ac:dyDescent="0.2"/>
    <row r="60828" ht="10.199999999999999" hidden="1" x14ac:dyDescent="0.2"/>
    <row r="60829" ht="10.199999999999999" hidden="1" x14ac:dyDescent="0.2"/>
    <row r="60830" ht="10.199999999999999" hidden="1" x14ac:dyDescent="0.2"/>
    <row r="60831" ht="10.199999999999999" hidden="1" x14ac:dyDescent="0.2"/>
    <row r="60832" ht="10.199999999999999" hidden="1" x14ac:dyDescent="0.2"/>
    <row r="60833" ht="10.199999999999999" hidden="1" x14ac:dyDescent="0.2"/>
    <row r="60834" ht="10.199999999999999" hidden="1" x14ac:dyDescent="0.2"/>
    <row r="60835" ht="10.199999999999999" hidden="1" x14ac:dyDescent="0.2"/>
    <row r="60836" ht="10.199999999999999" hidden="1" x14ac:dyDescent="0.2"/>
    <row r="60837" ht="10.199999999999999" hidden="1" x14ac:dyDescent="0.2"/>
    <row r="60838" ht="10.199999999999999" hidden="1" x14ac:dyDescent="0.2"/>
    <row r="60839" ht="10.199999999999999" hidden="1" x14ac:dyDescent="0.2"/>
    <row r="60840" ht="10.199999999999999" hidden="1" x14ac:dyDescent="0.2"/>
    <row r="60841" ht="10.199999999999999" hidden="1" x14ac:dyDescent="0.2"/>
    <row r="60842" ht="10.199999999999999" hidden="1" x14ac:dyDescent="0.2"/>
    <row r="60843" ht="10.199999999999999" hidden="1" x14ac:dyDescent="0.2"/>
    <row r="60844" ht="10.199999999999999" hidden="1" x14ac:dyDescent="0.2"/>
    <row r="60845" ht="10.199999999999999" hidden="1" x14ac:dyDescent="0.2"/>
    <row r="60846" ht="10.199999999999999" hidden="1" x14ac:dyDescent="0.2"/>
    <row r="60847" ht="10.199999999999999" hidden="1" x14ac:dyDescent="0.2"/>
    <row r="60848" ht="10.199999999999999" hidden="1" x14ac:dyDescent="0.2"/>
    <row r="60849" ht="10.199999999999999" hidden="1" x14ac:dyDescent="0.2"/>
    <row r="60850" ht="10.199999999999999" hidden="1" x14ac:dyDescent="0.2"/>
    <row r="60851" ht="10.199999999999999" hidden="1" x14ac:dyDescent="0.2"/>
    <row r="60852" ht="10.199999999999999" hidden="1" x14ac:dyDescent="0.2"/>
    <row r="60853" ht="10.199999999999999" hidden="1" x14ac:dyDescent="0.2"/>
    <row r="60854" ht="10.199999999999999" hidden="1" x14ac:dyDescent="0.2"/>
    <row r="60855" ht="10.199999999999999" hidden="1" x14ac:dyDescent="0.2"/>
    <row r="60856" ht="10.199999999999999" hidden="1" x14ac:dyDescent="0.2"/>
    <row r="60857" ht="10.199999999999999" hidden="1" x14ac:dyDescent="0.2"/>
    <row r="60858" ht="10.199999999999999" hidden="1" x14ac:dyDescent="0.2"/>
    <row r="60859" ht="10.199999999999999" hidden="1" x14ac:dyDescent="0.2"/>
    <row r="60860" ht="10.199999999999999" hidden="1" x14ac:dyDescent="0.2"/>
    <row r="60861" ht="10.199999999999999" hidden="1" x14ac:dyDescent="0.2"/>
    <row r="60862" ht="10.199999999999999" hidden="1" x14ac:dyDescent="0.2"/>
    <row r="60863" ht="10.199999999999999" hidden="1" x14ac:dyDescent="0.2"/>
    <row r="60864" ht="10.199999999999999" hidden="1" x14ac:dyDescent="0.2"/>
    <row r="60865" ht="10.199999999999999" hidden="1" x14ac:dyDescent="0.2"/>
    <row r="60866" ht="10.199999999999999" hidden="1" x14ac:dyDescent="0.2"/>
    <row r="60867" ht="10.199999999999999" hidden="1" x14ac:dyDescent="0.2"/>
    <row r="60868" ht="10.199999999999999" hidden="1" x14ac:dyDescent="0.2"/>
    <row r="60869" ht="10.199999999999999" hidden="1" x14ac:dyDescent="0.2"/>
    <row r="60870" ht="10.199999999999999" hidden="1" x14ac:dyDescent="0.2"/>
    <row r="60871" ht="10.199999999999999" hidden="1" x14ac:dyDescent="0.2"/>
    <row r="60872" ht="10.199999999999999" hidden="1" x14ac:dyDescent="0.2"/>
    <row r="60873" ht="10.199999999999999" hidden="1" x14ac:dyDescent="0.2"/>
    <row r="60874" ht="10.199999999999999" hidden="1" x14ac:dyDescent="0.2"/>
    <row r="60875" ht="10.199999999999999" hidden="1" x14ac:dyDescent="0.2"/>
    <row r="60876" ht="10.199999999999999" hidden="1" x14ac:dyDescent="0.2"/>
    <row r="60877" ht="10.199999999999999" hidden="1" x14ac:dyDescent="0.2"/>
    <row r="60878" ht="10.199999999999999" hidden="1" x14ac:dyDescent="0.2"/>
    <row r="60879" ht="10.199999999999999" hidden="1" x14ac:dyDescent="0.2"/>
    <row r="60880" ht="10.199999999999999" hidden="1" x14ac:dyDescent="0.2"/>
    <row r="60881" ht="10.199999999999999" hidden="1" x14ac:dyDescent="0.2"/>
    <row r="60882" ht="10.199999999999999" hidden="1" x14ac:dyDescent="0.2"/>
    <row r="60883" ht="10.199999999999999" hidden="1" x14ac:dyDescent="0.2"/>
    <row r="60884" ht="10.199999999999999" hidden="1" x14ac:dyDescent="0.2"/>
    <row r="60885" ht="10.199999999999999" hidden="1" x14ac:dyDescent="0.2"/>
    <row r="60886" ht="10.199999999999999" hidden="1" x14ac:dyDescent="0.2"/>
    <row r="60887" ht="10.199999999999999" hidden="1" x14ac:dyDescent="0.2"/>
    <row r="60888" ht="10.199999999999999" hidden="1" x14ac:dyDescent="0.2"/>
    <row r="60889" ht="10.199999999999999" hidden="1" x14ac:dyDescent="0.2"/>
    <row r="60890" ht="10.199999999999999" hidden="1" x14ac:dyDescent="0.2"/>
    <row r="60891" ht="10.199999999999999" hidden="1" x14ac:dyDescent="0.2"/>
    <row r="60892" ht="10.199999999999999" hidden="1" x14ac:dyDescent="0.2"/>
    <row r="60893" ht="10.199999999999999" hidden="1" x14ac:dyDescent="0.2"/>
    <row r="60894" ht="10.199999999999999" hidden="1" x14ac:dyDescent="0.2"/>
    <row r="60895" ht="10.199999999999999" hidden="1" x14ac:dyDescent="0.2"/>
    <row r="60896" ht="10.199999999999999" hidden="1" x14ac:dyDescent="0.2"/>
    <row r="60897" ht="10.199999999999999" hidden="1" x14ac:dyDescent="0.2"/>
    <row r="60898" ht="10.199999999999999" hidden="1" x14ac:dyDescent="0.2"/>
    <row r="60899" ht="10.199999999999999" hidden="1" x14ac:dyDescent="0.2"/>
    <row r="60900" ht="10.199999999999999" hidden="1" x14ac:dyDescent="0.2"/>
    <row r="60901" ht="10.199999999999999" hidden="1" x14ac:dyDescent="0.2"/>
    <row r="60902" ht="10.199999999999999" hidden="1" x14ac:dyDescent="0.2"/>
    <row r="60903" ht="10.199999999999999" hidden="1" x14ac:dyDescent="0.2"/>
    <row r="60904" ht="10.199999999999999" hidden="1" x14ac:dyDescent="0.2"/>
    <row r="60905" ht="10.199999999999999" hidden="1" x14ac:dyDescent="0.2"/>
    <row r="60906" ht="10.199999999999999" hidden="1" x14ac:dyDescent="0.2"/>
    <row r="60907" ht="10.199999999999999" hidden="1" x14ac:dyDescent="0.2"/>
    <row r="60908" ht="10.199999999999999" hidden="1" x14ac:dyDescent="0.2"/>
    <row r="60909" ht="10.199999999999999" hidden="1" x14ac:dyDescent="0.2"/>
    <row r="60910" ht="10.199999999999999" hidden="1" x14ac:dyDescent="0.2"/>
    <row r="60911" ht="10.199999999999999" hidden="1" x14ac:dyDescent="0.2"/>
    <row r="60912" ht="10.199999999999999" hidden="1" x14ac:dyDescent="0.2"/>
    <row r="60913" ht="10.199999999999999" hidden="1" x14ac:dyDescent="0.2"/>
    <row r="60914" ht="10.199999999999999" hidden="1" x14ac:dyDescent="0.2"/>
    <row r="60915" ht="10.199999999999999" hidden="1" x14ac:dyDescent="0.2"/>
    <row r="60916" ht="10.199999999999999" hidden="1" x14ac:dyDescent="0.2"/>
    <row r="60917" ht="10.199999999999999" hidden="1" x14ac:dyDescent="0.2"/>
    <row r="60918" ht="10.199999999999999" hidden="1" x14ac:dyDescent="0.2"/>
    <row r="60919" ht="10.199999999999999" hidden="1" x14ac:dyDescent="0.2"/>
    <row r="60920" ht="10.199999999999999" hidden="1" x14ac:dyDescent="0.2"/>
    <row r="60921" ht="10.199999999999999" hidden="1" x14ac:dyDescent="0.2"/>
    <row r="60922" ht="10.199999999999999" hidden="1" x14ac:dyDescent="0.2"/>
    <row r="60923" ht="10.199999999999999" hidden="1" x14ac:dyDescent="0.2"/>
    <row r="60924" ht="10.199999999999999" hidden="1" x14ac:dyDescent="0.2"/>
    <row r="60925" ht="10.199999999999999" hidden="1" x14ac:dyDescent="0.2"/>
    <row r="60926" ht="10.199999999999999" hidden="1" x14ac:dyDescent="0.2"/>
    <row r="60927" ht="10.199999999999999" hidden="1" x14ac:dyDescent="0.2"/>
    <row r="60928" ht="10.199999999999999" hidden="1" x14ac:dyDescent="0.2"/>
    <row r="60929" ht="10.199999999999999" hidden="1" x14ac:dyDescent="0.2"/>
    <row r="60930" ht="10.199999999999999" hidden="1" x14ac:dyDescent="0.2"/>
    <row r="60931" ht="10.199999999999999" hidden="1" x14ac:dyDescent="0.2"/>
    <row r="60932" ht="10.199999999999999" hidden="1" x14ac:dyDescent="0.2"/>
    <row r="60933" ht="10.199999999999999" hidden="1" x14ac:dyDescent="0.2"/>
    <row r="60934" ht="10.199999999999999" hidden="1" x14ac:dyDescent="0.2"/>
    <row r="60935" ht="10.199999999999999" hidden="1" x14ac:dyDescent="0.2"/>
    <row r="60936" ht="10.199999999999999" hidden="1" x14ac:dyDescent="0.2"/>
    <row r="60937" ht="10.199999999999999" hidden="1" x14ac:dyDescent="0.2"/>
    <row r="60938" ht="10.199999999999999" hidden="1" x14ac:dyDescent="0.2"/>
    <row r="60939" ht="10.199999999999999" hidden="1" x14ac:dyDescent="0.2"/>
    <row r="60940" ht="10.199999999999999" hidden="1" x14ac:dyDescent="0.2"/>
    <row r="60941" ht="10.199999999999999" hidden="1" x14ac:dyDescent="0.2"/>
    <row r="60942" ht="10.199999999999999" hidden="1" x14ac:dyDescent="0.2"/>
    <row r="60943" ht="10.199999999999999" hidden="1" x14ac:dyDescent="0.2"/>
    <row r="60944" ht="10.199999999999999" hidden="1" x14ac:dyDescent="0.2"/>
    <row r="60945" ht="10.199999999999999" hidden="1" x14ac:dyDescent="0.2"/>
    <row r="60946" ht="10.199999999999999" hidden="1" x14ac:dyDescent="0.2"/>
    <row r="60947" ht="10.199999999999999" hidden="1" x14ac:dyDescent="0.2"/>
    <row r="60948" ht="10.199999999999999" hidden="1" x14ac:dyDescent="0.2"/>
    <row r="60949" ht="10.199999999999999" hidden="1" x14ac:dyDescent="0.2"/>
    <row r="60950" ht="10.199999999999999" hidden="1" x14ac:dyDescent="0.2"/>
    <row r="60951" ht="10.199999999999999" hidden="1" x14ac:dyDescent="0.2"/>
    <row r="60952" ht="10.199999999999999" hidden="1" x14ac:dyDescent="0.2"/>
    <row r="60953" ht="10.199999999999999" hidden="1" x14ac:dyDescent="0.2"/>
    <row r="60954" ht="10.199999999999999" hidden="1" x14ac:dyDescent="0.2"/>
    <row r="60955" ht="10.199999999999999" hidden="1" x14ac:dyDescent="0.2"/>
    <row r="60956" ht="10.199999999999999" hidden="1" x14ac:dyDescent="0.2"/>
    <row r="60957" ht="10.199999999999999" hidden="1" x14ac:dyDescent="0.2"/>
    <row r="60958" ht="10.199999999999999" hidden="1" x14ac:dyDescent="0.2"/>
    <row r="60959" ht="10.199999999999999" hidden="1" x14ac:dyDescent="0.2"/>
    <row r="60960" ht="10.199999999999999" hidden="1" x14ac:dyDescent="0.2"/>
    <row r="60961" ht="10.199999999999999" hidden="1" x14ac:dyDescent="0.2"/>
    <row r="60962" ht="10.199999999999999" hidden="1" x14ac:dyDescent="0.2"/>
    <row r="60963" ht="10.199999999999999" hidden="1" x14ac:dyDescent="0.2"/>
    <row r="60964" ht="10.199999999999999" hidden="1" x14ac:dyDescent="0.2"/>
    <row r="60965" ht="10.199999999999999" hidden="1" x14ac:dyDescent="0.2"/>
    <row r="60966" ht="10.199999999999999" hidden="1" x14ac:dyDescent="0.2"/>
    <row r="60967" ht="10.199999999999999" hidden="1" x14ac:dyDescent="0.2"/>
    <row r="60968" ht="10.199999999999999" hidden="1" x14ac:dyDescent="0.2"/>
    <row r="60969" ht="10.199999999999999" hidden="1" x14ac:dyDescent="0.2"/>
    <row r="60970" ht="10.199999999999999" hidden="1" x14ac:dyDescent="0.2"/>
    <row r="60971" ht="10.199999999999999" hidden="1" x14ac:dyDescent="0.2"/>
    <row r="60972" ht="10.199999999999999" hidden="1" x14ac:dyDescent="0.2"/>
    <row r="60973" ht="10.199999999999999" hidden="1" x14ac:dyDescent="0.2"/>
    <row r="60974" ht="10.199999999999999" hidden="1" x14ac:dyDescent="0.2"/>
    <row r="60975" ht="10.199999999999999" hidden="1" x14ac:dyDescent="0.2"/>
    <row r="60976" ht="10.199999999999999" hidden="1" x14ac:dyDescent="0.2"/>
    <row r="60977" ht="10.199999999999999" hidden="1" x14ac:dyDescent="0.2"/>
    <row r="60978" ht="10.199999999999999" hidden="1" x14ac:dyDescent="0.2"/>
    <row r="60979" ht="10.199999999999999" hidden="1" x14ac:dyDescent="0.2"/>
    <row r="60980" ht="10.199999999999999" hidden="1" x14ac:dyDescent="0.2"/>
    <row r="60981" ht="10.199999999999999" hidden="1" x14ac:dyDescent="0.2"/>
    <row r="60982" ht="10.199999999999999" hidden="1" x14ac:dyDescent="0.2"/>
    <row r="60983" ht="10.199999999999999" hidden="1" x14ac:dyDescent="0.2"/>
    <row r="60984" ht="10.199999999999999" hidden="1" x14ac:dyDescent="0.2"/>
    <row r="60985" ht="10.199999999999999" hidden="1" x14ac:dyDescent="0.2"/>
    <row r="60986" ht="10.199999999999999" hidden="1" x14ac:dyDescent="0.2"/>
    <row r="60987" ht="10.199999999999999" hidden="1" x14ac:dyDescent="0.2"/>
    <row r="60988" ht="10.199999999999999" hidden="1" x14ac:dyDescent="0.2"/>
    <row r="60989" ht="10.199999999999999" hidden="1" x14ac:dyDescent="0.2"/>
    <row r="60990" ht="10.199999999999999" hidden="1" x14ac:dyDescent="0.2"/>
    <row r="60991" ht="10.199999999999999" hidden="1" x14ac:dyDescent="0.2"/>
    <row r="60992" ht="10.199999999999999" hidden="1" x14ac:dyDescent="0.2"/>
    <row r="60993" ht="10.199999999999999" hidden="1" x14ac:dyDescent="0.2"/>
    <row r="60994" ht="10.199999999999999" hidden="1" x14ac:dyDescent="0.2"/>
    <row r="60995" ht="10.199999999999999" hidden="1" x14ac:dyDescent="0.2"/>
    <row r="60996" ht="10.199999999999999" hidden="1" x14ac:dyDescent="0.2"/>
    <row r="60997" ht="10.199999999999999" hidden="1" x14ac:dyDescent="0.2"/>
    <row r="60998" ht="10.199999999999999" hidden="1" x14ac:dyDescent="0.2"/>
    <row r="60999" ht="10.199999999999999" hidden="1" x14ac:dyDescent="0.2"/>
    <row r="61000" ht="10.199999999999999" hidden="1" x14ac:dyDescent="0.2"/>
    <row r="61001" ht="10.199999999999999" hidden="1" x14ac:dyDescent="0.2"/>
    <row r="61002" ht="10.199999999999999" hidden="1" x14ac:dyDescent="0.2"/>
    <row r="61003" ht="10.199999999999999" hidden="1" x14ac:dyDescent="0.2"/>
    <row r="61004" ht="10.199999999999999" hidden="1" x14ac:dyDescent="0.2"/>
    <row r="61005" ht="10.199999999999999" hidden="1" x14ac:dyDescent="0.2"/>
    <row r="61006" ht="10.199999999999999" hidden="1" x14ac:dyDescent="0.2"/>
    <row r="61007" ht="10.199999999999999" hidden="1" x14ac:dyDescent="0.2"/>
    <row r="61008" ht="10.199999999999999" hidden="1" x14ac:dyDescent="0.2"/>
    <row r="61009" ht="10.199999999999999" hidden="1" x14ac:dyDescent="0.2"/>
    <row r="61010" ht="10.199999999999999" hidden="1" x14ac:dyDescent="0.2"/>
    <row r="61011" ht="10.199999999999999" hidden="1" x14ac:dyDescent="0.2"/>
    <row r="61012" ht="10.199999999999999" hidden="1" x14ac:dyDescent="0.2"/>
    <row r="61013" ht="10.199999999999999" hidden="1" x14ac:dyDescent="0.2"/>
    <row r="61014" ht="10.199999999999999" hidden="1" x14ac:dyDescent="0.2"/>
    <row r="61015" ht="10.199999999999999" hidden="1" x14ac:dyDescent="0.2"/>
    <row r="61016" ht="10.199999999999999" hidden="1" x14ac:dyDescent="0.2"/>
    <row r="61017" ht="10.199999999999999" hidden="1" x14ac:dyDescent="0.2"/>
    <row r="61018" ht="10.199999999999999" hidden="1" x14ac:dyDescent="0.2"/>
    <row r="61019" ht="10.199999999999999" hidden="1" x14ac:dyDescent="0.2"/>
    <row r="61020" ht="10.199999999999999" hidden="1" x14ac:dyDescent="0.2"/>
    <row r="61021" ht="10.199999999999999" hidden="1" x14ac:dyDescent="0.2"/>
    <row r="61022" ht="10.199999999999999" hidden="1" x14ac:dyDescent="0.2"/>
    <row r="61023" ht="10.199999999999999" hidden="1" x14ac:dyDescent="0.2"/>
    <row r="61024" ht="10.199999999999999" hidden="1" x14ac:dyDescent="0.2"/>
    <row r="61025" ht="10.199999999999999" hidden="1" x14ac:dyDescent="0.2"/>
    <row r="61026" ht="10.199999999999999" hidden="1" x14ac:dyDescent="0.2"/>
    <row r="61027" ht="10.199999999999999" hidden="1" x14ac:dyDescent="0.2"/>
    <row r="61028" ht="10.199999999999999" hidden="1" x14ac:dyDescent="0.2"/>
    <row r="61029" ht="10.199999999999999" hidden="1" x14ac:dyDescent="0.2"/>
    <row r="61030" ht="10.199999999999999" hidden="1" x14ac:dyDescent="0.2"/>
    <row r="61031" ht="10.199999999999999" hidden="1" x14ac:dyDescent="0.2"/>
    <row r="61032" ht="10.199999999999999" hidden="1" x14ac:dyDescent="0.2"/>
    <row r="61033" ht="10.199999999999999" hidden="1" x14ac:dyDescent="0.2"/>
    <row r="61034" ht="10.199999999999999" hidden="1" x14ac:dyDescent="0.2"/>
    <row r="61035" ht="10.199999999999999" hidden="1" x14ac:dyDescent="0.2"/>
    <row r="61036" ht="10.199999999999999" hidden="1" x14ac:dyDescent="0.2"/>
    <row r="61037" ht="10.199999999999999" hidden="1" x14ac:dyDescent="0.2"/>
    <row r="61038" ht="10.199999999999999" hidden="1" x14ac:dyDescent="0.2"/>
    <row r="61039" ht="10.199999999999999" hidden="1" x14ac:dyDescent="0.2"/>
    <row r="61040" ht="10.199999999999999" hidden="1" x14ac:dyDescent="0.2"/>
    <row r="61041" ht="10.199999999999999" hidden="1" x14ac:dyDescent="0.2"/>
    <row r="61042" ht="10.199999999999999" hidden="1" x14ac:dyDescent="0.2"/>
    <row r="61043" ht="10.199999999999999" hidden="1" x14ac:dyDescent="0.2"/>
    <row r="61044" ht="10.199999999999999" hidden="1" x14ac:dyDescent="0.2"/>
    <row r="61045" ht="10.199999999999999" hidden="1" x14ac:dyDescent="0.2"/>
    <row r="61046" ht="10.199999999999999" hidden="1" x14ac:dyDescent="0.2"/>
    <row r="61047" ht="10.199999999999999" hidden="1" x14ac:dyDescent="0.2"/>
    <row r="61048" ht="10.199999999999999" hidden="1" x14ac:dyDescent="0.2"/>
    <row r="61049" ht="10.199999999999999" hidden="1" x14ac:dyDescent="0.2"/>
    <row r="61050" ht="10.199999999999999" hidden="1" x14ac:dyDescent="0.2"/>
    <row r="61051" ht="10.199999999999999" hidden="1" x14ac:dyDescent="0.2"/>
    <row r="61052" ht="10.199999999999999" hidden="1" x14ac:dyDescent="0.2"/>
    <row r="61053" ht="10.199999999999999" hidden="1" x14ac:dyDescent="0.2"/>
    <row r="61054" ht="10.199999999999999" hidden="1" x14ac:dyDescent="0.2"/>
    <row r="61055" ht="10.199999999999999" hidden="1" x14ac:dyDescent="0.2"/>
    <row r="61056" ht="10.199999999999999" hidden="1" x14ac:dyDescent="0.2"/>
    <row r="61057" ht="10.199999999999999" hidden="1" x14ac:dyDescent="0.2"/>
    <row r="61058" ht="10.199999999999999" hidden="1" x14ac:dyDescent="0.2"/>
    <row r="61059" ht="10.199999999999999" hidden="1" x14ac:dyDescent="0.2"/>
    <row r="61060" ht="10.199999999999999" hidden="1" x14ac:dyDescent="0.2"/>
    <row r="61061" ht="10.199999999999999" hidden="1" x14ac:dyDescent="0.2"/>
    <row r="61062" ht="10.199999999999999" hidden="1" x14ac:dyDescent="0.2"/>
    <row r="61063" ht="10.199999999999999" hidden="1" x14ac:dyDescent="0.2"/>
    <row r="61064" ht="10.199999999999999" hidden="1" x14ac:dyDescent="0.2"/>
    <row r="61065" ht="10.199999999999999" hidden="1" x14ac:dyDescent="0.2"/>
    <row r="61066" ht="10.199999999999999" hidden="1" x14ac:dyDescent="0.2"/>
    <row r="61067" ht="10.199999999999999" hidden="1" x14ac:dyDescent="0.2"/>
    <row r="61068" ht="10.199999999999999" hidden="1" x14ac:dyDescent="0.2"/>
    <row r="61069" ht="10.199999999999999" hidden="1" x14ac:dyDescent="0.2"/>
    <row r="61070" ht="10.199999999999999" hidden="1" x14ac:dyDescent="0.2"/>
    <row r="61071" ht="10.199999999999999" hidden="1" x14ac:dyDescent="0.2"/>
    <row r="61072" ht="10.199999999999999" hidden="1" x14ac:dyDescent="0.2"/>
    <row r="61073" ht="10.199999999999999" hidden="1" x14ac:dyDescent="0.2"/>
    <row r="61074" ht="10.199999999999999" hidden="1" x14ac:dyDescent="0.2"/>
    <row r="61075" ht="10.199999999999999" hidden="1" x14ac:dyDescent="0.2"/>
    <row r="61076" ht="10.199999999999999" hidden="1" x14ac:dyDescent="0.2"/>
    <row r="61077" ht="10.199999999999999" hidden="1" x14ac:dyDescent="0.2"/>
    <row r="61078" ht="10.199999999999999" hidden="1" x14ac:dyDescent="0.2"/>
    <row r="61079" ht="10.199999999999999" hidden="1" x14ac:dyDescent="0.2"/>
    <row r="61080" ht="10.199999999999999" hidden="1" x14ac:dyDescent="0.2"/>
    <row r="61081" ht="10.199999999999999" hidden="1" x14ac:dyDescent="0.2"/>
    <row r="61082" ht="10.199999999999999" hidden="1" x14ac:dyDescent="0.2"/>
    <row r="61083" ht="10.199999999999999" hidden="1" x14ac:dyDescent="0.2"/>
    <row r="61084" ht="10.199999999999999" hidden="1" x14ac:dyDescent="0.2"/>
    <row r="61085" ht="10.199999999999999" hidden="1" x14ac:dyDescent="0.2"/>
    <row r="61086" ht="10.199999999999999" hidden="1" x14ac:dyDescent="0.2"/>
    <row r="61087" ht="10.199999999999999" hidden="1" x14ac:dyDescent="0.2"/>
    <row r="61088" ht="10.199999999999999" hidden="1" x14ac:dyDescent="0.2"/>
    <row r="61089" ht="10.199999999999999" hidden="1" x14ac:dyDescent="0.2"/>
    <row r="61090" ht="10.199999999999999" hidden="1" x14ac:dyDescent="0.2"/>
    <row r="61091" ht="10.199999999999999" hidden="1" x14ac:dyDescent="0.2"/>
    <row r="61092" ht="10.199999999999999" hidden="1" x14ac:dyDescent="0.2"/>
    <row r="61093" ht="10.199999999999999" hidden="1" x14ac:dyDescent="0.2"/>
    <row r="61094" ht="10.199999999999999" hidden="1" x14ac:dyDescent="0.2"/>
    <row r="61095" ht="10.199999999999999" hidden="1" x14ac:dyDescent="0.2"/>
    <row r="61096" ht="10.199999999999999" hidden="1" x14ac:dyDescent="0.2"/>
    <row r="61097" ht="10.199999999999999" hidden="1" x14ac:dyDescent="0.2"/>
    <row r="61098" ht="10.199999999999999" hidden="1" x14ac:dyDescent="0.2"/>
    <row r="61099" ht="10.199999999999999" hidden="1" x14ac:dyDescent="0.2"/>
    <row r="61100" ht="10.199999999999999" hidden="1" x14ac:dyDescent="0.2"/>
    <row r="61101" ht="10.199999999999999" hidden="1" x14ac:dyDescent="0.2"/>
    <row r="61102" ht="10.199999999999999" hidden="1" x14ac:dyDescent="0.2"/>
    <row r="61103" ht="10.199999999999999" hidden="1" x14ac:dyDescent="0.2"/>
    <row r="61104" ht="10.199999999999999" hidden="1" x14ac:dyDescent="0.2"/>
    <row r="61105" ht="10.199999999999999" hidden="1" x14ac:dyDescent="0.2"/>
    <row r="61106" ht="10.199999999999999" hidden="1" x14ac:dyDescent="0.2"/>
    <row r="61107" ht="10.199999999999999" hidden="1" x14ac:dyDescent="0.2"/>
    <row r="61108" ht="10.199999999999999" hidden="1" x14ac:dyDescent="0.2"/>
    <row r="61109" ht="10.199999999999999" hidden="1" x14ac:dyDescent="0.2"/>
    <row r="61110" ht="10.199999999999999" hidden="1" x14ac:dyDescent="0.2"/>
    <row r="61111" ht="10.199999999999999" hidden="1" x14ac:dyDescent="0.2"/>
    <row r="61112" ht="10.199999999999999" hidden="1" x14ac:dyDescent="0.2"/>
    <row r="61113" ht="10.199999999999999" hidden="1" x14ac:dyDescent="0.2"/>
    <row r="61114" ht="10.199999999999999" hidden="1" x14ac:dyDescent="0.2"/>
    <row r="61115" ht="10.199999999999999" hidden="1" x14ac:dyDescent="0.2"/>
    <row r="61116" ht="10.199999999999999" hidden="1" x14ac:dyDescent="0.2"/>
    <row r="61117" ht="10.199999999999999" hidden="1" x14ac:dyDescent="0.2"/>
    <row r="61118" ht="10.199999999999999" hidden="1" x14ac:dyDescent="0.2"/>
    <row r="61119" ht="10.199999999999999" hidden="1" x14ac:dyDescent="0.2"/>
    <row r="61120" ht="10.199999999999999" hidden="1" x14ac:dyDescent="0.2"/>
    <row r="61121" ht="10.199999999999999" hidden="1" x14ac:dyDescent="0.2"/>
    <row r="61122" ht="10.199999999999999" hidden="1" x14ac:dyDescent="0.2"/>
    <row r="61123" ht="10.199999999999999" hidden="1" x14ac:dyDescent="0.2"/>
    <row r="61124" ht="10.199999999999999" hidden="1" x14ac:dyDescent="0.2"/>
    <row r="61125" ht="10.199999999999999" hidden="1" x14ac:dyDescent="0.2"/>
    <row r="61126" ht="10.199999999999999" hidden="1" x14ac:dyDescent="0.2"/>
    <row r="61127" ht="10.199999999999999" hidden="1" x14ac:dyDescent="0.2"/>
    <row r="61128" ht="10.199999999999999" hidden="1" x14ac:dyDescent="0.2"/>
    <row r="61129" ht="10.199999999999999" hidden="1" x14ac:dyDescent="0.2"/>
    <row r="61130" ht="10.199999999999999" hidden="1" x14ac:dyDescent="0.2"/>
    <row r="61131" ht="10.199999999999999" hidden="1" x14ac:dyDescent="0.2"/>
    <row r="61132" ht="10.199999999999999" hidden="1" x14ac:dyDescent="0.2"/>
    <row r="61133" ht="10.199999999999999" hidden="1" x14ac:dyDescent="0.2"/>
    <row r="61134" ht="10.199999999999999" hidden="1" x14ac:dyDescent="0.2"/>
    <row r="61135" ht="10.199999999999999" hidden="1" x14ac:dyDescent="0.2"/>
    <row r="61136" ht="10.199999999999999" hidden="1" x14ac:dyDescent="0.2"/>
    <row r="61137" ht="10.199999999999999" hidden="1" x14ac:dyDescent="0.2"/>
    <row r="61138" ht="10.199999999999999" hidden="1" x14ac:dyDescent="0.2"/>
    <row r="61139" ht="10.199999999999999" hidden="1" x14ac:dyDescent="0.2"/>
    <row r="61140" ht="10.199999999999999" hidden="1" x14ac:dyDescent="0.2"/>
    <row r="61141" ht="10.199999999999999" hidden="1" x14ac:dyDescent="0.2"/>
    <row r="61142" ht="10.199999999999999" hidden="1" x14ac:dyDescent="0.2"/>
    <row r="61143" ht="10.199999999999999" hidden="1" x14ac:dyDescent="0.2"/>
    <row r="61144" ht="10.199999999999999" hidden="1" x14ac:dyDescent="0.2"/>
    <row r="61145" ht="10.199999999999999" hidden="1" x14ac:dyDescent="0.2"/>
    <row r="61146" ht="10.199999999999999" hidden="1" x14ac:dyDescent="0.2"/>
    <row r="61147" ht="10.199999999999999" hidden="1" x14ac:dyDescent="0.2"/>
    <row r="61148" ht="10.199999999999999" hidden="1" x14ac:dyDescent="0.2"/>
    <row r="61149" ht="10.199999999999999" hidden="1" x14ac:dyDescent="0.2"/>
    <row r="61150" ht="10.199999999999999" hidden="1" x14ac:dyDescent="0.2"/>
    <row r="61151" ht="10.199999999999999" hidden="1" x14ac:dyDescent="0.2"/>
    <row r="61152" ht="10.199999999999999" hidden="1" x14ac:dyDescent="0.2"/>
    <row r="61153" ht="10.199999999999999" hidden="1" x14ac:dyDescent="0.2"/>
    <row r="61154" ht="10.199999999999999" hidden="1" x14ac:dyDescent="0.2"/>
    <row r="61155" ht="10.199999999999999" hidden="1" x14ac:dyDescent="0.2"/>
    <row r="61156" ht="10.199999999999999" hidden="1" x14ac:dyDescent="0.2"/>
    <row r="61157" ht="10.199999999999999" hidden="1" x14ac:dyDescent="0.2"/>
    <row r="61158" ht="10.199999999999999" hidden="1" x14ac:dyDescent="0.2"/>
    <row r="61159" ht="10.199999999999999" hidden="1" x14ac:dyDescent="0.2"/>
    <row r="61160" ht="10.199999999999999" hidden="1" x14ac:dyDescent="0.2"/>
    <row r="61161" ht="10.199999999999999" hidden="1" x14ac:dyDescent="0.2"/>
    <row r="61162" ht="10.199999999999999" hidden="1" x14ac:dyDescent="0.2"/>
    <row r="61163" ht="10.199999999999999" hidden="1" x14ac:dyDescent="0.2"/>
    <row r="61164" ht="10.199999999999999" hidden="1" x14ac:dyDescent="0.2"/>
    <row r="61165" ht="10.199999999999999" hidden="1" x14ac:dyDescent="0.2"/>
    <row r="61166" ht="10.199999999999999" hidden="1" x14ac:dyDescent="0.2"/>
    <row r="61167" ht="10.199999999999999" hidden="1" x14ac:dyDescent="0.2"/>
    <row r="61168" ht="10.199999999999999" hidden="1" x14ac:dyDescent="0.2"/>
    <row r="61169" ht="10.199999999999999" hidden="1" x14ac:dyDescent="0.2"/>
    <row r="61170" ht="10.199999999999999" hidden="1" x14ac:dyDescent="0.2"/>
    <row r="61171" ht="10.199999999999999" hidden="1" x14ac:dyDescent="0.2"/>
    <row r="61172" ht="10.199999999999999" hidden="1" x14ac:dyDescent="0.2"/>
    <row r="61173" ht="10.199999999999999" hidden="1" x14ac:dyDescent="0.2"/>
    <row r="61174" ht="10.199999999999999" hidden="1" x14ac:dyDescent="0.2"/>
    <row r="61175" ht="10.199999999999999" hidden="1" x14ac:dyDescent="0.2"/>
    <row r="61176" ht="10.199999999999999" hidden="1" x14ac:dyDescent="0.2"/>
    <row r="61177" ht="10.199999999999999" hidden="1" x14ac:dyDescent="0.2"/>
    <row r="61178" ht="10.199999999999999" hidden="1" x14ac:dyDescent="0.2"/>
    <row r="61179" ht="10.199999999999999" hidden="1" x14ac:dyDescent="0.2"/>
    <row r="61180" ht="10.199999999999999" hidden="1" x14ac:dyDescent="0.2"/>
    <row r="61181" ht="10.199999999999999" hidden="1" x14ac:dyDescent="0.2"/>
    <row r="61182" ht="10.199999999999999" hidden="1" x14ac:dyDescent="0.2"/>
    <row r="61183" ht="10.199999999999999" hidden="1" x14ac:dyDescent="0.2"/>
    <row r="61184" ht="10.199999999999999" hidden="1" x14ac:dyDescent="0.2"/>
    <row r="61185" ht="10.199999999999999" hidden="1" x14ac:dyDescent="0.2"/>
    <row r="61186" ht="10.199999999999999" hidden="1" x14ac:dyDescent="0.2"/>
    <row r="61187" ht="10.199999999999999" hidden="1" x14ac:dyDescent="0.2"/>
    <row r="61188" ht="10.199999999999999" hidden="1" x14ac:dyDescent="0.2"/>
    <row r="61189" ht="10.199999999999999" hidden="1" x14ac:dyDescent="0.2"/>
    <row r="61190" ht="10.199999999999999" hidden="1" x14ac:dyDescent="0.2"/>
    <row r="61191" ht="10.199999999999999" hidden="1" x14ac:dyDescent="0.2"/>
    <row r="61192" ht="10.199999999999999" hidden="1" x14ac:dyDescent="0.2"/>
    <row r="61193" ht="10.199999999999999" hidden="1" x14ac:dyDescent="0.2"/>
    <row r="61194" ht="10.199999999999999" hidden="1" x14ac:dyDescent="0.2"/>
    <row r="61195" ht="10.199999999999999" hidden="1" x14ac:dyDescent="0.2"/>
    <row r="61196" ht="10.199999999999999" hidden="1" x14ac:dyDescent="0.2"/>
    <row r="61197" ht="10.199999999999999" hidden="1" x14ac:dyDescent="0.2"/>
    <row r="61198" ht="10.199999999999999" hidden="1" x14ac:dyDescent="0.2"/>
    <row r="61199" ht="10.199999999999999" hidden="1" x14ac:dyDescent="0.2"/>
    <row r="61200" ht="10.199999999999999" hidden="1" x14ac:dyDescent="0.2"/>
    <row r="61201" ht="10.199999999999999" hidden="1" x14ac:dyDescent="0.2"/>
    <row r="61202" ht="10.199999999999999" hidden="1" x14ac:dyDescent="0.2"/>
    <row r="61203" ht="10.199999999999999" hidden="1" x14ac:dyDescent="0.2"/>
    <row r="61204" ht="10.199999999999999" hidden="1" x14ac:dyDescent="0.2"/>
    <row r="61205" ht="10.199999999999999" hidden="1" x14ac:dyDescent="0.2"/>
    <row r="61206" ht="10.199999999999999" hidden="1" x14ac:dyDescent="0.2"/>
    <row r="61207" ht="10.199999999999999" hidden="1" x14ac:dyDescent="0.2"/>
    <row r="61208" ht="10.199999999999999" hidden="1" x14ac:dyDescent="0.2"/>
    <row r="61209" ht="10.199999999999999" hidden="1" x14ac:dyDescent="0.2"/>
    <row r="61210" ht="10.199999999999999" hidden="1" x14ac:dyDescent="0.2"/>
    <row r="61211" ht="10.199999999999999" hidden="1" x14ac:dyDescent="0.2"/>
    <row r="61212" ht="10.199999999999999" hidden="1" x14ac:dyDescent="0.2"/>
    <row r="61213" ht="10.199999999999999" hidden="1" x14ac:dyDescent="0.2"/>
    <row r="61214" ht="10.199999999999999" hidden="1" x14ac:dyDescent="0.2"/>
    <row r="61215" ht="10.199999999999999" hidden="1" x14ac:dyDescent="0.2"/>
    <row r="61216" ht="10.199999999999999" hidden="1" x14ac:dyDescent="0.2"/>
    <row r="61217" ht="10.199999999999999" hidden="1" x14ac:dyDescent="0.2"/>
    <row r="61218" ht="10.199999999999999" hidden="1" x14ac:dyDescent="0.2"/>
    <row r="61219" ht="10.199999999999999" hidden="1" x14ac:dyDescent="0.2"/>
    <row r="61220" ht="10.199999999999999" hidden="1" x14ac:dyDescent="0.2"/>
    <row r="61221" ht="10.199999999999999" hidden="1" x14ac:dyDescent="0.2"/>
    <row r="61222" ht="10.199999999999999" hidden="1" x14ac:dyDescent="0.2"/>
    <row r="61223" ht="10.199999999999999" hidden="1" x14ac:dyDescent="0.2"/>
    <row r="61224" ht="10.199999999999999" hidden="1" x14ac:dyDescent="0.2"/>
    <row r="61225" ht="10.199999999999999" hidden="1" x14ac:dyDescent="0.2"/>
    <row r="61226" ht="10.199999999999999" hidden="1" x14ac:dyDescent="0.2"/>
    <row r="61227" ht="10.199999999999999" hidden="1" x14ac:dyDescent="0.2"/>
    <row r="61228" ht="10.199999999999999" hidden="1" x14ac:dyDescent="0.2"/>
    <row r="61229" ht="10.199999999999999" hidden="1" x14ac:dyDescent="0.2"/>
    <row r="61230" ht="10.199999999999999" hidden="1" x14ac:dyDescent="0.2"/>
    <row r="61231" ht="10.199999999999999" hidden="1" x14ac:dyDescent="0.2"/>
    <row r="61232" ht="10.199999999999999" hidden="1" x14ac:dyDescent="0.2"/>
    <row r="61233" ht="10.199999999999999" hidden="1" x14ac:dyDescent="0.2"/>
    <row r="61234" ht="10.199999999999999" hidden="1" x14ac:dyDescent="0.2"/>
    <row r="61235" ht="10.199999999999999" hidden="1" x14ac:dyDescent="0.2"/>
    <row r="61236" ht="10.199999999999999" hidden="1" x14ac:dyDescent="0.2"/>
    <row r="61237" ht="10.199999999999999" hidden="1" x14ac:dyDescent="0.2"/>
    <row r="61238" ht="10.199999999999999" hidden="1" x14ac:dyDescent="0.2"/>
    <row r="61239" ht="10.199999999999999" hidden="1" x14ac:dyDescent="0.2"/>
    <row r="61240" ht="10.199999999999999" hidden="1" x14ac:dyDescent="0.2"/>
    <row r="61241" ht="10.199999999999999" hidden="1" x14ac:dyDescent="0.2"/>
    <row r="61242" ht="10.199999999999999" hidden="1" x14ac:dyDescent="0.2"/>
    <row r="61243" ht="10.199999999999999" hidden="1" x14ac:dyDescent="0.2"/>
    <row r="61244" ht="10.199999999999999" hidden="1" x14ac:dyDescent="0.2"/>
    <row r="61245" ht="10.199999999999999" hidden="1" x14ac:dyDescent="0.2"/>
    <row r="61246" ht="10.199999999999999" hidden="1" x14ac:dyDescent="0.2"/>
    <row r="61247" ht="10.199999999999999" hidden="1" x14ac:dyDescent="0.2"/>
    <row r="61248" ht="10.199999999999999" hidden="1" x14ac:dyDescent="0.2"/>
    <row r="61249" ht="10.199999999999999" hidden="1" x14ac:dyDescent="0.2"/>
    <row r="61250" ht="10.199999999999999" hidden="1" x14ac:dyDescent="0.2"/>
    <row r="61251" ht="10.199999999999999" hidden="1" x14ac:dyDescent="0.2"/>
    <row r="61252" ht="10.199999999999999" hidden="1" x14ac:dyDescent="0.2"/>
    <row r="61253" ht="10.199999999999999" hidden="1" x14ac:dyDescent="0.2"/>
    <row r="61254" ht="10.199999999999999" hidden="1" x14ac:dyDescent="0.2"/>
    <row r="61255" ht="10.199999999999999" hidden="1" x14ac:dyDescent="0.2"/>
    <row r="61256" ht="10.199999999999999" hidden="1" x14ac:dyDescent="0.2"/>
    <row r="61257" ht="10.199999999999999" hidden="1" x14ac:dyDescent="0.2"/>
    <row r="61258" ht="10.199999999999999" hidden="1" x14ac:dyDescent="0.2"/>
    <row r="61259" ht="10.199999999999999" hidden="1" x14ac:dyDescent="0.2"/>
    <row r="61260" ht="10.199999999999999" hidden="1" x14ac:dyDescent="0.2"/>
    <row r="61261" ht="10.199999999999999" hidden="1" x14ac:dyDescent="0.2"/>
    <row r="61262" ht="10.199999999999999" hidden="1" x14ac:dyDescent="0.2"/>
    <row r="61263" ht="10.199999999999999" hidden="1" x14ac:dyDescent="0.2"/>
    <row r="61264" ht="10.199999999999999" hidden="1" x14ac:dyDescent="0.2"/>
    <row r="61265" ht="10.199999999999999" hidden="1" x14ac:dyDescent="0.2"/>
    <row r="61266" ht="10.199999999999999" hidden="1" x14ac:dyDescent="0.2"/>
    <row r="61267" ht="10.199999999999999" hidden="1" x14ac:dyDescent="0.2"/>
    <row r="61268" ht="10.199999999999999" hidden="1" x14ac:dyDescent="0.2"/>
    <row r="61269" ht="10.199999999999999" hidden="1" x14ac:dyDescent="0.2"/>
    <row r="61270" ht="10.199999999999999" hidden="1" x14ac:dyDescent="0.2"/>
    <row r="61271" ht="10.199999999999999" hidden="1" x14ac:dyDescent="0.2"/>
    <row r="61272" ht="10.199999999999999" hidden="1" x14ac:dyDescent="0.2"/>
    <row r="61273" ht="10.199999999999999" hidden="1" x14ac:dyDescent="0.2"/>
    <row r="61274" ht="10.199999999999999" hidden="1" x14ac:dyDescent="0.2"/>
    <row r="61275" ht="10.199999999999999" hidden="1" x14ac:dyDescent="0.2"/>
    <row r="61276" ht="10.199999999999999" hidden="1" x14ac:dyDescent="0.2"/>
    <row r="61277" ht="10.199999999999999" hidden="1" x14ac:dyDescent="0.2"/>
    <row r="61278" ht="10.199999999999999" hidden="1" x14ac:dyDescent="0.2"/>
    <row r="61279" ht="10.199999999999999" hidden="1" x14ac:dyDescent="0.2"/>
    <row r="61280" ht="10.199999999999999" hidden="1" x14ac:dyDescent="0.2"/>
    <row r="61281" ht="10.199999999999999" hidden="1" x14ac:dyDescent="0.2"/>
    <row r="61282" ht="10.199999999999999" hidden="1" x14ac:dyDescent="0.2"/>
    <row r="61283" ht="10.199999999999999" hidden="1" x14ac:dyDescent="0.2"/>
    <row r="61284" ht="10.199999999999999" hidden="1" x14ac:dyDescent="0.2"/>
    <row r="61285" ht="10.199999999999999" hidden="1" x14ac:dyDescent="0.2"/>
    <row r="61286" ht="10.199999999999999" hidden="1" x14ac:dyDescent="0.2"/>
    <row r="61287" ht="10.199999999999999" hidden="1" x14ac:dyDescent="0.2"/>
    <row r="61288" ht="10.199999999999999" hidden="1" x14ac:dyDescent="0.2"/>
    <row r="61289" ht="10.199999999999999" hidden="1" x14ac:dyDescent="0.2"/>
    <row r="61290" ht="10.199999999999999" hidden="1" x14ac:dyDescent="0.2"/>
    <row r="61291" ht="10.199999999999999" hidden="1" x14ac:dyDescent="0.2"/>
    <row r="61292" ht="10.199999999999999" hidden="1" x14ac:dyDescent="0.2"/>
    <row r="61293" ht="10.199999999999999" hidden="1" x14ac:dyDescent="0.2"/>
    <row r="61294" ht="10.199999999999999" hidden="1" x14ac:dyDescent="0.2"/>
    <row r="61295" ht="10.199999999999999" hidden="1" x14ac:dyDescent="0.2"/>
    <row r="61296" ht="10.199999999999999" hidden="1" x14ac:dyDescent="0.2"/>
    <row r="61297" ht="10.199999999999999" hidden="1" x14ac:dyDescent="0.2"/>
    <row r="61298" ht="10.199999999999999" hidden="1" x14ac:dyDescent="0.2"/>
    <row r="61299" ht="10.199999999999999" hidden="1" x14ac:dyDescent="0.2"/>
    <row r="61300" ht="10.199999999999999" hidden="1" x14ac:dyDescent="0.2"/>
    <row r="61301" ht="10.199999999999999" hidden="1" x14ac:dyDescent="0.2"/>
    <row r="61302" ht="10.199999999999999" hidden="1" x14ac:dyDescent="0.2"/>
    <row r="61303" ht="10.199999999999999" hidden="1" x14ac:dyDescent="0.2"/>
    <row r="61304" ht="10.199999999999999" hidden="1" x14ac:dyDescent="0.2"/>
    <row r="61305" ht="10.199999999999999" hidden="1" x14ac:dyDescent="0.2"/>
    <row r="61306" ht="10.199999999999999" hidden="1" x14ac:dyDescent="0.2"/>
    <row r="61307" ht="10.199999999999999" hidden="1" x14ac:dyDescent="0.2"/>
    <row r="61308" ht="10.199999999999999" hidden="1" x14ac:dyDescent="0.2"/>
    <row r="61309" ht="10.199999999999999" hidden="1" x14ac:dyDescent="0.2"/>
    <row r="61310" ht="10.199999999999999" hidden="1" x14ac:dyDescent="0.2"/>
    <row r="61311" ht="10.199999999999999" hidden="1" x14ac:dyDescent="0.2"/>
    <row r="61312" ht="10.199999999999999" hidden="1" x14ac:dyDescent="0.2"/>
    <row r="61313" ht="10.199999999999999" hidden="1" x14ac:dyDescent="0.2"/>
    <row r="61314" ht="10.199999999999999" hidden="1" x14ac:dyDescent="0.2"/>
    <row r="61315" ht="10.199999999999999" hidden="1" x14ac:dyDescent="0.2"/>
    <row r="61316" ht="10.199999999999999" hidden="1" x14ac:dyDescent="0.2"/>
    <row r="61317" ht="10.199999999999999" hidden="1" x14ac:dyDescent="0.2"/>
    <row r="61318" ht="10.199999999999999" hidden="1" x14ac:dyDescent="0.2"/>
    <row r="61319" ht="10.199999999999999" hidden="1" x14ac:dyDescent="0.2"/>
    <row r="61320" ht="10.199999999999999" hidden="1" x14ac:dyDescent="0.2"/>
    <row r="61321" ht="10.199999999999999" hidden="1" x14ac:dyDescent="0.2"/>
    <row r="61322" ht="10.199999999999999" hidden="1" x14ac:dyDescent="0.2"/>
    <row r="61323" ht="10.199999999999999" hidden="1" x14ac:dyDescent="0.2"/>
    <row r="61324" ht="10.199999999999999" hidden="1" x14ac:dyDescent="0.2"/>
    <row r="61325" ht="10.199999999999999" hidden="1" x14ac:dyDescent="0.2"/>
    <row r="61326" ht="10.199999999999999" hidden="1" x14ac:dyDescent="0.2"/>
    <row r="61327" ht="10.199999999999999" hidden="1" x14ac:dyDescent="0.2"/>
    <row r="61328" ht="10.199999999999999" hidden="1" x14ac:dyDescent="0.2"/>
    <row r="61329" ht="10.199999999999999" hidden="1" x14ac:dyDescent="0.2"/>
    <row r="61330" ht="10.199999999999999" hidden="1" x14ac:dyDescent="0.2"/>
    <row r="61331" ht="10.199999999999999" hidden="1" x14ac:dyDescent="0.2"/>
    <row r="61332" ht="10.199999999999999" hidden="1" x14ac:dyDescent="0.2"/>
    <row r="61333" ht="10.199999999999999" hidden="1" x14ac:dyDescent="0.2"/>
    <row r="61334" ht="10.199999999999999" hidden="1" x14ac:dyDescent="0.2"/>
    <row r="61335" ht="10.199999999999999" hidden="1" x14ac:dyDescent="0.2"/>
    <row r="61336" ht="10.199999999999999" hidden="1" x14ac:dyDescent="0.2"/>
    <row r="61337" ht="10.199999999999999" hidden="1" x14ac:dyDescent="0.2"/>
    <row r="61338" ht="10.199999999999999" hidden="1" x14ac:dyDescent="0.2"/>
    <row r="61339" ht="10.199999999999999" hidden="1" x14ac:dyDescent="0.2"/>
    <row r="61340" ht="10.199999999999999" hidden="1" x14ac:dyDescent="0.2"/>
    <row r="61341" ht="10.199999999999999" hidden="1" x14ac:dyDescent="0.2"/>
    <row r="61342" ht="10.199999999999999" hidden="1" x14ac:dyDescent="0.2"/>
    <row r="61343" ht="10.199999999999999" hidden="1" x14ac:dyDescent="0.2"/>
    <row r="61344" ht="10.199999999999999" hidden="1" x14ac:dyDescent="0.2"/>
    <row r="61345" ht="10.199999999999999" hidden="1" x14ac:dyDescent="0.2"/>
    <row r="61346" ht="10.199999999999999" hidden="1" x14ac:dyDescent="0.2"/>
    <row r="61347" ht="10.199999999999999" hidden="1" x14ac:dyDescent="0.2"/>
    <row r="61348" ht="10.199999999999999" hidden="1" x14ac:dyDescent="0.2"/>
    <row r="61349" ht="10.199999999999999" hidden="1" x14ac:dyDescent="0.2"/>
    <row r="61350" ht="10.199999999999999" hidden="1" x14ac:dyDescent="0.2"/>
    <row r="61351" ht="10.199999999999999" hidden="1" x14ac:dyDescent="0.2"/>
    <row r="61352" ht="10.199999999999999" hidden="1" x14ac:dyDescent="0.2"/>
    <row r="61353" ht="10.199999999999999" hidden="1" x14ac:dyDescent="0.2"/>
    <row r="61354" ht="10.199999999999999" hidden="1" x14ac:dyDescent="0.2"/>
    <row r="61355" ht="10.199999999999999" hidden="1" x14ac:dyDescent="0.2"/>
    <row r="61356" ht="10.199999999999999" hidden="1" x14ac:dyDescent="0.2"/>
    <row r="61357" ht="10.199999999999999" hidden="1" x14ac:dyDescent="0.2"/>
    <row r="61358" ht="10.199999999999999" hidden="1" x14ac:dyDescent="0.2"/>
    <row r="61359" ht="10.199999999999999" hidden="1" x14ac:dyDescent="0.2"/>
    <row r="61360" ht="10.199999999999999" hidden="1" x14ac:dyDescent="0.2"/>
    <row r="61361" ht="10.199999999999999" hidden="1" x14ac:dyDescent="0.2"/>
    <row r="61362" ht="10.199999999999999" hidden="1" x14ac:dyDescent="0.2"/>
    <row r="61363" ht="10.199999999999999" hidden="1" x14ac:dyDescent="0.2"/>
    <row r="61364" ht="10.199999999999999" hidden="1" x14ac:dyDescent="0.2"/>
    <row r="61365" ht="10.199999999999999" hidden="1" x14ac:dyDescent="0.2"/>
    <row r="61366" ht="10.199999999999999" hidden="1" x14ac:dyDescent="0.2"/>
    <row r="61367" ht="10.199999999999999" hidden="1" x14ac:dyDescent="0.2"/>
    <row r="61368" ht="10.199999999999999" hidden="1" x14ac:dyDescent="0.2"/>
    <row r="61369" ht="10.199999999999999" hidden="1" x14ac:dyDescent="0.2"/>
    <row r="61370" ht="10.199999999999999" hidden="1" x14ac:dyDescent="0.2"/>
    <row r="61371" ht="10.199999999999999" hidden="1" x14ac:dyDescent="0.2"/>
    <row r="61372" ht="10.199999999999999" hidden="1" x14ac:dyDescent="0.2"/>
    <row r="61373" ht="10.199999999999999" hidden="1" x14ac:dyDescent="0.2"/>
    <row r="61374" ht="10.199999999999999" hidden="1" x14ac:dyDescent="0.2"/>
    <row r="61375" ht="10.199999999999999" hidden="1" x14ac:dyDescent="0.2"/>
    <row r="61376" ht="10.199999999999999" hidden="1" x14ac:dyDescent="0.2"/>
    <row r="61377" ht="10.199999999999999" hidden="1" x14ac:dyDescent="0.2"/>
    <row r="61378" ht="10.199999999999999" hidden="1" x14ac:dyDescent="0.2"/>
    <row r="61379" ht="10.199999999999999" hidden="1" x14ac:dyDescent="0.2"/>
    <row r="61380" ht="10.199999999999999" hidden="1" x14ac:dyDescent="0.2"/>
    <row r="61381" ht="10.199999999999999" hidden="1" x14ac:dyDescent="0.2"/>
    <row r="61382" ht="10.199999999999999" hidden="1" x14ac:dyDescent="0.2"/>
    <row r="61383" ht="10.199999999999999" hidden="1" x14ac:dyDescent="0.2"/>
    <row r="61384" ht="10.199999999999999" hidden="1" x14ac:dyDescent="0.2"/>
    <row r="61385" ht="10.199999999999999" hidden="1" x14ac:dyDescent="0.2"/>
    <row r="61386" ht="10.199999999999999" hidden="1" x14ac:dyDescent="0.2"/>
    <row r="61387" ht="10.199999999999999" hidden="1" x14ac:dyDescent="0.2"/>
    <row r="61388" ht="10.199999999999999" hidden="1" x14ac:dyDescent="0.2"/>
    <row r="61389" ht="10.199999999999999" hidden="1" x14ac:dyDescent="0.2"/>
    <row r="61390" ht="10.199999999999999" hidden="1" x14ac:dyDescent="0.2"/>
    <row r="61391" ht="10.199999999999999" hidden="1" x14ac:dyDescent="0.2"/>
    <row r="61392" ht="10.199999999999999" hidden="1" x14ac:dyDescent="0.2"/>
    <row r="61393" ht="10.199999999999999" hidden="1" x14ac:dyDescent="0.2"/>
    <row r="61394" ht="10.199999999999999" hidden="1" x14ac:dyDescent="0.2"/>
    <row r="61395" ht="10.199999999999999" hidden="1" x14ac:dyDescent="0.2"/>
    <row r="61396" ht="10.199999999999999" hidden="1" x14ac:dyDescent="0.2"/>
    <row r="61397" ht="10.199999999999999" hidden="1" x14ac:dyDescent="0.2"/>
    <row r="61398" ht="10.199999999999999" hidden="1" x14ac:dyDescent="0.2"/>
    <row r="61399" ht="10.199999999999999" hidden="1" x14ac:dyDescent="0.2"/>
    <row r="61400" ht="10.199999999999999" hidden="1" x14ac:dyDescent="0.2"/>
    <row r="61401" ht="10.199999999999999" hidden="1" x14ac:dyDescent="0.2"/>
    <row r="61402" ht="10.199999999999999" hidden="1" x14ac:dyDescent="0.2"/>
    <row r="61403" ht="10.199999999999999" hidden="1" x14ac:dyDescent="0.2"/>
    <row r="61404" ht="10.199999999999999" hidden="1" x14ac:dyDescent="0.2"/>
    <row r="61405" ht="10.199999999999999" hidden="1" x14ac:dyDescent="0.2"/>
    <row r="61406" ht="10.199999999999999" hidden="1" x14ac:dyDescent="0.2"/>
    <row r="61407" ht="10.199999999999999" hidden="1" x14ac:dyDescent="0.2"/>
    <row r="61408" ht="10.199999999999999" hidden="1" x14ac:dyDescent="0.2"/>
    <row r="61409" ht="10.199999999999999" hidden="1" x14ac:dyDescent="0.2"/>
    <row r="61410" ht="10.199999999999999" hidden="1" x14ac:dyDescent="0.2"/>
    <row r="61411" ht="10.199999999999999" hidden="1" x14ac:dyDescent="0.2"/>
    <row r="61412" ht="10.199999999999999" hidden="1" x14ac:dyDescent="0.2"/>
    <row r="61413" ht="10.199999999999999" hidden="1" x14ac:dyDescent="0.2"/>
    <row r="61414" ht="10.199999999999999" hidden="1" x14ac:dyDescent="0.2"/>
    <row r="61415" ht="10.199999999999999" hidden="1" x14ac:dyDescent="0.2"/>
    <row r="61416" ht="10.199999999999999" hidden="1" x14ac:dyDescent="0.2"/>
    <row r="61417" ht="10.199999999999999" hidden="1" x14ac:dyDescent="0.2"/>
    <row r="61418" ht="10.199999999999999" hidden="1" x14ac:dyDescent="0.2"/>
    <row r="61419" ht="10.199999999999999" hidden="1" x14ac:dyDescent="0.2"/>
    <row r="61420" ht="10.199999999999999" hidden="1" x14ac:dyDescent="0.2"/>
    <row r="61421" ht="10.199999999999999" hidden="1" x14ac:dyDescent="0.2"/>
    <row r="61422" ht="10.199999999999999" hidden="1" x14ac:dyDescent="0.2"/>
    <row r="61423" ht="10.199999999999999" hidden="1" x14ac:dyDescent="0.2"/>
    <row r="61424" ht="10.199999999999999" hidden="1" x14ac:dyDescent="0.2"/>
    <row r="61425" ht="10.199999999999999" hidden="1" x14ac:dyDescent="0.2"/>
    <row r="61426" ht="10.199999999999999" hidden="1" x14ac:dyDescent="0.2"/>
    <row r="61427" ht="10.199999999999999" hidden="1" x14ac:dyDescent="0.2"/>
    <row r="61428" ht="10.199999999999999" hidden="1" x14ac:dyDescent="0.2"/>
    <row r="61429" ht="10.199999999999999" hidden="1" x14ac:dyDescent="0.2"/>
    <row r="61430" ht="10.199999999999999" hidden="1" x14ac:dyDescent="0.2"/>
    <row r="61431" ht="10.199999999999999" hidden="1" x14ac:dyDescent="0.2"/>
    <row r="61432" ht="10.199999999999999" hidden="1" x14ac:dyDescent="0.2"/>
    <row r="61433" ht="10.199999999999999" hidden="1" x14ac:dyDescent="0.2"/>
    <row r="61434" ht="10.199999999999999" hidden="1" x14ac:dyDescent="0.2"/>
    <row r="61435" ht="10.199999999999999" hidden="1" x14ac:dyDescent="0.2"/>
    <row r="61436" ht="10.199999999999999" hidden="1" x14ac:dyDescent="0.2"/>
    <row r="61437" ht="10.199999999999999" hidden="1" x14ac:dyDescent="0.2"/>
    <row r="61438" ht="10.199999999999999" hidden="1" x14ac:dyDescent="0.2"/>
    <row r="61439" ht="10.199999999999999" hidden="1" x14ac:dyDescent="0.2"/>
    <row r="61440" ht="10.199999999999999" hidden="1" x14ac:dyDescent="0.2"/>
    <row r="61441" ht="10.199999999999999" hidden="1" x14ac:dyDescent="0.2"/>
    <row r="61442" ht="10.199999999999999" hidden="1" x14ac:dyDescent="0.2"/>
    <row r="61443" ht="10.199999999999999" hidden="1" x14ac:dyDescent="0.2"/>
    <row r="61444" ht="10.199999999999999" hidden="1" x14ac:dyDescent="0.2"/>
    <row r="61445" ht="10.199999999999999" hidden="1" x14ac:dyDescent="0.2"/>
    <row r="61446" ht="10.199999999999999" hidden="1" x14ac:dyDescent="0.2"/>
    <row r="61447" ht="10.199999999999999" hidden="1" x14ac:dyDescent="0.2"/>
    <row r="61448" ht="10.199999999999999" hidden="1" x14ac:dyDescent="0.2"/>
    <row r="61449" ht="10.199999999999999" hidden="1" x14ac:dyDescent="0.2"/>
    <row r="61450" ht="10.199999999999999" hidden="1" x14ac:dyDescent="0.2"/>
    <row r="61451" ht="10.199999999999999" hidden="1" x14ac:dyDescent="0.2"/>
    <row r="61452" ht="10.199999999999999" hidden="1" x14ac:dyDescent="0.2"/>
    <row r="61453" ht="10.199999999999999" hidden="1" x14ac:dyDescent="0.2"/>
    <row r="61454" ht="10.199999999999999" hidden="1" x14ac:dyDescent="0.2"/>
    <row r="61455" ht="10.199999999999999" hidden="1" x14ac:dyDescent="0.2"/>
    <row r="61456" ht="10.199999999999999" hidden="1" x14ac:dyDescent="0.2"/>
    <row r="61457" ht="10.199999999999999" hidden="1" x14ac:dyDescent="0.2"/>
    <row r="61458" ht="10.199999999999999" hidden="1" x14ac:dyDescent="0.2"/>
    <row r="61459" ht="10.199999999999999" hidden="1" x14ac:dyDescent="0.2"/>
    <row r="61460" ht="10.199999999999999" hidden="1" x14ac:dyDescent="0.2"/>
    <row r="61461" ht="10.199999999999999" hidden="1" x14ac:dyDescent="0.2"/>
    <row r="61462" ht="10.199999999999999" hidden="1" x14ac:dyDescent="0.2"/>
    <row r="61463" ht="10.199999999999999" hidden="1" x14ac:dyDescent="0.2"/>
    <row r="61464" ht="10.199999999999999" hidden="1" x14ac:dyDescent="0.2"/>
    <row r="61465" ht="10.199999999999999" hidden="1" x14ac:dyDescent="0.2"/>
    <row r="61466" ht="10.199999999999999" hidden="1" x14ac:dyDescent="0.2"/>
    <row r="61467" ht="10.199999999999999" hidden="1" x14ac:dyDescent="0.2"/>
    <row r="61468" ht="10.199999999999999" hidden="1" x14ac:dyDescent="0.2"/>
    <row r="61469" ht="10.199999999999999" hidden="1" x14ac:dyDescent="0.2"/>
    <row r="61470" ht="10.199999999999999" hidden="1" x14ac:dyDescent="0.2"/>
    <row r="61471" ht="10.199999999999999" hidden="1" x14ac:dyDescent="0.2"/>
    <row r="61472" ht="10.199999999999999" hidden="1" x14ac:dyDescent="0.2"/>
    <row r="61473" ht="10.199999999999999" hidden="1" x14ac:dyDescent="0.2"/>
    <row r="61474" ht="10.199999999999999" hidden="1" x14ac:dyDescent="0.2"/>
    <row r="61475" ht="10.199999999999999" hidden="1" x14ac:dyDescent="0.2"/>
    <row r="61476" ht="10.199999999999999" hidden="1" x14ac:dyDescent="0.2"/>
    <row r="61477" ht="10.199999999999999" hidden="1" x14ac:dyDescent="0.2"/>
    <row r="61478" ht="10.199999999999999" hidden="1" x14ac:dyDescent="0.2"/>
    <row r="61479" ht="10.199999999999999" hidden="1" x14ac:dyDescent="0.2"/>
    <row r="61480" ht="10.199999999999999" hidden="1" x14ac:dyDescent="0.2"/>
    <row r="61481" ht="10.199999999999999" hidden="1" x14ac:dyDescent="0.2"/>
    <row r="61482" ht="10.199999999999999" hidden="1" x14ac:dyDescent="0.2"/>
    <row r="61483" ht="10.199999999999999" hidden="1" x14ac:dyDescent="0.2"/>
    <row r="61484" ht="10.199999999999999" hidden="1" x14ac:dyDescent="0.2"/>
    <row r="61485" ht="10.199999999999999" hidden="1" x14ac:dyDescent="0.2"/>
    <row r="61486" ht="10.199999999999999" hidden="1" x14ac:dyDescent="0.2"/>
    <row r="61487" ht="10.199999999999999" hidden="1" x14ac:dyDescent="0.2"/>
    <row r="61488" ht="10.199999999999999" hidden="1" x14ac:dyDescent="0.2"/>
    <row r="61489" ht="10.199999999999999" hidden="1" x14ac:dyDescent="0.2"/>
    <row r="61490" ht="10.199999999999999" hidden="1" x14ac:dyDescent="0.2"/>
    <row r="61491" ht="10.199999999999999" hidden="1" x14ac:dyDescent="0.2"/>
    <row r="61492" ht="10.199999999999999" hidden="1" x14ac:dyDescent="0.2"/>
    <row r="61493" ht="10.199999999999999" hidden="1" x14ac:dyDescent="0.2"/>
    <row r="61494" ht="10.199999999999999" hidden="1" x14ac:dyDescent="0.2"/>
    <row r="61495" ht="10.199999999999999" hidden="1" x14ac:dyDescent="0.2"/>
    <row r="61496" ht="10.199999999999999" hidden="1" x14ac:dyDescent="0.2"/>
    <row r="61497" ht="10.199999999999999" hidden="1" x14ac:dyDescent="0.2"/>
    <row r="61498" ht="10.199999999999999" hidden="1" x14ac:dyDescent="0.2"/>
    <row r="61499" ht="10.199999999999999" hidden="1" x14ac:dyDescent="0.2"/>
    <row r="61500" ht="10.199999999999999" hidden="1" x14ac:dyDescent="0.2"/>
    <row r="61501" ht="10.199999999999999" hidden="1" x14ac:dyDescent="0.2"/>
    <row r="61502" ht="10.199999999999999" hidden="1" x14ac:dyDescent="0.2"/>
    <row r="61503" ht="10.199999999999999" hidden="1" x14ac:dyDescent="0.2"/>
    <row r="61504" ht="10.199999999999999" hidden="1" x14ac:dyDescent="0.2"/>
    <row r="61505" ht="10.199999999999999" hidden="1" x14ac:dyDescent="0.2"/>
    <row r="61506" ht="10.199999999999999" hidden="1" x14ac:dyDescent="0.2"/>
    <row r="61507" ht="10.199999999999999" hidden="1" x14ac:dyDescent="0.2"/>
    <row r="61508" ht="10.199999999999999" hidden="1" x14ac:dyDescent="0.2"/>
    <row r="61509" ht="10.199999999999999" hidden="1" x14ac:dyDescent="0.2"/>
    <row r="61510" ht="10.199999999999999" hidden="1" x14ac:dyDescent="0.2"/>
    <row r="61511" ht="10.199999999999999" hidden="1" x14ac:dyDescent="0.2"/>
    <row r="61512" ht="10.199999999999999" hidden="1" x14ac:dyDescent="0.2"/>
    <row r="61513" ht="10.199999999999999" hidden="1" x14ac:dyDescent="0.2"/>
    <row r="61514" ht="10.199999999999999" hidden="1" x14ac:dyDescent="0.2"/>
    <row r="61515" ht="10.199999999999999" hidden="1" x14ac:dyDescent="0.2"/>
    <row r="61516" ht="10.199999999999999" hidden="1" x14ac:dyDescent="0.2"/>
    <row r="61517" ht="10.199999999999999" hidden="1" x14ac:dyDescent="0.2"/>
    <row r="61518" ht="10.199999999999999" hidden="1" x14ac:dyDescent="0.2"/>
    <row r="61519" ht="10.199999999999999" hidden="1" x14ac:dyDescent="0.2"/>
    <row r="61520" ht="10.199999999999999" hidden="1" x14ac:dyDescent="0.2"/>
    <row r="61521" ht="10.199999999999999" hidden="1" x14ac:dyDescent="0.2"/>
    <row r="61522" ht="10.199999999999999" hidden="1" x14ac:dyDescent="0.2"/>
    <row r="61523" ht="10.199999999999999" hidden="1" x14ac:dyDescent="0.2"/>
    <row r="61524" ht="10.199999999999999" hidden="1" x14ac:dyDescent="0.2"/>
    <row r="61525" ht="10.199999999999999" hidden="1" x14ac:dyDescent="0.2"/>
    <row r="61526" ht="10.199999999999999" hidden="1" x14ac:dyDescent="0.2"/>
    <row r="61527" ht="10.199999999999999" hidden="1" x14ac:dyDescent="0.2"/>
    <row r="61528" ht="10.199999999999999" hidden="1" x14ac:dyDescent="0.2"/>
    <row r="61529" ht="10.199999999999999" hidden="1" x14ac:dyDescent="0.2"/>
    <row r="61530" ht="10.199999999999999" hidden="1" x14ac:dyDescent="0.2"/>
    <row r="61531" ht="10.199999999999999" hidden="1" x14ac:dyDescent="0.2"/>
    <row r="61532" ht="10.199999999999999" hidden="1" x14ac:dyDescent="0.2"/>
    <row r="61533" ht="10.199999999999999" hidden="1" x14ac:dyDescent="0.2"/>
    <row r="61534" ht="10.199999999999999" hidden="1" x14ac:dyDescent="0.2"/>
    <row r="61535" ht="10.199999999999999" hidden="1" x14ac:dyDescent="0.2"/>
    <row r="61536" ht="10.199999999999999" hidden="1" x14ac:dyDescent="0.2"/>
    <row r="61537" ht="10.199999999999999" hidden="1" x14ac:dyDescent="0.2"/>
    <row r="61538" ht="10.199999999999999" hidden="1" x14ac:dyDescent="0.2"/>
    <row r="61539" ht="10.199999999999999" hidden="1" x14ac:dyDescent="0.2"/>
    <row r="61540" ht="10.199999999999999" hidden="1" x14ac:dyDescent="0.2"/>
    <row r="61541" ht="10.199999999999999" hidden="1" x14ac:dyDescent="0.2"/>
    <row r="61542" ht="10.199999999999999" hidden="1" x14ac:dyDescent="0.2"/>
    <row r="61543" ht="10.199999999999999" hidden="1" x14ac:dyDescent="0.2"/>
    <row r="61544" ht="10.199999999999999" hidden="1" x14ac:dyDescent="0.2"/>
    <row r="61545" ht="10.199999999999999" hidden="1" x14ac:dyDescent="0.2"/>
    <row r="61546" ht="10.199999999999999" hidden="1" x14ac:dyDescent="0.2"/>
    <row r="61547" ht="10.199999999999999" hidden="1" x14ac:dyDescent="0.2"/>
    <row r="61548" ht="10.199999999999999" hidden="1" x14ac:dyDescent="0.2"/>
    <row r="61549" ht="10.199999999999999" hidden="1" x14ac:dyDescent="0.2"/>
    <row r="61550" ht="10.199999999999999" hidden="1" x14ac:dyDescent="0.2"/>
    <row r="61551" ht="10.199999999999999" hidden="1" x14ac:dyDescent="0.2"/>
    <row r="61552" ht="10.199999999999999" hidden="1" x14ac:dyDescent="0.2"/>
    <row r="61553" ht="10.199999999999999" hidden="1" x14ac:dyDescent="0.2"/>
    <row r="61554" ht="10.199999999999999" hidden="1" x14ac:dyDescent="0.2"/>
    <row r="61555" ht="10.199999999999999" hidden="1" x14ac:dyDescent="0.2"/>
    <row r="61556" ht="10.199999999999999" hidden="1" x14ac:dyDescent="0.2"/>
    <row r="61557" ht="10.199999999999999" hidden="1" x14ac:dyDescent="0.2"/>
    <row r="61558" ht="10.199999999999999" hidden="1" x14ac:dyDescent="0.2"/>
    <row r="61559" ht="10.199999999999999" hidden="1" x14ac:dyDescent="0.2"/>
    <row r="61560" ht="10.199999999999999" hidden="1" x14ac:dyDescent="0.2"/>
    <row r="61561" ht="10.199999999999999" hidden="1" x14ac:dyDescent="0.2"/>
    <row r="61562" ht="10.199999999999999" hidden="1" x14ac:dyDescent="0.2"/>
    <row r="61563" ht="10.199999999999999" hidden="1" x14ac:dyDescent="0.2"/>
    <row r="61564" ht="10.199999999999999" hidden="1" x14ac:dyDescent="0.2"/>
    <row r="61565" ht="10.199999999999999" hidden="1" x14ac:dyDescent="0.2"/>
    <row r="61566" ht="10.199999999999999" hidden="1" x14ac:dyDescent="0.2"/>
    <row r="61567" ht="10.199999999999999" hidden="1" x14ac:dyDescent="0.2"/>
    <row r="61568" ht="10.199999999999999" hidden="1" x14ac:dyDescent="0.2"/>
    <row r="61569" ht="10.199999999999999" hidden="1" x14ac:dyDescent="0.2"/>
    <row r="61570" ht="10.199999999999999" hidden="1" x14ac:dyDescent="0.2"/>
    <row r="61571" ht="10.199999999999999" hidden="1" x14ac:dyDescent="0.2"/>
    <row r="61572" ht="10.199999999999999" hidden="1" x14ac:dyDescent="0.2"/>
    <row r="61573" ht="10.199999999999999" hidden="1" x14ac:dyDescent="0.2"/>
    <row r="61574" ht="10.199999999999999" hidden="1" x14ac:dyDescent="0.2"/>
    <row r="61575" ht="10.199999999999999" hidden="1" x14ac:dyDescent="0.2"/>
    <row r="61576" ht="10.199999999999999" hidden="1" x14ac:dyDescent="0.2"/>
    <row r="61577" ht="10.199999999999999" hidden="1" x14ac:dyDescent="0.2"/>
    <row r="61578" ht="10.199999999999999" hidden="1" x14ac:dyDescent="0.2"/>
    <row r="61579" ht="10.199999999999999" hidden="1" x14ac:dyDescent="0.2"/>
    <row r="61580" ht="10.199999999999999" hidden="1" x14ac:dyDescent="0.2"/>
    <row r="61581" ht="10.199999999999999" hidden="1" x14ac:dyDescent="0.2"/>
    <row r="61582" ht="10.199999999999999" hidden="1" x14ac:dyDescent="0.2"/>
    <row r="61583" ht="10.199999999999999" hidden="1" x14ac:dyDescent="0.2"/>
    <row r="61584" ht="10.199999999999999" hidden="1" x14ac:dyDescent="0.2"/>
    <row r="61585" ht="10.199999999999999" hidden="1" x14ac:dyDescent="0.2"/>
    <row r="61586" ht="10.199999999999999" hidden="1" x14ac:dyDescent="0.2"/>
    <row r="61587" ht="10.199999999999999" hidden="1" x14ac:dyDescent="0.2"/>
    <row r="61588" ht="10.199999999999999" hidden="1" x14ac:dyDescent="0.2"/>
    <row r="61589" ht="10.199999999999999" hidden="1" x14ac:dyDescent="0.2"/>
    <row r="61590" ht="10.199999999999999" hidden="1" x14ac:dyDescent="0.2"/>
    <row r="61591" ht="10.199999999999999" hidden="1" x14ac:dyDescent="0.2"/>
    <row r="61592" ht="10.199999999999999" hidden="1" x14ac:dyDescent="0.2"/>
    <row r="61593" ht="10.199999999999999" hidden="1" x14ac:dyDescent="0.2"/>
    <row r="61594" ht="10.199999999999999" hidden="1" x14ac:dyDescent="0.2"/>
    <row r="61595" ht="10.199999999999999" hidden="1" x14ac:dyDescent="0.2"/>
    <row r="61596" ht="10.199999999999999" hidden="1" x14ac:dyDescent="0.2"/>
    <row r="61597" ht="10.199999999999999" hidden="1" x14ac:dyDescent="0.2"/>
    <row r="61598" ht="10.199999999999999" hidden="1" x14ac:dyDescent="0.2"/>
    <row r="61599" ht="10.199999999999999" hidden="1" x14ac:dyDescent="0.2"/>
    <row r="61600" ht="10.199999999999999" hidden="1" x14ac:dyDescent="0.2"/>
    <row r="61601" ht="10.199999999999999" hidden="1" x14ac:dyDescent="0.2"/>
    <row r="61602" ht="10.199999999999999" hidden="1" x14ac:dyDescent="0.2"/>
    <row r="61603" ht="10.199999999999999" hidden="1" x14ac:dyDescent="0.2"/>
    <row r="61604" ht="10.199999999999999" hidden="1" x14ac:dyDescent="0.2"/>
    <row r="61605" ht="10.199999999999999" hidden="1" x14ac:dyDescent="0.2"/>
    <row r="61606" ht="10.199999999999999" hidden="1" x14ac:dyDescent="0.2"/>
    <row r="61607" ht="10.199999999999999" hidden="1" x14ac:dyDescent="0.2"/>
    <row r="61608" ht="10.199999999999999" hidden="1" x14ac:dyDescent="0.2"/>
    <row r="61609" ht="10.199999999999999" hidden="1" x14ac:dyDescent="0.2"/>
    <row r="61610" ht="10.199999999999999" hidden="1" x14ac:dyDescent="0.2"/>
    <row r="61611" ht="10.199999999999999" hidden="1" x14ac:dyDescent="0.2"/>
    <row r="61612" ht="10.199999999999999" hidden="1" x14ac:dyDescent="0.2"/>
    <row r="61613" ht="10.199999999999999" hidden="1" x14ac:dyDescent="0.2"/>
    <row r="61614" ht="10.199999999999999" hidden="1" x14ac:dyDescent="0.2"/>
    <row r="61615" ht="10.199999999999999" hidden="1" x14ac:dyDescent="0.2"/>
    <row r="61616" ht="10.199999999999999" hidden="1" x14ac:dyDescent="0.2"/>
    <row r="61617" ht="10.199999999999999" hidden="1" x14ac:dyDescent="0.2"/>
    <row r="61618" ht="10.199999999999999" hidden="1" x14ac:dyDescent="0.2"/>
    <row r="61619" ht="10.199999999999999" hidden="1" x14ac:dyDescent="0.2"/>
    <row r="61620" ht="10.199999999999999" hidden="1" x14ac:dyDescent="0.2"/>
    <row r="61621" ht="10.199999999999999" hidden="1" x14ac:dyDescent="0.2"/>
    <row r="61622" ht="10.199999999999999" hidden="1" x14ac:dyDescent="0.2"/>
    <row r="61623" ht="10.199999999999999" hidden="1" x14ac:dyDescent="0.2"/>
    <row r="61624" ht="10.199999999999999" hidden="1" x14ac:dyDescent="0.2"/>
    <row r="61625" ht="10.199999999999999" hidden="1" x14ac:dyDescent="0.2"/>
    <row r="61626" ht="10.199999999999999" hidden="1" x14ac:dyDescent="0.2"/>
    <row r="61627" ht="10.199999999999999" hidden="1" x14ac:dyDescent="0.2"/>
    <row r="61628" ht="10.199999999999999" hidden="1" x14ac:dyDescent="0.2"/>
    <row r="61629" ht="10.199999999999999" hidden="1" x14ac:dyDescent="0.2"/>
    <row r="61630" ht="10.199999999999999" hidden="1" x14ac:dyDescent="0.2"/>
    <row r="61631" ht="10.199999999999999" hidden="1" x14ac:dyDescent="0.2"/>
    <row r="61632" ht="10.199999999999999" hidden="1" x14ac:dyDescent="0.2"/>
    <row r="61633" ht="10.199999999999999" hidden="1" x14ac:dyDescent="0.2"/>
    <row r="61634" ht="10.199999999999999" hidden="1" x14ac:dyDescent="0.2"/>
    <row r="61635" ht="10.199999999999999" hidden="1" x14ac:dyDescent="0.2"/>
    <row r="61636" ht="10.199999999999999" hidden="1" x14ac:dyDescent="0.2"/>
    <row r="61637" ht="10.199999999999999" hidden="1" x14ac:dyDescent="0.2"/>
    <row r="61638" ht="10.199999999999999" hidden="1" x14ac:dyDescent="0.2"/>
    <row r="61639" ht="10.199999999999999" hidden="1" x14ac:dyDescent="0.2"/>
    <row r="61640" ht="10.199999999999999" hidden="1" x14ac:dyDescent="0.2"/>
    <row r="61641" ht="10.199999999999999" hidden="1" x14ac:dyDescent="0.2"/>
    <row r="61642" ht="10.199999999999999" hidden="1" x14ac:dyDescent="0.2"/>
    <row r="61643" ht="10.199999999999999" hidden="1" x14ac:dyDescent="0.2"/>
    <row r="61644" ht="10.199999999999999" hidden="1" x14ac:dyDescent="0.2"/>
    <row r="61645" ht="10.199999999999999" hidden="1" x14ac:dyDescent="0.2"/>
    <row r="61646" ht="10.199999999999999" hidden="1" x14ac:dyDescent="0.2"/>
    <row r="61647" ht="10.199999999999999" hidden="1" x14ac:dyDescent="0.2"/>
    <row r="61648" ht="10.199999999999999" hidden="1" x14ac:dyDescent="0.2"/>
    <row r="61649" ht="10.199999999999999" hidden="1" x14ac:dyDescent="0.2"/>
    <row r="61650" ht="10.199999999999999" hidden="1" x14ac:dyDescent="0.2"/>
    <row r="61651" ht="10.199999999999999" hidden="1" x14ac:dyDescent="0.2"/>
    <row r="61652" ht="10.199999999999999" hidden="1" x14ac:dyDescent="0.2"/>
    <row r="61653" ht="10.199999999999999" hidden="1" x14ac:dyDescent="0.2"/>
    <row r="61654" ht="10.199999999999999" hidden="1" x14ac:dyDescent="0.2"/>
    <row r="61655" ht="10.199999999999999" hidden="1" x14ac:dyDescent="0.2"/>
    <row r="61656" ht="10.199999999999999" hidden="1" x14ac:dyDescent="0.2"/>
    <row r="61657" ht="10.199999999999999" hidden="1" x14ac:dyDescent="0.2"/>
    <row r="61658" ht="10.199999999999999" hidden="1" x14ac:dyDescent="0.2"/>
    <row r="61659" ht="10.199999999999999" hidden="1" x14ac:dyDescent="0.2"/>
    <row r="61660" ht="10.199999999999999" hidden="1" x14ac:dyDescent="0.2"/>
    <row r="61661" ht="10.199999999999999" hidden="1" x14ac:dyDescent="0.2"/>
    <row r="61662" ht="10.199999999999999" hidden="1" x14ac:dyDescent="0.2"/>
    <row r="61663" ht="10.199999999999999" hidden="1" x14ac:dyDescent="0.2"/>
    <row r="61664" ht="10.199999999999999" hidden="1" x14ac:dyDescent="0.2"/>
    <row r="61665" ht="10.199999999999999" hidden="1" x14ac:dyDescent="0.2"/>
    <row r="61666" ht="10.199999999999999" hidden="1" x14ac:dyDescent="0.2"/>
    <row r="61667" ht="10.199999999999999" hidden="1" x14ac:dyDescent="0.2"/>
    <row r="61668" ht="10.199999999999999" hidden="1" x14ac:dyDescent="0.2"/>
    <row r="61669" ht="10.199999999999999" hidden="1" x14ac:dyDescent="0.2"/>
    <row r="61670" ht="10.199999999999999" hidden="1" x14ac:dyDescent="0.2"/>
    <row r="61671" ht="10.199999999999999" hidden="1" x14ac:dyDescent="0.2"/>
    <row r="61672" ht="10.199999999999999" hidden="1" x14ac:dyDescent="0.2"/>
    <row r="61673" ht="10.199999999999999" hidden="1" x14ac:dyDescent="0.2"/>
    <row r="61674" ht="10.199999999999999" hidden="1" x14ac:dyDescent="0.2"/>
    <row r="61675" ht="10.199999999999999" hidden="1" x14ac:dyDescent="0.2"/>
    <row r="61676" ht="10.199999999999999" hidden="1" x14ac:dyDescent="0.2"/>
    <row r="61677" ht="10.199999999999999" hidden="1" x14ac:dyDescent="0.2"/>
    <row r="61678" ht="10.199999999999999" hidden="1" x14ac:dyDescent="0.2"/>
    <row r="61679" ht="10.199999999999999" hidden="1" x14ac:dyDescent="0.2"/>
    <row r="61680" ht="10.199999999999999" hidden="1" x14ac:dyDescent="0.2"/>
    <row r="61681" ht="10.199999999999999" hidden="1" x14ac:dyDescent="0.2"/>
    <row r="61682" ht="10.199999999999999" hidden="1" x14ac:dyDescent="0.2"/>
    <row r="61683" ht="10.199999999999999" hidden="1" x14ac:dyDescent="0.2"/>
    <row r="61684" ht="10.199999999999999" hidden="1" x14ac:dyDescent="0.2"/>
    <row r="61685" ht="10.199999999999999" hidden="1" x14ac:dyDescent="0.2"/>
    <row r="61686" ht="10.199999999999999" hidden="1" x14ac:dyDescent="0.2"/>
    <row r="61687" ht="10.199999999999999" hidden="1" x14ac:dyDescent="0.2"/>
    <row r="61688" ht="10.199999999999999" hidden="1" x14ac:dyDescent="0.2"/>
    <row r="61689" ht="10.199999999999999" hidden="1" x14ac:dyDescent="0.2"/>
    <row r="61690" ht="10.199999999999999" hidden="1" x14ac:dyDescent="0.2"/>
    <row r="61691" ht="10.199999999999999" hidden="1" x14ac:dyDescent="0.2"/>
    <row r="61692" ht="10.199999999999999" hidden="1" x14ac:dyDescent="0.2"/>
    <row r="61693" ht="10.199999999999999" hidden="1" x14ac:dyDescent="0.2"/>
    <row r="61694" ht="10.199999999999999" hidden="1" x14ac:dyDescent="0.2"/>
    <row r="61695" ht="10.199999999999999" hidden="1" x14ac:dyDescent="0.2"/>
    <row r="61696" ht="10.199999999999999" hidden="1" x14ac:dyDescent="0.2"/>
    <row r="61697" ht="10.199999999999999" hidden="1" x14ac:dyDescent="0.2"/>
    <row r="61698" ht="10.199999999999999" hidden="1" x14ac:dyDescent="0.2"/>
    <row r="61699" ht="10.199999999999999" hidden="1" x14ac:dyDescent="0.2"/>
    <row r="61700" ht="10.199999999999999" hidden="1" x14ac:dyDescent="0.2"/>
    <row r="61701" ht="10.199999999999999" hidden="1" x14ac:dyDescent="0.2"/>
    <row r="61702" ht="10.199999999999999" hidden="1" x14ac:dyDescent="0.2"/>
    <row r="61703" ht="10.199999999999999" hidden="1" x14ac:dyDescent="0.2"/>
    <row r="61704" ht="10.199999999999999" hidden="1" x14ac:dyDescent="0.2"/>
    <row r="61705" ht="10.199999999999999" hidden="1" x14ac:dyDescent="0.2"/>
    <row r="61706" ht="10.199999999999999" hidden="1" x14ac:dyDescent="0.2"/>
    <row r="61707" ht="10.199999999999999" hidden="1" x14ac:dyDescent="0.2"/>
    <row r="61708" ht="10.199999999999999" hidden="1" x14ac:dyDescent="0.2"/>
    <row r="61709" ht="10.199999999999999" hidden="1" x14ac:dyDescent="0.2"/>
    <row r="61710" ht="10.199999999999999" hidden="1" x14ac:dyDescent="0.2"/>
    <row r="61711" ht="10.199999999999999" hidden="1" x14ac:dyDescent="0.2"/>
    <row r="61712" ht="10.199999999999999" hidden="1" x14ac:dyDescent="0.2"/>
    <row r="61713" ht="10.199999999999999" hidden="1" x14ac:dyDescent="0.2"/>
    <row r="61714" ht="10.199999999999999" hidden="1" x14ac:dyDescent="0.2"/>
    <row r="61715" ht="10.199999999999999" hidden="1" x14ac:dyDescent="0.2"/>
    <row r="61716" ht="10.199999999999999" hidden="1" x14ac:dyDescent="0.2"/>
    <row r="61717" ht="10.199999999999999" hidden="1" x14ac:dyDescent="0.2"/>
    <row r="61718" ht="10.199999999999999" hidden="1" x14ac:dyDescent="0.2"/>
    <row r="61719" ht="10.199999999999999" hidden="1" x14ac:dyDescent="0.2"/>
    <row r="61720" ht="10.199999999999999" hidden="1" x14ac:dyDescent="0.2"/>
    <row r="61721" ht="10.199999999999999" hidden="1" x14ac:dyDescent="0.2"/>
    <row r="61722" ht="10.199999999999999" hidden="1" x14ac:dyDescent="0.2"/>
    <row r="61723" ht="10.199999999999999" hidden="1" x14ac:dyDescent="0.2"/>
    <row r="61724" ht="10.199999999999999" hidden="1" x14ac:dyDescent="0.2"/>
    <row r="61725" ht="10.199999999999999" hidden="1" x14ac:dyDescent="0.2"/>
    <row r="61726" ht="10.199999999999999" hidden="1" x14ac:dyDescent="0.2"/>
    <row r="61727" ht="10.199999999999999" hidden="1" x14ac:dyDescent="0.2"/>
    <row r="61728" ht="10.199999999999999" hidden="1" x14ac:dyDescent="0.2"/>
    <row r="61729" ht="10.199999999999999" hidden="1" x14ac:dyDescent="0.2"/>
    <row r="61730" ht="10.199999999999999" hidden="1" x14ac:dyDescent="0.2"/>
    <row r="61731" ht="10.199999999999999" hidden="1" x14ac:dyDescent="0.2"/>
    <row r="61732" ht="10.199999999999999" hidden="1" x14ac:dyDescent="0.2"/>
    <row r="61733" ht="10.199999999999999" hidden="1" x14ac:dyDescent="0.2"/>
    <row r="61734" ht="10.199999999999999" hidden="1" x14ac:dyDescent="0.2"/>
    <row r="61735" ht="10.199999999999999" hidden="1" x14ac:dyDescent="0.2"/>
    <row r="61736" ht="10.199999999999999" hidden="1" x14ac:dyDescent="0.2"/>
    <row r="61737" ht="10.199999999999999" hidden="1" x14ac:dyDescent="0.2"/>
    <row r="61738" ht="10.199999999999999" hidden="1" x14ac:dyDescent="0.2"/>
    <row r="61739" ht="10.199999999999999" hidden="1" x14ac:dyDescent="0.2"/>
    <row r="61740" ht="10.199999999999999" hidden="1" x14ac:dyDescent="0.2"/>
    <row r="61741" ht="10.199999999999999" hidden="1" x14ac:dyDescent="0.2"/>
    <row r="61742" ht="10.199999999999999" hidden="1" x14ac:dyDescent="0.2"/>
    <row r="61743" ht="10.199999999999999" hidden="1" x14ac:dyDescent="0.2"/>
    <row r="61744" ht="10.199999999999999" hidden="1" x14ac:dyDescent="0.2"/>
    <row r="61745" ht="10.199999999999999" hidden="1" x14ac:dyDescent="0.2"/>
    <row r="61746" ht="10.199999999999999" hidden="1" x14ac:dyDescent="0.2"/>
    <row r="61747" ht="10.199999999999999" hidden="1" x14ac:dyDescent="0.2"/>
    <row r="61748" ht="10.199999999999999" hidden="1" x14ac:dyDescent="0.2"/>
    <row r="61749" ht="10.199999999999999" hidden="1" x14ac:dyDescent="0.2"/>
    <row r="61750" ht="10.199999999999999" hidden="1" x14ac:dyDescent="0.2"/>
    <row r="61751" ht="10.199999999999999" hidden="1" x14ac:dyDescent="0.2"/>
    <row r="61752" ht="10.199999999999999" hidden="1" x14ac:dyDescent="0.2"/>
    <row r="61753" ht="10.199999999999999" hidden="1" x14ac:dyDescent="0.2"/>
    <row r="61754" ht="10.199999999999999" hidden="1" x14ac:dyDescent="0.2"/>
    <row r="61755" ht="10.199999999999999" hidden="1" x14ac:dyDescent="0.2"/>
    <row r="61756" ht="10.199999999999999" hidden="1" x14ac:dyDescent="0.2"/>
    <row r="61757" ht="10.199999999999999" hidden="1" x14ac:dyDescent="0.2"/>
    <row r="61758" ht="10.199999999999999" hidden="1" x14ac:dyDescent="0.2"/>
    <row r="61759" ht="10.199999999999999" hidden="1" x14ac:dyDescent="0.2"/>
    <row r="61760" ht="10.199999999999999" hidden="1" x14ac:dyDescent="0.2"/>
    <row r="61761" ht="10.199999999999999" hidden="1" x14ac:dyDescent="0.2"/>
    <row r="61762" ht="10.199999999999999" hidden="1" x14ac:dyDescent="0.2"/>
    <row r="61763" ht="10.199999999999999" hidden="1" x14ac:dyDescent="0.2"/>
    <row r="61764" ht="10.199999999999999" hidden="1" x14ac:dyDescent="0.2"/>
    <row r="61765" ht="10.199999999999999" hidden="1" x14ac:dyDescent="0.2"/>
    <row r="61766" ht="10.199999999999999" hidden="1" x14ac:dyDescent="0.2"/>
    <row r="61767" ht="10.199999999999999" hidden="1" x14ac:dyDescent="0.2"/>
    <row r="61768" ht="10.199999999999999" hidden="1" x14ac:dyDescent="0.2"/>
    <row r="61769" ht="10.199999999999999" hidden="1" x14ac:dyDescent="0.2"/>
    <row r="61770" ht="10.199999999999999" hidden="1" x14ac:dyDescent="0.2"/>
    <row r="61771" ht="10.199999999999999" hidden="1" x14ac:dyDescent="0.2"/>
    <row r="61772" ht="10.199999999999999" hidden="1" x14ac:dyDescent="0.2"/>
    <row r="61773" ht="10.199999999999999" hidden="1" x14ac:dyDescent="0.2"/>
    <row r="61774" ht="10.199999999999999" hidden="1" x14ac:dyDescent="0.2"/>
    <row r="61775" ht="10.199999999999999" hidden="1" x14ac:dyDescent="0.2"/>
    <row r="61776" ht="10.199999999999999" hidden="1" x14ac:dyDescent="0.2"/>
    <row r="61777" ht="10.199999999999999" hidden="1" x14ac:dyDescent="0.2"/>
    <row r="61778" ht="10.199999999999999" hidden="1" x14ac:dyDescent="0.2"/>
    <row r="61779" ht="10.199999999999999" hidden="1" x14ac:dyDescent="0.2"/>
    <row r="61780" ht="10.199999999999999" hidden="1" x14ac:dyDescent="0.2"/>
    <row r="61781" ht="10.199999999999999" hidden="1" x14ac:dyDescent="0.2"/>
    <row r="61782" ht="10.199999999999999" hidden="1" x14ac:dyDescent="0.2"/>
    <row r="61783" ht="10.199999999999999" hidden="1" x14ac:dyDescent="0.2"/>
    <row r="61784" ht="10.199999999999999" hidden="1" x14ac:dyDescent="0.2"/>
    <row r="61785" ht="10.199999999999999" hidden="1" x14ac:dyDescent="0.2"/>
    <row r="61786" ht="10.199999999999999" hidden="1" x14ac:dyDescent="0.2"/>
    <row r="61787" ht="10.199999999999999" hidden="1" x14ac:dyDescent="0.2"/>
    <row r="61788" ht="10.199999999999999" hidden="1" x14ac:dyDescent="0.2"/>
    <row r="61789" ht="10.199999999999999" hidden="1" x14ac:dyDescent="0.2"/>
    <row r="61790" ht="10.199999999999999" hidden="1" x14ac:dyDescent="0.2"/>
    <row r="61791" ht="10.199999999999999" hidden="1" x14ac:dyDescent="0.2"/>
    <row r="61792" ht="10.199999999999999" hidden="1" x14ac:dyDescent="0.2"/>
    <row r="61793" ht="10.199999999999999" hidden="1" x14ac:dyDescent="0.2"/>
    <row r="61794" ht="10.199999999999999" hidden="1" x14ac:dyDescent="0.2"/>
    <row r="61795" ht="10.199999999999999" hidden="1" x14ac:dyDescent="0.2"/>
    <row r="61796" ht="10.199999999999999" hidden="1" x14ac:dyDescent="0.2"/>
    <row r="61797" ht="10.199999999999999" hidden="1" x14ac:dyDescent="0.2"/>
    <row r="61798" ht="10.199999999999999" hidden="1" x14ac:dyDescent="0.2"/>
    <row r="61799" ht="10.199999999999999" hidden="1" x14ac:dyDescent="0.2"/>
    <row r="61800" ht="10.199999999999999" hidden="1" x14ac:dyDescent="0.2"/>
    <row r="61801" ht="10.199999999999999" hidden="1" x14ac:dyDescent="0.2"/>
    <row r="61802" ht="10.199999999999999" hidden="1" x14ac:dyDescent="0.2"/>
    <row r="61803" ht="10.199999999999999" hidden="1" x14ac:dyDescent="0.2"/>
    <row r="61804" ht="10.199999999999999" hidden="1" x14ac:dyDescent="0.2"/>
    <row r="61805" ht="10.199999999999999" hidden="1" x14ac:dyDescent="0.2"/>
    <row r="61806" ht="10.199999999999999" hidden="1" x14ac:dyDescent="0.2"/>
    <row r="61807" ht="10.199999999999999" hidden="1" x14ac:dyDescent="0.2"/>
    <row r="61808" ht="10.199999999999999" hidden="1" x14ac:dyDescent="0.2"/>
    <row r="61809" ht="10.199999999999999" hidden="1" x14ac:dyDescent="0.2"/>
    <row r="61810" ht="10.199999999999999" hidden="1" x14ac:dyDescent="0.2"/>
    <row r="61811" ht="10.199999999999999" hidden="1" x14ac:dyDescent="0.2"/>
    <row r="61812" ht="10.199999999999999" hidden="1" x14ac:dyDescent="0.2"/>
    <row r="61813" ht="10.199999999999999" hidden="1" x14ac:dyDescent="0.2"/>
    <row r="61814" ht="10.199999999999999" hidden="1" x14ac:dyDescent="0.2"/>
    <row r="61815" ht="10.199999999999999" hidden="1" x14ac:dyDescent="0.2"/>
    <row r="61816" ht="10.199999999999999" hidden="1" x14ac:dyDescent="0.2"/>
    <row r="61817" ht="10.199999999999999" hidden="1" x14ac:dyDescent="0.2"/>
    <row r="61818" ht="10.199999999999999" hidden="1" x14ac:dyDescent="0.2"/>
    <row r="61819" ht="10.199999999999999" hidden="1" x14ac:dyDescent="0.2"/>
    <row r="61820" ht="10.199999999999999" hidden="1" x14ac:dyDescent="0.2"/>
    <row r="61821" ht="10.199999999999999" hidden="1" x14ac:dyDescent="0.2"/>
    <row r="61822" ht="10.199999999999999" hidden="1" x14ac:dyDescent="0.2"/>
    <row r="61823" ht="10.199999999999999" hidden="1" x14ac:dyDescent="0.2"/>
    <row r="61824" ht="10.199999999999999" hidden="1" x14ac:dyDescent="0.2"/>
    <row r="61825" ht="10.199999999999999" hidden="1" x14ac:dyDescent="0.2"/>
    <row r="61826" ht="10.199999999999999" hidden="1" x14ac:dyDescent="0.2"/>
    <row r="61827" ht="10.199999999999999" hidden="1" x14ac:dyDescent="0.2"/>
    <row r="61828" ht="10.199999999999999" hidden="1" x14ac:dyDescent="0.2"/>
    <row r="61829" ht="10.199999999999999" hidden="1" x14ac:dyDescent="0.2"/>
    <row r="61830" ht="10.199999999999999" hidden="1" x14ac:dyDescent="0.2"/>
    <row r="61831" ht="10.199999999999999" hidden="1" x14ac:dyDescent="0.2"/>
    <row r="61832" ht="10.199999999999999" hidden="1" x14ac:dyDescent="0.2"/>
    <row r="61833" ht="10.199999999999999" hidden="1" x14ac:dyDescent="0.2"/>
    <row r="61834" ht="10.199999999999999" hidden="1" x14ac:dyDescent="0.2"/>
    <row r="61835" ht="10.199999999999999" hidden="1" x14ac:dyDescent="0.2"/>
    <row r="61836" ht="10.199999999999999" hidden="1" x14ac:dyDescent="0.2"/>
    <row r="61837" ht="10.199999999999999" hidden="1" x14ac:dyDescent="0.2"/>
    <row r="61838" ht="10.199999999999999" hidden="1" x14ac:dyDescent="0.2"/>
    <row r="61839" ht="10.199999999999999" hidden="1" x14ac:dyDescent="0.2"/>
    <row r="61840" ht="10.199999999999999" hidden="1" x14ac:dyDescent="0.2"/>
    <row r="61841" ht="10.199999999999999" hidden="1" x14ac:dyDescent="0.2"/>
    <row r="61842" ht="10.199999999999999" hidden="1" x14ac:dyDescent="0.2"/>
    <row r="61843" ht="10.199999999999999" hidden="1" x14ac:dyDescent="0.2"/>
    <row r="61844" ht="10.199999999999999" hidden="1" x14ac:dyDescent="0.2"/>
    <row r="61845" ht="10.199999999999999" hidden="1" x14ac:dyDescent="0.2"/>
    <row r="61846" ht="10.199999999999999" hidden="1" x14ac:dyDescent="0.2"/>
    <row r="61847" ht="10.199999999999999" hidden="1" x14ac:dyDescent="0.2"/>
    <row r="61848" ht="10.199999999999999" hidden="1" x14ac:dyDescent="0.2"/>
    <row r="61849" ht="10.199999999999999" hidden="1" x14ac:dyDescent="0.2"/>
    <row r="61850" ht="10.199999999999999" hidden="1" x14ac:dyDescent="0.2"/>
    <row r="61851" ht="10.199999999999999" hidden="1" x14ac:dyDescent="0.2"/>
    <row r="61852" ht="10.199999999999999" hidden="1" x14ac:dyDescent="0.2"/>
    <row r="61853" ht="10.199999999999999" hidden="1" x14ac:dyDescent="0.2"/>
    <row r="61854" ht="10.199999999999999" hidden="1" x14ac:dyDescent="0.2"/>
    <row r="61855" ht="10.199999999999999" hidden="1" x14ac:dyDescent="0.2"/>
    <row r="61856" ht="10.199999999999999" hidden="1" x14ac:dyDescent="0.2"/>
    <row r="61857" ht="10.199999999999999" hidden="1" x14ac:dyDescent="0.2"/>
    <row r="61858" ht="10.199999999999999" hidden="1" x14ac:dyDescent="0.2"/>
    <row r="61859" ht="10.199999999999999" hidden="1" x14ac:dyDescent="0.2"/>
    <row r="61860" ht="10.199999999999999" hidden="1" x14ac:dyDescent="0.2"/>
    <row r="61861" ht="10.199999999999999" hidden="1" x14ac:dyDescent="0.2"/>
    <row r="61862" ht="10.199999999999999" hidden="1" x14ac:dyDescent="0.2"/>
    <row r="61863" ht="10.199999999999999" hidden="1" x14ac:dyDescent="0.2"/>
    <row r="61864" ht="10.199999999999999" hidden="1" x14ac:dyDescent="0.2"/>
    <row r="61865" ht="10.199999999999999" hidden="1" x14ac:dyDescent="0.2"/>
    <row r="61866" ht="10.199999999999999" hidden="1" x14ac:dyDescent="0.2"/>
    <row r="61867" ht="10.199999999999999" hidden="1" x14ac:dyDescent="0.2"/>
    <row r="61868" ht="10.199999999999999" hidden="1" x14ac:dyDescent="0.2"/>
    <row r="61869" ht="10.199999999999999" hidden="1" x14ac:dyDescent="0.2"/>
    <row r="61870" ht="10.199999999999999" hidden="1" x14ac:dyDescent="0.2"/>
    <row r="61871" ht="10.199999999999999" hidden="1" x14ac:dyDescent="0.2"/>
    <row r="61872" ht="10.199999999999999" hidden="1" x14ac:dyDescent="0.2"/>
    <row r="61873" ht="10.199999999999999" hidden="1" x14ac:dyDescent="0.2"/>
    <row r="61874" ht="10.199999999999999" hidden="1" x14ac:dyDescent="0.2"/>
    <row r="61875" ht="10.199999999999999" hidden="1" x14ac:dyDescent="0.2"/>
    <row r="61876" ht="10.199999999999999" hidden="1" x14ac:dyDescent="0.2"/>
    <row r="61877" ht="10.199999999999999" hidden="1" x14ac:dyDescent="0.2"/>
    <row r="61878" ht="10.199999999999999" hidden="1" x14ac:dyDescent="0.2"/>
    <row r="61879" ht="10.199999999999999" hidden="1" x14ac:dyDescent="0.2"/>
    <row r="61880" ht="10.199999999999999" hidden="1" x14ac:dyDescent="0.2"/>
    <row r="61881" ht="10.199999999999999" hidden="1" x14ac:dyDescent="0.2"/>
    <row r="61882" ht="10.199999999999999" hidden="1" x14ac:dyDescent="0.2"/>
    <row r="61883" ht="10.199999999999999" hidden="1" x14ac:dyDescent="0.2"/>
    <row r="61884" ht="10.199999999999999" hidden="1" x14ac:dyDescent="0.2"/>
    <row r="61885" ht="10.199999999999999" hidden="1" x14ac:dyDescent="0.2"/>
    <row r="61886" ht="10.199999999999999" hidden="1" x14ac:dyDescent="0.2"/>
    <row r="61887" ht="10.199999999999999" hidden="1" x14ac:dyDescent="0.2"/>
    <row r="61888" ht="10.199999999999999" hidden="1" x14ac:dyDescent="0.2"/>
    <row r="61889" ht="10.199999999999999" hidden="1" x14ac:dyDescent="0.2"/>
    <row r="61890" ht="10.199999999999999" hidden="1" x14ac:dyDescent="0.2"/>
    <row r="61891" ht="10.199999999999999" hidden="1" x14ac:dyDescent="0.2"/>
    <row r="61892" ht="10.199999999999999" hidden="1" x14ac:dyDescent="0.2"/>
    <row r="61893" ht="10.199999999999999" hidden="1" x14ac:dyDescent="0.2"/>
    <row r="61894" ht="10.199999999999999" hidden="1" x14ac:dyDescent="0.2"/>
    <row r="61895" ht="10.199999999999999" hidden="1" x14ac:dyDescent="0.2"/>
    <row r="61896" ht="10.199999999999999" hidden="1" x14ac:dyDescent="0.2"/>
    <row r="61897" ht="10.199999999999999" hidden="1" x14ac:dyDescent="0.2"/>
    <row r="61898" ht="10.199999999999999" hidden="1" x14ac:dyDescent="0.2"/>
    <row r="61899" ht="10.199999999999999" hidden="1" x14ac:dyDescent="0.2"/>
    <row r="61900" ht="10.199999999999999" hidden="1" x14ac:dyDescent="0.2"/>
    <row r="61901" ht="10.199999999999999" hidden="1" x14ac:dyDescent="0.2"/>
    <row r="61902" ht="10.199999999999999" hidden="1" x14ac:dyDescent="0.2"/>
    <row r="61903" ht="10.199999999999999" hidden="1" x14ac:dyDescent="0.2"/>
    <row r="61904" ht="10.199999999999999" hidden="1" x14ac:dyDescent="0.2"/>
    <row r="61905" ht="10.199999999999999" hidden="1" x14ac:dyDescent="0.2"/>
    <row r="61906" ht="10.199999999999999" hidden="1" x14ac:dyDescent="0.2"/>
    <row r="61907" ht="10.199999999999999" hidden="1" x14ac:dyDescent="0.2"/>
    <row r="61908" ht="10.199999999999999" hidden="1" x14ac:dyDescent="0.2"/>
    <row r="61909" ht="10.199999999999999" hidden="1" x14ac:dyDescent="0.2"/>
    <row r="61910" ht="10.199999999999999" hidden="1" x14ac:dyDescent="0.2"/>
    <row r="61911" ht="10.199999999999999" hidden="1" x14ac:dyDescent="0.2"/>
    <row r="61912" ht="10.199999999999999" hidden="1" x14ac:dyDescent="0.2"/>
    <row r="61913" ht="10.199999999999999" hidden="1" x14ac:dyDescent="0.2"/>
    <row r="61914" ht="10.199999999999999" hidden="1" x14ac:dyDescent="0.2"/>
    <row r="61915" ht="10.199999999999999" hidden="1" x14ac:dyDescent="0.2"/>
    <row r="61916" ht="10.199999999999999" hidden="1" x14ac:dyDescent="0.2"/>
    <row r="61917" ht="10.199999999999999" hidden="1" x14ac:dyDescent="0.2"/>
    <row r="61918" ht="10.199999999999999" hidden="1" x14ac:dyDescent="0.2"/>
    <row r="61919" ht="10.199999999999999" hidden="1" x14ac:dyDescent="0.2"/>
    <row r="61920" ht="10.199999999999999" hidden="1" x14ac:dyDescent="0.2"/>
    <row r="61921" ht="10.199999999999999" hidden="1" x14ac:dyDescent="0.2"/>
    <row r="61922" ht="10.199999999999999" hidden="1" x14ac:dyDescent="0.2"/>
    <row r="61923" ht="10.199999999999999" hidden="1" x14ac:dyDescent="0.2"/>
    <row r="61924" ht="10.199999999999999" hidden="1" x14ac:dyDescent="0.2"/>
    <row r="61925" ht="10.199999999999999" hidden="1" x14ac:dyDescent="0.2"/>
    <row r="61926" ht="10.199999999999999" hidden="1" x14ac:dyDescent="0.2"/>
    <row r="61927" ht="10.199999999999999" hidden="1" x14ac:dyDescent="0.2"/>
    <row r="61928" ht="10.199999999999999" hidden="1" x14ac:dyDescent="0.2"/>
    <row r="61929" ht="10.199999999999999" hidden="1" x14ac:dyDescent="0.2"/>
    <row r="61930" ht="10.199999999999999" hidden="1" x14ac:dyDescent="0.2"/>
    <row r="61931" ht="10.199999999999999" hidden="1" x14ac:dyDescent="0.2"/>
    <row r="61932" ht="10.199999999999999" hidden="1" x14ac:dyDescent="0.2"/>
    <row r="61933" ht="10.199999999999999" hidden="1" x14ac:dyDescent="0.2"/>
    <row r="61934" ht="10.199999999999999" hidden="1" x14ac:dyDescent="0.2"/>
    <row r="61935" ht="10.199999999999999" hidden="1" x14ac:dyDescent="0.2"/>
    <row r="61936" ht="10.199999999999999" hidden="1" x14ac:dyDescent="0.2"/>
    <row r="61937" ht="10.199999999999999" hidden="1" x14ac:dyDescent="0.2"/>
    <row r="61938" ht="10.199999999999999" hidden="1" x14ac:dyDescent="0.2"/>
    <row r="61939" ht="10.199999999999999" hidden="1" x14ac:dyDescent="0.2"/>
    <row r="61940" ht="10.199999999999999" hidden="1" x14ac:dyDescent="0.2"/>
    <row r="61941" ht="10.199999999999999" hidden="1" x14ac:dyDescent="0.2"/>
    <row r="61942" ht="10.199999999999999" hidden="1" x14ac:dyDescent="0.2"/>
    <row r="61943" ht="10.199999999999999" hidden="1" x14ac:dyDescent="0.2"/>
    <row r="61944" ht="10.199999999999999" hidden="1" x14ac:dyDescent="0.2"/>
    <row r="61945" ht="10.199999999999999" hidden="1" x14ac:dyDescent="0.2"/>
    <row r="61946" ht="10.199999999999999" hidden="1" x14ac:dyDescent="0.2"/>
    <row r="61947" ht="10.199999999999999" hidden="1" x14ac:dyDescent="0.2"/>
    <row r="61948" ht="10.199999999999999" hidden="1" x14ac:dyDescent="0.2"/>
    <row r="61949" ht="10.199999999999999" hidden="1" x14ac:dyDescent="0.2"/>
    <row r="61950" ht="10.199999999999999" hidden="1" x14ac:dyDescent="0.2"/>
    <row r="61951" ht="10.199999999999999" hidden="1" x14ac:dyDescent="0.2"/>
    <row r="61952" ht="10.199999999999999" hidden="1" x14ac:dyDescent="0.2"/>
    <row r="61953" ht="10.199999999999999" hidden="1" x14ac:dyDescent="0.2"/>
    <row r="61954" ht="10.199999999999999" hidden="1" x14ac:dyDescent="0.2"/>
    <row r="61955" ht="10.199999999999999" hidden="1" x14ac:dyDescent="0.2"/>
    <row r="61956" ht="10.199999999999999" hidden="1" x14ac:dyDescent="0.2"/>
    <row r="61957" ht="10.199999999999999" hidden="1" x14ac:dyDescent="0.2"/>
    <row r="61958" ht="10.199999999999999" hidden="1" x14ac:dyDescent="0.2"/>
    <row r="61959" ht="10.199999999999999" hidden="1" x14ac:dyDescent="0.2"/>
    <row r="61960" ht="10.199999999999999" hidden="1" x14ac:dyDescent="0.2"/>
    <row r="61961" ht="10.199999999999999" hidden="1" x14ac:dyDescent="0.2"/>
    <row r="61962" ht="10.199999999999999" hidden="1" x14ac:dyDescent="0.2"/>
    <row r="61963" ht="10.199999999999999" hidden="1" x14ac:dyDescent="0.2"/>
    <row r="61964" ht="10.199999999999999" hidden="1" x14ac:dyDescent="0.2"/>
    <row r="61965" ht="10.199999999999999" hidden="1" x14ac:dyDescent="0.2"/>
    <row r="61966" ht="10.199999999999999" hidden="1" x14ac:dyDescent="0.2"/>
    <row r="61967" ht="10.199999999999999" hidden="1" x14ac:dyDescent="0.2"/>
    <row r="61968" ht="10.199999999999999" hidden="1" x14ac:dyDescent="0.2"/>
    <row r="61969" ht="10.199999999999999" hidden="1" x14ac:dyDescent="0.2"/>
    <row r="61970" ht="10.199999999999999" hidden="1" x14ac:dyDescent="0.2"/>
    <row r="61971" ht="10.199999999999999" hidden="1" x14ac:dyDescent="0.2"/>
    <row r="61972" ht="10.199999999999999" hidden="1" x14ac:dyDescent="0.2"/>
    <row r="61973" ht="10.199999999999999" hidden="1" x14ac:dyDescent="0.2"/>
    <row r="61974" ht="10.199999999999999" hidden="1" x14ac:dyDescent="0.2"/>
    <row r="61975" ht="10.199999999999999" hidden="1" x14ac:dyDescent="0.2"/>
    <row r="61976" ht="10.199999999999999" hidden="1" x14ac:dyDescent="0.2"/>
    <row r="61977" ht="10.199999999999999" hidden="1" x14ac:dyDescent="0.2"/>
    <row r="61978" ht="10.199999999999999" hidden="1" x14ac:dyDescent="0.2"/>
    <row r="61979" ht="10.199999999999999" hidden="1" x14ac:dyDescent="0.2"/>
    <row r="61980" ht="10.199999999999999" hidden="1" x14ac:dyDescent="0.2"/>
    <row r="61981" ht="10.199999999999999" hidden="1" x14ac:dyDescent="0.2"/>
    <row r="61982" ht="10.199999999999999" hidden="1" x14ac:dyDescent="0.2"/>
    <row r="61983" ht="10.199999999999999" hidden="1" x14ac:dyDescent="0.2"/>
    <row r="61984" ht="10.199999999999999" hidden="1" x14ac:dyDescent="0.2"/>
    <row r="61985" ht="10.199999999999999" hidden="1" x14ac:dyDescent="0.2"/>
    <row r="61986" ht="10.199999999999999" hidden="1" x14ac:dyDescent="0.2"/>
    <row r="61987" ht="10.199999999999999" hidden="1" x14ac:dyDescent="0.2"/>
    <row r="61988" ht="10.199999999999999" hidden="1" x14ac:dyDescent="0.2"/>
    <row r="61989" ht="10.199999999999999" hidden="1" x14ac:dyDescent="0.2"/>
    <row r="61990" ht="10.199999999999999" hidden="1" x14ac:dyDescent="0.2"/>
    <row r="61991" ht="10.199999999999999" hidden="1" x14ac:dyDescent="0.2"/>
    <row r="61992" ht="10.199999999999999" hidden="1" x14ac:dyDescent="0.2"/>
    <row r="61993" ht="10.199999999999999" hidden="1" x14ac:dyDescent="0.2"/>
    <row r="61994" ht="10.199999999999999" hidden="1" x14ac:dyDescent="0.2"/>
    <row r="61995" ht="10.199999999999999" hidden="1" x14ac:dyDescent="0.2"/>
    <row r="61996" ht="10.199999999999999" hidden="1" x14ac:dyDescent="0.2"/>
    <row r="61997" ht="10.199999999999999" hidden="1" x14ac:dyDescent="0.2"/>
    <row r="61998" ht="10.199999999999999" hidden="1" x14ac:dyDescent="0.2"/>
    <row r="61999" ht="10.199999999999999" hidden="1" x14ac:dyDescent="0.2"/>
    <row r="62000" ht="10.199999999999999" hidden="1" x14ac:dyDescent="0.2"/>
    <row r="62001" ht="10.199999999999999" hidden="1" x14ac:dyDescent="0.2"/>
    <row r="62002" ht="10.199999999999999" hidden="1" x14ac:dyDescent="0.2"/>
    <row r="62003" ht="10.199999999999999" hidden="1" x14ac:dyDescent="0.2"/>
    <row r="62004" ht="10.199999999999999" hidden="1" x14ac:dyDescent="0.2"/>
    <row r="62005" ht="10.199999999999999" hidden="1" x14ac:dyDescent="0.2"/>
    <row r="62006" ht="10.199999999999999" hidden="1" x14ac:dyDescent="0.2"/>
    <row r="62007" ht="10.199999999999999" hidden="1" x14ac:dyDescent="0.2"/>
    <row r="62008" ht="10.199999999999999" hidden="1" x14ac:dyDescent="0.2"/>
    <row r="62009" ht="10.199999999999999" hidden="1" x14ac:dyDescent="0.2"/>
    <row r="62010" ht="10.199999999999999" hidden="1" x14ac:dyDescent="0.2"/>
    <row r="62011" ht="10.199999999999999" hidden="1" x14ac:dyDescent="0.2"/>
    <row r="62012" ht="10.199999999999999" hidden="1" x14ac:dyDescent="0.2"/>
    <row r="62013" ht="10.199999999999999" hidden="1" x14ac:dyDescent="0.2"/>
    <row r="62014" ht="10.199999999999999" hidden="1" x14ac:dyDescent="0.2"/>
    <row r="62015" ht="10.199999999999999" hidden="1" x14ac:dyDescent="0.2"/>
    <row r="62016" ht="10.199999999999999" hidden="1" x14ac:dyDescent="0.2"/>
    <row r="62017" ht="10.199999999999999" hidden="1" x14ac:dyDescent="0.2"/>
    <row r="62018" ht="10.199999999999999" hidden="1" x14ac:dyDescent="0.2"/>
    <row r="62019" ht="10.199999999999999" hidden="1" x14ac:dyDescent="0.2"/>
    <row r="62020" ht="10.199999999999999" hidden="1" x14ac:dyDescent="0.2"/>
    <row r="62021" ht="10.199999999999999" hidden="1" x14ac:dyDescent="0.2"/>
    <row r="62022" ht="10.199999999999999" hidden="1" x14ac:dyDescent="0.2"/>
    <row r="62023" ht="10.199999999999999" hidden="1" x14ac:dyDescent="0.2"/>
    <row r="62024" ht="10.199999999999999" hidden="1" x14ac:dyDescent="0.2"/>
    <row r="62025" ht="10.199999999999999" hidden="1" x14ac:dyDescent="0.2"/>
    <row r="62026" ht="10.199999999999999" hidden="1" x14ac:dyDescent="0.2"/>
    <row r="62027" ht="10.199999999999999" hidden="1" x14ac:dyDescent="0.2"/>
    <row r="62028" ht="10.199999999999999" hidden="1" x14ac:dyDescent="0.2"/>
    <row r="62029" ht="10.199999999999999" hidden="1" x14ac:dyDescent="0.2"/>
    <row r="62030" ht="10.199999999999999" hidden="1" x14ac:dyDescent="0.2"/>
    <row r="62031" ht="10.199999999999999" hidden="1" x14ac:dyDescent="0.2"/>
    <row r="62032" ht="10.199999999999999" hidden="1" x14ac:dyDescent="0.2"/>
    <row r="62033" ht="10.199999999999999" hidden="1" x14ac:dyDescent="0.2"/>
    <row r="62034" ht="10.199999999999999" hidden="1" x14ac:dyDescent="0.2"/>
    <row r="62035" ht="10.199999999999999" hidden="1" x14ac:dyDescent="0.2"/>
    <row r="62036" ht="10.199999999999999" hidden="1" x14ac:dyDescent="0.2"/>
    <row r="62037" ht="10.199999999999999" hidden="1" x14ac:dyDescent="0.2"/>
    <row r="62038" ht="10.199999999999999" hidden="1" x14ac:dyDescent="0.2"/>
    <row r="62039" ht="10.199999999999999" hidden="1" x14ac:dyDescent="0.2"/>
    <row r="62040" ht="10.199999999999999" hidden="1" x14ac:dyDescent="0.2"/>
    <row r="62041" ht="10.199999999999999" hidden="1" x14ac:dyDescent="0.2"/>
    <row r="62042" ht="10.199999999999999" hidden="1" x14ac:dyDescent="0.2"/>
    <row r="62043" ht="10.199999999999999" hidden="1" x14ac:dyDescent="0.2"/>
    <row r="62044" ht="10.199999999999999" hidden="1" x14ac:dyDescent="0.2"/>
    <row r="62045" ht="10.199999999999999" hidden="1" x14ac:dyDescent="0.2"/>
    <row r="62046" ht="10.199999999999999" hidden="1" x14ac:dyDescent="0.2"/>
    <row r="62047" ht="10.199999999999999" hidden="1" x14ac:dyDescent="0.2"/>
    <row r="62048" ht="10.199999999999999" hidden="1" x14ac:dyDescent="0.2"/>
    <row r="62049" ht="10.199999999999999" hidden="1" x14ac:dyDescent="0.2"/>
    <row r="62050" ht="10.199999999999999" hidden="1" x14ac:dyDescent="0.2"/>
    <row r="62051" ht="10.199999999999999" hidden="1" x14ac:dyDescent="0.2"/>
    <row r="62052" ht="10.199999999999999" hidden="1" x14ac:dyDescent="0.2"/>
    <row r="62053" ht="10.199999999999999" hidden="1" x14ac:dyDescent="0.2"/>
    <row r="62054" ht="10.199999999999999" hidden="1" x14ac:dyDescent="0.2"/>
    <row r="62055" ht="10.199999999999999" hidden="1" x14ac:dyDescent="0.2"/>
    <row r="62056" ht="10.199999999999999" hidden="1" x14ac:dyDescent="0.2"/>
    <row r="62057" ht="10.199999999999999" hidden="1" x14ac:dyDescent="0.2"/>
    <row r="62058" ht="10.199999999999999" hidden="1" x14ac:dyDescent="0.2"/>
    <row r="62059" ht="10.199999999999999" hidden="1" x14ac:dyDescent="0.2"/>
    <row r="62060" ht="10.199999999999999" hidden="1" x14ac:dyDescent="0.2"/>
    <row r="62061" ht="10.199999999999999" hidden="1" x14ac:dyDescent="0.2"/>
    <row r="62062" ht="10.199999999999999" hidden="1" x14ac:dyDescent="0.2"/>
    <row r="62063" ht="10.199999999999999" hidden="1" x14ac:dyDescent="0.2"/>
    <row r="62064" ht="10.199999999999999" hidden="1" x14ac:dyDescent="0.2"/>
    <row r="62065" ht="10.199999999999999" hidden="1" x14ac:dyDescent="0.2"/>
    <row r="62066" ht="10.199999999999999" hidden="1" x14ac:dyDescent="0.2"/>
    <row r="62067" ht="10.199999999999999" hidden="1" x14ac:dyDescent="0.2"/>
    <row r="62068" ht="10.199999999999999" hidden="1" x14ac:dyDescent="0.2"/>
    <row r="62069" ht="10.199999999999999" hidden="1" x14ac:dyDescent="0.2"/>
    <row r="62070" ht="10.199999999999999" hidden="1" x14ac:dyDescent="0.2"/>
    <row r="62071" ht="10.199999999999999" hidden="1" x14ac:dyDescent="0.2"/>
    <row r="62072" ht="10.199999999999999" hidden="1" x14ac:dyDescent="0.2"/>
    <row r="62073" ht="10.199999999999999" hidden="1" x14ac:dyDescent="0.2"/>
    <row r="62074" ht="10.199999999999999" hidden="1" x14ac:dyDescent="0.2"/>
    <row r="62075" ht="10.199999999999999" hidden="1" x14ac:dyDescent="0.2"/>
    <row r="62076" ht="10.199999999999999" hidden="1" x14ac:dyDescent="0.2"/>
    <row r="62077" ht="10.199999999999999" hidden="1" x14ac:dyDescent="0.2"/>
    <row r="62078" ht="10.199999999999999" hidden="1" x14ac:dyDescent="0.2"/>
    <row r="62079" ht="10.199999999999999" hidden="1" x14ac:dyDescent="0.2"/>
    <row r="62080" ht="10.199999999999999" hidden="1" x14ac:dyDescent="0.2"/>
    <row r="62081" ht="10.199999999999999" hidden="1" x14ac:dyDescent="0.2"/>
    <row r="62082" ht="10.199999999999999" hidden="1" x14ac:dyDescent="0.2"/>
    <row r="62083" ht="10.199999999999999" hidden="1" x14ac:dyDescent="0.2"/>
    <row r="62084" ht="10.199999999999999" hidden="1" x14ac:dyDescent="0.2"/>
    <row r="62085" ht="10.199999999999999" hidden="1" x14ac:dyDescent="0.2"/>
    <row r="62086" ht="10.199999999999999" hidden="1" x14ac:dyDescent="0.2"/>
    <row r="62087" ht="10.199999999999999" hidden="1" x14ac:dyDescent="0.2"/>
    <row r="62088" ht="10.199999999999999" hidden="1" x14ac:dyDescent="0.2"/>
    <row r="62089" ht="10.199999999999999" hidden="1" x14ac:dyDescent="0.2"/>
    <row r="62090" ht="10.199999999999999" hidden="1" x14ac:dyDescent="0.2"/>
    <row r="62091" ht="10.199999999999999" hidden="1" x14ac:dyDescent="0.2"/>
    <row r="62092" ht="10.199999999999999" hidden="1" x14ac:dyDescent="0.2"/>
    <row r="62093" ht="10.199999999999999" hidden="1" x14ac:dyDescent="0.2"/>
    <row r="62094" ht="10.199999999999999" hidden="1" x14ac:dyDescent="0.2"/>
    <row r="62095" ht="10.199999999999999" hidden="1" x14ac:dyDescent="0.2"/>
    <row r="62096" ht="10.199999999999999" hidden="1" x14ac:dyDescent="0.2"/>
    <row r="62097" ht="10.199999999999999" hidden="1" x14ac:dyDescent="0.2"/>
    <row r="62098" ht="10.199999999999999" hidden="1" x14ac:dyDescent="0.2"/>
    <row r="62099" ht="10.199999999999999" hidden="1" x14ac:dyDescent="0.2"/>
    <row r="62100" ht="10.199999999999999" hidden="1" x14ac:dyDescent="0.2"/>
    <row r="62101" ht="10.199999999999999" hidden="1" x14ac:dyDescent="0.2"/>
    <row r="62102" ht="10.199999999999999" hidden="1" x14ac:dyDescent="0.2"/>
    <row r="62103" ht="10.199999999999999" hidden="1" x14ac:dyDescent="0.2"/>
    <row r="62104" ht="10.199999999999999" hidden="1" x14ac:dyDescent="0.2"/>
    <row r="62105" ht="10.199999999999999" hidden="1" x14ac:dyDescent="0.2"/>
    <row r="62106" ht="10.199999999999999" hidden="1" x14ac:dyDescent="0.2"/>
    <row r="62107" ht="10.199999999999999" hidden="1" x14ac:dyDescent="0.2"/>
    <row r="62108" ht="10.199999999999999" hidden="1" x14ac:dyDescent="0.2"/>
    <row r="62109" ht="10.199999999999999" hidden="1" x14ac:dyDescent="0.2"/>
    <row r="62110" ht="10.199999999999999" hidden="1" x14ac:dyDescent="0.2"/>
    <row r="62111" ht="10.199999999999999" hidden="1" x14ac:dyDescent="0.2"/>
    <row r="62112" ht="10.199999999999999" hidden="1" x14ac:dyDescent="0.2"/>
    <row r="62113" ht="10.199999999999999" hidden="1" x14ac:dyDescent="0.2"/>
    <row r="62114" ht="10.199999999999999" hidden="1" x14ac:dyDescent="0.2"/>
    <row r="62115" ht="10.199999999999999" hidden="1" x14ac:dyDescent="0.2"/>
    <row r="62116" ht="10.199999999999999" hidden="1" x14ac:dyDescent="0.2"/>
    <row r="62117" ht="10.199999999999999" hidden="1" x14ac:dyDescent="0.2"/>
    <row r="62118" ht="10.199999999999999" hidden="1" x14ac:dyDescent="0.2"/>
    <row r="62119" ht="10.199999999999999" hidden="1" x14ac:dyDescent="0.2"/>
    <row r="62120" ht="10.199999999999999" hidden="1" x14ac:dyDescent="0.2"/>
    <row r="62121" ht="10.199999999999999" hidden="1" x14ac:dyDescent="0.2"/>
    <row r="62122" ht="10.199999999999999" hidden="1" x14ac:dyDescent="0.2"/>
    <row r="62123" ht="10.199999999999999" hidden="1" x14ac:dyDescent="0.2"/>
    <row r="62124" ht="10.199999999999999" hidden="1" x14ac:dyDescent="0.2"/>
    <row r="62125" ht="10.199999999999999" hidden="1" x14ac:dyDescent="0.2"/>
    <row r="62126" ht="10.199999999999999" hidden="1" x14ac:dyDescent="0.2"/>
    <row r="62127" ht="10.199999999999999" hidden="1" x14ac:dyDescent="0.2"/>
    <row r="62128" ht="10.199999999999999" hidden="1" x14ac:dyDescent="0.2"/>
    <row r="62129" ht="10.199999999999999" hidden="1" x14ac:dyDescent="0.2"/>
    <row r="62130" ht="10.199999999999999" hidden="1" x14ac:dyDescent="0.2"/>
    <row r="62131" ht="10.199999999999999" hidden="1" x14ac:dyDescent="0.2"/>
    <row r="62132" ht="10.199999999999999" hidden="1" x14ac:dyDescent="0.2"/>
    <row r="62133" ht="10.199999999999999" hidden="1" x14ac:dyDescent="0.2"/>
    <row r="62134" ht="10.199999999999999" hidden="1" x14ac:dyDescent="0.2"/>
    <row r="62135" ht="10.199999999999999" hidden="1" x14ac:dyDescent="0.2"/>
    <row r="62136" ht="10.199999999999999" hidden="1" x14ac:dyDescent="0.2"/>
    <row r="62137" ht="10.199999999999999" hidden="1" x14ac:dyDescent="0.2"/>
    <row r="62138" ht="10.199999999999999" hidden="1" x14ac:dyDescent="0.2"/>
    <row r="62139" ht="10.199999999999999" hidden="1" x14ac:dyDescent="0.2"/>
    <row r="62140" ht="10.199999999999999" hidden="1" x14ac:dyDescent="0.2"/>
    <row r="62141" ht="10.199999999999999" hidden="1" x14ac:dyDescent="0.2"/>
    <row r="62142" ht="10.199999999999999" hidden="1" x14ac:dyDescent="0.2"/>
    <row r="62143" ht="10.199999999999999" hidden="1" x14ac:dyDescent="0.2"/>
    <row r="62144" ht="10.199999999999999" hidden="1" x14ac:dyDescent="0.2"/>
    <row r="62145" ht="10.199999999999999" hidden="1" x14ac:dyDescent="0.2"/>
    <row r="62146" ht="10.199999999999999" hidden="1" x14ac:dyDescent="0.2"/>
    <row r="62147" ht="10.199999999999999" hidden="1" x14ac:dyDescent="0.2"/>
    <row r="62148" ht="10.199999999999999" hidden="1" x14ac:dyDescent="0.2"/>
    <row r="62149" ht="10.199999999999999" hidden="1" x14ac:dyDescent="0.2"/>
    <row r="62150" ht="10.199999999999999" hidden="1" x14ac:dyDescent="0.2"/>
    <row r="62151" ht="10.199999999999999" hidden="1" x14ac:dyDescent="0.2"/>
    <row r="62152" ht="10.199999999999999" hidden="1" x14ac:dyDescent="0.2"/>
    <row r="62153" ht="10.199999999999999" hidden="1" x14ac:dyDescent="0.2"/>
    <row r="62154" ht="10.199999999999999" hidden="1" x14ac:dyDescent="0.2"/>
    <row r="62155" ht="10.199999999999999" hidden="1" x14ac:dyDescent="0.2"/>
    <row r="62156" ht="10.199999999999999" hidden="1" x14ac:dyDescent="0.2"/>
    <row r="62157" ht="10.199999999999999" hidden="1" x14ac:dyDescent="0.2"/>
    <row r="62158" ht="10.199999999999999" hidden="1" x14ac:dyDescent="0.2"/>
    <row r="62159" ht="10.199999999999999" hidden="1" x14ac:dyDescent="0.2"/>
    <row r="62160" ht="10.199999999999999" hidden="1" x14ac:dyDescent="0.2"/>
    <row r="62161" ht="10.199999999999999" hidden="1" x14ac:dyDescent="0.2"/>
    <row r="62162" ht="10.199999999999999" hidden="1" x14ac:dyDescent="0.2"/>
    <row r="62163" ht="10.199999999999999" hidden="1" x14ac:dyDescent="0.2"/>
    <row r="62164" ht="10.199999999999999" hidden="1" x14ac:dyDescent="0.2"/>
    <row r="62165" ht="10.199999999999999" hidden="1" x14ac:dyDescent="0.2"/>
    <row r="62166" ht="10.199999999999999" hidden="1" x14ac:dyDescent="0.2"/>
    <row r="62167" ht="10.199999999999999" hidden="1" x14ac:dyDescent="0.2"/>
    <row r="62168" ht="10.199999999999999" hidden="1" x14ac:dyDescent="0.2"/>
    <row r="62169" ht="10.199999999999999" hidden="1" x14ac:dyDescent="0.2"/>
    <row r="62170" ht="10.199999999999999" hidden="1" x14ac:dyDescent="0.2"/>
    <row r="62171" ht="10.199999999999999" hidden="1" x14ac:dyDescent="0.2"/>
    <row r="62172" ht="10.199999999999999" hidden="1" x14ac:dyDescent="0.2"/>
    <row r="62173" ht="10.199999999999999" hidden="1" x14ac:dyDescent="0.2"/>
    <row r="62174" ht="10.199999999999999" hidden="1" x14ac:dyDescent="0.2"/>
    <row r="62175" ht="10.199999999999999" hidden="1" x14ac:dyDescent="0.2"/>
    <row r="62176" ht="10.199999999999999" hidden="1" x14ac:dyDescent="0.2"/>
    <row r="62177" ht="10.199999999999999" hidden="1" x14ac:dyDescent="0.2"/>
    <row r="62178" ht="10.199999999999999" hidden="1" x14ac:dyDescent="0.2"/>
    <row r="62179" ht="10.199999999999999" hidden="1" x14ac:dyDescent="0.2"/>
    <row r="62180" ht="10.199999999999999" hidden="1" x14ac:dyDescent="0.2"/>
    <row r="62181" ht="10.199999999999999" hidden="1" x14ac:dyDescent="0.2"/>
    <row r="62182" ht="10.199999999999999" hidden="1" x14ac:dyDescent="0.2"/>
    <row r="62183" ht="10.199999999999999" hidden="1" x14ac:dyDescent="0.2"/>
    <row r="62184" ht="10.199999999999999" hidden="1" x14ac:dyDescent="0.2"/>
    <row r="62185" ht="10.199999999999999" hidden="1" x14ac:dyDescent="0.2"/>
    <row r="62186" ht="10.199999999999999" hidden="1" x14ac:dyDescent="0.2"/>
    <row r="62187" ht="10.199999999999999" hidden="1" x14ac:dyDescent="0.2"/>
    <row r="62188" ht="10.199999999999999" hidden="1" x14ac:dyDescent="0.2"/>
    <row r="62189" ht="10.199999999999999" hidden="1" x14ac:dyDescent="0.2"/>
    <row r="62190" ht="10.199999999999999" hidden="1" x14ac:dyDescent="0.2"/>
    <row r="62191" ht="10.199999999999999" hidden="1" x14ac:dyDescent="0.2"/>
    <row r="62192" ht="10.199999999999999" hidden="1" x14ac:dyDescent="0.2"/>
    <row r="62193" ht="10.199999999999999" hidden="1" x14ac:dyDescent="0.2"/>
    <row r="62194" ht="10.199999999999999" hidden="1" x14ac:dyDescent="0.2"/>
    <row r="62195" ht="10.199999999999999" hidden="1" x14ac:dyDescent="0.2"/>
    <row r="62196" ht="10.199999999999999" hidden="1" x14ac:dyDescent="0.2"/>
    <row r="62197" ht="10.199999999999999" hidden="1" x14ac:dyDescent="0.2"/>
    <row r="62198" ht="10.199999999999999" hidden="1" x14ac:dyDescent="0.2"/>
    <row r="62199" ht="10.199999999999999" hidden="1" x14ac:dyDescent="0.2"/>
    <row r="62200" ht="10.199999999999999" hidden="1" x14ac:dyDescent="0.2"/>
    <row r="62201" ht="10.199999999999999" hidden="1" x14ac:dyDescent="0.2"/>
    <row r="62202" ht="10.199999999999999" hidden="1" x14ac:dyDescent="0.2"/>
    <row r="62203" ht="10.199999999999999" hidden="1" x14ac:dyDescent="0.2"/>
    <row r="62204" ht="10.199999999999999" hidden="1" x14ac:dyDescent="0.2"/>
    <row r="62205" ht="10.199999999999999" hidden="1" x14ac:dyDescent="0.2"/>
    <row r="62206" ht="10.199999999999999" hidden="1" x14ac:dyDescent="0.2"/>
    <row r="62207" ht="10.199999999999999" hidden="1" x14ac:dyDescent="0.2"/>
    <row r="62208" ht="10.199999999999999" hidden="1" x14ac:dyDescent="0.2"/>
    <row r="62209" ht="10.199999999999999" hidden="1" x14ac:dyDescent="0.2"/>
    <row r="62210" ht="10.199999999999999" hidden="1" x14ac:dyDescent="0.2"/>
    <row r="62211" ht="10.199999999999999" hidden="1" x14ac:dyDescent="0.2"/>
    <row r="62212" ht="10.199999999999999" hidden="1" x14ac:dyDescent="0.2"/>
    <row r="62213" ht="10.199999999999999" hidden="1" x14ac:dyDescent="0.2"/>
    <row r="62214" ht="10.199999999999999" hidden="1" x14ac:dyDescent="0.2"/>
    <row r="62215" ht="10.199999999999999" hidden="1" x14ac:dyDescent="0.2"/>
    <row r="62216" ht="10.199999999999999" hidden="1" x14ac:dyDescent="0.2"/>
    <row r="62217" ht="10.199999999999999" hidden="1" x14ac:dyDescent="0.2"/>
    <row r="62218" ht="10.199999999999999" hidden="1" x14ac:dyDescent="0.2"/>
    <row r="62219" ht="10.199999999999999" hidden="1" x14ac:dyDescent="0.2"/>
    <row r="62220" ht="10.199999999999999" hidden="1" x14ac:dyDescent="0.2"/>
    <row r="62221" ht="10.199999999999999" hidden="1" x14ac:dyDescent="0.2"/>
    <row r="62222" ht="10.199999999999999" hidden="1" x14ac:dyDescent="0.2"/>
    <row r="62223" ht="10.199999999999999" hidden="1" x14ac:dyDescent="0.2"/>
    <row r="62224" ht="10.199999999999999" hidden="1" x14ac:dyDescent="0.2"/>
    <row r="62225" ht="10.199999999999999" hidden="1" x14ac:dyDescent="0.2"/>
    <row r="62226" ht="10.199999999999999" hidden="1" x14ac:dyDescent="0.2"/>
    <row r="62227" ht="10.199999999999999" hidden="1" x14ac:dyDescent="0.2"/>
    <row r="62228" ht="10.199999999999999" hidden="1" x14ac:dyDescent="0.2"/>
    <row r="62229" ht="10.199999999999999" hidden="1" x14ac:dyDescent="0.2"/>
    <row r="62230" ht="10.199999999999999" hidden="1" x14ac:dyDescent="0.2"/>
    <row r="62231" ht="10.199999999999999" hidden="1" x14ac:dyDescent="0.2"/>
    <row r="62232" ht="10.199999999999999" hidden="1" x14ac:dyDescent="0.2"/>
    <row r="62233" ht="10.199999999999999" hidden="1" x14ac:dyDescent="0.2"/>
    <row r="62234" ht="10.199999999999999" hidden="1" x14ac:dyDescent="0.2"/>
    <row r="62235" ht="10.199999999999999" hidden="1" x14ac:dyDescent="0.2"/>
    <row r="62236" ht="10.199999999999999" hidden="1" x14ac:dyDescent="0.2"/>
    <row r="62237" ht="10.199999999999999" hidden="1" x14ac:dyDescent="0.2"/>
    <row r="62238" ht="10.199999999999999" hidden="1" x14ac:dyDescent="0.2"/>
    <row r="62239" ht="10.199999999999999" hidden="1" x14ac:dyDescent="0.2"/>
    <row r="62240" ht="10.199999999999999" hidden="1" x14ac:dyDescent="0.2"/>
    <row r="62241" ht="10.199999999999999" hidden="1" x14ac:dyDescent="0.2"/>
    <row r="62242" ht="10.199999999999999" hidden="1" x14ac:dyDescent="0.2"/>
    <row r="62243" ht="10.199999999999999" hidden="1" x14ac:dyDescent="0.2"/>
    <row r="62244" ht="10.199999999999999" hidden="1" x14ac:dyDescent="0.2"/>
    <row r="62245" ht="10.199999999999999" hidden="1" x14ac:dyDescent="0.2"/>
    <row r="62246" ht="10.199999999999999" hidden="1" x14ac:dyDescent="0.2"/>
    <row r="62247" ht="10.199999999999999" hidden="1" x14ac:dyDescent="0.2"/>
    <row r="62248" ht="10.199999999999999" hidden="1" x14ac:dyDescent="0.2"/>
    <row r="62249" ht="10.199999999999999" hidden="1" x14ac:dyDescent="0.2"/>
    <row r="62250" ht="10.199999999999999" hidden="1" x14ac:dyDescent="0.2"/>
    <row r="62251" ht="10.199999999999999" hidden="1" x14ac:dyDescent="0.2"/>
    <row r="62252" ht="10.199999999999999" hidden="1" x14ac:dyDescent="0.2"/>
    <row r="62253" ht="10.199999999999999" hidden="1" x14ac:dyDescent="0.2"/>
    <row r="62254" ht="10.199999999999999" hidden="1" x14ac:dyDescent="0.2"/>
    <row r="62255" ht="10.199999999999999" hidden="1" x14ac:dyDescent="0.2"/>
    <row r="62256" ht="10.199999999999999" hidden="1" x14ac:dyDescent="0.2"/>
    <row r="62257" ht="10.199999999999999" hidden="1" x14ac:dyDescent="0.2"/>
    <row r="62258" ht="10.199999999999999" hidden="1" x14ac:dyDescent="0.2"/>
    <row r="62259" ht="10.199999999999999" hidden="1" x14ac:dyDescent="0.2"/>
    <row r="62260" ht="10.199999999999999" hidden="1" x14ac:dyDescent="0.2"/>
    <row r="62261" ht="10.199999999999999" hidden="1" x14ac:dyDescent="0.2"/>
    <row r="62262" ht="10.199999999999999" hidden="1" x14ac:dyDescent="0.2"/>
    <row r="62263" ht="10.199999999999999" hidden="1" x14ac:dyDescent="0.2"/>
    <row r="62264" ht="10.199999999999999" hidden="1" x14ac:dyDescent="0.2"/>
    <row r="62265" ht="10.199999999999999" hidden="1" x14ac:dyDescent="0.2"/>
    <row r="62266" ht="10.199999999999999" hidden="1" x14ac:dyDescent="0.2"/>
    <row r="62267" ht="10.199999999999999" hidden="1" x14ac:dyDescent="0.2"/>
    <row r="62268" ht="10.199999999999999" hidden="1" x14ac:dyDescent="0.2"/>
    <row r="62269" ht="10.199999999999999" hidden="1" x14ac:dyDescent="0.2"/>
    <row r="62270" ht="10.199999999999999" hidden="1" x14ac:dyDescent="0.2"/>
    <row r="62271" ht="10.199999999999999" hidden="1" x14ac:dyDescent="0.2"/>
    <row r="62272" ht="10.199999999999999" hidden="1" x14ac:dyDescent="0.2"/>
    <row r="62273" ht="10.199999999999999" hidden="1" x14ac:dyDescent="0.2"/>
    <row r="62274" ht="10.199999999999999" hidden="1" x14ac:dyDescent="0.2"/>
    <row r="62275" ht="10.199999999999999" hidden="1" x14ac:dyDescent="0.2"/>
    <row r="62276" ht="10.199999999999999" hidden="1" x14ac:dyDescent="0.2"/>
    <row r="62277" ht="10.199999999999999" hidden="1" x14ac:dyDescent="0.2"/>
    <row r="62278" ht="10.199999999999999" hidden="1" x14ac:dyDescent="0.2"/>
    <row r="62279" ht="10.199999999999999" hidden="1" x14ac:dyDescent="0.2"/>
    <row r="62280" ht="10.199999999999999" hidden="1" x14ac:dyDescent="0.2"/>
    <row r="62281" ht="10.199999999999999" hidden="1" x14ac:dyDescent="0.2"/>
    <row r="62282" ht="10.199999999999999" hidden="1" x14ac:dyDescent="0.2"/>
    <row r="62283" ht="10.199999999999999" hidden="1" x14ac:dyDescent="0.2"/>
    <row r="62284" ht="10.199999999999999" hidden="1" x14ac:dyDescent="0.2"/>
    <row r="62285" ht="10.199999999999999" hidden="1" x14ac:dyDescent="0.2"/>
    <row r="62286" ht="10.199999999999999" hidden="1" x14ac:dyDescent="0.2"/>
    <row r="62287" ht="10.199999999999999" hidden="1" x14ac:dyDescent="0.2"/>
    <row r="62288" ht="10.199999999999999" hidden="1" x14ac:dyDescent="0.2"/>
    <row r="62289" ht="10.199999999999999" hidden="1" x14ac:dyDescent="0.2"/>
    <row r="62290" ht="10.199999999999999" hidden="1" x14ac:dyDescent="0.2"/>
    <row r="62291" ht="10.199999999999999" hidden="1" x14ac:dyDescent="0.2"/>
    <row r="62292" ht="10.199999999999999" hidden="1" x14ac:dyDescent="0.2"/>
    <row r="62293" ht="10.199999999999999" hidden="1" x14ac:dyDescent="0.2"/>
    <row r="62294" ht="10.199999999999999" hidden="1" x14ac:dyDescent="0.2"/>
    <row r="62295" ht="10.199999999999999" hidden="1" x14ac:dyDescent="0.2"/>
    <row r="62296" ht="10.199999999999999" hidden="1" x14ac:dyDescent="0.2"/>
    <row r="62297" ht="10.199999999999999" hidden="1" x14ac:dyDescent="0.2"/>
    <row r="62298" ht="10.199999999999999" hidden="1" x14ac:dyDescent="0.2"/>
    <row r="62299" ht="10.199999999999999" hidden="1" x14ac:dyDescent="0.2"/>
    <row r="62300" ht="10.199999999999999" hidden="1" x14ac:dyDescent="0.2"/>
    <row r="62301" ht="10.199999999999999" hidden="1" x14ac:dyDescent="0.2"/>
    <row r="62302" ht="10.199999999999999" hidden="1" x14ac:dyDescent="0.2"/>
    <row r="62303" ht="10.199999999999999" hidden="1" x14ac:dyDescent="0.2"/>
    <row r="62304" ht="10.199999999999999" hidden="1" x14ac:dyDescent="0.2"/>
    <row r="62305" ht="10.199999999999999" hidden="1" x14ac:dyDescent="0.2"/>
    <row r="62306" ht="10.199999999999999" hidden="1" x14ac:dyDescent="0.2"/>
    <row r="62307" ht="10.199999999999999" hidden="1" x14ac:dyDescent="0.2"/>
    <row r="62308" ht="10.199999999999999" hidden="1" x14ac:dyDescent="0.2"/>
    <row r="62309" ht="10.199999999999999" hidden="1" x14ac:dyDescent="0.2"/>
    <row r="62310" ht="10.199999999999999" hidden="1" x14ac:dyDescent="0.2"/>
    <row r="62311" ht="10.199999999999999" hidden="1" x14ac:dyDescent="0.2"/>
    <row r="62312" ht="10.199999999999999" hidden="1" x14ac:dyDescent="0.2"/>
    <row r="62313" ht="10.199999999999999" hidden="1" x14ac:dyDescent="0.2"/>
    <row r="62314" ht="10.199999999999999" hidden="1" x14ac:dyDescent="0.2"/>
    <row r="62315" ht="10.199999999999999" hidden="1" x14ac:dyDescent="0.2"/>
    <row r="62316" ht="10.199999999999999" hidden="1" x14ac:dyDescent="0.2"/>
    <row r="62317" ht="10.199999999999999" hidden="1" x14ac:dyDescent="0.2"/>
    <row r="62318" ht="10.199999999999999" hidden="1" x14ac:dyDescent="0.2"/>
    <row r="62319" ht="10.199999999999999" hidden="1" x14ac:dyDescent="0.2"/>
    <row r="62320" ht="10.199999999999999" hidden="1" x14ac:dyDescent="0.2"/>
    <row r="62321" ht="10.199999999999999" hidden="1" x14ac:dyDescent="0.2"/>
    <row r="62322" ht="10.199999999999999" hidden="1" x14ac:dyDescent="0.2"/>
    <row r="62323" ht="10.199999999999999" hidden="1" x14ac:dyDescent="0.2"/>
    <row r="62324" ht="10.199999999999999" hidden="1" x14ac:dyDescent="0.2"/>
    <row r="62325" ht="10.199999999999999" hidden="1" x14ac:dyDescent="0.2"/>
    <row r="62326" ht="10.199999999999999" hidden="1" x14ac:dyDescent="0.2"/>
    <row r="62327" ht="10.199999999999999" hidden="1" x14ac:dyDescent="0.2"/>
    <row r="62328" ht="10.199999999999999" hidden="1" x14ac:dyDescent="0.2"/>
    <row r="62329" ht="10.199999999999999" hidden="1" x14ac:dyDescent="0.2"/>
    <row r="62330" ht="10.199999999999999" hidden="1" x14ac:dyDescent="0.2"/>
    <row r="62331" ht="10.199999999999999" hidden="1" x14ac:dyDescent="0.2"/>
    <row r="62332" ht="10.199999999999999" hidden="1" x14ac:dyDescent="0.2"/>
    <row r="62333" ht="10.199999999999999" hidden="1" x14ac:dyDescent="0.2"/>
    <row r="62334" ht="10.199999999999999" hidden="1" x14ac:dyDescent="0.2"/>
    <row r="62335" ht="10.199999999999999" hidden="1" x14ac:dyDescent="0.2"/>
    <row r="62336" ht="10.199999999999999" hidden="1" x14ac:dyDescent="0.2"/>
    <row r="62337" ht="10.199999999999999" hidden="1" x14ac:dyDescent="0.2"/>
    <row r="62338" ht="10.199999999999999" hidden="1" x14ac:dyDescent="0.2"/>
    <row r="62339" ht="10.199999999999999" hidden="1" x14ac:dyDescent="0.2"/>
    <row r="62340" ht="10.199999999999999" hidden="1" x14ac:dyDescent="0.2"/>
    <row r="62341" ht="10.199999999999999" hidden="1" x14ac:dyDescent="0.2"/>
    <row r="62342" ht="10.199999999999999" hidden="1" x14ac:dyDescent="0.2"/>
    <row r="62343" ht="10.199999999999999" hidden="1" x14ac:dyDescent="0.2"/>
    <row r="62344" ht="10.199999999999999" hidden="1" x14ac:dyDescent="0.2"/>
    <row r="62345" ht="10.199999999999999" hidden="1" x14ac:dyDescent="0.2"/>
    <row r="62346" ht="10.199999999999999" hidden="1" x14ac:dyDescent="0.2"/>
    <row r="62347" ht="10.199999999999999" hidden="1" x14ac:dyDescent="0.2"/>
    <row r="62348" ht="10.199999999999999" hidden="1" x14ac:dyDescent="0.2"/>
    <row r="62349" ht="10.199999999999999" hidden="1" x14ac:dyDescent="0.2"/>
    <row r="62350" ht="10.199999999999999" hidden="1" x14ac:dyDescent="0.2"/>
    <row r="62351" ht="10.199999999999999" hidden="1" x14ac:dyDescent="0.2"/>
    <row r="62352" ht="10.199999999999999" hidden="1" x14ac:dyDescent="0.2"/>
    <row r="62353" ht="10.199999999999999" hidden="1" x14ac:dyDescent="0.2"/>
    <row r="62354" ht="10.199999999999999" hidden="1" x14ac:dyDescent="0.2"/>
    <row r="62355" ht="10.199999999999999" hidden="1" x14ac:dyDescent="0.2"/>
    <row r="62356" ht="10.199999999999999" hidden="1" x14ac:dyDescent="0.2"/>
    <row r="62357" ht="10.199999999999999" hidden="1" x14ac:dyDescent="0.2"/>
    <row r="62358" ht="10.199999999999999" hidden="1" x14ac:dyDescent="0.2"/>
    <row r="62359" ht="10.199999999999999" hidden="1" x14ac:dyDescent="0.2"/>
    <row r="62360" ht="10.199999999999999" hidden="1" x14ac:dyDescent="0.2"/>
    <row r="62361" ht="10.199999999999999" hidden="1" x14ac:dyDescent="0.2"/>
    <row r="62362" ht="10.199999999999999" hidden="1" x14ac:dyDescent="0.2"/>
    <row r="62363" ht="10.199999999999999" hidden="1" x14ac:dyDescent="0.2"/>
    <row r="62364" ht="10.199999999999999" hidden="1" x14ac:dyDescent="0.2"/>
    <row r="62365" ht="10.199999999999999" hidden="1" x14ac:dyDescent="0.2"/>
    <row r="62366" ht="10.199999999999999" hidden="1" x14ac:dyDescent="0.2"/>
    <row r="62367" ht="10.199999999999999" hidden="1" x14ac:dyDescent="0.2"/>
    <row r="62368" ht="10.199999999999999" hidden="1" x14ac:dyDescent="0.2"/>
    <row r="62369" ht="10.199999999999999" hidden="1" x14ac:dyDescent="0.2"/>
    <row r="62370" ht="10.199999999999999" hidden="1" x14ac:dyDescent="0.2"/>
    <row r="62371" ht="10.199999999999999" hidden="1" x14ac:dyDescent="0.2"/>
    <row r="62372" ht="10.199999999999999" hidden="1" x14ac:dyDescent="0.2"/>
    <row r="62373" ht="10.199999999999999" hidden="1" x14ac:dyDescent="0.2"/>
    <row r="62374" ht="10.199999999999999" hidden="1" x14ac:dyDescent="0.2"/>
    <row r="62375" ht="10.199999999999999" hidden="1" x14ac:dyDescent="0.2"/>
    <row r="62376" ht="10.199999999999999" hidden="1" x14ac:dyDescent="0.2"/>
    <row r="62377" ht="10.199999999999999" hidden="1" x14ac:dyDescent="0.2"/>
    <row r="62378" ht="10.199999999999999" hidden="1" x14ac:dyDescent="0.2"/>
    <row r="62379" ht="10.199999999999999" hidden="1" x14ac:dyDescent="0.2"/>
    <row r="62380" ht="10.199999999999999" hidden="1" x14ac:dyDescent="0.2"/>
    <row r="62381" ht="10.199999999999999" hidden="1" x14ac:dyDescent="0.2"/>
    <row r="62382" ht="10.199999999999999" hidden="1" x14ac:dyDescent="0.2"/>
    <row r="62383" ht="10.199999999999999" hidden="1" x14ac:dyDescent="0.2"/>
    <row r="62384" ht="10.199999999999999" hidden="1" x14ac:dyDescent="0.2"/>
    <row r="62385" ht="10.199999999999999" hidden="1" x14ac:dyDescent="0.2"/>
    <row r="62386" ht="10.199999999999999" hidden="1" x14ac:dyDescent="0.2"/>
    <row r="62387" ht="10.199999999999999" hidden="1" x14ac:dyDescent="0.2"/>
    <row r="62388" ht="10.199999999999999" hidden="1" x14ac:dyDescent="0.2"/>
    <row r="62389" ht="10.199999999999999" hidden="1" x14ac:dyDescent="0.2"/>
    <row r="62390" ht="10.199999999999999" hidden="1" x14ac:dyDescent="0.2"/>
    <row r="62391" ht="10.199999999999999" hidden="1" x14ac:dyDescent="0.2"/>
    <row r="62392" ht="10.199999999999999" hidden="1" x14ac:dyDescent="0.2"/>
    <row r="62393" ht="10.199999999999999" hidden="1" x14ac:dyDescent="0.2"/>
    <row r="62394" ht="10.199999999999999" hidden="1" x14ac:dyDescent="0.2"/>
    <row r="62395" ht="10.199999999999999" hidden="1" x14ac:dyDescent="0.2"/>
    <row r="62396" ht="10.199999999999999" hidden="1" x14ac:dyDescent="0.2"/>
    <row r="62397" ht="10.199999999999999" hidden="1" x14ac:dyDescent="0.2"/>
    <row r="62398" ht="10.199999999999999" hidden="1" x14ac:dyDescent="0.2"/>
    <row r="62399" ht="10.199999999999999" hidden="1" x14ac:dyDescent="0.2"/>
    <row r="62400" ht="10.199999999999999" hidden="1" x14ac:dyDescent="0.2"/>
    <row r="62401" ht="10.199999999999999" hidden="1" x14ac:dyDescent="0.2"/>
    <row r="62402" ht="10.199999999999999" hidden="1" x14ac:dyDescent="0.2"/>
    <row r="62403" ht="10.199999999999999" hidden="1" x14ac:dyDescent="0.2"/>
    <row r="62404" ht="10.199999999999999" hidden="1" x14ac:dyDescent="0.2"/>
    <row r="62405" ht="10.199999999999999" hidden="1" x14ac:dyDescent="0.2"/>
    <row r="62406" ht="10.199999999999999" hidden="1" x14ac:dyDescent="0.2"/>
    <row r="62407" ht="10.199999999999999" hidden="1" x14ac:dyDescent="0.2"/>
    <row r="62408" ht="10.199999999999999" hidden="1" x14ac:dyDescent="0.2"/>
    <row r="62409" ht="10.199999999999999" hidden="1" x14ac:dyDescent="0.2"/>
    <row r="62410" ht="10.199999999999999" hidden="1" x14ac:dyDescent="0.2"/>
    <row r="62411" ht="10.199999999999999" hidden="1" x14ac:dyDescent="0.2"/>
    <row r="62412" ht="10.199999999999999" hidden="1" x14ac:dyDescent="0.2"/>
    <row r="62413" ht="10.199999999999999" hidden="1" x14ac:dyDescent="0.2"/>
    <row r="62414" ht="10.199999999999999" hidden="1" x14ac:dyDescent="0.2"/>
    <row r="62415" ht="10.199999999999999" hidden="1" x14ac:dyDescent="0.2"/>
    <row r="62416" ht="10.199999999999999" hidden="1" x14ac:dyDescent="0.2"/>
    <row r="62417" ht="10.199999999999999" hidden="1" x14ac:dyDescent="0.2"/>
    <row r="62418" ht="10.199999999999999" hidden="1" x14ac:dyDescent="0.2"/>
    <row r="62419" ht="10.199999999999999" hidden="1" x14ac:dyDescent="0.2"/>
    <row r="62420" ht="10.199999999999999" hidden="1" x14ac:dyDescent="0.2"/>
    <row r="62421" ht="10.199999999999999" hidden="1" x14ac:dyDescent="0.2"/>
    <row r="62422" ht="10.199999999999999" hidden="1" x14ac:dyDescent="0.2"/>
    <row r="62423" ht="10.199999999999999" hidden="1" x14ac:dyDescent="0.2"/>
    <row r="62424" ht="10.199999999999999" hidden="1" x14ac:dyDescent="0.2"/>
    <row r="62425" ht="10.199999999999999" hidden="1" x14ac:dyDescent="0.2"/>
    <row r="62426" ht="10.199999999999999" hidden="1" x14ac:dyDescent="0.2"/>
    <row r="62427" ht="10.199999999999999" hidden="1" x14ac:dyDescent="0.2"/>
    <row r="62428" ht="10.199999999999999" hidden="1" x14ac:dyDescent="0.2"/>
    <row r="62429" ht="10.199999999999999" hidden="1" x14ac:dyDescent="0.2"/>
    <row r="62430" ht="10.199999999999999" hidden="1" x14ac:dyDescent="0.2"/>
    <row r="62431" ht="10.199999999999999" hidden="1" x14ac:dyDescent="0.2"/>
    <row r="62432" ht="10.199999999999999" hidden="1" x14ac:dyDescent="0.2"/>
    <row r="62433" ht="10.199999999999999" hidden="1" x14ac:dyDescent="0.2"/>
    <row r="62434" ht="10.199999999999999" hidden="1" x14ac:dyDescent="0.2"/>
    <row r="62435" ht="10.199999999999999" hidden="1" x14ac:dyDescent="0.2"/>
    <row r="62436" ht="10.199999999999999" hidden="1" x14ac:dyDescent="0.2"/>
    <row r="62437" ht="10.199999999999999" hidden="1" x14ac:dyDescent="0.2"/>
    <row r="62438" ht="10.199999999999999" hidden="1" x14ac:dyDescent="0.2"/>
    <row r="62439" ht="10.199999999999999" hidden="1" x14ac:dyDescent="0.2"/>
    <row r="62440" ht="10.199999999999999" hidden="1" x14ac:dyDescent="0.2"/>
    <row r="62441" ht="10.199999999999999" hidden="1" x14ac:dyDescent="0.2"/>
    <row r="62442" ht="10.199999999999999" hidden="1" x14ac:dyDescent="0.2"/>
    <row r="62443" ht="10.199999999999999" hidden="1" x14ac:dyDescent="0.2"/>
    <row r="62444" ht="10.199999999999999" hidden="1" x14ac:dyDescent="0.2"/>
    <row r="62445" ht="10.199999999999999" hidden="1" x14ac:dyDescent="0.2"/>
    <row r="62446" ht="10.199999999999999" hidden="1" x14ac:dyDescent="0.2"/>
    <row r="62447" ht="10.199999999999999" hidden="1" x14ac:dyDescent="0.2"/>
    <row r="62448" ht="10.199999999999999" hidden="1" x14ac:dyDescent="0.2"/>
    <row r="62449" ht="10.199999999999999" hidden="1" x14ac:dyDescent="0.2"/>
    <row r="62450" ht="10.199999999999999" hidden="1" x14ac:dyDescent="0.2"/>
    <row r="62451" ht="10.199999999999999" hidden="1" x14ac:dyDescent="0.2"/>
    <row r="62452" ht="10.199999999999999" hidden="1" x14ac:dyDescent="0.2"/>
    <row r="62453" ht="10.199999999999999" hidden="1" x14ac:dyDescent="0.2"/>
    <row r="62454" ht="10.199999999999999" hidden="1" x14ac:dyDescent="0.2"/>
    <row r="62455" ht="10.199999999999999" hidden="1" x14ac:dyDescent="0.2"/>
    <row r="62456" ht="10.199999999999999" hidden="1" x14ac:dyDescent="0.2"/>
    <row r="62457" ht="10.199999999999999" hidden="1" x14ac:dyDescent="0.2"/>
    <row r="62458" ht="10.199999999999999" hidden="1" x14ac:dyDescent="0.2"/>
    <row r="62459" ht="10.199999999999999" hidden="1" x14ac:dyDescent="0.2"/>
    <row r="62460" ht="10.199999999999999" hidden="1" x14ac:dyDescent="0.2"/>
    <row r="62461" ht="10.199999999999999" hidden="1" x14ac:dyDescent="0.2"/>
    <row r="62462" ht="10.199999999999999" hidden="1" x14ac:dyDescent="0.2"/>
    <row r="62463" ht="10.199999999999999" hidden="1" x14ac:dyDescent="0.2"/>
    <row r="62464" ht="10.199999999999999" hidden="1" x14ac:dyDescent="0.2"/>
    <row r="62465" ht="10.199999999999999" hidden="1" x14ac:dyDescent="0.2"/>
    <row r="62466" ht="10.199999999999999" hidden="1" x14ac:dyDescent="0.2"/>
    <row r="62467" ht="10.199999999999999" hidden="1" x14ac:dyDescent="0.2"/>
    <row r="62468" ht="10.199999999999999" hidden="1" x14ac:dyDescent="0.2"/>
    <row r="62469" ht="10.199999999999999" hidden="1" x14ac:dyDescent="0.2"/>
    <row r="62470" ht="10.199999999999999" hidden="1" x14ac:dyDescent="0.2"/>
    <row r="62471" ht="10.199999999999999" hidden="1" x14ac:dyDescent="0.2"/>
    <row r="62472" ht="10.199999999999999" hidden="1" x14ac:dyDescent="0.2"/>
    <row r="62473" ht="10.199999999999999" hidden="1" x14ac:dyDescent="0.2"/>
    <row r="62474" ht="10.199999999999999" hidden="1" x14ac:dyDescent="0.2"/>
    <row r="62475" ht="10.199999999999999" hidden="1" x14ac:dyDescent="0.2"/>
    <row r="62476" ht="10.199999999999999" hidden="1" x14ac:dyDescent="0.2"/>
    <row r="62477" ht="10.199999999999999" hidden="1" x14ac:dyDescent="0.2"/>
    <row r="62478" ht="10.199999999999999" hidden="1" x14ac:dyDescent="0.2"/>
    <row r="62479" ht="10.199999999999999" hidden="1" x14ac:dyDescent="0.2"/>
    <row r="62480" ht="10.199999999999999" hidden="1" x14ac:dyDescent="0.2"/>
    <row r="62481" ht="10.199999999999999" hidden="1" x14ac:dyDescent="0.2"/>
    <row r="62482" ht="10.199999999999999" hidden="1" x14ac:dyDescent="0.2"/>
    <row r="62483" ht="10.199999999999999" hidden="1" x14ac:dyDescent="0.2"/>
    <row r="62484" ht="10.199999999999999" hidden="1" x14ac:dyDescent="0.2"/>
    <row r="62485" ht="10.199999999999999" hidden="1" x14ac:dyDescent="0.2"/>
    <row r="62486" ht="10.199999999999999" hidden="1" x14ac:dyDescent="0.2"/>
    <row r="62487" ht="10.199999999999999" hidden="1" x14ac:dyDescent="0.2"/>
    <row r="62488" ht="10.199999999999999" hidden="1" x14ac:dyDescent="0.2"/>
    <row r="62489" ht="10.199999999999999" hidden="1" x14ac:dyDescent="0.2"/>
    <row r="62490" ht="10.199999999999999" hidden="1" x14ac:dyDescent="0.2"/>
    <row r="62491" ht="10.199999999999999" hidden="1" x14ac:dyDescent="0.2"/>
    <row r="62492" ht="10.199999999999999" hidden="1" x14ac:dyDescent="0.2"/>
    <row r="62493" ht="10.199999999999999" hidden="1" x14ac:dyDescent="0.2"/>
    <row r="62494" ht="10.199999999999999" hidden="1" x14ac:dyDescent="0.2"/>
    <row r="62495" ht="10.199999999999999" hidden="1" x14ac:dyDescent="0.2"/>
    <row r="62496" ht="10.199999999999999" hidden="1" x14ac:dyDescent="0.2"/>
    <row r="62497" ht="10.199999999999999" hidden="1" x14ac:dyDescent="0.2"/>
    <row r="62498" ht="10.199999999999999" hidden="1" x14ac:dyDescent="0.2"/>
    <row r="62499" ht="10.199999999999999" hidden="1" x14ac:dyDescent="0.2"/>
    <row r="62500" ht="10.199999999999999" hidden="1" x14ac:dyDescent="0.2"/>
    <row r="62501" ht="10.199999999999999" hidden="1" x14ac:dyDescent="0.2"/>
    <row r="62502" ht="10.199999999999999" hidden="1" x14ac:dyDescent="0.2"/>
    <row r="62503" ht="10.199999999999999" hidden="1" x14ac:dyDescent="0.2"/>
    <row r="62504" ht="10.199999999999999" hidden="1" x14ac:dyDescent="0.2"/>
    <row r="62505" ht="10.199999999999999" hidden="1" x14ac:dyDescent="0.2"/>
    <row r="62506" ht="10.199999999999999" hidden="1" x14ac:dyDescent="0.2"/>
    <row r="62507" ht="10.199999999999999" hidden="1" x14ac:dyDescent="0.2"/>
    <row r="62508" ht="10.199999999999999" hidden="1" x14ac:dyDescent="0.2"/>
    <row r="62509" ht="10.199999999999999" hidden="1" x14ac:dyDescent="0.2"/>
    <row r="62510" ht="10.199999999999999" hidden="1" x14ac:dyDescent="0.2"/>
    <row r="62511" ht="10.199999999999999" hidden="1" x14ac:dyDescent="0.2"/>
    <row r="62512" ht="10.199999999999999" hidden="1" x14ac:dyDescent="0.2"/>
    <row r="62513" ht="10.199999999999999" hidden="1" x14ac:dyDescent="0.2"/>
    <row r="62514" ht="10.199999999999999" hidden="1" x14ac:dyDescent="0.2"/>
    <row r="62515" ht="10.199999999999999" hidden="1" x14ac:dyDescent="0.2"/>
    <row r="62516" ht="10.199999999999999" hidden="1" x14ac:dyDescent="0.2"/>
    <row r="62517" ht="10.199999999999999" hidden="1" x14ac:dyDescent="0.2"/>
    <row r="62518" ht="10.199999999999999" hidden="1" x14ac:dyDescent="0.2"/>
    <row r="62519" ht="10.199999999999999" hidden="1" x14ac:dyDescent="0.2"/>
    <row r="62520" ht="10.199999999999999" hidden="1" x14ac:dyDescent="0.2"/>
    <row r="62521" ht="10.199999999999999" hidden="1" x14ac:dyDescent="0.2"/>
    <row r="62522" ht="10.199999999999999" hidden="1" x14ac:dyDescent="0.2"/>
    <row r="62523" ht="10.199999999999999" hidden="1" x14ac:dyDescent="0.2"/>
    <row r="62524" ht="10.199999999999999" hidden="1" x14ac:dyDescent="0.2"/>
    <row r="62525" ht="10.199999999999999" hidden="1" x14ac:dyDescent="0.2"/>
    <row r="62526" ht="10.199999999999999" hidden="1" x14ac:dyDescent="0.2"/>
    <row r="62527" ht="10.199999999999999" hidden="1" x14ac:dyDescent="0.2"/>
    <row r="62528" ht="10.199999999999999" hidden="1" x14ac:dyDescent="0.2"/>
    <row r="62529" ht="10.199999999999999" hidden="1" x14ac:dyDescent="0.2"/>
    <row r="62530" ht="10.199999999999999" hidden="1" x14ac:dyDescent="0.2"/>
    <row r="62531" ht="10.199999999999999" hidden="1" x14ac:dyDescent="0.2"/>
    <row r="62532" ht="10.199999999999999" hidden="1" x14ac:dyDescent="0.2"/>
    <row r="62533" ht="10.199999999999999" hidden="1" x14ac:dyDescent="0.2"/>
    <row r="62534" ht="10.199999999999999" hidden="1" x14ac:dyDescent="0.2"/>
    <row r="62535" ht="10.199999999999999" hidden="1" x14ac:dyDescent="0.2"/>
    <row r="62536" ht="10.199999999999999" hidden="1" x14ac:dyDescent="0.2"/>
    <row r="62537" ht="10.199999999999999" hidden="1" x14ac:dyDescent="0.2"/>
    <row r="62538" ht="10.199999999999999" hidden="1" x14ac:dyDescent="0.2"/>
    <row r="62539" ht="10.199999999999999" hidden="1" x14ac:dyDescent="0.2"/>
    <row r="62540" ht="10.199999999999999" hidden="1" x14ac:dyDescent="0.2"/>
    <row r="62541" ht="10.199999999999999" hidden="1" x14ac:dyDescent="0.2"/>
    <row r="62542" ht="10.199999999999999" hidden="1" x14ac:dyDescent="0.2"/>
    <row r="62543" ht="10.199999999999999" hidden="1" x14ac:dyDescent="0.2"/>
    <row r="62544" ht="10.199999999999999" hidden="1" x14ac:dyDescent="0.2"/>
    <row r="62545" ht="10.199999999999999" hidden="1" x14ac:dyDescent="0.2"/>
    <row r="62546" ht="10.199999999999999" hidden="1" x14ac:dyDescent="0.2"/>
    <row r="62547" ht="10.199999999999999" hidden="1" x14ac:dyDescent="0.2"/>
    <row r="62548" ht="10.199999999999999" hidden="1" x14ac:dyDescent="0.2"/>
    <row r="62549" ht="10.199999999999999" hidden="1" x14ac:dyDescent="0.2"/>
    <row r="62550" ht="10.199999999999999" hidden="1" x14ac:dyDescent="0.2"/>
    <row r="62551" ht="10.199999999999999" hidden="1" x14ac:dyDescent="0.2"/>
    <row r="62552" ht="10.199999999999999" hidden="1" x14ac:dyDescent="0.2"/>
    <row r="62553" ht="10.199999999999999" hidden="1" x14ac:dyDescent="0.2"/>
    <row r="62554" ht="10.199999999999999" hidden="1" x14ac:dyDescent="0.2"/>
    <row r="62555" ht="10.199999999999999" hidden="1" x14ac:dyDescent="0.2"/>
    <row r="62556" ht="10.199999999999999" hidden="1" x14ac:dyDescent="0.2"/>
    <row r="62557" ht="10.199999999999999" hidden="1" x14ac:dyDescent="0.2"/>
    <row r="62558" ht="10.199999999999999" hidden="1" x14ac:dyDescent="0.2"/>
    <row r="62559" ht="10.199999999999999" hidden="1" x14ac:dyDescent="0.2"/>
    <row r="62560" ht="10.199999999999999" hidden="1" x14ac:dyDescent="0.2"/>
    <row r="62561" ht="10.199999999999999" hidden="1" x14ac:dyDescent="0.2"/>
    <row r="62562" ht="10.199999999999999" hidden="1" x14ac:dyDescent="0.2"/>
    <row r="62563" ht="10.199999999999999" hidden="1" x14ac:dyDescent="0.2"/>
    <row r="62564" ht="10.199999999999999" hidden="1" x14ac:dyDescent="0.2"/>
    <row r="62565" ht="10.199999999999999" hidden="1" x14ac:dyDescent="0.2"/>
    <row r="62566" ht="10.199999999999999" hidden="1" x14ac:dyDescent="0.2"/>
    <row r="62567" ht="10.199999999999999" hidden="1" x14ac:dyDescent="0.2"/>
    <row r="62568" ht="10.199999999999999" hidden="1" x14ac:dyDescent="0.2"/>
    <row r="62569" ht="10.199999999999999" hidden="1" x14ac:dyDescent="0.2"/>
    <row r="62570" ht="10.199999999999999" hidden="1" x14ac:dyDescent="0.2"/>
    <row r="62571" ht="10.199999999999999" hidden="1" x14ac:dyDescent="0.2"/>
    <row r="62572" ht="10.199999999999999" hidden="1" x14ac:dyDescent="0.2"/>
    <row r="62573" ht="10.199999999999999" hidden="1" x14ac:dyDescent="0.2"/>
    <row r="62574" ht="10.199999999999999" hidden="1" x14ac:dyDescent="0.2"/>
    <row r="62575" ht="10.199999999999999" hidden="1" x14ac:dyDescent="0.2"/>
    <row r="62576" ht="10.199999999999999" hidden="1" x14ac:dyDescent="0.2"/>
    <row r="62577" ht="10.199999999999999" hidden="1" x14ac:dyDescent="0.2"/>
    <row r="62578" ht="10.199999999999999" hidden="1" x14ac:dyDescent="0.2"/>
    <row r="62579" ht="10.199999999999999" hidden="1" x14ac:dyDescent="0.2"/>
    <row r="62580" ht="10.199999999999999" hidden="1" x14ac:dyDescent="0.2"/>
    <row r="62581" ht="10.199999999999999" hidden="1" x14ac:dyDescent="0.2"/>
    <row r="62582" ht="10.199999999999999" hidden="1" x14ac:dyDescent="0.2"/>
    <row r="62583" ht="10.199999999999999" hidden="1" x14ac:dyDescent="0.2"/>
    <row r="62584" ht="10.199999999999999" hidden="1" x14ac:dyDescent="0.2"/>
    <row r="62585" ht="10.199999999999999" hidden="1" x14ac:dyDescent="0.2"/>
    <row r="62586" ht="10.199999999999999" hidden="1" x14ac:dyDescent="0.2"/>
    <row r="62587" ht="10.199999999999999" hidden="1" x14ac:dyDescent="0.2"/>
    <row r="62588" ht="10.199999999999999" hidden="1" x14ac:dyDescent="0.2"/>
    <row r="62589" ht="10.199999999999999" hidden="1" x14ac:dyDescent="0.2"/>
    <row r="62590" ht="10.199999999999999" hidden="1" x14ac:dyDescent="0.2"/>
    <row r="62591" ht="10.199999999999999" hidden="1" x14ac:dyDescent="0.2"/>
    <row r="62592" ht="10.199999999999999" hidden="1" x14ac:dyDescent="0.2"/>
    <row r="62593" ht="10.199999999999999" hidden="1" x14ac:dyDescent="0.2"/>
    <row r="62594" ht="10.199999999999999" hidden="1" x14ac:dyDescent="0.2"/>
    <row r="62595" ht="10.199999999999999" hidden="1" x14ac:dyDescent="0.2"/>
    <row r="62596" ht="10.199999999999999" hidden="1" x14ac:dyDescent="0.2"/>
    <row r="62597" ht="10.199999999999999" hidden="1" x14ac:dyDescent="0.2"/>
    <row r="62598" ht="10.199999999999999" hidden="1" x14ac:dyDescent="0.2"/>
    <row r="62599" ht="10.199999999999999" hidden="1" x14ac:dyDescent="0.2"/>
    <row r="62600" ht="10.199999999999999" hidden="1" x14ac:dyDescent="0.2"/>
    <row r="62601" ht="10.199999999999999" hidden="1" x14ac:dyDescent="0.2"/>
    <row r="62602" ht="10.199999999999999" hidden="1" x14ac:dyDescent="0.2"/>
    <row r="62603" ht="10.199999999999999" hidden="1" x14ac:dyDescent="0.2"/>
    <row r="62604" ht="10.199999999999999" hidden="1" x14ac:dyDescent="0.2"/>
    <row r="62605" ht="10.199999999999999" hidden="1" x14ac:dyDescent="0.2"/>
    <row r="62606" ht="10.199999999999999" hidden="1" x14ac:dyDescent="0.2"/>
    <row r="62607" ht="10.199999999999999" hidden="1" x14ac:dyDescent="0.2"/>
    <row r="62608" ht="10.199999999999999" hidden="1" x14ac:dyDescent="0.2"/>
    <row r="62609" ht="10.199999999999999" hidden="1" x14ac:dyDescent="0.2"/>
    <row r="62610" ht="10.199999999999999" hidden="1" x14ac:dyDescent="0.2"/>
    <row r="62611" ht="10.199999999999999" hidden="1" x14ac:dyDescent="0.2"/>
    <row r="62612" ht="10.199999999999999" hidden="1" x14ac:dyDescent="0.2"/>
    <row r="62613" ht="10.199999999999999" hidden="1" x14ac:dyDescent="0.2"/>
    <row r="62614" ht="10.199999999999999" hidden="1" x14ac:dyDescent="0.2"/>
    <row r="62615" ht="10.199999999999999" hidden="1" x14ac:dyDescent="0.2"/>
    <row r="62616" ht="10.199999999999999" hidden="1" x14ac:dyDescent="0.2"/>
    <row r="62617" ht="10.199999999999999" hidden="1" x14ac:dyDescent="0.2"/>
    <row r="62618" ht="10.199999999999999" hidden="1" x14ac:dyDescent="0.2"/>
    <row r="62619" ht="10.199999999999999" hidden="1" x14ac:dyDescent="0.2"/>
    <row r="62620" ht="10.199999999999999" hidden="1" x14ac:dyDescent="0.2"/>
    <row r="62621" ht="10.199999999999999" hidden="1" x14ac:dyDescent="0.2"/>
    <row r="62622" ht="10.199999999999999" hidden="1" x14ac:dyDescent="0.2"/>
    <row r="62623" ht="10.199999999999999" hidden="1" x14ac:dyDescent="0.2"/>
    <row r="62624" ht="10.199999999999999" hidden="1" x14ac:dyDescent="0.2"/>
    <row r="62625" ht="10.199999999999999" hidden="1" x14ac:dyDescent="0.2"/>
    <row r="62626" ht="10.199999999999999" hidden="1" x14ac:dyDescent="0.2"/>
    <row r="62627" ht="10.199999999999999" hidden="1" x14ac:dyDescent="0.2"/>
    <row r="62628" ht="10.199999999999999" hidden="1" x14ac:dyDescent="0.2"/>
    <row r="62629" ht="10.199999999999999" hidden="1" x14ac:dyDescent="0.2"/>
    <row r="62630" ht="10.199999999999999" hidden="1" x14ac:dyDescent="0.2"/>
    <row r="62631" ht="10.199999999999999" hidden="1" x14ac:dyDescent="0.2"/>
    <row r="62632" ht="10.199999999999999" hidden="1" x14ac:dyDescent="0.2"/>
    <row r="62633" ht="10.199999999999999" hidden="1" x14ac:dyDescent="0.2"/>
    <row r="62634" ht="10.199999999999999" hidden="1" x14ac:dyDescent="0.2"/>
    <row r="62635" ht="10.199999999999999" hidden="1" x14ac:dyDescent="0.2"/>
    <row r="62636" ht="10.199999999999999" hidden="1" x14ac:dyDescent="0.2"/>
    <row r="62637" ht="10.199999999999999" hidden="1" x14ac:dyDescent="0.2"/>
    <row r="62638" ht="10.199999999999999" hidden="1" x14ac:dyDescent="0.2"/>
    <row r="62639" ht="10.199999999999999" hidden="1" x14ac:dyDescent="0.2"/>
    <row r="62640" ht="10.199999999999999" hidden="1" x14ac:dyDescent="0.2"/>
    <row r="62641" ht="10.199999999999999" hidden="1" x14ac:dyDescent="0.2"/>
    <row r="62642" ht="10.199999999999999" hidden="1" x14ac:dyDescent="0.2"/>
    <row r="62643" ht="10.199999999999999" hidden="1" x14ac:dyDescent="0.2"/>
    <row r="62644" ht="10.199999999999999" hidden="1" x14ac:dyDescent="0.2"/>
    <row r="62645" ht="10.199999999999999" hidden="1" x14ac:dyDescent="0.2"/>
    <row r="62646" ht="10.199999999999999" hidden="1" x14ac:dyDescent="0.2"/>
    <row r="62647" ht="10.199999999999999" hidden="1" x14ac:dyDescent="0.2"/>
    <row r="62648" ht="10.199999999999999" hidden="1" x14ac:dyDescent="0.2"/>
    <row r="62649" ht="10.199999999999999" hidden="1" x14ac:dyDescent="0.2"/>
    <row r="62650" ht="10.199999999999999" hidden="1" x14ac:dyDescent="0.2"/>
    <row r="62651" ht="10.199999999999999" hidden="1" x14ac:dyDescent="0.2"/>
    <row r="62652" ht="10.199999999999999" hidden="1" x14ac:dyDescent="0.2"/>
    <row r="62653" ht="10.199999999999999" hidden="1" x14ac:dyDescent="0.2"/>
    <row r="62654" ht="10.199999999999999" hidden="1" x14ac:dyDescent="0.2"/>
    <row r="62655" ht="10.199999999999999" hidden="1" x14ac:dyDescent="0.2"/>
    <row r="62656" ht="10.199999999999999" hidden="1" x14ac:dyDescent="0.2"/>
    <row r="62657" ht="10.199999999999999" hidden="1" x14ac:dyDescent="0.2"/>
    <row r="62658" ht="10.199999999999999" hidden="1" x14ac:dyDescent="0.2"/>
    <row r="62659" ht="10.199999999999999" hidden="1" x14ac:dyDescent="0.2"/>
    <row r="62660" ht="10.199999999999999" hidden="1" x14ac:dyDescent="0.2"/>
    <row r="62661" ht="10.199999999999999" hidden="1" x14ac:dyDescent="0.2"/>
    <row r="62662" ht="10.199999999999999" hidden="1" x14ac:dyDescent="0.2"/>
    <row r="62663" ht="10.199999999999999" hidden="1" x14ac:dyDescent="0.2"/>
    <row r="62664" ht="10.199999999999999" hidden="1" x14ac:dyDescent="0.2"/>
    <row r="62665" ht="10.199999999999999" hidden="1" x14ac:dyDescent="0.2"/>
    <row r="62666" ht="10.199999999999999" hidden="1" x14ac:dyDescent="0.2"/>
    <row r="62667" ht="10.199999999999999" hidden="1" x14ac:dyDescent="0.2"/>
    <row r="62668" ht="10.199999999999999" hidden="1" x14ac:dyDescent="0.2"/>
    <row r="62669" ht="10.199999999999999" hidden="1" x14ac:dyDescent="0.2"/>
    <row r="62670" ht="10.199999999999999" hidden="1" x14ac:dyDescent="0.2"/>
    <row r="62671" ht="10.199999999999999" hidden="1" x14ac:dyDescent="0.2"/>
    <row r="62672" ht="10.199999999999999" hidden="1" x14ac:dyDescent="0.2"/>
    <row r="62673" ht="10.199999999999999" hidden="1" x14ac:dyDescent="0.2"/>
    <row r="62674" ht="10.199999999999999" hidden="1" x14ac:dyDescent="0.2"/>
    <row r="62675" ht="10.199999999999999" hidden="1" x14ac:dyDescent="0.2"/>
    <row r="62676" ht="10.199999999999999" hidden="1" x14ac:dyDescent="0.2"/>
    <row r="62677" ht="10.199999999999999" hidden="1" x14ac:dyDescent="0.2"/>
    <row r="62678" ht="10.199999999999999" hidden="1" x14ac:dyDescent="0.2"/>
    <row r="62679" ht="10.199999999999999" hidden="1" x14ac:dyDescent="0.2"/>
    <row r="62680" ht="10.199999999999999" hidden="1" x14ac:dyDescent="0.2"/>
    <row r="62681" ht="10.199999999999999" hidden="1" x14ac:dyDescent="0.2"/>
    <row r="62682" ht="10.199999999999999" hidden="1" x14ac:dyDescent="0.2"/>
    <row r="62683" ht="10.199999999999999" hidden="1" x14ac:dyDescent="0.2"/>
    <row r="62684" ht="10.199999999999999" hidden="1" x14ac:dyDescent="0.2"/>
    <row r="62685" ht="10.199999999999999" hidden="1" x14ac:dyDescent="0.2"/>
    <row r="62686" ht="10.199999999999999" hidden="1" x14ac:dyDescent="0.2"/>
    <row r="62687" ht="10.199999999999999" hidden="1" x14ac:dyDescent="0.2"/>
    <row r="62688" ht="10.199999999999999" hidden="1" x14ac:dyDescent="0.2"/>
    <row r="62689" ht="10.199999999999999" hidden="1" x14ac:dyDescent="0.2"/>
    <row r="62690" ht="10.199999999999999" hidden="1" x14ac:dyDescent="0.2"/>
    <row r="62691" ht="10.199999999999999" hidden="1" x14ac:dyDescent="0.2"/>
    <row r="62692" ht="10.199999999999999" hidden="1" x14ac:dyDescent="0.2"/>
    <row r="62693" ht="10.199999999999999" hidden="1" x14ac:dyDescent="0.2"/>
    <row r="62694" ht="10.199999999999999" hidden="1" x14ac:dyDescent="0.2"/>
    <row r="62695" ht="10.199999999999999" hidden="1" x14ac:dyDescent="0.2"/>
    <row r="62696" ht="10.199999999999999" hidden="1" x14ac:dyDescent="0.2"/>
    <row r="62697" ht="10.199999999999999" hidden="1" x14ac:dyDescent="0.2"/>
    <row r="62698" ht="10.199999999999999" hidden="1" x14ac:dyDescent="0.2"/>
    <row r="62699" ht="10.199999999999999" hidden="1" x14ac:dyDescent="0.2"/>
    <row r="62700" ht="10.199999999999999" hidden="1" x14ac:dyDescent="0.2"/>
    <row r="62701" ht="10.199999999999999" hidden="1" x14ac:dyDescent="0.2"/>
    <row r="62702" ht="10.199999999999999" hidden="1" x14ac:dyDescent="0.2"/>
    <row r="62703" ht="10.199999999999999" hidden="1" x14ac:dyDescent="0.2"/>
    <row r="62704" ht="10.199999999999999" hidden="1" x14ac:dyDescent="0.2"/>
    <row r="62705" ht="10.199999999999999" hidden="1" x14ac:dyDescent="0.2"/>
    <row r="62706" ht="10.199999999999999" hidden="1" x14ac:dyDescent="0.2"/>
    <row r="62707" ht="10.199999999999999" hidden="1" x14ac:dyDescent="0.2"/>
    <row r="62708" ht="10.199999999999999" hidden="1" x14ac:dyDescent="0.2"/>
    <row r="62709" ht="10.199999999999999" hidden="1" x14ac:dyDescent="0.2"/>
    <row r="62710" ht="10.199999999999999" hidden="1" x14ac:dyDescent="0.2"/>
    <row r="62711" ht="10.199999999999999" hidden="1" x14ac:dyDescent="0.2"/>
    <row r="62712" ht="10.199999999999999" hidden="1" x14ac:dyDescent="0.2"/>
    <row r="62713" ht="10.199999999999999" hidden="1" x14ac:dyDescent="0.2"/>
    <row r="62714" ht="10.199999999999999" hidden="1" x14ac:dyDescent="0.2"/>
    <row r="62715" ht="10.199999999999999" hidden="1" x14ac:dyDescent="0.2"/>
    <row r="62716" ht="10.199999999999999" hidden="1" x14ac:dyDescent="0.2"/>
    <row r="62717" ht="10.199999999999999" hidden="1" x14ac:dyDescent="0.2"/>
    <row r="62718" ht="10.199999999999999" hidden="1" x14ac:dyDescent="0.2"/>
    <row r="62719" ht="10.199999999999999" hidden="1" x14ac:dyDescent="0.2"/>
    <row r="62720" ht="10.199999999999999" hidden="1" x14ac:dyDescent="0.2"/>
    <row r="62721" ht="10.199999999999999" hidden="1" x14ac:dyDescent="0.2"/>
    <row r="62722" ht="10.199999999999999" hidden="1" x14ac:dyDescent="0.2"/>
    <row r="62723" ht="10.199999999999999" hidden="1" x14ac:dyDescent="0.2"/>
    <row r="62724" ht="10.199999999999999" hidden="1" x14ac:dyDescent="0.2"/>
    <row r="62725" ht="10.199999999999999" hidden="1" x14ac:dyDescent="0.2"/>
    <row r="62726" ht="10.199999999999999" hidden="1" x14ac:dyDescent="0.2"/>
    <row r="62727" ht="10.199999999999999" hidden="1" x14ac:dyDescent="0.2"/>
    <row r="62728" ht="10.199999999999999" hidden="1" x14ac:dyDescent="0.2"/>
    <row r="62729" ht="10.199999999999999" hidden="1" x14ac:dyDescent="0.2"/>
    <row r="62730" ht="10.199999999999999" hidden="1" x14ac:dyDescent="0.2"/>
    <row r="62731" ht="10.199999999999999" hidden="1" x14ac:dyDescent="0.2"/>
    <row r="62732" ht="10.199999999999999" hidden="1" x14ac:dyDescent="0.2"/>
    <row r="62733" ht="10.199999999999999" hidden="1" x14ac:dyDescent="0.2"/>
    <row r="62734" ht="10.199999999999999" hidden="1" x14ac:dyDescent="0.2"/>
    <row r="62735" ht="10.199999999999999" hidden="1" x14ac:dyDescent="0.2"/>
    <row r="62736" ht="10.199999999999999" hidden="1" x14ac:dyDescent="0.2"/>
    <row r="62737" ht="10.199999999999999" hidden="1" x14ac:dyDescent="0.2"/>
    <row r="62738" ht="10.199999999999999" hidden="1" x14ac:dyDescent="0.2"/>
    <row r="62739" ht="10.199999999999999" hidden="1" x14ac:dyDescent="0.2"/>
    <row r="62740" ht="10.199999999999999" hidden="1" x14ac:dyDescent="0.2"/>
    <row r="62741" ht="10.199999999999999" hidden="1" x14ac:dyDescent="0.2"/>
    <row r="62742" ht="10.199999999999999" hidden="1" x14ac:dyDescent="0.2"/>
    <row r="62743" ht="10.199999999999999" hidden="1" x14ac:dyDescent="0.2"/>
    <row r="62744" ht="10.199999999999999" hidden="1" x14ac:dyDescent="0.2"/>
    <row r="62745" ht="10.199999999999999" hidden="1" x14ac:dyDescent="0.2"/>
    <row r="62746" ht="10.199999999999999" hidden="1" x14ac:dyDescent="0.2"/>
    <row r="62747" ht="10.199999999999999" hidden="1" x14ac:dyDescent="0.2"/>
    <row r="62748" ht="10.199999999999999" hidden="1" x14ac:dyDescent="0.2"/>
    <row r="62749" ht="10.199999999999999" hidden="1" x14ac:dyDescent="0.2"/>
    <row r="62750" ht="10.199999999999999" hidden="1" x14ac:dyDescent="0.2"/>
    <row r="62751" ht="10.199999999999999" hidden="1" x14ac:dyDescent="0.2"/>
    <row r="62752" ht="10.199999999999999" hidden="1" x14ac:dyDescent="0.2"/>
    <row r="62753" ht="10.199999999999999" hidden="1" x14ac:dyDescent="0.2"/>
    <row r="62754" ht="10.199999999999999" hidden="1" x14ac:dyDescent="0.2"/>
    <row r="62755" ht="10.199999999999999" hidden="1" x14ac:dyDescent="0.2"/>
    <row r="62756" ht="10.199999999999999" hidden="1" x14ac:dyDescent="0.2"/>
    <row r="62757" ht="10.199999999999999" hidden="1" x14ac:dyDescent="0.2"/>
    <row r="62758" ht="10.199999999999999" hidden="1" x14ac:dyDescent="0.2"/>
    <row r="62759" ht="10.199999999999999" hidden="1" x14ac:dyDescent="0.2"/>
    <row r="62760" ht="10.199999999999999" hidden="1" x14ac:dyDescent="0.2"/>
    <row r="62761" ht="10.199999999999999" hidden="1" x14ac:dyDescent="0.2"/>
    <row r="62762" ht="10.199999999999999" hidden="1" x14ac:dyDescent="0.2"/>
    <row r="62763" ht="10.199999999999999" hidden="1" x14ac:dyDescent="0.2"/>
    <row r="62764" ht="10.199999999999999" hidden="1" x14ac:dyDescent="0.2"/>
    <row r="62765" ht="10.199999999999999" hidden="1" x14ac:dyDescent="0.2"/>
    <row r="62766" ht="10.199999999999999" hidden="1" x14ac:dyDescent="0.2"/>
    <row r="62767" ht="10.199999999999999" hidden="1" x14ac:dyDescent="0.2"/>
    <row r="62768" ht="10.199999999999999" hidden="1" x14ac:dyDescent="0.2"/>
    <row r="62769" ht="10.199999999999999" hidden="1" x14ac:dyDescent="0.2"/>
    <row r="62770" ht="10.199999999999999" hidden="1" x14ac:dyDescent="0.2"/>
    <row r="62771" ht="10.199999999999999" hidden="1" x14ac:dyDescent="0.2"/>
    <row r="62772" ht="10.199999999999999" hidden="1" x14ac:dyDescent="0.2"/>
    <row r="62773" ht="10.199999999999999" hidden="1" x14ac:dyDescent="0.2"/>
    <row r="62774" ht="10.199999999999999" hidden="1" x14ac:dyDescent="0.2"/>
    <row r="62775" ht="10.199999999999999" hidden="1" x14ac:dyDescent="0.2"/>
    <row r="62776" ht="10.199999999999999" hidden="1" x14ac:dyDescent="0.2"/>
    <row r="62777" ht="10.199999999999999" hidden="1" x14ac:dyDescent="0.2"/>
    <row r="62778" ht="10.199999999999999" hidden="1" x14ac:dyDescent="0.2"/>
    <row r="62779" ht="10.199999999999999" hidden="1" x14ac:dyDescent="0.2"/>
    <row r="62780" ht="10.199999999999999" hidden="1" x14ac:dyDescent="0.2"/>
    <row r="62781" ht="10.199999999999999" hidden="1" x14ac:dyDescent="0.2"/>
    <row r="62782" ht="10.199999999999999" hidden="1" x14ac:dyDescent="0.2"/>
    <row r="62783" ht="10.199999999999999" hidden="1" x14ac:dyDescent="0.2"/>
    <row r="62784" ht="10.199999999999999" hidden="1" x14ac:dyDescent="0.2"/>
    <row r="62785" ht="10.199999999999999" hidden="1" x14ac:dyDescent="0.2"/>
    <row r="62786" ht="10.199999999999999" hidden="1" x14ac:dyDescent="0.2"/>
    <row r="62787" ht="10.199999999999999" hidden="1" x14ac:dyDescent="0.2"/>
    <row r="62788" ht="10.199999999999999" hidden="1" x14ac:dyDescent="0.2"/>
    <row r="62789" ht="10.199999999999999" hidden="1" x14ac:dyDescent="0.2"/>
    <row r="62790" ht="10.199999999999999" hidden="1" x14ac:dyDescent="0.2"/>
    <row r="62791" ht="10.199999999999999" hidden="1" x14ac:dyDescent="0.2"/>
    <row r="62792" ht="10.199999999999999" hidden="1" x14ac:dyDescent="0.2"/>
    <row r="62793" ht="10.199999999999999" hidden="1" x14ac:dyDescent="0.2"/>
    <row r="62794" ht="10.199999999999999" hidden="1" x14ac:dyDescent="0.2"/>
    <row r="62795" ht="10.199999999999999" hidden="1" x14ac:dyDescent="0.2"/>
    <row r="62796" ht="10.199999999999999" hidden="1" x14ac:dyDescent="0.2"/>
    <row r="62797" ht="10.199999999999999" hidden="1" x14ac:dyDescent="0.2"/>
    <row r="62798" ht="10.199999999999999" hidden="1" x14ac:dyDescent="0.2"/>
    <row r="62799" ht="10.199999999999999" hidden="1" x14ac:dyDescent="0.2"/>
    <row r="62800" ht="10.199999999999999" hidden="1" x14ac:dyDescent="0.2"/>
    <row r="62801" ht="10.199999999999999" hidden="1" x14ac:dyDescent="0.2"/>
    <row r="62802" ht="10.199999999999999" hidden="1" x14ac:dyDescent="0.2"/>
    <row r="62803" ht="10.199999999999999" hidden="1" x14ac:dyDescent="0.2"/>
    <row r="62804" ht="10.199999999999999" hidden="1" x14ac:dyDescent="0.2"/>
    <row r="62805" ht="10.199999999999999" hidden="1" x14ac:dyDescent="0.2"/>
    <row r="62806" ht="10.199999999999999" hidden="1" x14ac:dyDescent="0.2"/>
    <row r="62807" ht="10.199999999999999" hidden="1" x14ac:dyDescent="0.2"/>
    <row r="62808" ht="10.199999999999999" hidden="1" x14ac:dyDescent="0.2"/>
    <row r="62809" ht="10.199999999999999" hidden="1" x14ac:dyDescent="0.2"/>
    <row r="62810" ht="10.199999999999999" hidden="1" x14ac:dyDescent="0.2"/>
    <row r="62811" ht="10.199999999999999" hidden="1" x14ac:dyDescent="0.2"/>
    <row r="62812" ht="10.199999999999999" hidden="1" x14ac:dyDescent="0.2"/>
    <row r="62813" ht="10.199999999999999" hidden="1" x14ac:dyDescent="0.2"/>
    <row r="62814" ht="10.199999999999999" hidden="1" x14ac:dyDescent="0.2"/>
    <row r="62815" ht="10.199999999999999" hidden="1" x14ac:dyDescent="0.2"/>
    <row r="62816" ht="10.199999999999999" hidden="1" x14ac:dyDescent="0.2"/>
    <row r="62817" ht="10.199999999999999" hidden="1" x14ac:dyDescent="0.2"/>
    <row r="62818" ht="10.199999999999999" hidden="1" x14ac:dyDescent="0.2"/>
    <row r="62819" ht="10.199999999999999" hidden="1" x14ac:dyDescent="0.2"/>
    <row r="62820" ht="10.199999999999999" hidden="1" x14ac:dyDescent="0.2"/>
    <row r="62821" ht="10.199999999999999" hidden="1" x14ac:dyDescent="0.2"/>
    <row r="62822" ht="10.199999999999999" hidden="1" x14ac:dyDescent="0.2"/>
    <row r="62823" ht="10.199999999999999" hidden="1" x14ac:dyDescent="0.2"/>
    <row r="62824" ht="10.199999999999999" hidden="1" x14ac:dyDescent="0.2"/>
    <row r="62825" ht="10.199999999999999" hidden="1" x14ac:dyDescent="0.2"/>
    <row r="62826" ht="10.199999999999999" hidden="1" x14ac:dyDescent="0.2"/>
    <row r="62827" ht="10.199999999999999" hidden="1" x14ac:dyDescent="0.2"/>
    <row r="62828" ht="10.199999999999999" hidden="1" x14ac:dyDescent="0.2"/>
    <row r="62829" ht="10.199999999999999" hidden="1" x14ac:dyDescent="0.2"/>
    <row r="62830" ht="10.199999999999999" hidden="1" x14ac:dyDescent="0.2"/>
    <row r="62831" ht="10.199999999999999" hidden="1" x14ac:dyDescent="0.2"/>
    <row r="62832" ht="10.199999999999999" hidden="1" x14ac:dyDescent="0.2"/>
    <row r="62833" ht="10.199999999999999" hidden="1" x14ac:dyDescent="0.2"/>
    <row r="62834" ht="10.199999999999999" hidden="1" x14ac:dyDescent="0.2"/>
    <row r="62835" ht="10.199999999999999" hidden="1" x14ac:dyDescent="0.2"/>
    <row r="62836" ht="10.199999999999999" hidden="1" x14ac:dyDescent="0.2"/>
    <row r="62837" ht="10.199999999999999" hidden="1" x14ac:dyDescent="0.2"/>
    <row r="62838" ht="10.199999999999999" hidden="1" x14ac:dyDescent="0.2"/>
    <row r="62839" ht="10.199999999999999" hidden="1" x14ac:dyDescent="0.2"/>
    <row r="62840" ht="10.199999999999999" hidden="1" x14ac:dyDescent="0.2"/>
    <row r="62841" ht="10.199999999999999" hidden="1" x14ac:dyDescent="0.2"/>
    <row r="62842" ht="10.199999999999999" hidden="1" x14ac:dyDescent="0.2"/>
    <row r="62843" ht="10.199999999999999" hidden="1" x14ac:dyDescent="0.2"/>
    <row r="62844" ht="10.199999999999999" hidden="1" x14ac:dyDescent="0.2"/>
    <row r="62845" ht="10.199999999999999" hidden="1" x14ac:dyDescent="0.2"/>
    <row r="62846" ht="10.199999999999999" hidden="1" x14ac:dyDescent="0.2"/>
    <row r="62847" ht="10.199999999999999" hidden="1" x14ac:dyDescent="0.2"/>
    <row r="62848" ht="10.199999999999999" hidden="1" x14ac:dyDescent="0.2"/>
    <row r="62849" ht="10.199999999999999" hidden="1" x14ac:dyDescent="0.2"/>
    <row r="62850" ht="10.199999999999999" hidden="1" x14ac:dyDescent="0.2"/>
    <row r="62851" ht="10.199999999999999" hidden="1" x14ac:dyDescent="0.2"/>
    <row r="62852" ht="10.199999999999999" hidden="1" x14ac:dyDescent="0.2"/>
    <row r="62853" ht="10.199999999999999" hidden="1" x14ac:dyDescent="0.2"/>
    <row r="62854" ht="10.199999999999999" hidden="1" x14ac:dyDescent="0.2"/>
    <row r="62855" ht="10.199999999999999" hidden="1" x14ac:dyDescent="0.2"/>
    <row r="62856" ht="10.199999999999999" hidden="1" x14ac:dyDescent="0.2"/>
    <row r="62857" ht="10.199999999999999" hidden="1" x14ac:dyDescent="0.2"/>
    <row r="62858" ht="10.199999999999999" hidden="1" x14ac:dyDescent="0.2"/>
    <row r="62859" ht="10.199999999999999" hidden="1" x14ac:dyDescent="0.2"/>
    <row r="62860" ht="10.199999999999999" hidden="1" x14ac:dyDescent="0.2"/>
    <row r="62861" ht="10.199999999999999" hidden="1" x14ac:dyDescent="0.2"/>
    <row r="62862" ht="10.199999999999999" hidden="1" x14ac:dyDescent="0.2"/>
    <row r="62863" ht="10.199999999999999" hidden="1" x14ac:dyDescent="0.2"/>
    <row r="62864" ht="10.199999999999999" hidden="1" x14ac:dyDescent="0.2"/>
    <row r="62865" ht="10.199999999999999" hidden="1" x14ac:dyDescent="0.2"/>
    <row r="62866" ht="10.199999999999999" hidden="1" x14ac:dyDescent="0.2"/>
    <row r="62867" ht="10.199999999999999" hidden="1" x14ac:dyDescent="0.2"/>
    <row r="62868" ht="10.199999999999999" hidden="1" x14ac:dyDescent="0.2"/>
    <row r="62869" ht="10.199999999999999" hidden="1" x14ac:dyDescent="0.2"/>
    <row r="62870" ht="10.199999999999999" hidden="1" x14ac:dyDescent="0.2"/>
    <row r="62871" ht="10.199999999999999" hidden="1" x14ac:dyDescent="0.2"/>
    <row r="62872" ht="10.199999999999999" hidden="1" x14ac:dyDescent="0.2"/>
    <row r="62873" ht="10.199999999999999" hidden="1" x14ac:dyDescent="0.2"/>
    <row r="62874" ht="10.199999999999999" hidden="1" x14ac:dyDescent="0.2"/>
    <row r="62875" ht="10.199999999999999" hidden="1" x14ac:dyDescent="0.2"/>
    <row r="62876" ht="10.199999999999999" hidden="1" x14ac:dyDescent="0.2"/>
    <row r="62877" ht="10.199999999999999" hidden="1" x14ac:dyDescent="0.2"/>
    <row r="62878" ht="10.199999999999999" hidden="1" x14ac:dyDescent="0.2"/>
    <row r="62879" ht="10.199999999999999" hidden="1" x14ac:dyDescent="0.2"/>
    <row r="62880" ht="10.199999999999999" hidden="1" x14ac:dyDescent="0.2"/>
    <row r="62881" ht="10.199999999999999" hidden="1" x14ac:dyDescent="0.2"/>
    <row r="62882" ht="10.199999999999999" hidden="1" x14ac:dyDescent="0.2"/>
    <row r="62883" ht="10.199999999999999" hidden="1" x14ac:dyDescent="0.2"/>
    <row r="62884" ht="10.199999999999999" hidden="1" x14ac:dyDescent="0.2"/>
    <row r="62885" ht="10.199999999999999" hidden="1" x14ac:dyDescent="0.2"/>
    <row r="62886" ht="10.199999999999999" hidden="1" x14ac:dyDescent="0.2"/>
    <row r="62887" ht="10.199999999999999" hidden="1" x14ac:dyDescent="0.2"/>
    <row r="62888" ht="10.199999999999999" hidden="1" x14ac:dyDescent="0.2"/>
    <row r="62889" ht="10.199999999999999" hidden="1" x14ac:dyDescent="0.2"/>
    <row r="62890" ht="10.199999999999999" hidden="1" x14ac:dyDescent="0.2"/>
    <row r="62891" ht="10.199999999999999" hidden="1" x14ac:dyDescent="0.2"/>
    <row r="62892" ht="10.199999999999999" hidden="1" x14ac:dyDescent="0.2"/>
    <row r="62893" ht="10.199999999999999" hidden="1" x14ac:dyDescent="0.2"/>
    <row r="62894" ht="10.199999999999999" hidden="1" x14ac:dyDescent="0.2"/>
    <row r="62895" ht="10.199999999999999" hidden="1" x14ac:dyDescent="0.2"/>
    <row r="62896" ht="10.199999999999999" hidden="1" x14ac:dyDescent="0.2"/>
    <row r="62897" ht="10.199999999999999" hidden="1" x14ac:dyDescent="0.2"/>
    <row r="62898" ht="10.199999999999999" hidden="1" x14ac:dyDescent="0.2"/>
    <row r="62899" ht="10.199999999999999" hidden="1" x14ac:dyDescent="0.2"/>
    <row r="62900" ht="10.199999999999999" hidden="1" x14ac:dyDescent="0.2"/>
    <row r="62901" ht="10.199999999999999" hidden="1" x14ac:dyDescent="0.2"/>
    <row r="62902" ht="10.199999999999999" hidden="1" x14ac:dyDescent="0.2"/>
    <row r="62903" ht="10.199999999999999" hidden="1" x14ac:dyDescent="0.2"/>
    <row r="62904" ht="10.199999999999999" hidden="1" x14ac:dyDescent="0.2"/>
    <row r="62905" ht="10.199999999999999" hidden="1" x14ac:dyDescent="0.2"/>
    <row r="62906" ht="10.199999999999999" hidden="1" x14ac:dyDescent="0.2"/>
    <row r="62907" ht="10.199999999999999" hidden="1" x14ac:dyDescent="0.2"/>
    <row r="62908" ht="10.199999999999999" hidden="1" x14ac:dyDescent="0.2"/>
    <row r="62909" ht="10.199999999999999" hidden="1" x14ac:dyDescent="0.2"/>
    <row r="62910" ht="10.199999999999999" hidden="1" x14ac:dyDescent="0.2"/>
    <row r="62911" ht="10.199999999999999" hidden="1" x14ac:dyDescent="0.2"/>
    <row r="62912" ht="10.199999999999999" hidden="1" x14ac:dyDescent="0.2"/>
    <row r="62913" ht="10.199999999999999" hidden="1" x14ac:dyDescent="0.2"/>
    <row r="62914" ht="10.199999999999999" hidden="1" x14ac:dyDescent="0.2"/>
    <row r="62915" ht="10.199999999999999" hidden="1" x14ac:dyDescent="0.2"/>
    <row r="62916" ht="10.199999999999999" hidden="1" x14ac:dyDescent="0.2"/>
    <row r="62917" ht="10.199999999999999" hidden="1" x14ac:dyDescent="0.2"/>
    <row r="62918" ht="10.199999999999999" hidden="1" x14ac:dyDescent="0.2"/>
    <row r="62919" ht="10.199999999999999" hidden="1" x14ac:dyDescent="0.2"/>
    <row r="62920" ht="10.199999999999999" hidden="1" x14ac:dyDescent="0.2"/>
    <row r="62921" ht="10.199999999999999" hidden="1" x14ac:dyDescent="0.2"/>
    <row r="62922" ht="10.199999999999999" hidden="1" x14ac:dyDescent="0.2"/>
    <row r="62923" ht="10.199999999999999" hidden="1" x14ac:dyDescent="0.2"/>
    <row r="62924" ht="10.199999999999999" hidden="1" x14ac:dyDescent="0.2"/>
    <row r="62925" ht="10.199999999999999" hidden="1" x14ac:dyDescent="0.2"/>
    <row r="62926" ht="10.199999999999999" hidden="1" x14ac:dyDescent="0.2"/>
    <row r="62927" ht="10.199999999999999" hidden="1" x14ac:dyDescent="0.2"/>
    <row r="62928" ht="10.199999999999999" hidden="1" x14ac:dyDescent="0.2"/>
    <row r="62929" ht="10.199999999999999" hidden="1" x14ac:dyDescent="0.2"/>
    <row r="62930" ht="10.199999999999999" hidden="1" x14ac:dyDescent="0.2"/>
    <row r="62931" ht="10.199999999999999" hidden="1" x14ac:dyDescent="0.2"/>
    <row r="62932" ht="10.199999999999999" hidden="1" x14ac:dyDescent="0.2"/>
    <row r="62933" ht="10.199999999999999" hidden="1" x14ac:dyDescent="0.2"/>
    <row r="62934" ht="10.199999999999999" hidden="1" x14ac:dyDescent="0.2"/>
    <row r="62935" ht="10.199999999999999" hidden="1" x14ac:dyDescent="0.2"/>
    <row r="62936" ht="10.199999999999999" hidden="1" x14ac:dyDescent="0.2"/>
    <row r="62937" ht="10.199999999999999" hidden="1" x14ac:dyDescent="0.2"/>
    <row r="62938" ht="10.199999999999999" hidden="1" x14ac:dyDescent="0.2"/>
    <row r="62939" ht="10.199999999999999" hidden="1" x14ac:dyDescent="0.2"/>
    <row r="62940" ht="10.199999999999999" hidden="1" x14ac:dyDescent="0.2"/>
    <row r="62941" ht="10.199999999999999" hidden="1" x14ac:dyDescent="0.2"/>
    <row r="62942" ht="10.199999999999999" hidden="1" x14ac:dyDescent="0.2"/>
    <row r="62943" ht="10.199999999999999" hidden="1" x14ac:dyDescent="0.2"/>
    <row r="62944" ht="10.199999999999999" hidden="1" x14ac:dyDescent="0.2"/>
    <row r="62945" ht="10.199999999999999" hidden="1" x14ac:dyDescent="0.2"/>
    <row r="62946" ht="10.199999999999999" hidden="1" x14ac:dyDescent="0.2"/>
    <row r="62947" ht="10.199999999999999" hidden="1" x14ac:dyDescent="0.2"/>
    <row r="62948" ht="10.199999999999999" hidden="1" x14ac:dyDescent="0.2"/>
    <row r="62949" ht="10.199999999999999" hidden="1" x14ac:dyDescent="0.2"/>
    <row r="62950" ht="10.199999999999999" hidden="1" x14ac:dyDescent="0.2"/>
    <row r="62951" ht="10.199999999999999" hidden="1" x14ac:dyDescent="0.2"/>
    <row r="62952" ht="10.199999999999999" hidden="1" x14ac:dyDescent="0.2"/>
    <row r="62953" ht="10.199999999999999" hidden="1" x14ac:dyDescent="0.2"/>
    <row r="62954" ht="10.199999999999999" hidden="1" x14ac:dyDescent="0.2"/>
    <row r="62955" ht="10.199999999999999" hidden="1" x14ac:dyDescent="0.2"/>
    <row r="62956" ht="10.199999999999999" hidden="1" x14ac:dyDescent="0.2"/>
    <row r="62957" ht="10.199999999999999" hidden="1" x14ac:dyDescent="0.2"/>
    <row r="62958" ht="10.199999999999999" hidden="1" x14ac:dyDescent="0.2"/>
    <row r="62959" ht="10.199999999999999" hidden="1" x14ac:dyDescent="0.2"/>
    <row r="62960" ht="10.199999999999999" hidden="1" x14ac:dyDescent="0.2"/>
    <row r="62961" ht="10.199999999999999" hidden="1" x14ac:dyDescent="0.2"/>
    <row r="62962" ht="10.199999999999999" hidden="1" x14ac:dyDescent="0.2"/>
    <row r="62963" ht="10.199999999999999" hidden="1" x14ac:dyDescent="0.2"/>
    <row r="62964" ht="10.199999999999999" hidden="1" x14ac:dyDescent="0.2"/>
    <row r="62965" ht="10.199999999999999" hidden="1" x14ac:dyDescent="0.2"/>
    <row r="62966" ht="10.199999999999999" hidden="1" x14ac:dyDescent="0.2"/>
    <row r="62967" ht="10.199999999999999" hidden="1" x14ac:dyDescent="0.2"/>
    <row r="62968" ht="10.199999999999999" hidden="1" x14ac:dyDescent="0.2"/>
    <row r="62969" ht="10.199999999999999" hidden="1" x14ac:dyDescent="0.2"/>
    <row r="62970" ht="10.199999999999999" hidden="1" x14ac:dyDescent="0.2"/>
    <row r="62971" ht="10.199999999999999" hidden="1" x14ac:dyDescent="0.2"/>
    <row r="62972" ht="10.199999999999999" hidden="1" x14ac:dyDescent="0.2"/>
    <row r="62973" ht="10.199999999999999" hidden="1" x14ac:dyDescent="0.2"/>
    <row r="62974" ht="10.199999999999999" hidden="1" x14ac:dyDescent="0.2"/>
    <row r="62975" ht="10.199999999999999" hidden="1" x14ac:dyDescent="0.2"/>
    <row r="62976" ht="10.199999999999999" hidden="1" x14ac:dyDescent="0.2"/>
    <row r="62977" ht="10.199999999999999" hidden="1" x14ac:dyDescent="0.2"/>
    <row r="62978" ht="10.199999999999999" hidden="1" x14ac:dyDescent="0.2"/>
    <row r="62979" ht="10.199999999999999" hidden="1" x14ac:dyDescent="0.2"/>
    <row r="62980" ht="10.199999999999999" hidden="1" x14ac:dyDescent="0.2"/>
    <row r="62981" ht="10.199999999999999" hidden="1" x14ac:dyDescent="0.2"/>
    <row r="62982" ht="10.199999999999999" hidden="1" x14ac:dyDescent="0.2"/>
    <row r="62983" ht="10.199999999999999" hidden="1" x14ac:dyDescent="0.2"/>
    <row r="62984" ht="10.199999999999999" hidden="1" x14ac:dyDescent="0.2"/>
    <row r="62985" ht="10.199999999999999" hidden="1" x14ac:dyDescent="0.2"/>
    <row r="62986" ht="10.199999999999999" hidden="1" x14ac:dyDescent="0.2"/>
    <row r="62987" ht="10.199999999999999" hidden="1" x14ac:dyDescent="0.2"/>
    <row r="62988" ht="10.199999999999999" hidden="1" x14ac:dyDescent="0.2"/>
    <row r="62989" ht="10.199999999999999" hidden="1" x14ac:dyDescent="0.2"/>
    <row r="62990" ht="10.199999999999999" hidden="1" x14ac:dyDescent="0.2"/>
    <row r="62991" ht="10.199999999999999" hidden="1" x14ac:dyDescent="0.2"/>
    <row r="62992" ht="10.199999999999999" hidden="1" x14ac:dyDescent="0.2"/>
    <row r="62993" ht="10.199999999999999" hidden="1" x14ac:dyDescent="0.2"/>
    <row r="62994" ht="10.199999999999999" hidden="1" x14ac:dyDescent="0.2"/>
    <row r="62995" ht="10.199999999999999" hidden="1" x14ac:dyDescent="0.2"/>
    <row r="62996" ht="10.199999999999999" hidden="1" x14ac:dyDescent="0.2"/>
    <row r="62997" ht="10.199999999999999" hidden="1" x14ac:dyDescent="0.2"/>
    <row r="62998" ht="10.199999999999999" hidden="1" x14ac:dyDescent="0.2"/>
    <row r="62999" ht="10.199999999999999" hidden="1" x14ac:dyDescent="0.2"/>
    <row r="63000" ht="10.199999999999999" hidden="1" x14ac:dyDescent="0.2"/>
    <row r="63001" ht="10.199999999999999" hidden="1" x14ac:dyDescent="0.2"/>
    <row r="63002" ht="10.199999999999999" hidden="1" x14ac:dyDescent="0.2"/>
    <row r="63003" ht="10.199999999999999" hidden="1" x14ac:dyDescent="0.2"/>
    <row r="63004" ht="10.199999999999999" hidden="1" x14ac:dyDescent="0.2"/>
    <row r="63005" ht="10.199999999999999" hidden="1" x14ac:dyDescent="0.2"/>
    <row r="63006" ht="10.199999999999999" hidden="1" x14ac:dyDescent="0.2"/>
    <row r="63007" ht="10.199999999999999" hidden="1" x14ac:dyDescent="0.2"/>
    <row r="63008" ht="10.199999999999999" hidden="1" x14ac:dyDescent="0.2"/>
    <row r="63009" ht="10.199999999999999" hidden="1" x14ac:dyDescent="0.2"/>
    <row r="63010" ht="10.199999999999999" hidden="1" x14ac:dyDescent="0.2"/>
    <row r="63011" ht="10.199999999999999" hidden="1" x14ac:dyDescent="0.2"/>
    <row r="63012" ht="10.199999999999999" hidden="1" x14ac:dyDescent="0.2"/>
    <row r="63013" ht="10.199999999999999" hidden="1" x14ac:dyDescent="0.2"/>
    <row r="63014" ht="10.199999999999999" hidden="1" x14ac:dyDescent="0.2"/>
    <row r="63015" ht="10.199999999999999" hidden="1" x14ac:dyDescent="0.2"/>
    <row r="63016" ht="10.199999999999999" hidden="1" x14ac:dyDescent="0.2"/>
    <row r="63017" ht="10.199999999999999" hidden="1" x14ac:dyDescent="0.2"/>
    <row r="63018" ht="10.199999999999999" hidden="1" x14ac:dyDescent="0.2"/>
    <row r="63019" ht="10.199999999999999" hidden="1" x14ac:dyDescent="0.2"/>
    <row r="63020" ht="10.199999999999999" hidden="1" x14ac:dyDescent="0.2"/>
    <row r="63021" ht="10.199999999999999" hidden="1" x14ac:dyDescent="0.2"/>
    <row r="63022" ht="10.199999999999999" hidden="1" x14ac:dyDescent="0.2"/>
    <row r="63023" ht="10.199999999999999" hidden="1" x14ac:dyDescent="0.2"/>
    <row r="63024" ht="10.199999999999999" hidden="1" x14ac:dyDescent="0.2"/>
    <row r="63025" ht="10.199999999999999" hidden="1" x14ac:dyDescent="0.2"/>
    <row r="63026" ht="10.199999999999999" hidden="1" x14ac:dyDescent="0.2"/>
    <row r="63027" ht="10.199999999999999" hidden="1" x14ac:dyDescent="0.2"/>
    <row r="63028" ht="10.199999999999999" hidden="1" x14ac:dyDescent="0.2"/>
    <row r="63029" ht="10.199999999999999" hidden="1" x14ac:dyDescent="0.2"/>
    <row r="63030" ht="10.199999999999999" hidden="1" x14ac:dyDescent="0.2"/>
    <row r="63031" ht="10.199999999999999" hidden="1" x14ac:dyDescent="0.2"/>
    <row r="63032" ht="10.199999999999999" hidden="1" x14ac:dyDescent="0.2"/>
    <row r="63033" ht="10.199999999999999" hidden="1" x14ac:dyDescent="0.2"/>
    <row r="63034" ht="10.199999999999999" hidden="1" x14ac:dyDescent="0.2"/>
    <row r="63035" ht="10.199999999999999" hidden="1" x14ac:dyDescent="0.2"/>
    <row r="63036" ht="10.199999999999999" hidden="1" x14ac:dyDescent="0.2"/>
    <row r="63037" ht="10.199999999999999" hidden="1" x14ac:dyDescent="0.2"/>
    <row r="63038" ht="10.199999999999999" hidden="1" x14ac:dyDescent="0.2"/>
    <row r="63039" ht="10.199999999999999" hidden="1" x14ac:dyDescent="0.2"/>
    <row r="63040" ht="10.199999999999999" hidden="1" x14ac:dyDescent="0.2"/>
    <row r="63041" ht="10.199999999999999" hidden="1" x14ac:dyDescent="0.2"/>
    <row r="63042" ht="10.199999999999999" hidden="1" x14ac:dyDescent="0.2"/>
    <row r="63043" ht="10.199999999999999" hidden="1" x14ac:dyDescent="0.2"/>
    <row r="63044" ht="10.199999999999999" hidden="1" x14ac:dyDescent="0.2"/>
    <row r="63045" ht="10.199999999999999" hidden="1" x14ac:dyDescent="0.2"/>
    <row r="63046" ht="10.199999999999999" hidden="1" x14ac:dyDescent="0.2"/>
    <row r="63047" ht="10.199999999999999" hidden="1" x14ac:dyDescent="0.2"/>
    <row r="63048" ht="10.199999999999999" hidden="1" x14ac:dyDescent="0.2"/>
    <row r="63049" ht="10.199999999999999" hidden="1" x14ac:dyDescent="0.2"/>
    <row r="63050" ht="10.199999999999999" hidden="1" x14ac:dyDescent="0.2"/>
    <row r="63051" ht="10.199999999999999" hidden="1" x14ac:dyDescent="0.2"/>
    <row r="63052" ht="10.199999999999999" hidden="1" x14ac:dyDescent="0.2"/>
    <row r="63053" ht="10.199999999999999" hidden="1" x14ac:dyDescent="0.2"/>
    <row r="63054" ht="10.199999999999999" hidden="1" x14ac:dyDescent="0.2"/>
    <row r="63055" ht="10.199999999999999" hidden="1" x14ac:dyDescent="0.2"/>
    <row r="63056" ht="10.199999999999999" hidden="1" x14ac:dyDescent="0.2"/>
    <row r="63057" ht="10.199999999999999" hidden="1" x14ac:dyDescent="0.2"/>
    <row r="63058" ht="10.199999999999999" hidden="1" x14ac:dyDescent="0.2"/>
    <row r="63059" ht="10.199999999999999" hidden="1" x14ac:dyDescent="0.2"/>
    <row r="63060" ht="10.199999999999999" hidden="1" x14ac:dyDescent="0.2"/>
    <row r="63061" ht="10.199999999999999" hidden="1" x14ac:dyDescent="0.2"/>
    <row r="63062" ht="10.199999999999999" hidden="1" x14ac:dyDescent="0.2"/>
    <row r="63063" ht="10.199999999999999" hidden="1" x14ac:dyDescent="0.2"/>
    <row r="63064" ht="10.199999999999999" hidden="1" x14ac:dyDescent="0.2"/>
    <row r="63065" ht="10.199999999999999" hidden="1" x14ac:dyDescent="0.2"/>
    <row r="63066" ht="10.199999999999999" hidden="1" x14ac:dyDescent="0.2"/>
    <row r="63067" ht="10.199999999999999" hidden="1" x14ac:dyDescent="0.2"/>
    <row r="63068" ht="10.199999999999999" hidden="1" x14ac:dyDescent="0.2"/>
    <row r="63069" ht="10.199999999999999" hidden="1" x14ac:dyDescent="0.2"/>
    <row r="63070" ht="10.199999999999999" hidden="1" x14ac:dyDescent="0.2"/>
    <row r="63071" ht="10.199999999999999" hidden="1" x14ac:dyDescent="0.2"/>
    <row r="63072" ht="10.199999999999999" hidden="1" x14ac:dyDescent="0.2"/>
    <row r="63073" ht="10.199999999999999" hidden="1" x14ac:dyDescent="0.2"/>
    <row r="63074" ht="10.199999999999999" hidden="1" x14ac:dyDescent="0.2"/>
    <row r="63075" ht="10.199999999999999" hidden="1" x14ac:dyDescent="0.2"/>
    <row r="63076" ht="10.199999999999999" hidden="1" x14ac:dyDescent="0.2"/>
    <row r="63077" ht="10.199999999999999" hidden="1" x14ac:dyDescent="0.2"/>
    <row r="63078" ht="10.199999999999999" hidden="1" x14ac:dyDescent="0.2"/>
    <row r="63079" ht="10.199999999999999" hidden="1" x14ac:dyDescent="0.2"/>
    <row r="63080" ht="10.199999999999999" hidden="1" x14ac:dyDescent="0.2"/>
    <row r="63081" ht="10.199999999999999" hidden="1" x14ac:dyDescent="0.2"/>
    <row r="63082" ht="10.199999999999999" hidden="1" x14ac:dyDescent="0.2"/>
    <row r="63083" ht="10.199999999999999" hidden="1" x14ac:dyDescent="0.2"/>
    <row r="63084" ht="10.199999999999999" hidden="1" x14ac:dyDescent="0.2"/>
    <row r="63085" ht="10.199999999999999" hidden="1" x14ac:dyDescent="0.2"/>
    <row r="63086" ht="10.199999999999999" hidden="1" x14ac:dyDescent="0.2"/>
    <row r="63087" ht="10.199999999999999" hidden="1" x14ac:dyDescent="0.2"/>
    <row r="63088" ht="10.199999999999999" hidden="1" x14ac:dyDescent="0.2"/>
    <row r="63089" ht="10.199999999999999" hidden="1" x14ac:dyDescent="0.2"/>
    <row r="63090" ht="10.199999999999999" hidden="1" x14ac:dyDescent="0.2"/>
    <row r="63091" ht="10.199999999999999" hidden="1" x14ac:dyDescent="0.2"/>
    <row r="63092" ht="10.199999999999999" hidden="1" x14ac:dyDescent="0.2"/>
    <row r="63093" ht="10.199999999999999" hidden="1" x14ac:dyDescent="0.2"/>
    <row r="63094" ht="10.199999999999999" hidden="1" x14ac:dyDescent="0.2"/>
    <row r="63095" ht="10.199999999999999" hidden="1" x14ac:dyDescent="0.2"/>
    <row r="63096" ht="10.199999999999999" hidden="1" x14ac:dyDescent="0.2"/>
    <row r="63097" ht="10.199999999999999" hidden="1" x14ac:dyDescent="0.2"/>
    <row r="63098" ht="10.199999999999999" hidden="1" x14ac:dyDescent="0.2"/>
    <row r="63099" ht="10.199999999999999" hidden="1" x14ac:dyDescent="0.2"/>
    <row r="63100" ht="10.199999999999999" hidden="1" x14ac:dyDescent="0.2"/>
    <row r="63101" ht="10.199999999999999" hidden="1" x14ac:dyDescent="0.2"/>
    <row r="63102" ht="10.199999999999999" hidden="1" x14ac:dyDescent="0.2"/>
    <row r="63103" ht="10.199999999999999" hidden="1" x14ac:dyDescent="0.2"/>
    <row r="63104" ht="10.199999999999999" hidden="1" x14ac:dyDescent="0.2"/>
    <row r="63105" ht="10.199999999999999" hidden="1" x14ac:dyDescent="0.2"/>
    <row r="63106" ht="10.199999999999999" hidden="1" x14ac:dyDescent="0.2"/>
    <row r="63107" ht="10.199999999999999" hidden="1" x14ac:dyDescent="0.2"/>
    <row r="63108" ht="10.199999999999999" hidden="1" x14ac:dyDescent="0.2"/>
    <row r="63109" ht="10.199999999999999" hidden="1" x14ac:dyDescent="0.2"/>
    <row r="63110" ht="10.199999999999999" hidden="1" x14ac:dyDescent="0.2"/>
    <row r="63111" ht="10.199999999999999" hidden="1" x14ac:dyDescent="0.2"/>
    <row r="63112" ht="10.199999999999999" hidden="1" x14ac:dyDescent="0.2"/>
    <row r="63113" ht="10.199999999999999" hidden="1" x14ac:dyDescent="0.2"/>
    <row r="63114" ht="10.199999999999999" hidden="1" x14ac:dyDescent="0.2"/>
    <row r="63115" ht="10.199999999999999" hidden="1" x14ac:dyDescent="0.2"/>
    <row r="63116" ht="10.199999999999999" hidden="1" x14ac:dyDescent="0.2"/>
    <row r="63117" ht="10.199999999999999" hidden="1" x14ac:dyDescent="0.2"/>
    <row r="63118" ht="10.199999999999999" hidden="1" x14ac:dyDescent="0.2"/>
    <row r="63119" ht="10.199999999999999" hidden="1" x14ac:dyDescent="0.2"/>
    <row r="63120" ht="10.199999999999999" hidden="1" x14ac:dyDescent="0.2"/>
    <row r="63121" ht="10.199999999999999" hidden="1" x14ac:dyDescent="0.2"/>
    <row r="63122" ht="10.199999999999999" hidden="1" x14ac:dyDescent="0.2"/>
    <row r="63123" ht="10.199999999999999" hidden="1" x14ac:dyDescent="0.2"/>
    <row r="63124" ht="10.199999999999999" hidden="1" x14ac:dyDescent="0.2"/>
    <row r="63125" ht="10.199999999999999" hidden="1" x14ac:dyDescent="0.2"/>
    <row r="63126" ht="10.199999999999999" hidden="1" x14ac:dyDescent="0.2"/>
    <row r="63127" ht="10.199999999999999" hidden="1" x14ac:dyDescent="0.2"/>
    <row r="63128" ht="10.199999999999999" hidden="1" x14ac:dyDescent="0.2"/>
    <row r="63129" ht="10.199999999999999" hidden="1" x14ac:dyDescent="0.2"/>
    <row r="63130" ht="10.199999999999999" hidden="1" x14ac:dyDescent="0.2"/>
    <row r="63131" ht="10.199999999999999" hidden="1" x14ac:dyDescent="0.2"/>
    <row r="63132" ht="10.199999999999999" hidden="1" x14ac:dyDescent="0.2"/>
    <row r="63133" ht="10.199999999999999" hidden="1" x14ac:dyDescent="0.2"/>
    <row r="63134" ht="10.199999999999999" hidden="1" x14ac:dyDescent="0.2"/>
    <row r="63135" ht="10.199999999999999" hidden="1" x14ac:dyDescent="0.2"/>
    <row r="63136" ht="10.199999999999999" hidden="1" x14ac:dyDescent="0.2"/>
    <row r="63137" ht="10.199999999999999" hidden="1" x14ac:dyDescent="0.2"/>
    <row r="63138" ht="10.199999999999999" hidden="1" x14ac:dyDescent="0.2"/>
    <row r="63139" ht="10.199999999999999" hidden="1" x14ac:dyDescent="0.2"/>
    <row r="63140" ht="10.199999999999999" hidden="1" x14ac:dyDescent="0.2"/>
    <row r="63141" ht="10.199999999999999" hidden="1" x14ac:dyDescent="0.2"/>
    <row r="63142" ht="10.199999999999999" hidden="1" x14ac:dyDescent="0.2"/>
    <row r="63143" ht="10.199999999999999" hidden="1" x14ac:dyDescent="0.2"/>
    <row r="63144" ht="10.199999999999999" hidden="1" x14ac:dyDescent="0.2"/>
    <row r="63145" ht="10.199999999999999" hidden="1" x14ac:dyDescent="0.2"/>
    <row r="63146" ht="10.199999999999999" hidden="1" x14ac:dyDescent="0.2"/>
    <row r="63147" ht="10.199999999999999" hidden="1" x14ac:dyDescent="0.2"/>
    <row r="63148" ht="10.199999999999999" hidden="1" x14ac:dyDescent="0.2"/>
    <row r="63149" ht="10.199999999999999" hidden="1" x14ac:dyDescent="0.2"/>
    <row r="63150" ht="10.199999999999999" hidden="1" x14ac:dyDescent="0.2"/>
    <row r="63151" ht="10.199999999999999" hidden="1" x14ac:dyDescent="0.2"/>
    <row r="63152" ht="10.199999999999999" hidden="1" x14ac:dyDescent="0.2"/>
    <row r="63153" ht="10.199999999999999" hidden="1" x14ac:dyDescent="0.2"/>
    <row r="63154" ht="10.199999999999999" hidden="1" x14ac:dyDescent="0.2"/>
    <row r="63155" ht="10.199999999999999" hidden="1" x14ac:dyDescent="0.2"/>
    <row r="63156" ht="10.199999999999999" hidden="1" x14ac:dyDescent="0.2"/>
    <row r="63157" ht="10.199999999999999" hidden="1" x14ac:dyDescent="0.2"/>
    <row r="63158" ht="10.199999999999999" hidden="1" x14ac:dyDescent="0.2"/>
    <row r="63159" ht="10.199999999999999" hidden="1" x14ac:dyDescent="0.2"/>
    <row r="63160" ht="10.199999999999999" hidden="1" x14ac:dyDescent="0.2"/>
    <row r="63161" ht="10.199999999999999" hidden="1" x14ac:dyDescent="0.2"/>
    <row r="63162" ht="10.199999999999999" hidden="1" x14ac:dyDescent="0.2"/>
    <row r="63163" ht="10.199999999999999" hidden="1" x14ac:dyDescent="0.2"/>
    <row r="63164" ht="10.199999999999999" hidden="1" x14ac:dyDescent="0.2"/>
    <row r="63165" ht="10.199999999999999" hidden="1" x14ac:dyDescent="0.2"/>
    <row r="63166" ht="10.199999999999999" hidden="1" x14ac:dyDescent="0.2"/>
    <row r="63167" ht="10.199999999999999" hidden="1" x14ac:dyDescent="0.2"/>
    <row r="63168" ht="10.199999999999999" hidden="1" x14ac:dyDescent="0.2"/>
    <row r="63169" ht="10.199999999999999" hidden="1" x14ac:dyDescent="0.2"/>
    <row r="63170" ht="10.199999999999999" hidden="1" x14ac:dyDescent="0.2"/>
    <row r="63171" ht="10.199999999999999" hidden="1" x14ac:dyDescent="0.2"/>
    <row r="63172" ht="10.199999999999999" hidden="1" x14ac:dyDescent="0.2"/>
    <row r="63173" ht="10.199999999999999" hidden="1" x14ac:dyDescent="0.2"/>
    <row r="63174" ht="10.199999999999999" hidden="1" x14ac:dyDescent="0.2"/>
    <row r="63175" ht="10.199999999999999" hidden="1" x14ac:dyDescent="0.2"/>
    <row r="63176" ht="10.199999999999999" hidden="1" x14ac:dyDescent="0.2"/>
    <row r="63177" ht="10.199999999999999" hidden="1" x14ac:dyDescent="0.2"/>
    <row r="63178" ht="10.199999999999999" hidden="1" x14ac:dyDescent="0.2"/>
    <row r="63179" ht="10.199999999999999" hidden="1" x14ac:dyDescent="0.2"/>
    <row r="63180" ht="10.199999999999999" hidden="1" x14ac:dyDescent="0.2"/>
    <row r="63181" ht="10.199999999999999" hidden="1" x14ac:dyDescent="0.2"/>
    <row r="63182" ht="10.199999999999999" hidden="1" x14ac:dyDescent="0.2"/>
    <row r="63183" ht="10.199999999999999" hidden="1" x14ac:dyDescent="0.2"/>
    <row r="63184" ht="10.199999999999999" hidden="1" x14ac:dyDescent="0.2"/>
    <row r="63185" ht="10.199999999999999" hidden="1" x14ac:dyDescent="0.2"/>
    <row r="63186" ht="10.199999999999999" hidden="1" x14ac:dyDescent="0.2"/>
    <row r="63187" ht="10.199999999999999" hidden="1" x14ac:dyDescent="0.2"/>
    <row r="63188" ht="10.199999999999999" hidden="1" x14ac:dyDescent="0.2"/>
    <row r="63189" ht="10.199999999999999" hidden="1" x14ac:dyDescent="0.2"/>
    <row r="63190" ht="10.199999999999999" hidden="1" x14ac:dyDescent="0.2"/>
    <row r="63191" ht="10.199999999999999" hidden="1" x14ac:dyDescent="0.2"/>
    <row r="63192" ht="10.199999999999999" hidden="1" x14ac:dyDescent="0.2"/>
    <row r="63193" ht="10.199999999999999" hidden="1" x14ac:dyDescent="0.2"/>
    <row r="63194" ht="10.199999999999999" hidden="1" x14ac:dyDescent="0.2"/>
    <row r="63195" ht="10.199999999999999" hidden="1" x14ac:dyDescent="0.2"/>
    <row r="63196" ht="10.199999999999999" hidden="1" x14ac:dyDescent="0.2"/>
    <row r="63197" ht="10.199999999999999" hidden="1" x14ac:dyDescent="0.2"/>
    <row r="63198" ht="10.199999999999999" hidden="1" x14ac:dyDescent="0.2"/>
    <row r="63199" ht="10.199999999999999" hidden="1" x14ac:dyDescent="0.2"/>
    <row r="63200" ht="10.199999999999999" hidden="1" x14ac:dyDescent="0.2"/>
    <row r="63201" ht="10.199999999999999" hidden="1" x14ac:dyDescent="0.2"/>
    <row r="63202" ht="10.199999999999999" hidden="1" x14ac:dyDescent="0.2"/>
    <row r="63203" ht="10.199999999999999" hidden="1" x14ac:dyDescent="0.2"/>
    <row r="63204" ht="10.199999999999999" hidden="1" x14ac:dyDescent="0.2"/>
    <row r="63205" ht="10.199999999999999" hidden="1" x14ac:dyDescent="0.2"/>
    <row r="63206" ht="10.199999999999999" hidden="1" x14ac:dyDescent="0.2"/>
    <row r="63207" ht="10.199999999999999" hidden="1" x14ac:dyDescent="0.2"/>
    <row r="63208" ht="10.199999999999999" hidden="1" x14ac:dyDescent="0.2"/>
    <row r="63209" ht="10.199999999999999" hidden="1" x14ac:dyDescent="0.2"/>
    <row r="63210" ht="10.199999999999999" hidden="1" x14ac:dyDescent="0.2"/>
    <row r="63211" ht="10.199999999999999" hidden="1" x14ac:dyDescent="0.2"/>
    <row r="63212" ht="10.199999999999999" hidden="1" x14ac:dyDescent="0.2"/>
    <row r="63213" ht="10.199999999999999" hidden="1" x14ac:dyDescent="0.2"/>
    <row r="63214" ht="10.199999999999999" hidden="1" x14ac:dyDescent="0.2"/>
    <row r="63215" ht="10.199999999999999" hidden="1" x14ac:dyDescent="0.2"/>
    <row r="63216" ht="10.199999999999999" hidden="1" x14ac:dyDescent="0.2"/>
    <row r="63217" ht="10.199999999999999" hidden="1" x14ac:dyDescent="0.2"/>
    <row r="63218" ht="10.199999999999999" hidden="1" x14ac:dyDescent="0.2"/>
    <row r="63219" ht="10.199999999999999" hidden="1" x14ac:dyDescent="0.2"/>
    <row r="63220" ht="10.199999999999999" hidden="1" x14ac:dyDescent="0.2"/>
    <row r="63221" ht="10.199999999999999" hidden="1" x14ac:dyDescent="0.2"/>
    <row r="63222" ht="10.199999999999999" hidden="1" x14ac:dyDescent="0.2"/>
    <row r="63223" ht="10.199999999999999" hidden="1" x14ac:dyDescent="0.2"/>
    <row r="63224" ht="10.199999999999999" hidden="1" x14ac:dyDescent="0.2"/>
    <row r="63225" ht="10.199999999999999" hidden="1" x14ac:dyDescent="0.2"/>
    <row r="63226" ht="10.199999999999999" hidden="1" x14ac:dyDescent="0.2"/>
    <row r="63227" ht="10.199999999999999" hidden="1" x14ac:dyDescent="0.2"/>
    <row r="63228" ht="10.199999999999999" hidden="1" x14ac:dyDescent="0.2"/>
    <row r="63229" ht="10.199999999999999" hidden="1" x14ac:dyDescent="0.2"/>
    <row r="63230" ht="10.199999999999999" hidden="1" x14ac:dyDescent="0.2"/>
    <row r="63231" ht="10.199999999999999" hidden="1" x14ac:dyDescent="0.2"/>
    <row r="63232" ht="10.199999999999999" hidden="1" x14ac:dyDescent="0.2"/>
    <row r="63233" ht="10.199999999999999" hidden="1" x14ac:dyDescent="0.2"/>
    <row r="63234" ht="10.199999999999999" hidden="1" x14ac:dyDescent="0.2"/>
    <row r="63235" ht="10.199999999999999" hidden="1" x14ac:dyDescent="0.2"/>
    <row r="63236" ht="10.199999999999999" hidden="1" x14ac:dyDescent="0.2"/>
    <row r="63237" ht="10.199999999999999" hidden="1" x14ac:dyDescent="0.2"/>
    <row r="63238" ht="10.199999999999999" hidden="1" x14ac:dyDescent="0.2"/>
    <row r="63239" ht="10.199999999999999" hidden="1" x14ac:dyDescent="0.2"/>
    <row r="63240" ht="10.199999999999999" hidden="1" x14ac:dyDescent="0.2"/>
    <row r="63241" ht="10.199999999999999" hidden="1" x14ac:dyDescent="0.2"/>
    <row r="63242" ht="10.199999999999999" hidden="1" x14ac:dyDescent="0.2"/>
    <row r="63243" ht="10.199999999999999" hidden="1" x14ac:dyDescent="0.2"/>
    <row r="63244" ht="10.199999999999999" hidden="1" x14ac:dyDescent="0.2"/>
    <row r="63245" ht="10.199999999999999" hidden="1" x14ac:dyDescent="0.2"/>
    <row r="63246" ht="10.199999999999999" hidden="1" x14ac:dyDescent="0.2"/>
    <row r="63247" ht="10.199999999999999" hidden="1" x14ac:dyDescent="0.2"/>
    <row r="63248" ht="10.199999999999999" hidden="1" x14ac:dyDescent="0.2"/>
    <row r="63249" ht="10.199999999999999" hidden="1" x14ac:dyDescent="0.2"/>
    <row r="63250" ht="10.199999999999999" hidden="1" x14ac:dyDescent="0.2"/>
    <row r="63251" ht="10.199999999999999" hidden="1" x14ac:dyDescent="0.2"/>
    <row r="63252" ht="10.199999999999999" hidden="1" x14ac:dyDescent="0.2"/>
    <row r="63253" ht="10.199999999999999" hidden="1" x14ac:dyDescent="0.2"/>
    <row r="63254" ht="10.199999999999999" hidden="1" x14ac:dyDescent="0.2"/>
    <row r="63255" ht="10.199999999999999" hidden="1" x14ac:dyDescent="0.2"/>
    <row r="63256" ht="10.199999999999999" hidden="1" x14ac:dyDescent="0.2"/>
    <row r="63257" ht="10.199999999999999" hidden="1" x14ac:dyDescent="0.2"/>
    <row r="63258" ht="10.199999999999999" hidden="1" x14ac:dyDescent="0.2"/>
    <row r="63259" ht="10.199999999999999" hidden="1" x14ac:dyDescent="0.2"/>
    <row r="63260" ht="10.199999999999999" hidden="1" x14ac:dyDescent="0.2"/>
    <row r="63261" ht="10.199999999999999" hidden="1" x14ac:dyDescent="0.2"/>
    <row r="63262" ht="10.199999999999999" hidden="1" x14ac:dyDescent="0.2"/>
    <row r="63263" ht="10.199999999999999" hidden="1" x14ac:dyDescent="0.2"/>
    <row r="63264" ht="10.199999999999999" hidden="1" x14ac:dyDescent="0.2"/>
    <row r="63265" ht="10.199999999999999" hidden="1" x14ac:dyDescent="0.2"/>
    <row r="63266" ht="10.199999999999999" hidden="1" x14ac:dyDescent="0.2"/>
    <row r="63267" ht="10.199999999999999" hidden="1" x14ac:dyDescent="0.2"/>
    <row r="63268" ht="10.199999999999999" hidden="1" x14ac:dyDescent="0.2"/>
    <row r="63269" ht="10.199999999999999" hidden="1" x14ac:dyDescent="0.2"/>
    <row r="63270" ht="10.199999999999999" hidden="1" x14ac:dyDescent="0.2"/>
    <row r="63271" ht="10.199999999999999" hidden="1" x14ac:dyDescent="0.2"/>
    <row r="63272" ht="10.199999999999999" hidden="1" x14ac:dyDescent="0.2"/>
    <row r="63273" ht="10.199999999999999" hidden="1" x14ac:dyDescent="0.2"/>
    <row r="63274" ht="10.199999999999999" hidden="1" x14ac:dyDescent="0.2"/>
    <row r="63275" ht="10.199999999999999" hidden="1" x14ac:dyDescent="0.2"/>
    <row r="63276" ht="10.199999999999999" hidden="1" x14ac:dyDescent="0.2"/>
    <row r="63277" ht="10.199999999999999" hidden="1" x14ac:dyDescent="0.2"/>
    <row r="63278" ht="10.199999999999999" hidden="1" x14ac:dyDescent="0.2"/>
    <row r="63279" ht="10.199999999999999" hidden="1" x14ac:dyDescent="0.2"/>
    <row r="63280" ht="10.199999999999999" hidden="1" x14ac:dyDescent="0.2"/>
    <row r="63281" ht="10.199999999999999" hidden="1" x14ac:dyDescent="0.2"/>
    <row r="63282" ht="10.199999999999999" hidden="1" x14ac:dyDescent="0.2"/>
    <row r="63283" ht="10.199999999999999" hidden="1" x14ac:dyDescent="0.2"/>
    <row r="63284" ht="10.199999999999999" hidden="1" x14ac:dyDescent="0.2"/>
    <row r="63285" ht="10.199999999999999" hidden="1" x14ac:dyDescent="0.2"/>
    <row r="63286" ht="10.199999999999999" hidden="1" x14ac:dyDescent="0.2"/>
    <row r="63287" ht="10.199999999999999" hidden="1" x14ac:dyDescent="0.2"/>
    <row r="63288" ht="10.199999999999999" hidden="1" x14ac:dyDescent="0.2"/>
    <row r="63289" ht="10.199999999999999" hidden="1" x14ac:dyDescent="0.2"/>
    <row r="63290" ht="10.199999999999999" hidden="1" x14ac:dyDescent="0.2"/>
    <row r="63291" ht="10.199999999999999" hidden="1" x14ac:dyDescent="0.2"/>
    <row r="63292" ht="10.199999999999999" hidden="1" x14ac:dyDescent="0.2"/>
    <row r="63293" ht="10.199999999999999" hidden="1" x14ac:dyDescent="0.2"/>
    <row r="63294" ht="10.199999999999999" hidden="1" x14ac:dyDescent="0.2"/>
    <row r="63295" ht="10.199999999999999" hidden="1" x14ac:dyDescent="0.2"/>
    <row r="63296" ht="10.199999999999999" hidden="1" x14ac:dyDescent="0.2"/>
    <row r="63297" ht="10.199999999999999" hidden="1" x14ac:dyDescent="0.2"/>
    <row r="63298" ht="10.199999999999999" hidden="1" x14ac:dyDescent="0.2"/>
    <row r="63299" ht="10.199999999999999" hidden="1" x14ac:dyDescent="0.2"/>
    <row r="63300" ht="10.199999999999999" hidden="1" x14ac:dyDescent="0.2"/>
    <row r="63301" ht="10.199999999999999" hidden="1" x14ac:dyDescent="0.2"/>
    <row r="63302" ht="10.199999999999999" hidden="1" x14ac:dyDescent="0.2"/>
    <row r="63303" ht="10.199999999999999" hidden="1" x14ac:dyDescent="0.2"/>
    <row r="63304" ht="10.199999999999999" hidden="1" x14ac:dyDescent="0.2"/>
    <row r="63305" ht="10.199999999999999" hidden="1" x14ac:dyDescent="0.2"/>
    <row r="63306" ht="10.199999999999999" hidden="1" x14ac:dyDescent="0.2"/>
    <row r="63307" ht="10.199999999999999" hidden="1" x14ac:dyDescent="0.2"/>
    <row r="63308" ht="10.199999999999999" hidden="1" x14ac:dyDescent="0.2"/>
    <row r="63309" ht="10.199999999999999" hidden="1" x14ac:dyDescent="0.2"/>
    <row r="63310" ht="10.199999999999999" hidden="1" x14ac:dyDescent="0.2"/>
    <row r="63311" ht="10.199999999999999" hidden="1" x14ac:dyDescent="0.2"/>
    <row r="63312" ht="10.199999999999999" hidden="1" x14ac:dyDescent="0.2"/>
    <row r="63313" ht="10.199999999999999" hidden="1" x14ac:dyDescent="0.2"/>
    <row r="63314" ht="10.199999999999999" hidden="1" x14ac:dyDescent="0.2"/>
    <row r="63315" ht="10.199999999999999" hidden="1" x14ac:dyDescent="0.2"/>
    <row r="63316" ht="10.199999999999999" hidden="1" x14ac:dyDescent="0.2"/>
    <row r="63317" ht="10.199999999999999" hidden="1" x14ac:dyDescent="0.2"/>
    <row r="63318" ht="10.199999999999999" hidden="1" x14ac:dyDescent="0.2"/>
    <row r="63319" ht="10.199999999999999" hidden="1" x14ac:dyDescent="0.2"/>
    <row r="63320" ht="10.199999999999999" hidden="1" x14ac:dyDescent="0.2"/>
    <row r="63321" ht="10.199999999999999" hidden="1" x14ac:dyDescent="0.2"/>
    <row r="63322" ht="10.199999999999999" hidden="1" x14ac:dyDescent="0.2"/>
    <row r="63323" ht="10.199999999999999" hidden="1" x14ac:dyDescent="0.2"/>
    <row r="63324" ht="10.199999999999999" hidden="1" x14ac:dyDescent="0.2"/>
    <row r="63325" ht="10.199999999999999" hidden="1" x14ac:dyDescent="0.2"/>
    <row r="63326" ht="10.199999999999999" hidden="1" x14ac:dyDescent="0.2"/>
    <row r="63327" ht="10.199999999999999" hidden="1" x14ac:dyDescent="0.2"/>
    <row r="63328" ht="10.199999999999999" hidden="1" x14ac:dyDescent="0.2"/>
    <row r="63329" ht="10.199999999999999" hidden="1" x14ac:dyDescent="0.2"/>
    <row r="63330" ht="10.199999999999999" hidden="1" x14ac:dyDescent="0.2"/>
    <row r="63331" ht="10.199999999999999" hidden="1" x14ac:dyDescent="0.2"/>
    <row r="63332" ht="10.199999999999999" hidden="1" x14ac:dyDescent="0.2"/>
    <row r="63333" ht="10.199999999999999" hidden="1" x14ac:dyDescent="0.2"/>
    <row r="63334" ht="10.199999999999999" hidden="1" x14ac:dyDescent="0.2"/>
    <row r="63335" ht="10.199999999999999" hidden="1" x14ac:dyDescent="0.2"/>
    <row r="63336" ht="10.199999999999999" hidden="1" x14ac:dyDescent="0.2"/>
    <row r="63337" ht="10.199999999999999" hidden="1" x14ac:dyDescent="0.2"/>
    <row r="63338" ht="10.199999999999999" hidden="1" x14ac:dyDescent="0.2"/>
    <row r="63339" ht="10.199999999999999" hidden="1" x14ac:dyDescent="0.2"/>
    <row r="63340" ht="10.199999999999999" hidden="1" x14ac:dyDescent="0.2"/>
    <row r="63341" ht="10.199999999999999" hidden="1" x14ac:dyDescent="0.2"/>
    <row r="63342" ht="10.199999999999999" hidden="1" x14ac:dyDescent="0.2"/>
    <row r="63343" ht="10.199999999999999" hidden="1" x14ac:dyDescent="0.2"/>
    <row r="63344" ht="10.199999999999999" hidden="1" x14ac:dyDescent="0.2"/>
    <row r="63345" ht="10.199999999999999" hidden="1" x14ac:dyDescent="0.2"/>
    <row r="63346" ht="10.199999999999999" hidden="1" x14ac:dyDescent="0.2"/>
    <row r="63347" ht="10.199999999999999" hidden="1" x14ac:dyDescent="0.2"/>
    <row r="63348" ht="10.199999999999999" hidden="1" x14ac:dyDescent="0.2"/>
    <row r="63349" ht="10.199999999999999" hidden="1" x14ac:dyDescent="0.2"/>
    <row r="63350" ht="10.199999999999999" hidden="1" x14ac:dyDescent="0.2"/>
    <row r="63351" ht="10.199999999999999" hidden="1" x14ac:dyDescent="0.2"/>
    <row r="63352" ht="10.199999999999999" hidden="1" x14ac:dyDescent="0.2"/>
    <row r="63353" ht="10.199999999999999" hidden="1" x14ac:dyDescent="0.2"/>
    <row r="63354" ht="10.199999999999999" hidden="1" x14ac:dyDescent="0.2"/>
    <row r="63355" ht="10.199999999999999" hidden="1" x14ac:dyDescent="0.2"/>
    <row r="63356" ht="10.199999999999999" hidden="1" x14ac:dyDescent="0.2"/>
    <row r="63357" ht="10.199999999999999" hidden="1" x14ac:dyDescent="0.2"/>
    <row r="63358" ht="10.199999999999999" hidden="1" x14ac:dyDescent="0.2"/>
    <row r="63359" ht="10.199999999999999" hidden="1" x14ac:dyDescent="0.2"/>
    <row r="63360" ht="10.199999999999999" hidden="1" x14ac:dyDescent="0.2"/>
    <row r="63361" ht="10.199999999999999" hidden="1" x14ac:dyDescent="0.2"/>
    <row r="63362" ht="10.199999999999999" hidden="1" x14ac:dyDescent="0.2"/>
    <row r="63363" ht="10.199999999999999" hidden="1" x14ac:dyDescent="0.2"/>
    <row r="63364" ht="10.199999999999999" hidden="1" x14ac:dyDescent="0.2"/>
    <row r="63365" ht="10.199999999999999" hidden="1" x14ac:dyDescent="0.2"/>
    <row r="63366" ht="10.199999999999999" hidden="1" x14ac:dyDescent="0.2"/>
    <row r="63367" ht="10.199999999999999" hidden="1" x14ac:dyDescent="0.2"/>
    <row r="63368" ht="10.199999999999999" hidden="1" x14ac:dyDescent="0.2"/>
    <row r="63369" ht="10.199999999999999" hidden="1" x14ac:dyDescent="0.2"/>
    <row r="63370" ht="10.199999999999999" hidden="1" x14ac:dyDescent="0.2"/>
    <row r="63371" ht="10.199999999999999" hidden="1" x14ac:dyDescent="0.2"/>
    <row r="63372" ht="10.199999999999999" hidden="1" x14ac:dyDescent="0.2"/>
    <row r="63373" ht="10.199999999999999" hidden="1" x14ac:dyDescent="0.2"/>
    <row r="63374" ht="10.199999999999999" hidden="1" x14ac:dyDescent="0.2"/>
    <row r="63375" ht="10.199999999999999" hidden="1" x14ac:dyDescent="0.2"/>
    <row r="63376" ht="10.199999999999999" hidden="1" x14ac:dyDescent="0.2"/>
    <row r="63377" ht="10.199999999999999" hidden="1" x14ac:dyDescent="0.2"/>
    <row r="63378" ht="10.199999999999999" hidden="1" x14ac:dyDescent="0.2"/>
    <row r="63379" ht="10.199999999999999" hidden="1" x14ac:dyDescent="0.2"/>
    <row r="63380" ht="10.199999999999999" hidden="1" x14ac:dyDescent="0.2"/>
    <row r="63381" ht="10.199999999999999" hidden="1" x14ac:dyDescent="0.2"/>
    <row r="63382" ht="10.199999999999999" hidden="1" x14ac:dyDescent="0.2"/>
    <row r="63383" ht="10.199999999999999" hidden="1" x14ac:dyDescent="0.2"/>
    <row r="63384" ht="10.199999999999999" hidden="1" x14ac:dyDescent="0.2"/>
    <row r="63385" ht="10.199999999999999" hidden="1" x14ac:dyDescent="0.2"/>
    <row r="63386" ht="10.199999999999999" hidden="1" x14ac:dyDescent="0.2"/>
    <row r="63387" ht="10.199999999999999" hidden="1" x14ac:dyDescent="0.2"/>
    <row r="63388" ht="10.199999999999999" hidden="1" x14ac:dyDescent="0.2"/>
    <row r="63389" ht="10.199999999999999" hidden="1" x14ac:dyDescent="0.2"/>
    <row r="63390" ht="10.199999999999999" hidden="1" x14ac:dyDescent="0.2"/>
    <row r="63391" ht="10.199999999999999" hidden="1" x14ac:dyDescent="0.2"/>
    <row r="63392" ht="10.199999999999999" hidden="1" x14ac:dyDescent="0.2"/>
    <row r="63393" ht="10.199999999999999" hidden="1" x14ac:dyDescent="0.2"/>
    <row r="63394" ht="10.199999999999999" hidden="1" x14ac:dyDescent="0.2"/>
    <row r="63395" ht="10.199999999999999" hidden="1" x14ac:dyDescent="0.2"/>
    <row r="63396" ht="10.199999999999999" hidden="1" x14ac:dyDescent="0.2"/>
    <row r="63397" ht="10.199999999999999" hidden="1" x14ac:dyDescent="0.2"/>
    <row r="63398" ht="10.199999999999999" hidden="1" x14ac:dyDescent="0.2"/>
    <row r="63399" ht="10.199999999999999" hidden="1" x14ac:dyDescent="0.2"/>
    <row r="63400" ht="10.199999999999999" hidden="1" x14ac:dyDescent="0.2"/>
    <row r="63401" ht="10.199999999999999" hidden="1" x14ac:dyDescent="0.2"/>
    <row r="63402" ht="10.199999999999999" hidden="1" x14ac:dyDescent="0.2"/>
    <row r="63403" ht="10.199999999999999" hidden="1" x14ac:dyDescent="0.2"/>
    <row r="63404" ht="10.199999999999999" hidden="1" x14ac:dyDescent="0.2"/>
    <row r="63405" ht="10.199999999999999" hidden="1" x14ac:dyDescent="0.2"/>
    <row r="63406" ht="10.199999999999999" hidden="1" x14ac:dyDescent="0.2"/>
    <row r="63407" ht="10.199999999999999" hidden="1" x14ac:dyDescent="0.2"/>
    <row r="63408" ht="10.199999999999999" hidden="1" x14ac:dyDescent="0.2"/>
    <row r="63409" ht="10.199999999999999" hidden="1" x14ac:dyDescent="0.2"/>
    <row r="63410" ht="10.199999999999999" hidden="1" x14ac:dyDescent="0.2"/>
    <row r="63411" ht="10.199999999999999" hidden="1" x14ac:dyDescent="0.2"/>
    <row r="63412" ht="10.199999999999999" hidden="1" x14ac:dyDescent="0.2"/>
    <row r="63413" ht="10.199999999999999" hidden="1" x14ac:dyDescent="0.2"/>
    <row r="63414" ht="10.199999999999999" hidden="1" x14ac:dyDescent="0.2"/>
    <row r="63415" ht="10.199999999999999" hidden="1" x14ac:dyDescent="0.2"/>
    <row r="63416" ht="10.199999999999999" hidden="1" x14ac:dyDescent="0.2"/>
    <row r="63417" ht="10.199999999999999" hidden="1" x14ac:dyDescent="0.2"/>
    <row r="63418" ht="10.199999999999999" hidden="1" x14ac:dyDescent="0.2"/>
    <row r="63419" ht="10.199999999999999" hidden="1" x14ac:dyDescent="0.2"/>
    <row r="63420" ht="10.199999999999999" hidden="1" x14ac:dyDescent="0.2"/>
    <row r="63421" ht="10.199999999999999" hidden="1" x14ac:dyDescent="0.2"/>
    <row r="63422" ht="10.199999999999999" hidden="1" x14ac:dyDescent="0.2"/>
    <row r="63423" ht="10.199999999999999" hidden="1" x14ac:dyDescent="0.2"/>
    <row r="63424" ht="10.199999999999999" hidden="1" x14ac:dyDescent="0.2"/>
    <row r="63425" ht="10.199999999999999" hidden="1" x14ac:dyDescent="0.2"/>
    <row r="63426" ht="10.199999999999999" hidden="1" x14ac:dyDescent="0.2"/>
    <row r="63427" ht="10.199999999999999" hidden="1" x14ac:dyDescent="0.2"/>
    <row r="63428" ht="10.199999999999999" hidden="1" x14ac:dyDescent="0.2"/>
    <row r="63429" ht="10.199999999999999" hidden="1" x14ac:dyDescent="0.2"/>
    <row r="63430" ht="10.199999999999999" hidden="1" x14ac:dyDescent="0.2"/>
    <row r="63431" ht="10.199999999999999" hidden="1" x14ac:dyDescent="0.2"/>
    <row r="63432" ht="10.199999999999999" hidden="1" x14ac:dyDescent="0.2"/>
    <row r="63433" ht="10.199999999999999" hidden="1" x14ac:dyDescent="0.2"/>
    <row r="63434" ht="10.199999999999999" hidden="1" x14ac:dyDescent="0.2"/>
    <row r="63435" ht="10.199999999999999" hidden="1" x14ac:dyDescent="0.2"/>
    <row r="63436" ht="10.199999999999999" hidden="1" x14ac:dyDescent="0.2"/>
    <row r="63437" ht="10.199999999999999" hidden="1" x14ac:dyDescent="0.2"/>
    <row r="63438" ht="10.199999999999999" hidden="1" x14ac:dyDescent="0.2"/>
    <row r="63439" ht="10.199999999999999" hidden="1" x14ac:dyDescent="0.2"/>
    <row r="63440" ht="10.199999999999999" hidden="1" x14ac:dyDescent="0.2"/>
    <row r="63441" ht="10.199999999999999" hidden="1" x14ac:dyDescent="0.2"/>
    <row r="63442" ht="10.199999999999999" hidden="1" x14ac:dyDescent="0.2"/>
    <row r="63443" ht="10.199999999999999" hidden="1" x14ac:dyDescent="0.2"/>
    <row r="63444" ht="10.199999999999999" hidden="1" x14ac:dyDescent="0.2"/>
    <row r="63445" ht="10.199999999999999" hidden="1" x14ac:dyDescent="0.2"/>
    <row r="63446" ht="10.199999999999999" hidden="1" x14ac:dyDescent="0.2"/>
    <row r="63447" ht="10.199999999999999" hidden="1" x14ac:dyDescent="0.2"/>
    <row r="63448" ht="10.199999999999999" hidden="1" x14ac:dyDescent="0.2"/>
    <row r="63449" ht="10.199999999999999" hidden="1" x14ac:dyDescent="0.2"/>
    <row r="63450" ht="10.199999999999999" hidden="1" x14ac:dyDescent="0.2"/>
    <row r="63451" ht="10.199999999999999" hidden="1" x14ac:dyDescent="0.2"/>
    <row r="63452" ht="10.199999999999999" hidden="1" x14ac:dyDescent="0.2"/>
    <row r="63453" ht="10.199999999999999" hidden="1" x14ac:dyDescent="0.2"/>
    <row r="63454" ht="10.199999999999999" hidden="1" x14ac:dyDescent="0.2"/>
    <row r="63455" ht="10.199999999999999" hidden="1" x14ac:dyDescent="0.2"/>
    <row r="63456" ht="10.199999999999999" hidden="1" x14ac:dyDescent="0.2"/>
    <row r="63457" ht="10.199999999999999" hidden="1" x14ac:dyDescent="0.2"/>
    <row r="63458" ht="10.199999999999999" hidden="1" x14ac:dyDescent="0.2"/>
    <row r="63459" ht="10.199999999999999" hidden="1" x14ac:dyDescent="0.2"/>
    <row r="63460" ht="10.199999999999999" hidden="1" x14ac:dyDescent="0.2"/>
    <row r="63461" ht="10.199999999999999" hidden="1" x14ac:dyDescent="0.2"/>
    <row r="63462" ht="10.199999999999999" hidden="1" x14ac:dyDescent="0.2"/>
    <row r="63463" ht="10.199999999999999" hidden="1" x14ac:dyDescent="0.2"/>
    <row r="63464" ht="10.199999999999999" hidden="1" x14ac:dyDescent="0.2"/>
    <row r="63465" ht="10.199999999999999" hidden="1" x14ac:dyDescent="0.2"/>
    <row r="63466" ht="10.199999999999999" hidden="1" x14ac:dyDescent="0.2"/>
    <row r="63467" ht="10.199999999999999" hidden="1" x14ac:dyDescent="0.2"/>
    <row r="63468" ht="10.199999999999999" hidden="1" x14ac:dyDescent="0.2"/>
    <row r="63469" ht="10.199999999999999" hidden="1" x14ac:dyDescent="0.2"/>
    <row r="63470" ht="10.199999999999999" hidden="1" x14ac:dyDescent="0.2"/>
    <row r="63471" ht="10.199999999999999" hidden="1" x14ac:dyDescent="0.2"/>
    <row r="63472" ht="10.199999999999999" hidden="1" x14ac:dyDescent="0.2"/>
    <row r="63473" ht="10.199999999999999" hidden="1" x14ac:dyDescent="0.2"/>
    <row r="63474" ht="10.199999999999999" hidden="1" x14ac:dyDescent="0.2"/>
    <row r="63475" ht="10.199999999999999" hidden="1" x14ac:dyDescent="0.2"/>
    <row r="63476" ht="10.199999999999999" hidden="1" x14ac:dyDescent="0.2"/>
    <row r="63477" ht="10.199999999999999" hidden="1" x14ac:dyDescent="0.2"/>
    <row r="63478" ht="10.199999999999999" hidden="1" x14ac:dyDescent="0.2"/>
    <row r="63479" ht="10.199999999999999" hidden="1" x14ac:dyDescent="0.2"/>
    <row r="63480" ht="10.199999999999999" hidden="1" x14ac:dyDescent="0.2"/>
    <row r="63481" ht="10.199999999999999" hidden="1" x14ac:dyDescent="0.2"/>
    <row r="63482" ht="10.199999999999999" hidden="1" x14ac:dyDescent="0.2"/>
    <row r="63483" ht="10.199999999999999" hidden="1" x14ac:dyDescent="0.2"/>
    <row r="63484" ht="10.199999999999999" hidden="1" x14ac:dyDescent="0.2"/>
    <row r="63485" ht="10.199999999999999" hidden="1" x14ac:dyDescent="0.2"/>
    <row r="63486" ht="10.199999999999999" hidden="1" x14ac:dyDescent="0.2"/>
    <row r="63487" ht="10.199999999999999" hidden="1" x14ac:dyDescent="0.2"/>
    <row r="63488" ht="10.199999999999999" hidden="1" x14ac:dyDescent="0.2"/>
    <row r="63489" ht="10.199999999999999" hidden="1" x14ac:dyDescent="0.2"/>
    <row r="63490" ht="10.199999999999999" hidden="1" x14ac:dyDescent="0.2"/>
    <row r="63491" ht="10.199999999999999" hidden="1" x14ac:dyDescent="0.2"/>
    <row r="63492" ht="10.199999999999999" hidden="1" x14ac:dyDescent="0.2"/>
    <row r="63493" ht="10.199999999999999" hidden="1" x14ac:dyDescent="0.2"/>
    <row r="63494" ht="10.199999999999999" hidden="1" x14ac:dyDescent="0.2"/>
    <row r="63495" ht="10.199999999999999" hidden="1" x14ac:dyDescent="0.2"/>
    <row r="63496" ht="10.199999999999999" hidden="1" x14ac:dyDescent="0.2"/>
    <row r="63497" ht="10.199999999999999" hidden="1" x14ac:dyDescent="0.2"/>
    <row r="63498" ht="10.199999999999999" hidden="1" x14ac:dyDescent="0.2"/>
    <row r="63499" ht="10.199999999999999" hidden="1" x14ac:dyDescent="0.2"/>
    <row r="63500" ht="10.199999999999999" hidden="1" x14ac:dyDescent="0.2"/>
    <row r="63501" ht="10.199999999999999" hidden="1" x14ac:dyDescent="0.2"/>
    <row r="63502" ht="10.199999999999999" hidden="1" x14ac:dyDescent="0.2"/>
    <row r="63503" ht="10.199999999999999" hidden="1" x14ac:dyDescent="0.2"/>
    <row r="63504" ht="10.199999999999999" hidden="1" x14ac:dyDescent="0.2"/>
    <row r="63505" ht="10.199999999999999" hidden="1" x14ac:dyDescent="0.2"/>
    <row r="63506" ht="10.199999999999999" hidden="1" x14ac:dyDescent="0.2"/>
    <row r="63507" ht="10.199999999999999" hidden="1" x14ac:dyDescent="0.2"/>
    <row r="63508" ht="10.199999999999999" hidden="1" x14ac:dyDescent="0.2"/>
    <row r="63509" ht="10.199999999999999" hidden="1" x14ac:dyDescent="0.2"/>
    <row r="63510" ht="10.199999999999999" hidden="1" x14ac:dyDescent="0.2"/>
    <row r="63511" ht="10.199999999999999" hidden="1" x14ac:dyDescent="0.2"/>
    <row r="63512" ht="10.199999999999999" hidden="1" x14ac:dyDescent="0.2"/>
    <row r="63513" ht="10.199999999999999" hidden="1" x14ac:dyDescent="0.2"/>
    <row r="63514" ht="10.199999999999999" hidden="1" x14ac:dyDescent="0.2"/>
    <row r="63515" ht="10.199999999999999" hidden="1" x14ac:dyDescent="0.2"/>
    <row r="63516" ht="10.199999999999999" hidden="1" x14ac:dyDescent="0.2"/>
    <row r="63517" ht="10.199999999999999" hidden="1" x14ac:dyDescent="0.2"/>
    <row r="63518" ht="10.199999999999999" hidden="1" x14ac:dyDescent="0.2"/>
    <row r="63519" ht="10.199999999999999" hidden="1" x14ac:dyDescent="0.2"/>
    <row r="63520" ht="10.199999999999999" hidden="1" x14ac:dyDescent="0.2"/>
    <row r="63521" ht="10.199999999999999" hidden="1" x14ac:dyDescent="0.2"/>
    <row r="63522" ht="10.199999999999999" hidden="1" x14ac:dyDescent="0.2"/>
    <row r="63523" ht="10.199999999999999" hidden="1" x14ac:dyDescent="0.2"/>
    <row r="63524" ht="10.199999999999999" hidden="1" x14ac:dyDescent="0.2"/>
    <row r="63525" ht="10.199999999999999" hidden="1" x14ac:dyDescent="0.2"/>
    <row r="63526" ht="10.199999999999999" hidden="1" x14ac:dyDescent="0.2"/>
    <row r="63527" ht="10.199999999999999" hidden="1" x14ac:dyDescent="0.2"/>
    <row r="63528" ht="10.199999999999999" hidden="1" x14ac:dyDescent="0.2"/>
    <row r="63529" ht="10.199999999999999" hidden="1" x14ac:dyDescent="0.2"/>
    <row r="63530" ht="10.199999999999999" hidden="1" x14ac:dyDescent="0.2"/>
    <row r="63531" ht="10.199999999999999" hidden="1" x14ac:dyDescent="0.2"/>
    <row r="63532" ht="10.199999999999999" hidden="1" x14ac:dyDescent="0.2"/>
    <row r="63533" ht="10.199999999999999" hidden="1" x14ac:dyDescent="0.2"/>
    <row r="63534" ht="10.199999999999999" hidden="1" x14ac:dyDescent="0.2"/>
    <row r="63535" ht="10.199999999999999" hidden="1" x14ac:dyDescent="0.2"/>
    <row r="63536" ht="10.199999999999999" hidden="1" x14ac:dyDescent="0.2"/>
    <row r="63537" ht="10.199999999999999" hidden="1" x14ac:dyDescent="0.2"/>
    <row r="63538" ht="10.199999999999999" hidden="1" x14ac:dyDescent="0.2"/>
    <row r="63539" ht="10.199999999999999" hidden="1" x14ac:dyDescent="0.2"/>
    <row r="63540" ht="10.199999999999999" hidden="1" x14ac:dyDescent="0.2"/>
    <row r="63541" ht="10.199999999999999" hidden="1" x14ac:dyDescent="0.2"/>
    <row r="63542" ht="10.199999999999999" hidden="1" x14ac:dyDescent="0.2"/>
    <row r="63543" ht="10.199999999999999" hidden="1" x14ac:dyDescent="0.2"/>
    <row r="63544" ht="10.199999999999999" hidden="1" x14ac:dyDescent="0.2"/>
    <row r="63545" ht="10.199999999999999" hidden="1" x14ac:dyDescent="0.2"/>
    <row r="63546" ht="10.199999999999999" hidden="1" x14ac:dyDescent="0.2"/>
    <row r="63547" ht="10.199999999999999" hidden="1" x14ac:dyDescent="0.2"/>
    <row r="63548" ht="10.199999999999999" hidden="1" x14ac:dyDescent="0.2"/>
    <row r="63549" ht="10.199999999999999" hidden="1" x14ac:dyDescent="0.2"/>
    <row r="63550" ht="10.199999999999999" hidden="1" x14ac:dyDescent="0.2"/>
    <row r="63551" ht="10.199999999999999" hidden="1" x14ac:dyDescent="0.2"/>
    <row r="63552" ht="10.199999999999999" hidden="1" x14ac:dyDescent="0.2"/>
    <row r="63553" ht="10.199999999999999" hidden="1" x14ac:dyDescent="0.2"/>
    <row r="63554" ht="10.199999999999999" hidden="1" x14ac:dyDescent="0.2"/>
    <row r="63555" ht="10.199999999999999" hidden="1" x14ac:dyDescent="0.2"/>
    <row r="63556" ht="10.199999999999999" hidden="1" x14ac:dyDescent="0.2"/>
    <row r="63557" ht="10.199999999999999" hidden="1" x14ac:dyDescent="0.2"/>
    <row r="63558" ht="10.199999999999999" hidden="1" x14ac:dyDescent="0.2"/>
    <row r="63559" ht="10.199999999999999" hidden="1" x14ac:dyDescent="0.2"/>
    <row r="63560" ht="10.199999999999999" hidden="1" x14ac:dyDescent="0.2"/>
    <row r="63561" ht="10.199999999999999" hidden="1" x14ac:dyDescent="0.2"/>
    <row r="63562" ht="10.199999999999999" hidden="1" x14ac:dyDescent="0.2"/>
    <row r="63563" ht="10.199999999999999" hidden="1" x14ac:dyDescent="0.2"/>
    <row r="63564" ht="10.199999999999999" hidden="1" x14ac:dyDescent="0.2"/>
    <row r="63565" ht="10.199999999999999" hidden="1" x14ac:dyDescent="0.2"/>
    <row r="63566" ht="10.199999999999999" hidden="1" x14ac:dyDescent="0.2"/>
    <row r="63567" ht="10.199999999999999" hidden="1" x14ac:dyDescent="0.2"/>
    <row r="63568" ht="10.199999999999999" hidden="1" x14ac:dyDescent="0.2"/>
    <row r="63569" ht="10.199999999999999" hidden="1" x14ac:dyDescent="0.2"/>
    <row r="63570" ht="10.199999999999999" hidden="1" x14ac:dyDescent="0.2"/>
    <row r="63571" ht="10.199999999999999" hidden="1" x14ac:dyDescent="0.2"/>
    <row r="63572" ht="10.199999999999999" hidden="1" x14ac:dyDescent="0.2"/>
    <row r="63573" ht="10.199999999999999" hidden="1" x14ac:dyDescent="0.2"/>
    <row r="63574" ht="10.199999999999999" hidden="1" x14ac:dyDescent="0.2"/>
    <row r="63575" ht="10.199999999999999" hidden="1" x14ac:dyDescent="0.2"/>
    <row r="63576" ht="10.199999999999999" hidden="1" x14ac:dyDescent="0.2"/>
    <row r="63577" ht="10.199999999999999" hidden="1" x14ac:dyDescent="0.2"/>
    <row r="63578" ht="10.199999999999999" hidden="1" x14ac:dyDescent="0.2"/>
    <row r="63579" ht="10.199999999999999" hidden="1" x14ac:dyDescent="0.2"/>
    <row r="63580" ht="10.199999999999999" hidden="1" x14ac:dyDescent="0.2"/>
    <row r="63581" ht="10.199999999999999" hidden="1" x14ac:dyDescent="0.2"/>
    <row r="63582" ht="10.199999999999999" hidden="1" x14ac:dyDescent="0.2"/>
    <row r="63583" ht="10.199999999999999" hidden="1" x14ac:dyDescent="0.2"/>
    <row r="63584" ht="10.199999999999999" hidden="1" x14ac:dyDescent="0.2"/>
    <row r="63585" ht="10.199999999999999" hidden="1" x14ac:dyDescent="0.2"/>
    <row r="63586" ht="10.199999999999999" hidden="1" x14ac:dyDescent="0.2"/>
    <row r="63587" ht="10.199999999999999" hidden="1" x14ac:dyDescent="0.2"/>
    <row r="63588" ht="10.199999999999999" hidden="1" x14ac:dyDescent="0.2"/>
    <row r="63589" ht="10.199999999999999" hidden="1" x14ac:dyDescent="0.2"/>
    <row r="63590" ht="10.199999999999999" hidden="1" x14ac:dyDescent="0.2"/>
    <row r="63591" ht="10.199999999999999" hidden="1" x14ac:dyDescent="0.2"/>
    <row r="63592" ht="10.199999999999999" hidden="1" x14ac:dyDescent="0.2"/>
    <row r="63593" ht="10.199999999999999" hidden="1" x14ac:dyDescent="0.2"/>
    <row r="63594" ht="10.199999999999999" hidden="1" x14ac:dyDescent="0.2"/>
    <row r="63595" ht="10.199999999999999" hidden="1" x14ac:dyDescent="0.2"/>
    <row r="63596" ht="10.199999999999999" hidden="1" x14ac:dyDescent="0.2"/>
    <row r="63597" ht="10.199999999999999" hidden="1" x14ac:dyDescent="0.2"/>
    <row r="63598" ht="10.199999999999999" hidden="1" x14ac:dyDescent="0.2"/>
    <row r="63599" ht="10.199999999999999" hidden="1" x14ac:dyDescent="0.2"/>
    <row r="63600" ht="10.199999999999999" hidden="1" x14ac:dyDescent="0.2"/>
    <row r="63601" ht="10.199999999999999" hidden="1" x14ac:dyDescent="0.2"/>
    <row r="63602" ht="10.199999999999999" hidden="1" x14ac:dyDescent="0.2"/>
    <row r="63603" ht="10.199999999999999" hidden="1" x14ac:dyDescent="0.2"/>
    <row r="63604" ht="10.199999999999999" hidden="1" x14ac:dyDescent="0.2"/>
    <row r="63605" ht="10.199999999999999" hidden="1" x14ac:dyDescent="0.2"/>
    <row r="63606" ht="10.199999999999999" hidden="1" x14ac:dyDescent="0.2"/>
    <row r="63607" ht="10.199999999999999" hidden="1" x14ac:dyDescent="0.2"/>
    <row r="63608" ht="10.199999999999999" hidden="1" x14ac:dyDescent="0.2"/>
    <row r="63609" ht="10.199999999999999" hidden="1" x14ac:dyDescent="0.2"/>
    <row r="63610" ht="10.199999999999999" hidden="1" x14ac:dyDescent="0.2"/>
    <row r="63611" ht="10.199999999999999" hidden="1" x14ac:dyDescent="0.2"/>
    <row r="63612" ht="10.199999999999999" hidden="1" x14ac:dyDescent="0.2"/>
    <row r="63613" ht="10.199999999999999" hidden="1" x14ac:dyDescent="0.2"/>
    <row r="63614" ht="10.199999999999999" hidden="1" x14ac:dyDescent="0.2"/>
    <row r="63615" ht="10.199999999999999" hidden="1" x14ac:dyDescent="0.2"/>
    <row r="63616" ht="10.199999999999999" hidden="1" x14ac:dyDescent="0.2"/>
    <row r="63617" ht="10.199999999999999" hidden="1" x14ac:dyDescent="0.2"/>
    <row r="63618" ht="10.199999999999999" hidden="1" x14ac:dyDescent="0.2"/>
    <row r="63619" ht="10.199999999999999" hidden="1" x14ac:dyDescent="0.2"/>
    <row r="63620" ht="10.199999999999999" hidden="1" x14ac:dyDescent="0.2"/>
    <row r="63621" ht="10.199999999999999" hidden="1" x14ac:dyDescent="0.2"/>
    <row r="63622" ht="10.199999999999999" hidden="1" x14ac:dyDescent="0.2"/>
    <row r="63623" ht="10.199999999999999" hidden="1" x14ac:dyDescent="0.2"/>
    <row r="63624" ht="10.199999999999999" hidden="1" x14ac:dyDescent="0.2"/>
    <row r="63625" ht="10.199999999999999" hidden="1" x14ac:dyDescent="0.2"/>
    <row r="63626" ht="10.199999999999999" hidden="1" x14ac:dyDescent="0.2"/>
    <row r="63627" ht="10.199999999999999" hidden="1" x14ac:dyDescent="0.2"/>
    <row r="63628" ht="10.199999999999999" hidden="1" x14ac:dyDescent="0.2"/>
    <row r="63629" ht="10.199999999999999" hidden="1" x14ac:dyDescent="0.2"/>
    <row r="63630" ht="10.199999999999999" hidden="1" x14ac:dyDescent="0.2"/>
    <row r="63631" ht="10.199999999999999" hidden="1" x14ac:dyDescent="0.2"/>
    <row r="63632" ht="10.199999999999999" hidden="1" x14ac:dyDescent="0.2"/>
    <row r="63633" ht="10.199999999999999" hidden="1" x14ac:dyDescent="0.2"/>
    <row r="63634" ht="10.199999999999999" hidden="1" x14ac:dyDescent="0.2"/>
    <row r="63635" ht="10.199999999999999" hidden="1" x14ac:dyDescent="0.2"/>
    <row r="63636" ht="10.199999999999999" hidden="1" x14ac:dyDescent="0.2"/>
    <row r="63637" ht="10.199999999999999" hidden="1" x14ac:dyDescent="0.2"/>
    <row r="63638" ht="10.199999999999999" hidden="1" x14ac:dyDescent="0.2"/>
    <row r="63639" ht="10.199999999999999" hidden="1" x14ac:dyDescent="0.2"/>
    <row r="63640" ht="10.199999999999999" hidden="1" x14ac:dyDescent="0.2"/>
    <row r="63641" ht="10.199999999999999" hidden="1" x14ac:dyDescent="0.2"/>
    <row r="63642" ht="10.199999999999999" hidden="1" x14ac:dyDescent="0.2"/>
    <row r="63643" ht="10.199999999999999" hidden="1" x14ac:dyDescent="0.2"/>
    <row r="63644" ht="10.199999999999999" hidden="1" x14ac:dyDescent="0.2"/>
    <row r="63645" ht="10.199999999999999" hidden="1" x14ac:dyDescent="0.2"/>
    <row r="63646" ht="10.199999999999999" hidden="1" x14ac:dyDescent="0.2"/>
    <row r="63647" ht="10.199999999999999" hidden="1" x14ac:dyDescent="0.2"/>
    <row r="63648" ht="10.199999999999999" hidden="1" x14ac:dyDescent="0.2"/>
    <row r="63649" ht="10.199999999999999" hidden="1" x14ac:dyDescent="0.2"/>
    <row r="63650" ht="10.199999999999999" hidden="1" x14ac:dyDescent="0.2"/>
    <row r="63651" ht="10.199999999999999" hidden="1" x14ac:dyDescent="0.2"/>
    <row r="63652" ht="10.199999999999999" hidden="1" x14ac:dyDescent="0.2"/>
    <row r="63653" ht="10.199999999999999" hidden="1" x14ac:dyDescent="0.2"/>
    <row r="63654" ht="10.199999999999999" hidden="1" x14ac:dyDescent="0.2"/>
    <row r="63655" ht="10.199999999999999" hidden="1" x14ac:dyDescent="0.2"/>
    <row r="63656" ht="10.199999999999999" hidden="1" x14ac:dyDescent="0.2"/>
    <row r="63657" ht="10.199999999999999" hidden="1" x14ac:dyDescent="0.2"/>
    <row r="63658" ht="10.199999999999999" hidden="1" x14ac:dyDescent="0.2"/>
    <row r="63659" ht="10.199999999999999" hidden="1" x14ac:dyDescent="0.2"/>
    <row r="63660" ht="10.199999999999999" hidden="1" x14ac:dyDescent="0.2"/>
    <row r="63661" ht="10.199999999999999" hidden="1" x14ac:dyDescent="0.2"/>
    <row r="63662" ht="10.199999999999999" hidden="1" x14ac:dyDescent="0.2"/>
    <row r="63663" ht="10.199999999999999" hidden="1" x14ac:dyDescent="0.2"/>
    <row r="63664" ht="10.199999999999999" hidden="1" x14ac:dyDescent="0.2"/>
    <row r="63665" ht="10.199999999999999" hidden="1" x14ac:dyDescent="0.2"/>
    <row r="63666" ht="10.199999999999999" hidden="1" x14ac:dyDescent="0.2"/>
    <row r="63667" ht="10.199999999999999" hidden="1" x14ac:dyDescent="0.2"/>
    <row r="63668" ht="10.199999999999999" hidden="1" x14ac:dyDescent="0.2"/>
    <row r="63669" ht="10.199999999999999" hidden="1" x14ac:dyDescent="0.2"/>
    <row r="63670" ht="10.199999999999999" hidden="1" x14ac:dyDescent="0.2"/>
    <row r="63671" ht="10.199999999999999" hidden="1" x14ac:dyDescent="0.2"/>
    <row r="63672" ht="10.199999999999999" hidden="1" x14ac:dyDescent="0.2"/>
    <row r="63673" ht="10.199999999999999" hidden="1" x14ac:dyDescent="0.2"/>
    <row r="63674" ht="10.199999999999999" hidden="1" x14ac:dyDescent="0.2"/>
    <row r="63675" ht="10.199999999999999" hidden="1" x14ac:dyDescent="0.2"/>
    <row r="63676" ht="10.199999999999999" hidden="1" x14ac:dyDescent="0.2"/>
    <row r="63677" ht="10.199999999999999" hidden="1" x14ac:dyDescent="0.2"/>
    <row r="63678" ht="10.199999999999999" hidden="1" x14ac:dyDescent="0.2"/>
    <row r="63679" ht="10.199999999999999" hidden="1" x14ac:dyDescent="0.2"/>
    <row r="63680" ht="10.199999999999999" hidden="1" x14ac:dyDescent="0.2"/>
    <row r="63681" ht="10.199999999999999" hidden="1" x14ac:dyDescent="0.2"/>
    <row r="63682" ht="10.199999999999999" hidden="1" x14ac:dyDescent="0.2"/>
    <row r="63683" ht="10.199999999999999" hidden="1" x14ac:dyDescent="0.2"/>
    <row r="63684" ht="10.199999999999999" hidden="1" x14ac:dyDescent="0.2"/>
    <row r="63685" ht="10.199999999999999" hidden="1" x14ac:dyDescent="0.2"/>
    <row r="63686" ht="10.199999999999999" hidden="1" x14ac:dyDescent="0.2"/>
    <row r="63687" ht="10.199999999999999" hidden="1" x14ac:dyDescent="0.2"/>
    <row r="63688" ht="10.199999999999999" hidden="1" x14ac:dyDescent="0.2"/>
    <row r="63689" ht="10.199999999999999" hidden="1" x14ac:dyDescent="0.2"/>
    <row r="63690" ht="10.199999999999999" hidden="1" x14ac:dyDescent="0.2"/>
    <row r="63691" ht="10.199999999999999" hidden="1" x14ac:dyDescent="0.2"/>
    <row r="63692" ht="10.199999999999999" hidden="1" x14ac:dyDescent="0.2"/>
    <row r="63693" ht="10.199999999999999" hidden="1" x14ac:dyDescent="0.2"/>
    <row r="63694" ht="10.199999999999999" hidden="1" x14ac:dyDescent="0.2"/>
    <row r="63695" ht="10.199999999999999" hidden="1" x14ac:dyDescent="0.2"/>
    <row r="63696" ht="10.199999999999999" hidden="1" x14ac:dyDescent="0.2"/>
    <row r="63697" ht="10.199999999999999" hidden="1" x14ac:dyDescent="0.2"/>
    <row r="63698" ht="10.199999999999999" hidden="1" x14ac:dyDescent="0.2"/>
    <row r="63699" ht="10.199999999999999" hidden="1" x14ac:dyDescent="0.2"/>
    <row r="63700" ht="10.199999999999999" hidden="1" x14ac:dyDescent="0.2"/>
    <row r="63701" ht="10.199999999999999" hidden="1" x14ac:dyDescent="0.2"/>
    <row r="63702" ht="10.199999999999999" hidden="1" x14ac:dyDescent="0.2"/>
    <row r="63703" ht="10.199999999999999" hidden="1" x14ac:dyDescent="0.2"/>
    <row r="63704" ht="10.199999999999999" hidden="1" x14ac:dyDescent="0.2"/>
    <row r="63705" ht="10.199999999999999" hidden="1" x14ac:dyDescent="0.2"/>
    <row r="63706" ht="10.199999999999999" hidden="1" x14ac:dyDescent="0.2"/>
    <row r="63707" ht="10.199999999999999" hidden="1" x14ac:dyDescent="0.2"/>
    <row r="63708" ht="10.199999999999999" hidden="1" x14ac:dyDescent="0.2"/>
    <row r="63709" ht="10.199999999999999" hidden="1" x14ac:dyDescent="0.2"/>
    <row r="63710" ht="10.199999999999999" hidden="1" x14ac:dyDescent="0.2"/>
    <row r="63711" ht="10.199999999999999" hidden="1" x14ac:dyDescent="0.2"/>
    <row r="63712" ht="10.199999999999999" hidden="1" x14ac:dyDescent="0.2"/>
    <row r="63713" ht="10.199999999999999" hidden="1" x14ac:dyDescent="0.2"/>
    <row r="63714" ht="10.199999999999999" hidden="1" x14ac:dyDescent="0.2"/>
    <row r="63715" ht="10.199999999999999" hidden="1" x14ac:dyDescent="0.2"/>
    <row r="63716" ht="10.199999999999999" hidden="1" x14ac:dyDescent="0.2"/>
    <row r="63717" ht="10.199999999999999" hidden="1" x14ac:dyDescent="0.2"/>
    <row r="63718" ht="10.199999999999999" hidden="1" x14ac:dyDescent="0.2"/>
    <row r="63719" ht="10.199999999999999" hidden="1" x14ac:dyDescent="0.2"/>
    <row r="63720" ht="10.199999999999999" hidden="1" x14ac:dyDescent="0.2"/>
    <row r="63721" ht="10.199999999999999" hidden="1" x14ac:dyDescent="0.2"/>
    <row r="63722" ht="10.199999999999999" hidden="1" x14ac:dyDescent="0.2"/>
    <row r="63723" ht="10.199999999999999" hidden="1" x14ac:dyDescent="0.2"/>
    <row r="63724" ht="10.199999999999999" hidden="1" x14ac:dyDescent="0.2"/>
    <row r="63725" ht="10.199999999999999" hidden="1" x14ac:dyDescent="0.2"/>
    <row r="63726" ht="10.199999999999999" hidden="1" x14ac:dyDescent="0.2"/>
    <row r="63727" ht="10.199999999999999" hidden="1" x14ac:dyDescent="0.2"/>
    <row r="63728" ht="10.199999999999999" hidden="1" x14ac:dyDescent="0.2"/>
    <row r="63729" ht="10.199999999999999" hidden="1" x14ac:dyDescent="0.2"/>
    <row r="63730" ht="10.199999999999999" hidden="1" x14ac:dyDescent="0.2"/>
    <row r="63731" ht="10.199999999999999" hidden="1" x14ac:dyDescent="0.2"/>
    <row r="63732" ht="10.199999999999999" hidden="1" x14ac:dyDescent="0.2"/>
    <row r="63733" ht="10.199999999999999" hidden="1" x14ac:dyDescent="0.2"/>
    <row r="63734" ht="10.199999999999999" hidden="1" x14ac:dyDescent="0.2"/>
    <row r="63735" ht="10.199999999999999" hidden="1" x14ac:dyDescent="0.2"/>
    <row r="63736" ht="10.199999999999999" hidden="1" x14ac:dyDescent="0.2"/>
    <row r="63737" ht="10.199999999999999" hidden="1" x14ac:dyDescent="0.2"/>
    <row r="63738" ht="10.199999999999999" hidden="1" x14ac:dyDescent="0.2"/>
    <row r="63739" ht="10.199999999999999" hidden="1" x14ac:dyDescent="0.2"/>
    <row r="63740" ht="10.199999999999999" hidden="1" x14ac:dyDescent="0.2"/>
    <row r="63741" ht="10.199999999999999" hidden="1" x14ac:dyDescent="0.2"/>
    <row r="63742" ht="10.199999999999999" hidden="1" x14ac:dyDescent="0.2"/>
    <row r="63743" ht="10.199999999999999" hidden="1" x14ac:dyDescent="0.2"/>
    <row r="63744" ht="10.199999999999999" hidden="1" x14ac:dyDescent="0.2"/>
    <row r="63745" ht="10.199999999999999" hidden="1" x14ac:dyDescent="0.2"/>
    <row r="63746" ht="10.199999999999999" hidden="1" x14ac:dyDescent="0.2"/>
    <row r="63747" ht="10.199999999999999" hidden="1" x14ac:dyDescent="0.2"/>
    <row r="63748" ht="10.199999999999999" hidden="1" x14ac:dyDescent="0.2"/>
    <row r="63749" ht="10.199999999999999" hidden="1" x14ac:dyDescent="0.2"/>
    <row r="63750" ht="10.199999999999999" hidden="1" x14ac:dyDescent="0.2"/>
    <row r="63751" ht="10.199999999999999" hidden="1" x14ac:dyDescent="0.2"/>
    <row r="63752" ht="10.199999999999999" hidden="1" x14ac:dyDescent="0.2"/>
    <row r="63753" ht="10.199999999999999" hidden="1" x14ac:dyDescent="0.2"/>
    <row r="63754" ht="10.199999999999999" hidden="1" x14ac:dyDescent="0.2"/>
    <row r="63755" ht="10.199999999999999" hidden="1" x14ac:dyDescent="0.2"/>
    <row r="63756" ht="10.199999999999999" hidden="1" x14ac:dyDescent="0.2"/>
    <row r="63757" ht="10.199999999999999" hidden="1" x14ac:dyDescent="0.2"/>
    <row r="63758" ht="10.199999999999999" hidden="1" x14ac:dyDescent="0.2"/>
    <row r="63759" ht="10.199999999999999" hidden="1" x14ac:dyDescent="0.2"/>
    <row r="63760" ht="10.199999999999999" hidden="1" x14ac:dyDescent="0.2"/>
    <row r="63761" ht="10.199999999999999" hidden="1" x14ac:dyDescent="0.2"/>
    <row r="63762" ht="10.199999999999999" hidden="1" x14ac:dyDescent="0.2"/>
    <row r="63763" ht="10.199999999999999" hidden="1" x14ac:dyDescent="0.2"/>
    <row r="63764" ht="10.199999999999999" hidden="1" x14ac:dyDescent="0.2"/>
    <row r="63765" ht="10.199999999999999" hidden="1" x14ac:dyDescent="0.2"/>
    <row r="63766" ht="10.199999999999999" hidden="1" x14ac:dyDescent="0.2"/>
    <row r="63767" ht="10.199999999999999" hidden="1" x14ac:dyDescent="0.2"/>
    <row r="63768" ht="10.199999999999999" hidden="1" x14ac:dyDescent="0.2"/>
    <row r="63769" ht="10.199999999999999" hidden="1" x14ac:dyDescent="0.2"/>
    <row r="63770" ht="10.199999999999999" hidden="1" x14ac:dyDescent="0.2"/>
    <row r="63771" ht="10.199999999999999" hidden="1" x14ac:dyDescent="0.2"/>
    <row r="63772" ht="10.199999999999999" hidden="1" x14ac:dyDescent="0.2"/>
    <row r="63773" ht="10.199999999999999" hidden="1" x14ac:dyDescent="0.2"/>
    <row r="63774" ht="10.199999999999999" hidden="1" x14ac:dyDescent="0.2"/>
    <row r="63775" ht="10.199999999999999" hidden="1" x14ac:dyDescent="0.2"/>
    <row r="63776" ht="10.199999999999999" hidden="1" x14ac:dyDescent="0.2"/>
    <row r="63777" ht="10.199999999999999" hidden="1" x14ac:dyDescent="0.2"/>
    <row r="63778" ht="10.199999999999999" hidden="1" x14ac:dyDescent="0.2"/>
    <row r="63779" ht="10.199999999999999" hidden="1" x14ac:dyDescent="0.2"/>
    <row r="63780" ht="10.199999999999999" hidden="1" x14ac:dyDescent="0.2"/>
    <row r="63781" ht="10.199999999999999" hidden="1" x14ac:dyDescent="0.2"/>
    <row r="63782" ht="10.199999999999999" hidden="1" x14ac:dyDescent="0.2"/>
    <row r="63783" ht="10.199999999999999" hidden="1" x14ac:dyDescent="0.2"/>
    <row r="63784" ht="10.199999999999999" hidden="1" x14ac:dyDescent="0.2"/>
    <row r="63785" ht="10.199999999999999" hidden="1" x14ac:dyDescent="0.2"/>
    <row r="63786" ht="10.199999999999999" hidden="1" x14ac:dyDescent="0.2"/>
    <row r="63787" ht="10.199999999999999" hidden="1" x14ac:dyDescent="0.2"/>
    <row r="63788" ht="10.199999999999999" hidden="1" x14ac:dyDescent="0.2"/>
    <row r="63789" ht="10.199999999999999" hidden="1" x14ac:dyDescent="0.2"/>
    <row r="63790" ht="10.199999999999999" hidden="1" x14ac:dyDescent="0.2"/>
    <row r="63791" ht="10.199999999999999" hidden="1" x14ac:dyDescent="0.2"/>
    <row r="63792" ht="10.199999999999999" hidden="1" x14ac:dyDescent="0.2"/>
    <row r="63793" ht="10.199999999999999" hidden="1" x14ac:dyDescent="0.2"/>
    <row r="63794" ht="10.199999999999999" hidden="1" x14ac:dyDescent="0.2"/>
    <row r="63795" ht="10.199999999999999" hidden="1" x14ac:dyDescent="0.2"/>
    <row r="63796" ht="10.199999999999999" hidden="1" x14ac:dyDescent="0.2"/>
    <row r="63797" ht="10.199999999999999" hidden="1" x14ac:dyDescent="0.2"/>
    <row r="63798" ht="10.199999999999999" hidden="1" x14ac:dyDescent="0.2"/>
    <row r="63799" ht="10.199999999999999" hidden="1" x14ac:dyDescent="0.2"/>
    <row r="63800" ht="10.199999999999999" hidden="1" x14ac:dyDescent="0.2"/>
    <row r="63801" ht="10.199999999999999" hidden="1" x14ac:dyDescent="0.2"/>
    <row r="63802" ht="10.199999999999999" hidden="1" x14ac:dyDescent="0.2"/>
    <row r="63803" ht="10.199999999999999" hidden="1" x14ac:dyDescent="0.2"/>
    <row r="63804" ht="10.199999999999999" hidden="1" x14ac:dyDescent="0.2"/>
    <row r="63805" ht="10.199999999999999" hidden="1" x14ac:dyDescent="0.2"/>
    <row r="63806" ht="10.199999999999999" hidden="1" x14ac:dyDescent="0.2"/>
    <row r="63807" ht="10.199999999999999" hidden="1" x14ac:dyDescent="0.2"/>
    <row r="63808" ht="10.199999999999999" hidden="1" x14ac:dyDescent="0.2"/>
    <row r="63809" ht="10.199999999999999" hidden="1" x14ac:dyDescent="0.2"/>
    <row r="63810" ht="10.199999999999999" hidden="1" x14ac:dyDescent="0.2"/>
    <row r="63811" ht="10.199999999999999" hidden="1" x14ac:dyDescent="0.2"/>
    <row r="63812" ht="10.199999999999999" hidden="1" x14ac:dyDescent="0.2"/>
    <row r="63813" ht="10.199999999999999" hidden="1" x14ac:dyDescent="0.2"/>
    <row r="63814" ht="10.199999999999999" hidden="1" x14ac:dyDescent="0.2"/>
    <row r="63815" ht="10.199999999999999" hidden="1" x14ac:dyDescent="0.2"/>
    <row r="63816" ht="10.199999999999999" hidden="1" x14ac:dyDescent="0.2"/>
    <row r="63817" ht="10.199999999999999" hidden="1" x14ac:dyDescent="0.2"/>
    <row r="63818" ht="10.199999999999999" hidden="1" x14ac:dyDescent="0.2"/>
    <row r="63819" ht="10.199999999999999" hidden="1" x14ac:dyDescent="0.2"/>
    <row r="63820" ht="10.199999999999999" hidden="1" x14ac:dyDescent="0.2"/>
    <row r="63821" ht="10.199999999999999" hidden="1" x14ac:dyDescent="0.2"/>
    <row r="63822" ht="10.199999999999999" hidden="1" x14ac:dyDescent="0.2"/>
    <row r="63823" ht="10.199999999999999" hidden="1" x14ac:dyDescent="0.2"/>
    <row r="63824" ht="10.199999999999999" hidden="1" x14ac:dyDescent="0.2"/>
    <row r="63825" ht="10.199999999999999" hidden="1" x14ac:dyDescent="0.2"/>
    <row r="63826" ht="10.199999999999999" hidden="1" x14ac:dyDescent="0.2"/>
    <row r="63827" ht="10.199999999999999" hidden="1" x14ac:dyDescent="0.2"/>
    <row r="63828" ht="10.199999999999999" hidden="1" x14ac:dyDescent="0.2"/>
    <row r="63829" ht="10.199999999999999" hidden="1" x14ac:dyDescent="0.2"/>
    <row r="63830" ht="10.199999999999999" hidden="1" x14ac:dyDescent="0.2"/>
    <row r="63831" ht="10.199999999999999" hidden="1" x14ac:dyDescent="0.2"/>
    <row r="63832" ht="10.199999999999999" hidden="1" x14ac:dyDescent="0.2"/>
    <row r="63833" ht="10.199999999999999" hidden="1" x14ac:dyDescent="0.2"/>
    <row r="63834" ht="10.199999999999999" hidden="1" x14ac:dyDescent="0.2"/>
    <row r="63835" ht="10.199999999999999" hidden="1" x14ac:dyDescent="0.2"/>
    <row r="63836" ht="10.199999999999999" hidden="1" x14ac:dyDescent="0.2"/>
    <row r="63837" ht="10.199999999999999" hidden="1" x14ac:dyDescent="0.2"/>
    <row r="63838" ht="10.199999999999999" hidden="1" x14ac:dyDescent="0.2"/>
    <row r="63839" ht="10.199999999999999" hidden="1" x14ac:dyDescent="0.2"/>
    <row r="63840" ht="10.199999999999999" hidden="1" x14ac:dyDescent="0.2"/>
    <row r="63841" ht="10.199999999999999" hidden="1" x14ac:dyDescent="0.2"/>
    <row r="63842" ht="10.199999999999999" hidden="1" x14ac:dyDescent="0.2"/>
    <row r="63843" ht="10.199999999999999" hidden="1" x14ac:dyDescent="0.2"/>
    <row r="63844" ht="10.199999999999999" hidden="1" x14ac:dyDescent="0.2"/>
    <row r="63845" ht="10.199999999999999" hidden="1" x14ac:dyDescent="0.2"/>
    <row r="63846" ht="10.199999999999999" hidden="1" x14ac:dyDescent="0.2"/>
    <row r="63847" ht="10.199999999999999" hidden="1" x14ac:dyDescent="0.2"/>
    <row r="63848" ht="10.199999999999999" hidden="1" x14ac:dyDescent="0.2"/>
    <row r="63849" ht="10.199999999999999" hidden="1" x14ac:dyDescent="0.2"/>
    <row r="63850" ht="10.199999999999999" hidden="1" x14ac:dyDescent="0.2"/>
    <row r="63851" ht="10.199999999999999" hidden="1" x14ac:dyDescent="0.2"/>
    <row r="63852" ht="10.199999999999999" hidden="1" x14ac:dyDescent="0.2"/>
    <row r="63853" ht="10.199999999999999" hidden="1" x14ac:dyDescent="0.2"/>
    <row r="63854" ht="10.199999999999999" hidden="1" x14ac:dyDescent="0.2"/>
    <row r="63855" ht="10.199999999999999" hidden="1" x14ac:dyDescent="0.2"/>
    <row r="63856" ht="10.199999999999999" hidden="1" x14ac:dyDescent="0.2"/>
    <row r="63857" ht="10.199999999999999" hidden="1" x14ac:dyDescent="0.2"/>
    <row r="63858" ht="10.199999999999999" hidden="1" x14ac:dyDescent="0.2"/>
    <row r="63859" ht="10.199999999999999" hidden="1" x14ac:dyDescent="0.2"/>
    <row r="63860" ht="10.199999999999999" hidden="1" x14ac:dyDescent="0.2"/>
    <row r="63861" ht="10.199999999999999" hidden="1" x14ac:dyDescent="0.2"/>
    <row r="63862" ht="10.199999999999999" hidden="1" x14ac:dyDescent="0.2"/>
    <row r="63863" ht="10.199999999999999" hidden="1" x14ac:dyDescent="0.2"/>
    <row r="63864" ht="10.199999999999999" hidden="1" x14ac:dyDescent="0.2"/>
    <row r="63865" ht="10.199999999999999" hidden="1" x14ac:dyDescent="0.2"/>
    <row r="63866" ht="10.199999999999999" hidden="1" x14ac:dyDescent="0.2"/>
    <row r="63867" ht="10.199999999999999" hidden="1" x14ac:dyDescent="0.2"/>
    <row r="63868" ht="10.199999999999999" hidden="1" x14ac:dyDescent="0.2"/>
    <row r="63869" ht="10.199999999999999" hidden="1" x14ac:dyDescent="0.2"/>
    <row r="63870" ht="10.199999999999999" hidden="1" x14ac:dyDescent="0.2"/>
    <row r="63871" ht="10.199999999999999" hidden="1" x14ac:dyDescent="0.2"/>
    <row r="63872" ht="10.199999999999999" hidden="1" x14ac:dyDescent="0.2"/>
    <row r="63873" ht="10.199999999999999" hidden="1" x14ac:dyDescent="0.2"/>
    <row r="63874" ht="10.199999999999999" hidden="1" x14ac:dyDescent="0.2"/>
    <row r="63875" ht="10.199999999999999" hidden="1" x14ac:dyDescent="0.2"/>
    <row r="63876" ht="10.199999999999999" hidden="1" x14ac:dyDescent="0.2"/>
    <row r="63877" ht="10.199999999999999" hidden="1" x14ac:dyDescent="0.2"/>
    <row r="63878" ht="10.199999999999999" hidden="1" x14ac:dyDescent="0.2"/>
    <row r="63879" ht="10.199999999999999" hidden="1" x14ac:dyDescent="0.2"/>
    <row r="63880" ht="10.199999999999999" hidden="1" x14ac:dyDescent="0.2"/>
    <row r="63881" ht="10.199999999999999" hidden="1" x14ac:dyDescent="0.2"/>
    <row r="63882" ht="10.199999999999999" hidden="1" x14ac:dyDescent="0.2"/>
    <row r="63883" ht="10.199999999999999" hidden="1" x14ac:dyDescent="0.2"/>
    <row r="63884" ht="10.199999999999999" hidden="1" x14ac:dyDescent="0.2"/>
    <row r="63885" ht="10.199999999999999" hidden="1" x14ac:dyDescent="0.2"/>
    <row r="63886" ht="10.199999999999999" hidden="1" x14ac:dyDescent="0.2"/>
    <row r="63887" ht="10.199999999999999" hidden="1" x14ac:dyDescent="0.2"/>
    <row r="63888" ht="10.199999999999999" hidden="1" x14ac:dyDescent="0.2"/>
    <row r="63889" ht="10.199999999999999" hidden="1" x14ac:dyDescent="0.2"/>
    <row r="63890" ht="10.199999999999999" hidden="1" x14ac:dyDescent="0.2"/>
    <row r="63891" ht="10.199999999999999" hidden="1" x14ac:dyDescent="0.2"/>
    <row r="63892" ht="10.199999999999999" hidden="1" x14ac:dyDescent="0.2"/>
    <row r="63893" ht="10.199999999999999" hidden="1" x14ac:dyDescent="0.2"/>
    <row r="63894" ht="10.199999999999999" hidden="1" x14ac:dyDescent="0.2"/>
    <row r="63895" ht="10.199999999999999" hidden="1" x14ac:dyDescent="0.2"/>
    <row r="63896" ht="10.199999999999999" hidden="1" x14ac:dyDescent="0.2"/>
    <row r="63897" ht="10.199999999999999" hidden="1" x14ac:dyDescent="0.2"/>
    <row r="63898" ht="10.199999999999999" hidden="1" x14ac:dyDescent="0.2"/>
    <row r="63899" ht="10.199999999999999" hidden="1" x14ac:dyDescent="0.2"/>
    <row r="63900" ht="10.199999999999999" hidden="1" x14ac:dyDescent="0.2"/>
    <row r="63901" ht="10.199999999999999" hidden="1" x14ac:dyDescent="0.2"/>
    <row r="63902" ht="10.199999999999999" hidden="1" x14ac:dyDescent="0.2"/>
    <row r="63903" ht="10.199999999999999" hidden="1" x14ac:dyDescent="0.2"/>
    <row r="63904" ht="10.199999999999999" hidden="1" x14ac:dyDescent="0.2"/>
    <row r="63905" ht="10.199999999999999" hidden="1" x14ac:dyDescent="0.2"/>
    <row r="63906" ht="10.199999999999999" hidden="1" x14ac:dyDescent="0.2"/>
    <row r="63907" ht="10.199999999999999" hidden="1" x14ac:dyDescent="0.2"/>
    <row r="63908" ht="10.199999999999999" hidden="1" x14ac:dyDescent="0.2"/>
    <row r="63909" ht="10.199999999999999" hidden="1" x14ac:dyDescent="0.2"/>
    <row r="63910" ht="10.199999999999999" hidden="1" x14ac:dyDescent="0.2"/>
    <row r="63911" ht="10.199999999999999" hidden="1" x14ac:dyDescent="0.2"/>
    <row r="63912" ht="10.199999999999999" hidden="1" x14ac:dyDescent="0.2"/>
    <row r="63913" ht="10.199999999999999" hidden="1" x14ac:dyDescent="0.2"/>
    <row r="63914" ht="10.199999999999999" hidden="1" x14ac:dyDescent="0.2"/>
    <row r="63915" ht="10.199999999999999" hidden="1" x14ac:dyDescent="0.2"/>
    <row r="63916" ht="10.199999999999999" hidden="1" x14ac:dyDescent="0.2"/>
    <row r="63917" ht="10.199999999999999" hidden="1" x14ac:dyDescent="0.2"/>
    <row r="63918" ht="10.199999999999999" hidden="1" x14ac:dyDescent="0.2"/>
    <row r="63919" ht="10.199999999999999" hidden="1" x14ac:dyDescent="0.2"/>
    <row r="63920" ht="10.199999999999999" hidden="1" x14ac:dyDescent="0.2"/>
    <row r="63921" ht="10.199999999999999" hidden="1" x14ac:dyDescent="0.2"/>
    <row r="63922" ht="10.199999999999999" hidden="1" x14ac:dyDescent="0.2"/>
    <row r="63923" ht="10.199999999999999" hidden="1" x14ac:dyDescent="0.2"/>
    <row r="63924" ht="10.199999999999999" hidden="1" x14ac:dyDescent="0.2"/>
    <row r="63925" ht="10.199999999999999" hidden="1" x14ac:dyDescent="0.2"/>
    <row r="63926" ht="10.199999999999999" hidden="1" x14ac:dyDescent="0.2"/>
    <row r="63927" ht="10.199999999999999" hidden="1" x14ac:dyDescent="0.2"/>
    <row r="63928" ht="10.199999999999999" hidden="1" x14ac:dyDescent="0.2"/>
    <row r="63929" ht="10.199999999999999" hidden="1" x14ac:dyDescent="0.2"/>
    <row r="63930" ht="10.199999999999999" hidden="1" x14ac:dyDescent="0.2"/>
    <row r="63931" ht="10.199999999999999" hidden="1" x14ac:dyDescent="0.2"/>
    <row r="63932" ht="10.199999999999999" hidden="1" x14ac:dyDescent="0.2"/>
    <row r="63933" ht="10.199999999999999" hidden="1" x14ac:dyDescent="0.2"/>
    <row r="63934" ht="10.199999999999999" hidden="1" x14ac:dyDescent="0.2"/>
    <row r="63935" ht="10.199999999999999" hidden="1" x14ac:dyDescent="0.2"/>
    <row r="63936" ht="10.199999999999999" hidden="1" x14ac:dyDescent="0.2"/>
    <row r="63937" ht="10.199999999999999" hidden="1" x14ac:dyDescent="0.2"/>
    <row r="63938" ht="10.199999999999999" hidden="1" x14ac:dyDescent="0.2"/>
    <row r="63939" ht="10.199999999999999" hidden="1" x14ac:dyDescent="0.2"/>
    <row r="63940" ht="10.199999999999999" hidden="1" x14ac:dyDescent="0.2"/>
    <row r="63941" ht="10.199999999999999" hidden="1" x14ac:dyDescent="0.2"/>
    <row r="63942" ht="10.199999999999999" hidden="1" x14ac:dyDescent="0.2"/>
    <row r="63943" ht="10.199999999999999" hidden="1" x14ac:dyDescent="0.2"/>
    <row r="63944" ht="10.199999999999999" hidden="1" x14ac:dyDescent="0.2"/>
    <row r="63945" ht="10.199999999999999" hidden="1" x14ac:dyDescent="0.2"/>
    <row r="63946" ht="10.199999999999999" hidden="1" x14ac:dyDescent="0.2"/>
    <row r="63947" ht="10.199999999999999" hidden="1" x14ac:dyDescent="0.2"/>
    <row r="63948" ht="10.199999999999999" hidden="1" x14ac:dyDescent="0.2"/>
    <row r="63949" ht="10.199999999999999" hidden="1" x14ac:dyDescent="0.2"/>
    <row r="63950" ht="10.199999999999999" hidden="1" x14ac:dyDescent="0.2"/>
    <row r="63951" ht="10.199999999999999" hidden="1" x14ac:dyDescent="0.2"/>
    <row r="63952" ht="10.199999999999999" hidden="1" x14ac:dyDescent="0.2"/>
    <row r="63953" ht="10.199999999999999" hidden="1" x14ac:dyDescent="0.2"/>
    <row r="63954" ht="10.199999999999999" hidden="1" x14ac:dyDescent="0.2"/>
    <row r="63955" ht="10.199999999999999" hidden="1" x14ac:dyDescent="0.2"/>
    <row r="63956" ht="10.199999999999999" hidden="1" x14ac:dyDescent="0.2"/>
    <row r="63957" ht="10.199999999999999" hidden="1" x14ac:dyDescent="0.2"/>
    <row r="63958" ht="10.199999999999999" hidden="1" x14ac:dyDescent="0.2"/>
    <row r="63959" ht="10.199999999999999" hidden="1" x14ac:dyDescent="0.2"/>
    <row r="63960" ht="10.199999999999999" hidden="1" x14ac:dyDescent="0.2"/>
    <row r="63961" ht="10.199999999999999" hidden="1" x14ac:dyDescent="0.2"/>
    <row r="63962" ht="10.199999999999999" hidden="1" x14ac:dyDescent="0.2"/>
    <row r="63963" ht="10.199999999999999" hidden="1" x14ac:dyDescent="0.2"/>
    <row r="63964" ht="10.199999999999999" hidden="1" x14ac:dyDescent="0.2"/>
    <row r="63965" ht="10.199999999999999" hidden="1" x14ac:dyDescent="0.2"/>
    <row r="63966" ht="10.199999999999999" hidden="1" x14ac:dyDescent="0.2"/>
    <row r="63967" ht="10.199999999999999" hidden="1" x14ac:dyDescent="0.2"/>
    <row r="63968" ht="10.199999999999999" hidden="1" x14ac:dyDescent="0.2"/>
    <row r="63969" ht="10.199999999999999" hidden="1" x14ac:dyDescent="0.2"/>
    <row r="63970" ht="10.199999999999999" hidden="1" x14ac:dyDescent="0.2"/>
    <row r="63971" ht="10.199999999999999" hidden="1" x14ac:dyDescent="0.2"/>
    <row r="63972" ht="10.199999999999999" hidden="1" x14ac:dyDescent="0.2"/>
    <row r="63973" ht="10.199999999999999" hidden="1" x14ac:dyDescent="0.2"/>
    <row r="63974" ht="10.199999999999999" hidden="1" x14ac:dyDescent="0.2"/>
    <row r="63975" ht="10.199999999999999" hidden="1" x14ac:dyDescent="0.2"/>
    <row r="63976" ht="10.199999999999999" hidden="1" x14ac:dyDescent="0.2"/>
    <row r="63977" ht="10.199999999999999" hidden="1" x14ac:dyDescent="0.2"/>
    <row r="63978" ht="10.199999999999999" hidden="1" x14ac:dyDescent="0.2"/>
    <row r="63979" ht="10.199999999999999" hidden="1" x14ac:dyDescent="0.2"/>
    <row r="63980" ht="10.199999999999999" hidden="1" x14ac:dyDescent="0.2"/>
    <row r="63981" ht="10.199999999999999" hidden="1" x14ac:dyDescent="0.2"/>
    <row r="63982" ht="10.199999999999999" hidden="1" x14ac:dyDescent="0.2"/>
    <row r="63983" ht="10.199999999999999" hidden="1" x14ac:dyDescent="0.2"/>
    <row r="63984" ht="10.199999999999999" hidden="1" x14ac:dyDescent="0.2"/>
    <row r="63985" ht="10.199999999999999" hidden="1" x14ac:dyDescent="0.2"/>
    <row r="63986" ht="10.199999999999999" hidden="1" x14ac:dyDescent="0.2"/>
    <row r="63987" ht="10.199999999999999" hidden="1" x14ac:dyDescent="0.2"/>
    <row r="63988" ht="10.199999999999999" hidden="1" x14ac:dyDescent="0.2"/>
    <row r="63989" ht="10.199999999999999" hidden="1" x14ac:dyDescent="0.2"/>
    <row r="63990" ht="10.199999999999999" hidden="1" x14ac:dyDescent="0.2"/>
    <row r="63991" ht="10.199999999999999" hidden="1" x14ac:dyDescent="0.2"/>
    <row r="63992" ht="10.199999999999999" hidden="1" x14ac:dyDescent="0.2"/>
    <row r="63993" ht="10.199999999999999" hidden="1" x14ac:dyDescent="0.2"/>
    <row r="63994" ht="10.199999999999999" hidden="1" x14ac:dyDescent="0.2"/>
    <row r="63995" ht="10.199999999999999" hidden="1" x14ac:dyDescent="0.2"/>
    <row r="63996" ht="10.199999999999999" hidden="1" x14ac:dyDescent="0.2"/>
    <row r="63997" ht="10.199999999999999" hidden="1" x14ac:dyDescent="0.2"/>
    <row r="63998" ht="10.199999999999999" hidden="1" x14ac:dyDescent="0.2"/>
    <row r="63999" ht="10.199999999999999" hidden="1" x14ac:dyDescent="0.2"/>
    <row r="64000" ht="10.199999999999999" hidden="1" x14ac:dyDescent="0.2"/>
    <row r="64001" ht="10.199999999999999" hidden="1" x14ac:dyDescent="0.2"/>
    <row r="64002" ht="10.199999999999999" hidden="1" x14ac:dyDescent="0.2"/>
    <row r="64003" ht="10.199999999999999" hidden="1" x14ac:dyDescent="0.2"/>
    <row r="64004" ht="10.199999999999999" hidden="1" x14ac:dyDescent="0.2"/>
    <row r="64005" ht="10.199999999999999" hidden="1" x14ac:dyDescent="0.2"/>
    <row r="64006" ht="10.199999999999999" hidden="1" x14ac:dyDescent="0.2"/>
    <row r="64007" ht="10.199999999999999" hidden="1" x14ac:dyDescent="0.2"/>
    <row r="64008" ht="10.199999999999999" hidden="1" x14ac:dyDescent="0.2"/>
    <row r="64009" ht="10.199999999999999" hidden="1" x14ac:dyDescent="0.2"/>
    <row r="64010" ht="10.199999999999999" hidden="1" x14ac:dyDescent="0.2"/>
    <row r="64011" ht="10.199999999999999" hidden="1" x14ac:dyDescent="0.2"/>
    <row r="64012" ht="10.199999999999999" hidden="1" x14ac:dyDescent="0.2"/>
    <row r="64013" ht="10.199999999999999" hidden="1" x14ac:dyDescent="0.2"/>
    <row r="64014" ht="10.199999999999999" hidden="1" x14ac:dyDescent="0.2"/>
    <row r="64015" ht="10.199999999999999" hidden="1" x14ac:dyDescent="0.2"/>
    <row r="64016" ht="10.199999999999999" hidden="1" x14ac:dyDescent="0.2"/>
    <row r="64017" ht="10.199999999999999" hidden="1" x14ac:dyDescent="0.2"/>
    <row r="64018" ht="10.199999999999999" hidden="1" x14ac:dyDescent="0.2"/>
    <row r="64019" ht="10.199999999999999" hidden="1" x14ac:dyDescent="0.2"/>
    <row r="64020" ht="10.199999999999999" hidden="1" x14ac:dyDescent="0.2"/>
    <row r="64021" ht="10.199999999999999" hidden="1" x14ac:dyDescent="0.2"/>
    <row r="64022" ht="10.199999999999999" hidden="1" x14ac:dyDescent="0.2"/>
    <row r="64023" ht="10.199999999999999" hidden="1" x14ac:dyDescent="0.2"/>
    <row r="64024" ht="10.199999999999999" hidden="1" x14ac:dyDescent="0.2"/>
    <row r="64025" ht="10.199999999999999" hidden="1" x14ac:dyDescent="0.2"/>
    <row r="64026" ht="10.199999999999999" hidden="1" x14ac:dyDescent="0.2"/>
    <row r="64027" ht="10.199999999999999" hidden="1" x14ac:dyDescent="0.2"/>
    <row r="64028" ht="10.199999999999999" hidden="1" x14ac:dyDescent="0.2"/>
    <row r="64029" ht="10.199999999999999" hidden="1" x14ac:dyDescent="0.2"/>
    <row r="64030" ht="10.199999999999999" hidden="1" x14ac:dyDescent="0.2"/>
    <row r="64031" ht="10.199999999999999" hidden="1" x14ac:dyDescent="0.2"/>
    <row r="64032" ht="10.199999999999999" hidden="1" x14ac:dyDescent="0.2"/>
    <row r="64033" ht="10.199999999999999" hidden="1" x14ac:dyDescent="0.2"/>
    <row r="64034" ht="10.199999999999999" hidden="1" x14ac:dyDescent="0.2"/>
    <row r="64035" ht="10.199999999999999" hidden="1" x14ac:dyDescent="0.2"/>
    <row r="64036" ht="10.199999999999999" hidden="1" x14ac:dyDescent="0.2"/>
    <row r="64037" ht="10.199999999999999" hidden="1" x14ac:dyDescent="0.2"/>
    <row r="64038" ht="10.199999999999999" hidden="1" x14ac:dyDescent="0.2"/>
    <row r="64039" ht="10.199999999999999" hidden="1" x14ac:dyDescent="0.2"/>
    <row r="64040" ht="10.199999999999999" hidden="1" x14ac:dyDescent="0.2"/>
    <row r="64041" ht="10.199999999999999" hidden="1" x14ac:dyDescent="0.2"/>
    <row r="64042" ht="10.199999999999999" hidden="1" x14ac:dyDescent="0.2"/>
    <row r="64043" ht="10.199999999999999" hidden="1" x14ac:dyDescent="0.2"/>
    <row r="64044" ht="10.199999999999999" hidden="1" x14ac:dyDescent="0.2"/>
    <row r="64045" ht="10.199999999999999" hidden="1" x14ac:dyDescent="0.2"/>
    <row r="64046" ht="10.199999999999999" hidden="1" x14ac:dyDescent="0.2"/>
    <row r="64047" ht="10.199999999999999" hidden="1" x14ac:dyDescent="0.2"/>
    <row r="64048" ht="10.199999999999999" hidden="1" x14ac:dyDescent="0.2"/>
    <row r="64049" ht="10.199999999999999" hidden="1" x14ac:dyDescent="0.2"/>
    <row r="64050" ht="10.199999999999999" hidden="1" x14ac:dyDescent="0.2"/>
    <row r="64051" ht="10.199999999999999" hidden="1" x14ac:dyDescent="0.2"/>
    <row r="64052" ht="10.199999999999999" hidden="1" x14ac:dyDescent="0.2"/>
    <row r="64053" ht="10.199999999999999" hidden="1" x14ac:dyDescent="0.2"/>
    <row r="64054" ht="10.199999999999999" hidden="1" x14ac:dyDescent="0.2"/>
    <row r="64055" ht="10.199999999999999" hidden="1" x14ac:dyDescent="0.2"/>
    <row r="64056" ht="10.199999999999999" hidden="1" x14ac:dyDescent="0.2"/>
    <row r="64057" ht="10.199999999999999" hidden="1" x14ac:dyDescent="0.2"/>
    <row r="64058" ht="10.199999999999999" hidden="1" x14ac:dyDescent="0.2"/>
    <row r="64059" ht="10.199999999999999" hidden="1" x14ac:dyDescent="0.2"/>
    <row r="64060" ht="10.199999999999999" hidden="1" x14ac:dyDescent="0.2"/>
    <row r="64061" ht="10.199999999999999" hidden="1" x14ac:dyDescent="0.2"/>
    <row r="64062" ht="10.199999999999999" hidden="1" x14ac:dyDescent="0.2"/>
    <row r="64063" ht="10.199999999999999" hidden="1" x14ac:dyDescent="0.2"/>
    <row r="64064" ht="10.199999999999999" hidden="1" x14ac:dyDescent="0.2"/>
    <row r="64065" ht="10.199999999999999" hidden="1" x14ac:dyDescent="0.2"/>
    <row r="64066" ht="10.199999999999999" hidden="1" x14ac:dyDescent="0.2"/>
    <row r="64067" ht="10.199999999999999" hidden="1" x14ac:dyDescent="0.2"/>
    <row r="64068" ht="10.199999999999999" hidden="1" x14ac:dyDescent="0.2"/>
    <row r="64069" ht="10.199999999999999" hidden="1" x14ac:dyDescent="0.2"/>
    <row r="64070" ht="10.199999999999999" hidden="1" x14ac:dyDescent="0.2"/>
    <row r="64071" ht="10.199999999999999" hidden="1" x14ac:dyDescent="0.2"/>
    <row r="64072" ht="10.199999999999999" hidden="1" x14ac:dyDescent="0.2"/>
    <row r="64073" ht="10.199999999999999" hidden="1" x14ac:dyDescent="0.2"/>
    <row r="64074" ht="10.199999999999999" hidden="1" x14ac:dyDescent="0.2"/>
    <row r="64075" ht="10.199999999999999" hidden="1" x14ac:dyDescent="0.2"/>
    <row r="64076" ht="10.199999999999999" hidden="1" x14ac:dyDescent="0.2"/>
    <row r="64077" ht="10.199999999999999" hidden="1" x14ac:dyDescent="0.2"/>
    <row r="64078" ht="10.199999999999999" hidden="1" x14ac:dyDescent="0.2"/>
    <row r="64079" ht="10.199999999999999" hidden="1" x14ac:dyDescent="0.2"/>
    <row r="64080" ht="10.199999999999999" hidden="1" x14ac:dyDescent="0.2"/>
    <row r="64081" ht="10.199999999999999" hidden="1" x14ac:dyDescent="0.2"/>
    <row r="64082" ht="10.199999999999999" hidden="1" x14ac:dyDescent="0.2"/>
    <row r="64083" ht="10.199999999999999" hidden="1" x14ac:dyDescent="0.2"/>
    <row r="64084" ht="10.199999999999999" hidden="1" x14ac:dyDescent="0.2"/>
    <row r="64085" ht="10.199999999999999" hidden="1" x14ac:dyDescent="0.2"/>
    <row r="64086" ht="10.199999999999999" hidden="1" x14ac:dyDescent="0.2"/>
    <row r="64087" ht="10.199999999999999" hidden="1" x14ac:dyDescent="0.2"/>
    <row r="64088" ht="10.199999999999999" hidden="1" x14ac:dyDescent="0.2"/>
    <row r="64089" ht="10.199999999999999" hidden="1" x14ac:dyDescent="0.2"/>
    <row r="64090" ht="10.199999999999999" hidden="1" x14ac:dyDescent="0.2"/>
    <row r="64091" ht="10.199999999999999" hidden="1" x14ac:dyDescent="0.2"/>
    <row r="64092" ht="10.199999999999999" hidden="1" x14ac:dyDescent="0.2"/>
    <row r="64093" ht="10.199999999999999" hidden="1" x14ac:dyDescent="0.2"/>
    <row r="64094" ht="10.199999999999999" hidden="1" x14ac:dyDescent="0.2"/>
    <row r="64095" ht="10.199999999999999" hidden="1" x14ac:dyDescent="0.2"/>
    <row r="64096" ht="10.199999999999999" hidden="1" x14ac:dyDescent="0.2"/>
    <row r="64097" ht="10.199999999999999" hidden="1" x14ac:dyDescent="0.2"/>
    <row r="64098" ht="10.199999999999999" hidden="1" x14ac:dyDescent="0.2"/>
    <row r="64099" ht="10.199999999999999" hidden="1" x14ac:dyDescent="0.2"/>
    <row r="64100" ht="10.199999999999999" hidden="1" x14ac:dyDescent="0.2"/>
    <row r="64101" ht="10.199999999999999" hidden="1" x14ac:dyDescent="0.2"/>
    <row r="64102" ht="10.199999999999999" hidden="1" x14ac:dyDescent="0.2"/>
    <row r="64103" ht="10.199999999999999" hidden="1" x14ac:dyDescent="0.2"/>
    <row r="64104" ht="10.199999999999999" hidden="1" x14ac:dyDescent="0.2"/>
    <row r="64105" ht="10.199999999999999" hidden="1" x14ac:dyDescent="0.2"/>
    <row r="64106" ht="10.199999999999999" hidden="1" x14ac:dyDescent="0.2"/>
    <row r="64107" ht="10.199999999999999" hidden="1" x14ac:dyDescent="0.2"/>
    <row r="64108" ht="10.199999999999999" hidden="1" x14ac:dyDescent="0.2"/>
    <row r="64109" ht="10.199999999999999" hidden="1" x14ac:dyDescent="0.2"/>
    <row r="64110" ht="10.199999999999999" hidden="1" x14ac:dyDescent="0.2"/>
    <row r="64111" ht="10.199999999999999" hidden="1" x14ac:dyDescent="0.2"/>
    <row r="64112" ht="10.199999999999999" hidden="1" x14ac:dyDescent="0.2"/>
    <row r="64113" ht="10.199999999999999" hidden="1" x14ac:dyDescent="0.2"/>
    <row r="64114" ht="10.199999999999999" hidden="1" x14ac:dyDescent="0.2"/>
    <row r="64115" ht="10.199999999999999" hidden="1" x14ac:dyDescent="0.2"/>
    <row r="64116" ht="10.199999999999999" hidden="1" x14ac:dyDescent="0.2"/>
    <row r="64117" ht="10.199999999999999" hidden="1" x14ac:dyDescent="0.2"/>
    <row r="64118" ht="10.199999999999999" hidden="1" x14ac:dyDescent="0.2"/>
    <row r="64119" ht="10.199999999999999" hidden="1" x14ac:dyDescent="0.2"/>
    <row r="64120" ht="10.199999999999999" hidden="1" x14ac:dyDescent="0.2"/>
    <row r="64121" ht="10.199999999999999" hidden="1" x14ac:dyDescent="0.2"/>
    <row r="64122" ht="10.199999999999999" hidden="1" x14ac:dyDescent="0.2"/>
    <row r="64123" ht="10.199999999999999" hidden="1" x14ac:dyDescent="0.2"/>
    <row r="64124" ht="10.199999999999999" hidden="1" x14ac:dyDescent="0.2"/>
    <row r="64125" ht="10.199999999999999" hidden="1" x14ac:dyDescent="0.2"/>
    <row r="64126" ht="10.199999999999999" hidden="1" x14ac:dyDescent="0.2"/>
    <row r="64127" ht="10.199999999999999" hidden="1" x14ac:dyDescent="0.2"/>
    <row r="64128" ht="10.199999999999999" hidden="1" x14ac:dyDescent="0.2"/>
    <row r="64129" ht="10.199999999999999" hidden="1" x14ac:dyDescent="0.2"/>
    <row r="64130" ht="10.199999999999999" hidden="1" x14ac:dyDescent="0.2"/>
    <row r="64131" ht="10.199999999999999" hidden="1" x14ac:dyDescent="0.2"/>
    <row r="64132" ht="10.199999999999999" hidden="1" x14ac:dyDescent="0.2"/>
    <row r="64133" ht="10.199999999999999" hidden="1" x14ac:dyDescent="0.2"/>
    <row r="64134" ht="10.199999999999999" hidden="1" x14ac:dyDescent="0.2"/>
    <row r="64135" ht="10.199999999999999" hidden="1" x14ac:dyDescent="0.2"/>
    <row r="64136" ht="10.199999999999999" hidden="1" x14ac:dyDescent="0.2"/>
    <row r="64137" ht="10.199999999999999" hidden="1" x14ac:dyDescent="0.2"/>
    <row r="64138" ht="10.199999999999999" hidden="1" x14ac:dyDescent="0.2"/>
    <row r="64139" ht="10.199999999999999" hidden="1" x14ac:dyDescent="0.2"/>
    <row r="64140" ht="10.199999999999999" hidden="1" x14ac:dyDescent="0.2"/>
    <row r="64141" ht="10.199999999999999" hidden="1" x14ac:dyDescent="0.2"/>
    <row r="64142" ht="10.199999999999999" hidden="1" x14ac:dyDescent="0.2"/>
    <row r="64143" ht="10.199999999999999" hidden="1" x14ac:dyDescent="0.2"/>
    <row r="64144" ht="10.199999999999999" hidden="1" x14ac:dyDescent="0.2"/>
    <row r="64145" ht="10.199999999999999" hidden="1" x14ac:dyDescent="0.2"/>
    <row r="64146" ht="10.199999999999999" hidden="1" x14ac:dyDescent="0.2"/>
    <row r="64147" ht="10.199999999999999" hidden="1" x14ac:dyDescent="0.2"/>
    <row r="64148" ht="10.199999999999999" hidden="1" x14ac:dyDescent="0.2"/>
    <row r="64149" ht="10.199999999999999" hidden="1" x14ac:dyDescent="0.2"/>
    <row r="64150" ht="10.199999999999999" hidden="1" x14ac:dyDescent="0.2"/>
    <row r="64151" ht="10.199999999999999" hidden="1" x14ac:dyDescent="0.2"/>
    <row r="64152" ht="10.199999999999999" hidden="1" x14ac:dyDescent="0.2"/>
    <row r="64153" ht="10.199999999999999" hidden="1" x14ac:dyDescent="0.2"/>
    <row r="64154" ht="10.199999999999999" hidden="1" x14ac:dyDescent="0.2"/>
    <row r="64155" ht="10.199999999999999" hidden="1" x14ac:dyDescent="0.2"/>
    <row r="64156" ht="10.199999999999999" hidden="1" x14ac:dyDescent="0.2"/>
    <row r="64157" ht="10.199999999999999" hidden="1" x14ac:dyDescent="0.2"/>
    <row r="64158" ht="10.199999999999999" hidden="1" x14ac:dyDescent="0.2"/>
    <row r="64159" ht="10.199999999999999" hidden="1" x14ac:dyDescent="0.2"/>
    <row r="64160" ht="10.199999999999999" hidden="1" x14ac:dyDescent="0.2"/>
    <row r="64161" ht="10.199999999999999" hidden="1" x14ac:dyDescent="0.2"/>
    <row r="64162" ht="10.199999999999999" hidden="1" x14ac:dyDescent="0.2"/>
    <row r="64163" ht="10.199999999999999" hidden="1" x14ac:dyDescent="0.2"/>
    <row r="64164" ht="10.199999999999999" hidden="1" x14ac:dyDescent="0.2"/>
    <row r="64165" ht="10.199999999999999" hidden="1" x14ac:dyDescent="0.2"/>
    <row r="64166" ht="10.199999999999999" hidden="1" x14ac:dyDescent="0.2"/>
    <row r="64167" ht="10.199999999999999" hidden="1" x14ac:dyDescent="0.2"/>
    <row r="64168" ht="10.199999999999999" hidden="1" x14ac:dyDescent="0.2"/>
    <row r="64169" ht="10.199999999999999" hidden="1" x14ac:dyDescent="0.2"/>
    <row r="64170" ht="10.199999999999999" hidden="1" x14ac:dyDescent="0.2"/>
    <row r="64171" ht="10.199999999999999" hidden="1" x14ac:dyDescent="0.2"/>
    <row r="64172" ht="10.199999999999999" hidden="1" x14ac:dyDescent="0.2"/>
    <row r="64173" ht="10.199999999999999" hidden="1" x14ac:dyDescent="0.2"/>
    <row r="64174" ht="10.199999999999999" hidden="1" x14ac:dyDescent="0.2"/>
    <row r="64175" ht="10.199999999999999" hidden="1" x14ac:dyDescent="0.2"/>
    <row r="64176" ht="10.199999999999999" hidden="1" x14ac:dyDescent="0.2"/>
    <row r="64177" ht="10.199999999999999" hidden="1" x14ac:dyDescent="0.2"/>
    <row r="64178" ht="10.199999999999999" hidden="1" x14ac:dyDescent="0.2"/>
    <row r="64179" ht="10.199999999999999" hidden="1" x14ac:dyDescent="0.2"/>
    <row r="64180" ht="10.199999999999999" hidden="1" x14ac:dyDescent="0.2"/>
    <row r="64181" ht="10.199999999999999" hidden="1" x14ac:dyDescent="0.2"/>
    <row r="64182" ht="10.199999999999999" hidden="1" x14ac:dyDescent="0.2"/>
    <row r="64183" ht="10.199999999999999" hidden="1" x14ac:dyDescent="0.2"/>
    <row r="64184" ht="10.199999999999999" hidden="1" x14ac:dyDescent="0.2"/>
    <row r="64185" ht="10.199999999999999" hidden="1" x14ac:dyDescent="0.2"/>
    <row r="64186" ht="10.199999999999999" hidden="1" x14ac:dyDescent="0.2"/>
    <row r="64187" ht="10.199999999999999" hidden="1" x14ac:dyDescent="0.2"/>
    <row r="64188" ht="10.199999999999999" hidden="1" x14ac:dyDescent="0.2"/>
    <row r="64189" ht="10.199999999999999" hidden="1" x14ac:dyDescent="0.2"/>
    <row r="64190" ht="10.199999999999999" hidden="1" x14ac:dyDescent="0.2"/>
    <row r="64191" ht="10.199999999999999" hidden="1" x14ac:dyDescent="0.2"/>
    <row r="64192" ht="10.199999999999999" hidden="1" x14ac:dyDescent="0.2"/>
    <row r="64193" ht="10.199999999999999" hidden="1" x14ac:dyDescent="0.2"/>
    <row r="64194" ht="10.199999999999999" hidden="1" x14ac:dyDescent="0.2"/>
    <row r="64195" ht="10.199999999999999" hidden="1" x14ac:dyDescent="0.2"/>
    <row r="64196" ht="10.199999999999999" hidden="1" x14ac:dyDescent="0.2"/>
    <row r="64197" ht="10.199999999999999" hidden="1" x14ac:dyDescent="0.2"/>
    <row r="64198" ht="10.199999999999999" hidden="1" x14ac:dyDescent="0.2"/>
    <row r="64199" ht="10.199999999999999" hidden="1" x14ac:dyDescent="0.2"/>
    <row r="64200" ht="10.199999999999999" hidden="1" x14ac:dyDescent="0.2"/>
    <row r="64201" ht="10.199999999999999" hidden="1" x14ac:dyDescent="0.2"/>
    <row r="64202" ht="10.199999999999999" hidden="1" x14ac:dyDescent="0.2"/>
    <row r="64203" ht="10.199999999999999" hidden="1" x14ac:dyDescent="0.2"/>
    <row r="64204" ht="10.199999999999999" hidden="1" x14ac:dyDescent="0.2"/>
    <row r="64205" ht="10.199999999999999" hidden="1" x14ac:dyDescent="0.2"/>
    <row r="64206" ht="10.199999999999999" hidden="1" x14ac:dyDescent="0.2"/>
    <row r="64207" ht="10.199999999999999" hidden="1" x14ac:dyDescent="0.2"/>
    <row r="64208" ht="10.199999999999999" hidden="1" x14ac:dyDescent="0.2"/>
    <row r="64209" ht="10.199999999999999" hidden="1" x14ac:dyDescent="0.2"/>
    <row r="64210" ht="10.199999999999999" hidden="1" x14ac:dyDescent="0.2"/>
    <row r="64211" ht="10.199999999999999" hidden="1" x14ac:dyDescent="0.2"/>
    <row r="64212" ht="10.199999999999999" hidden="1" x14ac:dyDescent="0.2"/>
    <row r="64213" ht="10.199999999999999" hidden="1" x14ac:dyDescent="0.2"/>
    <row r="64214" ht="10.199999999999999" hidden="1" x14ac:dyDescent="0.2"/>
    <row r="64215" ht="10.199999999999999" hidden="1" x14ac:dyDescent="0.2"/>
    <row r="64216" ht="10.199999999999999" hidden="1" x14ac:dyDescent="0.2"/>
    <row r="64217" ht="10.199999999999999" hidden="1" x14ac:dyDescent="0.2"/>
    <row r="64218" ht="10.199999999999999" hidden="1" x14ac:dyDescent="0.2"/>
    <row r="64219" ht="10.199999999999999" hidden="1" x14ac:dyDescent="0.2"/>
    <row r="64220" ht="10.199999999999999" hidden="1" x14ac:dyDescent="0.2"/>
    <row r="64221" ht="10.199999999999999" hidden="1" x14ac:dyDescent="0.2"/>
    <row r="64222" ht="10.199999999999999" hidden="1" x14ac:dyDescent="0.2"/>
    <row r="64223" ht="10.199999999999999" hidden="1" x14ac:dyDescent="0.2"/>
    <row r="64224" ht="10.199999999999999" hidden="1" x14ac:dyDescent="0.2"/>
    <row r="64225" ht="10.199999999999999" hidden="1" x14ac:dyDescent="0.2"/>
    <row r="64226" ht="10.199999999999999" hidden="1" x14ac:dyDescent="0.2"/>
    <row r="64227" ht="10.199999999999999" hidden="1" x14ac:dyDescent="0.2"/>
    <row r="64228" ht="10.199999999999999" hidden="1" x14ac:dyDescent="0.2"/>
    <row r="64229" ht="10.199999999999999" hidden="1" x14ac:dyDescent="0.2"/>
    <row r="64230" ht="10.199999999999999" hidden="1" x14ac:dyDescent="0.2"/>
    <row r="64231" ht="10.199999999999999" hidden="1" x14ac:dyDescent="0.2"/>
    <row r="64232" ht="10.199999999999999" hidden="1" x14ac:dyDescent="0.2"/>
    <row r="64233" ht="10.199999999999999" hidden="1" x14ac:dyDescent="0.2"/>
    <row r="64234" ht="10.199999999999999" hidden="1" x14ac:dyDescent="0.2"/>
    <row r="64235" ht="10.199999999999999" hidden="1" x14ac:dyDescent="0.2"/>
    <row r="64236" ht="10.199999999999999" hidden="1" x14ac:dyDescent="0.2"/>
    <row r="64237" ht="10.199999999999999" hidden="1" x14ac:dyDescent="0.2"/>
    <row r="64238" ht="10.199999999999999" hidden="1" x14ac:dyDescent="0.2"/>
    <row r="64239" ht="10.199999999999999" hidden="1" x14ac:dyDescent="0.2"/>
    <row r="64240" ht="10.199999999999999" hidden="1" x14ac:dyDescent="0.2"/>
    <row r="64241" ht="10.199999999999999" hidden="1" x14ac:dyDescent="0.2"/>
    <row r="64242" ht="10.199999999999999" hidden="1" x14ac:dyDescent="0.2"/>
    <row r="64243" ht="10.199999999999999" hidden="1" x14ac:dyDescent="0.2"/>
    <row r="64244" ht="10.199999999999999" hidden="1" x14ac:dyDescent="0.2"/>
    <row r="64245" ht="10.199999999999999" hidden="1" x14ac:dyDescent="0.2"/>
    <row r="64246" ht="10.199999999999999" hidden="1" x14ac:dyDescent="0.2"/>
    <row r="64247" ht="10.199999999999999" hidden="1" x14ac:dyDescent="0.2"/>
    <row r="64248" ht="10.199999999999999" hidden="1" x14ac:dyDescent="0.2"/>
    <row r="64249" ht="10.199999999999999" hidden="1" x14ac:dyDescent="0.2"/>
    <row r="64250" ht="10.199999999999999" hidden="1" x14ac:dyDescent="0.2"/>
    <row r="64251" ht="10.199999999999999" hidden="1" x14ac:dyDescent="0.2"/>
    <row r="64252" ht="10.199999999999999" hidden="1" x14ac:dyDescent="0.2"/>
    <row r="64253" ht="10.199999999999999" hidden="1" x14ac:dyDescent="0.2"/>
    <row r="64254" ht="10.199999999999999" hidden="1" x14ac:dyDescent="0.2"/>
    <row r="64255" ht="10.199999999999999" hidden="1" x14ac:dyDescent="0.2"/>
    <row r="64256" ht="10.199999999999999" hidden="1" x14ac:dyDescent="0.2"/>
    <row r="64257" ht="10.199999999999999" hidden="1" x14ac:dyDescent="0.2"/>
    <row r="64258" ht="10.199999999999999" hidden="1" x14ac:dyDescent="0.2"/>
    <row r="64259" ht="10.199999999999999" hidden="1" x14ac:dyDescent="0.2"/>
    <row r="64260" ht="10.199999999999999" hidden="1" x14ac:dyDescent="0.2"/>
    <row r="64261" ht="10.199999999999999" hidden="1" x14ac:dyDescent="0.2"/>
    <row r="64262" ht="10.199999999999999" hidden="1" x14ac:dyDescent="0.2"/>
    <row r="64263" ht="10.199999999999999" hidden="1" x14ac:dyDescent="0.2"/>
    <row r="64264" ht="10.199999999999999" hidden="1" x14ac:dyDescent="0.2"/>
    <row r="64265" ht="10.199999999999999" hidden="1" x14ac:dyDescent="0.2"/>
    <row r="64266" ht="10.199999999999999" hidden="1" x14ac:dyDescent="0.2"/>
    <row r="64267" ht="10.199999999999999" hidden="1" x14ac:dyDescent="0.2"/>
    <row r="64268" ht="10.199999999999999" hidden="1" x14ac:dyDescent="0.2"/>
    <row r="64269" ht="10.199999999999999" hidden="1" x14ac:dyDescent="0.2"/>
    <row r="64270" ht="10.199999999999999" hidden="1" x14ac:dyDescent="0.2"/>
    <row r="64271" ht="10.199999999999999" hidden="1" x14ac:dyDescent="0.2"/>
    <row r="64272" ht="10.199999999999999" hidden="1" x14ac:dyDescent="0.2"/>
    <row r="64273" ht="10.199999999999999" hidden="1" x14ac:dyDescent="0.2"/>
    <row r="64274" ht="10.199999999999999" hidden="1" x14ac:dyDescent="0.2"/>
    <row r="64275" ht="10.199999999999999" hidden="1" x14ac:dyDescent="0.2"/>
    <row r="64276" ht="10.199999999999999" hidden="1" x14ac:dyDescent="0.2"/>
    <row r="64277" ht="10.199999999999999" hidden="1" x14ac:dyDescent="0.2"/>
    <row r="64278" ht="10.199999999999999" hidden="1" x14ac:dyDescent="0.2"/>
    <row r="64279" ht="10.199999999999999" hidden="1" x14ac:dyDescent="0.2"/>
    <row r="64280" ht="10.199999999999999" hidden="1" x14ac:dyDescent="0.2"/>
    <row r="64281" ht="10.199999999999999" hidden="1" x14ac:dyDescent="0.2"/>
    <row r="64282" ht="10.199999999999999" hidden="1" x14ac:dyDescent="0.2"/>
    <row r="64283" ht="10.199999999999999" hidden="1" x14ac:dyDescent="0.2"/>
    <row r="64284" ht="10.199999999999999" hidden="1" x14ac:dyDescent="0.2"/>
    <row r="64285" ht="10.199999999999999" hidden="1" x14ac:dyDescent="0.2"/>
    <row r="64286" ht="10.199999999999999" hidden="1" x14ac:dyDescent="0.2"/>
    <row r="64287" ht="10.199999999999999" hidden="1" x14ac:dyDescent="0.2"/>
    <row r="64288" ht="10.199999999999999" hidden="1" x14ac:dyDescent="0.2"/>
    <row r="64289" ht="10.199999999999999" hidden="1" x14ac:dyDescent="0.2"/>
    <row r="64290" ht="10.199999999999999" hidden="1" x14ac:dyDescent="0.2"/>
    <row r="64291" ht="10.199999999999999" hidden="1" x14ac:dyDescent="0.2"/>
    <row r="64292" ht="10.199999999999999" hidden="1" x14ac:dyDescent="0.2"/>
    <row r="64293" ht="10.199999999999999" hidden="1" x14ac:dyDescent="0.2"/>
    <row r="64294" ht="10.199999999999999" hidden="1" x14ac:dyDescent="0.2"/>
    <row r="64295" ht="10.199999999999999" hidden="1" x14ac:dyDescent="0.2"/>
    <row r="64296" ht="10.199999999999999" hidden="1" x14ac:dyDescent="0.2"/>
    <row r="64297" ht="10.199999999999999" hidden="1" x14ac:dyDescent="0.2"/>
    <row r="64298" ht="10.199999999999999" hidden="1" x14ac:dyDescent="0.2"/>
    <row r="64299" ht="10.199999999999999" hidden="1" x14ac:dyDescent="0.2"/>
    <row r="64300" ht="10.199999999999999" hidden="1" x14ac:dyDescent="0.2"/>
    <row r="64301" ht="10.199999999999999" hidden="1" x14ac:dyDescent="0.2"/>
    <row r="64302" ht="10.199999999999999" hidden="1" x14ac:dyDescent="0.2"/>
    <row r="64303" ht="10.199999999999999" hidden="1" x14ac:dyDescent="0.2"/>
    <row r="64304" ht="10.199999999999999" hidden="1" x14ac:dyDescent="0.2"/>
    <row r="64305" ht="10.199999999999999" hidden="1" x14ac:dyDescent="0.2"/>
    <row r="64306" ht="10.199999999999999" hidden="1" x14ac:dyDescent="0.2"/>
    <row r="64307" ht="10.199999999999999" hidden="1" x14ac:dyDescent="0.2"/>
    <row r="64308" ht="10.199999999999999" hidden="1" x14ac:dyDescent="0.2"/>
    <row r="64309" ht="10.199999999999999" hidden="1" x14ac:dyDescent="0.2"/>
    <row r="64310" ht="10.199999999999999" hidden="1" x14ac:dyDescent="0.2"/>
    <row r="64311" ht="10.199999999999999" hidden="1" x14ac:dyDescent="0.2"/>
    <row r="64312" ht="10.199999999999999" hidden="1" x14ac:dyDescent="0.2"/>
    <row r="64313" ht="10.199999999999999" hidden="1" x14ac:dyDescent="0.2"/>
    <row r="64314" ht="10.199999999999999" hidden="1" x14ac:dyDescent="0.2"/>
    <row r="64315" ht="10.199999999999999" hidden="1" x14ac:dyDescent="0.2"/>
    <row r="64316" ht="10.199999999999999" hidden="1" x14ac:dyDescent="0.2"/>
    <row r="64317" ht="10.199999999999999" hidden="1" x14ac:dyDescent="0.2"/>
    <row r="64318" ht="10.199999999999999" hidden="1" x14ac:dyDescent="0.2"/>
    <row r="64319" ht="10.199999999999999" hidden="1" x14ac:dyDescent="0.2"/>
    <row r="64320" ht="10.199999999999999" hidden="1" x14ac:dyDescent="0.2"/>
    <row r="64321" ht="10.199999999999999" hidden="1" x14ac:dyDescent="0.2"/>
    <row r="64322" ht="10.199999999999999" hidden="1" x14ac:dyDescent="0.2"/>
    <row r="64323" ht="10.199999999999999" hidden="1" x14ac:dyDescent="0.2"/>
    <row r="64324" ht="10.199999999999999" hidden="1" x14ac:dyDescent="0.2"/>
    <row r="64325" ht="10.199999999999999" hidden="1" x14ac:dyDescent="0.2"/>
    <row r="64326" ht="10.199999999999999" hidden="1" x14ac:dyDescent="0.2"/>
    <row r="64327" ht="10.199999999999999" hidden="1" x14ac:dyDescent="0.2"/>
    <row r="64328" ht="10.199999999999999" hidden="1" x14ac:dyDescent="0.2"/>
    <row r="64329" ht="10.199999999999999" hidden="1" x14ac:dyDescent="0.2"/>
    <row r="64330" ht="10.199999999999999" hidden="1" x14ac:dyDescent="0.2"/>
    <row r="64331" ht="10.199999999999999" hidden="1" x14ac:dyDescent="0.2"/>
    <row r="64332" ht="10.199999999999999" hidden="1" x14ac:dyDescent="0.2"/>
    <row r="64333" ht="10.199999999999999" hidden="1" x14ac:dyDescent="0.2"/>
    <row r="64334" ht="10.199999999999999" hidden="1" x14ac:dyDescent="0.2"/>
    <row r="64335" ht="10.199999999999999" hidden="1" x14ac:dyDescent="0.2"/>
    <row r="64336" ht="10.199999999999999" hidden="1" x14ac:dyDescent="0.2"/>
    <row r="64337" ht="10.199999999999999" hidden="1" x14ac:dyDescent="0.2"/>
    <row r="64338" ht="10.199999999999999" hidden="1" x14ac:dyDescent="0.2"/>
    <row r="64339" ht="10.199999999999999" hidden="1" x14ac:dyDescent="0.2"/>
    <row r="64340" ht="10.199999999999999" hidden="1" x14ac:dyDescent="0.2"/>
    <row r="64341" ht="10.199999999999999" hidden="1" x14ac:dyDescent="0.2"/>
    <row r="64342" ht="10.199999999999999" hidden="1" x14ac:dyDescent="0.2"/>
    <row r="64343" ht="10.199999999999999" hidden="1" x14ac:dyDescent="0.2"/>
    <row r="64344" ht="10.199999999999999" hidden="1" x14ac:dyDescent="0.2"/>
    <row r="64345" ht="10.199999999999999" hidden="1" x14ac:dyDescent="0.2"/>
    <row r="64346" ht="10.199999999999999" hidden="1" x14ac:dyDescent="0.2"/>
    <row r="64347" ht="10.199999999999999" hidden="1" x14ac:dyDescent="0.2"/>
    <row r="64348" ht="10.199999999999999" hidden="1" x14ac:dyDescent="0.2"/>
    <row r="64349" ht="10.199999999999999" hidden="1" x14ac:dyDescent="0.2"/>
    <row r="64350" ht="10.199999999999999" hidden="1" x14ac:dyDescent="0.2"/>
    <row r="64351" ht="10.199999999999999" hidden="1" x14ac:dyDescent="0.2"/>
    <row r="64352" ht="10.199999999999999" hidden="1" x14ac:dyDescent="0.2"/>
    <row r="64353" ht="10.199999999999999" hidden="1" x14ac:dyDescent="0.2"/>
    <row r="64354" ht="10.199999999999999" hidden="1" x14ac:dyDescent="0.2"/>
    <row r="64355" ht="10.199999999999999" hidden="1" x14ac:dyDescent="0.2"/>
    <row r="64356" ht="10.199999999999999" hidden="1" x14ac:dyDescent="0.2"/>
    <row r="64357" ht="10.199999999999999" hidden="1" x14ac:dyDescent="0.2"/>
    <row r="64358" ht="10.199999999999999" hidden="1" x14ac:dyDescent="0.2"/>
    <row r="64359" ht="10.199999999999999" hidden="1" x14ac:dyDescent="0.2"/>
    <row r="64360" ht="10.199999999999999" hidden="1" x14ac:dyDescent="0.2"/>
    <row r="64361" ht="10.199999999999999" hidden="1" x14ac:dyDescent="0.2"/>
    <row r="64362" ht="10.199999999999999" hidden="1" x14ac:dyDescent="0.2"/>
    <row r="64363" ht="10.199999999999999" hidden="1" x14ac:dyDescent="0.2"/>
    <row r="64364" ht="10.199999999999999" hidden="1" x14ac:dyDescent="0.2"/>
    <row r="64365" ht="10.199999999999999" hidden="1" x14ac:dyDescent="0.2"/>
    <row r="64366" ht="10.199999999999999" hidden="1" x14ac:dyDescent="0.2"/>
    <row r="64367" ht="10.199999999999999" hidden="1" x14ac:dyDescent="0.2"/>
    <row r="64368" ht="10.199999999999999" hidden="1" x14ac:dyDescent="0.2"/>
    <row r="64369" ht="10.199999999999999" hidden="1" x14ac:dyDescent="0.2"/>
    <row r="64370" ht="10.199999999999999" hidden="1" x14ac:dyDescent="0.2"/>
    <row r="64371" ht="10.199999999999999" hidden="1" x14ac:dyDescent="0.2"/>
    <row r="64372" ht="10.199999999999999" hidden="1" x14ac:dyDescent="0.2"/>
    <row r="64373" ht="10.199999999999999" hidden="1" x14ac:dyDescent="0.2"/>
    <row r="64374" ht="10.199999999999999" hidden="1" x14ac:dyDescent="0.2"/>
    <row r="64375" ht="10.199999999999999" hidden="1" x14ac:dyDescent="0.2"/>
    <row r="64376" ht="10.199999999999999" hidden="1" x14ac:dyDescent="0.2"/>
    <row r="64377" ht="10.199999999999999" hidden="1" x14ac:dyDescent="0.2"/>
    <row r="64378" ht="10.199999999999999" hidden="1" x14ac:dyDescent="0.2"/>
    <row r="64379" ht="10.199999999999999" hidden="1" x14ac:dyDescent="0.2"/>
    <row r="64380" ht="10.199999999999999" hidden="1" x14ac:dyDescent="0.2"/>
    <row r="64381" ht="10.199999999999999" hidden="1" x14ac:dyDescent="0.2"/>
    <row r="64382" ht="10.199999999999999" hidden="1" x14ac:dyDescent="0.2"/>
    <row r="64383" ht="10.199999999999999" hidden="1" x14ac:dyDescent="0.2"/>
    <row r="64384" ht="10.199999999999999" hidden="1" x14ac:dyDescent="0.2"/>
    <row r="64385" ht="10.199999999999999" hidden="1" x14ac:dyDescent="0.2"/>
    <row r="64386" ht="10.199999999999999" hidden="1" x14ac:dyDescent="0.2"/>
    <row r="64387" ht="10.199999999999999" hidden="1" x14ac:dyDescent="0.2"/>
    <row r="64388" ht="10.199999999999999" hidden="1" x14ac:dyDescent="0.2"/>
    <row r="64389" ht="10.199999999999999" hidden="1" x14ac:dyDescent="0.2"/>
    <row r="64390" ht="10.199999999999999" hidden="1" x14ac:dyDescent="0.2"/>
    <row r="64391" ht="10.199999999999999" hidden="1" x14ac:dyDescent="0.2"/>
    <row r="64392" ht="10.199999999999999" hidden="1" x14ac:dyDescent="0.2"/>
    <row r="64393" ht="10.199999999999999" hidden="1" x14ac:dyDescent="0.2"/>
    <row r="64394" ht="10.199999999999999" hidden="1" x14ac:dyDescent="0.2"/>
    <row r="64395" ht="10.199999999999999" hidden="1" x14ac:dyDescent="0.2"/>
    <row r="64396" ht="10.199999999999999" hidden="1" x14ac:dyDescent="0.2"/>
    <row r="64397" ht="10.199999999999999" hidden="1" x14ac:dyDescent="0.2"/>
    <row r="64398" ht="10.199999999999999" hidden="1" x14ac:dyDescent="0.2"/>
    <row r="64399" ht="10.199999999999999" hidden="1" x14ac:dyDescent="0.2"/>
    <row r="64400" ht="10.199999999999999" hidden="1" x14ac:dyDescent="0.2"/>
    <row r="64401" ht="10.199999999999999" hidden="1" x14ac:dyDescent="0.2"/>
    <row r="64402" ht="10.199999999999999" hidden="1" x14ac:dyDescent="0.2"/>
    <row r="64403" ht="10.199999999999999" hidden="1" x14ac:dyDescent="0.2"/>
    <row r="64404" ht="10.199999999999999" hidden="1" x14ac:dyDescent="0.2"/>
    <row r="64405" ht="10.199999999999999" hidden="1" x14ac:dyDescent="0.2"/>
    <row r="64406" ht="10.199999999999999" hidden="1" x14ac:dyDescent="0.2"/>
    <row r="64407" ht="10.199999999999999" hidden="1" x14ac:dyDescent="0.2"/>
    <row r="64408" ht="10.199999999999999" hidden="1" x14ac:dyDescent="0.2"/>
    <row r="64409" ht="10.199999999999999" hidden="1" x14ac:dyDescent="0.2"/>
    <row r="64410" ht="10.199999999999999" hidden="1" x14ac:dyDescent="0.2"/>
    <row r="64411" ht="10.199999999999999" hidden="1" x14ac:dyDescent="0.2"/>
    <row r="64412" ht="10.199999999999999" hidden="1" x14ac:dyDescent="0.2"/>
    <row r="64413" ht="10.199999999999999" hidden="1" x14ac:dyDescent="0.2"/>
    <row r="64414" ht="10.199999999999999" hidden="1" x14ac:dyDescent="0.2"/>
    <row r="64415" ht="10.199999999999999" hidden="1" x14ac:dyDescent="0.2"/>
    <row r="64416" ht="10.199999999999999" hidden="1" x14ac:dyDescent="0.2"/>
    <row r="64417" ht="10.199999999999999" hidden="1" x14ac:dyDescent="0.2"/>
    <row r="64418" ht="10.199999999999999" hidden="1" x14ac:dyDescent="0.2"/>
    <row r="64419" ht="10.199999999999999" hidden="1" x14ac:dyDescent="0.2"/>
    <row r="64420" ht="10.199999999999999" hidden="1" x14ac:dyDescent="0.2"/>
    <row r="64421" ht="10.199999999999999" hidden="1" x14ac:dyDescent="0.2"/>
    <row r="64422" ht="10.199999999999999" hidden="1" x14ac:dyDescent="0.2"/>
    <row r="64423" ht="10.199999999999999" hidden="1" x14ac:dyDescent="0.2"/>
    <row r="64424" ht="10.199999999999999" hidden="1" x14ac:dyDescent="0.2"/>
    <row r="64425" ht="10.199999999999999" hidden="1" x14ac:dyDescent="0.2"/>
    <row r="64426" ht="10.199999999999999" hidden="1" x14ac:dyDescent="0.2"/>
    <row r="64427" ht="10.199999999999999" hidden="1" x14ac:dyDescent="0.2"/>
    <row r="64428" ht="10.199999999999999" hidden="1" x14ac:dyDescent="0.2"/>
    <row r="64429" ht="10.199999999999999" hidden="1" x14ac:dyDescent="0.2"/>
    <row r="64430" ht="10.199999999999999" hidden="1" x14ac:dyDescent="0.2"/>
    <row r="64431" ht="10.199999999999999" hidden="1" x14ac:dyDescent="0.2"/>
    <row r="64432" ht="10.199999999999999" hidden="1" x14ac:dyDescent="0.2"/>
    <row r="64433" ht="10.199999999999999" hidden="1" x14ac:dyDescent="0.2"/>
    <row r="64434" ht="10.199999999999999" hidden="1" x14ac:dyDescent="0.2"/>
    <row r="64435" ht="10.199999999999999" hidden="1" x14ac:dyDescent="0.2"/>
    <row r="64436" ht="10.199999999999999" hidden="1" x14ac:dyDescent="0.2"/>
    <row r="64437" ht="10.199999999999999" hidden="1" x14ac:dyDescent="0.2"/>
    <row r="64438" ht="10.199999999999999" hidden="1" x14ac:dyDescent="0.2"/>
    <row r="64439" ht="10.199999999999999" hidden="1" x14ac:dyDescent="0.2"/>
    <row r="64440" ht="10.199999999999999" hidden="1" x14ac:dyDescent="0.2"/>
    <row r="64441" ht="10.199999999999999" hidden="1" x14ac:dyDescent="0.2"/>
    <row r="64442" ht="10.199999999999999" hidden="1" x14ac:dyDescent="0.2"/>
    <row r="64443" ht="10.199999999999999" hidden="1" x14ac:dyDescent="0.2"/>
    <row r="64444" ht="10.199999999999999" hidden="1" x14ac:dyDescent="0.2"/>
    <row r="64445" ht="10.199999999999999" hidden="1" x14ac:dyDescent="0.2"/>
    <row r="64446" ht="10.199999999999999" hidden="1" x14ac:dyDescent="0.2"/>
    <row r="64447" ht="10.199999999999999" hidden="1" x14ac:dyDescent="0.2"/>
    <row r="64448" ht="10.199999999999999" hidden="1" x14ac:dyDescent="0.2"/>
    <row r="64449" ht="10.199999999999999" hidden="1" x14ac:dyDescent="0.2"/>
    <row r="64450" ht="10.199999999999999" hidden="1" x14ac:dyDescent="0.2"/>
    <row r="64451" ht="10.199999999999999" hidden="1" x14ac:dyDescent="0.2"/>
    <row r="64452" ht="10.199999999999999" hidden="1" x14ac:dyDescent="0.2"/>
    <row r="64453" ht="10.199999999999999" hidden="1" x14ac:dyDescent="0.2"/>
    <row r="64454" ht="10.199999999999999" hidden="1" x14ac:dyDescent="0.2"/>
    <row r="64455" ht="10.199999999999999" hidden="1" x14ac:dyDescent="0.2"/>
    <row r="64456" ht="10.199999999999999" hidden="1" x14ac:dyDescent="0.2"/>
    <row r="64457" ht="10.199999999999999" hidden="1" x14ac:dyDescent="0.2"/>
    <row r="64458" ht="10.199999999999999" hidden="1" x14ac:dyDescent="0.2"/>
    <row r="64459" ht="10.199999999999999" hidden="1" x14ac:dyDescent="0.2"/>
    <row r="64460" ht="10.199999999999999" hidden="1" x14ac:dyDescent="0.2"/>
    <row r="64461" ht="10.199999999999999" hidden="1" x14ac:dyDescent="0.2"/>
    <row r="64462" ht="10.199999999999999" hidden="1" x14ac:dyDescent="0.2"/>
    <row r="64463" ht="10.199999999999999" hidden="1" x14ac:dyDescent="0.2"/>
    <row r="64464" ht="10.199999999999999" hidden="1" x14ac:dyDescent="0.2"/>
    <row r="64465" ht="10.199999999999999" hidden="1" x14ac:dyDescent="0.2"/>
    <row r="64466" ht="10.199999999999999" hidden="1" x14ac:dyDescent="0.2"/>
    <row r="64467" ht="10.199999999999999" hidden="1" x14ac:dyDescent="0.2"/>
    <row r="64468" ht="10.199999999999999" hidden="1" x14ac:dyDescent="0.2"/>
    <row r="64469" ht="10.199999999999999" hidden="1" x14ac:dyDescent="0.2"/>
    <row r="64470" ht="10.199999999999999" hidden="1" x14ac:dyDescent="0.2"/>
    <row r="64471" ht="10.199999999999999" hidden="1" x14ac:dyDescent="0.2"/>
    <row r="64472" ht="10.199999999999999" hidden="1" x14ac:dyDescent="0.2"/>
    <row r="64473" ht="10.199999999999999" hidden="1" x14ac:dyDescent="0.2"/>
    <row r="64474" ht="10.199999999999999" hidden="1" x14ac:dyDescent="0.2"/>
    <row r="64475" ht="10.199999999999999" hidden="1" x14ac:dyDescent="0.2"/>
    <row r="64476" ht="10.199999999999999" hidden="1" x14ac:dyDescent="0.2"/>
    <row r="64477" ht="10.199999999999999" hidden="1" x14ac:dyDescent="0.2"/>
    <row r="64478" ht="10.199999999999999" hidden="1" x14ac:dyDescent="0.2"/>
    <row r="64479" ht="10.199999999999999" hidden="1" x14ac:dyDescent="0.2"/>
    <row r="64480" ht="10.199999999999999" hidden="1" x14ac:dyDescent="0.2"/>
    <row r="64481" ht="10.199999999999999" hidden="1" x14ac:dyDescent="0.2"/>
    <row r="64482" ht="10.199999999999999" hidden="1" x14ac:dyDescent="0.2"/>
    <row r="64483" ht="10.199999999999999" hidden="1" x14ac:dyDescent="0.2"/>
    <row r="64484" ht="10.199999999999999" hidden="1" x14ac:dyDescent="0.2"/>
    <row r="64485" ht="10.199999999999999" hidden="1" x14ac:dyDescent="0.2"/>
    <row r="64486" ht="10.199999999999999" hidden="1" x14ac:dyDescent="0.2"/>
    <row r="64487" ht="10.199999999999999" hidden="1" x14ac:dyDescent="0.2"/>
    <row r="64488" ht="10.199999999999999" hidden="1" x14ac:dyDescent="0.2"/>
    <row r="64489" ht="10.199999999999999" hidden="1" x14ac:dyDescent="0.2"/>
    <row r="64490" ht="10.199999999999999" hidden="1" x14ac:dyDescent="0.2"/>
    <row r="64491" ht="10.199999999999999" hidden="1" x14ac:dyDescent="0.2"/>
    <row r="64492" ht="10.199999999999999" hidden="1" x14ac:dyDescent="0.2"/>
    <row r="64493" ht="10.199999999999999" hidden="1" x14ac:dyDescent="0.2"/>
    <row r="64494" ht="10.199999999999999" hidden="1" x14ac:dyDescent="0.2"/>
    <row r="64495" ht="10.199999999999999" hidden="1" x14ac:dyDescent="0.2"/>
    <row r="64496" ht="10.199999999999999" hidden="1" x14ac:dyDescent="0.2"/>
    <row r="64497" ht="10.199999999999999" hidden="1" x14ac:dyDescent="0.2"/>
    <row r="64498" ht="10.199999999999999" hidden="1" x14ac:dyDescent="0.2"/>
    <row r="64499" ht="10.199999999999999" hidden="1" x14ac:dyDescent="0.2"/>
    <row r="64500" ht="10.199999999999999" hidden="1" x14ac:dyDescent="0.2"/>
    <row r="64501" ht="10.199999999999999" hidden="1" x14ac:dyDescent="0.2"/>
    <row r="64502" ht="10.199999999999999" hidden="1" x14ac:dyDescent="0.2"/>
    <row r="64503" ht="10.199999999999999" hidden="1" x14ac:dyDescent="0.2"/>
    <row r="64504" ht="10.199999999999999" hidden="1" x14ac:dyDescent="0.2"/>
    <row r="64505" ht="10.199999999999999" hidden="1" x14ac:dyDescent="0.2"/>
    <row r="64506" ht="10.199999999999999" hidden="1" x14ac:dyDescent="0.2"/>
    <row r="64507" ht="10.199999999999999" hidden="1" x14ac:dyDescent="0.2"/>
    <row r="64508" ht="10.199999999999999" hidden="1" x14ac:dyDescent="0.2"/>
    <row r="64509" ht="10.199999999999999" hidden="1" x14ac:dyDescent="0.2"/>
    <row r="64510" ht="10.199999999999999" hidden="1" x14ac:dyDescent="0.2"/>
    <row r="64511" ht="10.199999999999999" hidden="1" x14ac:dyDescent="0.2"/>
    <row r="64512" ht="10.199999999999999" hidden="1" x14ac:dyDescent="0.2"/>
    <row r="64513" ht="10.199999999999999" hidden="1" x14ac:dyDescent="0.2"/>
    <row r="64514" ht="10.199999999999999" hidden="1" x14ac:dyDescent="0.2"/>
    <row r="64515" ht="10.199999999999999" hidden="1" x14ac:dyDescent="0.2"/>
    <row r="64516" ht="10.199999999999999" hidden="1" x14ac:dyDescent="0.2"/>
    <row r="64517" ht="10.199999999999999" hidden="1" x14ac:dyDescent="0.2"/>
    <row r="64518" ht="10.199999999999999" hidden="1" x14ac:dyDescent="0.2"/>
    <row r="64519" ht="10.199999999999999" hidden="1" x14ac:dyDescent="0.2"/>
    <row r="64520" ht="10.199999999999999" hidden="1" x14ac:dyDescent="0.2"/>
    <row r="64521" ht="10.199999999999999" hidden="1" x14ac:dyDescent="0.2"/>
    <row r="64522" ht="10.199999999999999" hidden="1" x14ac:dyDescent="0.2"/>
    <row r="64523" ht="10.199999999999999" hidden="1" x14ac:dyDescent="0.2"/>
    <row r="64524" ht="10.199999999999999" hidden="1" x14ac:dyDescent="0.2"/>
    <row r="64525" ht="10.199999999999999" hidden="1" x14ac:dyDescent="0.2"/>
    <row r="64526" ht="10.199999999999999" hidden="1" x14ac:dyDescent="0.2"/>
    <row r="64527" ht="10.199999999999999" hidden="1" x14ac:dyDescent="0.2"/>
    <row r="64528" ht="10.199999999999999" hidden="1" x14ac:dyDescent="0.2"/>
    <row r="64529" ht="10.199999999999999" hidden="1" x14ac:dyDescent="0.2"/>
    <row r="64530" ht="10.199999999999999" hidden="1" x14ac:dyDescent="0.2"/>
    <row r="64531" ht="10.199999999999999" hidden="1" x14ac:dyDescent="0.2"/>
    <row r="64532" ht="10.199999999999999" hidden="1" x14ac:dyDescent="0.2"/>
    <row r="64533" ht="10.199999999999999" hidden="1" x14ac:dyDescent="0.2"/>
    <row r="64534" ht="10.199999999999999" hidden="1" x14ac:dyDescent="0.2"/>
    <row r="64535" ht="10.199999999999999" hidden="1" x14ac:dyDescent="0.2"/>
    <row r="64536" ht="10.199999999999999" hidden="1" x14ac:dyDescent="0.2"/>
    <row r="64537" ht="10.199999999999999" hidden="1" x14ac:dyDescent="0.2"/>
    <row r="64538" ht="10.199999999999999" hidden="1" x14ac:dyDescent="0.2"/>
    <row r="64539" ht="10.199999999999999" hidden="1" x14ac:dyDescent="0.2"/>
    <row r="64540" ht="10.199999999999999" hidden="1" x14ac:dyDescent="0.2"/>
    <row r="64541" ht="10.199999999999999" hidden="1" x14ac:dyDescent="0.2"/>
    <row r="64542" ht="10.199999999999999" hidden="1" x14ac:dyDescent="0.2"/>
    <row r="64543" ht="10.199999999999999" hidden="1" x14ac:dyDescent="0.2"/>
    <row r="64544" ht="10.199999999999999" hidden="1" x14ac:dyDescent="0.2"/>
    <row r="64545" ht="10.199999999999999" hidden="1" x14ac:dyDescent="0.2"/>
    <row r="64546" ht="10.199999999999999" hidden="1" x14ac:dyDescent="0.2"/>
    <row r="64547" ht="10.199999999999999" hidden="1" x14ac:dyDescent="0.2"/>
    <row r="64548" ht="10.199999999999999" hidden="1" x14ac:dyDescent="0.2"/>
    <row r="64549" ht="10.199999999999999" hidden="1" x14ac:dyDescent="0.2"/>
    <row r="64550" ht="10.199999999999999" hidden="1" x14ac:dyDescent="0.2"/>
    <row r="64551" ht="10.199999999999999" hidden="1" x14ac:dyDescent="0.2"/>
    <row r="64552" ht="10.199999999999999" hidden="1" x14ac:dyDescent="0.2"/>
    <row r="64553" ht="10.199999999999999" hidden="1" x14ac:dyDescent="0.2"/>
    <row r="64554" ht="10.199999999999999" hidden="1" x14ac:dyDescent="0.2"/>
    <row r="64555" ht="10.199999999999999" hidden="1" x14ac:dyDescent="0.2"/>
    <row r="64556" ht="10.199999999999999" hidden="1" x14ac:dyDescent="0.2"/>
    <row r="64557" ht="10.199999999999999" hidden="1" x14ac:dyDescent="0.2"/>
    <row r="64558" ht="10.199999999999999" hidden="1" x14ac:dyDescent="0.2"/>
    <row r="64559" ht="10.199999999999999" hidden="1" x14ac:dyDescent="0.2"/>
    <row r="64560" ht="10.199999999999999" hidden="1" x14ac:dyDescent="0.2"/>
    <row r="64561" ht="10.199999999999999" hidden="1" x14ac:dyDescent="0.2"/>
    <row r="64562" ht="10.199999999999999" hidden="1" x14ac:dyDescent="0.2"/>
    <row r="64563" ht="10.199999999999999" hidden="1" x14ac:dyDescent="0.2"/>
    <row r="64564" ht="10.199999999999999" hidden="1" x14ac:dyDescent="0.2"/>
    <row r="64565" ht="10.199999999999999" hidden="1" x14ac:dyDescent="0.2"/>
    <row r="64566" ht="10.199999999999999" hidden="1" x14ac:dyDescent="0.2"/>
    <row r="64567" ht="10.199999999999999" hidden="1" x14ac:dyDescent="0.2"/>
    <row r="64568" ht="10.199999999999999" hidden="1" x14ac:dyDescent="0.2"/>
    <row r="64569" ht="10.199999999999999" hidden="1" x14ac:dyDescent="0.2"/>
    <row r="64570" ht="10.199999999999999" hidden="1" x14ac:dyDescent="0.2"/>
    <row r="64571" ht="10.199999999999999" hidden="1" x14ac:dyDescent="0.2"/>
    <row r="64572" ht="10.199999999999999" hidden="1" x14ac:dyDescent="0.2"/>
    <row r="64573" ht="10.199999999999999" hidden="1" x14ac:dyDescent="0.2"/>
    <row r="64574" ht="10.199999999999999" hidden="1" x14ac:dyDescent="0.2"/>
    <row r="64575" ht="10.199999999999999" hidden="1" x14ac:dyDescent="0.2"/>
    <row r="64576" ht="10.199999999999999" hidden="1" x14ac:dyDescent="0.2"/>
    <row r="64577" ht="10.199999999999999" hidden="1" x14ac:dyDescent="0.2"/>
    <row r="64578" ht="10.199999999999999" hidden="1" x14ac:dyDescent="0.2"/>
    <row r="64579" ht="10.199999999999999" hidden="1" x14ac:dyDescent="0.2"/>
    <row r="64580" ht="10.199999999999999" hidden="1" x14ac:dyDescent="0.2"/>
    <row r="64581" ht="10.199999999999999" hidden="1" x14ac:dyDescent="0.2"/>
    <row r="64582" ht="10.199999999999999" hidden="1" x14ac:dyDescent="0.2"/>
    <row r="64583" ht="10.199999999999999" hidden="1" x14ac:dyDescent="0.2"/>
    <row r="64584" ht="10.199999999999999" hidden="1" x14ac:dyDescent="0.2"/>
    <row r="64585" ht="10.199999999999999" hidden="1" x14ac:dyDescent="0.2"/>
    <row r="64586" ht="10.199999999999999" hidden="1" x14ac:dyDescent="0.2"/>
    <row r="64587" ht="10.199999999999999" hidden="1" x14ac:dyDescent="0.2"/>
    <row r="64588" ht="10.199999999999999" hidden="1" x14ac:dyDescent="0.2"/>
    <row r="64589" ht="10.199999999999999" hidden="1" x14ac:dyDescent="0.2"/>
    <row r="64590" ht="10.199999999999999" hidden="1" x14ac:dyDescent="0.2"/>
    <row r="64591" ht="10.199999999999999" hidden="1" x14ac:dyDescent="0.2"/>
    <row r="64592" ht="10.199999999999999" hidden="1" x14ac:dyDescent="0.2"/>
    <row r="64593" ht="10.199999999999999" hidden="1" x14ac:dyDescent="0.2"/>
    <row r="64594" ht="10.199999999999999" hidden="1" x14ac:dyDescent="0.2"/>
    <row r="64595" ht="10.199999999999999" hidden="1" x14ac:dyDescent="0.2"/>
    <row r="64596" ht="10.199999999999999" hidden="1" x14ac:dyDescent="0.2"/>
    <row r="64597" ht="10.199999999999999" hidden="1" x14ac:dyDescent="0.2"/>
    <row r="64598" ht="10.199999999999999" hidden="1" x14ac:dyDescent="0.2"/>
    <row r="64599" ht="10.199999999999999" hidden="1" x14ac:dyDescent="0.2"/>
    <row r="64600" ht="10.199999999999999" hidden="1" x14ac:dyDescent="0.2"/>
    <row r="64601" ht="10.199999999999999" hidden="1" x14ac:dyDescent="0.2"/>
    <row r="64602" ht="10.199999999999999" hidden="1" x14ac:dyDescent="0.2"/>
    <row r="64603" ht="10.199999999999999" hidden="1" x14ac:dyDescent="0.2"/>
    <row r="64604" ht="10.199999999999999" hidden="1" x14ac:dyDescent="0.2"/>
    <row r="64605" ht="10.199999999999999" hidden="1" x14ac:dyDescent="0.2"/>
    <row r="64606" ht="10.199999999999999" hidden="1" x14ac:dyDescent="0.2"/>
    <row r="64607" ht="10.199999999999999" hidden="1" x14ac:dyDescent="0.2"/>
    <row r="64608" ht="10.199999999999999" hidden="1" x14ac:dyDescent="0.2"/>
    <row r="64609" ht="10.199999999999999" hidden="1" x14ac:dyDescent="0.2"/>
    <row r="64610" ht="10.199999999999999" hidden="1" x14ac:dyDescent="0.2"/>
    <row r="64611" ht="10.199999999999999" hidden="1" x14ac:dyDescent="0.2"/>
    <row r="64612" ht="10.199999999999999" hidden="1" x14ac:dyDescent="0.2"/>
    <row r="64613" ht="10.199999999999999" hidden="1" x14ac:dyDescent="0.2"/>
    <row r="64614" ht="10.199999999999999" hidden="1" x14ac:dyDescent="0.2"/>
    <row r="64615" ht="10.199999999999999" hidden="1" x14ac:dyDescent="0.2"/>
    <row r="64616" ht="10.199999999999999" hidden="1" x14ac:dyDescent="0.2"/>
    <row r="64617" ht="10.199999999999999" hidden="1" x14ac:dyDescent="0.2"/>
    <row r="64618" ht="10.199999999999999" hidden="1" x14ac:dyDescent="0.2"/>
    <row r="64619" ht="10.199999999999999" hidden="1" x14ac:dyDescent="0.2"/>
    <row r="64620" ht="10.199999999999999" hidden="1" x14ac:dyDescent="0.2"/>
    <row r="64621" ht="10.199999999999999" hidden="1" x14ac:dyDescent="0.2"/>
    <row r="64622" ht="10.199999999999999" hidden="1" x14ac:dyDescent="0.2"/>
    <row r="64623" ht="10.199999999999999" hidden="1" x14ac:dyDescent="0.2"/>
    <row r="64624" ht="10.199999999999999" hidden="1" x14ac:dyDescent="0.2"/>
    <row r="64625" ht="10.199999999999999" hidden="1" x14ac:dyDescent="0.2"/>
    <row r="64626" ht="10.199999999999999" hidden="1" x14ac:dyDescent="0.2"/>
    <row r="64627" ht="10.199999999999999" hidden="1" x14ac:dyDescent="0.2"/>
    <row r="64628" ht="10.199999999999999" hidden="1" x14ac:dyDescent="0.2"/>
    <row r="64629" ht="10.199999999999999" hidden="1" x14ac:dyDescent="0.2"/>
    <row r="64630" ht="10.199999999999999" hidden="1" x14ac:dyDescent="0.2"/>
    <row r="64631" ht="10.199999999999999" hidden="1" x14ac:dyDescent="0.2"/>
    <row r="64632" ht="10.199999999999999" hidden="1" x14ac:dyDescent="0.2"/>
    <row r="64633" ht="10.199999999999999" hidden="1" x14ac:dyDescent="0.2"/>
    <row r="64634" ht="10.199999999999999" hidden="1" x14ac:dyDescent="0.2"/>
    <row r="64635" ht="10.199999999999999" hidden="1" x14ac:dyDescent="0.2"/>
    <row r="64636" ht="10.199999999999999" hidden="1" x14ac:dyDescent="0.2"/>
    <row r="64637" ht="10.199999999999999" hidden="1" x14ac:dyDescent="0.2"/>
    <row r="64638" ht="10.199999999999999" hidden="1" x14ac:dyDescent="0.2"/>
    <row r="64639" ht="10.199999999999999" hidden="1" x14ac:dyDescent="0.2"/>
    <row r="64640" ht="10.199999999999999" hidden="1" x14ac:dyDescent="0.2"/>
    <row r="64641" ht="10.199999999999999" hidden="1" x14ac:dyDescent="0.2"/>
    <row r="64642" ht="10.199999999999999" hidden="1" x14ac:dyDescent="0.2"/>
    <row r="64643" ht="10.199999999999999" hidden="1" x14ac:dyDescent="0.2"/>
    <row r="64644" ht="10.199999999999999" hidden="1" x14ac:dyDescent="0.2"/>
    <row r="64645" ht="10.199999999999999" hidden="1" x14ac:dyDescent="0.2"/>
    <row r="64646" ht="10.199999999999999" hidden="1" x14ac:dyDescent="0.2"/>
    <row r="64647" ht="10.199999999999999" hidden="1" x14ac:dyDescent="0.2"/>
    <row r="64648" ht="10.199999999999999" hidden="1" x14ac:dyDescent="0.2"/>
    <row r="64649" ht="10.199999999999999" hidden="1" x14ac:dyDescent="0.2"/>
    <row r="64650" ht="10.199999999999999" hidden="1" x14ac:dyDescent="0.2"/>
    <row r="64651" ht="10.199999999999999" hidden="1" x14ac:dyDescent="0.2"/>
    <row r="64652" ht="10.199999999999999" hidden="1" x14ac:dyDescent="0.2"/>
    <row r="64653" ht="10.199999999999999" hidden="1" x14ac:dyDescent="0.2"/>
    <row r="64654" ht="10.199999999999999" hidden="1" x14ac:dyDescent="0.2"/>
    <row r="64655" ht="10.199999999999999" hidden="1" x14ac:dyDescent="0.2"/>
    <row r="64656" ht="10.199999999999999" hidden="1" x14ac:dyDescent="0.2"/>
    <row r="64657" ht="10.199999999999999" hidden="1" x14ac:dyDescent="0.2"/>
    <row r="64658" ht="10.199999999999999" hidden="1" x14ac:dyDescent="0.2"/>
    <row r="64659" ht="10.199999999999999" hidden="1" x14ac:dyDescent="0.2"/>
    <row r="64660" ht="10.199999999999999" hidden="1" x14ac:dyDescent="0.2"/>
    <row r="64661" ht="10.199999999999999" hidden="1" x14ac:dyDescent="0.2"/>
    <row r="64662" ht="10.199999999999999" hidden="1" x14ac:dyDescent="0.2"/>
    <row r="64663" ht="10.199999999999999" hidden="1" x14ac:dyDescent="0.2"/>
    <row r="64664" ht="10.199999999999999" hidden="1" x14ac:dyDescent="0.2"/>
    <row r="64665" ht="10.199999999999999" hidden="1" x14ac:dyDescent="0.2"/>
    <row r="64666" ht="10.199999999999999" hidden="1" x14ac:dyDescent="0.2"/>
    <row r="64667" ht="10.199999999999999" hidden="1" x14ac:dyDescent="0.2"/>
    <row r="64668" ht="10.199999999999999" hidden="1" x14ac:dyDescent="0.2"/>
    <row r="64669" ht="10.199999999999999" hidden="1" x14ac:dyDescent="0.2"/>
    <row r="64670" ht="10.199999999999999" hidden="1" x14ac:dyDescent="0.2"/>
    <row r="64671" ht="10.199999999999999" hidden="1" x14ac:dyDescent="0.2"/>
    <row r="64672" ht="10.199999999999999" hidden="1" x14ac:dyDescent="0.2"/>
    <row r="64673" ht="10.199999999999999" hidden="1" x14ac:dyDescent="0.2"/>
    <row r="64674" ht="10.199999999999999" hidden="1" x14ac:dyDescent="0.2"/>
    <row r="64675" ht="10.199999999999999" hidden="1" x14ac:dyDescent="0.2"/>
    <row r="64676" ht="10.199999999999999" hidden="1" x14ac:dyDescent="0.2"/>
    <row r="64677" ht="10.199999999999999" hidden="1" x14ac:dyDescent="0.2"/>
    <row r="64678" ht="10.199999999999999" hidden="1" x14ac:dyDescent="0.2"/>
    <row r="64679" ht="10.199999999999999" hidden="1" x14ac:dyDescent="0.2"/>
    <row r="64680" ht="10.199999999999999" hidden="1" x14ac:dyDescent="0.2"/>
    <row r="64681" ht="10.199999999999999" hidden="1" x14ac:dyDescent="0.2"/>
    <row r="64682" ht="10.199999999999999" hidden="1" x14ac:dyDescent="0.2"/>
    <row r="64683" ht="10.199999999999999" hidden="1" x14ac:dyDescent="0.2"/>
    <row r="64684" ht="10.199999999999999" hidden="1" x14ac:dyDescent="0.2"/>
    <row r="64685" ht="10.199999999999999" hidden="1" x14ac:dyDescent="0.2"/>
    <row r="64686" ht="10.199999999999999" hidden="1" x14ac:dyDescent="0.2"/>
    <row r="64687" ht="10.199999999999999" hidden="1" x14ac:dyDescent="0.2"/>
    <row r="64688" ht="10.199999999999999" hidden="1" x14ac:dyDescent="0.2"/>
    <row r="64689" ht="10.199999999999999" hidden="1" x14ac:dyDescent="0.2"/>
    <row r="64690" ht="10.199999999999999" hidden="1" x14ac:dyDescent="0.2"/>
    <row r="64691" ht="10.199999999999999" hidden="1" x14ac:dyDescent="0.2"/>
    <row r="64692" ht="10.199999999999999" hidden="1" x14ac:dyDescent="0.2"/>
    <row r="64693" ht="10.199999999999999" hidden="1" x14ac:dyDescent="0.2"/>
    <row r="64694" ht="10.199999999999999" hidden="1" x14ac:dyDescent="0.2"/>
    <row r="64695" ht="10.199999999999999" hidden="1" x14ac:dyDescent="0.2"/>
    <row r="64696" ht="10.199999999999999" hidden="1" x14ac:dyDescent="0.2"/>
    <row r="64697" ht="10.199999999999999" hidden="1" x14ac:dyDescent="0.2"/>
    <row r="64698" ht="10.199999999999999" hidden="1" x14ac:dyDescent="0.2"/>
    <row r="64699" ht="10.199999999999999" hidden="1" x14ac:dyDescent="0.2"/>
    <row r="64700" ht="10.199999999999999" hidden="1" x14ac:dyDescent="0.2"/>
    <row r="64701" ht="10.199999999999999" hidden="1" x14ac:dyDescent="0.2"/>
    <row r="64702" ht="10.199999999999999" hidden="1" x14ac:dyDescent="0.2"/>
    <row r="64703" ht="10.199999999999999" hidden="1" x14ac:dyDescent="0.2"/>
    <row r="64704" ht="10.199999999999999" hidden="1" x14ac:dyDescent="0.2"/>
    <row r="64705" ht="10.199999999999999" hidden="1" x14ac:dyDescent="0.2"/>
    <row r="64706" ht="10.199999999999999" hidden="1" x14ac:dyDescent="0.2"/>
    <row r="64707" ht="10.199999999999999" hidden="1" x14ac:dyDescent="0.2"/>
    <row r="64708" ht="10.199999999999999" hidden="1" x14ac:dyDescent="0.2"/>
    <row r="64709" ht="10.199999999999999" hidden="1" x14ac:dyDescent="0.2"/>
    <row r="64710" ht="10.199999999999999" hidden="1" x14ac:dyDescent="0.2"/>
    <row r="64711" ht="10.199999999999999" hidden="1" x14ac:dyDescent="0.2"/>
    <row r="64712" ht="10.199999999999999" hidden="1" x14ac:dyDescent="0.2"/>
    <row r="64713" ht="10.199999999999999" hidden="1" x14ac:dyDescent="0.2"/>
    <row r="64714" ht="10.199999999999999" hidden="1" x14ac:dyDescent="0.2"/>
    <row r="64715" ht="10.199999999999999" hidden="1" x14ac:dyDescent="0.2"/>
    <row r="64716" ht="10.199999999999999" hidden="1" x14ac:dyDescent="0.2"/>
    <row r="64717" ht="10.199999999999999" hidden="1" x14ac:dyDescent="0.2"/>
    <row r="64718" ht="10.199999999999999" hidden="1" x14ac:dyDescent="0.2"/>
    <row r="64719" ht="10.199999999999999" hidden="1" x14ac:dyDescent="0.2"/>
    <row r="64720" ht="10.199999999999999" hidden="1" x14ac:dyDescent="0.2"/>
    <row r="64721" ht="10.199999999999999" hidden="1" x14ac:dyDescent="0.2"/>
    <row r="64722" ht="10.199999999999999" hidden="1" x14ac:dyDescent="0.2"/>
    <row r="64723" ht="10.199999999999999" hidden="1" x14ac:dyDescent="0.2"/>
    <row r="64724" ht="10.199999999999999" hidden="1" x14ac:dyDescent="0.2"/>
    <row r="64725" ht="10.199999999999999" hidden="1" x14ac:dyDescent="0.2"/>
    <row r="64726" ht="10.199999999999999" hidden="1" x14ac:dyDescent="0.2"/>
    <row r="64727" ht="10.199999999999999" hidden="1" x14ac:dyDescent="0.2"/>
    <row r="64728" ht="10.199999999999999" hidden="1" x14ac:dyDescent="0.2"/>
    <row r="64729" ht="10.199999999999999" hidden="1" x14ac:dyDescent="0.2"/>
    <row r="64730" ht="10.199999999999999" hidden="1" x14ac:dyDescent="0.2"/>
    <row r="64731" ht="10.199999999999999" hidden="1" x14ac:dyDescent="0.2"/>
    <row r="64732" ht="10.199999999999999" hidden="1" x14ac:dyDescent="0.2"/>
    <row r="64733" ht="10.199999999999999" hidden="1" x14ac:dyDescent="0.2"/>
    <row r="64734" ht="10.199999999999999" hidden="1" x14ac:dyDescent="0.2"/>
    <row r="64735" ht="10.199999999999999" hidden="1" x14ac:dyDescent="0.2"/>
    <row r="64736" ht="10.199999999999999" hidden="1" x14ac:dyDescent="0.2"/>
    <row r="64737" ht="10.199999999999999" hidden="1" x14ac:dyDescent="0.2"/>
    <row r="64738" ht="10.199999999999999" hidden="1" x14ac:dyDescent="0.2"/>
    <row r="64739" ht="10.199999999999999" hidden="1" x14ac:dyDescent="0.2"/>
    <row r="64740" ht="10.199999999999999" hidden="1" x14ac:dyDescent="0.2"/>
    <row r="64741" ht="10.199999999999999" hidden="1" x14ac:dyDescent="0.2"/>
    <row r="64742" ht="10.199999999999999" hidden="1" x14ac:dyDescent="0.2"/>
    <row r="64743" ht="10.199999999999999" hidden="1" x14ac:dyDescent="0.2"/>
    <row r="64744" ht="10.199999999999999" hidden="1" x14ac:dyDescent="0.2"/>
    <row r="64745" ht="10.199999999999999" hidden="1" x14ac:dyDescent="0.2"/>
    <row r="64746" ht="10.199999999999999" hidden="1" x14ac:dyDescent="0.2"/>
    <row r="64747" ht="10.199999999999999" hidden="1" x14ac:dyDescent="0.2"/>
    <row r="64748" ht="10.199999999999999" hidden="1" x14ac:dyDescent="0.2"/>
    <row r="64749" ht="10.199999999999999" hidden="1" x14ac:dyDescent="0.2"/>
    <row r="64750" ht="10.199999999999999" hidden="1" x14ac:dyDescent="0.2"/>
    <row r="64751" ht="10.199999999999999" hidden="1" x14ac:dyDescent="0.2"/>
    <row r="64752" ht="10.199999999999999" hidden="1" x14ac:dyDescent="0.2"/>
    <row r="64753" ht="10.199999999999999" hidden="1" x14ac:dyDescent="0.2"/>
    <row r="64754" ht="10.199999999999999" hidden="1" x14ac:dyDescent="0.2"/>
    <row r="64755" ht="10.199999999999999" hidden="1" x14ac:dyDescent="0.2"/>
    <row r="64756" ht="10.199999999999999" hidden="1" x14ac:dyDescent="0.2"/>
    <row r="64757" ht="10.199999999999999" hidden="1" x14ac:dyDescent="0.2"/>
    <row r="64758" ht="10.199999999999999" hidden="1" x14ac:dyDescent="0.2"/>
    <row r="64759" ht="10.199999999999999" hidden="1" x14ac:dyDescent="0.2"/>
    <row r="64760" ht="10.199999999999999" hidden="1" x14ac:dyDescent="0.2"/>
    <row r="64761" ht="10.199999999999999" hidden="1" x14ac:dyDescent="0.2"/>
    <row r="64762" ht="10.199999999999999" hidden="1" x14ac:dyDescent="0.2"/>
    <row r="64763" ht="10.199999999999999" hidden="1" x14ac:dyDescent="0.2"/>
    <row r="64764" ht="10.199999999999999" hidden="1" x14ac:dyDescent="0.2"/>
    <row r="64765" ht="10.199999999999999" hidden="1" x14ac:dyDescent="0.2"/>
    <row r="64766" ht="10.199999999999999" hidden="1" x14ac:dyDescent="0.2"/>
    <row r="64767" ht="10.199999999999999" hidden="1" x14ac:dyDescent="0.2"/>
    <row r="64768" ht="10.199999999999999" hidden="1" x14ac:dyDescent="0.2"/>
    <row r="64769" ht="10.199999999999999" hidden="1" x14ac:dyDescent="0.2"/>
    <row r="64770" ht="10.199999999999999" hidden="1" x14ac:dyDescent="0.2"/>
    <row r="64771" ht="10.199999999999999" hidden="1" x14ac:dyDescent="0.2"/>
    <row r="64772" ht="10.199999999999999" hidden="1" x14ac:dyDescent="0.2"/>
    <row r="64773" ht="10.199999999999999" hidden="1" x14ac:dyDescent="0.2"/>
    <row r="64774" ht="10.199999999999999" hidden="1" x14ac:dyDescent="0.2"/>
    <row r="64775" ht="10.199999999999999" hidden="1" x14ac:dyDescent="0.2"/>
    <row r="64776" ht="10.199999999999999" hidden="1" x14ac:dyDescent="0.2"/>
    <row r="64777" ht="10.199999999999999" hidden="1" x14ac:dyDescent="0.2"/>
    <row r="64778" ht="10.199999999999999" hidden="1" x14ac:dyDescent="0.2"/>
    <row r="64779" ht="10.199999999999999" hidden="1" x14ac:dyDescent="0.2"/>
    <row r="64780" ht="10.199999999999999" hidden="1" x14ac:dyDescent="0.2"/>
    <row r="64781" ht="10.199999999999999" hidden="1" x14ac:dyDescent="0.2"/>
    <row r="64782" ht="10.199999999999999" hidden="1" x14ac:dyDescent="0.2"/>
    <row r="64783" ht="10.199999999999999" hidden="1" x14ac:dyDescent="0.2"/>
    <row r="64784" ht="10.199999999999999" hidden="1" x14ac:dyDescent="0.2"/>
    <row r="64785" ht="10.199999999999999" hidden="1" x14ac:dyDescent="0.2"/>
    <row r="64786" ht="10.199999999999999" hidden="1" x14ac:dyDescent="0.2"/>
    <row r="64787" ht="10.199999999999999" hidden="1" x14ac:dyDescent="0.2"/>
    <row r="64788" ht="10.199999999999999" hidden="1" x14ac:dyDescent="0.2"/>
    <row r="64789" ht="10.199999999999999" hidden="1" x14ac:dyDescent="0.2"/>
    <row r="64790" ht="10.199999999999999" hidden="1" x14ac:dyDescent="0.2"/>
    <row r="64791" ht="10.199999999999999" hidden="1" x14ac:dyDescent="0.2"/>
    <row r="64792" ht="10.199999999999999" hidden="1" x14ac:dyDescent="0.2"/>
    <row r="64793" ht="10.199999999999999" hidden="1" x14ac:dyDescent="0.2"/>
    <row r="64794" ht="10.199999999999999" hidden="1" x14ac:dyDescent="0.2"/>
    <row r="64795" ht="10.199999999999999" hidden="1" x14ac:dyDescent="0.2"/>
    <row r="64796" ht="10.199999999999999" hidden="1" x14ac:dyDescent="0.2"/>
    <row r="64797" ht="10.199999999999999" hidden="1" x14ac:dyDescent="0.2"/>
    <row r="64798" ht="10.199999999999999" hidden="1" x14ac:dyDescent="0.2"/>
    <row r="64799" ht="10.199999999999999" hidden="1" x14ac:dyDescent="0.2"/>
    <row r="64800" ht="10.199999999999999" hidden="1" x14ac:dyDescent="0.2"/>
    <row r="64801" ht="10.199999999999999" hidden="1" x14ac:dyDescent="0.2"/>
    <row r="64802" ht="10.199999999999999" hidden="1" x14ac:dyDescent="0.2"/>
    <row r="64803" ht="10.199999999999999" hidden="1" x14ac:dyDescent="0.2"/>
    <row r="64804" ht="10.199999999999999" hidden="1" x14ac:dyDescent="0.2"/>
    <row r="64805" ht="10.199999999999999" hidden="1" x14ac:dyDescent="0.2"/>
    <row r="64806" ht="10.199999999999999" hidden="1" x14ac:dyDescent="0.2"/>
    <row r="64807" ht="10.199999999999999" hidden="1" x14ac:dyDescent="0.2"/>
    <row r="64808" ht="10.199999999999999" hidden="1" x14ac:dyDescent="0.2"/>
    <row r="64809" ht="10.199999999999999" hidden="1" x14ac:dyDescent="0.2"/>
    <row r="64810" ht="10.199999999999999" hidden="1" x14ac:dyDescent="0.2"/>
    <row r="64811" ht="10.199999999999999" hidden="1" x14ac:dyDescent="0.2"/>
    <row r="64812" ht="10.199999999999999" hidden="1" x14ac:dyDescent="0.2"/>
    <row r="64813" ht="10.199999999999999" hidden="1" x14ac:dyDescent="0.2"/>
    <row r="64814" ht="10.199999999999999" hidden="1" x14ac:dyDescent="0.2"/>
    <row r="64815" ht="10.199999999999999" hidden="1" x14ac:dyDescent="0.2"/>
    <row r="64816" ht="10.199999999999999" hidden="1" x14ac:dyDescent="0.2"/>
    <row r="64817" ht="10.199999999999999" hidden="1" x14ac:dyDescent="0.2"/>
    <row r="64818" ht="10.199999999999999" hidden="1" x14ac:dyDescent="0.2"/>
    <row r="64819" ht="10.199999999999999" hidden="1" x14ac:dyDescent="0.2"/>
    <row r="64820" ht="10.199999999999999" hidden="1" x14ac:dyDescent="0.2"/>
    <row r="64821" ht="10.199999999999999" hidden="1" x14ac:dyDescent="0.2"/>
    <row r="64822" ht="10.199999999999999" hidden="1" x14ac:dyDescent="0.2"/>
    <row r="64823" ht="10.199999999999999" hidden="1" x14ac:dyDescent="0.2"/>
    <row r="64824" ht="10.199999999999999" hidden="1" x14ac:dyDescent="0.2"/>
    <row r="64825" ht="10.199999999999999" hidden="1" x14ac:dyDescent="0.2"/>
    <row r="64826" ht="10.199999999999999" hidden="1" x14ac:dyDescent="0.2"/>
    <row r="64827" ht="10.199999999999999" hidden="1" x14ac:dyDescent="0.2"/>
    <row r="64828" ht="10.199999999999999" hidden="1" x14ac:dyDescent="0.2"/>
    <row r="64829" ht="10.199999999999999" hidden="1" x14ac:dyDescent="0.2"/>
    <row r="64830" ht="10.199999999999999" hidden="1" x14ac:dyDescent="0.2"/>
    <row r="64831" ht="10.199999999999999" hidden="1" x14ac:dyDescent="0.2"/>
    <row r="64832" ht="10.199999999999999" hidden="1" x14ac:dyDescent="0.2"/>
    <row r="64833" ht="10.199999999999999" hidden="1" x14ac:dyDescent="0.2"/>
    <row r="64834" ht="10.199999999999999" hidden="1" x14ac:dyDescent="0.2"/>
    <row r="64835" ht="10.199999999999999" hidden="1" x14ac:dyDescent="0.2"/>
    <row r="64836" ht="10.199999999999999" hidden="1" x14ac:dyDescent="0.2"/>
    <row r="64837" ht="10.199999999999999" hidden="1" x14ac:dyDescent="0.2"/>
    <row r="64838" ht="10.199999999999999" hidden="1" x14ac:dyDescent="0.2"/>
    <row r="64839" ht="10.199999999999999" hidden="1" x14ac:dyDescent="0.2"/>
    <row r="64840" ht="10.199999999999999" hidden="1" x14ac:dyDescent="0.2"/>
    <row r="64841" ht="10.199999999999999" hidden="1" x14ac:dyDescent="0.2"/>
    <row r="64842" ht="10.199999999999999" hidden="1" x14ac:dyDescent="0.2"/>
    <row r="64843" ht="10.199999999999999" hidden="1" x14ac:dyDescent="0.2"/>
    <row r="64844" ht="10.199999999999999" hidden="1" x14ac:dyDescent="0.2"/>
    <row r="64845" ht="10.199999999999999" hidden="1" x14ac:dyDescent="0.2"/>
    <row r="64846" ht="10.199999999999999" hidden="1" x14ac:dyDescent="0.2"/>
    <row r="64847" ht="10.199999999999999" hidden="1" x14ac:dyDescent="0.2"/>
    <row r="64848" ht="10.199999999999999" hidden="1" x14ac:dyDescent="0.2"/>
    <row r="64849" ht="10.199999999999999" hidden="1" x14ac:dyDescent="0.2"/>
    <row r="64850" ht="10.199999999999999" hidden="1" x14ac:dyDescent="0.2"/>
    <row r="64851" ht="10.199999999999999" hidden="1" x14ac:dyDescent="0.2"/>
    <row r="64852" ht="10.199999999999999" hidden="1" x14ac:dyDescent="0.2"/>
    <row r="64853" ht="10.199999999999999" hidden="1" x14ac:dyDescent="0.2"/>
    <row r="64854" ht="10.199999999999999" hidden="1" x14ac:dyDescent="0.2"/>
    <row r="64855" ht="10.199999999999999" hidden="1" x14ac:dyDescent="0.2"/>
    <row r="64856" ht="10.199999999999999" hidden="1" x14ac:dyDescent="0.2"/>
    <row r="64857" ht="10.199999999999999" hidden="1" x14ac:dyDescent="0.2"/>
    <row r="64858" ht="10.199999999999999" hidden="1" x14ac:dyDescent="0.2"/>
    <row r="64859" ht="10.199999999999999" hidden="1" x14ac:dyDescent="0.2"/>
    <row r="64860" ht="10.199999999999999" hidden="1" x14ac:dyDescent="0.2"/>
    <row r="64861" ht="10.199999999999999" hidden="1" x14ac:dyDescent="0.2"/>
    <row r="64862" ht="10.199999999999999" hidden="1" x14ac:dyDescent="0.2"/>
    <row r="64863" ht="10.199999999999999" hidden="1" x14ac:dyDescent="0.2"/>
    <row r="64864" ht="10.199999999999999" hidden="1" x14ac:dyDescent="0.2"/>
    <row r="64865" ht="10.199999999999999" hidden="1" x14ac:dyDescent="0.2"/>
    <row r="64866" ht="10.199999999999999" hidden="1" x14ac:dyDescent="0.2"/>
    <row r="64867" ht="10.199999999999999" hidden="1" x14ac:dyDescent="0.2"/>
    <row r="64868" ht="10.199999999999999" hidden="1" x14ac:dyDescent="0.2"/>
    <row r="64869" ht="10.199999999999999" hidden="1" x14ac:dyDescent="0.2"/>
    <row r="64870" ht="10.199999999999999" hidden="1" x14ac:dyDescent="0.2"/>
    <row r="64871" ht="10.199999999999999" hidden="1" x14ac:dyDescent="0.2"/>
    <row r="64872" ht="10.199999999999999" hidden="1" x14ac:dyDescent="0.2"/>
    <row r="64873" ht="10.199999999999999" hidden="1" x14ac:dyDescent="0.2"/>
    <row r="64874" ht="10.199999999999999" hidden="1" x14ac:dyDescent="0.2"/>
    <row r="64875" ht="10.199999999999999" hidden="1" x14ac:dyDescent="0.2"/>
    <row r="64876" ht="10.199999999999999" hidden="1" x14ac:dyDescent="0.2"/>
    <row r="64877" ht="10.199999999999999" hidden="1" x14ac:dyDescent="0.2"/>
    <row r="64878" ht="10.199999999999999" hidden="1" x14ac:dyDescent="0.2"/>
    <row r="64879" ht="10.199999999999999" hidden="1" x14ac:dyDescent="0.2"/>
    <row r="64880" ht="10.199999999999999" hidden="1" x14ac:dyDescent="0.2"/>
    <row r="64881" ht="10.199999999999999" hidden="1" x14ac:dyDescent="0.2"/>
    <row r="64882" ht="10.199999999999999" hidden="1" x14ac:dyDescent="0.2"/>
    <row r="64883" ht="10.199999999999999" hidden="1" x14ac:dyDescent="0.2"/>
    <row r="64884" ht="10.199999999999999" hidden="1" x14ac:dyDescent="0.2"/>
    <row r="64885" ht="10.199999999999999" hidden="1" x14ac:dyDescent="0.2"/>
    <row r="64886" ht="10.199999999999999" hidden="1" x14ac:dyDescent="0.2"/>
    <row r="64887" ht="10.199999999999999" hidden="1" x14ac:dyDescent="0.2"/>
    <row r="64888" ht="10.199999999999999" hidden="1" x14ac:dyDescent="0.2"/>
    <row r="64889" ht="10.199999999999999" hidden="1" x14ac:dyDescent="0.2"/>
    <row r="64890" ht="10.199999999999999" hidden="1" x14ac:dyDescent="0.2"/>
    <row r="64891" ht="10.199999999999999" hidden="1" x14ac:dyDescent="0.2"/>
    <row r="64892" ht="10.199999999999999" hidden="1" x14ac:dyDescent="0.2"/>
    <row r="64893" ht="10.199999999999999" hidden="1" x14ac:dyDescent="0.2"/>
    <row r="64894" ht="10.199999999999999" hidden="1" x14ac:dyDescent="0.2"/>
    <row r="64895" ht="10.199999999999999" hidden="1" x14ac:dyDescent="0.2"/>
    <row r="64896" ht="10.199999999999999" hidden="1" x14ac:dyDescent="0.2"/>
    <row r="64897" ht="10.199999999999999" hidden="1" x14ac:dyDescent="0.2"/>
    <row r="64898" ht="10.199999999999999" hidden="1" x14ac:dyDescent="0.2"/>
    <row r="64899" ht="10.199999999999999" hidden="1" x14ac:dyDescent="0.2"/>
    <row r="64900" ht="10.199999999999999" hidden="1" x14ac:dyDescent="0.2"/>
    <row r="64901" ht="10.199999999999999" hidden="1" x14ac:dyDescent="0.2"/>
    <row r="64902" ht="10.199999999999999" hidden="1" x14ac:dyDescent="0.2"/>
    <row r="64903" ht="10.199999999999999" hidden="1" x14ac:dyDescent="0.2"/>
    <row r="64904" ht="10.199999999999999" hidden="1" x14ac:dyDescent="0.2"/>
    <row r="64905" ht="10.199999999999999" hidden="1" x14ac:dyDescent="0.2"/>
    <row r="64906" ht="10.199999999999999" hidden="1" x14ac:dyDescent="0.2"/>
    <row r="64907" ht="10.199999999999999" hidden="1" x14ac:dyDescent="0.2"/>
    <row r="64908" ht="10.199999999999999" hidden="1" x14ac:dyDescent="0.2"/>
    <row r="64909" ht="10.199999999999999" hidden="1" x14ac:dyDescent="0.2"/>
    <row r="64910" ht="10.199999999999999" hidden="1" x14ac:dyDescent="0.2"/>
    <row r="64911" ht="10.199999999999999" hidden="1" x14ac:dyDescent="0.2"/>
    <row r="64912" ht="10.199999999999999" hidden="1" x14ac:dyDescent="0.2"/>
    <row r="64913" ht="10.199999999999999" hidden="1" x14ac:dyDescent="0.2"/>
    <row r="64914" ht="10.199999999999999" hidden="1" x14ac:dyDescent="0.2"/>
    <row r="64915" ht="10.199999999999999" hidden="1" x14ac:dyDescent="0.2"/>
    <row r="64916" ht="10.199999999999999" hidden="1" x14ac:dyDescent="0.2"/>
    <row r="64917" ht="10.199999999999999" hidden="1" x14ac:dyDescent="0.2"/>
    <row r="64918" ht="10.199999999999999" hidden="1" x14ac:dyDescent="0.2"/>
    <row r="64919" ht="10.199999999999999" hidden="1" x14ac:dyDescent="0.2"/>
    <row r="64920" ht="10.199999999999999" hidden="1" x14ac:dyDescent="0.2"/>
    <row r="64921" ht="10.199999999999999" hidden="1" x14ac:dyDescent="0.2"/>
    <row r="64922" ht="10.199999999999999" hidden="1" x14ac:dyDescent="0.2"/>
    <row r="64923" ht="10.199999999999999" hidden="1" x14ac:dyDescent="0.2"/>
    <row r="64924" ht="10.199999999999999" hidden="1" x14ac:dyDescent="0.2"/>
    <row r="64925" ht="10.199999999999999" hidden="1" x14ac:dyDescent="0.2"/>
    <row r="64926" ht="10.199999999999999" hidden="1" x14ac:dyDescent="0.2"/>
    <row r="64927" ht="10.199999999999999" hidden="1" x14ac:dyDescent="0.2"/>
    <row r="64928" ht="10.199999999999999" hidden="1" x14ac:dyDescent="0.2"/>
    <row r="64929" ht="10.199999999999999" hidden="1" x14ac:dyDescent="0.2"/>
    <row r="64930" ht="10.199999999999999" hidden="1" x14ac:dyDescent="0.2"/>
    <row r="64931" ht="10.199999999999999" hidden="1" x14ac:dyDescent="0.2"/>
    <row r="64932" ht="10.199999999999999" hidden="1" x14ac:dyDescent="0.2"/>
    <row r="64933" ht="10.199999999999999" hidden="1" x14ac:dyDescent="0.2"/>
    <row r="64934" ht="10.199999999999999" hidden="1" x14ac:dyDescent="0.2"/>
    <row r="64935" ht="10.199999999999999" hidden="1" x14ac:dyDescent="0.2"/>
    <row r="64936" ht="10.199999999999999" hidden="1" x14ac:dyDescent="0.2"/>
    <row r="64937" ht="10.199999999999999" hidden="1" x14ac:dyDescent="0.2"/>
    <row r="64938" ht="10.199999999999999" hidden="1" x14ac:dyDescent="0.2"/>
    <row r="64939" ht="10.199999999999999" hidden="1" x14ac:dyDescent="0.2"/>
    <row r="64940" ht="10.199999999999999" hidden="1" x14ac:dyDescent="0.2"/>
    <row r="64941" ht="10.199999999999999" hidden="1" x14ac:dyDescent="0.2"/>
    <row r="64942" ht="10.199999999999999" hidden="1" x14ac:dyDescent="0.2"/>
    <row r="64943" ht="10.199999999999999" hidden="1" x14ac:dyDescent="0.2"/>
    <row r="64944" ht="10.199999999999999" hidden="1" x14ac:dyDescent="0.2"/>
    <row r="64945" ht="10.199999999999999" hidden="1" x14ac:dyDescent="0.2"/>
    <row r="64946" ht="10.199999999999999" hidden="1" x14ac:dyDescent="0.2"/>
    <row r="64947" ht="10.199999999999999" hidden="1" x14ac:dyDescent="0.2"/>
    <row r="64948" ht="10.199999999999999" hidden="1" x14ac:dyDescent="0.2"/>
    <row r="64949" ht="10.199999999999999" hidden="1" x14ac:dyDescent="0.2"/>
    <row r="64950" ht="10.199999999999999" hidden="1" x14ac:dyDescent="0.2"/>
    <row r="64951" ht="10.199999999999999" hidden="1" x14ac:dyDescent="0.2"/>
    <row r="64952" ht="10.199999999999999" hidden="1" x14ac:dyDescent="0.2"/>
    <row r="64953" ht="10.199999999999999" hidden="1" x14ac:dyDescent="0.2"/>
    <row r="64954" ht="10.199999999999999" hidden="1" x14ac:dyDescent="0.2"/>
    <row r="64955" ht="10.199999999999999" hidden="1" x14ac:dyDescent="0.2"/>
    <row r="64956" ht="10.199999999999999" hidden="1" x14ac:dyDescent="0.2"/>
    <row r="64957" ht="10.199999999999999" hidden="1" x14ac:dyDescent="0.2"/>
    <row r="64958" ht="10.199999999999999" hidden="1" x14ac:dyDescent="0.2"/>
    <row r="64959" ht="10.199999999999999" hidden="1" x14ac:dyDescent="0.2"/>
    <row r="64960" ht="10.199999999999999" hidden="1" x14ac:dyDescent="0.2"/>
    <row r="64961" ht="10.199999999999999" hidden="1" x14ac:dyDescent="0.2"/>
    <row r="64962" ht="10.199999999999999" hidden="1" x14ac:dyDescent="0.2"/>
    <row r="64963" ht="10.199999999999999" hidden="1" x14ac:dyDescent="0.2"/>
    <row r="64964" ht="10.199999999999999" hidden="1" x14ac:dyDescent="0.2"/>
    <row r="64965" ht="10.199999999999999" hidden="1" x14ac:dyDescent="0.2"/>
    <row r="64966" ht="10.199999999999999" hidden="1" x14ac:dyDescent="0.2"/>
    <row r="64967" ht="10.199999999999999" hidden="1" x14ac:dyDescent="0.2"/>
    <row r="64968" ht="10.199999999999999" hidden="1" x14ac:dyDescent="0.2"/>
    <row r="64969" ht="10.199999999999999" hidden="1" x14ac:dyDescent="0.2"/>
    <row r="64970" ht="10.199999999999999" hidden="1" x14ac:dyDescent="0.2"/>
    <row r="64971" ht="10.199999999999999" hidden="1" x14ac:dyDescent="0.2"/>
    <row r="64972" ht="10.199999999999999" hidden="1" x14ac:dyDescent="0.2"/>
    <row r="64973" ht="10.199999999999999" hidden="1" x14ac:dyDescent="0.2"/>
    <row r="64974" ht="10.199999999999999" hidden="1" x14ac:dyDescent="0.2"/>
    <row r="64975" ht="10.199999999999999" hidden="1" x14ac:dyDescent="0.2"/>
    <row r="64976" ht="10.199999999999999" hidden="1" x14ac:dyDescent="0.2"/>
    <row r="64977" ht="10.199999999999999" hidden="1" x14ac:dyDescent="0.2"/>
    <row r="64978" ht="10.199999999999999" hidden="1" x14ac:dyDescent="0.2"/>
    <row r="64979" ht="10.199999999999999" hidden="1" x14ac:dyDescent="0.2"/>
    <row r="64980" ht="10.199999999999999" hidden="1" x14ac:dyDescent="0.2"/>
    <row r="64981" ht="10.199999999999999" hidden="1" x14ac:dyDescent="0.2"/>
    <row r="64982" ht="10.199999999999999" hidden="1" x14ac:dyDescent="0.2"/>
    <row r="64983" ht="10.199999999999999" hidden="1" x14ac:dyDescent="0.2"/>
    <row r="64984" ht="10.199999999999999" hidden="1" x14ac:dyDescent="0.2"/>
    <row r="64985" ht="10.199999999999999" hidden="1" x14ac:dyDescent="0.2"/>
    <row r="64986" ht="10.199999999999999" hidden="1" x14ac:dyDescent="0.2"/>
    <row r="64987" ht="10.199999999999999" hidden="1" x14ac:dyDescent="0.2"/>
    <row r="64988" ht="10.199999999999999" hidden="1" x14ac:dyDescent="0.2"/>
    <row r="64989" ht="10.199999999999999" hidden="1" x14ac:dyDescent="0.2"/>
    <row r="64990" ht="10.199999999999999" hidden="1" x14ac:dyDescent="0.2"/>
    <row r="64991" ht="10.199999999999999" hidden="1" x14ac:dyDescent="0.2"/>
    <row r="64992" ht="10.199999999999999" hidden="1" x14ac:dyDescent="0.2"/>
    <row r="64993" ht="10.199999999999999" hidden="1" x14ac:dyDescent="0.2"/>
    <row r="64994" ht="10.199999999999999" hidden="1" x14ac:dyDescent="0.2"/>
    <row r="64995" ht="10.199999999999999" hidden="1" x14ac:dyDescent="0.2"/>
    <row r="64996" ht="10.199999999999999" hidden="1" x14ac:dyDescent="0.2"/>
    <row r="64997" ht="10.199999999999999" hidden="1" x14ac:dyDescent="0.2"/>
    <row r="64998" ht="10.199999999999999" hidden="1" x14ac:dyDescent="0.2"/>
    <row r="64999" ht="10.199999999999999" hidden="1" x14ac:dyDescent="0.2"/>
    <row r="65000" ht="10.199999999999999" hidden="1" x14ac:dyDescent="0.2"/>
    <row r="65001" ht="10.199999999999999" hidden="1" x14ac:dyDescent="0.2"/>
    <row r="65002" ht="10.199999999999999" hidden="1" x14ac:dyDescent="0.2"/>
    <row r="65003" ht="10.199999999999999" hidden="1" x14ac:dyDescent="0.2"/>
    <row r="65004" ht="10.199999999999999" hidden="1" x14ac:dyDescent="0.2"/>
    <row r="65005" ht="10.199999999999999" hidden="1" x14ac:dyDescent="0.2"/>
    <row r="65006" ht="10.199999999999999" hidden="1" x14ac:dyDescent="0.2"/>
    <row r="65007" ht="10.199999999999999" hidden="1" x14ac:dyDescent="0.2"/>
    <row r="65008" ht="10.199999999999999" hidden="1" x14ac:dyDescent="0.2"/>
    <row r="65009" ht="10.199999999999999" hidden="1" x14ac:dyDescent="0.2"/>
    <row r="65010" ht="10.199999999999999" hidden="1" x14ac:dyDescent="0.2"/>
    <row r="65011" ht="10.199999999999999" hidden="1" x14ac:dyDescent="0.2"/>
    <row r="65012" ht="10.199999999999999" hidden="1" x14ac:dyDescent="0.2"/>
    <row r="65013" ht="10.199999999999999" hidden="1" x14ac:dyDescent="0.2"/>
    <row r="65014" ht="10.199999999999999" hidden="1" x14ac:dyDescent="0.2"/>
    <row r="65015" ht="10.199999999999999" hidden="1" x14ac:dyDescent="0.2"/>
    <row r="65016" ht="10.199999999999999" hidden="1" x14ac:dyDescent="0.2"/>
    <row r="65017" ht="10.199999999999999" hidden="1" x14ac:dyDescent="0.2"/>
    <row r="65018" ht="10.199999999999999" hidden="1" x14ac:dyDescent="0.2"/>
    <row r="65019" ht="10.199999999999999" hidden="1" x14ac:dyDescent="0.2"/>
    <row r="65020" ht="10.199999999999999" hidden="1" x14ac:dyDescent="0.2"/>
    <row r="65021" ht="10.199999999999999" hidden="1" x14ac:dyDescent="0.2"/>
    <row r="65022" ht="10.199999999999999" hidden="1" x14ac:dyDescent="0.2"/>
    <row r="65023" ht="10.199999999999999" hidden="1" x14ac:dyDescent="0.2"/>
    <row r="65024" ht="10.199999999999999" hidden="1" x14ac:dyDescent="0.2"/>
    <row r="65025" ht="10.199999999999999" hidden="1" x14ac:dyDescent="0.2"/>
    <row r="65026" ht="10.199999999999999" hidden="1" x14ac:dyDescent="0.2"/>
    <row r="65027" ht="10.199999999999999" hidden="1" x14ac:dyDescent="0.2"/>
    <row r="65028" ht="10.199999999999999" hidden="1" x14ac:dyDescent="0.2"/>
    <row r="65029" ht="10.199999999999999" hidden="1" x14ac:dyDescent="0.2"/>
    <row r="65030" ht="10.199999999999999" hidden="1" x14ac:dyDescent="0.2"/>
    <row r="65031" ht="10.199999999999999" hidden="1" x14ac:dyDescent="0.2"/>
    <row r="65032" ht="10.199999999999999" hidden="1" x14ac:dyDescent="0.2"/>
    <row r="65033" ht="10.199999999999999" hidden="1" x14ac:dyDescent="0.2"/>
    <row r="65034" ht="10.199999999999999" hidden="1" x14ac:dyDescent="0.2"/>
    <row r="65035" ht="10.199999999999999" hidden="1" x14ac:dyDescent="0.2"/>
    <row r="65036" ht="10.199999999999999" hidden="1" x14ac:dyDescent="0.2"/>
    <row r="65037" ht="10.199999999999999" hidden="1" x14ac:dyDescent="0.2"/>
    <row r="65038" ht="10.199999999999999" hidden="1" x14ac:dyDescent="0.2"/>
    <row r="65039" ht="10.199999999999999" hidden="1" x14ac:dyDescent="0.2"/>
    <row r="65040" ht="10.199999999999999" hidden="1" x14ac:dyDescent="0.2"/>
    <row r="65041" ht="10.199999999999999" hidden="1" x14ac:dyDescent="0.2"/>
    <row r="65042" ht="10.199999999999999" hidden="1" x14ac:dyDescent="0.2"/>
    <row r="65043" ht="10.199999999999999" hidden="1" x14ac:dyDescent="0.2"/>
    <row r="65044" ht="10.199999999999999" hidden="1" x14ac:dyDescent="0.2"/>
    <row r="65045" ht="10.199999999999999" hidden="1" x14ac:dyDescent="0.2"/>
    <row r="65046" ht="10.199999999999999" hidden="1" x14ac:dyDescent="0.2"/>
    <row r="65047" ht="10.199999999999999" hidden="1" x14ac:dyDescent="0.2"/>
    <row r="65048" ht="10.199999999999999" hidden="1" x14ac:dyDescent="0.2"/>
    <row r="65049" ht="10.199999999999999" hidden="1" x14ac:dyDescent="0.2"/>
    <row r="65050" ht="10.199999999999999" hidden="1" x14ac:dyDescent="0.2"/>
    <row r="65051" ht="10.199999999999999" hidden="1" x14ac:dyDescent="0.2"/>
    <row r="65052" ht="10.199999999999999" hidden="1" x14ac:dyDescent="0.2"/>
    <row r="65053" ht="10.199999999999999" hidden="1" x14ac:dyDescent="0.2"/>
    <row r="65054" ht="10.199999999999999" hidden="1" x14ac:dyDescent="0.2"/>
    <row r="65055" ht="10.199999999999999" hidden="1" x14ac:dyDescent="0.2"/>
    <row r="65056" ht="10.199999999999999" hidden="1" x14ac:dyDescent="0.2"/>
    <row r="65057" ht="10.199999999999999" hidden="1" x14ac:dyDescent="0.2"/>
    <row r="65058" ht="10.199999999999999" hidden="1" x14ac:dyDescent="0.2"/>
    <row r="65059" ht="10.199999999999999" hidden="1" x14ac:dyDescent="0.2"/>
    <row r="65060" ht="10.199999999999999" hidden="1" x14ac:dyDescent="0.2"/>
    <row r="65061" ht="10.199999999999999" hidden="1" x14ac:dyDescent="0.2"/>
    <row r="65062" ht="10.199999999999999" hidden="1" x14ac:dyDescent="0.2"/>
    <row r="65063" ht="10.199999999999999" hidden="1" x14ac:dyDescent="0.2"/>
    <row r="65064" ht="10.199999999999999" hidden="1" x14ac:dyDescent="0.2"/>
    <row r="65065" ht="10.199999999999999" hidden="1" x14ac:dyDescent="0.2"/>
    <row r="65066" ht="10.199999999999999" hidden="1" x14ac:dyDescent="0.2"/>
    <row r="65067" ht="10.199999999999999" hidden="1" x14ac:dyDescent="0.2"/>
    <row r="65068" ht="10.199999999999999" hidden="1" x14ac:dyDescent="0.2"/>
    <row r="65069" ht="10.199999999999999" hidden="1" x14ac:dyDescent="0.2"/>
    <row r="65070" ht="10.199999999999999" hidden="1" x14ac:dyDescent="0.2"/>
    <row r="65071" ht="10.199999999999999" hidden="1" x14ac:dyDescent="0.2"/>
    <row r="65072" ht="10.199999999999999" hidden="1" x14ac:dyDescent="0.2"/>
    <row r="65073" ht="10.199999999999999" hidden="1" x14ac:dyDescent="0.2"/>
    <row r="65074" ht="10.199999999999999" hidden="1" x14ac:dyDescent="0.2"/>
    <row r="65075" ht="10.199999999999999" hidden="1" x14ac:dyDescent="0.2"/>
    <row r="65076" ht="10.199999999999999" hidden="1" x14ac:dyDescent="0.2"/>
    <row r="65077" ht="10.199999999999999" hidden="1" x14ac:dyDescent="0.2"/>
    <row r="65078" ht="10.199999999999999" hidden="1" x14ac:dyDescent="0.2"/>
    <row r="65079" ht="10.199999999999999" hidden="1" x14ac:dyDescent="0.2"/>
    <row r="65080" ht="10.199999999999999" hidden="1" x14ac:dyDescent="0.2"/>
    <row r="65081" ht="10.199999999999999" hidden="1" x14ac:dyDescent="0.2"/>
    <row r="65082" ht="10.199999999999999" hidden="1" x14ac:dyDescent="0.2"/>
    <row r="65083" ht="10.199999999999999" hidden="1" x14ac:dyDescent="0.2"/>
    <row r="65084" ht="10.199999999999999" hidden="1" x14ac:dyDescent="0.2"/>
    <row r="65085" ht="10.199999999999999" hidden="1" x14ac:dyDescent="0.2"/>
    <row r="65086" ht="10.199999999999999" hidden="1" x14ac:dyDescent="0.2"/>
    <row r="65087" ht="10.199999999999999" hidden="1" x14ac:dyDescent="0.2"/>
    <row r="65088" ht="10.199999999999999" hidden="1" x14ac:dyDescent="0.2"/>
    <row r="65089" ht="10.199999999999999" hidden="1" x14ac:dyDescent="0.2"/>
    <row r="65090" ht="10.199999999999999" hidden="1" x14ac:dyDescent="0.2"/>
    <row r="65091" ht="10.199999999999999" hidden="1" x14ac:dyDescent="0.2"/>
    <row r="65092" ht="10.199999999999999" hidden="1" x14ac:dyDescent="0.2"/>
    <row r="65093" ht="10.199999999999999" hidden="1" x14ac:dyDescent="0.2"/>
    <row r="65094" ht="10.199999999999999" hidden="1" x14ac:dyDescent="0.2"/>
    <row r="65095" ht="10.199999999999999" hidden="1" x14ac:dyDescent="0.2"/>
    <row r="65096" ht="10.199999999999999" hidden="1" x14ac:dyDescent="0.2"/>
    <row r="65097" ht="10.199999999999999" hidden="1" x14ac:dyDescent="0.2"/>
    <row r="65098" ht="10.199999999999999" hidden="1" x14ac:dyDescent="0.2"/>
    <row r="65099" ht="10.199999999999999" hidden="1" x14ac:dyDescent="0.2"/>
    <row r="65100" ht="10.199999999999999" hidden="1" x14ac:dyDescent="0.2"/>
    <row r="65101" ht="10.199999999999999" hidden="1" x14ac:dyDescent="0.2"/>
    <row r="65102" ht="10.199999999999999" hidden="1" x14ac:dyDescent="0.2"/>
    <row r="65103" ht="10.199999999999999" hidden="1" x14ac:dyDescent="0.2"/>
    <row r="65104" ht="10.199999999999999" hidden="1" x14ac:dyDescent="0.2"/>
    <row r="65105" ht="10.199999999999999" hidden="1" x14ac:dyDescent="0.2"/>
    <row r="65106" ht="10.199999999999999" hidden="1" x14ac:dyDescent="0.2"/>
    <row r="65107" ht="10.199999999999999" hidden="1" x14ac:dyDescent="0.2"/>
    <row r="65108" ht="10.199999999999999" hidden="1" x14ac:dyDescent="0.2"/>
    <row r="65109" ht="10.199999999999999" hidden="1" x14ac:dyDescent="0.2"/>
    <row r="65110" ht="10.199999999999999" hidden="1" x14ac:dyDescent="0.2"/>
    <row r="65111" ht="10.199999999999999" hidden="1" x14ac:dyDescent="0.2"/>
    <row r="65112" ht="10.199999999999999" hidden="1" x14ac:dyDescent="0.2"/>
    <row r="65113" ht="10.199999999999999" hidden="1" x14ac:dyDescent="0.2"/>
    <row r="65114" ht="10.199999999999999" hidden="1" x14ac:dyDescent="0.2"/>
    <row r="65115" ht="10.199999999999999" hidden="1" x14ac:dyDescent="0.2"/>
    <row r="65116" ht="10.199999999999999" hidden="1" x14ac:dyDescent="0.2"/>
    <row r="65117" ht="10.199999999999999" hidden="1" x14ac:dyDescent="0.2"/>
    <row r="65118" ht="10.199999999999999" hidden="1" x14ac:dyDescent="0.2"/>
    <row r="65119" ht="10.199999999999999" hidden="1" x14ac:dyDescent="0.2"/>
    <row r="65120" ht="10.199999999999999" hidden="1" x14ac:dyDescent="0.2"/>
    <row r="65121" ht="10.199999999999999" hidden="1" x14ac:dyDescent="0.2"/>
    <row r="65122" ht="10.199999999999999" hidden="1" x14ac:dyDescent="0.2"/>
    <row r="65123" ht="10.199999999999999" hidden="1" x14ac:dyDescent="0.2"/>
    <row r="65124" ht="10.199999999999999" hidden="1" x14ac:dyDescent="0.2"/>
    <row r="65125" ht="10.199999999999999" hidden="1" x14ac:dyDescent="0.2"/>
    <row r="65126" ht="10.199999999999999" hidden="1" x14ac:dyDescent="0.2"/>
    <row r="65127" ht="10.199999999999999" hidden="1" x14ac:dyDescent="0.2"/>
    <row r="65128" ht="10.199999999999999" hidden="1" x14ac:dyDescent="0.2"/>
    <row r="65129" ht="10.199999999999999" hidden="1" x14ac:dyDescent="0.2"/>
    <row r="65130" ht="10.199999999999999" hidden="1" x14ac:dyDescent="0.2"/>
    <row r="65131" ht="10.199999999999999" hidden="1" x14ac:dyDescent="0.2"/>
    <row r="65132" ht="10.199999999999999" hidden="1" x14ac:dyDescent="0.2"/>
    <row r="65133" ht="10.199999999999999" hidden="1" x14ac:dyDescent="0.2"/>
    <row r="65134" ht="10.199999999999999" hidden="1" x14ac:dyDescent="0.2"/>
    <row r="65135" ht="10.199999999999999" hidden="1" x14ac:dyDescent="0.2"/>
    <row r="65136" ht="10.199999999999999" hidden="1" x14ac:dyDescent="0.2"/>
    <row r="65137" ht="10.199999999999999" hidden="1" x14ac:dyDescent="0.2"/>
    <row r="65138" ht="10.199999999999999" hidden="1" x14ac:dyDescent="0.2"/>
    <row r="65139" ht="10.199999999999999" hidden="1" x14ac:dyDescent="0.2"/>
    <row r="65140" ht="10.199999999999999" hidden="1" x14ac:dyDescent="0.2"/>
    <row r="65141" ht="10.199999999999999" hidden="1" x14ac:dyDescent="0.2"/>
    <row r="65142" ht="10.199999999999999" hidden="1" x14ac:dyDescent="0.2"/>
    <row r="65143" ht="10.199999999999999" hidden="1" x14ac:dyDescent="0.2"/>
    <row r="65144" ht="10.199999999999999" hidden="1" x14ac:dyDescent="0.2"/>
    <row r="65145" ht="10.199999999999999" hidden="1" x14ac:dyDescent="0.2"/>
    <row r="65146" ht="10.199999999999999" hidden="1" x14ac:dyDescent="0.2"/>
    <row r="65147" ht="10.199999999999999" hidden="1" x14ac:dyDescent="0.2"/>
    <row r="65148" ht="10.199999999999999" hidden="1" x14ac:dyDescent="0.2"/>
    <row r="65149" ht="10.199999999999999" hidden="1" x14ac:dyDescent="0.2"/>
    <row r="65150" ht="10.199999999999999" hidden="1" x14ac:dyDescent="0.2"/>
    <row r="65151" ht="10.199999999999999" hidden="1" x14ac:dyDescent="0.2"/>
    <row r="65152" ht="10.199999999999999" hidden="1" x14ac:dyDescent="0.2"/>
    <row r="65153" ht="10.199999999999999" hidden="1" x14ac:dyDescent="0.2"/>
    <row r="65154" ht="10.199999999999999" hidden="1" x14ac:dyDescent="0.2"/>
    <row r="65155" ht="10.199999999999999" hidden="1" x14ac:dyDescent="0.2"/>
    <row r="65156" ht="10.199999999999999" hidden="1" x14ac:dyDescent="0.2"/>
    <row r="65157" ht="10.199999999999999" hidden="1" x14ac:dyDescent="0.2"/>
    <row r="65158" ht="10.199999999999999" hidden="1" x14ac:dyDescent="0.2"/>
    <row r="65159" ht="10.199999999999999" hidden="1" x14ac:dyDescent="0.2"/>
    <row r="65160" ht="10.199999999999999" hidden="1" x14ac:dyDescent="0.2"/>
    <row r="65161" ht="10.199999999999999" hidden="1" x14ac:dyDescent="0.2"/>
    <row r="65162" ht="10.199999999999999" hidden="1" x14ac:dyDescent="0.2"/>
    <row r="65163" ht="10.199999999999999" hidden="1" x14ac:dyDescent="0.2"/>
    <row r="65164" ht="10.199999999999999" hidden="1" x14ac:dyDescent="0.2"/>
    <row r="65165" ht="10.199999999999999" hidden="1" x14ac:dyDescent="0.2"/>
    <row r="65166" ht="10.199999999999999" hidden="1" x14ac:dyDescent="0.2"/>
    <row r="65167" ht="10.199999999999999" hidden="1" x14ac:dyDescent="0.2"/>
    <row r="65168" ht="10.199999999999999" hidden="1" x14ac:dyDescent="0.2"/>
    <row r="65169" ht="10.199999999999999" hidden="1" x14ac:dyDescent="0.2"/>
    <row r="65170" ht="10.199999999999999" hidden="1" x14ac:dyDescent="0.2"/>
    <row r="65171" ht="10.199999999999999" hidden="1" x14ac:dyDescent="0.2"/>
    <row r="65172" ht="10.199999999999999" hidden="1" x14ac:dyDescent="0.2"/>
    <row r="65173" ht="10.199999999999999" hidden="1" x14ac:dyDescent="0.2"/>
    <row r="65174" ht="10.199999999999999" hidden="1" x14ac:dyDescent="0.2"/>
    <row r="65175" ht="10.199999999999999" hidden="1" x14ac:dyDescent="0.2"/>
    <row r="65176" ht="10.199999999999999" hidden="1" x14ac:dyDescent="0.2"/>
    <row r="65177" ht="10.199999999999999" hidden="1" x14ac:dyDescent="0.2"/>
    <row r="65178" ht="10.199999999999999" hidden="1" x14ac:dyDescent="0.2"/>
    <row r="65179" ht="10.199999999999999" hidden="1" x14ac:dyDescent="0.2"/>
    <row r="65180" ht="10.199999999999999" hidden="1" x14ac:dyDescent="0.2"/>
    <row r="65181" ht="10.199999999999999" hidden="1" x14ac:dyDescent="0.2"/>
    <row r="65182" ht="10.199999999999999" hidden="1" x14ac:dyDescent="0.2"/>
    <row r="65183" ht="10.199999999999999" hidden="1" x14ac:dyDescent="0.2"/>
    <row r="65184" ht="10.199999999999999" hidden="1" x14ac:dyDescent="0.2"/>
    <row r="65185" ht="10.199999999999999" hidden="1" x14ac:dyDescent="0.2"/>
    <row r="65186" ht="10.199999999999999" hidden="1" x14ac:dyDescent="0.2"/>
    <row r="65187" ht="10.199999999999999" hidden="1" x14ac:dyDescent="0.2"/>
    <row r="65188" ht="10.199999999999999" hidden="1" x14ac:dyDescent="0.2"/>
    <row r="65189" ht="10.199999999999999" hidden="1" x14ac:dyDescent="0.2"/>
    <row r="65190" ht="10.199999999999999" hidden="1" x14ac:dyDescent="0.2"/>
    <row r="65191" ht="10.199999999999999" hidden="1" x14ac:dyDescent="0.2"/>
    <row r="65192" ht="10.199999999999999" hidden="1" x14ac:dyDescent="0.2"/>
    <row r="65193" ht="10.199999999999999" hidden="1" x14ac:dyDescent="0.2"/>
    <row r="65194" ht="10.199999999999999" hidden="1" x14ac:dyDescent="0.2"/>
    <row r="65195" ht="10.199999999999999" hidden="1" x14ac:dyDescent="0.2"/>
    <row r="65196" ht="10.199999999999999" hidden="1" x14ac:dyDescent="0.2"/>
    <row r="65197" ht="10.199999999999999" hidden="1" x14ac:dyDescent="0.2"/>
    <row r="65198" ht="10.199999999999999" hidden="1" x14ac:dyDescent="0.2"/>
    <row r="65199" ht="10.199999999999999" hidden="1" x14ac:dyDescent="0.2"/>
    <row r="65200" ht="10.199999999999999" hidden="1" x14ac:dyDescent="0.2"/>
    <row r="65201" ht="10.199999999999999" hidden="1" x14ac:dyDescent="0.2"/>
    <row r="65202" ht="10.199999999999999" hidden="1" x14ac:dyDescent="0.2"/>
    <row r="65203" ht="10.199999999999999" hidden="1" x14ac:dyDescent="0.2"/>
    <row r="65204" ht="10.199999999999999" hidden="1" x14ac:dyDescent="0.2"/>
    <row r="65205" ht="10.199999999999999" hidden="1" x14ac:dyDescent="0.2"/>
    <row r="65206" ht="10.199999999999999" hidden="1" x14ac:dyDescent="0.2"/>
    <row r="65207" ht="10.199999999999999" hidden="1" x14ac:dyDescent="0.2"/>
    <row r="65208" ht="10.199999999999999" hidden="1" x14ac:dyDescent="0.2"/>
    <row r="65209" ht="10.199999999999999" hidden="1" x14ac:dyDescent="0.2"/>
    <row r="65210" ht="10.199999999999999" hidden="1" x14ac:dyDescent="0.2"/>
    <row r="65211" ht="10.199999999999999" hidden="1" x14ac:dyDescent="0.2"/>
    <row r="65212" ht="10.199999999999999" hidden="1" x14ac:dyDescent="0.2"/>
    <row r="65213" ht="10.199999999999999" hidden="1" x14ac:dyDescent="0.2"/>
    <row r="65214" ht="10.199999999999999" hidden="1" x14ac:dyDescent="0.2"/>
    <row r="65215" ht="10.199999999999999" hidden="1" x14ac:dyDescent="0.2"/>
    <row r="65216" ht="10.199999999999999" hidden="1" x14ac:dyDescent="0.2"/>
    <row r="65217" ht="10.199999999999999" hidden="1" x14ac:dyDescent="0.2"/>
    <row r="65218" ht="10.199999999999999" hidden="1" x14ac:dyDescent="0.2"/>
    <row r="65219" ht="10.199999999999999" hidden="1" x14ac:dyDescent="0.2"/>
    <row r="65220" ht="10.199999999999999" hidden="1" x14ac:dyDescent="0.2"/>
    <row r="65221" ht="10.199999999999999" hidden="1" x14ac:dyDescent="0.2"/>
    <row r="65222" ht="10.199999999999999" hidden="1" x14ac:dyDescent="0.2"/>
    <row r="65223" ht="10.199999999999999" hidden="1" x14ac:dyDescent="0.2"/>
    <row r="65224" ht="10.199999999999999" hidden="1" x14ac:dyDescent="0.2"/>
    <row r="65225" ht="10.199999999999999" hidden="1" x14ac:dyDescent="0.2"/>
    <row r="65226" ht="10.199999999999999" hidden="1" x14ac:dyDescent="0.2"/>
    <row r="65227" ht="10.199999999999999" hidden="1" x14ac:dyDescent="0.2"/>
    <row r="65228" ht="10.199999999999999" hidden="1" x14ac:dyDescent="0.2"/>
    <row r="65229" ht="10.199999999999999" hidden="1" x14ac:dyDescent="0.2"/>
    <row r="65230" ht="10.199999999999999" hidden="1" x14ac:dyDescent="0.2"/>
    <row r="65231" ht="10.199999999999999" hidden="1" x14ac:dyDescent="0.2"/>
    <row r="65232" ht="10.199999999999999" hidden="1" x14ac:dyDescent="0.2"/>
    <row r="65233" ht="10.199999999999999" hidden="1" x14ac:dyDescent="0.2"/>
    <row r="65234" ht="10.199999999999999" hidden="1" x14ac:dyDescent="0.2"/>
    <row r="65235" ht="10.199999999999999" hidden="1" x14ac:dyDescent="0.2"/>
    <row r="65236" ht="10.199999999999999" hidden="1" x14ac:dyDescent="0.2"/>
    <row r="65237" ht="10.199999999999999" hidden="1" x14ac:dyDescent="0.2"/>
    <row r="65238" ht="10.199999999999999" hidden="1" x14ac:dyDescent="0.2"/>
    <row r="65239" ht="10.199999999999999" hidden="1" x14ac:dyDescent="0.2"/>
    <row r="65240" ht="10.199999999999999" hidden="1" x14ac:dyDescent="0.2"/>
    <row r="65241" ht="10.199999999999999" hidden="1" x14ac:dyDescent="0.2"/>
    <row r="65242" ht="10.199999999999999" hidden="1" x14ac:dyDescent="0.2"/>
    <row r="65243" ht="10.199999999999999" hidden="1" x14ac:dyDescent="0.2"/>
    <row r="65244" ht="10.199999999999999" hidden="1" x14ac:dyDescent="0.2"/>
    <row r="65245" ht="10.199999999999999" hidden="1" x14ac:dyDescent="0.2"/>
    <row r="65246" ht="10.199999999999999" hidden="1" x14ac:dyDescent="0.2"/>
    <row r="65247" ht="10.199999999999999" hidden="1" x14ac:dyDescent="0.2"/>
    <row r="65248" ht="10.199999999999999" hidden="1" x14ac:dyDescent="0.2"/>
    <row r="65249" ht="10.199999999999999" hidden="1" x14ac:dyDescent="0.2"/>
    <row r="65250" ht="10.199999999999999" hidden="1" x14ac:dyDescent="0.2"/>
    <row r="65251" ht="10.199999999999999" hidden="1" x14ac:dyDescent="0.2"/>
    <row r="65252" ht="10.199999999999999" hidden="1" x14ac:dyDescent="0.2"/>
    <row r="65253" ht="10.199999999999999" hidden="1" x14ac:dyDescent="0.2"/>
    <row r="65254" ht="10.199999999999999" hidden="1" x14ac:dyDescent="0.2"/>
    <row r="65255" ht="10.199999999999999" hidden="1" x14ac:dyDescent="0.2"/>
    <row r="65256" ht="10.199999999999999" hidden="1" x14ac:dyDescent="0.2"/>
    <row r="65257" ht="10.199999999999999" hidden="1" x14ac:dyDescent="0.2"/>
    <row r="65258" ht="10.199999999999999" hidden="1" x14ac:dyDescent="0.2"/>
    <row r="65259" ht="10.199999999999999" hidden="1" x14ac:dyDescent="0.2"/>
    <row r="65260" ht="10.199999999999999" hidden="1" x14ac:dyDescent="0.2"/>
    <row r="65261" ht="10.199999999999999" hidden="1" x14ac:dyDescent="0.2"/>
    <row r="65262" ht="10.199999999999999" hidden="1" x14ac:dyDescent="0.2"/>
    <row r="65263" ht="10.199999999999999" hidden="1" x14ac:dyDescent="0.2"/>
    <row r="65264" ht="10.199999999999999" hidden="1" x14ac:dyDescent="0.2"/>
    <row r="65265" ht="10.199999999999999" hidden="1" x14ac:dyDescent="0.2"/>
    <row r="65266" ht="10.199999999999999" hidden="1" x14ac:dyDescent="0.2"/>
    <row r="65267" ht="10.199999999999999" hidden="1" x14ac:dyDescent="0.2"/>
    <row r="65268" ht="10.199999999999999" hidden="1" x14ac:dyDescent="0.2"/>
    <row r="65269" ht="10.199999999999999" hidden="1" x14ac:dyDescent="0.2"/>
    <row r="65270" ht="10.199999999999999" hidden="1" x14ac:dyDescent="0.2"/>
    <row r="65271" ht="10.199999999999999" hidden="1" x14ac:dyDescent="0.2"/>
    <row r="65272" ht="10.199999999999999" hidden="1" x14ac:dyDescent="0.2"/>
    <row r="65273" ht="10.199999999999999" hidden="1" x14ac:dyDescent="0.2"/>
    <row r="65274" ht="10.199999999999999" hidden="1" x14ac:dyDescent="0.2"/>
    <row r="65275" ht="10.199999999999999" hidden="1" x14ac:dyDescent="0.2"/>
    <row r="65276" ht="10.199999999999999" hidden="1" x14ac:dyDescent="0.2"/>
    <row r="65277" ht="10.199999999999999" hidden="1" x14ac:dyDescent="0.2"/>
    <row r="65278" ht="10.199999999999999" hidden="1" x14ac:dyDescent="0.2"/>
    <row r="65279" ht="10.199999999999999" hidden="1" x14ac:dyDescent="0.2"/>
    <row r="65280" ht="10.199999999999999" hidden="1" x14ac:dyDescent="0.2"/>
    <row r="65281" ht="10.199999999999999" hidden="1" x14ac:dyDescent="0.2"/>
    <row r="65282" ht="10.199999999999999" hidden="1" x14ac:dyDescent="0.2"/>
    <row r="65283" ht="10.199999999999999" hidden="1" x14ac:dyDescent="0.2"/>
    <row r="65284" ht="10.199999999999999" hidden="1" x14ac:dyDescent="0.2"/>
    <row r="65285" ht="10.199999999999999" hidden="1" x14ac:dyDescent="0.2"/>
    <row r="65286" ht="10.199999999999999" hidden="1" x14ac:dyDescent="0.2"/>
    <row r="65287" ht="10.199999999999999" hidden="1" x14ac:dyDescent="0.2"/>
    <row r="65288" ht="10.199999999999999" hidden="1" x14ac:dyDescent="0.2"/>
    <row r="65289" ht="10.199999999999999" hidden="1" x14ac:dyDescent="0.2"/>
    <row r="65290" ht="10.199999999999999" hidden="1" x14ac:dyDescent="0.2"/>
    <row r="65291" ht="10.199999999999999" hidden="1" x14ac:dyDescent="0.2"/>
    <row r="65292" ht="10.199999999999999" hidden="1" x14ac:dyDescent="0.2"/>
    <row r="65293" ht="10.199999999999999" hidden="1" x14ac:dyDescent="0.2"/>
    <row r="65294" ht="10.199999999999999" hidden="1" x14ac:dyDescent="0.2"/>
    <row r="65295" ht="10.199999999999999" hidden="1" x14ac:dyDescent="0.2"/>
    <row r="65296" ht="10.199999999999999" hidden="1" x14ac:dyDescent="0.2"/>
    <row r="65297" ht="10.199999999999999" hidden="1" x14ac:dyDescent="0.2"/>
    <row r="65298" ht="10.199999999999999" hidden="1" x14ac:dyDescent="0.2"/>
    <row r="65299" ht="10.199999999999999" hidden="1" x14ac:dyDescent="0.2"/>
    <row r="65300" ht="10.199999999999999" hidden="1" x14ac:dyDescent="0.2"/>
    <row r="65301" ht="10.199999999999999" hidden="1" x14ac:dyDescent="0.2"/>
    <row r="65302" ht="10.199999999999999" hidden="1" x14ac:dyDescent="0.2"/>
    <row r="65303" ht="10.199999999999999" hidden="1" x14ac:dyDescent="0.2"/>
    <row r="65304" ht="10.199999999999999" hidden="1" x14ac:dyDescent="0.2"/>
    <row r="65305" ht="10.199999999999999" hidden="1" x14ac:dyDescent="0.2"/>
    <row r="65306" ht="10.199999999999999" hidden="1" x14ac:dyDescent="0.2"/>
    <row r="65307" ht="10.199999999999999" hidden="1" x14ac:dyDescent="0.2"/>
    <row r="65308" ht="10.199999999999999" hidden="1" x14ac:dyDescent="0.2"/>
    <row r="65309" ht="10.199999999999999" hidden="1" x14ac:dyDescent="0.2"/>
    <row r="65310" ht="10.199999999999999" hidden="1" x14ac:dyDescent="0.2"/>
    <row r="65311" ht="10.199999999999999" hidden="1" x14ac:dyDescent="0.2"/>
    <row r="65312" ht="10.199999999999999" hidden="1" x14ac:dyDescent="0.2"/>
    <row r="65313" ht="10.199999999999999" hidden="1" x14ac:dyDescent="0.2"/>
    <row r="65314" ht="10.199999999999999" hidden="1" x14ac:dyDescent="0.2"/>
    <row r="65315" ht="10.199999999999999" hidden="1" x14ac:dyDescent="0.2"/>
    <row r="65316" ht="10.199999999999999" hidden="1" x14ac:dyDescent="0.2"/>
    <row r="65317" ht="10.199999999999999" hidden="1" x14ac:dyDescent="0.2"/>
    <row r="65318" ht="10.199999999999999" hidden="1" x14ac:dyDescent="0.2"/>
    <row r="65319" ht="10.199999999999999" hidden="1" x14ac:dyDescent="0.2"/>
    <row r="65320" ht="10.199999999999999" hidden="1" x14ac:dyDescent="0.2"/>
    <row r="65321" ht="10.199999999999999" hidden="1" x14ac:dyDescent="0.2"/>
    <row r="65322" ht="10.199999999999999" hidden="1" x14ac:dyDescent="0.2"/>
    <row r="65323" ht="10.199999999999999" hidden="1" x14ac:dyDescent="0.2"/>
    <row r="65324" ht="10.199999999999999" hidden="1" x14ac:dyDescent="0.2"/>
    <row r="65325" ht="10.199999999999999" hidden="1" x14ac:dyDescent="0.2"/>
    <row r="65326" ht="10.199999999999999" hidden="1" x14ac:dyDescent="0.2"/>
    <row r="65327" ht="10.199999999999999" hidden="1" x14ac:dyDescent="0.2"/>
    <row r="65328" ht="10.199999999999999" hidden="1" x14ac:dyDescent="0.2"/>
    <row r="65329" ht="10.199999999999999" hidden="1" x14ac:dyDescent="0.2"/>
    <row r="65330" ht="10.199999999999999" hidden="1" x14ac:dyDescent="0.2"/>
    <row r="65331" ht="10.199999999999999" hidden="1" x14ac:dyDescent="0.2"/>
    <row r="65332" ht="10.199999999999999" hidden="1" x14ac:dyDescent="0.2"/>
    <row r="65333" ht="10.199999999999999" hidden="1" x14ac:dyDescent="0.2"/>
    <row r="65334" ht="10.199999999999999" hidden="1" x14ac:dyDescent="0.2"/>
    <row r="65335" ht="10.199999999999999" hidden="1" x14ac:dyDescent="0.2"/>
    <row r="65336" ht="10.199999999999999" hidden="1" x14ac:dyDescent="0.2"/>
    <row r="65337" ht="10.199999999999999" hidden="1" x14ac:dyDescent="0.2"/>
    <row r="65338" ht="10.199999999999999" hidden="1" x14ac:dyDescent="0.2"/>
    <row r="65339" ht="10.199999999999999" hidden="1" x14ac:dyDescent="0.2"/>
    <row r="65340" ht="10.199999999999999" hidden="1" x14ac:dyDescent="0.2"/>
    <row r="65341" ht="10.199999999999999" hidden="1" x14ac:dyDescent="0.2"/>
    <row r="65342" ht="10.199999999999999" hidden="1" x14ac:dyDescent="0.2"/>
    <row r="65343" ht="10.199999999999999" hidden="1" x14ac:dyDescent="0.2"/>
    <row r="65344" ht="10.199999999999999" hidden="1" x14ac:dyDescent="0.2"/>
    <row r="65345" ht="10.199999999999999" hidden="1" x14ac:dyDescent="0.2"/>
    <row r="65346" ht="10.199999999999999" hidden="1" x14ac:dyDescent="0.2"/>
    <row r="65347" ht="10.199999999999999" hidden="1" x14ac:dyDescent="0.2"/>
    <row r="65348" ht="10.199999999999999" hidden="1" x14ac:dyDescent="0.2"/>
    <row r="65349" ht="10.199999999999999" hidden="1" x14ac:dyDescent="0.2"/>
    <row r="65350" ht="10.199999999999999" hidden="1" x14ac:dyDescent="0.2"/>
    <row r="65351" ht="10.199999999999999" hidden="1" x14ac:dyDescent="0.2"/>
    <row r="65352" ht="10.199999999999999" hidden="1" x14ac:dyDescent="0.2"/>
    <row r="65353" ht="10.199999999999999" hidden="1" x14ac:dyDescent="0.2"/>
    <row r="65354" ht="10.199999999999999" hidden="1" x14ac:dyDescent="0.2"/>
    <row r="65355" ht="10.199999999999999" hidden="1" x14ac:dyDescent="0.2"/>
    <row r="65356" ht="10.199999999999999" hidden="1" x14ac:dyDescent="0.2"/>
    <row r="65357" ht="10.199999999999999" hidden="1" x14ac:dyDescent="0.2"/>
    <row r="65358" ht="10.199999999999999" hidden="1" x14ac:dyDescent="0.2"/>
    <row r="65359" ht="10.199999999999999" hidden="1" x14ac:dyDescent="0.2"/>
    <row r="65360" ht="10.199999999999999" hidden="1" x14ac:dyDescent="0.2"/>
    <row r="65361" ht="10.199999999999999" hidden="1" x14ac:dyDescent="0.2"/>
    <row r="65362" ht="10.199999999999999" hidden="1" x14ac:dyDescent="0.2"/>
    <row r="65363" ht="10.199999999999999" hidden="1" x14ac:dyDescent="0.2"/>
    <row r="65364" ht="10.199999999999999" hidden="1" x14ac:dyDescent="0.2"/>
    <row r="65365" ht="10.199999999999999" hidden="1" x14ac:dyDescent="0.2"/>
    <row r="65366" ht="10.199999999999999" hidden="1" x14ac:dyDescent="0.2"/>
    <row r="65367" ht="10.199999999999999" hidden="1" x14ac:dyDescent="0.2"/>
    <row r="65368" ht="10.199999999999999" hidden="1" x14ac:dyDescent="0.2"/>
    <row r="65369" ht="10.199999999999999" hidden="1" x14ac:dyDescent="0.2"/>
    <row r="65370" ht="10.199999999999999" hidden="1" x14ac:dyDescent="0.2"/>
    <row r="65371" ht="10.199999999999999" hidden="1" x14ac:dyDescent="0.2"/>
    <row r="65372" ht="10.199999999999999" hidden="1" x14ac:dyDescent="0.2"/>
    <row r="65373" ht="10.199999999999999" hidden="1" x14ac:dyDescent="0.2"/>
    <row r="65374" ht="10.199999999999999" hidden="1" x14ac:dyDescent="0.2"/>
    <row r="65375" ht="10.199999999999999" hidden="1" x14ac:dyDescent="0.2"/>
    <row r="65376" ht="10.199999999999999" hidden="1" x14ac:dyDescent="0.2"/>
    <row r="65377" ht="10.199999999999999" hidden="1" x14ac:dyDescent="0.2"/>
    <row r="65378" ht="10.199999999999999" hidden="1" x14ac:dyDescent="0.2"/>
    <row r="65379" ht="10.199999999999999" hidden="1" x14ac:dyDescent="0.2"/>
    <row r="65380" ht="10.199999999999999" hidden="1" x14ac:dyDescent="0.2"/>
    <row r="65381" ht="10.199999999999999" hidden="1" x14ac:dyDescent="0.2"/>
    <row r="65382" ht="10.199999999999999" hidden="1" x14ac:dyDescent="0.2"/>
    <row r="65383" ht="10.199999999999999" hidden="1" x14ac:dyDescent="0.2"/>
    <row r="65384" ht="10.199999999999999" hidden="1" x14ac:dyDescent="0.2"/>
    <row r="65385" ht="10.199999999999999" hidden="1" x14ac:dyDescent="0.2"/>
    <row r="65386" ht="10.199999999999999" hidden="1" x14ac:dyDescent="0.2"/>
    <row r="65387" ht="10.199999999999999" hidden="1" x14ac:dyDescent="0.2"/>
    <row r="65388" ht="10.199999999999999" hidden="1" x14ac:dyDescent="0.2"/>
    <row r="65389" ht="10.199999999999999" hidden="1" x14ac:dyDescent="0.2"/>
    <row r="65390" ht="10.199999999999999" hidden="1" x14ac:dyDescent="0.2"/>
    <row r="65391" ht="10.199999999999999" hidden="1" x14ac:dyDescent="0.2"/>
    <row r="65392" ht="10.199999999999999" hidden="1" x14ac:dyDescent="0.2"/>
    <row r="65393" ht="10.199999999999999" hidden="1" x14ac:dyDescent="0.2"/>
    <row r="65394" ht="10.199999999999999" hidden="1" x14ac:dyDescent="0.2"/>
    <row r="65395" ht="10.199999999999999" hidden="1" x14ac:dyDescent="0.2"/>
    <row r="65396" ht="10.199999999999999" hidden="1" x14ac:dyDescent="0.2"/>
    <row r="65397" ht="10.199999999999999" hidden="1" x14ac:dyDescent="0.2"/>
    <row r="65398" ht="10.199999999999999" hidden="1" x14ac:dyDescent="0.2"/>
    <row r="65399" ht="10.199999999999999" hidden="1" x14ac:dyDescent="0.2"/>
    <row r="65400" ht="10.199999999999999" hidden="1" x14ac:dyDescent="0.2"/>
    <row r="65401" ht="10.199999999999999" hidden="1" x14ac:dyDescent="0.2"/>
    <row r="65402" ht="10.199999999999999" hidden="1" x14ac:dyDescent="0.2"/>
    <row r="65403" ht="10.199999999999999" hidden="1" x14ac:dyDescent="0.2"/>
    <row r="65404" ht="10.199999999999999" hidden="1" x14ac:dyDescent="0.2"/>
    <row r="65405" ht="10.199999999999999" hidden="1" x14ac:dyDescent="0.2"/>
    <row r="65406" ht="10.199999999999999" hidden="1" x14ac:dyDescent="0.2"/>
    <row r="65407" ht="10.199999999999999" hidden="1" x14ac:dyDescent="0.2"/>
    <row r="65408" ht="10.199999999999999" hidden="1" x14ac:dyDescent="0.2"/>
    <row r="65409" ht="10.199999999999999" hidden="1" x14ac:dyDescent="0.2"/>
    <row r="65410" ht="10.199999999999999" hidden="1" x14ac:dyDescent="0.2"/>
    <row r="65411" ht="10.199999999999999" hidden="1" x14ac:dyDescent="0.2"/>
    <row r="65412" ht="10.199999999999999" hidden="1" x14ac:dyDescent="0.2"/>
    <row r="65413" ht="10.199999999999999" hidden="1" x14ac:dyDescent="0.2"/>
    <row r="65414" ht="10.199999999999999" hidden="1" x14ac:dyDescent="0.2"/>
    <row r="65415" ht="10.199999999999999" hidden="1" x14ac:dyDescent="0.2"/>
    <row r="65416" ht="10.199999999999999" hidden="1" x14ac:dyDescent="0.2"/>
    <row r="65417" ht="10.199999999999999" hidden="1" x14ac:dyDescent="0.2"/>
    <row r="65418" ht="10.199999999999999" hidden="1" x14ac:dyDescent="0.2"/>
    <row r="65419" ht="10.199999999999999" hidden="1" x14ac:dyDescent="0.2"/>
    <row r="65420" ht="10.199999999999999" hidden="1" x14ac:dyDescent="0.2"/>
    <row r="65421" ht="10.199999999999999" hidden="1" x14ac:dyDescent="0.2"/>
    <row r="65422" ht="10.199999999999999" hidden="1" x14ac:dyDescent="0.2"/>
    <row r="65423" ht="10.199999999999999" hidden="1" x14ac:dyDescent="0.2"/>
    <row r="65424" ht="10.199999999999999" hidden="1" x14ac:dyDescent="0.2"/>
    <row r="65425" ht="10.199999999999999" hidden="1" x14ac:dyDescent="0.2"/>
    <row r="65426" ht="10.199999999999999" hidden="1" x14ac:dyDescent="0.2"/>
    <row r="65427" ht="10.199999999999999" hidden="1" x14ac:dyDescent="0.2"/>
    <row r="65428" ht="10.199999999999999" hidden="1" x14ac:dyDescent="0.2"/>
    <row r="65429" ht="10.199999999999999" hidden="1" x14ac:dyDescent="0.2"/>
    <row r="65430" ht="10.199999999999999" hidden="1" x14ac:dyDescent="0.2"/>
    <row r="65431" ht="10.199999999999999" hidden="1" x14ac:dyDescent="0.2"/>
    <row r="65432" ht="10.199999999999999" hidden="1" x14ac:dyDescent="0.2"/>
    <row r="65433" ht="10.199999999999999" hidden="1" x14ac:dyDescent="0.2"/>
    <row r="65434" ht="10.199999999999999" hidden="1" x14ac:dyDescent="0.2"/>
    <row r="65435" ht="10.199999999999999" hidden="1" x14ac:dyDescent="0.2"/>
    <row r="65436" ht="10.199999999999999" hidden="1" x14ac:dyDescent="0.2"/>
    <row r="65437" ht="10.199999999999999" hidden="1" x14ac:dyDescent="0.2"/>
    <row r="65438" ht="10.199999999999999" hidden="1" x14ac:dyDescent="0.2"/>
    <row r="65439" ht="10.199999999999999" hidden="1" x14ac:dyDescent="0.2"/>
    <row r="65440" ht="10.199999999999999" hidden="1" x14ac:dyDescent="0.2"/>
    <row r="65441" ht="10.199999999999999" hidden="1" x14ac:dyDescent="0.2"/>
    <row r="65442" ht="10.199999999999999" hidden="1" x14ac:dyDescent="0.2"/>
    <row r="65443" ht="10.199999999999999" hidden="1" x14ac:dyDescent="0.2"/>
    <row r="65444" ht="10.199999999999999" hidden="1" x14ac:dyDescent="0.2"/>
    <row r="65445" ht="10.199999999999999" hidden="1" x14ac:dyDescent="0.2"/>
    <row r="65446" ht="10.199999999999999" hidden="1" x14ac:dyDescent="0.2"/>
    <row r="65447" ht="10.199999999999999" hidden="1" x14ac:dyDescent="0.2"/>
    <row r="65448" ht="10.199999999999999" hidden="1" x14ac:dyDescent="0.2"/>
    <row r="65449" ht="10.199999999999999" hidden="1" x14ac:dyDescent="0.2"/>
    <row r="65450" ht="10.199999999999999" hidden="1" x14ac:dyDescent="0.2"/>
    <row r="65451" ht="10.199999999999999" hidden="1" x14ac:dyDescent="0.2"/>
    <row r="65452" ht="10.199999999999999" hidden="1" x14ac:dyDescent="0.2"/>
    <row r="65453" ht="10.199999999999999" hidden="1" x14ac:dyDescent="0.2"/>
    <row r="65454" ht="10.199999999999999" hidden="1" x14ac:dyDescent="0.2"/>
    <row r="65455" ht="10.199999999999999" hidden="1" x14ac:dyDescent="0.2"/>
    <row r="65456" ht="10.199999999999999" hidden="1" x14ac:dyDescent="0.2"/>
    <row r="65457" ht="10.199999999999999" hidden="1" x14ac:dyDescent="0.2"/>
    <row r="65458" ht="10.199999999999999" hidden="1" x14ac:dyDescent="0.2"/>
    <row r="65459" ht="10.199999999999999" hidden="1" x14ac:dyDescent="0.2"/>
    <row r="65460" ht="10.199999999999999" hidden="1" x14ac:dyDescent="0.2"/>
    <row r="65461" ht="10.199999999999999" hidden="1" x14ac:dyDescent="0.2"/>
    <row r="65462" ht="10.199999999999999" hidden="1" x14ac:dyDescent="0.2"/>
    <row r="65463" ht="10.199999999999999" hidden="1" x14ac:dyDescent="0.2"/>
    <row r="65464" ht="10.199999999999999" hidden="1" x14ac:dyDescent="0.2"/>
    <row r="65465" ht="10.199999999999999" hidden="1" x14ac:dyDescent="0.2"/>
    <row r="65466" ht="10.199999999999999" hidden="1" x14ac:dyDescent="0.2"/>
    <row r="65467" ht="10.199999999999999" hidden="1" x14ac:dyDescent="0.2"/>
    <row r="65468" ht="10.199999999999999" hidden="1" x14ac:dyDescent="0.2"/>
    <row r="65469" ht="10.199999999999999" hidden="1" x14ac:dyDescent="0.2"/>
    <row r="65470" ht="10.199999999999999" hidden="1" x14ac:dyDescent="0.2"/>
    <row r="65471" ht="10.199999999999999" hidden="1" x14ac:dyDescent="0.2"/>
    <row r="65472" ht="10.199999999999999" hidden="1" x14ac:dyDescent="0.2"/>
    <row r="65473" ht="10.199999999999999" hidden="1" x14ac:dyDescent="0.2"/>
    <row r="65474" ht="10.199999999999999" hidden="1" x14ac:dyDescent="0.2"/>
    <row r="65475" ht="10.199999999999999" hidden="1" x14ac:dyDescent="0.2"/>
    <row r="65476" ht="10.199999999999999" hidden="1" x14ac:dyDescent="0.2"/>
    <row r="65477" ht="10.199999999999999" hidden="1" x14ac:dyDescent="0.2"/>
    <row r="65478" ht="10.199999999999999" hidden="1" x14ac:dyDescent="0.2"/>
    <row r="65479" ht="10.199999999999999" hidden="1" x14ac:dyDescent="0.2"/>
    <row r="65480" ht="10.199999999999999" hidden="1" x14ac:dyDescent="0.2"/>
    <row r="65481" ht="10.199999999999999" hidden="1" x14ac:dyDescent="0.2"/>
    <row r="65482" ht="10.199999999999999" hidden="1" x14ac:dyDescent="0.2"/>
    <row r="65483" ht="10.199999999999999" hidden="1" x14ac:dyDescent="0.2"/>
    <row r="65484" ht="10.199999999999999" hidden="1" x14ac:dyDescent="0.2"/>
    <row r="65485" ht="10.199999999999999" hidden="1" x14ac:dyDescent="0.2"/>
    <row r="65486" ht="10.199999999999999" hidden="1" x14ac:dyDescent="0.2"/>
    <row r="65487" ht="10.199999999999999" hidden="1" x14ac:dyDescent="0.2"/>
    <row r="65488" ht="10.199999999999999" hidden="1" x14ac:dyDescent="0.2"/>
    <row r="65489" ht="10.199999999999999" hidden="1" x14ac:dyDescent="0.2"/>
    <row r="65490" ht="10.199999999999999" hidden="1" x14ac:dyDescent="0.2"/>
    <row r="65491" ht="10.199999999999999" hidden="1" x14ac:dyDescent="0.2"/>
    <row r="65492" ht="10.199999999999999" hidden="1" x14ac:dyDescent="0.2"/>
    <row r="65493" ht="10.199999999999999" hidden="1" x14ac:dyDescent="0.2"/>
    <row r="65494" ht="10.199999999999999" hidden="1" x14ac:dyDescent="0.2"/>
    <row r="65495" ht="10.199999999999999" hidden="1" x14ac:dyDescent="0.2"/>
    <row r="65496" ht="10.199999999999999" hidden="1" x14ac:dyDescent="0.2"/>
    <row r="65497" ht="10.199999999999999" hidden="1" x14ac:dyDescent="0.2"/>
    <row r="65498" ht="10.199999999999999" hidden="1" x14ac:dyDescent="0.2"/>
    <row r="65499" ht="10.199999999999999" hidden="1" x14ac:dyDescent="0.2"/>
    <row r="65500" ht="10.199999999999999" hidden="1" x14ac:dyDescent="0.2"/>
    <row r="65501" ht="10.199999999999999" hidden="1" x14ac:dyDescent="0.2"/>
    <row r="65502" ht="10.199999999999999" hidden="1" x14ac:dyDescent="0.2"/>
    <row r="65503" ht="10.199999999999999" hidden="1" x14ac:dyDescent="0.2"/>
    <row r="65504" ht="10.199999999999999" hidden="1" x14ac:dyDescent="0.2"/>
    <row r="65505" ht="10.199999999999999" hidden="1" x14ac:dyDescent="0.2"/>
    <row r="65506" ht="10.199999999999999" hidden="1" x14ac:dyDescent="0.2"/>
    <row r="65507" ht="10.199999999999999" hidden="1" x14ac:dyDescent="0.2"/>
    <row r="65508" ht="10.199999999999999" hidden="1" x14ac:dyDescent="0.2"/>
    <row r="65509" ht="10.199999999999999" hidden="1" x14ac:dyDescent="0.2"/>
    <row r="65510" ht="10.199999999999999" hidden="1" x14ac:dyDescent="0.2"/>
    <row r="65511" ht="10.199999999999999" hidden="1" x14ac:dyDescent="0.2"/>
    <row r="65512" ht="10.199999999999999" hidden="1" x14ac:dyDescent="0.2"/>
    <row r="65513" ht="10.199999999999999" hidden="1" x14ac:dyDescent="0.2"/>
    <row r="65514" ht="10.199999999999999" hidden="1" x14ac:dyDescent="0.2"/>
    <row r="65515" ht="10.199999999999999" hidden="1" x14ac:dyDescent="0.2"/>
    <row r="65516" ht="10.199999999999999" hidden="1" x14ac:dyDescent="0.2"/>
    <row r="65517" ht="10.199999999999999" hidden="1" x14ac:dyDescent="0.2"/>
    <row r="65518" ht="10.199999999999999" hidden="1" x14ac:dyDescent="0.2"/>
    <row r="65519" ht="10.199999999999999" hidden="1" x14ac:dyDescent="0.2"/>
    <row r="65520" ht="10.199999999999999" hidden="1" x14ac:dyDescent="0.2"/>
    <row r="65521" ht="10.199999999999999" hidden="1" x14ac:dyDescent="0.2"/>
    <row r="65522" ht="10.199999999999999" hidden="1" x14ac:dyDescent="0.2"/>
    <row r="65523" ht="10.199999999999999" hidden="1" x14ac:dyDescent="0.2"/>
    <row r="65524" ht="10.199999999999999" hidden="1" x14ac:dyDescent="0.2"/>
    <row r="65525" ht="10.199999999999999" hidden="1" x14ac:dyDescent="0.2"/>
    <row r="65526" ht="10.199999999999999" hidden="1" x14ac:dyDescent="0.2"/>
    <row r="65527" ht="10.199999999999999" hidden="1" x14ac:dyDescent="0.2"/>
    <row r="65528" ht="10.199999999999999" hidden="1" x14ac:dyDescent="0.2"/>
    <row r="65529" ht="10.199999999999999" hidden="1" x14ac:dyDescent="0.2"/>
    <row r="65530" ht="10.199999999999999" hidden="1" x14ac:dyDescent="0.2"/>
    <row r="65531" ht="10.199999999999999" hidden="1" x14ac:dyDescent="0.2"/>
    <row r="65532" ht="10.199999999999999" hidden="1" x14ac:dyDescent="0.2"/>
    <row r="65533" ht="10.199999999999999" hidden="1" x14ac:dyDescent="0.2"/>
    <row r="65534" ht="10.199999999999999" hidden="1" x14ac:dyDescent="0.2"/>
    <row r="65535" ht="10.199999999999999" hidden="1" x14ac:dyDescent="0.2"/>
    <row r="65536" ht="10.199999999999999" hidden="1" x14ac:dyDescent="0.2"/>
  </sheetData>
  <sheetProtection selectLockedCells="1"/>
  <mergeCells count="185">
    <mergeCell ref="C86:N86"/>
    <mergeCell ref="P86:S86"/>
    <mergeCell ref="T86:V86"/>
    <mergeCell ref="W86:X86"/>
    <mergeCell ref="C87:N87"/>
    <mergeCell ref="P87:S87"/>
    <mergeCell ref="T87:V87"/>
    <mergeCell ref="W87:X87"/>
    <mergeCell ref="C83:X83"/>
    <mergeCell ref="C84:N84"/>
    <mergeCell ref="P84:S84"/>
    <mergeCell ref="T84:V84"/>
    <mergeCell ref="W84:X84"/>
    <mergeCell ref="C85:V85"/>
    <mergeCell ref="W85:X85"/>
    <mergeCell ref="C81:N81"/>
    <mergeCell ref="P80:S80"/>
    <mergeCell ref="T81:V81"/>
    <mergeCell ref="W81:X81"/>
    <mergeCell ref="C82:N82"/>
    <mergeCell ref="P82:S82"/>
    <mergeCell ref="T82:V82"/>
    <mergeCell ref="W82:X82"/>
    <mergeCell ref="C78:X78"/>
    <mergeCell ref="C79:N79"/>
    <mergeCell ref="P79:S79"/>
    <mergeCell ref="T79:V79"/>
    <mergeCell ref="W79:X79"/>
    <mergeCell ref="C80:N80"/>
    <mergeCell ref="T80:V80"/>
    <mergeCell ref="W80:X80"/>
    <mergeCell ref="C76:N76"/>
    <mergeCell ref="P76:S76"/>
    <mergeCell ref="T76:V76"/>
    <mergeCell ref="W76:X76"/>
    <mergeCell ref="C77:N77"/>
    <mergeCell ref="P77:S77"/>
    <mergeCell ref="T77:V77"/>
    <mergeCell ref="W77:X77"/>
    <mergeCell ref="C74:N74"/>
    <mergeCell ref="P74:S74"/>
    <mergeCell ref="T74:V74"/>
    <mergeCell ref="W74:X74"/>
    <mergeCell ref="C75:N75"/>
    <mergeCell ref="P75:S75"/>
    <mergeCell ref="T75:V75"/>
    <mergeCell ref="W75:X75"/>
    <mergeCell ref="C70:U70"/>
    <mergeCell ref="W70:X70"/>
    <mergeCell ref="C72:N72"/>
    <mergeCell ref="O72:O73"/>
    <mergeCell ref="P72:S73"/>
    <mergeCell ref="T72:V73"/>
    <mergeCell ref="W72:X73"/>
    <mergeCell ref="C73:N73"/>
    <mergeCell ref="C66:U66"/>
    <mergeCell ref="W66:X66"/>
    <mergeCell ref="C68:U68"/>
    <mergeCell ref="W68:X68"/>
    <mergeCell ref="C69:U69"/>
    <mergeCell ref="W69:X69"/>
    <mergeCell ref="C64:R64"/>
    <mergeCell ref="T64:U64"/>
    <mergeCell ref="W64:X64"/>
    <mergeCell ref="C65:R65"/>
    <mergeCell ref="T65:U65"/>
    <mergeCell ref="W65:X65"/>
    <mergeCell ref="B61:X61"/>
    <mergeCell ref="T62:U62"/>
    <mergeCell ref="W62:X62"/>
    <mergeCell ref="C63:R63"/>
    <mergeCell ref="T63:U63"/>
    <mergeCell ref="W63:X63"/>
    <mergeCell ref="C58:U58"/>
    <mergeCell ref="W58:X58"/>
    <mergeCell ref="C59:R59"/>
    <mergeCell ref="T59:U59"/>
    <mergeCell ref="W59:X59"/>
    <mergeCell ref="C60:U60"/>
    <mergeCell ref="W60:X60"/>
    <mergeCell ref="C56:R56"/>
    <mergeCell ref="T56:U56"/>
    <mergeCell ref="W56:X56"/>
    <mergeCell ref="C57:R57"/>
    <mergeCell ref="T57:U57"/>
    <mergeCell ref="W57:X57"/>
    <mergeCell ref="C52:U52"/>
    <mergeCell ref="W52:X52"/>
    <mergeCell ref="C53:U53"/>
    <mergeCell ref="W53:X53"/>
    <mergeCell ref="C55:R55"/>
    <mergeCell ref="T55:U55"/>
    <mergeCell ref="W55:X55"/>
    <mergeCell ref="C49:U49"/>
    <mergeCell ref="W49:X49"/>
    <mergeCell ref="C50:U50"/>
    <mergeCell ref="W50:X50"/>
    <mergeCell ref="C51:U51"/>
    <mergeCell ref="W51:X51"/>
    <mergeCell ref="C46:U46"/>
    <mergeCell ref="W46:X46"/>
    <mergeCell ref="C47:U47"/>
    <mergeCell ref="W47:X47"/>
    <mergeCell ref="C48:U48"/>
    <mergeCell ref="W48:X48"/>
    <mergeCell ref="C42:U42"/>
    <mergeCell ref="W42:X42"/>
    <mergeCell ref="C43:U43"/>
    <mergeCell ref="W43:X43"/>
    <mergeCell ref="C44:U44"/>
    <mergeCell ref="W44:X44"/>
    <mergeCell ref="C39:U39"/>
    <mergeCell ref="W39:X39"/>
    <mergeCell ref="C40:U40"/>
    <mergeCell ref="W40:X40"/>
    <mergeCell ref="C41:U41"/>
    <mergeCell ref="W41:X41"/>
    <mergeCell ref="C35:U35"/>
    <mergeCell ref="W35:X35"/>
    <mergeCell ref="C37:U37"/>
    <mergeCell ref="W37:X37"/>
    <mergeCell ref="C38:U38"/>
    <mergeCell ref="W38:X38"/>
    <mergeCell ref="C32:U32"/>
    <mergeCell ref="W32:X32"/>
    <mergeCell ref="C33:U33"/>
    <mergeCell ref="W33:X33"/>
    <mergeCell ref="C34:U34"/>
    <mergeCell ref="W34:X34"/>
    <mergeCell ref="C29:U29"/>
    <mergeCell ref="W29:X29"/>
    <mergeCell ref="C30:U30"/>
    <mergeCell ref="W30:X30"/>
    <mergeCell ref="C31:U31"/>
    <mergeCell ref="W31:X31"/>
    <mergeCell ref="C25:U25"/>
    <mergeCell ref="W25:X25"/>
    <mergeCell ref="C27:U27"/>
    <mergeCell ref="W27:X27"/>
    <mergeCell ref="C28:U28"/>
    <mergeCell ref="W28:X28"/>
    <mergeCell ref="C23:S23"/>
    <mergeCell ref="T23:U23"/>
    <mergeCell ref="W23:X23"/>
    <mergeCell ref="C24:S24"/>
    <mergeCell ref="T24:U24"/>
    <mergeCell ref="W24:X24"/>
    <mergeCell ref="C21:S21"/>
    <mergeCell ref="T21:U21"/>
    <mergeCell ref="W21:X21"/>
    <mergeCell ref="C22:S22"/>
    <mergeCell ref="T22:U22"/>
    <mergeCell ref="W22:X22"/>
    <mergeCell ref="C19:S19"/>
    <mergeCell ref="T19:U19"/>
    <mergeCell ref="W19:X19"/>
    <mergeCell ref="C20:S20"/>
    <mergeCell ref="T20:U20"/>
    <mergeCell ref="W20:X20"/>
    <mergeCell ref="C17:S17"/>
    <mergeCell ref="T17:U17"/>
    <mergeCell ref="W17:X17"/>
    <mergeCell ref="C18:S18"/>
    <mergeCell ref="T18:U18"/>
    <mergeCell ref="W18:X18"/>
    <mergeCell ref="W14:X14"/>
    <mergeCell ref="C15:S15"/>
    <mergeCell ref="T15:U15"/>
    <mergeCell ref="W15:X15"/>
    <mergeCell ref="C16:S16"/>
    <mergeCell ref="T16:U16"/>
    <mergeCell ref="W16:X16"/>
    <mergeCell ref="D10:K10"/>
    <mergeCell ref="M10:O10"/>
    <mergeCell ref="Q10:R10"/>
    <mergeCell ref="T10:U10"/>
    <mergeCell ref="C14:S14"/>
    <mergeCell ref="T14:U14"/>
    <mergeCell ref="W4:X4"/>
    <mergeCell ref="C6:E6"/>
    <mergeCell ref="D7:G7"/>
    <mergeCell ref="I7:O7"/>
    <mergeCell ref="Q7:W7"/>
    <mergeCell ref="D9:F9"/>
    <mergeCell ref="M9:O9"/>
  </mergeCells>
  <dataValidations count="4">
    <dataValidation operator="lessThanOrEqual" allowBlank="1" errorTitle="Advertencia" error="La casilla 52 &quot;ITBIS SUJETO A PROPORCIONALIDAD&quot; no puede ser mayor a la sumatoria de las casillas 48 + 49 + 50." sqref="WVW983124 JK84 TG84 ADC84 AMY84 AWU84 BGQ84 BQM84 CAI84 CKE84 CUA84 DDW84 DNS84 DXO84 EHK84 ERG84 FBC84 FKY84 FUU84 GEQ84 GOM84 GYI84 HIE84 HSA84 IBW84 ILS84 IVO84 JFK84 JPG84 JZC84 KIY84 KSU84 LCQ84 LMM84 LWI84 MGE84 MQA84 MZW84 NJS84 NTO84 ODK84 ONG84 OXC84 PGY84 PQU84 QAQ84 QKM84 QUI84 REE84 ROA84 RXW84 SHS84 SRO84 TBK84 TLG84 TVC84 UEY84 UOU84 UYQ84 VIM84 VSI84 WCE84 WMA84 WVW84 O65620 JK65620 TG65620 ADC65620 AMY65620 AWU65620 BGQ65620 BQM65620 CAI65620 CKE65620 CUA65620 DDW65620 DNS65620 DXO65620 EHK65620 ERG65620 FBC65620 FKY65620 FUU65620 GEQ65620 GOM65620 GYI65620 HIE65620 HSA65620 IBW65620 ILS65620 IVO65620 JFK65620 JPG65620 JZC65620 KIY65620 KSU65620 LCQ65620 LMM65620 LWI65620 MGE65620 MQA65620 MZW65620 NJS65620 NTO65620 ODK65620 ONG65620 OXC65620 PGY65620 PQU65620 QAQ65620 QKM65620 QUI65620 REE65620 ROA65620 RXW65620 SHS65620 SRO65620 TBK65620 TLG65620 TVC65620 UEY65620 UOU65620 UYQ65620 VIM65620 VSI65620 WCE65620 WMA65620 WVW65620 O131156 JK131156 TG131156 ADC131156 AMY131156 AWU131156 BGQ131156 BQM131156 CAI131156 CKE131156 CUA131156 DDW131156 DNS131156 DXO131156 EHK131156 ERG131156 FBC131156 FKY131156 FUU131156 GEQ131156 GOM131156 GYI131156 HIE131156 HSA131156 IBW131156 ILS131156 IVO131156 JFK131156 JPG131156 JZC131156 KIY131156 KSU131156 LCQ131156 LMM131156 LWI131156 MGE131156 MQA131156 MZW131156 NJS131156 NTO131156 ODK131156 ONG131156 OXC131156 PGY131156 PQU131156 QAQ131156 QKM131156 QUI131156 REE131156 ROA131156 RXW131156 SHS131156 SRO131156 TBK131156 TLG131156 TVC131156 UEY131156 UOU131156 UYQ131156 VIM131156 VSI131156 WCE131156 WMA131156 WVW131156 O196692 JK196692 TG196692 ADC196692 AMY196692 AWU196692 BGQ196692 BQM196692 CAI196692 CKE196692 CUA196692 DDW196692 DNS196692 DXO196692 EHK196692 ERG196692 FBC196692 FKY196692 FUU196692 GEQ196692 GOM196692 GYI196692 HIE196692 HSA196692 IBW196692 ILS196692 IVO196692 JFK196692 JPG196692 JZC196692 KIY196692 KSU196692 LCQ196692 LMM196692 LWI196692 MGE196692 MQA196692 MZW196692 NJS196692 NTO196692 ODK196692 ONG196692 OXC196692 PGY196692 PQU196692 QAQ196692 QKM196692 QUI196692 REE196692 ROA196692 RXW196692 SHS196692 SRO196692 TBK196692 TLG196692 TVC196692 UEY196692 UOU196692 UYQ196692 VIM196692 VSI196692 WCE196692 WMA196692 WVW196692 O262228 JK262228 TG262228 ADC262228 AMY262228 AWU262228 BGQ262228 BQM262228 CAI262228 CKE262228 CUA262228 DDW262228 DNS262228 DXO262228 EHK262228 ERG262228 FBC262228 FKY262228 FUU262228 GEQ262228 GOM262228 GYI262228 HIE262228 HSA262228 IBW262228 ILS262228 IVO262228 JFK262228 JPG262228 JZC262228 KIY262228 KSU262228 LCQ262228 LMM262228 LWI262228 MGE262228 MQA262228 MZW262228 NJS262228 NTO262228 ODK262228 ONG262228 OXC262228 PGY262228 PQU262228 QAQ262228 QKM262228 QUI262228 REE262228 ROA262228 RXW262228 SHS262228 SRO262228 TBK262228 TLG262228 TVC262228 UEY262228 UOU262228 UYQ262228 VIM262228 VSI262228 WCE262228 WMA262228 WVW262228 O327764 JK327764 TG327764 ADC327764 AMY327764 AWU327764 BGQ327764 BQM327764 CAI327764 CKE327764 CUA327764 DDW327764 DNS327764 DXO327764 EHK327764 ERG327764 FBC327764 FKY327764 FUU327764 GEQ327764 GOM327764 GYI327764 HIE327764 HSA327764 IBW327764 ILS327764 IVO327764 JFK327764 JPG327764 JZC327764 KIY327764 KSU327764 LCQ327764 LMM327764 LWI327764 MGE327764 MQA327764 MZW327764 NJS327764 NTO327764 ODK327764 ONG327764 OXC327764 PGY327764 PQU327764 QAQ327764 QKM327764 QUI327764 REE327764 ROA327764 RXW327764 SHS327764 SRO327764 TBK327764 TLG327764 TVC327764 UEY327764 UOU327764 UYQ327764 VIM327764 VSI327764 WCE327764 WMA327764 WVW327764 O393300 JK393300 TG393300 ADC393300 AMY393300 AWU393300 BGQ393300 BQM393300 CAI393300 CKE393300 CUA393300 DDW393300 DNS393300 DXO393300 EHK393300 ERG393300 FBC393300 FKY393300 FUU393300 GEQ393300 GOM393300 GYI393300 HIE393300 HSA393300 IBW393300 ILS393300 IVO393300 JFK393300 JPG393300 JZC393300 KIY393300 KSU393300 LCQ393300 LMM393300 LWI393300 MGE393300 MQA393300 MZW393300 NJS393300 NTO393300 ODK393300 ONG393300 OXC393300 PGY393300 PQU393300 QAQ393300 QKM393300 QUI393300 REE393300 ROA393300 RXW393300 SHS393300 SRO393300 TBK393300 TLG393300 TVC393300 UEY393300 UOU393300 UYQ393300 VIM393300 VSI393300 WCE393300 WMA393300 WVW393300 O458836 JK458836 TG458836 ADC458836 AMY458836 AWU458836 BGQ458836 BQM458836 CAI458836 CKE458836 CUA458836 DDW458836 DNS458836 DXO458836 EHK458836 ERG458836 FBC458836 FKY458836 FUU458836 GEQ458836 GOM458836 GYI458836 HIE458836 HSA458836 IBW458836 ILS458836 IVO458836 JFK458836 JPG458836 JZC458836 KIY458836 KSU458836 LCQ458836 LMM458836 LWI458836 MGE458836 MQA458836 MZW458836 NJS458836 NTO458836 ODK458836 ONG458836 OXC458836 PGY458836 PQU458836 QAQ458836 QKM458836 QUI458836 REE458836 ROA458836 RXW458836 SHS458836 SRO458836 TBK458836 TLG458836 TVC458836 UEY458836 UOU458836 UYQ458836 VIM458836 VSI458836 WCE458836 WMA458836 WVW458836 O524372 JK524372 TG524372 ADC524372 AMY524372 AWU524372 BGQ524372 BQM524372 CAI524372 CKE524372 CUA524372 DDW524372 DNS524372 DXO524372 EHK524372 ERG524372 FBC524372 FKY524372 FUU524372 GEQ524372 GOM524372 GYI524372 HIE524372 HSA524372 IBW524372 ILS524372 IVO524372 JFK524372 JPG524372 JZC524372 KIY524372 KSU524372 LCQ524372 LMM524372 LWI524372 MGE524372 MQA524372 MZW524372 NJS524372 NTO524372 ODK524372 ONG524372 OXC524372 PGY524372 PQU524372 QAQ524372 QKM524372 QUI524372 REE524372 ROA524372 RXW524372 SHS524372 SRO524372 TBK524372 TLG524372 TVC524372 UEY524372 UOU524372 UYQ524372 VIM524372 VSI524372 WCE524372 WMA524372 WVW524372 O589908 JK589908 TG589908 ADC589908 AMY589908 AWU589908 BGQ589908 BQM589908 CAI589908 CKE589908 CUA589908 DDW589908 DNS589908 DXO589908 EHK589908 ERG589908 FBC589908 FKY589908 FUU589908 GEQ589908 GOM589908 GYI589908 HIE589908 HSA589908 IBW589908 ILS589908 IVO589908 JFK589908 JPG589908 JZC589908 KIY589908 KSU589908 LCQ589908 LMM589908 LWI589908 MGE589908 MQA589908 MZW589908 NJS589908 NTO589908 ODK589908 ONG589908 OXC589908 PGY589908 PQU589908 QAQ589908 QKM589908 QUI589908 REE589908 ROA589908 RXW589908 SHS589908 SRO589908 TBK589908 TLG589908 TVC589908 UEY589908 UOU589908 UYQ589908 VIM589908 VSI589908 WCE589908 WMA589908 WVW589908 O655444 JK655444 TG655444 ADC655444 AMY655444 AWU655444 BGQ655444 BQM655444 CAI655444 CKE655444 CUA655444 DDW655444 DNS655444 DXO655444 EHK655444 ERG655444 FBC655444 FKY655444 FUU655444 GEQ655444 GOM655444 GYI655444 HIE655444 HSA655444 IBW655444 ILS655444 IVO655444 JFK655444 JPG655444 JZC655444 KIY655444 KSU655444 LCQ655444 LMM655444 LWI655444 MGE655444 MQA655444 MZW655444 NJS655444 NTO655444 ODK655444 ONG655444 OXC655444 PGY655444 PQU655444 QAQ655444 QKM655444 QUI655444 REE655444 ROA655444 RXW655444 SHS655444 SRO655444 TBK655444 TLG655444 TVC655444 UEY655444 UOU655444 UYQ655444 VIM655444 VSI655444 WCE655444 WMA655444 WVW655444 O720980 JK720980 TG720980 ADC720980 AMY720980 AWU720980 BGQ720980 BQM720980 CAI720980 CKE720980 CUA720980 DDW720980 DNS720980 DXO720980 EHK720980 ERG720980 FBC720980 FKY720980 FUU720980 GEQ720980 GOM720980 GYI720980 HIE720980 HSA720980 IBW720980 ILS720980 IVO720980 JFK720980 JPG720980 JZC720980 KIY720980 KSU720980 LCQ720980 LMM720980 LWI720980 MGE720980 MQA720980 MZW720980 NJS720980 NTO720980 ODK720980 ONG720980 OXC720980 PGY720980 PQU720980 QAQ720980 QKM720980 QUI720980 REE720980 ROA720980 RXW720980 SHS720980 SRO720980 TBK720980 TLG720980 TVC720980 UEY720980 UOU720980 UYQ720980 VIM720980 VSI720980 WCE720980 WMA720980 WVW720980 O786516 JK786516 TG786516 ADC786516 AMY786516 AWU786516 BGQ786516 BQM786516 CAI786516 CKE786516 CUA786516 DDW786516 DNS786516 DXO786516 EHK786516 ERG786516 FBC786516 FKY786516 FUU786516 GEQ786516 GOM786516 GYI786516 HIE786516 HSA786516 IBW786516 ILS786516 IVO786516 JFK786516 JPG786516 JZC786516 KIY786516 KSU786516 LCQ786516 LMM786516 LWI786516 MGE786516 MQA786516 MZW786516 NJS786516 NTO786516 ODK786516 ONG786516 OXC786516 PGY786516 PQU786516 QAQ786516 QKM786516 QUI786516 REE786516 ROA786516 RXW786516 SHS786516 SRO786516 TBK786516 TLG786516 TVC786516 UEY786516 UOU786516 UYQ786516 VIM786516 VSI786516 WCE786516 WMA786516 WVW786516 O852052 JK852052 TG852052 ADC852052 AMY852052 AWU852052 BGQ852052 BQM852052 CAI852052 CKE852052 CUA852052 DDW852052 DNS852052 DXO852052 EHK852052 ERG852052 FBC852052 FKY852052 FUU852052 GEQ852052 GOM852052 GYI852052 HIE852052 HSA852052 IBW852052 ILS852052 IVO852052 JFK852052 JPG852052 JZC852052 KIY852052 KSU852052 LCQ852052 LMM852052 LWI852052 MGE852052 MQA852052 MZW852052 NJS852052 NTO852052 ODK852052 ONG852052 OXC852052 PGY852052 PQU852052 QAQ852052 QKM852052 QUI852052 REE852052 ROA852052 RXW852052 SHS852052 SRO852052 TBK852052 TLG852052 TVC852052 UEY852052 UOU852052 UYQ852052 VIM852052 VSI852052 WCE852052 WMA852052 WVW852052 O917588 JK917588 TG917588 ADC917588 AMY917588 AWU917588 BGQ917588 BQM917588 CAI917588 CKE917588 CUA917588 DDW917588 DNS917588 DXO917588 EHK917588 ERG917588 FBC917588 FKY917588 FUU917588 GEQ917588 GOM917588 GYI917588 HIE917588 HSA917588 IBW917588 ILS917588 IVO917588 JFK917588 JPG917588 JZC917588 KIY917588 KSU917588 LCQ917588 LMM917588 LWI917588 MGE917588 MQA917588 MZW917588 NJS917588 NTO917588 ODK917588 ONG917588 OXC917588 PGY917588 PQU917588 QAQ917588 QKM917588 QUI917588 REE917588 ROA917588 RXW917588 SHS917588 SRO917588 TBK917588 TLG917588 TVC917588 UEY917588 UOU917588 UYQ917588 VIM917588 VSI917588 WCE917588 WMA917588 WVW917588 O983124 JK983124 TG983124 ADC983124 AMY983124 AWU983124 BGQ983124 BQM983124 CAI983124 CKE983124 CUA983124 DDW983124 DNS983124 DXO983124 EHK983124 ERG983124 FBC983124 FKY983124 FUU983124 GEQ983124 GOM983124 GYI983124 HIE983124 HSA983124 IBW983124 ILS983124 IVO983124 JFK983124 JPG983124 JZC983124 KIY983124 KSU983124 LCQ983124 LMM983124 LWI983124 MGE983124 MQA983124 MZW983124 NJS983124 NTO983124 ODK983124 ONG983124 OXC983124 PGY983124 PQU983124 QAQ983124 QKM983124 QUI983124 REE983124 ROA983124 RXW983124 SHS983124 SRO983124 TBK983124 TLG983124 TVC983124 UEY983124 UOU983124 UYQ983124 VIM983124 VSI983124 WCE983124 WMA983124" xr:uid="{00000000-0002-0000-0600-000000000000}"/>
    <dataValidation allowBlank="1" showErrorMessage="1" errorTitle="Advertencia" error="La casilla 52 &quot;ITBIS SUJETO A PROPORCIONALIDAD&quot; no puede ser mayor a la sumatoria de las casillas 48 + 49 + 50." sqref="WVX983124:WWD983124 JL84:JR84 TH84:TN84 ADD84:ADJ84 AMZ84:ANF84 AWV84:AXB84 BGR84:BGX84 BQN84:BQT84 CAJ84:CAP84 CKF84:CKL84 CUB84:CUH84 DDX84:DED84 DNT84:DNZ84 DXP84:DXV84 EHL84:EHR84 ERH84:ERN84 FBD84:FBJ84 FKZ84:FLF84 FUV84:FVB84 GER84:GEX84 GON84:GOT84 GYJ84:GYP84 HIF84:HIL84 HSB84:HSH84 IBX84:ICD84 ILT84:ILZ84 IVP84:IVV84 JFL84:JFR84 JPH84:JPN84 JZD84:JZJ84 KIZ84:KJF84 KSV84:KTB84 LCR84:LCX84 LMN84:LMT84 LWJ84:LWP84 MGF84:MGL84 MQB84:MQH84 MZX84:NAD84 NJT84:NJZ84 NTP84:NTV84 ODL84:ODR84 ONH84:ONN84 OXD84:OXJ84 PGZ84:PHF84 PQV84:PRB84 QAR84:QAX84 QKN84:QKT84 QUJ84:QUP84 REF84:REL84 ROB84:ROH84 RXX84:RYD84 SHT84:SHZ84 SRP84:SRV84 TBL84:TBR84 TLH84:TLN84 TVD84:TVJ84 UEZ84:UFF84 UOV84:UPB84 UYR84:UYX84 VIN84:VIT84 VSJ84:VSP84 WCF84:WCL84 WMB84:WMH84 WVX84:WWD84 P65620:V65620 JL65620:JR65620 TH65620:TN65620 ADD65620:ADJ65620 AMZ65620:ANF65620 AWV65620:AXB65620 BGR65620:BGX65620 BQN65620:BQT65620 CAJ65620:CAP65620 CKF65620:CKL65620 CUB65620:CUH65620 DDX65620:DED65620 DNT65620:DNZ65620 DXP65620:DXV65620 EHL65620:EHR65620 ERH65620:ERN65620 FBD65620:FBJ65620 FKZ65620:FLF65620 FUV65620:FVB65620 GER65620:GEX65620 GON65620:GOT65620 GYJ65620:GYP65620 HIF65620:HIL65620 HSB65620:HSH65620 IBX65620:ICD65620 ILT65620:ILZ65620 IVP65620:IVV65620 JFL65620:JFR65620 JPH65620:JPN65620 JZD65620:JZJ65620 KIZ65620:KJF65620 KSV65620:KTB65620 LCR65620:LCX65620 LMN65620:LMT65620 LWJ65620:LWP65620 MGF65620:MGL65620 MQB65620:MQH65620 MZX65620:NAD65620 NJT65620:NJZ65620 NTP65620:NTV65620 ODL65620:ODR65620 ONH65620:ONN65620 OXD65620:OXJ65620 PGZ65620:PHF65620 PQV65620:PRB65620 QAR65620:QAX65620 QKN65620:QKT65620 QUJ65620:QUP65620 REF65620:REL65620 ROB65620:ROH65620 RXX65620:RYD65620 SHT65620:SHZ65620 SRP65620:SRV65620 TBL65620:TBR65620 TLH65620:TLN65620 TVD65620:TVJ65620 UEZ65620:UFF65620 UOV65620:UPB65620 UYR65620:UYX65620 VIN65620:VIT65620 VSJ65620:VSP65620 WCF65620:WCL65620 WMB65620:WMH65620 WVX65620:WWD65620 P131156:V131156 JL131156:JR131156 TH131156:TN131156 ADD131156:ADJ131156 AMZ131156:ANF131156 AWV131156:AXB131156 BGR131156:BGX131156 BQN131156:BQT131156 CAJ131156:CAP131156 CKF131156:CKL131156 CUB131156:CUH131156 DDX131156:DED131156 DNT131156:DNZ131156 DXP131156:DXV131156 EHL131156:EHR131156 ERH131156:ERN131156 FBD131156:FBJ131156 FKZ131156:FLF131156 FUV131156:FVB131156 GER131156:GEX131156 GON131156:GOT131156 GYJ131156:GYP131156 HIF131156:HIL131156 HSB131156:HSH131156 IBX131156:ICD131156 ILT131156:ILZ131156 IVP131156:IVV131156 JFL131156:JFR131156 JPH131156:JPN131156 JZD131156:JZJ131156 KIZ131156:KJF131156 KSV131156:KTB131156 LCR131156:LCX131156 LMN131156:LMT131156 LWJ131156:LWP131156 MGF131156:MGL131156 MQB131156:MQH131156 MZX131156:NAD131156 NJT131156:NJZ131156 NTP131156:NTV131156 ODL131156:ODR131156 ONH131156:ONN131156 OXD131156:OXJ131156 PGZ131156:PHF131156 PQV131156:PRB131156 QAR131156:QAX131156 QKN131156:QKT131156 QUJ131156:QUP131156 REF131156:REL131156 ROB131156:ROH131156 RXX131156:RYD131156 SHT131156:SHZ131156 SRP131156:SRV131156 TBL131156:TBR131156 TLH131156:TLN131156 TVD131156:TVJ131156 UEZ131156:UFF131156 UOV131156:UPB131156 UYR131156:UYX131156 VIN131156:VIT131156 VSJ131156:VSP131156 WCF131156:WCL131156 WMB131156:WMH131156 WVX131156:WWD131156 P196692:V196692 JL196692:JR196692 TH196692:TN196692 ADD196692:ADJ196692 AMZ196692:ANF196692 AWV196692:AXB196692 BGR196692:BGX196692 BQN196692:BQT196692 CAJ196692:CAP196692 CKF196692:CKL196692 CUB196692:CUH196692 DDX196692:DED196692 DNT196692:DNZ196692 DXP196692:DXV196692 EHL196692:EHR196692 ERH196692:ERN196692 FBD196692:FBJ196692 FKZ196692:FLF196692 FUV196692:FVB196692 GER196692:GEX196692 GON196692:GOT196692 GYJ196692:GYP196692 HIF196692:HIL196692 HSB196692:HSH196692 IBX196692:ICD196692 ILT196692:ILZ196692 IVP196692:IVV196692 JFL196692:JFR196692 JPH196692:JPN196692 JZD196692:JZJ196692 KIZ196692:KJF196692 KSV196692:KTB196692 LCR196692:LCX196692 LMN196692:LMT196692 LWJ196692:LWP196692 MGF196692:MGL196692 MQB196692:MQH196692 MZX196692:NAD196692 NJT196692:NJZ196692 NTP196692:NTV196692 ODL196692:ODR196692 ONH196692:ONN196692 OXD196692:OXJ196692 PGZ196692:PHF196692 PQV196692:PRB196692 QAR196692:QAX196692 QKN196692:QKT196692 QUJ196692:QUP196692 REF196692:REL196692 ROB196692:ROH196692 RXX196692:RYD196692 SHT196692:SHZ196692 SRP196692:SRV196692 TBL196692:TBR196692 TLH196692:TLN196692 TVD196692:TVJ196692 UEZ196692:UFF196692 UOV196692:UPB196692 UYR196692:UYX196692 VIN196692:VIT196692 VSJ196692:VSP196692 WCF196692:WCL196692 WMB196692:WMH196692 WVX196692:WWD196692 P262228:V262228 JL262228:JR262228 TH262228:TN262228 ADD262228:ADJ262228 AMZ262228:ANF262228 AWV262228:AXB262228 BGR262228:BGX262228 BQN262228:BQT262228 CAJ262228:CAP262228 CKF262228:CKL262228 CUB262228:CUH262228 DDX262228:DED262228 DNT262228:DNZ262228 DXP262228:DXV262228 EHL262228:EHR262228 ERH262228:ERN262228 FBD262228:FBJ262228 FKZ262228:FLF262228 FUV262228:FVB262228 GER262228:GEX262228 GON262228:GOT262228 GYJ262228:GYP262228 HIF262228:HIL262228 HSB262228:HSH262228 IBX262228:ICD262228 ILT262228:ILZ262228 IVP262228:IVV262228 JFL262228:JFR262228 JPH262228:JPN262228 JZD262228:JZJ262228 KIZ262228:KJF262228 KSV262228:KTB262228 LCR262228:LCX262228 LMN262228:LMT262228 LWJ262228:LWP262228 MGF262228:MGL262228 MQB262228:MQH262228 MZX262228:NAD262228 NJT262228:NJZ262228 NTP262228:NTV262228 ODL262228:ODR262228 ONH262228:ONN262228 OXD262228:OXJ262228 PGZ262228:PHF262228 PQV262228:PRB262228 QAR262228:QAX262228 QKN262228:QKT262228 QUJ262228:QUP262228 REF262228:REL262228 ROB262228:ROH262228 RXX262228:RYD262228 SHT262228:SHZ262228 SRP262228:SRV262228 TBL262228:TBR262228 TLH262228:TLN262228 TVD262228:TVJ262228 UEZ262228:UFF262228 UOV262228:UPB262228 UYR262228:UYX262228 VIN262228:VIT262228 VSJ262228:VSP262228 WCF262228:WCL262228 WMB262228:WMH262228 WVX262228:WWD262228 P327764:V327764 JL327764:JR327764 TH327764:TN327764 ADD327764:ADJ327764 AMZ327764:ANF327764 AWV327764:AXB327764 BGR327764:BGX327764 BQN327764:BQT327764 CAJ327764:CAP327764 CKF327764:CKL327764 CUB327764:CUH327764 DDX327764:DED327764 DNT327764:DNZ327764 DXP327764:DXV327764 EHL327764:EHR327764 ERH327764:ERN327764 FBD327764:FBJ327764 FKZ327764:FLF327764 FUV327764:FVB327764 GER327764:GEX327764 GON327764:GOT327764 GYJ327764:GYP327764 HIF327764:HIL327764 HSB327764:HSH327764 IBX327764:ICD327764 ILT327764:ILZ327764 IVP327764:IVV327764 JFL327764:JFR327764 JPH327764:JPN327764 JZD327764:JZJ327764 KIZ327764:KJF327764 KSV327764:KTB327764 LCR327764:LCX327764 LMN327764:LMT327764 LWJ327764:LWP327764 MGF327764:MGL327764 MQB327764:MQH327764 MZX327764:NAD327764 NJT327764:NJZ327764 NTP327764:NTV327764 ODL327764:ODR327764 ONH327764:ONN327764 OXD327764:OXJ327764 PGZ327764:PHF327764 PQV327764:PRB327764 QAR327764:QAX327764 QKN327764:QKT327764 QUJ327764:QUP327764 REF327764:REL327764 ROB327764:ROH327764 RXX327764:RYD327764 SHT327764:SHZ327764 SRP327764:SRV327764 TBL327764:TBR327764 TLH327764:TLN327764 TVD327764:TVJ327764 UEZ327764:UFF327764 UOV327764:UPB327764 UYR327764:UYX327764 VIN327764:VIT327764 VSJ327764:VSP327764 WCF327764:WCL327764 WMB327764:WMH327764 WVX327764:WWD327764 P393300:V393300 JL393300:JR393300 TH393300:TN393300 ADD393300:ADJ393300 AMZ393300:ANF393300 AWV393300:AXB393300 BGR393300:BGX393300 BQN393300:BQT393300 CAJ393300:CAP393300 CKF393300:CKL393300 CUB393300:CUH393300 DDX393300:DED393300 DNT393300:DNZ393300 DXP393300:DXV393300 EHL393300:EHR393300 ERH393300:ERN393300 FBD393300:FBJ393300 FKZ393300:FLF393300 FUV393300:FVB393300 GER393300:GEX393300 GON393300:GOT393300 GYJ393300:GYP393300 HIF393300:HIL393300 HSB393300:HSH393300 IBX393300:ICD393300 ILT393300:ILZ393300 IVP393300:IVV393300 JFL393300:JFR393300 JPH393300:JPN393300 JZD393300:JZJ393300 KIZ393300:KJF393300 KSV393300:KTB393300 LCR393300:LCX393300 LMN393300:LMT393300 LWJ393300:LWP393300 MGF393300:MGL393300 MQB393300:MQH393300 MZX393300:NAD393300 NJT393300:NJZ393300 NTP393300:NTV393300 ODL393300:ODR393300 ONH393300:ONN393300 OXD393300:OXJ393300 PGZ393300:PHF393300 PQV393300:PRB393300 QAR393300:QAX393300 QKN393300:QKT393300 QUJ393300:QUP393300 REF393300:REL393300 ROB393300:ROH393300 RXX393300:RYD393300 SHT393300:SHZ393300 SRP393300:SRV393300 TBL393300:TBR393300 TLH393300:TLN393300 TVD393300:TVJ393300 UEZ393300:UFF393300 UOV393300:UPB393300 UYR393300:UYX393300 VIN393300:VIT393300 VSJ393300:VSP393300 WCF393300:WCL393300 WMB393300:WMH393300 WVX393300:WWD393300 P458836:V458836 JL458836:JR458836 TH458836:TN458836 ADD458836:ADJ458836 AMZ458836:ANF458836 AWV458836:AXB458836 BGR458836:BGX458836 BQN458836:BQT458836 CAJ458836:CAP458836 CKF458836:CKL458836 CUB458836:CUH458836 DDX458836:DED458836 DNT458836:DNZ458836 DXP458836:DXV458836 EHL458836:EHR458836 ERH458836:ERN458836 FBD458836:FBJ458836 FKZ458836:FLF458836 FUV458836:FVB458836 GER458836:GEX458836 GON458836:GOT458836 GYJ458836:GYP458836 HIF458836:HIL458836 HSB458836:HSH458836 IBX458836:ICD458836 ILT458836:ILZ458836 IVP458836:IVV458836 JFL458836:JFR458836 JPH458836:JPN458836 JZD458836:JZJ458836 KIZ458836:KJF458836 KSV458836:KTB458836 LCR458836:LCX458836 LMN458836:LMT458836 LWJ458836:LWP458836 MGF458836:MGL458836 MQB458836:MQH458836 MZX458836:NAD458836 NJT458836:NJZ458836 NTP458836:NTV458836 ODL458836:ODR458836 ONH458836:ONN458836 OXD458836:OXJ458836 PGZ458836:PHF458836 PQV458836:PRB458836 QAR458836:QAX458836 QKN458836:QKT458836 QUJ458836:QUP458836 REF458836:REL458836 ROB458836:ROH458836 RXX458836:RYD458836 SHT458836:SHZ458836 SRP458836:SRV458836 TBL458836:TBR458836 TLH458836:TLN458836 TVD458836:TVJ458836 UEZ458836:UFF458836 UOV458836:UPB458836 UYR458836:UYX458836 VIN458836:VIT458836 VSJ458836:VSP458836 WCF458836:WCL458836 WMB458836:WMH458836 WVX458836:WWD458836 P524372:V524372 JL524372:JR524372 TH524372:TN524372 ADD524372:ADJ524372 AMZ524372:ANF524372 AWV524372:AXB524372 BGR524372:BGX524372 BQN524372:BQT524372 CAJ524372:CAP524372 CKF524372:CKL524372 CUB524372:CUH524372 DDX524372:DED524372 DNT524372:DNZ524372 DXP524372:DXV524372 EHL524372:EHR524372 ERH524372:ERN524372 FBD524372:FBJ524372 FKZ524372:FLF524372 FUV524372:FVB524372 GER524372:GEX524372 GON524372:GOT524372 GYJ524372:GYP524372 HIF524372:HIL524372 HSB524372:HSH524372 IBX524372:ICD524372 ILT524372:ILZ524372 IVP524372:IVV524372 JFL524372:JFR524372 JPH524372:JPN524372 JZD524372:JZJ524372 KIZ524372:KJF524372 KSV524372:KTB524372 LCR524372:LCX524372 LMN524372:LMT524372 LWJ524372:LWP524372 MGF524372:MGL524372 MQB524372:MQH524372 MZX524372:NAD524372 NJT524372:NJZ524372 NTP524372:NTV524372 ODL524372:ODR524372 ONH524372:ONN524372 OXD524372:OXJ524372 PGZ524372:PHF524372 PQV524372:PRB524372 QAR524372:QAX524372 QKN524372:QKT524372 QUJ524372:QUP524372 REF524372:REL524372 ROB524372:ROH524372 RXX524372:RYD524372 SHT524372:SHZ524372 SRP524372:SRV524372 TBL524372:TBR524372 TLH524372:TLN524372 TVD524372:TVJ524372 UEZ524372:UFF524372 UOV524372:UPB524372 UYR524372:UYX524372 VIN524372:VIT524372 VSJ524372:VSP524372 WCF524372:WCL524372 WMB524372:WMH524372 WVX524372:WWD524372 P589908:V589908 JL589908:JR589908 TH589908:TN589908 ADD589908:ADJ589908 AMZ589908:ANF589908 AWV589908:AXB589908 BGR589908:BGX589908 BQN589908:BQT589908 CAJ589908:CAP589908 CKF589908:CKL589908 CUB589908:CUH589908 DDX589908:DED589908 DNT589908:DNZ589908 DXP589908:DXV589908 EHL589908:EHR589908 ERH589908:ERN589908 FBD589908:FBJ589908 FKZ589908:FLF589908 FUV589908:FVB589908 GER589908:GEX589908 GON589908:GOT589908 GYJ589908:GYP589908 HIF589908:HIL589908 HSB589908:HSH589908 IBX589908:ICD589908 ILT589908:ILZ589908 IVP589908:IVV589908 JFL589908:JFR589908 JPH589908:JPN589908 JZD589908:JZJ589908 KIZ589908:KJF589908 KSV589908:KTB589908 LCR589908:LCX589908 LMN589908:LMT589908 LWJ589908:LWP589908 MGF589908:MGL589908 MQB589908:MQH589908 MZX589908:NAD589908 NJT589908:NJZ589908 NTP589908:NTV589908 ODL589908:ODR589908 ONH589908:ONN589908 OXD589908:OXJ589908 PGZ589908:PHF589908 PQV589908:PRB589908 QAR589908:QAX589908 QKN589908:QKT589908 QUJ589908:QUP589908 REF589908:REL589908 ROB589908:ROH589908 RXX589908:RYD589908 SHT589908:SHZ589908 SRP589908:SRV589908 TBL589908:TBR589908 TLH589908:TLN589908 TVD589908:TVJ589908 UEZ589908:UFF589908 UOV589908:UPB589908 UYR589908:UYX589908 VIN589908:VIT589908 VSJ589908:VSP589908 WCF589908:WCL589908 WMB589908:WMH589908 WVX589908:WWD589908 P655444:V655444 JL655444:JR655444 TH655444:TN655444 ADD655444:ADJ655444 AMZ655444:ANF655444 AWV655444:AXB655444 BGR655444:BGX655444 BQN655444:BQT655444 CAJ655444:CAP655444 CKF655444:CKL655444 CUB655444:CUH655444 DDX655444:DED655444 DNT655444:DNZ655444 DXP655444:DXV655444 EHL655444:EHR655444 ERH655444:ERN655444 FBD655444:FBJ655444 FKZ655444:FLF655444 FUV655444:FVB655444 GER655444:GEX655444 GON655444:GOT655444 GYJ655444:GYP655444 HIF655444:HIL655444 HSB655444:HSH655444 IBX655444:ICD655444 ILT655444:ILZ655444 IVP655444:IVV655444 JFL655444:JFR655444 JPH655444:JPN655444 JZD655444:JZJ655444 KIZ655444:KJF655444 KSV655444:KTB655444 LCR655444:LCX655444 LMN655444:LMT655444 LWJ655444:LWP655444 MGF655444:MGL655444 MQB655444:MQH655444 MZX655444:NAD655444 NJT655444:NJZ655444 NTP655444:NTV655444 ODL655444:ODR655444 ONH655444:ONN655444 OXD655444:OXJ655444 PGZ655444:PHF655444 PQV655444:PRB655444 QAR655444:QAX655444 QKN655444:QKT655444 QUJ655444:QUP655444 REF655444:REL655444 ROB655444:ROH655444 RXX655444:RYD655444 SHT655444:SHZ655444 SRP655444:SRV655444 TBL655444:TBR655444 TLH655444:TLN655444 TVD655444:TVJ655444 UEZ655444:UFF655444 UOV655444:UPB655444 UYR655444:UYX655444 VIN655444:VIT655444 VSJ655444:VSP655444 WCF655444:WCL655444 WMB655444:WMH655444 WVX655444:WWD655444 P720980:V720980 JL720980:JR720980 TH720980:TN720980 ADD720980:ADJ720980 AMZ720980:ANF720980 AWV720980:AXB720980 BGR720980:BGX720980 BQN720980:BQT720980 CAJ720980:CAP720980 CKF720980:CKL720980 CUB720980:CUH720980 DDX720980:DED720980 DNT720980:DNZ720980 DXP720980:DXV720980 EHL720980:EHR720980 ERH720980:ERN720980 FBD720980:FBJ720980 FKZ720980:FLF720980 FUV720980:FVB720980 GER720980:GEX720980 GON720980:GOT720980 GYJ720980:GYP720980 HIF720980:HIL720980 HSB720980:HSH720980 IBX720980:ICD720980 ILT720980:ILZ720980 IVP720980:IVV720980 JFL720980:JFR720980 JPH720980:JPN720980 JZD720980:JZJ720980 KIZ720980:KJF720980 KSV720980:KTB720980 LCR720980:LCX720980 LMN720980:LMT720980 LWJ720980:LWP720980 MGF720980:MGL720980 MQB720980:MQH720980 MZX720980:NAD720980 NJT720980:NJZ720980 NTP720980:NTV720980 ODL720980:ODR720980 ONH720980:ONN720980 OXD720980:OXJ720980 PGZ720980:PHF720980 PQV720980:PRB720980 QAR720980:QAX720980 QKN720980:QKT720980 QUJ720980:QUP720980 REF720980:REL720980 ROB720980:ROH720980 RXX720980:RYD720980 SHT720980:SHZ720980 SRP720980:SRV720980 TBL720980:TBR720980 TLH720980:TLN720980 TVD720980:TVJ720980 UEZ720980:UFF720980 UOV720980:UPB720980 UYR720980:UYX720980 VIN720980:VIT720980 VSJ720980:VSP720980 WCF720980:WCL720980 WMB720980:WMH720980 WVX720980:WWD720980 P786516:V786516 JL786516:JR786516 TH786516:TN786516 ADD786516:ADJ786516 AMZ786516:ANF786516 AWV786516:AXB786516 BGR786516:BGX786516 BQN786516:BQT786516 CAJ786516:CAP786516 CKF786516:CKL786516 CUB786516:CUH786516 DDX786516:DED786516 DNT786516:DNZ786516 DXP786516:DXV786516 EHL786516:EHR786516 ERH786516:ERN786516 FBD786516:FBJ786516 FKZ786516:FLF786516 FUV786516:FVB786516 GER786516:GEX786516 GON786516:GOT786516 GYJ786516:GYP786516 HIF786516:HIL786516 HSB786516:HSH786516 IBX786516:ICD786516 ILT786516:ILZ786516 IVP786516:IVV786516 JFL786516:JFR786516 JPH786516:JPN786516 JZD786516:JZJ786516 KIZ786516:KJF786516 KSV786516:KTB786516 LCR786516:LCX786516 LMN786516:LMT786516 LWJ786516:LWP786516 MGF786516:MGL786516 MQB786516:MQH786516 MZX786516:NAD786516 NJT786516:NJZ786516 NTP786516:NTV786516 ODL786516:ODR786516 ONH786516:ONN786516 OXD786516:OXJ786516 PGZ786516:PHF786516 PQV786516:PRB786516 QAR786516:QAX786516 QKN786516:QKT786516 QUJ786516:QUP786516 REF786516:REL786516 ROB786516:ROH786516 RXX786516:RYD786516 SHT786516:SHZ786516 SRP786516:SRV786516 TBL786516:TBR786516 TLH786516:TLN786516 TVD786516:TVJ786516 UEZ786516:UFF786516 UOV786516:UPB786516 UYR786516:UYX786516 VIN786516:VIT786516 VSJ786516:VSP786516 WCF786516:WCL786516 WMB786516:WMH786516 WVX786516:WWD786516 P852052:V852052 JL852052:JR852052 TH852052:TN852052 ADD852052:ADJ852052 AMZ852052:ANF852052 AWV852052:AXB852052 BGR852052:BGX852052 BQN852052:BQT852052 CAJ852052:CAP852052 CKF852052:CKL852052 CUB852052:CUH852052 DDX852052:DED852052 DNT852052:DNZ852052 DXP852052:DXV852052 EHL852052:EHR852052 ERH852052:ERN852052 FBD852052:FBJ852052 FKZ852052:FLF852052 FUV852052:FVB852052 GER852052:GEX852052 GON852052:GOT852052 GYJ852052:GYP852052 HIF852052:HIL852052 HSB852052:HSH852052 IBX852052:ICD852052 ILT852052:ILZ852052 IVP852052:IVV852052 JFL852052:JFR852052 JPH852052:JPN852052 JZD852052:JZJ852052 KIZ852052:KJF852052 KSV852052:KTB852052 LCR852052:LCX852052 LMN852052:LMT852052 LWJ852052:LWP852052 MGF852052:MGL852052 MQB852052:MQH852052 MZX852052:NAD852052 NJT852052:NJZ852052 NTP852052:NTV852052 ODL852052:ODR852052 ONH852052:ONN852052 OXD852052:OXJ852052 PGZ852052:PHF852052 PQV852052:PRB852052 QAR852052:QAX852052 QKN852052:QKT852052 QUJ852052:QUP852052 REF852052:REL852052 ROB852052:ROH852052 RXX852052:RYD852052 SHT852052:SHZ852052 SRP852052:SRV852052 TBL852052:TBR852052 TLH852052:TLN852052 TVD852052:TVJ852052 UEZ852052:UFF852052 UOV852052:UPB852052 UYR852052:UYX852052 VIN852052:VIT852052 VSJ852052:VSP852052 WCF852052:WCL852052 WMB852052:WMH852052 WVX852052:WWD852052 P917588:V917588 JL917588:JR917588 TH917588:TN917588 ADD917588:ADJ917588 AMZ917588:ANF917588 AWV917588:AXB917588 BGR917588:BGX917588 BQN917588:BQT917588 CAJ917588:CAP917588 CKF917588:CKL917588 CUB917588:CUH917588 DDX917588:DED917588 DNT917588:DNZ917588 DXP917588:DXV917588 EHL917588:EHR917588 ERH917588:ERN917588 FBD917588:FBJ917588 FKZ917588:FLF917588 FUV917588:FVB917588 GER917588:GEX917588 GON917588:GOT917588 GYJ917588:GYP917588 HIF917588:HIL917588 HSB917588:HSH917588 IBX917588:ICD917588 ILT917588:ILZ917588 IVP917588:IVV917588 JFL917588:JFR917588 JPH917588:JPN917588 JZD917588:JZJ917588 KIZ917588:KJF917588 KSV917588:KTB917588 LCR917588:LCX917588 LMN917588:LMT917588 LWJ917588:LWP917588 MGF917588:MGL917588 MQB917588:MQH917588 MZX917588:NAD917588 NJT917588:NJZ917588 NTP917588:NTV917588 ODL917588:ODR917588 ONH917588:ONN917588 OXD917588:OXJ917588 PGZ917588:PHF917588 PQV917588:PRB917588 QAR917588:QAX917588 QKN917588:QKT917588 QUJ917588:QUP917588 REF917588:REL917588 ROB917588:ROH917588 RXX917588:RYD917588 SHT917588:SHZ917588 SRP917588:SRV917588 TBL917588:TBR917588 TLH917588:TLN917588 TVD917588:TVJ917588 UEZ917588:UFF917588 UOV917588:UPB917588 UYR917588:UYX917588 VIN917588:VIT917588 VSJ917588:VSP917588 WCF917588:WCL917588 WMB917588:WMH917588 WVX917588:WWD917588 P983124:V983124 JL983124:JR983124 TH983124:TN983124 ADD983124:ADJ983124 AMZ983124:ANF983124 AWV983124:AXB983124 BGR983124:BGX983124 BQN983124:BQT983124 CAJ983124:CAP983124 CKF983124:CKL983124 CUB983124:CUH983124 DDX983124:DED983124 DNT983124:DNZ983124 DXP983124:DXV983124 EHL983124:EHR983124 ERH983124:ERN983124 FBD983124:FBJ983124 FKZ983124:FLF983124 FUV983124:FVB983124 GER983124:GEX983124 GON983124:GOT983124 GYJ983124:GYP983124 HIF983124:HIL983124 HSB983124:HSH983124 IBX983124:ICD983124 ILT983124:ILZ983124 IVP983124:IVV983124 JFL983124:JFR983124 JPH983124:JPN983124 JZD983124:JZJ983124 KIZ983124:KJF983124 KSV983124:KTB983124 LCR983124:LCX983124 LMN983124:LMT983124 LWJ983124:LWP983124 MGF983124:MGL983124 MQB983124:MQH983124 MZX983124:NAD983124 NJT983124:NJZ983124 NTP983124:NTV983124 ODL983124:ODR983124 ONH983124:ONN983124 OXD983124:OXJ983124 PGZ983124:PHF983124 PQV983124:PRB983124 QAR983124:QAX983124 QKN983124:QKT983124 QUJ983124:QUP983124 REF983124:REL983124 ROB983124:ROH983124 RXX983124:RYD983124 SHT983124:SHZ983124 SRP983124:SRV983124 TBL983124:TBR983124 TLH983124:TLN983124 TVD983124:TVJ983124 UEZ983124:UFF983124 UOV983124:UPB983124 UYR983124:UYX983124 VIN983124:VIT983124 VSJ983124:VSP983124 WCF983124:WCL983124 WMB983124:WMH983124 T84:V84" xr:uid="{00000000-0002-0000-0600-000001000000}"/>
    <dataValidation type="whole" operator="greaterThanOrEqual" allowBlank="1" showInputMessage="1" showErrorMessage="1" sqref="T15:U24 JP15:JQ24 TL15:TM24 ADH15:ADI24 AND15:ANE24 AWZ15:AXA24 BGV15:BGW24 BQR15:BQS24 CAN15:CAO24 CKJ15:CKK24 CUF15:CUG24 DEB15:DEC24 DNX15:DNY24 DXT15:DXU24 EHP15:EHQ24 ERL15:ERM24 FBH15:FBI24 FLD15:FLE24 FUZ15:FVA24 GEV15:GEW24 GOR15:GOS24 GYN15:GYO24 HIJ15:HIK24 HSF15:HSG24 ICB15:ICC24 ILX15:ILY24 IVT15:IVU24 JFP15:JFQ24 JPL15:JPM24 JZH15:JZI24 KJD15:KJE24 KSZ15:KTA24 LCV15:LCW24 LMR15:LMS24 LWN15:LWO24 MGJ15:MGK24 MQF15:MQG24 NAB15:NAC24 NJX15:NJY24 NTT15:NTU24 ODP15:ODQ24 ONL15:ONM24 OXH15:OXI24 PHD15:PHE24 PQZ15:PRA24 QAV15:QAW24 QKR15:QKS24 QUN15:QUO24 REJ15:REK24 ROF15:ROG24 RYB15:RYC24 SHX15:SHY24 SRT15:SRU24 TBP15:TBQ24 TLL15:TLM24 TVH15:TVI24 UFD15:UFE24 UOZ15:UPA24 UYV15:UYW24 VIR15:VIS24 VSN15:VSO24 WCJ15:WCK24 WMF15:WMG24 WWB15:WWC24 T65551:U65560 JP65551:JQ65560 TL65551:TM65560 ADH65551:ADI65560 AND65551:ANE65560 AWZ65551:AXA65560 BGV65551:BGW65560 BQR65551:BQS65560 CAN65551:CAO65560 CKJ65551:CKK65560 CUF65551:CUG65560 DEB65551:DEC65560 DNX65551:DNY65560 DXT65551:DXU65560 EHP65551:EHQ65560 ERL65551:ERM65560 FBH65551:FBI65560 FLD65551:FLE65560 FUZ65551:FVA65560 GEV65551:GEW65560 GOR65551:GOS65560 GYN65551:GYO65560 HIJ65551:HIK65560 HSF65551:HSG65560 ICB65551:ICC65560 ILX65551:ILY65560 IVT65551:IVU65560 JFP65551:JFQ65560 JPL65551:JPM65560 JZH65551:JZI65560 KJD65551:KJE65560 KSZ65551:KTA65560 LCV65551:LCW65560 LMR65551:LMS65560 LWN65551:LWO65560 MGJ65551:MGK65560 MQF65551:MQG65560 NAB65551:NAC65560 NJX65551:NJY65560 NTT65551:NTU65560 ODP65551:ODQ65560 ONL65551:ONM65560 OXH65551:OXI65560 PHD65551:PHE65560 PQZ65551:PRA65560 QAV65551:QAW65560 QKR65551:QKS65560 QUN65551:QUO65560 REJ65551:REK65560 ROF65551:ROG65560 RYB65551:RYC65560 SHX65551:SHY65560 SRT65551:SRU65560 TBP65551:TBQ65560 TLL65551:TLM65560 TVH65551:TVI65560 UFD65551:UFE65560 UOZ65551:UPA65560 UYV65551:UYW65560 VIR65551:VIS65560 VSN65551:VSO65560 WCJ65551:WCK65560 WMF65551:WMG65560 WWB65551:WWC65560 T131087:U131096 JP131087:JQ131096 TL131087:TM131096 ADH131087:ADI131096 AND131087:ANE131096 AWZ131087:AXA131096 BGV131087:BGW131096 BQR131087:BQS131096 CAN131087:CAO131096 CKJ131087:CKK131096 CUF131087:CUG131096 DEB131087:DEC131096 DNX131087:DNY131096 DXT131087:DXU131096 EHP131087:EHQ131096 ERL131087:ERM131096 FBH131087:FBI131096 FLD131087:FLE131096 FUZ131087:FVA131096 GEV131087:GEW131096 GOR131087:GOS131096 GYN131087:GYO131096 HIJ131087:HIK131096 HSF131087:HSG131096 ICB131087:ICC131096 ILX131087:ILY131096 IVT131087:IVU131096 JFP131087:JFQ131096 JPL131087:JPM131096 JZH131087:JZI131096 KJD131087:KJE131096 KSZ131087:KTA131096 LCV131087:LCW131096 LMR131087:LMS131096 LWN131087:LWO131096 MGJ131087:MGK131096 MQF131087:MQG131096 NAB131087:NAC131096 NJX131087:NJY131096 NTT131087:NTU131096 ODP131087:ODQ131096 ONL131087:ONM131096 OXH131087:OXI131096 PHD131087:PHE131096 PQZ131087:PRA131096 QAV131087:QAW131096 QKR131087:QKS131096 QUN131087:QUO131096 REJ131087:REK131096 ROF131087:ROG131096 RYB131087:RYC131096 SHX131087:SHY131096 SRT131087:SRU131096 TBP131087:TBQ131096 TLL131087:TLM131096 TVH131087:TVI131096 UFD131087:UFE131096 UOZ131087:UPA131096 UYV131087:UYW131096 VIR131087:VIS131096 VSN131087:VSO131096 WCJ131087:WCK131096 WMF131087:WMG131096 WWB131087:WWC131096 T196623:U196632 JP196623:JQ196632 TL196623:TM196632 ADH196623:ADI196632 AND196623:ANE196632 AWZ196623:AXA196632 BGV196623:BGW196632 BQR196623:BQS196632 CAN196623:CAO196632 CKJ196623:CKK196632 CUF196623:CUG196632 DEB196623:DEC196632 DNX196623:DNY196632 DXT196623:DXU196632 EHP196623:EHQ196632 ERL196623:ERM196632 FBH196623:FBI196632 FLD196623:FLE196632 FUZ196623:FVA196632 GEV196623:GEW196632 GOR196623:GOS196632 GYN196623:GYO196632 HIJ196623:HIK196632 HSF196623:HSG196632 ICB196623:ICC196632 ILX196623:ILY196632 IVT196623:IVU196632 JFP196623:JFQ196632 JPL196623:JPM196632 JZH196623:JZI196632 KJD196623:KJE196632 KSZ196623:KTA196632 LCV196623:LCW196632 LMR196623:LMS196632 LWN196623:LWO196632 MGJ196623:MGK196632 MQF196623:MQG196632 NAB196623:NAC196632 NJX196623:NJY196632 NTT196623:NTU196632 ODP196623:ODQ196632 ONL196623:ONM196632 OXH196623:OXI196632 PHD196623:PHE196632 PQZ196623:PRA196632 QAV196623:QAW196632 QKR196623:QKS196632 QUN196623:QUO196632 REJ196623:REK196632 ROF196623:ROG196632 RYB196623:RYC196632 SHX196623:SHY196632 SRT196623:SRU196632 TBP196623:TBQ196632 TLL196623:TLM196632 TVH196623:TVI196632 UFD196623:UFE196632 UOZ196623:UPA196632 UYV196623:UYW196632 VIR196623:VIS196632 VSN196623:VSO196632 WCJ196623:WCK196632 WMF196623:WMG196632 WWB196623:WWC196632 T262159:U262168 JP262159:JQ262168 TL262159:TM262168 ADH262159:ADI262168 AND262159:ANE262168 AWZ262159:AXA262168 BGV262159:BGW262168 BQR262159:BQS262168 CAN262159:CAO262168 CKJ262159:CKK262168 CUF262159:CUG262168 DEB262159:DEC262168 DNX262159:DNY262168 DXT262159:DXU262168 EHP262159:EHQ262168 ERL262159:ERM262168 FBH262159:FBI262168 FLD262159:FLE262168 FUZ262159:FVA262168 GEV262159:GEW262168 GOR262159:GOS262168 GYN262159:GYO262168 HIJ262159:HIK262168 HSF262159:HSG262168 ICB262159:ICC262168 ILX262159:ILY262168 IVT262159:IVU262168 JFP262159:JFQ262168 JPL262159:JPM262168 JZH262159:JZI262168 KJD262159:KJE262168 KSZ262159:KTA262168 LCV262159:LCW262168 LMR262159:LMS262168 LWN262159:LWO262168 MGJ262159:MGK262168 MQF262159:MQG262168 NAB262159:NAC262168 NJX262159:NJY262168 NTT262159:NTU262168 ODP262159:ODQ262168 ONL262159:ONM262168 OXH262159:OXI262168 PHD262159:PHE262168 PQZ262159:PRA262168 QAV262159:QAW262168 QKR262159:QKS262168 QUN262159:QUO262168 REJ262159:REK262168 ROF262159:ROG262168 RYB262159:RYC262168 SHX262159:SHY262168 SRT262159:SRU262168 TBP262159:TBQ262168 TLL262159:TLM262168 TVH262159:TVI262168 UFD262159:UFE262168 UOZ262159:UPA262168 UYV262159:UYW262168 VIR262159:VIS262168 VSN262159:VSO262168 WCJ262159:WCK262168 WMF262159:WMG262168 WWB262159:WWC262168 T327695:U327704 JP327695:JQ327704 TL327695:TM327704 ADH327695:ADI327704 AND327695:ANE327704 AWZ327695:AXA327704 BGV327695:BGW327704 BQR327695:BQS327704 CAN327695:CAO327704 CKJ327695:CKK327704 CUF327695:CUG327704 DEB327695:DEC327704 DNX327695:DNY327704 DXT327695:DXU327704 EHP327695:EHQ327704 ERL327695:ERM327704 FBH327695:FBI327704 FLD327695:FLE327704 FUZ327695:FVA327704 GEV327695:GEW327704 GOR327695:GOS327704 GYN327695:GYO327704 HIJ327695:HIK327704 HSF327695:HSG327704 ICB327695:ICC327704 ILX327695:ILY327704 IVT327695:IVU327704 JFP327695:JFQ327704 JPL327695:JPM327704 JZH327695:JZI327704 KJD327695:KJE327704 KSZ327695:KTA327704 LCV327695:LCW327704 LMR327695:LMS327704 LWN327695:LWO327704 MGJ327695:MGK327704 MQF327695:MQG327704 NAB327695:NAC327704 NJX327695:NJY327704 NTT327695:NTU327704 ODP327695:ODQ327704 ONL327695:ONM327704 OXH327695:OXI327704 PHD327695:PHE327704 PQZ327695:PRA327704 QAV327695:QAW327704 QKR327695:QKS327704 QUN327695:QUO327704 REJ327695:REK327704 ROF327695:ROG327704 RYB327695:RYC327704 SHX327695:SHY327704 SRT327695:SRU327704 TBP327695:TBQ327704 TLL327695:TLM327704 TVH327695:TVI327704 UFD327695:UFE327704 UOZ327695:UPA327704 UYV327695:UYW327704 VIR327695:VIS327704 VSN327695:VSO327704 WCJ327695:WCK327704 WMF327695:WMG327704 WWB327695:WWC327704 T393231:U393240 JP393231:JQ393240 TL393231:TM393240 ADH393231:ADI393240 AND393231:ANE393240 AWZ393231:AXA393240 BGV393231:BGW393240 BQR393231:BQS393240 CAN393231:CAO393240 CKJ393231:CKK393240 CUF393231:CUG393240 DEB393231:DEC393240 DNX393231:DNY393240 DXT393231:DXU393240 EHP393231:EHQ393240 ERL393231:ERM393240 FBH393231:FBI393240 FLD393231:FLE393240 FUZ393231:FVA393240 GEV393231:GEW393240 GOR393231:GOS393240 GYN393231:GYO393240 HIJ393231:HIK393240 HSF393231:HSG393240 ICB393231:ICC393240 ILX393231:ILY393240 IVT393231:IVU393240 JFP393231:JFQ393240 JPL393231:JPM393240 JZH393231:JZI393240 KJD393231:KJE393240 KSZ393231:KTA393240 LCV393231:LCW393240 LMR393231:LMS393240 LWN393231:LWO393240 MGJ393231:MGK393240 MQF393231:MQG393240 NAB393231:NAC393240 NJX393231:NJY393240 NTT393231:NTU393240 ODP393231:ODQ393240 ONL393231:ONM393240 OXH393231:OXI393240 PHD393231:PHE393240 PQZ393231:PRA393240 QAV393231:QAW393240 QKR393231:QKS393240 QUN393231:QUO393240 REJ393231:REK393240 ROF393231:ROG393240 RYB393231:RYC393240 SHX393231:SHY393240 SRT393231:SRU393240 TBP393231:TBQ393240 TLL393231:TLM393240 TVH393231:TVI393240 UFD393231:UFE393240 UOZ393231:UPA393240 UYV393231:UYW393240 VIR393231:VIS393240 VSN393231:VSO393240 WCJ393231:WCK393240 WMF393231:WMG393240 WWB393231:WWC393240 T458767:U458776 JP458767:JQ458776 TL458767:TM458776 ADH458767:ADI458776 AND458767:ANE458776 AWZ458767:AXA458776 BGV458767:BGW458776 BQR458767:BQS458776 CAN458767:CAO458776 CKJ458767:CKK458776 CUF458767:CUG458776 DEB458767:DEC458776 DNX458767:DNY458776 DXT458767:DXU458776 EHP458767:EHQ458776 ERL458767:ERM458776 FBH458767:FBI458776 FLD458767:FLE458776 FUZ458767:FVA458776 GEV458767:GEW458776 GOR458767:GOS458776 GYN458767:GYO458776 HIJ458767:HIK458776 HSF458767:HSG458776 ICB458767:ICC458776 ILX458767:ILY458776 IVT458767:IVU458776 JFP458767:JFQ458776 JPL458767:JPM458776 JZH458767:JZI458776 KJD458767:KJE458776 KSZ458767:KTA458776 LCV458767:LCW458776 LMR458767:LMS458776 LWN458767:LWO458776 MGJ458767:MGK458776 MQF458767:MQG458776 NAB458767:NAC458776 NJX458767:NJY458776 NTT458767:NTU458776 ODP458767:ODQ458776 ONL458767:ONM458776 OXH458767:OXI458776 PHD458767:PHE458776 PQZ458767:PRA458776 QAV458767:QAW458776 QKR458767:QKS458776 QUN458767:QUO458776 REJ458767:REK458776 ROF458767:ROG458776 RYB458767:RYC458776 SHX458767:SHY458776 SRT458767:SRU458776 TBP458767:TBQ458776 TLL458767:TLM458776 TVH458767:TVI458776 UFD458767:UFE458776 UOZ458767:UPA458776 UYV458767:UYW458776 VIR458767:VIS458776 VSN458767:VSO458776 WCJ458767:WCK458776 WMF458767:WMG458776 WWB458767:WWC458776 T524303:U524312 JP524303:JQ524312 TL524303:TM524312 ADH524303:ADI524312 AND524303:ANE524312 AWZ524303:AXA524312 BGV524303:BGW524312 BQR524303:BQS524312 CAN524303:CAO524312 CKJ524303:CKK524312 CUF524303:CUG524312 DEB524303:DEC524312 DNX524303:DNY524312 DXT524303:DXU524312 EHP524303:EHQ524312 ERL524303:ERM524312 FBH524303:FBI524312 FLD524303:FLE524312 FUZ524303:FVA524312 GEV524303:GEW524312 GOR524303:GOS524312 GYN524303:GYO524312 HIJ524303:HIK524312 HSF524303:HSG524312 ICB524303:ICC524312 ILX524303:ILY524312 IVT524303:IVU524312 JFP524303:JFQ524312 JPL524303:JPM524312 JZH524303:JZI524312 KJD524303:KJE524312 KSZ524303:KTA524312 LCV524303:LCW524312 LMR524303:LMS524312 LWN524303:LWO524312 MGJ524303:MGK524312 MQF524303:MQG524312 NAB524303:NAC524312 NJX524303:NJY524312 NTT524303:NTU524312 ODP524303:ODQ524312 ONL524303:ONM524312 OXH524303:OXI524312 PHD524303:PHE524312 PQZ524303:PRA524312 QAV524303:QAW524312 QKR524303:QKS524312 QUN524303:QUO524312 REJ524303:REK524312 ROF524303:ROG524312 RYB524303:RYC524312 SHX524303:SHY524312 SRT524303:SRU524312 TBP524303:TBQ524312 TLL524303:TLM524312 TVH524303:TVI524312 UFD524303:UFE524312 UOZ524303:UPA524312 UYV524303:UYW524312 VIR524303:VIS524312 VSN524303:VSO524312 WCJ524303:WCK524312 WMF524303:WMG524312 WWB524303:WWC524312 T589839:U589848 JP589839:JQ589848 TL589839:TM589848 ADH589839:ADI589848 AND589839:ANE589848 AWZ589839:AXA589848 BGV589839:BGW589848 BQR589839:BQS589848 CAN589839:CAO589848 CKJ589839:CKK589848 CUF589839:CUG589848 DEB589839:DEC589848 DNX589839:DNY589848 DXT589839:DXU589848 EHP589839:EHQ589848 ERL589839:ERM589848 FBH589839:FBI589848 FLD589839:FLE589848 FUZ589839:FVA589848 GEV589839:GEW589848 GOR589839:GOS589848 GYN589839:GYO589848 HIJ589839:HIK589848 HSF589839:HSG589848 ICB589839:ICC589848 ILX589839:ILY589848 IVT589839:IVU589848 JFP589839:JFQ589848 JPL589839:JPM589848 JZH589839:JZI589848 KJD589839:KJE589848 KSZ589839:KTA589848 LCV589839:LCW589848 LMR589839:LMS589848 LWN589839:LWO589848 MGJ589839:MGK589848 MQF589839:MQG589848 NAB589839:NAC589848 NJX589839:NJY589848 NTT589839:NTU589848 ODP589839:ODQ589848 ONL589839:ONM589848 OXH589839:OXI589848 PHD589839:PHE589848 PQZ589839:PRA589848 QAV589839:QAW589848 QKR589839:QKS589848 QUN589839:QUO589848 REJ589839:REK589848 ROF589839:ROG589848 RYB589839:RYC589848 SHX589839:SHY589848 SRT589839:SRU589848 TBP589839:TBQ589848 TLL589839:TLM589848 TVH589839:TVI589848 UFD589839:UFE589848 UOZ589839:UPA589848 UYV589839:UYW589848 VIR589839:VIS589848 VSN589839:VSO589848 WCJ589839:WCK589848 WMF589839:WMG589848 WWB589839:WWC589848 T655375:U655384 JP655375:JQ655384 TL655375:TM655384 ADH655375:ADI655384 AND655375:ANE655384 AWZ655375:AXA655384 BGV655375:BGW655384 BQR655375:BQS655384 CAN655375:CAO655384 CKJ655375:CKK655384 CUF655375:CUG655384 DEB655375:DEC655384 DNX655375:DNY655384 DXT655375:DXU655384 EHP655375:EHQ655384 ERL655375:ERM655384 FBH655375:FBI655384 FLD655375:FLE655384 FUZ655375:FVA655384 GEV655375:GEW655384 GOR655375:GOS655384 GYN655375:GYO655384 HIJ655375:HIK655384 HSF655375:HSG655384 ICB655375:ICC655384 ILX655375:ILY655384 IVT655375:IVU655384 JFP655375:JFQ655384 JPL655375:JPM655384 JZH655375:JZI655384 KJD655375:KJE655384 KSZ655375:KTA655384 LCV655375:LCW655384 LMR655375:LMS655384 LWN655375:LWO655384 MGJ655375:MGK655384 MQF655375:MQG655384 NAB655375:NAC655384 NJX655375:NJY655384 NTT655375:NTU655384 ODP655375:ODQ655384 ONL655375:ONM655384 OXH655375:OXI655384 PHD655375:PHE655384 PQZ655375:PRA655384 QAV655375:QAW655384 QKR655375:QKS655384 QUN655375:QUO655384 REJ655375:REK655384 ROF655375:ROG655384 RYB655375:RYC655384 SHX655375:SHY655384 SRT655375:SRU655384 TBP655375:TBQ655384 TLL655375:TLM655384 TVH655375:TVI655384 UFD655375:UFE655384 UOZ655375:UPA655384 UYV655375:UYW655384 VIR655375:VIS655384 VSN655375:VSO655384 WCJ655375:WCK655384 WMF655375:WMG655384 WWB655375:WWC655384 T720911:U720920 JP720911:JQ720920 TL720911:TM720920 ADH720911:ADI720920 AND720911:ANE720920 AWZ720911:AXA720920 BGV720911:BGW720920 BQR720911:BQS720920 CAN720911:CAO720920 CKJ720911:CKK720920 CUF720911:CUG720920 DEB720911:DEC720920 DNX720911:DNY720920 DXT720911:DXU720920 EHP720911:EHQ720920 ERL720911:ERM720920 FBH720911:FBI720920 FLD720911:FLE720920 FUZ720911:FVA720920 GEV720911:GEW720920 GOR720911:GOS720920 GYN720911:GYO720920 HIJ720911:HIK720920 HSF720911:HSG720920 ICB720911:ICC720920 ILX720911:ILY720920 IVT720911:IVU720920 JFP720911:JFQ720920 JPL720911:JPM720920 JZH720911:JZI720920 KJD720911:KJE720920 KSZ720911:KTA720920 LCV720911:LCW720920 LMR720911:LMS720920 LWN720911:LWO720920 MGJ720911:MGK720920 MQF720911:MQG720920 NAB720911:NAC720920 NJX720911:NJY720920 NTT720911:NTU720920 ODP720911:ODQ720920 ONL720911:ONM720920 OXH720911:OXI720920 PHD720911:PHE720920 PQZ720911:PRA720920 QAV720911:QAW720920 QKR720911:QKS720920 QUN720911:QUO720920 REJ720911:REK720920 ROF720911:ROG720920 RYB720911:RYC720920 SHX720911:SHY720920 SRT720911:SRU720920 TBP720911:TBQ720920 TLL720911:TLM720920 TVH720911:TVI720920 UFD720911:UFE720920 UOZ720911:UPA720920 UYV720911:UYW720920 VIR720911:VIS720920 VSN720911:VSO720920 WCJ720911:WCK720920 WMF720911:WMG720920 WWB720911:WWC720920 T786447:U786456 JP786447:JQ786456 TL786447:TM786456 ADH786447:ADI786456 AND786447:ANE786456 AWZ786447:AXA786456 BGV786447:BGW786456 BQR786447:BQS786456 CAN786447:CAO786456 CKJ786447:CKK786456 CUF786447:CUG786456 DEB786447:DEC786456 DNX786447:DNY786456 DXT786447:DXU786456 EHP786447:EHQ786456 ERL786447:ERM786456 FBH786447:FBI786456 FLD786447:FLE786456 FUZ786447:FVA786456 GEV786447:GEW786456 GOR786447:GOS786456 GYN786447:GYO786456 HIJ786447:HIK786456 HSF786447:HSG786456 ICB786447:ICC786456 ILX786447:ILY786456 IVT786447:IVU786456 JFP786447:JFQ786456 JPL786447:JPM786456 JZH786447:JZI786456 KJD786447:KJE786456 KSZ786447:KTA786456 LCV786447:LCW786456 LMR786447:LMS786456 LWN786447:LWO786456 MGJ786447:MGK786456 MQF786447:MQG786456 NAB786447:NAC786456 NJX786447:NJY786456 NTT786447:NTU786456 ODP786447:ODQ786456 ONL786447:ONM786456 OXH786447:OXI786456 PHD786447:PHE786456 PQZ786447:PRA786456 QAV786447:QAW786456 QKR786447:QKS786456 QUN786447:QUO786456 REJ786447:REK786456 ROF786447:ROG786456 RYB786447:RYC786456 SHX786447:SHY786456 SRT786447:SRU786456 TBP786447:TBQ786456 TLL786447:TLM786456 TVH786447:TVI786456 UFD786447:UFE786456 UOZ786447:UPA786456 UYV786447:UYW786456 VIR786447:VIS786456 VSN786447:VSO786456 WCJ786447:WCK786456 WMF786447:WMG786456 WWB786447:WWC786456 T851983:U851992 JP851983:JQ851992 TL851983:TM851992 ADH851983:ADI851992 AND851983:ANE851992 AWZ851983:AXA851992 BGV851983:BGW851992 BQR851983:BQS851992 CAN851983:CAO851992 CKJ851983:CKK851992 CUF851983:CUG851992 DEB851983:DEC851992 DNX851983:DNY851992 DXT851983:DXU851992 EHP851983:EHQ851992 ERL851983:ERM851992 FBH851983:FBI851992 FLD851983:FLE851992 FUZ851983:FVA851992 GEV851983:GEW851992 GOR851983:GOS851992 GYN851983:GYO851992 HIJ851983:HIK851992 HSF851983:HSG851992 ICB851983:ICC851992 ILX851983:ILY851992 IVT851983:IVU851992 JFP851983:JFQ851992 JPL851983:JPM851992 JZH851983:JZI851992 KJD851983:KJE851992 KSZ851983:KTA851992 LCV851983:LCW851992 LMR851983:LMS851992 LWN851983:LWO851992 MGJ851983:MGK851992 MQF851983:MQG851992 NAB851983:NAC851992 NJX851983:NJY851992 NTT851983:NTU851992 ODP851983:ODQ851992 ONL851983:ONM851992 OXH851983:OXI851992 PHD851983:PHE851992 PQZ851983:PRA851992 QAV851983:QAW851992 QKR851983:QKS851992 QUN851983:QUO851992 REJ851983:REK851992 ROF851983:ROG851992 RYB851983:RYC851992 SHX851983:SHY851992 SRT851983:SRU851992 TBP851983:TBQ851992 TLL851983:TLM851992 TVH851983:TVI851992 UFD851983:UFE851992 UOZ851983:UPA851992 UYV851983:UYW851992 VIR851983:VIS851992 VSN851983:VSO851992 WCJ851983:WCK851992 WMF851983:WMG851992 WWB851983:WWC851992 T917519:U917528 JP917519:JQ917528 TL917519:TM917528 ADH917519:ADI917528 AND917519:ANE917528 AWZ917519:AXA917528 BGV917519:BGW917528 BQR917519:BQS917528 CAN917519:CAO917528 CKJ917519:CKK917528 CUF917519:CUG917528 DEB917519:DEC917528 DNX917519:DNY917528 DXT917519:DXU917528 EHP917519:EHQ917528 ERL917519:ERM917528 FBH917519:FBI917528 FLD917519:FLE917528 FUZ917519:FVA917528 GEV917519:GEW917528 GOR917519:GOS917528 GYN917519:GYO917528 HIJ917519:HIK917528 HSF917519:HSG917528 ICB917519:ICC917528 ILX917519:ILY917528 IVT917519:IVU917528 JFP917519:JFQ917528 JPL917519:JPM917528 JZH917519:JZI917528 KJD917519:KJE917528 KSZ917519:KTA917528 LCV917519:LCW917528 LMR917519:LMS917528 LWN917519:LWO917528 MGJ917519:MGK917528 MQF917519:MQG917528 NAB917519:NAC917528 NJX917519:NJY917528 NTT917519:NTU917528 ODP917519:ODQ917528 ONL917519:ONM917528 OXH917519:OXI917528 PHD917519:PHE917528 PQZ917519:PRA917528 QAV917519:QAW917528 QKR917519:QKS917528 QUN917519:QUO917528 REJ917519:REK917528 ROF917519:ROG917528 RYB917519:RYC917528 SHX917519:SHY917528 SRT917519:SRU917528 TBP917519:TBQ917528 TLL917519:TLM917528 TVH917519:TVI917528 UFD917519:UFE917528 UOZ917519:UPA917528 UYV917519:UYW917528 VIR917519:VIS917528 VSN917519:VSO917528 WCJ917519:WCK917528 WMF917519:WMG917528 WWB917519:WWC917528 T983055:U983064 JP983055:JQ983064 TL983055:TM983064 ADH983055:ADI983064 AND983055:ANE983064 AWZ983055:AXA983064 BGV983055:BGW983064 BQR983055:BQS983064 CAN983055:CAO983064 CKJ983055:CKK983064 CUF983055:CUG983064 DEB983055:DEC983064 DNX983055:DNY983064 DXT983055:DXU983064 EHP983055:EHQ983064 ERL983055:ERM983064 FBH983055:FBI983064 FLD983055:FLE983064 FUZ983055:FVA983064 GEV983055:GEW983064 GOR983055:GOS983064 GYN983055:GYO983064 HIJ983055:HIK983064 HSF983055:HSG983064 ICB983055:ICC983064 ILX983055:ILY983064 IVT983055:IVU983064 JFP983055:JFQ983064 JPL983055:JPM983064 JZH983055:JZI983064 KJD983055:KJE983064 KSZ983055:KTA983064 LCV983055:LCW983064 LMR983055:LMS983064 LWN983055:LWO983064 MGJ983055:MGK983064 MQF983055:MQG983064 NAB983055:NAC983064 NJX983055:NJY983064 NTT983055:NTU983064 ODP983055:ODQ983064 ONL983055:ONM983064 OXH983055:OXI983064 PHD983055:PHE983064 PQZ983055:PRA983064 QAV983055:QAW983064 QKR983055:QKS983064 QUN983055:QUO983064 REJ983055:REK983064 ROF983055:ROG983064 RYB983055:RYC983064 SHX983055:SHY983064 SRT983055:SRU983064 TBP983055:TBQ983064 TLL983055:TLM983064 TVH983055:TVI983064 UFD983055:UFE983064 UOZ983055:UPA983064 UYV983055:UYW983064 VIR983055:VIS983064 VSN983055:VSO983064 WCJ983055:WCK983064 WMF983055:WMG983064 WWB983055:WWC983064" xr:uid="{00000000-0002-0000-0600-000002000000}">
      <formula1>0</formula1>
    </dataValidation>
    <dataValidation type="list" allowBlank="1" showInputMessage="1" showErrorMessage="1" sqref="W10 JS10 TO10 ADK10 ANG10 AXC10 BGY10 BQU10 CAQ10 CKM10 CUI10 DEE10 DOA10 DXW10 EHS10 ERO10 FBK10 FLG10 FVC10 GEY10 GOU10 GYQ10 HIM10 HSI10 ICE10 IMA10 IVW10 JFS10 JPO10 JZK10 KJG10 KTC10 LCY10 LMU10 LWQ10 MGM10 MQI10 NAE10 NKA10 NTW10 ODS10 ONO10 OXK10 PHG10 PRC10 QAY10 QKU10 QUQ10 REM10 ROI10 RYE10 SIA10 SRW10 TBS10 TLO10 TVK10 UFG10 UPC10 UYY10 VIU10 VSQ10 WCM10 WMI10 WWE10 W65546 JS65546 TO65546 ADK65546 ANG65546 AXC65546 BGY65546 BQU65546 CAQ65546 CKM65546 CUI65546 DEE65546 DOA65546 DXW65546 EHS65546 ERO65546 FBK65546 FLG65546 FVC65546 GEY65546 GOU65546 GYQ65546 HIM65546 HSI65546 ICE65546 IMA65546 IVW65546 JFS65546 JPO65546 JZK65546 KJG65546 KTC65546 LCY65546 LMU65546 LWQ65546 MGM65546 MQI65546 NAE65546 NKA65546 NTW65546 ODS65546 ONO65546 OXK65546 PHG65546 PRC65546 QAY65546 QKU65546 QUQ65546 REM65546 ROI65546 RYE65546 SIA65546 SRW65546 TBS65546 TLO65546 TVK65546 UFG65546 UPC65546 UYY65546 VIU65546 VSQ65546 WCM65546 WMI65546 WWE65546 W131082 JS131082 TO131082 ADK131082 ANG131082 AXC131082 BGY131082 BQU131082 CAQ131082 CKM131082 CUI131082 DEE131082 DOA131082 DXW131082 EHS131082 ERO131082 FBK131082 FLG131082 FVC131082 GEY131082 GOU131082 GYQ131082 HIM131082 HSI131082 ICE131082 IMA131082 IVW131082 JFS131082 JPO131082 JZK131082 KJG131082 KTC131082 LCY131082 LMU131082 LWQ131082 MGM131082 MQI131082 NAE131082 NKA131082 NTW131082 ODS131082 ONO131082 OXK131082 PHG131082 PRC131082 QAY131082 QKU131082 QUQ131082 REM131082 ROI131082 RYE131082 SIA131082 SRW131082 TBS131082 TLO131082 TVK131082 UFG131082 UPC131082 UYY131082 VIU131082 VSQ131082 WCM131082 WMI131082 WWE131082 W196618 JS196618 TO196618 ADK196618 ANG196618 AXC196618 BGY196618 BQU196618 CAQ196618 CKM196618 CUI196618 DEE196618 DOA196618 DXW196618 EHS196618 ERO196618 FBK196618 FLG196618 FVC196618 GEY196618 GOU196618 GYQ196618 HIM196618 HSI196618 ICE196618 IMA196618 IVW196618 JFS196618 JPO196618 JZK196618 KJG196618 KTC196618 LCY196618 LMU196618 LWQ196618 MGM196618 MQI196618 NAE196618 NKA196618 NTW196618 ODS196618 ONO196618 OXK196618 PHG196618 PRC196618 QAY196618 QKU196618 QUQ196618 REM196618 ROI196618 RYE196618 SIA196618 SRW196618 TBS196618 TLO196618 TVK196618 UFG196618 UPC196618 UYY196618 VIU196618 VSQ196618 WCM196618 WMI196618 WWE196618 W262154 JS262154 TO262154 ADK262154 ANG262154 AXC262154 BGY262154 BQU262154 CAQ262154 CKM262154 CUI262154 DEE262154 DOA262154 DXW262154 EHS262154 ERO262154 FBK262154 FLG262154 FVC262154 GEY262154 GOU262154 GYQ262154 HIM262154 HSI262154 ICE262154 IMA262154 IVW262154 JFS262154 JPO262154 JZK262154 KJG262154 KTC262154 LCY262154 LMU262154 LWQ262154 MGM262154 MQI262154 NAE262154 NKA262154 NTW262154 ODS262154 ONO262154 OXK262154 PHG262154 PRC262154 QAY262154 QKU262154 QUQ262154 REM262154 ROI262154 RYE262154 SIA262154 SRW262154 TBS262154 TLO262154 TVK262154 UFG262154 UPC262154 UYY262154 VIU262154 VSQ262154 WCM262154 WMI262154 WWE262154 W327690 JS327690 TO327690 ADK327690 ANG327690 AXC327690 BGY327690 BQU327690 CAQ327690 CKM327690 CUI327690 DEE327690 DOA327690 DXW327690 EHS327690 ERO327690 FBK327690 FLG327690 FVC327690 GEY327690 GOU327690 GYQ327690 HIM327690 HSI327690 ICE327690 IMA327690 IVW327690 JFS327690 JPO327690 JZK327690 KJG327690 KTC327690 LCY327690 LMU327690 LWQ327690 MGM327690 MQI327690 NAE327690 NKA327690 NTW327690 ODS327690 ONO327690 OXK327690 PHG327690 PRC327690 QAY327690 QKU327690 QUQ327690 REM327690 ROI327690 RYE327690 SIA327690 SRW327690 TBS327690 TLO327690 TVK327690 UFG327690 UPC327690 UYY327690 VIU327690 VSQ327690 WCM327690 WMI327690 WWE327690 W393226 JS393226 TO393226 ADK393226 ANG393226 AXC393226 BGY393226 BQU393226 CAQ393226 CKM393226 CUI393226 DEE393226 DOA393226 DXW393226 EHS393226 ERO393226 FBK393226 FLG393226 FVC393226 GEY393226 GOU393226 GYQ393226 HIM393226 HSI393226 ICE393226 IMA393226 IVW393226 JFS393226 JPO393226 JZK393226 KJG393226 KTC393226 LCY393226 LMU393226 LWQ393226 MGM393226 MQI393226 NAE393226 NKA393226 NTW393226 ODS393226 ONO393226 OXK393226 PHG393226 PRC393226 QAY393226 QKU393226 QUQ393226 REM393226 ROI393226 RYE393226 SIA393226 SRW393226 TBS393226 TLO393226 TVK393226 UFG393226 UPC393226 UYY393226 VIU393226 VSQ393226 WCM393226 WMI393226 WWE393226 W458762 JS458762 TO458762 ADK458762 ANG458762 AXC458762 BGY458762 BQU458762 CAQ458762 CKM458762 CUI458762 DEE458762 DOA458762 DXW458762 EHS458762 ERO458762 FBK458762 FLG458762 FVC458762 GEY458762 GOU458762 GYQ458762 HIM458762 HSI458762 ICE458762 IMA458762 IVW458762 JFS458762 JPO458762 JZK458762 KJG458762 KTC458762 LCY458762 LMU458762 LWQ458762 MGM458762 MQI458762 NAE458762 NKA458762 NTW458762 ODS458762 ONO458762 OXK458762 PHG458762 PRC458762 QAY458762 QKU458762 QUQ458762 REM458762 ROI458762 RYE458762 SIA458762 SRW458762 TBS458762 TLO458762 TVK458762 UFG458762 UPC458762 UYY458762 VIU458762 VSQ458762 WCM458762 WMI458762 WWE458762 W524298 JS524298 TO524298 ADK524298 ANG524298 AXC524298 BGY524298 BQU524298 CAQ524298 CKM524298 CUI524298 DEE524298 DOA524298 DXW524298 EHS524298 ERO524298 FBK524298 FLG524298 FVC524298 GEY524298 GOU524298 GYQ524298 HIM524298 HSI524298 ICE524298 IMA524298 IVW524298 JFS524298 JPO524298 JZK524298 KJG524298 KTC524298 LCY524298 LMU524298 LWQ524298 MGM524298 MQI524298 NAE524298 NKA524298 NTW524298 ODS524298 ONO524298 OXK524298 PHG524298 PRC524298 QAY524298 QKU524298 QUQ524298 REM524298 ROI524298 RYE524298 SIA524298 SRW524298 TBS524298 TLO524298 TVK524298 UFG524298 UPC524298 UYY524298 VIU524298 VSQ524298 WCM524298 WMI524298 WWE524298 W589834 JS589834 TO589834 ADK589834 ANG589834 AXC589834 BGY589834 BQU589834 CAQ589834 CKM589834 CUI589834 DEE589834 DOA589834 DXW589834 EHS589834 ERO589834 FBK589834 FLG589834 FVC589834 GEY589834 GOU589834 GYQ589834 HIM589834 HSI589834 ICE589834 IMA589834 IVW589834 JFS589834 JPO589834 JZK589834 KJG589834 KTC589834 LCY589834 LMU589834 LWQ589834 MGM589834 MQI589834 NAE589834 NKA589834 NTW589834 ODS589834 ONO589834 OXK589834 PHG589834 PRC589834 QAY589834 QKU589834 QUQ589834 REM589834 ROI589834 RYE589834 SIA589834 SRW589834 TBS589834 TLO589834 TVK589834 UFG589834 UPC589834 UYY589834 VIU589834 VSQ589834 WCM589834 WMI589834 WWE589834 W655370 JS655370 TO655370 ADK655370 ANG655370 AXC655370 BGY655370 BQU655370 CAQ655370 CKM655370 CUI655370 DEE655370 DOA655370 DXW655370 EHS655370 ERO655370 FBK655370 FLG655370 FVC655370 GEY655370 GOU655370 GYQ655370 HIM655370 HSI655370 ICE655370 IMA655370 IVW655370 JFS655370 JPO655370 JZK655370 KJG655370 KTC655370 LCY655370 LMU655370 LWQ655370 MGM655370 MQI655370 NAE655370 NKA655370 NTW655370 ODS655370 ONO655370 OXK655370 PHG655370 PRC655370 QAY655370 QKU655370 QUQ655370 REM655370 ROI655370 RYE655370 SIA655370 SRW655370 TBS655370 TLO655370 TVK655370 UFG655370 UPC655370 UYY655370 VIU655370 VSQ655370 WCM655370 WMI655370 WWE655370 W720906 JS720906 TO720906 ADK720906 ANG720906 AXC720906 BGY720906 BQU720906 CAQ720906 CKM720906 CUI720906 DEE720906 DOA720906 DXW720906 EHS720906 ERO720906 FBK720906 FLG720906 FVC720906 GEY720906 GOU720906 GYQ720906 HIM720906 HSI720906 ICE720906 IMA720906 IVW720906 JFS720906 JPO720906 JZK720906 KJG720906 KTC720906 LCY720906 LMU720906 LWQ720906 MGM720906 MQI720906 NAE720906 NKA720906 NTW720906 ODS720906 ONO720906 OXK720906 PHG720906 PRC720906 QAY720906 QKU720906 QUQ720906 REM720906 ROI720906 RYE720906 SIA720906 SRW720906 TBS720906 TLO720906 TVK720906 UFG720906 UPC720906 UYY720906 VIU720906 VSQ720906 WCM720906 WMI720906 WWE720906 W786442 JS786442 TO786442 ADK786442 ANG786442 AXC786442 BGY786442 BQU786442 CAQ786442 CKM786442 CUI786442 DEE786442 DOA786442 DXW786442 EHS786442 ERO786442 FBK786442 FLG786442 FVC786442 GEY786442 GOU786442 GYQ786442 HIM786442 HSI786442 ICE786442 IMA786442 IVW786442 JFS786442 JPO786442 JZK786442 KJG786442 KTC786442 LCY786442 LMU786442 LWQ786442 MGM786442 MQI786442 NAE786442 NKA786442 NTW786442 ODS786442 ONO786442 OXK786442 PHG786442 PRC786442 QAY786442 QKU786442 QUQ786442 REM786442 ROI786442 RYE786442 SIA786442 SRW786442 TBS786442 TLO786442 TVK786442 UFG786442 UPC786442 UYY786442 VIU786442 VSQ786442 WCM786442 WMI786442 WWE786442 W851978 JS851978 TO851978 ADK851978 ANG851978 AXC851978 BGY851978 BQU851978 CAQ851978 CKM851978 CUI851978 DEE851978 DOA851978 DXW851978 EHS851978 ERO851978 FBK851978 FLG851978 FVC851978 GEY851978 GOU851978 GYQ851978 HIM851978 HSI851978 ICE851978 IMA851978 IVW851978 JFS851978 JPO851978 JZK851978 KJG851978 KTC851978 LCY851978 LMU851978 LWQ851978 MGM851978 MQI851978 NAE851978 NKA851978 NTW851978 ODS851978 ONO851978 OXK851978 PHG851978 PRC851978 QAY851978 QKU851978 QUQ851978 REM851978 ROI851978 RYE851978 SIA851978 SRW851978 TBS851978 TLO851978 TVK851978 UFG851978 UPC851978 UYY851978 VIU851978 VSQ851978 WCM851978 WMI851978 WWE851978 W917514 JS917514 TO917514 ADK917514 ANG917514 AXC917514 BGY917514 BQU917514 CAQ917514 CKM917514 CUI917514 DEE917514 DOA917514 DXW917514 EHS917514 ERO917514 FBK917514 FLG917514 FVC917514 GEY917514 GOU917514 GYQ917514 HIM917514 HSI917514 ICE917514 IMA917514 IVW917514 JFS917514 JPO917514 JZK917514 KJG917514 KTC917514 LCY917514 LMU917514 LWQ917514 MGM917514 MQI917514 NAE917514 NKA917514 NTW917514 ODS917514 ONO917514 OXK917514 PHG917514 PRC917514 QAY917514 QKU917514 QUQ917514 REM917514 ROI917514 RYE917514 SIA917514 SRW917514 TBS917514 TLO917514 TVK917514 UFG917514 UPC917514 UYY917514 VIU917514 VSQ917514 WCM917514 WMI917514 WWE917514 W983050 JS983050 TO983050 ADK983050 ANG983050 AXC983050 BGY983050 BQU983050 CAQ983050 CKM983050 CUI983050 DEE983050 DOA983050 DXW983050 EHS983050 ERO983050 FBK983050 FLG983050 FVC983050 GEY983050 GOU983050 GYQ983050 HIM983050 HSI983050 ICE983050 IMA983050 IVW983050 JFS983050 JPO983050 JZK983050 KJG983050 KTC983050 LCY983050 LMU983050 LWQ983050 MGM983050 MQI983050 NAE983050 NKA983050 NTW983050 ODS983050 ONO983050 OXK983050 PHG983050 PRC983050 QAY983050 QKU983050 QUQ983050 REM983050 ROI983050 RYE983050 SIA983050 SRW983050 TBS983050 TLO983050 TVK983050 UFG983050 UPC983050 UYY983050 VIU983050 VSQ983050 WCM983050 WMI983050 WWE983050" xr:uid="{00000000-0002-0000-0600-000003000000}">
      <formula1>"NORMAL,RECTIFICATIVA,D,C,AJUSTES/ESTIMACIÓN,RECURSO RECONSIDERACIÓN,RECURSO CONTENCIOSO,MULTAS,PAGO A CUENTA"</formula1>
    </dataValidation>
  </dataValidations>
  <pageMargins left="0.26" right="0" top="0.38" bottom="0.18" header="0" footer="0"/>
  <pageSetup scale="59" orientation="portrait" r:id="rId1"/>
  <drawing r:id="rId2"/>
  <extLst>
    <ext xmlns:x14="http://schemas.microsoft.com/office/spreadsheetml/2009/9/main" uri="{CCE6A557-97BC-4b89-ADB6-D9C93CAAB3DF}">
      <x14:dataValidations xmlns:xm="http://schemas.microsoft.com/office/excel/2006/main" count="2">
        <x14:dataValidation type="decimal" operator="greaterThanOrEqual" allowBlank="1" showInputMessage="1" showErrorMessage="1" xr:uid="{00000000-0002-0000-0600-000004000000}">
          <x14:formula1>
            <xm:f>0</xm:f>
          </x14:formula1>
          <xm:sqref>W28:X34 JS28:JT34 TO28:TP34 ADK28:ADL34 ANG28:ANH34 AXC28:AXD34 BGY28:BGZ34 BQU28:BQV34 CAQ28:CAR34 CKM28:CKN34 CUI28:CUJ34 DEE28:DEF34 DOA28:DOB34 DXW28:DXX34 EHS28:EHT34 ERO28:ERP34 FBK28:FBL34 FLG28:FLH34 FVC28:FVD34 GEY28:GEZ34 GOU28:GOV34 GYQ28:GYR34 HIM28:HIN34 HSI28:HSJ34 ICE28:ICF34 IMA28:IMB34 IVW28:IVX34 JFS28:JFT34 JPO28:JPP34 JZK28:JZL34 KJG28:KJH34 KTC28:KTD34 LCY28:LCZ34 LMU28:LMV34 LWQ28:LWR34 MGM28:MGN34 MQI28:MQJ34 NAE28:NAF34 NKA28:NKB34 NTW28:NTX34 ODS28:ODT34 ONO28:ONP34 OXK28:OXL34 PHG28:PHH34 PRC28:PRD34 QAY28:QAZ34 QKU28:QKV34 QUQ28:QUR34 REM28:REN34 ROI28:ROJ34 RYE28:RYF34 SIA28:SIB34 SRW28:SRX34 TBS28:TBT34 TLO28:TLP34 TVK28:TVL34 UFG28:UFH34 UPC28:UPD34 UYY28:UYZ34 VIU28:VIV34 VSQ28:VSR34 WCM28:WCN34 WMI28:WMJ34 WWE28:WWF34 W65564:X65570 JS65564:JT65570 TO65564:TP65570 ADK65564:ADL65570 ANG65564:ANH65570 AXC65564:AXD65570 BGY65564:BGZ65570 BQU65564:BQV65570 CAQ65564:CAR65570 CKM65564:CKN65570 CUI65564:CUJ65570 DEE65564:DEF65570 DOA65564:DOB65570 DXW65564:DXX65570 EHS65564:EHT65570 ERO65564:ERP65570 FBK65564:FBL65570 FLG65564:FLH65570 FVC65564:FVD65570 GEY65564:GEZ65570 GOU65564:GOV65570 GYQ65564:GYR65570 HIM65564:HIN65570 HSI65564:HSJ65570 ICE65564:ICF65570 IMA65564:IMB65570 IVW65564:IVX65570 JFS65564:JFT65570 JPO65564:JPP65570 JZK65564:JZL65570 KJG65564:KJH65570 KTC65564:KTD65570 LCY65564:LCZ65570 LMU65564:LMV65570 LWQ65564:LWR65570 MGM65564:MGN65570 MQI65564:MQJ65570 NAE65564:NAF65570 NKA65564:NKB65570 NTW65564:NTX65570 ODS65564:ODT65570 ONO65564:ONP65570 OXK65564:OXL65570 PHG65564:PHH65570 PRC65564:PRD65570 QAY65564:QAZ65570 QKU65564:QKV65570 QUQ65564:QUR65570 REM65564:REN65570 ROI65564:ROJ65570 RYE65564:RYF65570 SIA65564:SIB65570 SRW65564:SRX65570 TBS65564:TBT65570 TLO65564:TLP65570 TVK65564:TVL65570 UFG65564:UFH65570 UPC65564:UPD65570 UYY65564:UYZ65570 VIU65564:VIV65570 VSQ65564:VSR65570 WCM65564:WCN65570 WMI65564:WMJ65570 WWE65564:WWF65570 W131100:X131106 JS131100:JT131106 TO131100:TP131106 ADK131100:ADL131106 ANG131100:ANH131106 AXC131100:AXD131106 BGY131100:BGZ131106 BQU131100:BQV131106 CAQ131100:CAR131106 CKM131100:CKN131106 CUI131100:CUJ131106 DEE131100:DEF131106 DOA131100:DOB131106 DXW131100:DXX131106 EHS131100:EHT131106 ERO131100:ERP131106 FBK131100:FBL131106 FLG131100:FLH131106 FVC131100:FVD131106 GEY131100:GEZ131106 GOU131100:GOV131106 GYQ131100:GYR131106 HIM131100:HIN131106 HSI131100:HSJ131106 ICE131100:ICF131106 IMA131100:IMB131106 IVW131100:IVX131106 JFS131100:JFT131106 JPO131100:JPP131106 JZK131100:JZL131106 KJG131100:KJH131106 KTC131100:KTD131106 LCY131100:LCZ131106 LMU131100:LMV131106 LWQ131100:LWR131106 MGM131100:MGN131106 MQI131100:MQJ131106 NAE131100:NAF131106 NKA131100:NKB131106 NTW131100:NTX131106 ODS131100:ODT131106 ONO131100:ONP131106 OXK131100:OXL131106 PHG131100:PHH131106 PRC131100:PRD131106 QAY131100:QAZ131106 QKU131100:QKV131106 QUQ131100:QUR131106 REM131100:REN131106 ROI131100:ROJ131106 RYE131100:RYF131106 SIA131100:SIB131106 SRW131100:SRX131106 TBS131100:TBT131106 TLO131100:TLP131106 TVK131100:TVL131106 UFG131100:UFH131106 UPC131100:UPD131106 UYY131100:UYZ131106 VIU131100:VIV131106 VSQ131100:VSR131106 WCM131100:WCN131106 WMI131100:WMJ131106 WWE131100:WWF131106 W196636:X196642 JS196636:JT196642 TO196636:TP196642 ADK196636:ADL196642 ANG196636:ANH196642 AXC196636:AXD196642 BGY196636:BGZ196642 BQU196636:BQV196642 CAQ196636:CAR196642 CKM196636:CKN196642 CUI196636:CUJ196642 DEE196636:DEF196642 DOA196636:DOB196642 DXW196636:DXX196642 EHS196636:EHT196642 ERO196636:ERP196642 FBK196636:FBL196642 FLG196636:FLH196642 FVC196636:FVD196642 GEY196636:GEZ196642 GOU196636:GOV196642 GYQ196636:GYR196642 HIM196636:HIN196642 HSI196636:HSJ196642 ICE196636:ICF196642 IMA196636:IMB196642 IVW196636:IVX196642 JFS196636:JFT196642 JPO196636:JPP196642 JZK196636:JZL196642 KJG196636:KJH196642 KTC196636:KTD196642 LCY196636:LCZ196642 LMU196636:LMV196642 LWQ196636:LWR196642 MGM196636:MGN196642 MQI196636:MQJ196642 NAE196636:NAF196642 NKA196636:NKB196642 NTW196636:NTX196642 ODS196636:ODT196642 ONO196636:ONP196642 OXK196636:OXL196642 PHG196636:PHH196642 PRC196636:PRD196642 QAY196636:QAZ196642 QKU196636:QKV196642 QUQ196636:QUR196642 REM196636:REN196642 ROI196636:ROJ196642 RYE196636:RYF196642 SIA196636:SIB196642 SRW196636:SRX196642 TBS196636:TBT196642 TLO196636:TLP196642 TVK196636:TVL196642 UFG196636:UFH196642 UPC196636:UPD196642 UYY196636:UYZ196642 VIU196636:VIV196642 VSQ196636:VSR196642 WCM196636:WCN196642 WMI196636:WMJ196642 WWE196636:WWF196642 W262172:X262178 JS262172:JT262178 TO262172:TP262178 ADK262172:ADL262178 ANG262172:ANH262178 AXC262172:AXD262178 BGY262172:BGZ262178 BQU262172:BQV262178 CAQ262172:CAR262178 CKM262172:CKN262178 CUI262172:CUJ262178 DEE262172:DEF262178 DOA262172:DOB262178 DXW262172:DXX262178 EHS262172:EHT262178 ERO262172:ERP262178 FBK262172:FBL262178 FLG262172:FLH262178 FVC262172:FVD262178 GEY262172:GEZ262178 GOU262172:GOV262178 GYQ262172:GYR262178 HIM262172:HIN262178 HSI262172:HSJ262178 ICE262172:ICF262178 IMA262172:IMB262178 IVW262172:IVX262178 JFS262172:JFT262178 JPO262172:JPP262178 JZK262172:JZL262178 KJG262172:KJH262178 KTC262172:KTD262178 LCY262172:LCZ262178 LMU262172:LMV262178 LWQ262172:LWR262178 MGM262172:MGN262178 MQI262172:MQJ262178 NAE262172:NAF262178 NKA262172:NKB262178 NTW262172:NTX262178 ODS262172:ODT262178 ONO262172:ONP262178 OXK262172:OXL262178 PHG262172:PHH262178 PRC262172:PRD262178 QAY262172:QAZ262178 QKU262172:QKV262178 QUQ262172:QUR262178 REM262172:REN262178 ROI262172:ROJ262178 RYE262172:RYF262178 SIA262172:SIB262178 SRW262172:SRX262178 TBS262172:TBT262178 TLO262172:TLP262178 TVK262172:TVL262178 UFG262172:UFH262178 UPC262172:UPD262178 UYY262172:UYZ262178 VIU262172:VIV262178 VSQ262172:VSR262178 WCM262172:WCN262178 WMI262172:WMJ262178 WWE262172:WWF262178 W327708:X327714 JS327708:JT327714 TO327708:TP327714 ADK327708:ADL327714 ANG327708:ANH327714 AXC327708:AXD327714 BGY327708:BGZ327714 BQU327708:BQV327714 CAQ327708:CAR327714 CKM327708:CKN327714 CUI327708:CUJ327714 DEE327708:DEF327714 DOA327708:DOB327714 DXW327708:DXX327714 EHS327708:EHT327714 ERO327708:ERP327714 FBK327708:FBL327714 FLG327708:FLH327714 FVC327708:FVD327714 GEY327708:GEZ327714 GOU327708:GOV327714 GYQ327708:GYR327714 HIM327708:HIN327714 HSI327708:HSJ327714 ICE327708:ICF327714 IMA327708:IMB327714 IVW327708:IVX327714 JFS327708:JFT327714 JPO327708:JPP327714 JZK327708:JZL327714 KJG327708:KJH327714 KTC327708:KTD327714 LCY327708:LCZ327714 LMU327708:LMV327714 LWQ327708:LWR327714 MGM327708:MGN327714 MQI327708:MQJ327714 NAE327708:NAF327714 NKA327708:NKB327714 NTW327708:NTX327714 ODS327708:ODT327714 ONO327708:ONP327714 OXK327708:OXL327714 PHG327708:PHH327714 PRC327708:PRD327714 QAY327708:QAZ327714 QKU327708:QKV327714 QUQ327708:QUR327714 REM327708:REN327714 ROI327708:ROJ327714 RYE327708:RYF327714 SIA327708:SIB327714 SRW327708:SRX327714 TBS327708:TBT327714 TLO327708:TLP327714 TVK327708:TVL327714 UFG327708:UFH327714 UPC327708:UPD327714 UYY327708:UYZ327714 VIU327708:VIV327714 VSQ327708:VSR327714 WCM327708:WCN327714 WMI327708:WMJ327714 WWE327708:WWF327714 W393244:X393250 JS393244:JT393250 TO393244:TP393250 ADK393244:ADL393250 ANG393244:ANH393250 AXC393244:AXD393250 BGY393244:BGZ393250 BQU393244:BQV393250 CAQ393244:CAR393250 CKM393244:CKN393250 CUI393244:CUJ393250 DEE393244:DEF393250 DOA393244:DOB393250 DXW393244:DXX393250 EHS393244:EHT393250 ERO393244:ERP393250 FBK393244:FBL393250 FLG393244:FLH393250 FVC393244:FVD393250 GEY393244:GEZ393250 GOU393244:GOV393250 GYQ393244:GYR393250 HIM393244:HIN393250 HSI393244:HSJ393250 ICE393244:ICF393250 IMA393244:IMB393250 IVW393244:IVX393250 JFS393244:JFT393250 JPO393244:JPP393250 JZK393244:JZL393250 KJG393244:KJH393250 KTC393244:KTD393250 LCY393244:LCZ393250 LMU393244:LMV393250 LWQ393244:LWR393250 MGM393244:MGN393250 MQI393244:MQJ393250 NAE393244:NAF393250 NKA393244:NKB393250 NTW393244:NTX393250 ODS393244:ODT393250 ONO393244:ONP393250 OXK393244:OXL393250 PHG393244:PHH393250 PRC393244:PRD393250 QAY393244:QAZ393250 QKU393244:QKV393250 QUQ393244:QUR393250 REM393244:REN393250 ROI393244:ROJ393250 RYE393244:RYF393250 SIA393244:SIB393250 SRW393244:SRX393250 TBS393244:TBT393250 TLO393244:TLP393250 TVK393244:TVL393250 UFG393244:UFH393250 UPC393244:UPD393250 UYY393244:UYZ393250 VIU393244:VIV393250 VSQ393244:VSR393250 WCM393244:WCN393250 WMI393244:WMJ393250 WWE393244:WWF393250 W458780:X458786 JS458780:JT458786 TO458780:TP458786 ADK458780:ADL458786 ANG458780:ANH458786 AXC458780:AXD458786 BGY458780:BGZ458786 BQU458780:BQV458786 CAQ458780:CAR458786 CKM458780:CKN458786 CUI458780:CUJ458786 DEE458780:DEF458786 DOA458780:DOB458786 DXW458780:DXX458786 EHS458780:EHT458786 ERO458780:ERP458786 FBK458780:FBL458786 FLG458780:FLH458786 FVC458780:FVD458786 GEY458780:GEZ458786 GOU458780:GOV458786 GYQ458780:GYR458786 HIM458780:HIN458786 HSI458780:HSJ458786 ICE458780:ICF458786 IMA458780:IMB458786 IVW458780:IVX458786 JFS458780:JFT458786 JPO458780:JPP458786 JZK458780:JZL458786 KJG458780:KJH458786 KTC458780:KTD458786 LCY458780:LCZ458786 LMU458780:LMV458786 LWQ458780:LWR458786 MGM458780:MGN458786 MQI458780:MQJ458786 NAE458780:NAF458786 NKA458780:NKB458786 NTW458780:NTX458786 ODS458780:ODT458786 ONO458780:ONP458786 OXK458780:OXL458786 PHG458780:PHH458786 PRC458780:PRD458786 QAY458780:QAZ458786 QKU458780:QKV458786 QUQ458780:QUR458786 REM458780:REN458786 ROI458780:ROJ458786 RYE458780:RYF458786 SIA458780:SIB458786 SRW458780:SRX458786 TBS458780:TBT458786 TLO458780:TLP458786 TVK458780:TVL458786 UFG458780:UFH458786 UPC458780:UPD458786 UYY458780:UYZ458786 VIU458780:VIV458786 VSQ458780:VSR458786 WCM458780:WCN458786 WMI458780:WMJ458786 WWE458780:WWF458786 W524316:X524322 JS524316:JT524322 TO524316:TP524322 ADK524316:ADL524322 ANG524316:ANH524322 AXC524316:AXD524322 BGY524316:BGZ524322 BQU524316:BQV524322 CAQ524316:CAR524322 CKM524316:CKN524322 CUI524316:CUJ524322 DEE524316:DEF524322 DOA524316:DOB524322 DXW524316:DXX524322 EHS524316:EHT524322 ERO524316:ERP524322 FBK524316:FBL524322 FLG524316:FLH524322 FVC524316:FVD524322 GEY524316:GEZ524322 GOU524316:GOV524322 GYQ524316:GYR524322 HIM524316:HIN524322 HSI524316:HSJ524322 ICE524316:ICF524322 IMA524316:IMB524322 IVW524316:IVX524322 JFS524316:JFT524322 JPO524316:JPP524322 JZK524316:JZL524322 KJG524316:KJH524322 KTC524316:KTD524322 LCY524316:LCZ524322 LMU524316:LMV524322 LWQ524316:LWR524322 MGM524316:MGN524322 MQI524316:MQJ524322 NAE524316:NAF524322 NKA524316:NKB524322 NTW524316:NTX524322 ODS524316:ODT524322 ONO524316:ONP524322 OXK524316:OXL524322 PHG524316:PHH524322 PRC524316:PRD524322 QAY524316:QAZ524322 QKU524316:QKV524322 QUQ524316:QUR524322 REM524316:REN524322 ROI524316:ROJ524322 RYE524316:RYF524322 SIA524316:SIB524322 SRW524316:SRX524322 TBS524316:TBT524322 TLO524316:TLP524322 TVK524316:TVL524322 UFG524316:UFH524322 UPC524316:UPD524322 UYY524316:UYZ524322 VIU524316:VIV524322 VSQ524316:VSR524322 WCM524316:WCN524322 WMI524316:WMJ524322 WWE524316:WWF524322 W589852:X589858 JS589852:JT589858 TO589852:TP589858 ADK589852:ADL589858 ANG589852:ANH589858 AXC589852:AXD589858 BGY589852:BGZ589858 BQU589852:BQV589858 CAQ589852:CAR589858 CKM589852:CKN589858 CUI589852:CUJ589858 DEE589852:DEF589858 DOA589852:DOB589858 DXW589852:DXX589858 EHS589852:EHT589858 ERO589852:ERP589858 FBK589852:FBL589858 FLG589852:FLH589858 FVC589852:FVD589858 GEY589852:GEZ589858 GOU589852:GOV589858 GYQ589852:GYR589858 HIM589852:HIN589858 HSI589852:HSJ589858 ICE589852:ICF589858 IMA589852:IMB589858 IVW589852:IVX589858 JFS589852:JFT589858 JPO589852:JPP589858 JZK589852:JZL589858 KJG589852:KJH589858 KTC589852:KTD589858 LCY589852:LCZ589858 LMU589852:LMV589858 LWQ589852:LWR589858 MGM589852:MGN589858 MQI589852:MQJ589858 NAE589852:NAF589858 NKA589852:NKB589858 NTW589852:NTX589858 ODS589852:ODT589858 ONO589852:ONP589858 OXK589852:OXL589858 PHG589852:PHH589858 PRC589852:PRD589858 QAY589852:QAZ589858 QKU589852:QKV589858 QUQ589852:QUR589858 REM589852:REN589858 ROI589852:ROJ589858 RYE589852:RYF589858 SIA589852:SIB589858 SRW589852:SRX589858 TBS589852:TBT589858 TLO589852:TLP589858 TVK589852:TVL589858 UFG589852:UFH589858 UPC589852:UPD589858 UYY589852:UYZ589858 VIU589852:VIV589858 VSQ589852:VSR589858 WCM589852:WCN589858 WMI589852:WMJ589858 WWE589852:WWF589858 W655388:X655394 JS655388:JT655394 TO655388:TP655394 ADK655388:ADL655394 ANG655388:ANH655394 AXC655388:AXD655394 BGY655388:BGZ655394 BQU655388:BQV655394 CAQ655388:CAR655394 CKM655388:CKN655394 CUI655388:CUJ655394 DEE655388:DEF655394 DOA655388:DOB655394 DXW655388:DXX655394 EHS655388:EHT655394 ERO655388:ERP655394 FBK655388:FBL655394 FLG655388:FLH655394 FVC655388:FVD655394 GEY655388:GEZ655394 GOU655388:GOV655394 GYQ655388:GYR655394 HIM655388:HIN655394 HSI655388:HSJ655394 ICE655388:ICF655394 IMA655388:IMB655394 IVW655388:IVX655394 JFS655388:JFT655394 JPO655388:JPP655394 JZK655388:JZL655394 KJG655388:KJH655394 KTC655388:KTD655394 LCY655388:LCZ655394 LMU655388:LMV655394 LWQ655388:LWR655394 MGM655388:MGN655394 MQI655388:MQJ655394 NAE655388:NAF655394 NKA655388:NKB655394 NTW655388:NTX655394 ODS655388:ODT655394 ONO655388:ONP655394 OXK655388:OXL655394 PHG655388:PHH655394 PRC655388:PRD655394 QAY655388:QAZ655394 QKU655388:QKV655394 QUQ655388:QUR655394 REM655388:REN655394 ROI655388:ROJ655394 RYE655388:RYF655394 SIA655388:SIB655394 SRW655388:SRX655394 TBS655388:TBT655394 TLO655388:TLP655394 TVK655388:TVL655394 UFG655388:UFH655394 UPC655388:UPD655394 UYY655388:UYZ655394 VIU655388:VIV655394 VSQ655388:VSR655394 WCM655388:WCN655394 WMI655388:WMJ655394 WWE655388:WWF655394 W720924:X720930 JS720924:JT720930 TO720924:TP720930 ADK720924:ADL720930 ANG720924:ANH720930 AXC720924:AXD720930 BGY720924:BGZ720930 BQU720924:BQV720930 CAQ720924:CAR720930 CKM720924:CKN720930 CUI720924:CUJ720930 DEE720924:DEF720930 DOA720924:DOB720930 DXW720924:DXX720930 EHS720924:EHT720930 ERO720924:ERP720930 FBK720924:FBL720930 FLG720924:FLH720930 FVC720924:FVD720930 GEY720924:GEZ720930 GOU720924:GOV720930 GYQ720924:GYR720930 HIM720924:HIN720930 HSI720924:HSJ720930 ICE720924:ICF720930 IMA720924:IMB720930 IVW720924:IVX720930 JFS720924:JFT720930 JPO720924:JPP720930 JZK720924:JZL720930 KJG720924:KJH720930 KTC720924:KTD720930 LCY720924:LCZ720930 LMU720924:LMV720930 LWQ720924:LWR720930 MGM720924:MGN720930 MQI720924:MQJ720930 NAE720924:NAF720930 NKA720924:NKB720930 NTW720924:NTX720930 ODS720924:ODT720930 ONO720924:ONP720930 OXK720924:OXL720930 PHG720924:PHH720930 PRC720924:PRD720930 QAY720924:QAZ720930 QKU720924:QKV720930 QUQ720924:QUR720930 REM720924:REN720930 ROI720924:ROJ720930 RYE720924:RYF720930 SIA720924:SIB720930 SRW720924:SRX720930 TBS720924:TBT720930 TLO720924:TLP720930 TVK720924:TVL720930 UFG720924:UFH720930 UPC720924:UPD720930 UYY720924:UYZ720930 VIU720924:VIV720930 VSQ720924:VSR720930 WCM720924:WCN720930 WMI720924:WMJ720930 WWE720924:WWF720930 W786460:X786466 JS786460:JT786466 TO786460:TP786466 ADK786460:ADL786466 ANG786460:ANH786466 AXC786460:AXD786466 BGY786460:BGZ786466 BQU786460:BQV786466 CAQ786460:CAR786466 CKM786460:CKN786466 CUI786460:CUJ786466 DEE786460:DEF786466 DOA786460:DOB786466 DXW786460:DXX786466 EHS786460:EHT786466 ERO786460:ERP786466 FBK786460:FBL786466 FLG786460:FLH786466 FVC786460:FVD786466 GEY786460:GEZ786466 GOU786460:GOV786466 GYQ786460:GYR786466 HIM786460:HIN786466 HSI786460:HSJ786466 ICE786460:ICF786466 IMA786460:IMB786466 IVW786460:IVX786466 JFS786460:JFT786466 JPO786460:JPP786466 JZK786460:JZL786466 KJG786460:KJH786466 KTC786460:KTD786466 LCY786460:LCZ786466 LMU786460:LMV786466 LWQ786460:LWR786466 MGM786460:MGN786466 MQI786460:MQJ786466 NAE786460:NAF786466 NKA786460:NKB786466 NTW786460:NTX786466 ODS786460:ODT786466 ONO786460:ONP786466 OXK786460:OXL786466 PHG786460:PHH786466 PRC786460:PRD786466 QAY786460:QAZ786466 QKU786460:QKV786466 QUQ786460:QUR786466 REM786460:REN786466 ROI786460:ROJ786466 RYE786460:RYF786466 SIA786460:SIB786466 SRW786460:SRX786466 TBS786460:TBT786466 TLO786460:TLP786466 TVK786460:TVL786466 UFG786460:UFH786466 UPC786460:UPD786466 UYY786460:UYZ786466 VIU786460:VIV786466 VSQ786460:VSR786466 WCM786460:WCN786466 WMI786460:WMJ786466 WWE786460:WWF786466 W851996:X852002 JS851996:JT852002 TO851996:TP852002 ADK851996:ADL852002 ANG851996:ANH852002 AXC851996:AXD852002 BGY851996:BGZ852002 BQU851996:BQV852002 CAQ851996:CAR852002 CKM851996:CKN852002 CUI851996:CUJ852002 DEE851996:DEF852002 DOA851996:DOB852002 DXW851996:DXX852002 EHS851996:EHT852002 ERO851996:ERP852002 FBK851996:FBL852002 FLG851996:FLH852002 FVC851996:FVD852002 GEY851996:GEZ852002 GOU851996:GOV852002 GYQ851996:GYR852002 HIM851996:HIN852002 HSI851996:HSJ852002 ICE851996:ICF852002 IMA851996:IMB852002 IVW851996:IVX852002 JFS851996:JFT852002 JPO851996:JPP852002 JZK851996:JZL852002 KJG851996:KJH852002 KTC851996:KTD852002 LCY851996:LCZ852002 LMU851996:LMV852002 LWQ851996:LWR852002 MGM851996:MGN852002 MQI851996:MQJ852002 NAE851996:NAF852002 NKA851996:NKB852002 NTW851996:NTX852002 ODS851996:ODT852002 ONO851996:ONP852002 OXK851996:OXL852002 PHG851996:PHH852002 PRC851996:PRD852002 QAY851996:QAZ852002 QKU851996:QKV852002 QUQ851996:QUR852002 REM851996:REN852002 ROI851996:ROJ852002 RYE851996:RYF852002 SIA851996:SIB852002 SRW851996:SRX852002 TBS851996:TBT852002 TLO851996:TLP852002 TVK851996:TVL852002 UFG851996:UFH852002 UPC851996:UPD852002 UYY851996:UYZ852002 VIU851996:VIV852002 VSQ851996:VSR852002 WCM851996:WCN852002 WMI851996:WMJ852002 WWE851996:WWF852002 W917532:X917538 JS917532:JT917538 TO917532:TP917538 ADK917532:ADL917538 ANG917532:ANH917538 AXC917532:AXD917538 BGY917532:BGZ917538 BQU917532:BQV917538 CAQ917532:CAR917538 CKM917532:CKN917538 CUI917532:CUJ917538 DEE917532:DEF917538 DOA917532:DOB917538 DXW917532:DXX917538 EHS917532:EHT917538 ERO917532:ERP917538 FBK917532:FBL917538 FLG917532:FLH917538 FVC917532:FVD917538 GEY917532:GEZ917538 GOU917532:GOV917538 GYQ917532:GYR917538 HIM917532:HIN917538 HSI917532:HSJ917538 ICE917532:ICF917538 IMA917532:IMB917538 IVW917532:IVX917538 JFS917532:JFT917538 JPO917532:JPP917538 JZK917532:JZL917538 KJG917532:KJH917538 KTC917532:KTD917538 LCY917532:LCZ917538 LMU917532:LMV917538 LWQ917532:LWR917538 MGM917532:MGN917538 MQI917532:MQJ917538 NAE917532:NAF917538 NKA917532:NKB917538 NTW917532:NTX917538 ODS917532:ODT917538 ONO917532:ONP917538 OXK917532:OXL917538 PHG917532:PHH917538 PRC917532:PRD917538 QAY917532:QAZ917538 QKU917532:QKV917538 QUQ917532:QUR917538 REM917532:REN917538 ROI917532:ROJ917538 RYE917532:RYF917538 SIA917532:SIB917538 SRW917532:SRX917538 TBS917532:TBT917538 TLO917532:TLP917538 TVK917532:TVL917538 UFG917532:UFH917538 UPC917532:UPD917538 UYY917532:UYZ917538 VIU917532:VIV917538 VSQ917532:VSR917538 WCM917532:WCN917538 WMI917532:WMJ917538 WWE917532:WWF917538 W983068:X983074 JS983068:JT983074 TO983068:TP983074 ADK983068:ADL983074 ANG983068:ANH983074 AXC983068:AXD983074 BGY983068:BGZ983074 BQU983068:BQV983074 CAQ983068:CAR983074 CKM983068:CKN983074 CUI983068:CUJ983074 DEE983068:DEF983074 DOA983068:DOB983074 DXW983068:DXX983074 EHS983068:EHT983074 ERO983068:ERP983074 FBK983068:FBL983074 FLG983068:FLH983074 FVC983068:FVD983074 GEY983068:GEZ983074 GOU983068:GOV983074 GYQ983068:GYR983074 HIM983068:HIN983074 HSI983068:HSJ983074 ICE983068:ICF983074 IMA983068:IMB983074 IVW983068:IVX983074 JFS983068:JFT983074 JPO983068:JPP983074 JZK983068:JZL983074 KJG983068:KJH983074 KTC983068:KTD983074 LCY983068:LCZ983074 LMU983068:LMV983074 LWQ983068:LWR983074 MGM983068:MGN983074 MQI983068:MQJ983074 NAE983068:NAF983074 NKA983068:NKB983074 NTW983068:NTX983074 ODS983068:ODT983074 ONO983068:ONP983074 OXK983068:OXL983074 PHG983068:PHH983074 PRC983068:PRD983074 QAY983068:QAZ983074 QKU983068:QKV983074 QUQ983068:QUR983074 REM983068:REN983074 ROI983068:ROJ983074 RYE983068:RYF983074 SIA983068:SIB983074 SRW983068:SRX983074 TBS983068:TBT983074 TLO983068:TLP983074 TVK983068:TVL983074 UFG983068:UFH983074 UPC983068:UPD983074 UYY983068:UYZ983074 VIU983068:VIV983074 VSQ983068:VSR983074 WCM983068:WCN983074 WMI983068:WMJ983074 WWE983068:WWF983074 T56:U57 JP56:JQ57 TL56:TM57 ADH56:ADI57 AND56:ANE57 AWZ56:AXA57 BGV56:BGW57 BQR56:BQS57 CAN56:CAO57 CKJ56:CKK57 CUF56:CUG57 DEB56:DEC57 DNX56:DNY57 DXT56:DXU57 EHP56:EHQ57 ERL56:ERM57 FBH56:FBI57 FLD56:FLE57 FUZ56:FVA57 GEV56:GEW57 GOR56:GOS57 GYN56:GYO57 HIJ56:HIK57 HSF56:HSG57 ICB56:ICC57 ILX56:ILY57 IVT56:IVU57 JFP56:JFQ57 JPL56:JPM57 JZH56:JZI57 KJD56:KJE57 KSZ56:KTA57 LCV56:LCW57 LMR56:LMS57 LWN56:LWO57 MGJ56:MGK57 MQF56:MQG57 NAB56:NAC57 NJX56:NJY57 NTT56:NTU57 ODP56:ODQ57 ONL56:ONM57 OXH56:OXI57 PHD56:PHE57 PQZ56:PRA57 QAV56:QAW57 QKR56:QKS57 QUN56:QUO57 REJ56:REK57 ROF56:ROG57 RYB56:RYC57 SHX56:SHY57 SRT56:SRU57 TBP56:TBQ57 TLL56:TLM57 TVH56:TVI57 UFD56:UFE57 UOZ56:UPA57 UYV56:UYW57 VIR56:VIS57 VSN56:VSO57 WCJ56:WCK57 WMF56:WMG57 WWB56:WWC57 T65592:U65593 JP65592:JQ65593 TL65592:TM65593 ADH65592:ADI65593 AND65592:ANE65593 AWZ65592:AXA65593 BGV65592:BGW65593 BQR65592:BQS65593 CAN65592:CAO65593 CKJ65592:CKK65593 CUF65592:CUG65593 DEB65592:DEC65593 DNX65592:DNY65593 DXT65592:DXU65593 EHP65592:EHQ65593 ERL65592:ERM65593 FBH65592:FBI65593 FLD65592:FLE65593 FUZ65592:FVA65593 GEV65592:GEW65593 GOR65592:GOS65593 GYN65592:GYO65593 HIJ65592:HIK65593 HSF65592:HSG65593 ICB65592:ICC65593 ILX65592:ILY65593 IVT65592:IVU65593 JFP65592:JFQ65593 JPL65592:JPM65593 JZH65592:JZI65593 KJD65592:KJE65593 KSZ65592:KTA65593 LCV65592:LCW65593 LMR65592:LMS65593 LWN65592:LWO65593 MGJ65592:MGK65593 MQF65592:MQG65593 NAB65592:NAC65593 NJX65592:NJY65593 NTT65592:NTU65593 ODP65592:ODQ65593 ONL65592:ONM65593 OXH65592:OXI65593 PHD65592:PHE65593 PQZ65592:PRA65593 QAV65592:QAW65593 QKR65592:QKS65593 QUN65592:QUO65593 REJ65592:REK65593 ROF65592:ROG65593 RYB65592:RYC65593 SHX65592:SHY65593 SRT65592:SRU65593 TBP65592:TBQ65593 TLL65592:TLM65593 TVH65592:TVI65593 UFD65592:UFE65593 UOZ65592:UPA65593 UYV65592:UYW65593 VIR65592:VIS65593 VSN65592:VSO65593 WCJ65592:WCK65593 WMF65592:WMG65593 WWB65592:WWC65593 T131128:U131129 JP131128:JQ131129 TL131128:TM131129 ADH131128:ADI131129 AND131128:ANE131129 AWZ131128:AXA131129 BGV131128:BGW131129 BQR131128:BQS131129 CAN131128:CAO131129 CKJ131128:CKK131129 CUF131128:CUG131129 DEB131128:DEC131129 DNX131128:DNY131129 DXT131128:DXU131129 EHP131128:EHQ131129 ERL131128:ERM131129 FBH131128:FBI131129 FLD131128:FLE131129 FUZ131128:FVA131129 GEV131128:GEW131129 GOR131128:GOS131129 GYN131128:GYO131129 HIJ131128:HIK131129 HSF131128:HSG131129 ICB131128:ICC131129 ILX131128:ILY131129 IVT131128:IVU131129 JFP131128:JFQ131129 JPL131128:JPM131129 JZH131128:JZI131129 KJD131128:KJE131129 KSZ131128:KTA131129 LCV131128:LCW131129 LMR131128:LMS131129 LWN131128:LWO131129 MGJ131128:MGK131129 MQF131128:MQG131129 NAB131128:NAC131129 NJX131128:NJY131129 NTT131128:NTU131129 ODP131128:ODQ131129 ONL131128:ONM131129 OXH131128:OXI131129 PHD131128:PHE131129 PQZ131128:PRA131129 QAV131128:QAW131129 QKR131128:QKS131129 QUN131128:QUO131129 REJ131128:REK131129 ROF131128:ROG131129 RYB131128:RYC131129 SHX131128:SHY131129 SRT131128:SRU131129 TBP131128:TBQ131129 TLL131128:TLM131129 TVH131128:TVI131129 UFD131128:UFE131129 UOZ131128:UPA131129 UYV131128:UYW131129 VIR131128:VIS131129 VSN131128:VSO131129 WCJ131128:WCK131129 WMF131128:WMG131129 WWB131128:WWC131129 T196664:U196665 JP196664:JQ196665 TL196664:TM196665 ADH196664:ADI196665 AND196664:ANE196665 AWZ196664:AXA196665 BGV196664:BGW196665 BQR196664:BQS196665 CAN196664:CAO196665 CKJ196664:CKK196665 CUF196664:CUG196665 DEB196664:DEC196665 DNX196664:DNY196665 DXT196664:DXU196665 EHP196664:EHQ196665 ERL196664:ERM196665 FBH196664:FBI196665 FLD196664:FLE196665 FUZ196664:FVA196665 GEV196664:GEW196665 GOR196664:GOS196665 GYN196664:GYO196665 HIJ196664:HIK196665 HSF196664:HSG196665 ICB196664:ICC196665 ILX196664:ILY196665 IVT196664:IVU196665 JFP196664:JFQ196665 JPL196664:JPM196665 JZH196664:JZI196665 KJD196664:KJE196665 KSZ196664:KTA196665 LCV196664:LCW196665 LMR196664:LMS196665 LWN196664:LWO196665 MGJ196664:MGK196665 MQF196664:MQG196665 NAB196664:NAC196665 NJX196664:NJY196665 NTT196664:NTU196665 ODP196664:ODQ196665 ONL196664:ONM196665 OXH196664:OXI196665 PHD196664:PHE196665 PQZ196664:PRA196665 QAV196664:QAW196665 QKR196664:QKS196665 QUN196664:QUO196665 REJ196664:REK196665 ROF196664:ROG196665 RYB196664:RYC196665 SHX196664:SHY196665 SRT196664:SRU196665 TBP196664:TBQ196665 TLL196664:TLM196665 TVH196664:TVI196665 UFD196664:UFE196665 UOZ196664:UPA196665 UYV196664:UYW196665 VIR196664:VIS196665 VSN196664:VSO196665 WCJ196664:WCK196665 WMF196664:WMG196665 WWB196664:WWC196665 T262200:U262201 JP262200:JQ262201 TL262200:TM262201 ADH262200:ADI262201 AND262200:ANE262201 AWZ262200:AXA262201 BGV262200:BGW262201 BQR262200:BQS262201 CAN262200:CAO262201 CKJ262200:CKK262201 CUF262200:CUG262201 DEB262200:DEC262201 DNX262200:DNY262201 DXT262200:DXU262201 EHP262200:EHQ262201 ERL262200:ERM262201 FBH262200:FBI262201 FLD262200:FLE262201 FUZ262200:FVA262201 GEV262200:GEW262201 GOR262200:GOS262201 GYN262200:GYO262201 HIJ262200:HIK262201 HSF262200:HSG262201 ICB262200:ICC262201 ILX262200:ILY262201 IVT262200:IVU262201 JFP262200:JFQ262201 JPL262200:JPM262201 JZH262200:JZI262201 KJD262200:KJE262201 KSZ262200:KTA262201 LCV262200:LCW262201 LMR262200:LMS262201 LWN262200:LWO262201 MGJ262200:MGK262201 MQF262200:MQG262201 NAB262200:NAC262201 NJX262200:NJY262201 NTT262200:NTU262201 ODP262200:ODQ262201 ONL262200:ONM262201 OXH262200:OXI262201 PHD262200:PHE262201 PQZ262200:PRA262201 QAV262200:QAW262201 QKR262200:QKS262201 QUN262200:QUO262201 REJ262200:REK262201 ROF262200:ROG262201 RYB262200:RYC262201 SHX262200:SHY262201 SRT262200:SRU262201 TBP262200:TBQ262201 TLL262200:TLM262201 TVH262200:TVI262201 UFD262200:UFE262201 UOZ262200:UPA262201 UYV262200:UYW262201 VIR262200:VIS262201 VSN262200:VSO262201 WCJ262200:WCK262201 WMF262200:WMG262201 WWB262200:WWC262201 T327736:U327737 JP327736:JQ327737 TL327736:TM327737 ADH327736:ADI327737 AND327736:ANE327737 AWZ327736:AXA327737 BGV327736:BGW327737 BQR327736:BQS327737 CAN327736:CAO327737 CKJ327736:CKK327737 CUF327736:CUG327737 DEB327736:DEC327737 DNX327736:DNY327737 DXT327736:DXU327737 EHP327736:EHQ327737 ERL327736:ERM327737 FBH327736:FBI327737 FLD327736:FLE327737 FUZ327736:FVA327737 GEV327736:GEW327737 GOR327736:GOS327737 GYN327736:GYO327737 HIJ327736:HIK327737 HSF327736:HSG327737 ICB327736:ICC327737 ILX327736:ILY327737 IVT327736:IVU327737 JFP327736:JFQ327737 JPL327736:JPM327737 JZH327736:JZI327737 KJD327736:KJE327737 KSZ327736:KTA327737 LCV327736:LCW327737 LMR327736:LMS327737 LWN327736:LWO327737 MGJ327736:MGK327737 MQF327736:MQG327737 NAB327736:NAC327737 NJX327736:NJY327737 NTT327736:NTU327737 ODP327736:ODQ327737 ONL327736:ONM327737 OXH327736:OXI327737 PHD327736:PHE327737 PQZ327736:PRA327737 QAV327736:QAW327737 QKR327736:QKS327737 QUN327736:QUO327737 REJ327736:REK327737 ROF327736:ROG327737 RYB327736:RYC327737 SHX327736:SHY327737 SRT327736:SRU327737 TBP327736:TBQ327737 TLL327736:TLM327737 TVH327736:TVI327737 UFD327736:UFE327737 UOZ327736:UPA327737 UYV327736:UYW327737 VIR327736:VIS327737 VSN327736:VSO327737 WCJ327736:WCK327737 WMF327736:WMG327737 WWB327736:WWC327737 T393272:U393273 JP393272:JQ393273 TL393272:TM393273 ADH393272:ADI393273 AND393272:ANE393273 AWZ393272:AXA393273 BGV393272:BGW393273 BQR393272:BQS393273 CAN393272:CAO393273 CKJ393272:CKK393273 CUF393272:CUG393273 DEB393272:DEC393273 DNX393272:DNY393273 DXT393272:DXU393273 EHP393272:EHQ393273 ERL393272:ERM393273 FBH393272:FBI393273 FLD393272:FLE393273 FUZ393272:FVA393273 GEV393272:GEW393273 GOR393272:GOS393273 GYN393272:GYO393273 HIJ393272:HIK393273 HSF393272:HSG393273 ICB393272:ICC393273 ILX393272:ILY393273 IVT393272:IVU393273 JFP393272:JFQ393273 JPL393272:JPM393273 JZH393272:JZI393273 KJD393272:KJE393273 KSZ393272:KTA393273 LCV393272:LCW393273 LMR393272:LMS393273 LWN393272:LWO393273 MGJ393272:MGK393273 MQF393272:MQG393273 NAB393272:NAC393273 NJX393272:NJY393273 NTT393272:NTU393273 ODP393272:ODQ393273 ONL393272:ONM393273 OXH393272:OXI393273 PHD393272:PHE393273 PQZ393272:PRA393273 QAV393272:QAW393273 QKR393272:QKS393273 QUN393272:QUO393273 REJ393272:REK393273 ROF393272:ROG393273 RYB393272:RYC393273 SHX393272:SHY393273 SRT393272:SRU393273 TBP393272:TBQ393273 TLL393272:TLM393273 TVH393272:TVI393273 UFD393272:UFE393273 UOZ393272:UPA393273 UYV393272:UYW393273 VIR393272:VIS393273 VSN393272:VSO393273 WCJ393272:WCK393273 WMF393272:WMG393273 WWB393272:WWC393273 T458808:U458809 JP458808:JQ458809 TL458808:TM458809 ADH458808:ADI458809 AND458808:ANE458809 AWZ458808:AXA458809 BGV458808:BGW458809 BQR458808:BQS458809 CAN458808:CAO458809 CKJ458808:CKK458809 CUF458808:CUG458809 DEB458808:DEC458809 DNX458808:DNY458809 DXT458808:DXU458809 EHP458808:EHQ458809 ERL458808:ERM458809 FBH458808:FBI458809 FLD458808:FLE458809 FUZ458808:FVA458809 GEV458808:GEW458809 GOR458808:GOS458809 GYN458808:GYO458809 HIJ458808:HIK458809 HSF458808:HSG458809 ICB458808:ICC458809 ILX458808:ILY458809 IVT458808:IVU458809 JFP458808:JFQ458809 JPL458808:JPM458809 JZH458808:JZI458809 KJD458808:KJE458809 KSZ458808:KTA458809 LCV458808:LCW458809 LMR458808:LMS458809 LWN458808:LWO458809 MGJ458808:MGK458809 MQF458808:MQG458809 NAB458808:NAC458809 NJX458808:NJY458809 NTT458808:NTU458809 ODP458808:ODQ458809 ONL458808:ONM458809 OXH458808:OXI458809 PHD458808:PHE458809 PQZ458808:PRA458809 QAV458808:QAW458809 QKR458808:QKS458809 QUN458808:QUO458809 REJ458808:REK458809 ROF458808:ROG458809 RYB458808:RYC458809 SHX458808:SHY458809 SRT458808:SRU458809 TBP458808:TBQ458809 TLL458808:TLM458809 TVH458808:TVI458809 UFD458808:UFE458809 UOZ458808:UPA458809 UYV458808:UYW458809 VIR458808:VIS458809 VSN458808:VSO458809 WCJ458808:WCK458809 WMF458808:WMG458809 WWB458808:WWC458809 T524344:U524345 JP524344:JQ524345 TL524344:TM524345 ADH524344:ADI524345 AND524344:ANE524345 AWZ524344:AXA524345 BGV524344:BGW524345 BQR524344:BQS524345 CAN524344:CAO524345 CKJ524344:CKK524345 CUF524344:CUG524345 DEB524344:DEC524345 DNX524344:DNY524345 DXT524344:DXU524345 EHP524344:EHQ524345 ERL524344:ERM524345 FBH524344:FBI524345 FLD524344:FLE524345 FUZ524344:FVA524345 GEV524344:GEW524345 GOR524344:GOS524345 GYN524344:GYO524345 HIJ524344:HIK524345 HSF524344:HSG524345 ICB524344:ICC524345 ILX524344:ILY524345 IVT524344:IVU524345 JFP524344:JFQ524345 JPL524344:JPM524345 JZH524344:JZI524345 KJD524344:KJE524345 KSZ524344:KTA524345 LCV524344:LCW524345 LMR524344:LMS524345 LWN524344:LWO524345 MGJ524344:MGK524345 MQF524344:MQG524345 NAB524344:NAC524345 NJX524344:NJY524345 NTT524344:NTU524345 ODP524344:ODQ524345 ONL524344:ONM524345 OXH524344:OXI524345 PHD524344:PHE524345 PQZ524344:PRA524345 QAV524344:QAW524345 QKR524344:QKS524345 QUN524344:QUO524345 REJ524344:REK524345 ROF524344:ROG524345 RYB524344:RYC524345 SHX524344:SHY524345 SRT524344:SRU524345 TBP524344:TBQ524345 TLL524344:TLM524345 TVH524344:TVI524345 UFD524344:UFE524345 UOZ524344:UPA524345 UYV524344:UYW524345 VIR524344:VIS524345 VSN524344:VSO524345 WCJ524344:WCK524345 WMF524344:WMG524345 WWB524344:WWC524345 T589880:U589881 JP589880:JQ589881 TL589880:TM589881 ADH589880:ADI589881 AND589880:ANE589881 AWZ589880:AXA589881 BGV589880:BGW589881 BQR589880:BQS589881 CAN589880:CAO589881 CKJ589880:CKK589881 CUF589880:CUG589881 DEB589880:DEC589881 DNX589880:DNY589881 DXT589880:DXU589881 EHP589880:EHQ589881 ERL589880:ERM589881 FBH589880:FBI589881 FLD589880:FLE589881 FUZ589880:FVA589881 GEV589880:GEW589881 GOR589880:GOS589881 GYN589880:GYO589881 HIJ589880:HIK589881 HSF589880:HSG589881 ICB589880:ICC589881 ILX589880:ILY589881 IVT589880:IVU589881 JFP589880:JFQ589881 JPL589880:JPM589881 JZH589880:JZI589881 KJD589880:KJE589881 KSZ589880:KTA589881 LCV589880:LCW589881 LMR589880:LMS589881 LWN589880:LWO589881 MGJ589880:MGK589881 MQF589880:MQG589881 NAB589880:NAC589881 NJX589880:NJY589881 NTT589880:NTU589881 ODP589880:ODQ589881 ONL589880:ONM589881 OXH589880:OXI589881 PHD589880:PHE589881 PQZ589880:PRA589881 QAV589880:QAW589881 QKR589880:QKS589881 QUN589880:QUO589881 REJ589880:REK589881 ROF589880:ROG589881 RYB589880:RYC589881 SHX589880:SHY589881 SRT589880:SRU589881 TBP589880:TBQ589881 TLL589880:TLM589881 TVH589880:TVI589881 UFD589880:UFE589881 UOZ589880:UPA589881 UYV589880:UYW589881 VIR589880:VIS589881 VSN589880:VSO589881 WCJ589880:WCK589881 WMF589880:WMG589881 WWB589880:WWC589881 T655416:U655417 JP655416:JQ655417 TL655416:TM655417 ADH655416:ADI655417 AND655416:ANE655417 AWZ655416:AXA655417 BGV655416:BGW655417 BQR655416:BQS655417 CAN655416:CAO655417 CKJ655416:CKK655417 CUF655416:CUG655417 DEB655416:DEC655417 DNX655416:DNY655417 DXT655416:DXU655417 EHP655416:EHQ655417 ERL655416:ERM655417 FBH655416:FBI655417 FLD655416:FLE655417 FUZ655416:FVA655417 GEV655416:GEW655417 GOR655416:GOS655417 GYN655416:GYO655417 HIJ655416:HIK655417 HSF655416:HSG655417 ICB655416:ICC655417 ILX655416:ILY655417 IVT655416:IVU655417 JFP655416:JFQ655417 JPL655416:JPM655417 JZH655416:JZI655417 KJD655416:KJE655417 KSZ655416:KTA655417 LCV655416:LCW655417 LMR655416:LMS655417 LWN655416:LWO655417 MGJ655416:MGK655417 MQF655416:MQG655417 NAB655416:NAC655417 NJX655416:NJY655417 NTT655416:NTU655417 ODP655416:ODQ655417 ONL655416:ONM655417 OXH655416:OXI655417 PHD655416:PHE655417 PQZ655416:PRA655417 QAV655416:QAW655417 QKR655416:QKS655417 QUN655416:QUO655417 REJ655416:REK655417 ROF655416:ROG655417 RYB655416:RYC655417 SHX655416:SHY655417 SRT655416:SRU655417 TBP655416:TBQ655417 TLL655416:TLM655417 TVH655416:TVI655417 UFD655416:UFE655417 UOZ655416:UPA655417 UYV655416:UYW655417 VIR655416:VIS655417 VSN655416:VSO655417 WCJ655416:WCK655417 WMF655416:WMG655417 WWB655416:WWC655417 T720952:U720953 JP720952:JQ720953 TL720952:TM720953 ADH720952:ADI720953 AND720952:ANE720953 AWZ720952:AXA720953 BGV720952:BGW720953 BQR720952:BQS720953 CAN720952:CAO720953 CKJ720952:CKK720953 CUF720952:CUG720953 DEB720952:DEC720953 DNX720952:DNY720953 DXT720952:DXU720953 EHP720952:EHQ720953 ERL720952:ERM720953 FBH720952:FBI720953 FLD720952:FLE720953 FUZ720952:FVA720953 GEV720952:GEW720953 GOR720952:GOS720953 GYN720952:GYO720953 HIJ720952:HIK720953 HSF720952:HSG720953 ICB720952:ICC720953 ILX720952:ILY720953 IVT720952:IVU720953 JFP720952:JFQ720953 JPL720952:JPM720953 JZH720952:JZI720953 KJD720952:KJE720953 KSZ720952:KTA720953 LCV720952:LCW720953 LMR720952:LMS720953 LWN720952:LWO720953 MGJ720952:MGK720953 MQF720952:MQG720953 NAB720952:NAC720953 NJX720952:NJY720953 NTT720952:NTU720953 ODP720952:ODQ720953 ONL720952:ONM720953 OXH720952:OXI720953 PHD720952:PHE720953 PQZ720952:PRA720953 QAV720952:QAW720953 QKR720952:QKS720953 QUN720952:QUO720953 REJ720952:REK720953 ROF720952:ROG720953 RYB720952:RYC720953 SHX720952:SHY720953 SRT720952:SRU720953 TBP720952:TBQ720953 TLL720952:TLM720953 TVH720952:TVI720953 UFD720952:UFE720953 UOZ720952:UPA720953 UYV720952:UYW720953 VIR720952:VIS720953 VSN720952:VSO720953 WCJ720952:WCK720953 WMF720952:WMG720953 WWB720952:WWC720953 T786488:U786489 JP786488:JQ786489 TL786488:TM786489 ADH786488:ADI786489 AND786488:ANE786489 AWZ786488:AXA786489 BGV786488:BGW786489 BQR786488:BQS786489 CAN786488:CAO786489 CKJ786488:CKK786489 CUF786488:CUG786489 DEB786488:DEC786489 DNX786488:DNY786489 DXT786488:DXU786489 EHP786488:EHQ786489 ERL786488:ERM786489 FBH786488:FBI786489 FLD786488:FLE786489 FUZ786488:FVA786489 GEV786488:GEW786489 GOR786488:GOS786489 GYN786488:GYO786489 HIJ786488:HIK786489 HSF786488:HSG786489 ICB786488:ICC786489 ILX786488:ILY786489 IVT786488:IVU786489 JFP786488:JFQ786489 JPL786488:JPM786489 JZH786488:JZI786489 KJD786488:KJE786489 KSZ786488:KTA786489 LCV786488:LCW786489 LMR786488:LMS786489 LWN786488:LWO786489 MGJ786488:MGK786489 MQF786488:MQG786489 NAB786488:NAC786489 NJX786488:NJY786489 NTT786488:NTU786489 ODP786488:ODQ786489 ONL786488:ONM786489 OXH786488:OXI786489 PHD786488:PHE786489 PQZ786488:PRA786489 QAV786488:QAW786489 QKR786488:QKS786489 QUN786488:QUO786489 REJ786488:REK786489 ROF786488:ROG786489 RYB786488:RYC786489 SHX786488:SHY786489 SRT786488:SRU786489 TBP786488:TBQ786489 TLL786488:TLM786489 TVH786488:TVI786489 UFD786488:UFE786489 UOZ786488:UPA786489 UYV786488:UYW786489 VIR786488:VIS786489 VSN786488:VSO786489 WCJ786488:WCK786489 WMF786488:WMG786489 WWB786488:WWC786489 T852024:U852025 JP852024:JQ852025 TL852024:TM852025 ADH852024:ADI852025 AND852024:ANE852025 AWZ852024:AXA852025 BGV852024:BGW852025 BQR852024:BQS852025 CAN852024:CAO852025 CKJ852024:CKK852025 CUF852024:CUG852025 DEB852024:DEC852025 DNX852024:DNY852025 DXT852024:DXU852025 EHP852024:EHQ852025 ERL852024:ERM852025 FBH852024:FBI852025 FLD852024:FLE852025 FUZ852024:FVA852025 GEV852024:GEW852025 GOR852024:GOS852025 GYN852024:GYO852025 HIJ852024:HIK852025 HSF852024:HSG852025 ICB852024:ICC852025 ILX852024:ILY852025 IVT852024:IVU852025 JFP852024:JFQ852025 JPL852024:JPM852025 JZH852024:JZI852025 KJD852024:KJE852025 KSZ852024:KTA852025 LCV852024:LCW852025 LMR852024:LMS852025 LWN852024:LWO852025 MGJ852024:MGK852025 MQF852024:MQG852025 NAB852024:NAC852025 NJX852024:NJY852025 NTT852024:NTU852025 ODP852024:ODQ852025 ONL852024:ONM852025 OXH852024:OXI852025 PHD852024:PHE852025 PQZ852024:PRA852025 QAV852024:QAW852025 QKR852024:QKS852025 QUN852024:QUO852025 REJ852024:REK852025 ROF852024:ROG852025 RYB852024:RYC852025 SHX852024:SHY852025 SRT852024:SRU852025 TBP852024:TBQ852025 TLL852024:TLM852025 TVH852024:TVI852025 UFD852024:UFE852025 UOZ852024:UPA852025 UYV852024:UYW852025 VIR852024:VIS852025 VSN852024:VSO852025 WCJ852024:WCK852025 WMF852024:WMG852025 WWB852024:WWC852025 T917560:U917561 JP917560:JQ917561 TL917560:TM917561 ADH917560:ADI917561 AND917560:ANE917561 AWZ917560:AXA917561 BGV917560:BGW917561 BQR917560:BQS917561 CAN917560:CAO917561 CKJ917560:CKK917561 CUF917560:CUG917561 DEB917560:DEC917561 DNX917560:DNY917561 DXT917560:DXU917561 EHP917560:EHQ917561 ERL917560:ERM917561 FBH917560:FBI917561 FLD917560:FLE917561 FUZ917560:FVA917561 GEV917560:GEW917561 GOR917560:GOS917561 GYN917560:GYO917561 HIJ917560:HIK917561 HSF917560:HSG917561 ICB917560:ICC917561 ILX917560:ILY917561 IVT917560:IVU917561 JFP917560:JFQ917561 JPL917560:JPM917561 JZH917560:JZI917561 KJD917560:KJE917561 KSZ917560:KTA917561 LCV917560:LCW917561 LMR917560:LMS917561 LWN917560:LWO917561 MGJ917560:MGK917561 MQF917560:MQG917561 NAB917560:NAC917561 NJX917560:NJY917561 NTT917560:NTU917561 ODP917560:ODQ917561 ONL917560:ONM917561 OXH917560:OXI917561 PHD917560:PHE917561 PQZ917560:PRA917561 QAV917560:QAW917561 QKR917560:QKS917561 QUN917560:QUO917561 REJ917560:REK917561 ROF917560:ROG917561 RYB917560:RYC917561 SHX917560:SHY917561 SRT917560:SRU917561 TBP917560:TBQ917561 TLL917560:TLM917561 TVH917560:TVI917561 UFD917560:UFE917561 UOZ917560:UPA917561 UYV917560:UYW917561 VIR917560:VIS917561 VSN917560:VSO917561 WCJ917560:WCK917561 WMF917560:WMG917561 WWB917560:WWC917561 T983096:U983097 JP983096:JQ983097 TL983096:TM983097 ADH983096:ADI983097 AND983096:ANE983097 AWZ983096:AXA983097 BGV983096:BGW983097 BQR983096:BQS983097 CAN983096:CAO983097 CKJ983096:CKK983097 CUF983096:CUG983097 DEB983096:DEC983097 DNX983096:DNY983097 DXT983096:DXU983097 EHP983096:EHQ983097 ERL983096:ERM983097 FBH983096:FBI983097 FLD983096:FLE983097 FUZ983096:FVA983097 GEV983096:GEW983097 GOR983096:GOS983097 GYN983096:GYO983097 HIJ983096:HIK983097 HSF983096:HSG983097 ICB983096:ICC983097 ILX983096:ILY983097 IVT983096:IVU983097 JFP983096:JFQ983097 JPL983096:JPM983097 JZH983096:JZI983097 KJD983096:KJE983097 KSZ983096:KTA983097 LCV983096:LCW983097 LMR983096:LMS983097 LWN983096:LWO983097 MGJ983096:MGK983097 MQF983096:MQG983097 NAB983096:NAC983097 NJX983096:NJY983097 NTT983096:NTU983097 ODP983096:ODQ983097 ONL983096:ONM983097 OXH983096:OXI983097 PHD983096:PHE983097 PQZ983096:PRA983097 QAV983096:QAW983097 QKR983096:QKS983097 QUN983096:QUO983097 REJ983096:REK983097 ROF983096:ROG983097 RYB983096:RYC983097 SHX983096:SHY983097 SRT983096:SRU983097 TBP983096:TBQ983097 TLL983096:TLM983097 TVH983096:TVI983097 UFD983096:UFE983097 UOZ983096:UPA983097 UYV983096:UYW983097 VIR983096:VIS983097 VSN983096:VSO983097 WCJ983096:WCK983097 WMF983096:WMG983097 WWB983096:WWC983097 W38:X43 JS38:JT43 TO38:TP43 ADK38:ADL43 ANG38:ANH43 AXC38:AXD43 BGY38:BGZ43 BQU38:BQV43 CAQ38:CAR43 CKM38:CKN43 CUI38:CUJ43 DEE38:DEF43 DOA38:DOB43 DXW38:DXX43 EHS38:EHT43 ERO38:ERP43 FBK38:FBL43 FLG38:FLH43 FVC38:FVD43 GEY38:GEZ43 GOU38:GOV43 GYQ38:GYR43 HIM38:HIN43 HSI38:HSJ43 ICE38:ICF43 IMA38:IMB43 IVW38:IVX43 JFS38:JFT43 JPO38:JPP43 JZK38:JZL43 KJG38:KJH43 KTC38:KTD43 LCY38:LCZ43 LMU38:LMV43 LWQ38:LWR43 MGM38:MGN43 MQI38:MQJ43 NAE38:NAF43 NKA38:NKB43 NTW38:NTX43 ODS38:ODT43 ONO38:ONP43 OXK38:OXL43 PHG38:PHH43 PRC38:PRD43 QAY38:QAZ43 QKU38:QKV43 QUQ38:QUR43 REM38:REN43 ROI38:ROJ43 RYE38:RYF43 SIA38:SIB43 SRW38:SRX43 TBS38:TBT43 TLO38:TLP43 TVK38:TVL43 UFG38:UFH43 UPC38:UPD43 UYY38:UYZ43 VIU38:VIV43 VSQ38:VSR43 WCM38:WCN43 WMI38:WMJ43 WWE38:WWF43 W65574:X65579 JS65574:JT65579 TO65574:TP65579 ADK65574:ADL65579 ANG65574:ANH65579 AXC65574:AXD65579 BGY65574:BGZ65579 BQU65574:BQV65579 CAQ65574:CAR65579 CKM65574:CKN65579 CUI65574:CUJ65579 DEE65574:DEF65579 DOA65574:DOB65579 DXW65574:DXX65579 EHS65574:EHT65579 ERO65574:ERP65579 FBK65574:FBL65579 FLG65574:FLH65579 FVC65574:FVD65579 GEY65574:GEZ65579 GOU65574:GOV65579 GYQ65574:GYR65579 HIM65574:HIN65579 HSI65574:HSJ65579 ICE65574:ICF65579 IMA65574:IMB65579 IVW65574:IVX65579 JFS65574:JFT65579 JPO65574:JPP65579 JZK65574:JZL65579 KJG65574:KJH65579 KTC65574:KTD65579 LCY65574:LCZ65579 LMU65574:LMV65579 LWQ65574:LWR65579 MGM65574:MGN65579 MQI65574:MQJ65579 NAE65574:NAF65579 NKA65574:NKB65579 NTW65574:NTX65579 ODS65574:ODT65579 ONO65574:ONP65579 OXK65574:OXL65579 PHG65574:PHH65579 PRC65574:PRD65579 QAY65574:QAZ65579 QKU65574:QKV65579 QUQ65574:QUR65579 REM65574:REN65579 ROI65574:ROJ65579 RYE65574:RYF65579 SIA65574:SIB65579 SRW65574:SRX65579 TBS65574:TBT65579 TLO65574:TLP65579 TVK65574:TVL65579 UFG65574:UFH65579 UPC65574:UPD65579 UYY65574:UYZ65579 VIU65574:VIV65579 VSQ65574:VSR65579 WCM65574:WCN65579 WMI65574:WMJ65579 WWE65574:WWF65579 W131110:X131115 JS131110:JT131115 TO131110:TP131115 ADK131110:ADL131115 ANG131110:ANH131115 AXC131110:AXD131115 BGY131110:BGZ131115 BQU131110:BQV131115 CAQ131110:CAR131115 CKM131110:CKN131115 CUI131110:CUJ131115 DEE131110:DEF131115 DOA131110:DOB131115 DXW131110:DXX131115 EHS131110:EHT131115 ERO131110:ERP131115 FBK131110:FBL131115 FLG131110:FLH131115 FVC131110:FVD131115 GEY131110:GEZ131115 GOU131110:GOV131115 GYQ131110:GYR131115 HIM131110:HIN131115 HSI131110:HSJ131115 ICE131110:ICF131115 IMA131110:IMB131115 IVW131110:IVX131115 JFS131110:JFT131115 JPO131110:JPP131115 JZK131110:JZL131115 KJG131110:KJH131115 KTC131110:KTD131115 LCY131110:LCZ131115 LMU131110:LMV131115 LWQ131110:LWR131115 MGM131110:MGN131115 MQI131110:MQJ131115 NAE131110:NAF131115 NKA131110:NKB131115 NTW131110:NTX131115 ODS131110:ODT131115 ONO131110:ONP131115 OXK131110:OXL131115 PHG131110:PHH131115 PRC131110:PRD131115 QAY131110:QAZ131115 QKU131110:QKV131115 QUQ131110:QUR131115 REM131110:REN131115 ROI131110:ROJ131115 RYE131110:RYF131115 SIA131110:SIB131115 SRW131110:SRX131115 TBS131110:TBT131115 TLO131110:TLP131115 TVK131110:TVL131115 UFG131110:UFH131115 UPC131110:UPD131115 UYY131110:UYZ131115 VIU131110:VIV131115 VSQ131110:VSR131115 WCM131110:WCN131115 WMI131110:WMJ131115 WWE131110:WWF131115 W196646:X196651 JS196646:JT196651 TO196646:TP196651 ADK196646:ADL196651 ANG196646:ANH196651 AXC196646:AXD196651 BGY196646:BGZ196651 BQU196646:BQV196651 CAQ196646:CAR196651 CKM196646:CKN196651 CUI196646:CUJ196651 DEE196646:DEF196651 DOA196646:DOB196651 DXW196646:DXX196651 EHS196646:EHT196651 ERO196646:ERP196651 FBK196646:FBL196651 FLG196646:FLH196651 FVC196646:FVD196651 GEY196646:GEZ196651 GOU196646:GOV196651 GYQ196646:GYR196651 HIM196646:HIN196651 HSI196646:HSJ196651 ICE196646:ICF196651 IMA196646:IMB196651 IVW196646:IVX196651 JFS196646:JFT196651 JPO196646:JPP196651 JZK196646:JZL196651 KJG196646:KJH196651 KTC196646:KTD196651 LCY196646:LCZ196651 LMU196646:LMV196651 LWQ196646:LWR196651 MGM196646:MGN196651 MQI196646:MQJ196651 NAE196646:NAF196651 NKA196646:NKB196651 NTW196646:NTX196651 ODS196646:ODT196651 ONO196646:ONP196651 OXK196646:OXL196651 PHG196646:PHH196651 PRC196646:PRD196651 QAY196646:QAZ196651 QKU196646:QKV196651 QUQ196646:QUR196651 REM196646:REN196651 ROI196646:ROJ196651 RYE196646:RYF196651 SIA196646:SIB196651 SRW196646:SRX196651 TBS196646:TBT196651 TLO196646:TLP196651 TVK196646:TVL196651 UFG196646:UFH196651 UPC196646:UPD196651 UYY196646:UYZ196651 VIU196646:VIV196651 VSQ196646:VSR196651 WCM196646:WCN196651 WMI196646:WMJ196651 WWE196646:WWF196651 W262182:X262187 JS262182:JT262187 TO262182:TP262187 ADK262182:ADL262187 ANG262182:ANH262187 AXC262182:AXD262187 BGY262182:BGZ262187 BQU262182:BQV262187 CAQ262182:CAR262187 CKM262182:CKN262187 CUI262182:CUJ262187 DEE262182:DEF262187 DOA262182:DOB262187 DXW262182:DXX262187 EHS262182:EHT262187 ERO262182:ERP262187 FBK262182:FBL262187 FLG262182:FLH262187 FVC262182:FVD262187 GEY262182:GEZ262187 GOU262182:GOV262187 GYQ262182:GYR262187 HIM262182:HIN262187 HSI262182:HSJ262187 ICE262182:ICF262187 IMA262182:IMB262187 IVW262182:IVX262187 JFS262182:JFT262187 JPO262182:JPP262187 JZK262182:JZL262187 KJG262182:KJH262187 KTC262182:KTD262187 LCY262182:LCZ262187 LMU262182:LMV262187 LWQ262182:LWR262187 MGM262182:MGN262187 MQI262182:MQJ262187 NAE262182:NAF262187 NKA262182:NKB262187 NTW262182:NTX262187 ODS262182:ODT262187 ONO262182:ONP262187 OXK262182:OXL262187 PHG262182:PHH262187 PRC262182:PRD262187 QAY262182:QAZ262187 QKU262182:QKV262187 QUQ262182:QUR262187 REM262182:REN262187 ROI262182:ROJ262187 RYE262182:RYF262187 SIA262182:SIB262187 SRW262182:SRX262187 TBS262182:TBT262187 TLO262182:TLP262187 TVK262182:TVL262187 UFG262182:UFH262187 UPC262182:UPD262187 UYY262182:UYZ262187 VIU262182:VIV262187 VSQ262182:VSR262187 WCM262182:WCN262187 WMI262182:WMJ262187 WWE262182:WWF262187 W327718:X327723 JS327718:JT327723 TO327718:TP327723 ADK327718:ADL327723 ANG327718:ANH327723 AXC327718:AXD327723 BGY327718:BGZ327723 BQU327718:BQV327723 CAQ327718:CAR327723 CKM327718:CKN327723 CUI327718:CUJ327723 DEE327718:DEF327723 DOA327718:DOB327723 DXW327718:DXX327723 EHS327718:EHT327723 ERO327718:ERP327723 FBK327718:FBL327723 FLG327718:FLH327723 FVC327718:FVD327723 GEY327718:GEZ327723 GOU327718:GOV327723 GYQ327718:GYR327723 HIM327718:HIN327723 HSI327718:HSJ327723 ICE327718:ICF327723 IMA327718:IMB327723 IVW327718:IVX327723 JFS327718:JFT327723 JPO327718:JPP327723 JZK327718:JZL327723 KJG327718:KJH327723 KTC327718:KTD327723 LCY327718:LCZ327723 LMU327718:LMV327723 LWQ327718:LWR327723 MGM327718:MGN327723 MQI327718:MQJ327723 NAE327718:NAF327723 NKA327718:NKB327723 NTW327718:NTX327723 ODS327718:ODT327723 ONO327718:ONP327723 OXK327718:OXL327723 PHG327718:PHH327723 PRC327718:PRD327723 QAY327718:QAZ327723 QKU327718:QKV327723 QUQ327718:QUR327723 REM327718:REN327723 ROI327718:ROJ327723 RYE327718:RYF327723 SIA327718:SIB327723 SRW327718:SRX327723 TBS327718:TBT327723 TLO327718:TLP327723 TVK327718:TVL327723 UFG327718:UFH327723 UPC327718:UPD327723 UYY327718:UYZ327723 VIU327718:VIV327723 VSQ327718:VSR327723 WCM327718:WCN327723 WMI327718:WMJ327723 WWE327718:WWF327723 W393254:X393259 JS393254:JT393259 TO393254:TP393259 ADK393254:ADL393259 ANG393254:ANH393259 AXC393254:AXD393259 BGY393254:BGZ393259 BQU393254:BQV393259 CAQ393254:CAR393259 CKM393254:CKN393259 CUI393254:CUJ393259 DEE393254:DEF393259 DOA393254:DOB393259 DXW393254:DXX393259 EHS393254:EHT393259 ERO393254:ERP393259 FBK393254:FBL393259 FLG393254:FLH393259 FVC393254:FVD393259 GEY393254:GEZ393259 GOU393254:GOV393259 GYQ393254:GYR393259 HIM393254:HIN393259 HSI393254:HSJ393259 ICE393254:ICF393259 IMA393254:IMB393259 IVW393254:IVX393259 JFS393254:JFT393259 JPO393254:JPP393259 JZK393254:JZL393259 KJG393254:KJH393259 KTC393254:KTD393259 LCY393254:LCZ393259 LMU393254:LMV393259 LWQ393254:LWR393259 MGM393254:MGN393259 MQI393254:MQJ393259 NAE393254:NAF393259 NKA393254:NKB393259 NTW393254:NTX393259 ODS393254:ODT393259 ONO393254:ONP393259 OXK393254:OXL393259 PHG393254:PHH393259 PRC393254:PRD393259 QAY393254:QAZ393259 QKU393254:QKV393259 QUQ393254:QUR393259 REM393254:REN393259 ROI393254:ROJ393259 RYE393254:RYF393259 SIA393254:SIB393259 SRW393254:SRX393259 TBS393254:TBT393259 TLO393254:TLP393259 TVK393254:TVL393259 UFG393254:UFH393259 UPC393254:UPD393259 UYY393254:UYZ393259 VIU393254:VIV393259 VSQ393254:VSR393259 WCM393254:WCN393259 WMI393254:WMJ393259 WWE393254:WWF393259 W458790:X458795 JS458790:JT458795 TO458790:TP458795 ADK458790:ADL458795 ANG458790:ANH458795 AXC458790:AXD458795 BGY458790:BGZ458795 BQU458790:BQV458795 CAQ458790:CAR458795 CKM458790:CKN458795 CUI458790:CUJ458795 DEE458790:DEF458795 DOA458790:DOB458795 DXW458790:DXX458795 EHS458790:EHT458795 ERO458790:ERP458795 FBK458790:FBL458795 FLG458790:FLH458795 FVC458790:FVD458795 GEY458790:GEZ458795 GOU458790:GOV458795 GYQ458790:GYR458795 HIM458790:HIN458795 HSI458790:HSJ458795 ICE458790:ICF458795 IMA458790:IMB458795 IVW458790:IVX458795 JFS458790:JFT458795 JPO458790:JPP458795 JZK458790:JZL458795 KJG458790:KJH458795 KTC458790:KTD458795 LCY458790:LCZ458795 LMU458790:LMV458795 LWQ458790:LWR458795 MGM458790:MGN458795 MQI458790:MQJ458795 NAE458790:NAF458795 NKA458790:NKB458795 NTW458790:NTX458795 ODS458790:ODT458795 ONO458790:ONP458795 OXK458790:OXL458795 PHG458790:PHH458795 PRC458790:PRD458795 QAY458790:QAZ458795 QKU458790:QKV458795 QUQ458790:QUR458795 REM458790:REN458795 ROI458790:ROJ458795 RYE458790:RYF458795 SIA458790:SIB458795 SRW458790:SRX458795 TBS458790:TBT458795 TLO458790:TLP458795 TVK458790:TVL458795 UFG458790:UFH458795 UPC458790:UPD458795 UYY458790:UYZ458795 VIU458790:VIV458795 VSQ458790:VSR458795 WCM458790:WCN458795 WMI458790:WMJ458795 WWE458790:WWF458795 W524326:X524331 JS524326:JT524331 TO524326:TP524331 ADK524326:ADL524331 ANG524326:ANH524331 AXC524326:AXD524331 BGY524326:BGZ524331 BQU524326:BQV524331 CAQ524326:CAR524331 CKM524326:CKN524331 CUI524326:CUJ524331 DEE524326:DEF524331 DOA524326:DOB524331 DXW524326:DXX524331 EHS524326:EHT524331 ERO524326:ERP524331 FBK524326:FBL524331 FLG524326:FLH524331 FVC524326:FVD524331 GEY524326:GEZ524331 GOU524326:GOV524331 GYQ524326:GYR524331 HIM524326:HIN524331 HSI524326:HSJ524331 ICE524326:ICF524331 IMA524326:IMB524331 IVW524326:IVX524331 JFS524326:JFT524331 JPO524326:JPP524331 JZK524326:JZL524331 KJG524326:KJH524331 KTC524326:KTD524331 LCY524326:LCZ524331 LMU524326:LMV524331 LWQ524326:LWR524331 MGM524326:MGN524331 MQI524326:MQJ524331 NAE524326:NAF524331 NKA524326:NKB524331 NTW524326:NTX524331 ODS524326:ODT524331 ONO524326:ONP524331 OXK524326:OXL524331 PHG524326:PHH524331 PRC524326:PRD524331 QAY524326:QAZ524331 QKU524326:QKV524331 QUQ524326:QUR524331 REM524326:REN524331 ROI524326:ROJ524331 RYE524326:RYF524331 SIA524326:SIB524331 SRW524326:SRX524331 TBS524326:TBT524331 TLO524326:TLP524331 TVK524326:TVL524331 UFG524326:UFH524331 UPC524326:UPD524331 UYY524326:UYZ524331 VIU524326:VIV524331 VSQ524326:VSR524331 WCM524326:WCN524331 WMI524326:WMJ524331 WWE524326:WWF524331 W589862:X589867 JS589862:JT589867 TO589862:TP589867 ADK589862:ADL589867 ANG589862:ANH589867 AXC589862:AXD589867 BGY589862:BGZ589867 BQU589862:BQV589867 CAQ589862:CAR589867 CKM589862:CKN589867 CUI589862:CUJ589867 DEE589862:DEF589867 DOA589862:DOB589867 DXW589862:DXX589867 EHS589862:EHT589867 ERO589862:ERP589867 FBK589862:FBL589867 FLG589862:FLH589867 FVC589862:FVD589867 GEY589862:GEZ589867 GOU589862:GOV589867 GYQ589862:GYR589867 HIM589862:HIN589867 HSI589862:HSJ589867 ICE589862:ICF589867 IMA589862:IMB589867 IVW589862:IVX589867 JFS589862:JFT589867 JPO589862:JPP589867 JZK589862:JZL589867 KJG589862:KJH589867 KTC589862:KTD589867 LCY589862:LCZ589867 LMU589862:LMV589867 LWQ589862:LWR589867 MGM589862:MGN589867 MQI589862:MQJ589867 NAE589862:NAF589867 NKA589862:NKB589867 NTW589862:NTX589867 ODS589862:ODT589867 ONO589862:ONP589867 OXK589862:OXL589867 PHG589862:PHH589867 PRC589862:PRD589867 QAY589862:QAZ589867 QKU589862:QKV589867 QUQ589862:QUR589867 REM589862:REN589867 ROI589862:ROJ589867 RYE589862:RYF589867 SIA589862:SIB589867 SRW589862:SRX589867 TBS589862:TBT589867 TLO589862:TLP589867 TVK589862:TVL589867 UFG589862:UFH589867 UPC589862:UPD589867 UYY589862:UYZ589867 VIU589862:VIV589867 VSQ589862:VSR589867 WCM589862:WCN589867 WMI589862:WMJ589867 WWE589862:WWF589867 W655398:X655403 JS655398:JT655403 TO655398:TP655403 ADK655398:ADL655403 ANG655398:ANH655403 AXC655398:AXD655403 BGY655398:BGZ655403 BQU655398:BQV655403 CAQ655398:CAR655403 CKM655398:CKN655403 CUI655398:CUJ655403 DEE655398:DEF655403 DOA655398:DOB655403 DXW655398:DXX655403 EHS655398:EHT655403 ERO655398:ERP655403 FBK655398:FBL655403 FLG655398:FLH655403 FVC655398:FVD655403 GEY655398:GEZ655403 GOU655398:GOV655403 GYQ655398:GYR655403 HIM655398:HIN655403 HSI655398:HSJ655403 ICE655398:ICF655403 IMA655398:IMB655403 IVW655398:IVX655403 JFS655398:JFT655403 JPO655398:JPP655403 JZK655398:JZL655403 KJG655398:KJH655403 KTC655398:KTD655403 LCY655398:LCZ655403 LMU655398:LMV655403 LWQ655398:LWR655403 MGM655398:MGN655403 MQI655398:MQJ655403 NAE655398:NAF655403 NKA655398:NKB655403 NTW655398:NTX655403 ODS655398:ODT655403 ONO655398:ONP655403 OXK655398:OXL655403 PHG655398:PHH655403 PRC655398:PRD655403 QAY655398:QAZ655403 QKU655398:QKV655403 QUQ655398:QUR655403 REM655398:REN655403 ROI655398:ROJ655403 RYE655398:RYF655403 SIA655398:SIB655403 SRW655398:SRX655403 TBS655398:TBT655403 TLO655398:TLP655403 TVK655398:TVL655403 UFG655398:UFH655403 UPC655398:UPD655403 UYY655398:UYZ655403 VIU655398:VIV655403 VSQ655398:VSR655403 WCM655398:WCN655403 WMI655398:WMJ655403 WWE655398:WWF655403 W720934:X720939 JS720934:JT720939 TO720934:TP720939 ADK720934:ADL720939 ANG720934:ANH720939 AXC720934:AXD720939 BGY720934:BGZ720939 BQU720934:BQV720939 CAQ720934:CAR720939 CKM720934:CKN720939 CUI720934:CUJ720939 DEE720934:DEF720939 DOA720934:DOB720939 DXW720934:DXX720939 EHS720934:EHT720939 ERO720934:ERP720939 FBK720934:FBL720939 FLG720934:FLH720939 FVC720934:FVD720939 GEY720934:GEZ720939 GOU720934:GOV720939 GYQ720934:GYR720939 HIM720934:HIN720939 HSI720934:HSJ720939 ICE720934:ICF720939 IMA720934:IMB720939 IVW720934:IVX720939 JFS720934:JFT720939 JPO720934:JPP720939 JZK720934:JZL720939 KJG720934:KJH720939 KTC720934:KTD720939 LCY720934:LCZ720939 LMU720934:LMV720939 LWQ720934:LWR720939 MGM720934:MGN720939 MQI720934:MQJ720939 NAE720934:NAF720939 NKA720934:NKB720939 NTW720934:NTX720939 ODS720934:ODT720939 ONO720934:ONP720939 OXK720934:OXL720939 PHG720934:PHH720939 PRC720934:PRD720939 QAY720934:QAZ720939 QKU720934:QKV720939 QUQ720934:QUR720939 REM720934:REN720939 ROI720934:ROJ720939 RYE720934:RYF720939 SIA720934:SIB720939 SRW720934:SRX720939 TBS720934:TBT720939 TLO720934:TLP720939 TVK720934:TVL720939 UFG720934:UFH720939 UPC720934:UPD720939 UYY720934:UYZ720939 VIU720934:VIV720939 VSQ720934:VSR720939 WCM720934:WCN720939 WMI720934:WMJ720939 WWE720934:WWF720939 W786470:X786475 JS786470:JT786475 TO786470:TP786475 ADK786470:ADL786475 ANG786470:ANH786475 AXC786470:AXD786475 BGY786470:BGZ786475 BQU786470:BQV786475 CAQ786470:CAR786475 CKM786470:CKN786475 CUI786470:CUJ786475 DEE786470:DEF786475 DOA786470:DOB786475 DXW786470:DXX786475 EHS786470:EHT786475 ERO786470:ERP786475 FBK786470:FBL786475 FLG786470:FLH786475 FVC786470:FVD786475 GEY786470:GEZ786475 GOU786470:GOV786475 GYQ786470:GYR786475 HIM786470:HIN786475 HSI786470:HSJ786475 ICE786470:ICF786475 IMA786470:IMB786475 IVW786470:IVX786475 JFS786470:JFT786475 JPO786470:JPP786475 JZK786470:JZL786475 KJG786470:KJH786475 KTC786470:KTD786475 LCY786470:LCZ786475 LMU786470:LMV786475 LWQ786470:LWR786475 MGM786470:MGN786475 MQI786470:MQJ786475 NAE786470:NAF786475 NKA786470:NKB786475 NTW786470:NTX786475 ODS786470:ODT786475 ONO786470:ONP786475 OXK786470:OXL786475 PHG786470:PHH786475 PRC786470:PRD786475 QAY786470:QAZ786475 QKU786470:QKV786475 QUQ786470:QUR786475 REM786470:REN786475 ROI786470:ROJ786475 RYE786470:RYF786475 SIA786470:SIB786475 SRW786470:SRX786475 TBS786470:TBT786475 TLO786470:TLP786475 TVK786470:TVL786475 UFG786470:UFH786475 UPC786470:UPD786475 UYY786470:UYZ786475 VIU786470:VIV786475 VSQ786470:VSR786475 WCM786470:WCN786475 WMI786470:WMJ786475 WWE786470:WWF786475 W852006:X852011 JS852006:JT852011 TO852006:TP852011 ADK852006:ADL852011 ANG852006:ANH852011 AXC852006:AXD852011 BGY852006:BGZ852011 BQU852006:BQV852011 CAQ852006:CAR852011 CKM852006:CKN852011 CUI852006:CUJ852011 DEE852006:DEF852011 DOA852006:DOB852011 DXW852006:DXX852011 EHS852006:EHT852011 ERO852006:ERP852011 FBK852006:FBL852011 FLG852006:FLH852011 FVC852006:FVD852011 GEY852006:GEZ852011 GOU852006:GOV852011 GYQ852006:GYR852011 HIM852006:HIN852011 HSI852006:HSJ852011 ICE852006:ICF852011 IMA852006:IMB852011 IVW852006:IVX852011 JFS852006:JFT852011 JPO852006:JPP852011 JZK852006:JZL852011 KJG852006:KJH852011 KTC852006:KTD852011 LCY852006:LCZ852011 LMU852006:LMV852011 LWQ852006:LWR852011 MGM852006:MGN852011 MQI852006:MQJ852011 NAE852006:NAF852011 NKA852006:NKB852011 NTW852006:NTX852011 ODS852006:ODT852011 ONO852006:ONP852011 OXK852006:OXL852011 PHG852006:PHH852011 PRC852006:PRD852011 QAY852006:QAZ852011 QKU852006:QKV852011 QUQ852006:QUR852011 REM852006:REN852011 ROI852006:ROJ852011 RYE852006:RYF852011 SIA852006:SIB852011 SRW852006:SRX852011 TBS852006:TBT852011 TLO852006:TLP852011 TVK852006:TVL852011 UFG852006:UFH852011 UPC852006:UPD852011 UYY852006:UYZ852011 VIU852006:VIV852011 VSQ852006:VSR852011 WCM852006:WCN852011 WMI852006:WMJ852011 WWE852006:WWF852011 W917542:X917547 JS917542:JT917547 TO917542:TP917547 ADK917542:ADL917547 ANG917542:ANH917547 AXC917542:AXD917547 BGY917542:BGZ917547 BQU917542:BQV917547 CAQ917542:CAR917547 CKM917542:CKN917547 CUI917542:CUJ917547 DEE917542:DEF917547 DOA917542:DOB917547 DXW917542:DXX917547 EHS917542:EHT917547 ERO917542:ERP917547 FBK917542:FBL917547 FLG917542:FLH917547 FVC917542:FVD917547 GEY917542:GEZ917547 GOU917542:GOV917547 GYQ917542:GYR917547 HIM917542:HIN917547 HSI917542:HSJ917547 ICE917542:ICF917547 IMA917542:IMB917547 IVW917542:IVX917547 JFS917542:JFT917547 JPO917542:JPP917547 JZK917542:JZL917547 KJG917542:KJH917547 KTC917542:KTD917547 LCY917542:LCZ917547 LMU917542:LMV917547 LWQ917542:LWR917547 MGM917542:MGN917547 MQI917542:MQJ917547 NAE917542:NAF917547 NKA917542:NKB917547 NTW917542:NTX917547 ODS917542:ODT917547 ONO917542:ONP917547 OXK917542:OXL917547 PHG917542:PHH917547 PRC917542:PRD917547 QAY917542:QAZ917547 QKU917542:QKV917547 QUQ917542:QUR917547 REM917542:REN917547 ROI917542:ROJ917547 RYE917542:RYF917547 SIA917542:SIB917547 SRW917542:SRX917547 TBS917542:TBT917547 TLO917542:TLP917547 TVK917542:TVL917547 UFG917542:UFH917547 UPC917542:UPD917547 UYY917542:UYZ917547 VIU917542:VIV917547 VSQ917542:VSR917547 WCM917542:WCN917547 WMI917542:WMJ917547 WWE917542:WWF917547 W983078:X983083 JS983078:JT983083 TO983078:TP983083 ADK983078:ADL983083 ANG983078:ANH983083 AXC983078:AXD983083 BGY983078:BGZ983083 BQU983078:BQV983083 CAQ983078:CAR983083 CKM983078:CKN983083 CUI983078:CUJ983083 DEE983078:DEF983083 DOA983078:DOB983083 DXW983078:DXX983083 EHS983078:EHT983083 ERO983078:ERP983083 FBK983078:FBL983083 FLG983078:FLH983083 FVC983078:FVD983083 GEY983078:GEZ983083 GOU983078:GOV983083 GYQ983078:GYR983083 HIM983078:HIN983083 HSI983078:HSJ983083 ICE983078:ICF983083 IMA983078:IMB983083 IVW983078:IVX983083 JFS983078:JFT983083 JPO983078:JPP983083 JZK983078:JZL983083 KJG983078:KJH983083 KTC983078:KTD983083 LCY983078:LCZ983083 LMU983078:LMV983083 LWQ983078:LWR983083 MGM983078:MGN983083 MQI983078:MQJ983083 NAE983078:NAF983083 NKA983078:NKB983083 NTW983078:NTX983083 ODS983078:ODT983083 ONO983078:ONP983083 OXK983078:OXL983083 PHG983078:PHH983083 PRC983078:PRD983083 QAY983078:QAZ983083 QKU983078:QKV983083 QUQ983078:QUR983083 REM983078:REN983083 ROI983078:ROJ983083 RYE983078:RYF983083 SIA983078:SIB983083 SRW983078:SRX983083 TBS983078:TBT983083 TLO983078:TLP983083 TVK983078:TVL983083 UFG983078:UFH983083 UPC983078:UPD983083 UYY983078:UYZ983083 VIU983078:VIV983083 VSQ983078:VSR983083 WCM983078:WCN983083 WMI983078:WMJ983083 WWE983078:WWF983083 W47:X52 JS47:JT52 TO47:TP52 ADK47:ADL52 ANG47:ANH52 AXC47:AXD52 BGY47:BGZ52 BQU47:BQV52 CAQ47:CAR52 CKM47:CKN52 CUI47:CUJ52 DEE47:DEF52 DOA47:DOB52 DXW47:DXX52 EHS47:EHT52 ERO47:ERP52 FBK47:FBL52 FLG47:FLH52 FVC47:FVD52 GEY47:GEZ52 GOU47:GOV52 GYQ47:GYR52 HIM47:HIN52 HSI47:HSJ52 ICE47:ICF52 IMA47:IMB52 IVW47:IVX52 JFS47:JFT52 JPO47:JPP52 JZK47:JZL52 KJG47:KJH52 KTC47:KTD52 LCY47:LCZ52 LMU47:LMV52 LWQ47:LWR52 MGM47:MGN52 MQI47:MQJ52 NAE47:NAF52 NKA47:NKB52 NTW47:NTX52 ODS47:ODT52 ONO47:ONP52 OXK47:OXL52 PHG47:PHH52 PRC47:PRD52 QAY47:QAZ52 QKU47:QKV52 QUQ47:QUR52 REM47:REN52 ROI47:ROJ52 RYE47:RYF52 SIA47:SIB52 SRW47:SRX52 TBS47:TBT52 TLO47:TLP52 TVK47:TVL52 UFG47:UFH52 UPC47:UPD52 UYY47:UYZ52 VIU47:VIV52 VSQ47:VSR52 WCM47:WCN52 WMI47:WMJ52 WWE47:WWF52 W65583:X65588 JS65583:JT65588 TO65583:TP65588 ADK65583:ADL65588 ANG65583:ANH65588 AXC65583:AXD65588 BGY65583:BGZ65588 BQU65583:BQV65588 CAQ65583:CAR65588 CKM65583:CKN65588 CUI65583:CUJ65588 DEE65583:DEF65588 DOA65583:DOB65588 DXW65583:DXX65588 EHS65583:EHT65588 ERO65583:ERP65588 FBK65583:FBL65588 FLG65583:FLH65588 FVC65583:FVD65588 GEY65583:GEZ65588 GOU65583:GOV65588 GYQ65583:GYR65588 HIM65583:HIN65588 HSI65583:HSJ65588 ICE65583:ICF65588 IMA65583:IMB65588 IVW65583:IVX65588 JFS65583:JFT65588 JPO65583:JPP65588 JZK65583:JZL65588 KJG65583:KJH65588 KTC65583:KTD65588 LCY65583:LCZ65588 LMU65583:LMV65588 LWQ65583:LWR65588 MGM65583:MGN65588 MQI65583:MQJ65588 NAE65583:NAF65588 NKA65583:NKB65588 NTW65583:NTX65588 ODS65583:ODT65588 ONO65583:ONP65588 OXK65583:OXL65588 PHG65583:PHH65588 PRC65583:PRD65588 QAY65583:QAZ65588 QKU65583:QKV65588 QUQ65583:QUR65588 REM65583:REN65588 ROI65583:ROJ65588 RYE65583:RYF65588 SIA65583:SIB65588 SRW65583:SRX65588 TBS65583:TBT65588 TLO65583:TLP65588 TVK65583:TVL65588 UFG65583:UFH65588 UPC65583:UPD65588 UYY65583:UYZ65588 VIU65583:VIV65588 VSQ65583:VSR65588 WCM65583:WCN65588 WMI65583:WMJ65588 WWE65583:WWF65588 W131119:X131124 JS131119:JT131124 TO131119:TP131124 ADK131119:ADL131124 ANG131119:ANH131124 AXC131119:AXD131124 BGY131119:BGZ131124 BQU131119:BQV131124 CAQ131119:CAR131124 CKM131119:CKN131124 CUI131119:CUJ131124 DEE131119:DEF131124 DOA131119:DOB131124 DXW131119:DXX131124 EHS131119:EHT131124 ERO131119:ERP131124 FBK131119:FBL131124 FLG131119:FLH131124 FVC131119:FVD131124 GEY131119:GEZ131124 GOU131119:GOV131124 GYQ131119:GYR131124 HIM131119:HIN131124 HSI131119:HSJ131124 ICE131119:ICF131124 IMA131119:IMB131124 IVW131119:IVX131124 JFS131119:JFT131124 JPO131119:JPP131124 JZK131119:JZL131124 KJG131119:KJH131124 KTC131119:KTD131124 LCY131119:LCZ131124 LMU131119:LMV131124 LWQ131119:LWR131124 MGM131119:MGN131124 MQI131119:MQJ131124 NAE131119:NAF131124 NKA131119:NKB131124 NTW131119:NTX131124 ODS131119:ODT131124 ONO131119:ONP131124 OXK131119:OXL131124 PHG131119:PHH131124 PRC131119:PRD131124 QAY131119:QAZ131124 QKU131119:QKV131124 QUQ131119:QUR131124 REM131119:REN131124 ROI131119:ROJ131124 RYE131119:RYF131124 SIA131119:SIB131124 SRW131119:SRX131124 TBS131119:TBT131124 TLO131119:TLP131124 TVK131119:TVL131124 UFG131119:UFH131124 UPC131119:UPD131124 UYY131119:UYZ131124 VIU131119:VIV131124 VSQ131119:VSR131124 WCM131119:WCN131124 WMI131119:WMJ131124 WWE131119:WWF131124 W196655:X196660 JS196655:JT196660 TO196655:TP196660 ADK196655:ADL196660 ANG196655:ANH196660 AXC196655:AXD196660 BGY196655:BGZ196660 BQU196655:BQV196660 CAQ196655:CAR196660 CKM196655:CKN196660 CUI196655:CUJ196660 DEE196655:DEF196660 DOA196655:DOB196660 DXW196655:DXX196660 EHS196655:EHT196660 ERO196655:ERP196660 FBK196655:FBL196660 FLG196655:FLH196660 FVC196655:FVD196660 GEY196655:GEZ196660 GOU196655:GOV196660 GYQ196655:GYR196660 HIM196655:HIN196660 HSI196655:HSJ196660 ICE196655:ICF196660 IMA196655:IMB196660 IVW196655:IVX196660 JFS196655:JFT196660 JPO196655:JPP196660 JZK196655:JZL196660 KJG196655:KJH196660 KTC196655:KTD196660 LCY196655:LCZ196660 LMU196655:LMV196660 LWQ196655:LWR196660 MGM196655:MGN196660 MQI196655:MQJ196660 NAE196655:NAF196660 NKA196655:NKB196660 NTW196655:NTX196660 ODS196655:ODT196660 ONO196655:ONP196660 OXK196655:OXL196660 PHG196655:PHH196660 PRC196655:PRD196660 QAY196655:QAZ196660 QKU196655:QKV196660 QUQ196655:QUR196660 REM196655:REN196660 ROI196655:ROJ196660 RYE196655:RYF196660 SIA196655:SIB196660 SRW196655:SRX196660 TBS196655:TBT196660 TLO196655:TLP196660 TVK196655:TVL196660 UFG196655:UFH196660 UPC196655:UPD196660 UYY196655:UYZ196660 VIU196655:VIV196660 VSQ196655:VSR196660 WCM196655:WCN196660 WMI196655:WMJ196660 WWE196655:WWF196660 W262191:X262196 JS262191:JT262196 TO262191:TP262196 ADK262191:ADL262196 ANG262191:ANH262196 AXC262191:AXD262196 BGY262191:BGZ262196 BQU262191:BQV262196 CAQ262191:CAR262196 CKM262191:CKN262196 CUI262191:CUJ262196 DEE262191:DEF262196 DOA262191:DOB262196 DXW262191:DXX262196 EHS262191:EHT262196 ERO262191:ERP262196 FBK262191:FBL262196 FLG262191:FLH262196 FVC262191:FVD262196 GEY262191:GEZ262196 GOU262191:GOV262196 GYQ262191:GYR262196 HIM262191:HIN262196 HSI262191:HSJ262196 ICE262191:ICF262196 IMA262191:IMB262196 IVW262191:IVX262196 JFS262191:JFT262196 JPO262191:JPP262196 JZK262191:JZL262196 KJG262191:KJH262196 KTC262191:KTD262196 LCY262191:LCZ262196 LMU262191:LMV262196 LWQ262191:LWR262196 MGM262191:MGN262196 MQI262191:MQJ262196 NAE262191:NAF262196 NKA262191:NKB262196 NTW262191:NTX262196 ODS262191:ODT262196 ONO262191:ONP262196 OXK262191:OXL262196 PHG262191:PHH262196 PRC262191:PRD262196 QAY262191:QAZ262196 QKU262191:QKV262196 QUQ262191:QUR262196 REM262191:REN262196 ROI262191:ROJ262196 RYE262191:RYF262196 SIA262191:SIB262196 SRW262191:SRX262196 TBS262191:TBT262196 TLO262191:TLP262196 TVK262191:TVL262196 UFG262191:UFH262196 UPC262191:UPD262196 UYY262191:UYZ262196 VIU262191:VIV262196 VSQ262191:VSR262196 WCM262191:WCN262196 WMI262191:WMJ262196 WWE262191:WWF262196 W327727:X327732 JS327727:JT327732 TO327727:TP327732 ADK327727:ADL327732 ANG327727:ANH327732 AXC327727:AXD327732 BGY327727:BGZ327732 BQU327727:BQV327732 CAQ327727:CAR327732 CKM327727:CKN327732 CUI327727:CUJ327732 DEE327727:DEF327732 DOA327727:DOB327732 DXW327727:DXX327732 EHS327727:EHT327732 ERO327727:ERP327732 FBK327727:FBL327732 FLG327727:FLH327732 FVC327727:FVD327732 GEY327727:GEZ327732 GOU327727:GOV327732 GYQ327727:GYR327732 HIM327727:HIN327732 HSI327727:HSJ327732 ICE327727:ICF327732 IMA327727:IMB327732 IVW327727:IVX327732 JFS327727:JFT327732 JPO327727:JPP327732 JZK327727:JZL327732 KJG327727:KJH327732 KTC327727:KTD327732 LCY327727:LCZ327732 LMU327727:LMV327732 LWQ327727:LWR327732 MGM327727:MGN327732 MQI327727:MQJ327732 NAE327727:NAF327732 NKA327727:NKB327732 NTW327727:NTX327732 ODS327727:ODT327732 ONO327727:ONP327732 OXK327727:OXL327732 PHG327727:PHH327732 PRC327727:PRD327732 QAY327727:QAZ327732 QKU327727:QKV327732 QUQ327727:QUR327732 REM327727:REN327732 ROI327727:ROJ327732 RYE327727:RYF327732 SIA327727:SIB327732 SRW327727:SRX327732 TBS327727:TBT327732 TLO327727:TLP327732 TVK327727:TVL327732 UFG327727:UFH327732 UPC327727:UPD327732 UYY327727:UYZ327732 VIU327727:VIV327732 VSQ327727:VSR327732 WCM327727:WCN327732 WMI327727:WMJ327732 WWE327727:WWF327732 W393263:X393268 JS393263:JT393268 TO393263:TP393268 ADK393263:ADL393268 ANG393263:ANH393268 AXC393263:AXD393268 BGY393263:BGZ393268 BQU393263:BQV393268 CAQ393263:CAR393268 CKM393263:CKN393268 CUI393263:CUJ393268 DEE393263:DEF393268 DOA393263:DOB393268 DXW393263:DXX393268 EHS393263:EHT393268 ERO393263:ERP393268 FBK393263:FBL393268 FLG393263:FLH393268 FVC393263:FVD393268 GEY393263:GEZ393268 GOU393263:GOV393268 GYQ393263:GYR393268 HIM393263:HIN393268 HSI393263:HSJ393268 ICE393263:ICF393268 IMA393263:IMB393268 IVW393263:IVX393268 JFS393263:JFT393268 JPO393263:JPP393268 JZK393263:JZL393268 KJG393263:KJH393268 KTC393263:KTD393268 LCY393263:LCZ393268 LMU393263:LMV393268 LWQ393263:LWR393268 MGM393263:MGN393268 MQI393263:MQJ393268 NAE393263:NAF393268 NKA393263:NKB393268 NTW393263:NTX393268 ODS393263:ODT393268 ONO393263:ONP393268 OXK393263:OXL393268 PHG393263:PHH393268 PRC393263:PRD393268 QAY393263:QAZ393268 QKU393263:QKV393268 QUQ393263:QUR393268 REM393263:REN393268 ROI393263:ROJ393268 RYE393263:RYF393268 SIA393263:SIB393268 SRW393263:SRX393268 TBS393263:TBT393268 TLO393263:TLP393268 TVK393263:TVL393268 UFG393263:UFH393268 UPC393263:UPD393268 UYY393263:UYZ393268 VIU393263:VIV393268 VSQ393263:VSR393268 WCM393263:WCN393268 WMI393263:WMJ393268 WWE393263:WWF393268 W458799:X458804 JS458799:JT458804 TO458799:TP458804 ADK458799:ADL458804 ANG458799:ANH458804 AXC458799:AXD458804 BGY458799:BGZ458804 BQU458799:BQV458804 CAQ458799:CAR458804 CKM458799:CKN458804 CUI458799:CUJ458804 DEE458799:DEF458804 DOA458799:DOB458804 DXW458799:DXX458804 EHS458799:EHT458804 ERO458799:ERP458804 FBK458799:FBL458804 FLG458799:FLH458804 FVC458799:FVD458804 GEY458799:GEZ458804 GOU458799:GOV458804 GYQ458799:GYR458804 HIM458799:HIN458804 HSI458799:HSJ458804 ICE458799:ICF458804 IMA458799:IMB458804 IVW458799:IVX458804 JFS458799:JFT458804 JPO458799:JPP458804 JZK458799:JZL458804 KJG458799:KJH458804 KTC458799:KTD458804 LCY458799:LCZ458804 LMU458799:LMV458804 LWQ458799:LWR458804 MGM458799:MGN458804 MQI458799:MQJ458804 NAE458799:NAF458804 NKA458799:NKB458804 NTW458799:NTX458804 ODS458799:ODT458804 ONO458799:ONP458804 OXK458799:OXL458804 PHG458799:PHH458804 PRC458799:PRD458804 QAY458799:QAZ458804 QKU458799:QKV458804 QUQ458799:QUR458804 REM458799:REN458804 ROI458799:ROJ458804 RYE458799:RYF458804 SIA458799:SIB458804 SRW458799:SRX458804 TBS458799:TBT458804 TLO458799:TLP458804 TVK458799:TVL458804 UFG458799:UFH458804 UPC458799:UPD458804 UYY458799:UYZ458804 VIU458799:VIV458804 VSQ458799:VSR458804 WCM458799:WCN458804 WMI458799:WMJ458804 WWE458799:WWF458804 W524335:X524340 JS524335:JT524340 TO524335:TP524340 ADK524335:ADL524340 ANG524335:ANH524340 AXC524335:AXD524340 BGY524335:BGZ524340 BQU524335:BQV524340 CAQ524335:CAR524340 CKM524335:CKN524340 CUI524335:CUJ524340 DEE524335:DEF524340 DOA524335:DOB524340 DXW524335:DXX524340 EHS524335:EHT524340 ERO524335:ERP524340 FBK524335:FBL524340 FLG524335:FLH524340 FVC524335:FVD524340 GEY524335:GEZ524340 GOU524335:GOV524340 GYQ524335:GYR524340 HIM524335:HIN524340 HSI524335:HSJ524340 ICE524335:ICF524340 IMA524335:IMB524340 IVW524335:IVX524340 JFS524335:JFT524340 JPO524335:JPP524340 JZK524335:JZL524340 KJG524335:KJH524340 KTC524335:KTD524340 LCY524335:LCZ524340 LMU524335:LMV524340 LWQ524335:LWR524340 MGM524335:MGN524340 MQI524335:MQJ524340 NAE524335:NAF524340 NKA524335:NKB524340 NTW524335:NTX524340 ODS524335:ODT524340 ONO524335:ONP524340 OXK524335:OXL524340 PHG524335:PHH524340 PRC524335:PRD524340 QAY524335:QAZ524340 QKU524335:QKV524340 QUQ524335:QUR524340 REM524335:REN524340 ROI524335:ROJ524340 RYE524335:RYF524340 SIA524335:SIB524340 SRW524335:SRX524340 TBS524335:TBT524340 TLO524335:TLP524340 TVK524335:TVL524340 UFG524335:UFH524340 UPC524335:UPD524340 UYY524335:UYZ524340 VIU524335:VIV524340 VSQ524335:VSR524340 WCM524335:WCN524340 WMI524335:WMJ524340 WWE524335:WWF524340 W589871:X589876 JS589871:JT589876 TO589871:TP589876 ADK589871:ADL589876 ANG589871:ANH589876 AXC589871:AXD589876 BGY589871:BGZ589876 BQU589871:BQV589876 CAQ589871:CAR589876 CKM589871:CKN589876 CUI589871:CUJ589876 DEE589871:DEF589876 DOA589871:DOB589876 DXW589871:DXX589876 EHS589871:EHT589876 ERO589871:ERP589876 FBK589871:FBL589876 FLG589871:FLH589876 FVC589871:FVD589876 GEY589871:GEZ589876 GOU589871:GOV589876 GYQ589871:GYR589876 HIM589871:HIN589876 HSI589871:HSJ589876 ICE589871:ICF589876 IMA589871:IMB589876 IVW589871:IVX589876 JFS589871:JFT589876 JPO589871:JPP589876 JZK589871:JZL589876 KJG589871:KJH589876 KTC589871:KTD589876 LCY589871:LCZ589876 LMU589871:LMV589876 LWQ589871:LWR589876 MGM589871:MGN589876 MQI589871:MQJ589876 NAE589871:NAF589876 NKA589871:NKB589876 NTW589871:NTX589876 ODS589871:ODT589876 ONO589871:ONP589876 OXK589871:OXL589876 PHG589871:PHH589876 PRC589871:PRD589876 QAY589871:QAZ589876 QKU589871:QKV589876 QUQ589871:QUR589876 REM589871:REN589876 ROI589871:ROJ589876 RYE589871:RYF589876 SIA589871:SIB589876 SRW589871:SRX589876 TBS589871:TBT589876 TLO589871:TLP589876 TVK589871:TVL589876 UFG589871:UFH589876 UPC589871:UPD589876 UYY589871:UYZ589876 VIU589871:VIV589876 VSQ589871:VSR589876 WCM589871:WCN589876 WMI589871:WMJ589876 WWE589871:WWF589876 W655407:X655412 JS655407:JT655412 TO655407:TP655412 ADK655407:ADL655412 ANG655407:ANH655412 AXC655407:AXD655412 BGY655407:BGZ655412 BQU655407:BQV655412 CAQ655407:CAR655412 CKM655407:CKN655412 CUI655407:CUJ655412 DEE655407:DEF655412 DOA655407:DOB655412 DXW655407:DXX655412 EHS655407:EHT655412 ERO655407:ERP655412 FBK655407:FBL655412 FLG655407:FLH655412 FVC655407:FVD655412 GEY655407:GEZ655412 GOU655407:GOV655412 GYQ655407:GYR655412 HIM655407:HIN655412 HSI655407:HSJ655412 ICE655407:ICF655412 IMA655407:IMB655412 IVW655407:IVX655412 JFS655407:JFT655412 JPO655407:JPP655412 JZK655407:JZL655412 KJG655407:KJH655412 KTC655407:KTD655412 LCY655407:LCZ655412 LMU655407:LMV655412 LWQ655407:LWR655412 MGM655407:MGN655412 MQI655407:MQJ655412 NAE655407:NAF655412 NKA655407:NKB655412 NTW655407:NTX655412 ODS655407:ODT655412 ONO655407:ONP655412 OXK655407:OXL655412 PHG655407:PHH655412 PRC655407:PRD655412 QAY655407:QAZ655412 QKU655407:QKV655412 QUQ655407:QUR655412 REM655407:REN655412 ROI655407:ROJ655412 RYE655407:RYF655412 SIA655407:SIB655412 SRW655407:SRX655412 TBS655407:TBT655412 TLO655407:TLP655412 TVK655407:TVL655412 UFG655407:UFH655412 UPC655407:UPD655412 UYY655407:UYZ655412 VIU655407:VIV655412 VSQ655407:VSR655412 WCM655407:WCN655412 WMI655407:WMJ655412 WWE655407:WWF655412 W720943:X720948 JS720943:JT720948 TO720943:TP720948 ADK720943:ADL720948 ANG720943:ANH720948 AXC720943:AXD720948 BGY720943:BGZ720948 BQU720943:BQV720948 CAQ720943:CAR720948 CKM720943:CKN720948 CUI720943:CUJ720948 DEE720943:DEF720948 DOA720943:DOB720948 DXW720943:DXX720948 EHS720943:EHT720948 ERO720943:ERP720948 FBK720943:FBL720948 FLG720943:FLH720948 FVC720943:FVD720948 GEY720943:GEZ720948 GOU720943:GOV720948 GYQ720943:GYR720948 HIM720943:HIN720948 HSI720943:HSJ720948 ICE720943:ICF720948 IMA720943:IMB720948 IVW720943:IVX720948 JFS720943:JFT720948 JPO720943:JPP720948 JZK720943:JZL720948 KJG720943:KJH720948 KTC720943:KTD720948 LCY720943:LCZ720948 LMU720943:LMV720948 LWQ720943:LWR720948 MGM720943:MGN720948 MQI720943:MQJ720948 NAE720943:NAF720948 NKA720943:NKB720948 NTW720943:NTX720948 ODS720943:ODT720948 ONO720943:ONP720948 OXK720943:OXL720948 PHG720943:PHH720948 PRC720943:PRD720948 QAY720943:QAZ720948 QKU720943:QKV720948 QUQ720943:QUR720948 REM720943:REN720948 ROI720943:ROJ720948 RYE720943:RYF720948 SIA720943:SIB720948 SRW720943:SRX720948 TBS720943:TBT720948 TLO720943:TLP720948 TVK720943:TVL720948 UFG720943:UFH720948 UPC720943:UPD720948 UYY720943:UYZ720948 VIU720943:VIV720948 VSQ720943:VSR720948 WCM720943:WCN720948 WMI720943:WMJ720948 WWE720943:WWF720948 W786479:X786484 JS786479:JT786484 TO786479:TP786484 ADK786479:ADL786484 ANG786479:ANH786484 AXC786479:AXD786484 BGY786479:BGZ786484 BQU786479:BQV786484 CAQ786479:CAR786484 CKM786479:CKN786484 CUI786479:CUJ786484 DEE786479:DEF786484 DOA786479:DOB786484 DXW786479:DXX786484 EHS786479:EHT786484 ERO786479:ERP786484 FBK786479:FBL786484 FLG786479:FLH786484 FVC786479:FVD786484 GEY786479:GEZ786484 GOU786479:GOV786484 GYQ786479:GYR786484 HIM786479:HIN786484 HSI786479:HSJ786484 ICE786479:ICF786484 IMA786479:IMB786484 IVW786479:IVX786484 JFS786479:JFT786484 JPO786479:JPP786484 JZK786479:JZL786484 KJG786479:KJH786484 KTC786479:KTD786484 LCY786479:LCZ786484 LMU786479:LMV786484 LWQ786479:LWR786484 MGM786479:MGN786484 MQI786479:MQJ786484 NAE786479:NAF786484 NKA786479:NKB786484 NTW786479:NTX786484 ODS786479:ODT786484 ONO786479:ONP786484 OXK786479:OXL786484 PHG786479:PHH786484 PRC786479:PRD786484 QAY786479:QAZ786484 QKU786479:QKV786484 QUQ786479:QUR786484 REM786479:REN786484 ROI786479:ROJ786484 RYE786479:RYF786484 SIA786479:SIB786484 SRW786479:SRX786484 TBS786479:TBT786484 TLO786479:TLP786484 TVK786479:TVL786484 UFG786479:UFH786484 UPC786479:UPD786484 UYY786479:UYZ786484 VIU786479:VIV786484 VSQ786479:VSR786484 WCM786479:WCN786484 WMI786479:WMJ786484 WWE786479:WWF786484 W852015:X852020 JS852015:JT852020 TO852015:TP852020 ADK852015:ADL852020 ANG852015:ANH852020 AXC852015:AXD852020 BGY852015:BGZ852020 BQU852015:BQV852020 CAQ852015:CAR852020 CKM852015:CKN852020 CUI852015:CUJ852020 DEE852015:DEF852020 DOA852015:DOB852020 DXW852015:DXX852020 EHS852015:EHT852020 ERO852015:ERP852020 FBK852015:FBL852020 FLG852015:FLH852020 FVC852015:FVD852020 GEY852015:GEZ852020 GOU852015:GOV852020 GYQ852015:GYR852020 HIM852015:HIN852020 HSI852015:HSJ852020 ICE852015:ICF852020 IMA852015:IMB852020 IVW852015:IVX852020 JFS852015:JFT852020 JPO852015:JPP852020 JZK852015:JZL852020 KJG852015:KJH852020 KTC852015:KTD852020 LCY852015:LCZ852020 LMU852015:LMV852020 LWQ852015:LWR852020 MGM852015:MGN852020 MQI852015:MQJ852020 NAE852015:NAF852020 NKA852015:NKB852020 NTW852015:NTX852020 ODS852015:ODT852020 ONO852015:ONP852020 OXK852015:OXL852020 PHG852015:PHH852020 PRC852015:PRD852020 QAY852015:QAZ852020 QKU852015:QKV852020 QUQ852015:QUR852020 REM852015:REN852020 ROI852015:ROJ852020 RYE852015:RYF852020 SIA852015:SIB852020 SRW852015:SRX852020 TBS852015:TBT852020 TLO852015:TLP852020 TVK852015:TVL852020 UFG852015:UFH852020 UPC852015:UPD852020 UYY852015:UYZ852020 VIU852015:VIV852020 VSQ852015:VSR852020 WCM852015:WCN852020 WMI852015:WMJ852020 WWE852015:WWF852020 W917551:X917556 JS917551:JT917556 TO917551:TP917556 ADK917551:ADL917556 ANG917551:ANH917556 AXC917551:AXD917556 BGY917551:BGZ917556 BQU917551:BQV917556 CAQ917551:CAR917556 CKM917551:CKN917556 CUI917551:CUJ917556 DEE917551:DEF917556 DOA917551:DOB917556 DXW917551:DXX917556 EHS917551:EHT917556 ERO917551:ERP917556 FBK917551:FBL917556 FLG917551:FLH917556 FVC917551:FVD917556 GEY917551:GEZ917556 GOU917551:GOV917556 GYQ917551:GYR917556 HIM917551:HIN917556 HSI917551:HSJ917556 ICE917551:ICF917556 IMA917551:IMB917556 IVW917551:IVX917556 JFS917551:JFT917556 JPO917551:JPP917556 JZK917551:JZL917556 KJG917551:KJH917556 KTC917551:KTD917556 LCY917551:LCZ917556 LMU917551:LMV917556 LWQ917551:LWR917556 MGM917551:MGN917556 MQI917551:MQJ917556 NAE917551:NAF917556 NKA917551:NKB917556 NTW917551:NTX917556 ODS917551:ODT917556 ONO917551:ONP917556 OXK917551:OXL917556 PHG917551:PHH917556 PRC917551:PRD917556 QAY917551:QAZ917556 QKU917551:QKV917556 QUQ917551:QUR917556 REM917551:REN917556 ROI917551:ROJ917556 RYE917551:RYF917556 SIA917551:SIB917556 SRW917551:SRX917556 TBS917551:TBT917556 TLO917551:TLP917556 TVK917551:TVL917556 UFG917551:UFH917556 UPC917551:UPD917556 UYY917551:UYZ917556 VIU917551:VIV917556 VSQ917551:VSR917556 WCM917551:WCN917556 WMI917551:WMJ917556 WWE917551:WWF917556 W983087:X983092 JS983087:JT983092 TO983087:TP983092 ADK983087:ADL983092 ANG983087:ANH983092 AXC983087:AXD983092 BGY983087:BGZ983092 BQU983087:BQV983092 CAQ983087:CAR983092 CKM983087:CKN983092 CUI983087:CUJ983092 DEE983087:DEF983092 DOA983087:DOB983092 DXW983087:DXX983092 EHS983087:EHT983092 ERO983087:ERP983092 FBK983087:FBL983092 FLG983087:FLH983092 FVC983087:FVD983092 GEY983087:GEZ983092 GOU983087:GOV983092 GYQ983087:GYR983092 HIM983087:HIN983092 HSI983087:HSJ983092 ICE983087:ICF983092 IMA983087:IMB983092 IVW983087:IVX983092 JFS983087:JFT983092 JPO983087:JPP983092 JZK983087:JZL983092 KJG983087:KJH983092 KTC983087:KTD983092 LCY983087:LCZ983092 LMU983087:LMV983092 LWQ983087:LWR983092 MGM983087:MGN983092 MQI983087:MQJ983092 NAE983087:NAF983092 NKA983087:NKB983092 NTW983087:NTX983092 ODS983087:ODT983092 ONO983087:ONP983092 OXK983087:OXL983092 PHG983087:PHH983092 PRC983087:PRD983092 QAY983087:QAZ983092 QKU983087:QKV983092 QUQ983087:QUR983092 REM983087:REN983092 ROI983087:ROJ983092 RYE983087:RYF983092 SIA983087:SIB983092 SRW983087:SRX983092 TBS983087:TBT983092 TLO983087:TLP983092 TVK983087:TVL983092 UFG983087:UFH983092 UPC983087:UPD983092 UYY983087:UYZ983092 VIU983087:VIV983092 VSQ983087:VSR983092 WCM983087:WCN983092 WMI983087:WMJ983092 WWE983087:WWF983092 W57:X58 JS57:JT58 TO57:TP58 ADK57:ADL58 ANG57:ANH58 AXC57:AXD58 BGY57:BGZ58 BQU57:BQV58 CAQ57:CAR58 CKM57:CKN58 CUI57:CUJ58 DEE57:DEF58 DOA57:DOB58 DXW57:DXX58 EHS57:EHT58 ERO57:ERP58 FBK57:FBL58 FLG57:FLH58 FVC57:FVD58 GEY57:GEZ58 GOU57:GOV58 GYQ57:GYR58 HIM57:HIN58 HSI57:HSJ58 ICE57:ICF58 IMA57:IMB58 IVW57:IVX58 JFS57:JFT58 JPO57:JPP58 JZK57:JZL58 KJG57:KJH58 KTC57:KTD58 LCY57:LCZ58 LMU57:LMV58 LWQ57:LWR58 MGM57:MGN58 MQI57:MQJ58 NAE57:NAF58 NKA57:NKB58 NTW57:NTX58 ODS57:ODT58 ONO57:ONP58 OXK57:OXL58 PHG57:PHH58 PRC57:PRD58 QAY57:QAZ58 QKU57:QKV58 QUQ57:QUR58 REM57:REN58 ROI57:ROJ58 RYE57:RYF58 SIA57:SIB58 SRW57:SRX58 TBS57:TBT58 TLO57:TLP58 TVK57:TVL58 UFG57:UFH58 UPC57:UPD58 UYY57:UYZ58 VIU57:VIV58 VSQ57:VSR58 WCM57:WCN58 WMI57:WMJ58 WWE57:WWF58 W65593:X65594 JS65593:JT65594 TO65593:TP65594 ADK65593:ADL65594 ANG65593:ANH65594 AXC65593:AXD65594 BGY65593:BGZ65594 BQU65593:BQV65594 CAQ65593:CAR65594 CKM65593:CKN65594 CUI65593:CUJ65594 DEE65593:DEF65594 DOA65593:DOB65594 DXW65593:DXX65594 EHS65593:EHT65594 ERO65593:ERP65594 FBK65593:FBL65594 FLG65593:FLH65594 FVC65593:FVD65594 GEY65593:GEZ65594 GOU65593:GOV65594 GYQ65593:GYR65594 HIM65593:HIN65594 HSI65593:HSJ65594 ICE65593:ICF65594 IMA65593:IMB65594 IVW65593:IVX65594 JFS65593:JFT65594 JPO65593:JPP65594 JZK65593:JZL65594 KJG65593:KJH65594 KTC65593:KTD65594 LCY65593:LCZ65594 LMU65593:LMV65594 LWQ65593:LWR65594 MGM65593:MGN65594 MQI65593:MQJ65594 NAE65593:NAF65594 NKA65593:NKB65594 NTW65593:NTX65594 ODS65593:ODT65594 ONO65593:ONP65594 OXK65593:OXL65594 PHG65593:PHH65594 PRC65593:PRD65594 QAY65593:QAZ65594 QKU65593:QKV65594 QUQ65593:QUR65594 REM65593:REN65594 ROI65593:ROJ65594 RYE65593:RYF65594 SIA65593:SIB65594 SRW65593:SRX65594 TBS65593:TBT65594 TLO65593:TLP65594 TVK65593:TVL65594 UFG65593:UFH65594 UPC65593:UPD65594 UYY65593:UYZ65594 VIU65593:VIV65594 VSQ65593:VSR65594 WCM65593:WCN65594 WMI65593:WMJ65594 WWE65593:WWF65594 W131129:X131130 JS131129:JT131130 TO131129:TP131130 ADK131129:ADL131130 ANG131129:ANH131130 AXC131129:AXD131130 BGY131129:BGZ131130 BQU131129:BQV131130 CAQ131129:CAR131130 CKM131129:CKN131130 CUI131129:CUJ131130 DEE131129:DEF131130 DOA131129:DOB131130 DXW131129:DXX131130 EHS131129:EHT131130 ERO131129:ERP131130 FBK131129:FBL131130 FLG131129:FLH131130 FVC131129:FVD131130 GEY131129:GEZ131130 GOU131129:GOV131130 GYQ131129:GYR131130 HIM131129:HIN131130 HSI131129:HSJ131130 ICE131129:ICF131130 IMA131129:IMB131130 IVW131129:IVX131130 JFS131129:JFT131130 JPO131129:JPP131130 JZK131129:JZL131130 KJG131129:KJH131130 KTC131129:KTD131130 LCY131129:LCZ131130 LMU131129:LMV131130 LWQ131129:LWR131130 MGM131129:MGN131130 MQI131129:MQJ131130 NAE131129:NAF131130 NKA131129:NKB131130 NTW131129:NTX131130 ODS131129:ODT131130 ONO131129:ONP131130 OXK131129:OXL131130 PHG131129:PHH131130 PRC131129:PRD131130 QAY131129:QAZ131130 QKU131129:QKV131130 QUQ131129:QUR131130 REM131129:REN131130 ROI131129:ROJ131130 RYE131129:RYF131130 SIA131129:SIB131130 SRW131129:SRX131130 TBS131129:TBT131130 TLO131129:TLP131130 TVK131129:TVL131130 UFG131129:UFH131130 UPC131129:UPD131130 UYY131129:UYZ131130 VIU131129:VIV131130 VSQ131129:VSR131130 WCM131129:WCN131130 WMI131129:WMJ131130 WWE131129:WWF131130 W196665:X196666 JS196665:JT196666 TO196665:TP196666 ADK196665:ADL196666 ANG196665:ANH196666 AXC196665:AXD196666 BGY196665:BGZ196666 BQU196665:BQV196666 CAQ196665:CAR196666 CKM196665:CKN196666 CUI196665:CUJ196666 DEE196665:DEF196666 DOA196665:DOB196666 DXW196665:DXX196666 EHS196665:EHT196666 ERO196665:ERP196666 FBK196665:FBL196666 FLG196665:FLH196666 FVC196665:FVD196666 GEY196665:GEZ196666 GOU196665:GOV196666 GYQ196665:GYR196666 HIM196665:HIN196666 HSI196665:HSJ196666 ICE196665:ICF196666 IMA196665:IMB196666 IVW196665:IVX196666 JFS196665:JFT196666 JPO196665:JPP196666 JZK196665:JZL196666 KJG196665:KJH196666 KTC196665:KTD196666 LCY196665:LCZ196666 LMU196665:LMV196666 LWQ196665:LWR196666 MGM196665:MGN196666 MQI196665:MQJ196666 NAE196665:NAF196666 NKA196665:NKB196666 NTW196665:NTX196666 ODS196665:ODT196666 ONO196665:ONP196666 OXK196665:OXL196666 PHG196665:PHH196666 PRC196665:PRD196666 QAY196665:QAZ196666 QKU196665:QKV196666 QUQ196665:QUR196666 REM196665:REN196666 ROI196665:ROJ196666 RYE196665:RYF196666 SIA196665:SIB196666 SRW196665:SRX196666 TBS196665:TBT196666 TLO196665:TLP196666 TVK196665:TVL196666 UFG196665:UFH196666 UPC196665:UPD196666 UYY196665:UYZ196666 VIU196665:VIV196666 VSQ196665:VSR196666 WCM196665:WCN196666 WMI196665:WMJ196666 WWE196665:WWF196666 W262201:X262202 JS262201:JT262202 TO262201:TP262202 ADK262201:ADL262202 ANG262201:ANH262202 AXC262201:AXD262202 BGY262201:BGZ262202 BQU262201:BQV262202 CAQ262201:CAR262202 CKM262201:CKN262202 CUI262201:CUJ262202 DEE262201:DEF262202 DOA262201:DOB262202 DXW262201:DXX262202 EHS262201:EHT262202 ERO262201:ERP262202 FBK262201:FBL262202 FLG262201:FLH262202 FVC262201:FVD262202 GEY262201:GEZ262202 GOU262201:GOV262202 GYQ262201:GYR262202 HIM262201:HIN262202 HSI262201:HSJ262202 ICE262201:ICF262202 IMA262201:IMB262202 IVW262201:IVX262202 JFS262201:JFT262202 JPO262201:JPP262202 JZK262201:JZL262202 KJG262201:KJH262202 KTC262201:KTD262202 LCY262201:LCZ262202 LMU262201:LMV262202 LWQ262201:LWR262202 MGM262201:MGN262202 MQI262201:MQJ262202 NAE262201:NAF262202 NKA262201:NKB262202 NTW262201:NTX262202 ODS262201:ODT262202 ONO262201:ONP262202 OXK262201:OXL262202 PHG262201:PHH262202 PRC262201:PRD262202 QAY262201:QAZ262202 QKU262201:QKV262202 QUQ262201:QUR262202 REM262201:REN262202 ROI262201:ROJ262202 RYE262201:RYF262202 SIA262201:SIB262202 SRW262201:SRX262202 TBS262201:TBT262202 TLO262201:TLP262202 TVK262201:TVL262202 UFG262201:UFH262202 UPC262201:UPD262202 UYY262201:UYZ262202 VIU262201:VIV262202 VSQ262201:VSR262202 WCM262201:WCN262202 WMI262201:WMJ262202 WWE262201:WWF262202 W327737:X327738 JS327737:JT327738 TO327737:TP327738 ADK327737:ADL327738 ANG327737:ANH327738 AXC327737:AXD327738 BGY327737:BGZ327738 BQU327737:BQV327738 CAQ327737:CAR327738 CKM327737:CKN327738 CUI327737:CUJ327738 DEE327737:DEF327738 DOA327737:DOB327738 DXW327737:DXX327738 EHS327737:EHT327738 ERO327737:ERP327738 FBK327737:FBL327738 FLG327737:FLH327738 FVC327737:FVD327738 GEY327737:GEZ327738 GOU327737:GOV327738 GYQ327737:GYR327738 HIM327737:HIN327738 HSI327737:HSJ327738 ICE327737:ICF327738 IMA327737:IMB327738 IVW327737:IVX327738 JFS327737:JFT327738 JPO327737:JPP327738 JZK327737:JZL327738 KJG327737:KJH327738 KTC327737:KTD327738 LCY327737:LCZ327738 LMU327737:LMV327738 LWQ327737:LWR327738 MGM327737:MGN327738 MQI327737:MQJ327738 NAE327737:NAF327738 NKA327737:NKB327738 NTW327737:NTX327738 ODS327737:ODT327738 ONO327737:ONP327738 OXK327737:OXL327738 PHG327737:PHH327738 PRC327737:PRD327738 QAY327737:QAZ327738 QKU327737:QKV327738 QUQ327737:QUR327738 REM327737:REN327738 ROI327737:ROJ327738 RYE327737:RYF327738 SIA327737:SIB327738 SRW327737:SRX327738 TBS327737:TBT327738 TLO327737:TLP327738 TVK327737:TVL327738 UFG327737:UFH327738 UPC327737:UPD327738 UYY327737:UYZ327738 VIU327737:VIV327738 VSQ327737:VSR327738 WCM327737:WCN327738 WMI327737:WMJ327738 WWE327737:WWF327738 W393273:X393274 JS393273:JT393274 TO393273:TP393274 ADK393273:ADL393274 ANG393273:ANH393274 AXC393273:AXD393274 BGY393273:BGZ393274 BQU393273:BQV393274 CAQ393273:CAR393274 CKM393273:CKN393274 CUI393273:CUJ393274 DEE393273:DEF393274 DOA393273:DOB393274 DXW393273:DXX393274 EHS393273:EHT393274 ERO393273:ERP393274 FBK393273:FBL393274 FLG393273:FLH393274 FVC393273:FVD393274 GEY393273:GEZ393274 GOU393273:GOV393274 GYQ393273:GYR393274 HIM393273:HIN393274 HSI393273:HSJ393274 ICE393273:ICF393274 IMA393273:IMB393274 IVW393273:IVX393274 JFS393273:JFT393274 JPO393273:JPP393274 JZK393273:JZL393274 KJG393273:KJH393274 KTC393273:KTD393274 LCY393273:LCZ393274 LMU393273:LMV393274 LWQ393273:LWR393274 MGM393273:MGN393274 MQI393273:MQJ393274 NAE393273:NAF393274 NKA393273:NKB393274 NTW393273:NTX393274 ODS393273:ODT393274 ONO393273:ONP393274 OXK393273:OXL393274 PHG393273:PHH393274 PRC393273:PRD393274 QAY393273:QAZ393274 QKU393273:QKV393274 QUQ393273:QUR393274 REM393273:REN393274 ROI393273:ROJ393274 RYE393273:RYF393274 SIA393273:SIB393274 SRW393273:SRX393274 TBS393273:TBT393274 TLO393273:TLP393274 TVK393273:TVL393274 UFG393273:UFH393274 UPC393273:UPD393274 UYY393273:UYZ393274 VIU393273:VIV393274 VSQ393273:VSR393274 WCM393273:WCN393274 WMI393273:WMJ393274 WWE393273:WWF393274 W458809:X458810 JS458809:JT458810 TO458809:TP458810 ADK458809:ADL458810 ANG458809:ANH458810 AXC458809:AXD458810 BGY458809:BGZ458810 BQU458809:BQV458810 CAQ458809:CAR458810 CKM458809:CKN458810 CUI458809:CUJ458810 DEE458809:DEF458810 DOA458809:DOB458810 DXW458809:DXX458810 EHS458809:EHT458810 ERO458809:ERP458810 FBK458809:FBL458810 FLG458809:FLH458810 FVC458809:FVD458810 GEY458809:GEZ458810 GOU458809:GOV458810 GYQ458809:GYR458810 HIM458809:HIN458810 HSI458809:HSJ458810 ICE458809:ICF458810 IMA458809:IMB458810 IVW458809:IVX458810 JFS458809:JFT458810 JPO458809:JPP458810 JZK458809:JZL458810 KJG458809:KJH458810 KTC458809:KTD458810 LCY458809:LCZ458810 LMU458809:LMV458810 LWQ458809:LWR458810 MGM458809:MGN458810 MQI458809:MQJ458810 NAE458809:NAF458810 NKA458809:NKB458810 NTW458809:NTX458810 ODS458809:ODT458810 ONO458809:ONP458810 OXK458809:OXL458810 PHG458809:PHH458810 PRC458809:PRD458810 QAY458809:QAZ458810 QKU458809:QKV458810 QUQ458809:QUR458810 REM458809:REN458810 ROI458809:ROJ458810 RYE458809:RYF458810 SIA458809:SIB458810 SRW458809:SRX458810 TBS458809:TBT458810 TLO458809:TLP458810 TVK458809:TVL458810 UFG458809:UFH458810 UPC458809:UPD458810 UYY458809:UYZ458810 VIU458809:VIV458810 VSQ458809:VSR458810 WCM458809:WCN458810 WMI458809:WMJ458810 WWE458809:WWF458810 W524345:X524346 JS524345:JT524346 TO524345:TP524346 ADK524345:ADL524346 ANG524345:ANH524346 AXC524345:AXD524346 BGY524345:BGZ524346 BQU524345:BQV524346 CAQ524345:CAR524346 CKM524345:CKN524346 CUI524345:CUJ524346 DEE524345:DEF524346 DOA524345:DOB524346 DXW524345:DXX524346 EHS524345:EHT524346 ERO524345:ERP524346 FBK524345:FBL524346 FLG524345:FLH524346 FVC524345:FVD524346 GEY524345:GEZ524346 GOU524345:GOV524346 GYQ524345:GYR524346 HIM524345:HIN524346 HSI524345:HSJ524346 ICE524345:ICF524346 IMA524345:IMB524346 IVW524345:IVX524346 JFS524345:JFT524346 JPO524345:JPP524346 JZK524345:JZL524346 KJG524345:KJH524346 KTC524345:KTD524346 LCY524345:LCZ524346 LMU524345:LMV524346 LWQ524345:LWR524346 MGM524345:MGN524346 MQI524345:MQJ524346 NAE524345:NAF524346 NKA524345:NKB524346 NTW524345:NTX524346 ODS524345:ODT524346 ONO524345:ONP524346 OXK524345:OXL524346 PHG524345:PHH524346 PRC524345:PRD524346 QAY524345:QAZ524346 QKU524345:QKV524346 QUQ524345:QUR524346 REM524345:REN524346 ROI524345:ROJ524346 RYE524345:RYF524346 SIA524345:SIB524346 SRW524345:SRX524346 TBS524345:TBT524346 TLO524345:TLP524346 TVK524345:TVL524346 UFG524345:UFH524346 UPC524345:UPD524346 UYY524345:UYZ524346 VIU524345:VIV524346 VSQ524345:VSR524346 WCM524345:WCN524346 WMI524345:WMJ524346 WWE524345:WWF524346 W589881:X589882 JS589881:JT589882 TO589881:TP589882 ADK589881:ADL589882 ANG589881:ANH589882 AXC589881:AXD589882 BGY589881:BGZ589882 BQU589881:BQV589882 CAQ589881:CAR589882 CKM589881:CKN589882 CUI589881:CUJ589882 DEE589881:DEF589882 DOA589881:DOB589882 DXW589881:DXX589882 EHS589881:EHT589882 ERO589881:ERP589882 FBK589881:FBL589882 FLG589881:FLH589882 FVC589881:FVD589882 GEY589881:GEZ589882 GOU589881:GOV589882 GYQ589881:GYR589882 HIM589881:HIN589882 HSI589881:HSJ589882 ICE589881:ICF589882 IMA589881:IMB589882 IVW589881:IVX589882 JFS589881:JFT589882 JPO589881:JPP589882 JZK589881:JZL589882 KJG589881:KJH589882 KTC589881:KTD589882 LCY589881:LCZ589882 LMU589881:LMV589882 LWQ589881:LWR589882 MGM589881:MGN589882 MQI589881:MQJ589882 NAE589881:NAF589882 NKA589881:NKB589882 NTW589881:NTX589882 ODS589881:ODT589882 ONO589881:ONP589882 OXK589881:OXL589882 PHG589881:PHH589882 PRC589881:PRD589882 QAY589881:QAZ589882 QKU589881:QKV589882 QUQ589881:QUR589882 REM589881:REN589882 ROI589881:ROJ589882 RYE589881:RYF589882 SIA589881:SIB589882 SRW589881:SRX589882 TBS589881:TBT589882 TLO589881:TLP589882 TVK589881:TVL589882 UFG589881:UFH589882 UPC589881:UPD589882 UYY589881:UYZ589882 VIU589881:VIV589882 VSQ589881:VSR589882 WCM589881:WCN589882 WMI589881:WMJ589882 WWE589881:WWF589882 W655417:X655418 JS655417:JT655418 TO655417:TP655418 ADK655417:ADL655418 ANG655417:ANH655418 AXC655417:AXD655418 BGY655417:BGZ655418 BQU655417:BQV655418 CAQ655417:CAR655418 CKM655417:CKN655418 CUI655417:CUJ655418 DEE655417:DEF655418 DOA655417:DOB655418 DXW655417:DXX655418 EHS655417:EHT655418 ERO655417:ERP655418 FBK655417:FBL655418 FLG655417:FLH655418 FVC655417:FVD655418 GEY655417:GEZ655418 GOU655417:GOV655418 GYQ655417:GYR655418 HIM655417:HIN655418 HSI655417:HSJ655418 ICE655417:ICF655418 IMA655417:IMB655418 IVW655417:IVX655418 JFS655417:JFT655418 JPO655417:JPP655418 JZK655417:JZL655418 KJG655417:KJH655418 KTC655417:KTD655418 LCY655417:LCZ655418 LMU655417:LMV655418 LWQ655417:LWR655418 MGM655417:MGN655418 MQI655417:MQJ655418 NAE655417:NAF655418 NKA655417:NKB655418 NTW655417:NTX655418 ODS655417:ODT655418 ONO655417:ONP655418 OXK655417:OXL655418 PHG655417:PHH655418 PRC655417:PRD655418 QAY655417:QAZ655418 QKU655417:QKV655418 QUQ655417:QUR655418 REM655417:REN655418 ROI655417:ROJ655418 RYE655417:RYF655418 SIA655417:SIB655418 SRW655417:SRX655418 TBS655417:TBT655418 TLO655417:TLP655418 TVK655417:TVL655418 UFG655417:UFH655418 UPC655417:UPD655418 UYY655417:UYZ655418 VIU655417:VIV655418 VSQ655417:VSR655418 WCM655417:WCN655418 WMI655417:WMJ655418 WWE655417:WWF655418 W720953:X720954 JS720953:JT720954 TO720953:TP720954 ADK720953:ADL720954 ANG720953:ANH720954 AXC720953:AXD720954 BGY720953:BGZ720954 BQU720953:BQV720954 CAQ720953:CAR720954 CKM720953:CKN720954 CUI720953:CUJ720954 DEE720953:DEF720954 DOA720953:DOB720954 DXW720953:DXX720954 EHS720953:EHT720954 ERO720953:ERP720954 FBK720953:FBL720954 FLG720953:FLH720954 FVC720953:FVD720954 GEY720953:GEZ720954 GOU720953:GOV720954 GYQ720953:GYR720954 HIM720953:HIN720954 HSI720953:HSJ720954 ICE720953:ICF720954 IMA720953:IMB720954 IVW720953:IVX720954 JFS720953:JFT720954 JPO720953:JPP720954 JZK720953:JZL720954 KJG720953:KJH720954 KTC720953:KTD720954 LCY720953:LCZ720954 LMU720953:LMV720954 LWQ720953:LWR720954 MGM720953:MGN720954 MQI720953:MQJ720954 NAE720953:NAF720954 NKA720953:NKB720954 NTW720953:NTX720954 ODS720953:ODT720954 ONO720953:ONP720954 OXK720953:OXL720954 PHG720953:PHH720954 PRC720953:PRD720954 QAY720953:QAZ720954 QKU720953:QKV720954 QUQ720953:QUR720954 REM720953:REN720954 ROI720953:ROJ720954 RYE720953:RYF720954 SIA720953:SIB720954 SRW720953:SRX720954 TBS720953:TBT720954 TLO720953:TLP720954 TVK720953:TVL720954 UFG720953:UFH720954 UPC720953:UPD720954 UYY720953:UYZ720954 VIU720953:VIV720954 VSQ720953:VSR720954 WCM720953:WCN720954 WMI720953:WMJ720954 WWE720953:WWF720954 W786489:X786490 JS786489:JT786490 TO786489:TP786490 ADK786489:ADL786490 ANG786489:ANH786490 AXC786489:AXD786490 BGY786489:BGZ786490 BQU786489:BQV786490 CAQ786489:CAR786490 CKM786489:CKN786490 CUI786489:CUJ786490 DEE786489:DEF786490 DOA786489:DOB786490 DXW786489:DXX786490 EHS786489:EHT786490 ERO786489:ERP786490 FBK786489:FBL786490 FLG786489:FLH786490 FVC786489:FVD786490 GEY786489:GEZ786490 GOU786489:GOV786490 GYQ786489:GYR786490 HIM786489:HIN786490 HSI786489:HSJ786490 ICE786489:ICF786490 IMA786489:IMB786490 IVW786489:IVX786490 JFS786489:JFT786490 JPO786489:JPP786490 JZK786489:JZL786490 KJG786489:KJH786490 KTC786489:KTD786490 LCY786489:LCZ786490 LMU786489:LMV786490 LWQ786489:LWR786490 MGM786489:MGN786490 MQI786489:MQJ786490 NAE786489:NAF786490 NKA786489:NKB786490 NTW786489:NTX786490 ODS786489:ODT786490 ONO786489:ONP786490 OXK786489:OXL786490 PHG786489:PHH786490 PRC786489:PRD786490 QAY786489:QAZ786490 QKU786489:QKV786490 QUQ786489:QUR786490 REM786489:REN786490 ROI786489:ROJ786490 RYE786489:RYF786490 SIA786489:SIB786490 SRW786489:SRX786490 TBS786489:TBT786490 TLO786489:TLP786490 TVK786489:TVL786490 UFG786489:UFH786490 UPC786489:UPD786490 UYY786489:UYZ786490 VIU786489:VIV786490 VSQ786489:VSR786490 WCM786489:WCN786490 WMI786489:WMJ786490 WWE786489:WWF786490 W852025:X852026 JS852025:JT852026 TO852025:TP852026 ADK852025:ADL852026 ANG852025:ANH852026 AXC852025:AXD852026 BGY852025:BGZ852026 BQU852025:BQV852026 CAQ852025:CAR852026 CKM852025:CKN852026 CUI852025:CUJ852026 DEE852025:DEF852026 DOA852025:DOB852026 DXW852025:DXX852026 EHS852025:EHT852026 ERO852025:ERP852026 FBK852025:FBL852026 FLG852025:FLH852026 FVC852025:FVD852026 GEY852025:GEZ852026 GOU852025:GOV852026 GYQ852025:GYR852026 HIM852025:HIN852026 HSI852025:HSJ852026 ICE852025:ICF852026 IMA852025:IMB852026 IVW852025:IVX852026 JFS852025:JFT852026 JPO852025:JPP852026 JZK852025:JZL852026 KJG852025:KJH852026 KTC852025:KTD852026 LCY852025:LCZ852026 LMU852025:LMV852026 LWQ852025:LWR852026 MGM852025:MGN852026 MQI852025:MQJ852026 NAE852025:NAF852026 NKA852025:NKB852026 NTW852025:NTX852026 ODS852025:ODT852026 ONO852025:ONP852026 OXK852025:OXL852026 PHG852025:PHH852026 PRC852025:PRD852026 QAY852025:QAZ852026 QKU852025:QKV852026 QUQ852025:QUR852026 REM852025:REN852026 ROI852025:ROJ852026 RYE852025:RYF852026 SIA852025:SIB852026 SRW852025:SRX852026 TBS852025:TBT852026 TLO852025:TLP852026 TVK852025:TVL852026 UFG852025:UFH852026 UPC852025:UPD852026 UYY852025:UYZ852026 VIU852025:VIV852026 VSQ852025:VSR852026 WCM852025:WCN852026 WMI852025:WMJ852026 WWE852025:WWF852026 W917561:X917562 JS917561:JT917562 TO917561:TP917562 ADK917561:ADL917562 ANG917561:ANH917562 AXC917561:AXD917562 BGY917561:BGZ917562 BQU917561:BQV917562 CAQ917561:CAR917562 CKM917561:CKN917562 CUI917561:CUJ917562 DEE917561:DEF917562 DOA917561:DOB917562 DXW917561:DXX917562 EHS917561:EHT917562 ERO917561:ERP917562 FBK917561:FBL917562 FLG917561:FLH917562 FVC917561:FVD917562 GEY917561:GEZ917562 GOU917561:GOV917562 GYQ917561:GYR917562 HIM917561:HIN917562 HSI917561:HSJ917562 ICE917561:ICF917562 IMA917561:IMB917562 IVW917561:IVX917562 JFS917561:JFT917562 JPO917561:JPP917562 JZK917561:JZL917562 KJG917561:KJH917562 KTC917561:KTD917562 LCY917561:LCZ917562 LMU917561:LMV917562 LWQ917561:LWR917562 MGM917561:MGN917562 MQI917561:MQJ917562 NAE917561:NAF917562 NKA917561:NKB917562 NTW917561:NTX917562 ODS917561:ODT917562 ONO917561:ONP917562 OXK917561:OXL917562 PHG917561:PHH917562 PRC917561:PRD917562 QAY917561:QAZ917562 QKU917561:QKV917562 QUQ917561:QUR917562 REM917561:REN917562 ROI917561:ROJ917562 RYE917561:RYF917562 SIA917561:SIB917562 SRW917561:SRX917562 TBS917561:TBT917562 TLO917561:TLP917562 TVK917561:TVL917562 UFG917561:UFH917562 UPC917561:UPD917562 UYY917561:UYZ917562 VIU917561:VIV917562 VSQ917561:VSR917562 WCM917561:WCN917562 WMI917561:WMJ917562 WWE917561:WWF917562 W983097:X983098 JS983097:JT983098 TO983097:TP983098 ADK983097:ADL983098 ANG983097:ANH983098 AXC983097:AXD983098 BGY983097:BGZ983098 BQU983097:BQV983098 CAQ983097:CAR983098 CKM983097:CKN983098 CUI983097:CUJ983098 DEE983097:DEF983098 DOA983097:DOB983098 DXW983097:DXX983098 EHS983097:EHT983098 ERO983097:ERP983098 FBK983097:FBL983098 FLG983097:FLH983098 FVC983097:FVD983098 GEY983097:GEZ983098 GOU983097:GOV983098 GYQ983097:GYR983098 HIM983097:HIN983098 HSI983097:HSJ983098 ICE983097:ICF983098 IMA983097:IMB983098 IVW983097:IVX983098 JFS983097:JFT983098 JPO983097:JPP983098 JZK983097:JZL983098 KJG983097:KJH983098 KTC983097:KTD983098 LCY983097:LCZ983098 LMU983097:LMV983098 LWQ983097:LWR983098 MGM983097:MGN983098 MQI983097:MQJ983098 NAE983097:NAF983098 NKA983097:NKB983098 NTW983097:NTX983098 ODS983097:ODT983098 ONO983097:ONP983098 OXK983097:OXL983098 PHG983097:PHH983098 PRC983097:PRD983098 QAY983097:QAZ983098 QKU983097:QKV983098 QUQ983097:QUR983098 REM983097:REN983098 ROI983097:ROJ983098 RYE983097:RYF983098 SIA983097:SIB983098 SRW983097:SRX983098 TBS983097:TBT983098 TLO983097:TLP983098 TVK983097:TVL983098 UFG983097:UFH983098 UPC983097:UPD983098 UYY983097:UYZ983098 VIU983097:VIV983098 VSQ983097:VSR983098 WCM983097:WCN983098 WMI983097:WMJ983098 WWE983097:WWF983098 W69:X70 JS69:JT70 TO69:TP70 ADK69:ADL70 ANG69:ANH70 AXC69:AXD70 BGY69:BGZ70 BQU69:BQV70 CAQ69:CAR70 CKM69:CKN70 CUI69:CUJ70 DEE69:DEF70 DOA69:DOB70 DXW69:DXX70 EHS69:EHT70 ERO69:ERP70 FBK69:FBL70 FLG69:FLH70 FVC69:FVD70 GEY69:GEZ70 GOU69:GOV70 GYQ69:GYR70 HIM69:HIN70 HSI69:HSJ70 ICE69:ICF70 IMA69:IMB70 IVW69:IVX70 JFS69:JFT70 JPO69:JPP70 JZK69:JZL70 KJG69:KJH70 KTC69:KTD70 LCY69:LCZ70 LMU69:LMV70 LWQ69:LWR70 MGM69:MGN70 MQI69:MQJ70 NAE69:NAF70 NKA69:NKB70 NTW69:NTX70 ODS69:ODT70 ONO69:ONP70 OXK69:OXL70 PHG69:PHH70 PRC69:PRD70 QAY69:QAZ70 QKU69:QKV70 QUQ69:QUR70 REM69:REN70 ROI69:ROJ70 RYE69:RYF70 SIA69:SIB70 SRW69:SRX70 TBS69:TBT70 TLO69:TLP70 TVK69:TVL70 UFG69:UFH70 UPC69:UPD70 UYY69:UYZ70 VIU69:VIV70 VSQ69:VSR70 WCM69:WCN70 WMI69:WMJ70 WWE69:WWF70 W65605:X65606 JS65605:JT65606 TO65605:TP65606 ADK65605:ADL65606 ANG65605:ANH65606 AXC65605:AXD65606 BGY65605:BGZ65606 BQU65605:BQV65606 CAQ65605:CAR65606 CKM65605:CKN65606 CUI65605:CUJ65606 DEE65605:DEF65606 DOA65605:DOB65606 DXW65605:DXX65606 EHS65605:EHT65606 ERO65605:ERP65606 FBK65605:FBL65606 FLG65605:FLH65606 FVC65605:FVD65606 GEY65605:GEZ65606 GOU65605:GOV65606 GYQ65605:GYR65606 HIM65605:HIN65606 HSI65605:HSJ65606 ICE65605:ICF65606 IMA65605:IMB65606 IVW65605:IVX65606 JFS65605:JFT65606 JPO65605:JPP65606 JZK65605:JZL65606 KJG65605:KJH65606 KTC65605:KTD65606 LCY65605:LCZ65606 LMU65605:LMV65606 LWQ65605:LWR65606 MGM65605:MGN65606 MQI65605:MQJ65606 NAE65605:NAF65606 NKA65605:NKB65606 NTW65605:NTX65606 ODS65605:ODT65606 ONO65605:ONP65606 OXK65605:OXL65606 PHG65605:PHH65606 PRC65605:PRD65606 QAY65605:QAZ65606 QKU65605:QKV65606 QUQ65605:QUR65606 REM65605:REN65606 ROI65605:ROJ65606 RYE65605:RYF65606 SIA65605:SIB65606 SRW65605:SRX65606 TBS65605:TBT65606 TLO65605:TLP65606 TVK65605:TVL65606 UFG65605:UFH65606 UPC65605:UPD65606 UYY65605:UYZ65606 VIU65605:VIV65606 VSQ65605:VSR65606 WCM65605:WCN65606 WMI65605:WMJ65606 WWE65605:WWF65606 W131141:X131142 JS131141:JT131142 TO131141:TP131142 ADK131141:ADL131142 ANG131141:ANH131142 AXC131141:AXD131142 BGY131141:BGZ131142 BQU131141:BQV131142 CAQ131141:CAR131142 CKM131141:CKN131142 CUI131141:CUJ131142 DEE131141:DEF131142 DOA131141:DOB131142 DXW131141:DXX131142 EHS131141:EHT131142 ERO131141:ERP131142 FBK131141:FBL131142 FLG131141:FLH131142 FVC131141:FVD131142 GEY131141:GEZ131142 GOU131141:GOV131142 GYQ131141:GYR131142 HIM131141:HIN131142 HSI131141:HSJ131142 ICE131141:ICF131142 IMA131141:IMB131142 IVW131141:IVX131142 JFS131141:JFT131142 JPO131141:JPP131142 JZK131141:JZL131142 KJG131141:KJH131142 KTC131141:KTD131142 LCY131141:LCZ131142 LMU131141:LMV131142 LWQ131141:LWR131142 MGM131141:MGN131142 MQI131141:MQJ131142 NAE131141:NAF131142 NKA131141:NKB131142 NTW131141:NTX131142 ODS131141:ODT131142 ONO131141:ONP131142 OXK131141:OXL131142 PHG131141:PHH131142 PRC131141:PRD131142 QAY131141:QAZ131142 QKU131141:QKV131142 QUQ131141:QUR131142 REM131141:REN131142 ROI131141:ROJ131142 RYE131141:RYF131142 SIA131141:SIB131142 SRW131141:SRX131142 TBS131141:TBT131142 TLO131141:TLP131142 TVK131141:TVL131142 UFG131141:UFH131142 UPC131141:UPD131142 UYY131141:UYZ131142 VIU131141:VIV131142 VSQ131141:VSR131142 WCM131141:WCN131142 WMI131141:WMJ131142 WWE131141:WWF131142 W196677:X196678 JS196677:JT196678 TO196677:TP196678 ADK196677:ADL196678 ANG196677:ANH196678 AXC196677:AXD196678 BGY196677:BGZ196678 BQU196677:BQV196678 CAQ196677:CAR196678 CKM196677:CKN196678 CUI196677:CUJ196678 DEE196677:DEF196678 DOA196677:DOB196678 DXW196677:DXX196678 EHS196677:EHT196678 ERO196677:ERP196678 FBK196677:FBL196678 FLG196677:FLH196678 FVC196677:FVD196678 GEY196677:GEZ196678 GOU196677:GOV196678 GYQ196677:GYR196678 HIM196677:HIN196678 HSI196677:HSJ196678 ICE196677:ICF196678 IMA196677:IMB196678 IVW196677:IVX196678 JFS196677:JFT196678 JPO196677:JPP196678 JZK196677:JZL196678 KJG196677:KJH196678 KTC196677:KTD196678 LCY196677:LCZ196678 LMU196677:LMV196678 LWQ196677:LWR196678 MGM196677:MGN196678 MQI196677:MQJ196678 NAE196677:NAF196678 NKA196677:NKB196678 NTW196677:NTX196678 ODS196677:ODT196678 ONO196677:ONP196678 OXK196677:OXL196678 PHG196677:PHH196678 PRC196677:PRD196678 QAY196677:QAZ196678 QKU196677:QKV196678 QUQ196677:QUR196678 REM196677:REN196678 ROI196677:ROJ196678 RYE196677:RYF196678 SIA196677:SIB196678 SRW196677:SRX196678 TBS196677:TBT196678 TLO196677:TLP196678 TVK196677:TVL196678 UFG196677:UFH196678 UPC196677:UPD196678 UYY196677:UYZ196678 VIU196677:VIV196678 VSQ196677:VSR196678 WCM196677:WCN196678 WMI196677:WMJ196678 WWE196677:WWF196678 W262213:X262214 JS262213:JT262214 TO262213:TP262214 ADK262213:ADL262214 ANG262213:ANH262214 AXC262213:AXD262214 BGY262213:BGZ262214 BQU262213:BQV262214 CAQ262213:CAR262214 CKM262213:CKN262214 CUI262213:CUJ262214 DEE262213:DEF262214 DOA262213:DOB262214 DXW262213:DXX262214 EHS262213:EHT262214 ERO262213:ERP262214 FBK262213:FBL262214 FLG262213:FLH262214 FVC262213:FVD262214 GEY262213:GEZ262214 GOU262213:GOV262214 GYQ262213:GYR262214 HIM262213:HIN262214 HSI262213:HSJ262214 ICE262213:ICF262214 IMA262213:IMB262214 IVW262213:IVX262214 JFS262213:JFT262214 JPO262213:JPP262214 JZK262213:JZL262214 KJG262213:KJH262214 KTC262213:KTD262214 LCY262213:LCZ262214 LMU262213:LMV262214 LWQ262213:LWR262214 MGM262213:MGN262214 MQI262213:MQJ262214 NAE262213:NAF262214 NKA262213:NKB262214 NTW262213:NTX262214 ODS262213:ODT262214 ONO262213:ONP262214 OXK262213:OXL262214 PHG262213:PHH262214 PRC262213:PRD262214 QAY262213:QAZ262214 QKU262213:QKV262214 QUQ262213:QUR262214 REM262213:REN262214 ROI262213:ROJ262214 RYE262213:RYF262214 SIA262213:SIB262214 SRW262213:SRX262214 TBS262213:TBT262214 TLO262213:TLP262214 TVK262213:TVL262214 UFG262213:UFH262214 UPC262213:UPD262214 UYY262213:UYZ262214 VIU262213:VIV262214 VSQ262213:VSR262214 WCM262213:WCN262214 WMI262213:WMJ262214 WWE262213:WWF262214 W327749:X327750 JS327749:JT327750 TO327749:TP327750 ADK327749:ADL327750 ANG327749:ANH327750 AXC327749:AXD327750 BGY327749:BGZ327750 BQU327749:BQV327750 CAQ327749:CAR327750 CKM327749:CKN327750 CUI327749:CUJ327750 DEE327749:DEF327750 DOA327749:DOB327750 DXW327749:DXX327750 EHS327749:EHT327750 ERO327749:ERP327750 FBK327749:FBL327750 FLG327749:FLH327750 FVC327749:FVD327750 GEY327749:GEZ327750 GOU327749:GOV327750 GYQ327749:GYR327750 HIM327749:HIN327750 HSI327749:HSJ327750 ICE327749:ICF327750 IMA327749:IMB327750 IVW327749:IVX327750 JFS327749:JFT327750 JPO327749:JPP327750 JZK327749:JZL327750 KJG327749:KJH327750 KTC327749:KTD327750 LCY327749:LCZ327750 LMU327749:LMV327750 LWQ327749:LWR327750 MGM327749:MGN327750 MQI327749:MQJ327750 NAE327749:NAF327750 NKA327749:NKB327750 NTW327749:NTX327750 ODS327749:ODT327750 ONO327749:ONP327750 OXK327749:OXL327750 PHG327749:PHH327750 PRC327749:PRD327750 QAY327749:QAZ327750 QKU327749:QKV327750 QUQ327749:QUR327750 REM327749:REN327750 ROI327749:ROJ327750 RYE327749:RYF327750 SIA327749:SIB327750 SRW327749:SRX327750 TBS327749:TBT327750 TLO327749:TLP327750 TVK327749:TVL327750 UFG327749:UFH327750 UPC327749:UPD327750 UYY327749:UYZ327750 VIU327749:VIV327750 VSQ327749:VSR327750 WCM327749:WCN327750 WMI327749:WMJ327750 WWE327749:WWF327750 W393285:X393286 JS393285:JT393286 TO393285:TP393286 ADK393285:ADL393286 ANG393285:ANH393286 AXC393285:AXD393286 BGY393285:BGZ393286 BQU393285:BQV393286 CAQ393285:CAR393286 CKM393285:CKN393286 CUI393285:CUJ393286 DEE393285:DEF393286 DOA393285:DOB393286 DXW393285:DXX393286 EHS393285:EHT393286 ERO393285:ERP393286 FBK393285:FBL393286 FLG393285:FLH393286 FVC393285:FVD393286 GEY393285:GEZ393286 GOU393285:GOV393286 GYQ393285:GYR393286 HIM393285:HIN393286 HSI393285:HSJ393286 ICE393285:ICF393286 IMA393285:IMB393286 IVW393285:IVX393286 JFS393285:JFT393286 JPO393285:JPP393286 JZK393285:JZL393286 KJG393285:KJH393286 KTC393285:KTD393286 LCY393285:LCZ393286 LMU393285:LMV393286 LWQ393285:LWR393286 MGM393285:MGN393286 MQI393285:MQJ393286 NAE393285:NAF393286 NKA393285:NKB393286 NTW393285:NTX393286 ODS393285:ODT393286 ONO393285:ONP393286 OXK393285:OXL393286 PHG393285:PHH393286 PRC393285:PRD393286 QAY393285:QAZ393286 QKU393285:QKV393286 QUQ393285:QUR393286 REM393285:REN393286 ROI393285:ROJ393286 RYE393285:RYF393286 SIA393285:SIB393286 SRW393285:SRX393286 TBS393285:TBT393286 TLO393285:TLP393286 TVK393285:TVL393286 UFG393285:UFH393286 UPC393285:UPD393286 UYY393285:UYZ393286 VIU393285:VIV393286 VSQ393285:VSR393286 WCM393285:WCN393286 WMI393285:WMJ393286 WWE393285:WWF393286 W458821:X458822 JS458821:JT458822 TO458821:TP458822 ADK458821:ADL458822 ANG458821:ANH458822 AXC458821:AXD458822 BGY458821:BGZ458822 BQU458821:BQV458822 CAQ458821:CAR458822 CKM458821:CKN458822 CUI458821:CUJ458822 DEE458821:DEF458822 DOA458821:DOB458822 DXW458821:DXX458822 EHS458821:EHT458822 ERO458821:ERP458822 FBK458821:FBL458822 FLG458821:FLH458822 FVC458821:FVD458822 GEY458821:GEZ458822 GOU458821:GOV458822 GYQ458821:GYR458822 HIM458821:HIN458822 HSI458821:HSJ458822 ICE458821:ICF458822 IMA458821:IMB458822 IVW458821:IVX458822 JFS458821:JFT458822 JPO458821:JPP458822 JZK458821:JZL458822 KJG458821:KJH458822 KTC458821:KTD458822 LCY458821:LCZ458822 LMU458821:LMV458822 LWQ458821:LWR458822 MGM458821:MGN458822 MQI458821:MQJ458822 NAE458821:NAF458822 NKA458821:NKB458822 NTW458821:NTX458822 ODS458821:ODT458822 ONO458821:ONP458822 OXK458821:OXL458822 PHG458821:PHH458822 PRC458821:PRD458822 QAY458821:QAZ458822 QKU458821:QKV458822 QUQ458821:QUR458822 REM458821:REN458822 ROI458821:ROJ458822 RYE458821:RYF458822 SIA458821:SIB458822 SRW458821:SRX458822 TBS458821:TBT458822 TLO458821:TLP458822 TVK458821:TVL458822 UFG458821:UFH458822 UPC458821:UPD458822 UYY458821:UYZ458822 VIU458821:VIV458822 VSQ458821:VSR458822 WCM458821:WCN458822 WMI458821:WMJ458822 WWE458821:WWF458822 W524357:X524358 JS524357:JT524358 TO524357:TP524358 ADK524357:ADL524358 ANG524357:ANH524358 AXC524357:AXD524358 BGY524357:BGZ524358 BQU524357:BQV524358 CAQ524357:CAR524358 CKM524357:CKN524358 CUI524357:CUJ524358 DEE524357:DEF524358 DOA524357:DOB524358 DXW524357:DXX524358 EHS524357:EHT524358 ERO524357:ERP524358 FBK524357:FBL524358 FLG524357:FLH524358 FVC524357:FVD524358 GEY524357:GEZ524358 GOU524357:GOV524358 GYQ524357:GYR524358 HIM524357:HIN524358 HSI524357:HSJ524358 ICE524357:ICF524358 IMA524357:IMB524358 IVW524357:IVX524358 JFS524357:JFT524358 JPO524357:JPP524358 JZK524357:JZL524358 KJG524357:KJH524358 KTC524357:KTD524358 LCY524357:LCZ524358 LMU524357:LMV524358 LWQ524357:LWR524358 MGM524357:MGN524358 MQI524357:MQJ524358 NAE524357:NAF524358 NKA524357:NKB524358 NTW524357:NTX524358 ODS524357:ODT524358 ONO524357:ONP524358 OXK524357:OXL524358 PHG524357:PHH524358 PRC524357:PRD524358 QAY524357:QAZ524358 QKU524357:QKV524358 QUQ524357:QUR524358 REM524357:REN524358 ROI524357:ROJ524358 RYE524357:RYF524358 SIA524357:SIB524358 SRW524357:SRX524358 TBS524357:TBT524358 TLO524357:TLP524358 TVK524357:TVL524358 UFG524357:UFH524358 UPC524357:UPD524358 UYY524357:UYZ524358 VIU524357:VIV524358 VSQ524357:VSR524358 WCM524357:WCN524358 WMI524357:WMJ524358 WWE524357:WWF524358 W589893:X589894 JS589893:JT589894 TO589893:TP589894 ADK589893:ADL589894 ANG589893:ANH589894 AXC589893:AXD589894 BGY589893:BGZ589894 BQU589893:BQV589894 CAQ589893:CAR589894 CKM589893:CKN589894 CUI589893:CUJ589894 DEE589893:DEF589894 DOA589893:DOB589894 DXW589893:DXX589894 EHS589893:EHT589894 ERO589893:ERP589894 FBK589893:FBL589894 FLG589893:FLH589894 FVC589893:FVD589894 GEY589893:GEZ589894 GOU589893:GOV589894 GYQ589893:GYR589894 HIM589893:HIN589894 HSI589893:HSJ589894 ICE589893:ICF589894 IMA589893:IMB589894 IVW589893:IVX589894 JFS589893:JFT589894 JPO589893:JPP589894 JZK589893:JZL589894 KJG589893:KJH589894 KTC589893:KTD589894 LCY589893:LCZ589894 LMU589893:LMV589894 LWQ589893:LWR589894 MGM589893:MGN589894 MQI589893:MQJ589894 NAE589893:NAF589894 NKA589893:NKB589894 NTW589893:NTX589894 ODS589893:ODT589894 ONO589893:ONP589894 OXK589893:OXL589894 PHG589893:PHH589894 PRC589893:PRD589894 QAY589893:QAZ589894 QKU589893:QKV589894 QUQ589893:QUR589894 REM589893:REN589894 ROI589893:ROJ589894 RYE589893:RYF589894 SIA589893:SIB589894 SRW589893:SRX589894 TBS589893:TBT589894 TLO589893:TLP589894 TVK589893:TVL589894 UFG589893:UFH589894 UPC589893:UPD589894 UYY589893:UYZ589894 VIU589893:VIV589894 VSQ589893:VSR589894 WCM589893:WCN589894 WMI589893:WMJ589894 WWE589893:WWF589894 W655429:X655430 JS655429:JT655430 TO655429:TP655430 ADK655429:ADL655430 ANG655429:ANH655430 AXC655429:AXD655430 BGY655429:BGZ655430 BQU655429:BQV655430 CAQ655429:CAR655430 CKM655429:CKN655430 CUI655429:CUJ655430 DEE655429:DEF655430 DOA655429:DOB655430 DXW655429:DXX655430 EHS655429:EHT655430 ERO655429:ERP655430 FBK655429:FBL655430 FLG655429:FLH655430 FVC655429:FVD655430 GEY655429:GEZ655430 GOU655429:GOV655430 GYQ655429:GYR655430 HIM655429:HIN655430 HSI655429:HSJ655430 ICE655429:ICF655430 IMA655429:IMB655430 IVW655429:IVX655430 JFS655429:JFT655430 JPO655429:JPP655430 JZK655429:JZL655430 KJG655429:KJH655430 KTC655429:KTD655430 LCY655429:LCZ655430 LMU655429:LMV655430 LWQ655429:LWR655430 MGM655429:MGN655430 MQI655429:MQJ655430 NAE655429:NAF655430 NKA655429:NKB655430 NTW655429:NTX655430 ODS655429:ODT655430 ONO655429:ONP655430 OXK655429:OXL655430 PHG655429:PHH655430 PRC655429:PRD655430 QAY655429:QAZ655430 QKU655429:QKV655430 QUQ655429:QUR655430 REM655429:REN655430 ROI655429:ROJ655430 RYE655429:RYF655430 SIA655429:SIB655430 SRW655429:SRX655430 TBS655429:TBT655430 TLO655429:TLP655430 TVK655429:TVL655430 UFG655429:UFH655430 UPC655429:UPD655430 UYY655429:UYZ655430 VIU655429:VIV655430 VSQ655429:VSR655430 WCM655429:WCN655430 WMI655429:WMJ655430 WWE655429:WWF655430 W720965:X720966 JS720965:JT720966 TO720965:TP720966 ADK720965:ADL720966 ANG720965:ANH720966 AXC720965:AXD720966 BGY720965:BGZ720966 BQU720965:BQV720966 CAQ720965:CAR720966 CKM720965:CKN720966 CUI720965:CUJ720966 DEE720965:DEF720966 DOA720965:DOB720966 DXW720965:DXX720966 EHS720965:EHT720966 ERO720965:ERP720966 FBK720965:FBL720966 FLG720965:FLH720966 FVC720965:FVD720966 GEY720965:GEZ720966 GOU720965:GOV720966 GYQ720965:GYR720966 HIM720965:HIN720966 HSI720965:HSJ720966 ICE720965:ICF720966 IMA720965:IMB720966 IVW720965:IVX720966 JFS720965:JFT720966 JPO720965:JPP720966 JZK720965:JZL720966 KJG720965:KJH720966 KTC720965:KTD720966 LCY720965:LCZ720966 LMU720965:LMV720966 LWQ720965:LWR720966 MGM720965:MGN720966 MQI720965:MQJ720966 NAE720965:NAF720966 NKA720965:NKB720966 NTW720965:NTX720966 ODS720965:ODT720966 ONO720965:ONP720966 OXK720965:OXL720966 PHG720965:PHH720966 PRC720965:PRD720966 QAY720965:QAZ720966 QKU720965:QKV720966 QUQ720965:QUR720966 REM720965:REN720966 ROI720965:ROJ720966 RYE720965:RYF720966 SIA720965:SIB720966 SRW720965:SRX720966 TBS720965:TBT720966 TLO720965:TLP720966 TVK720965:TVL720966 UFG720965:UFH720966 UPC720965:UPD720966 UYY720965:UYZ720966 VIU720965:VIV720966 VSQ720965:VSR720966 WCM720965:WCN720966 WMI720965:WMJ720966 WWE720965:WWF720966 W786501:X786502 JS786501:JT786502 TO786501:TP786502 ADK786501:ADL786502 ANG786501:ANH786502 AXC786501:AXD786502 BGY786501:BGZ786502 BQU786501:BQV786502 CAQ786501:CAR786502 CKM786501:CKN786502 CUI786501:CUJ786502 DEE786501:DEF786502 DOA786501:DOB786502 DXW786501:DXX786502 EHS786501:EHT786502 ERO786501:ERP786502 FBK786501:FBL786502 FLG786501:FLH786502 FVC786501:FVD786502 GEY786501:GEZ786502 GOU786501:GOV786502 GYQ786501:GYR786502 HIM786501:HIN786502 HSI786501:HSJ786502 ICE786501:ICF786502 IMA786501:IMB786502 IVW786501:IVX786502 JFS786501:JFT786502 JPO786501:JPP786502 JZK786501:JZL786502 KJG786501:KJH786502 KTC786501:KTD786502 LCY786501:LCZ786502 LMU786501:LMV786502 LWQ786501:LWR786502 MGM786501:MGN786502 MQI786501:MQJ786502 NAE786501:NAF786502 NKA786501:NKB786502 NTW786501:NTX786502 ODS786501:ODT786502 ONO786501:ONP786502 OXK786501:OXL786502 PHG786501:PHH786502 PRC786501:PRD786502 QAY786501:QAZ786502 QKU786501:QKV786502 QUQ786501:QUR786502 REM786501:REN786502 ROI786501:ROJ786502 RYE786501:RYF786502 SIA786501:SIB786502 SRW786501:SRX786502 TBS786501:TBT786502 TLO786501:TLP786502 TVK786501:TVL786502 UFG786501:UFH786502 UPC786501:UPD786502 UYY786501:UYZ786502 VIU786501:VIV786502 VSQ786501:VSR786502 WCM786501:WCN786502 WMI786501:WMJ786502 WWE786501:WWF786502 W852037:X852038 JS852037:JT852038 TO852037:TP852038 ADK852037:ADL852038 ANG852037:ANH852038 AXC852037:AXD852038 BGY852037:BGZ852038 BQU852037:BQV852038 CAQ852037:CAR852038 CKM852037:CKN852038 CUI852037:CUJ852038 DEE852037:DEF852038 DOA852037:DOB852038 DXW852037:DXX852038 EHS852037:EHT852038 ERO852037:ERP852038 FBK852037:FBL852038 FLG852037:FLH852038 FVC852037:FVD852038 GEY852037:GEZ852038 GOU852037:GOV852038 GYQ852037:GYR852038 HIM852037:HIN852038 HSI852037:HSJ852038 ICE852037:ICF852038 IMA852037:IMB852038 IVW852037:IVX852038 JFS852037:JFT852038 JPO852037:JPP852038 JZK852037:JZL852038 KJG852037:KJH852038 KTC852037:KTD852038 LCY852037:LCZ852038 LMU852037:LMV852038 LWQ852037:LWR852038 MGM852037:MGN852038 MQI852037:MQJ852038 NAE852037:NAF852038 NKA852037:NKB852038 NTW852037:NTX852038 ODS852037:ODT852038 ONO852037:ONP852038 OXK852037:OXL852038 PHG852037:PHH852038 PRC852037:PRD852038 QAY852037:QAZ852038 QKU852037:QKV852038 QUQ852037:QUR852038 REM852037:REN852038 ROI852037:ROJ852038 RYE852037:RYF852038 SIA852037:SIB852038 SRW852037:SRX852038 TBS852037:TBT852038 TLO852037:TLP852038 TVK852037:TVL852038 UFG852037:UFH852038 UPC852037:UPD852038 UYY852037:UYZ852038 VIU852037:VIV852038 VSQ852037:VSR852038 WCM852037:WCN852038 WMI852037:WMJ852038 WWE852037:WWF852038 W917573:X917574 JS917573:JT917574 TO917573:TP917574 ADK917573:ADL917574 ANG917573:ANH917574 AXC917573:AXD917574 BGY917573:BGZ917574 BQU917573:BQV917574 CAQ917573:CAR917574 CKM917573:CKN917574 CUI917573:CUJ917574 DEE917573:DEF917574 DOA917573:DOB917574 DXW917573:DXX917574 EHS917573:EHT917574 ERO917573:ERP917574 FBK917573:FBL917574 FLG917573:FLH917574 FVC917573:FVD917574 GEY917573:GEZ917574 GOU917573:GOV917574 GYQ917573:GYR917574 HIM917573:HIN917574 HSI917573:HSJ917574 ICE917573:ICF917574 IMA917573:IMB917574 IVW917573:IVX917574 JFS917573:JFT917574 JPO917573:JPP917574 JZK917573:JZL917574 KJG917573:KJH917574 KTC917573:KTD917574 LCY917573:LCZ917574 LMU917573:LMV917574 LWQ917573:LWR917574 MGM917573:MGN917574 MQI917573:MQJ917574 NAE917573:NAF917574 NKA917573:NKB917574 NTW917573:NTX917574 ODS917573:ODT917574 ONO917573:ONP917574 OXK917573:OXL917574 PHG917573:PHH917574 PRC917573:PRD917574 QAY917573:QAZ917574 QKU917573:QKV917574 QUQ917573:QUR917574 REM917573:REN917574 ROI917573:ROJ917574 RYE917573:RYF917574 SIA917573:SIB917574 SRW917573:SRX917574 TBS917573:TBT917574 TLO917573:TLP917574 TVK917573:TVL917574 UFG917573:UFH917574 UPC917573:UPD917574 UYY917573:UYZ917574 VIU917573:VIV917574 VSQ917573:VSR917574 WCM917573:WCN917574 WMI917573:WMJ917574 WWE917573:WWF917574 W983109:X983110 JS983109:JT983110 TO983109:TP983110 ADK983109:ADL983110 ANG983109:ANH983110 AXC983109:AXD983110 BGY983109:BGZ983110 BQU983109:BQV983110 CAQ983109:CAR983110 CKM983109:CKN983110 CUI983109:CUJ983110 DEE983109:DEF983110 DOA983109:DOB983110 DXW983109:DXX983110 EHS983109:EHT983110 ERO983109:ERP983110 FBK983109:FBL983110 FLG983109:FLH983110 FVC983109:FVD983110 GEY983109:GEZ983110 GOU983109:GOV983110 GYQ983109:GYR983110 HIM983109:HIN983110 HSI983109:HSJ983110 ICE983109:ICF983110 IMA983109:IMB983110 IVW983109:IVX983110 JFS983109:JFT983110 JPO983109:JPP983110 JZK983109:JZL983110 KJG983109:KJH983110 KTC983109:KTD983110 LCY983109:LCZ983110 LMU983109:LMV983110 LWQ983109:LWR983110 MGM983109:MGN983110 MQI983109:MQJ983110 NAE983109:NAF983110 NKA983109:NKB983110 NTW983109:NTX983110 ODS983109:ODT983110 ONO983109:ONP983110 OXK983109:OXL983110 PHG983109:PHH983110 PRC983109:PRD983110 QAY983109:QAZ983110 QKU983109:QKV983110 QUQ983109:QUR983110 REM983109:REN983110 ROI983109:ROJ983110 RYE983109:RYF983110 SIA983109:SIB983110 SRW983109:SRX983110 TBS983109:TBT983110 TLO983109:TLP983110 TVK983109:TVL983110 UFG983109:UFH983110 UPC983109:UPD983110 UYY983109:UYZ983110 VIU983109:VIV983110 VSQ983109:VSR983110 WCM983109:WCN983110 WMI983109:WMJ983110 WWE983109:WWF983110 T63:U64 JP63:JQ64 TL63:TM64 ADH63:ADI64 AND63:ANE64 AWZ63:AXA64 BGV63:BGW64 BQR63:BQS64 CAN63:CAO64 CKJ63:CKK64 CUF63:CUG64 DEB63:DEC64 DNX63:DNY64 DXT63:DXU64 EHP63:EHQ64 ERL63:ERM64 FBH63:FBI64 FLD63:FLE64 FUZ63:FVA64 GEV63:GEW64 GOR63:GOS64 GYN63:GYO64 HIJ63:HIK64 HSF63:HSG64 ICB63:ICC64 ILX63:ILY64 IVT63:IVU64 JFP63:JFQ64 JPL63:JPM64 JZH63:JZI64 KJD63:KJE64 KSZ63:KTA64 LCV63:LCW64 LMR63:LMS64 LWN63:LWO64 MGJ63:MGK64 MQF63:MQG64 NAB63:NAC64 NJX63:NJY64 NTT63:NTU64 ODP63:ODQ64 ONL63:ONM64 OXH63:OXI64 PHD63:PHE64 PQZ63:PRA64 QAV63:QAW64 QKR63:QKS64 QUN63:QUO64 REJ63:REK64 ROF63:ROG64 RYB63:RYC64 SHX63:SHY64 SRT63:SRU64 TBP63:TBQ64 TLL63:TLM64 TVH63:TVI64 UFD63:UFE64 UOZ63:UPA64 UYV63:UYW64 VIR63:VIS64 VSN63:VSO64 WCJ63:WCK64 WMF63:WMG64 WWB63:WWC64 T65599:U65600 JP65599:JQ65600 TL65599:TM65600 ADH65599:ADI65600 AND65599:ANE65600 AWZ65599:AXA65600 BGV65599:BGW65600 BQR65599:BQS65600 CAN65599:CAO65600 CKJ65599:CKK65600 CUF65599:CUG65600 DEB65599:DEC65600 DNX65599:DNY65600 DXT65599:DXU65600 EHP65599:EHQ65600 ERL65599:ERM65600 FBH65599:FBI65600 FLD65599:FLE65600 FUZ65599:FVA65600 GEV65599:GEW65600 GOR65599:GOS65600 GYN65599:GYO65600 HIJ65599:HIK65600 HSF65599:HSG65600 ICB65599:ICC65600 ILX65599:ILY65600 IVT65599:IVU65600 JFP65599:JFQ65600 JPL65599:JPM65600 JZH65599:JZI65600 KJD65599:KJE65600 KSZ65599:KTA65600 LCV65599:LCW65600 LMR65599:LMS65600 LWN65599:LWO65600 MGJ65599:MGK65600 MQF65599:MQG65600 NAB65599:NAC65600 NJX65599:NJY65600 NTT65599:NTU65600 ODP65599:ODQ65600 ONL65599:ONM65600 OXH65599:OXI65600 PHD65599:PHE65600 PQZ65599:PRA65600 QAV65599:QAW65600 QKR65599:QKS65600 QUN65599:QUO65600 REJ65599:REK65600 ROF65599:ROG65600 RYB65599:RYC65600 SHX65599:SHY65600 SRT65599:SRU65600 TBP65599:TBQ65600 TLL65599:TLM65600 TVH65599:TVI65600 UFD65599:UFE65600 UOZ65599:UPA65600 UYV65599:UYW65600 VIR65599:VIS65600 VSN65599:VSO65600 WCJ65599:WCK65600 WMF65599:WMG65600 WWB65599:WWC65600 T131135:U131136 JP131135:JQ131136 TL131135:TM131136 ADH131135:ADI131136 AND131135:ANE131136 AWZ131135:AXA131136 BGV131135:BGW131136 BQR131135:BQS131136 CAN131135:CAO131136 CKJ131135:CKK131136 CUF131135:CUG131136 DEB131135:DEC131136 DNX131135:DNY131136 DXT131135:DXU131136 EHP131135:EHQ131136 ERL131135:ERM131136 FBH131135:FBI131136 FLD131135:FLE131136 FUZ131135:FVA131136 GEV131135:GEW131136 GOR131135:GOS131136 GYN131135:GYO131136 HIJ131135:HIK131136 HSF131135:HSG131136 ICB131135:ICC131136 ILX131135:ILY131136 IVT131135:IVU131136 JFP131135:JFQ131136 JPL131135:JPM131136 JZH131135:JZI131136 KJD131135:KJE131136 KSZ131135:KTA131136 LCV131135:LCW131136 LMR131135:LMS131136 LWN131135:LWO131136 MGJ131135:MGK131136 MQF131135:MQG131136 NAB131135:NAC131136 NJX131135:NJY131136 NTT131135:NTU131136 ODP131135:ODQ131136 ONL131135:ONM131136 OXH131135:OXI131136 PHD131135:PHE131136 PQZ131135:PRA131136 QAV131135:QAW131136 QKR131135:QKS131136 QUN131135:QUO131136 REJ131135:REK131136 ROF131135:ROG131136 RYB131135:RYC131136 SHX131135:SHY131136 SRT131135:SRU131136 TBP131135:TBQ131136 TLL131135:TLM131136 TVH131135:TVI131136 UFD131135:UFE131136 UOZ131135:UPA131136 UYV131135:UYW131136 VIR131135:VIS131136 VSN131135:VSO131136 WCJ131135:WCK131136 WMF131135:WMG131136 WWB131135:WWC131136 T196671:U196672 JP196671:JQ196672 TL196671:TM196672 ADH196671:ADI196672 AND196671:ANE196672 AWZ196671:AXA196672 BGV196671:BGW196672 BQR196671:BQS196672 CAN196671:CAO196672 CKJ196671:CKK196672 CUF196671:CUG196672 DEB196671:DEC196672 DNX196671:DNY196672 DXT196671:DXU196672 EHP196671:EHQ196672 ERL196671:ERM196672 FBH196671:FBI196672 FLD196671:FLE196672 FUZ196671:FVA196672 GEV196671:GEW196672 GOR196671:GOS196672 GYN196671:GYO196672 HIJ196671:HIK196672 HSF196671:HSG196672 ICB196671:ICC196672 ILX196671:ILY196672 IVT196671:IVU196672 JFP196671:JFQ196672 JPL196671:JPM196672 JZH196671:JZI196672 KJD196671:KJE196672 KSZ196671:KTA196672 LCV196671:LCW196672 LMR196671:LMS196672 LWN196671:LWO196672 MGJ196671:MGK196672 MQF196671:MQG196672 NAB196671:NAC196672 NJX196671:NJY196672 NTT196671:NTU196672 ODP196671:ODQ196672 ONL196671:ONM196672 OXH196671:OXI196672 PHD196671:PHE196672 PQZ196671:PRA196672 QAV196671:QAW196672 QKR196671:QKS196672 QUN196671:QUO196672 REJ196671:REK196672 ROF196671:ROG196672 RYB196671:RYC196672 SHX196671:SHY196672 SRT196671:SRU196672 TBP196671:TBQ196672 TLL196671:TLM196672 TVH196671:TVI196672 UFD196671:UFE196672 UOZ196671:UPA196672 UYV196671:UYW196672 VIR196671:VIS196672 VSN196671:VSO196672 WCJ196671:WCK196672 WMF196671:WMG196672 WWB196671:WWC196672 T262207:U262208 JP262207:JQ262208 TL262207:TM262208 ADH262207:ADI262208 AND262207:ANE262208 AWZ262207:AXA262208 BGV262207:BGW262208 BQR262207:BQS262208 CAN262207:CAO262208 CKJ262207:CKK262208 CUF262207:CUG262208 DEB262207:DEC262208 DNX262207:DNY262208 DXT262207:DXU262208 EHP262207:EHQ262208 ERL262207:ERM262208 FBH262207:FBI262208 FLD262207:FLE262208 FUZ262207:FVA262208 GEV262207:GEW262208 GOR262207:GOS262208 GYN262207:GYO262208 HIJ262207:HIK262208 HSF262207:HSG262208 ICB262207:ICC262208 ILX262207:ILY262208 IVT262207:IVU262208 JFP262207:JFQ262208 JPL262207:JPM262208 JZH262207:JZI262208 KJD262207:KJE262208 KSZ262207:KTA262208 LCV262207:LCW262208 LMR262207:LMS262208 LWN262207:LWO262208 MGJ262207:MGK262208 MQF262207:MQG262208 NAB262207:NAC262208 NJX262207:NJY262208 NTT262207:NTU262208 ODP262207:ODQ262208 ONL262207:ONM262208 OXH262207:OXI262208 PHD262207:PHE262208 PQZ262207:PRA262208 QAV262207:QAW262208 QKR262207:QKS262208 QUN262207:QUO262208 REJ262207:REK262208 ROF262207:ROG262208 RYB262207:RYC262208 SHX262207:SHY262208 SRT262207:SRU262208 TBP262207:TBQ262208 TLL262207:TLM262208 TVH262207:TVI262208 UFD262207:UFE262208 UOZ262207:UPA262208 UYV262207:UYW262208 VIR262207:VIS262208 VSN262207:VSO262208 WCJ262207:WCK262208 WMF262207:WMG262208 WWB262207:WWC262208 T327743:U327744 JP327743:JQ327744 TL327743:TM327744 ADH327743:ADI327744 AND327743:ANE327744 AWZ327743:AXA327744 BGV327743:BGW327744 BQR327743:BQS327744 CAN327743:CAO327744 CKJ327743:CKK327744 CUF327743:CUG327744 DEB327743:DEC327744 DNX327743:DNY327744 DXT327743:DXU327744 EHP327743:EHQ327744 ERL327743:ERM327744 FBH327743:FBI327744 FLD327743:FLE327744 FUZ327743:FVA327744 GEV327743:GEW327744 GOR327743:GOS327744 GYN327743:GYO327744 HIJ327743:HIK327744 HSF327743:HSG327744 ICB327743:ICC327744 ILX327743:ILY327744 IVT327743:IVU327744 JFP327743:JFQ327744 JPL327743:JPM327744 JZH327743:JZI327744 KJD327743:KJE327744 KSZ327743:KTA327744 LCV327743:LCW327744 LMR327743:LMS327744 LWN327743:LWO327744 MGJ327743:MGK327744 MQF327743:MQG327744 NAB327743:NAC327744 NJX327743:NJY327744 NTT327743:NTU327744 ODP327743:ODQ327744 ONL327743:ONM327744 OXH327743:OXI327744 PHD327743:PHE327744 PQZ327743:PRA327744 QAV327743:QAW327744 QKR327743:QKS327744 QUN327743:QUO327744 REJ327743:REK327744 ROF327743:ROG327744 RYB327743:RYC327744 SHX327743:SHY327744 SRT327743:SRU327744 TBP327743:TBQ327744 TLL327743:TLM327744 TVH327743:TVI327744 UFD327743:UFE327744 UOZ327743:UPA327744 UYV327743:UYW327744 VIR327743:VIS327744 VSN327743:VSO327744 WCJ327743:WCK327744 WMF327743:WMG327744 WWB327743:WWC327744 T393279:U393280 JP393279:JQ393280 TL393279:TM393280 ADH393279:ADI393280 AND393279:ANE393280 AWZ393279:AXA393280 BGV393279:BGW393280 BQR393279:BQS393280 CAN393279:CAO393280 CKJ393279:CKK393280 CUF393279:CUG393280 DEB393279:DEC393280 DNX393279:DNY393280 DXT393279:DXU393280 EHP393279:EHQ393280 ERL393279:ERM393280 FBH393279:FBI393280 FLD393279:FLE393280 FUZ393279:FVA393280 GEV393279:GEW393280 GOR393279:GOS393280 GYN393279:GYO393280 HIJ393279:HIK393280 HSF393279:HSG393280 ICB393279:ICC393280 ILX393279:ILY393280 IVT393279:IVU393280 JFP393279:JFQ393280 JPL393279:JPM393280 JZH393279:JZI393280 KJD393279:KJE393280 KSZ393279:KTA393280 LCV393279:LCW393280 LMR393279:LMS393280 LWN393279:LWO393280 MGJ393279:MGK393280 MQF393279:MQG393280 NAB393279:NAC393280 NJX393279:NJY393280 NTT393279:NTU393280 ODP393279:ODQ393280 ONL393279:ONM393280 OXH393279:OXI393280 PHD393279:PHE393280 PQZ393279:PRA393280 QAV393279:QAW393280 QKR393279:QKS393280 QUN393279:QUO393280 REJ393279:REK393280 ROF393279:ROG393280 RYB393279:RYC393280 SHX393279:SHY393280 SRT393279:SRU393280 TBP393279:TBQ393280 TLL393279:TLM393280 TVH393279:TVI393280 UFD393279:UFE393280 UOZ393279:UPA393280 UYV393279:UYW393280 VIR393279:VIS393280 VSN393279:VSO393280 WCJ393279:WCK393280 WMF393279:WMG393280 WWB393279:WWC393280 T458815:U458816 JP458815:JQ458816 TL458815:TM458816 ADH458815:ADI458816 AND458815:ANE458816 AWZ458815:AXA458816 BGV458815:BGW458816 BQR458815:BQS458816 CAN458815:CAO458816 CKJ458815:CKK458816 CUF458815:CUG458816 DEB458815:DEC458816 DNX458815:DNY458816 DXT458815:DXU458816 EHP458815:EHQ458816 ERL458815:ERM458816 FBH458815:FBI458816 FLD458815:FLE458816 FUZ458815:FVA458816 GEV458815:GEW458816 GOR458815:GOS458816 GYN458815:GYO458816 HIJ458815:HIK458816 HSF458815:HSG458816 ICB458815:ICC458816 ILX458815:ILY458816 IVT458815:IVU458816 JFP458815:JFQ458816 JPL458815:JPM458816 JZH458815:JZI458816 KJD458815:KJE458816 KSZ458815:KTA458816 LCV458815:LCW458816 LMR458815:LMS458816 LWN458815:LWO458816 MGJ458815:MGK458816 MQF458815:MQG458816 NAB458815:NAC458816 NJX458815:NJY458816 NTT458815:NTU458816 ODP458815:ODQ458816 ONL458815:ONM458816 OXH458815:OXI458816 PHD458815:PHE458816 PQZ458815:PRA458816 QAV458815:QAW458816 QKR458815:QKS458816 QUN458815:QUO458816 REJ458815:REK458816 ROF458815:ROG458816 RYB458815:RYC458816 SHX458815:SHY458816 SRT458815:SRU458816 TBP458815:TBQ458816 TLL458815:TLM458816 TVH458815:TVI458816 UFD458815:UFE458816 UOZ458815:UPA458816 UYV458815:UYW458816 VIR458815:VIS458816 VSN458815:VSO458816 WCJ458815:WCK458816 WMF458815:WMG458816 WWB458815:WWC458816 T524351:U524352 JP524351:JQ524352 TL524351:TM524352 ADH524351:ADI524352 AND524351:ANE524352 AWZ524351:AXA524352 BGV524351:BGW524352 BQR524351:BQS524352 CAN524351:CAO524352 CKJ524351:CKK524352 CUF524351:CUG524352 DEB524351:DEC524352 DNX524351:DNY524352 DXT524351:DXU524352 EHP524351:EHQ524352 ERL524351:ERM524352 FBH524351:FBI524352 FLD524351:FLE524352 FUZ524351:FVA524352 GEV524351:GEW524352 GOR524351:GOS524352 GYN524351:GYO524352 HIJ524351:HIK524352 HSF524351:HSG524352 ICB524351:ICC524352 ILX524351:ILY524352 IVT524351:IVU524352 JFP524351:JFQ524352 JPL524351:JPM524352 JZH524351:JZI524352 KJD524351:KJE524352 KSZ524351:KTA524352 LCV524351:LCW524352 LMR524351:LMS524352 LWN524351:LWO524352 MGJ524351:MGK524352 MQF524351:MQG524352 NAB524351:NAC524352 NJX524351:NJY524352 NTT524351:NTU524352 ODP524351:ODQ524352 ONL524351:ONM524352 OXH524351:OXI524352 PHD524351:PHE524352 PQZ524351:PRA524352 QAV524351:QAW524352 QKR524351:QKS524352 QUN524351:QUO524352 REJ524351:REK524352 ROF524351:ROG524352 RYB524351:RYC524352 SHX524351:SHY524352 SRT524351:SRU524352 TBP524351:TBQ524352 TLL524351:TLM524352 TVH524351:TVI524352 UFD524351:UFE524352 UOZ524351:UPA524352 UYV524351:UYW524352 VIR524351:VIS524352 VSN524351:VSO524352 WCJ524351:WCK524352 WMF524351:WMG524352 WWB524351:WWC524352 T589887:U589888 JP589887:JQ589888 TL589887:TM589888 ADH589887:ADI589888 AND589887:ANE589888 AWZ589887:AXA589888 BGV589887:BGW589888 BQR589887:BQS589888 CAN589887:CAO589888 CKJ589887:CKK589888 CUF589887:CUG589888 DEB589887:DEC589888 DNX589887:DNY589888 DXT589887:DXU589888 EHP589887:EHQ589888 ERL589887:ERM589888 FBH589887:FBI589888 FLD589887:FLE589888 FUZ589887:FVA589888 GEV589887:GEW589888 GOR589887:GOS589888 GYN589887:GYO589888 HIJ589887:HIK589888 HSF589887:HSG589888 ICB589887:ICC589888 ILX589887:ILY589888 IVT589887:IVU589888 JFP589887:JFQ589888 JPL589887:JPM589888 JZH589887:JZI589888 KJD589887:KJE589888 KSZ589887:KTA589888 LCV589887:LCW589888 LMR589887:LMS589888 LWN589887:LWO589888 MGJ589887:MGK589888 MQF589887:MQG589888 NAB589887:NAC589888 NJX589887:NJY589888 NTT589887:NTU589888 ODP589887:ODQ589888 ONL589887:ONM589888 OXH589887:OXI589888 PHD589887:PHE589888 PQZ589887:PRA589888 QAV589887:QAW589888 QKR589887:QKS589888 QUN589887:QUO589888 REJ589887:REK589888 ROF589887:ROG589888 RYB589887:RYC589888 SHX589887:SHY589888 SRT589887:SRU589888 TBP589887:TBQ589888 TLL589887:TLM589888 TVH589887:TVI589888 UFD589887:UFE589888 UOZ589887:UPA589888 UYV589887:UYW589888 VIR589887:VIS589888 VSN589887:VSO589888 WCJ589887:WCK589888 WMF589887:WMG589888 WWB589887:WWC589888 T655423:U655424 JP655423:JQ655424 TL655423:TM655424 ADH655423:ADI655424 AND655423:ANE655424 AWZ655423:AXA655424 BGV655423:BGW655424 BQR655423:BQS655424 CAN655423:CAO655424 CKJ655423:CKK655424 CUF655423:CUG655424 DEB655423:DEC655424 DNX655423:DNY655424 DXT655423:DXU655424 EHP655423:EHQ655424 ERL655423:ERM655424 FBH655423:FBI655424 FLD655423:FLE655424 FUZ655423:FVA655424 GEV655423:GEW655424 GOR655423:GOS655424 GYN655423:GYO655424 HIJ655423:HIK655424 HSF655423:HSG655424 ICB655423:ICC655424 ILX655423:ILY655424 IVT655423:IVU655424 JFP655423:JFQ655424 JPL655423:JPM655424 JZH655423:JZI655424 KJD655423:KJE655424 KSZ655423:KTA655424 LCV655423:LCW655424 LMR655423:LMS655424 LWN655423:LWO655424 MGJ655423:MGK655424 MQF655423:MQG655424 NAB655423:NAC655424 NJX655423:NJY655424 NTT655423:NTU655424 ODP655423:ODQ655424 ONL655423:ONM655424 OXH655423:OXI655424 PHD655423:PHE655424 PQZ655423:PRA655424 QAV655423:QAW655424 QKR655423:QKS655424 QUN655423:QUO655424 REJ655423:REK655424 ROF655423:ROG655424 RYB655423:RYC655424 SHX655423:SHY655424 SRT655423:SRU655424 TBP655423:TBQ655424 TLL655423:TLM655424 TVH655423:TVI655424 UFD655423:UFE655424 UOZ655423:UPA655424 UYV655423:UYW655424 VIR655423:VIS655424 VSN655423:VSO655424 WCJ655423:WCK655424 WMF655423:WMG655424 WWB655423:WWC655424 T720959:U720960 JP720959:JQ720960 TL720959:TM720960 ADH720959:ADI720960 AND720959:ANE720960 AWZ720959:AXA720960 BGV720959:BGW720960 BQR720959:BQS720960 CAN720959:CAO720960 CKJ720959:CKK720960 CUF720959:CUG720960 DEB720959:DEC720960 DNX720959:DNY720960 DXT720959:DXU720960 EHP720959:EHQ720960 ERL720959:ERM720960 FBH720959:FBI720960 FLD720959:FLE720960 FUZ720959:FVA720960 GEV720959:GEW720960 GOR720959:GOS720960 GYN720959:GYO720960 HIJ720959:HIK720960 HSF720959:HSG720960 ICB720959:ICC720960 ILX720959:ILY720960 IVT720959:IVU720960 JFP720959:JFQ720960 JPL720959:JPM720960 JZH720959:JZI720960 KJD720959:KJE720960 KSZ720959:KTA720960 LCV720959:LCW720960 LMR720959:LMS720960 LWN720959:LWO720960 MGJ720959:MGK720960 MQF720959:MQG720960 NAB720959:NAC720960 NJX720959:NJY720960 NTT720959:NTU720960 ODP720959:ODQ720960 ONL720959:ONM720960 OXH720959:OXI720960 PHD720959:PHE720960 PQZ720959:PRA720960 QAV720959:QAW720960 QKR720959:QKS720960 QUN720959:QUO720960 REJ720959:REK720960 ROF720959:ROG720960 RYB720959:RYC720960 SHX720959:SHY720960 SRT720959:SRU720960 TBP720959:TBQ720960 TLL720959:TLM720960 TVH720959:TVI720960 UFD720959:UFE720960 UOZ720959:UPA720960 UYV720959:UYW720960 VIR720959:VIS720960 VSN720959:VSO720960 WCJ720959:WCK720960 WMF720959:WMG720960 WWB720959:WWC720960 T786495:U786496 JP786495:JQ786496 TL786495:TM786496 ADH786495:ADI786496 AND786495:ANE786496 AWZ786495:AXA786496 BGV786495:BGW786496 BQR786495:BQS786496 CAN786495:CAO786496 CKJ786495:CKK786496 CUF786495:CUG786496 DEB786495:DEC786496 DNX786495:DNY786496 DXT786495:DXU786496 EHP786495:EHQ786496 ERL786495:ERM786496 FBH786495:FBI786496 FLD786495:FLE786496 FUZ786495:FVA786496 GEV786495:GEW786496 GOR786495:GOS786496 GYN786495:GYO786496 HIJ786495:HIK786496 HSF786495:HSG786496 ICB786495:ICC786496 ILX786495:ILY786496 IVT786495:IVU786496 JFP786495:JFQ786496 JPL786495:JPM786496 JZH786495:JZI786496 KJD786495:KJE786496 KSZ786495:KTA786496 LCV786495:LCW786496 LMR786495:LMS786496 LWN786495:LWO786496 MGJ786495:MGK786496 MQF786495:MQG786496 NAB786495:NAC786496 NJX786495:NJY786496 NTT786495:NTU786496 ODP786495:ODQ786496 ONL786495:ONM786496 OXH786495:OXI786496 PHD786495:PHE786496 PQZ786495:PRA786496 QAV786495:QAW786496 QKR786495:QKS786496 QUN786495:QUO786496 REJ786495:REK786496 ROF786495:ROG786496 RYB786495:RYC786496 SHX786495:SHY786496 SRT786495:SRU786496 TBP786495:TBQ786496 TLL786495:TLM786496 TVH786495:TVI786496 UFD786495:UFE786496 UOZ786495:UPA786496 UYV786495:UYW786496 VIR786495:VIS786496 VSN786495:VSO786496 WCJ786495:WCK786496 WMF786495:WMG786496 WWB786495:WWC786496 T852031:U852032 JP852031:JQ852032 TL852031:TM852032 ADH852031:ADI852032 AND852031:ANE852032 AWZ852031:AXA852032 BGV852031:BGW852032 BQR852031:BQS852032 CAN852031:CAO852032 CKJ852031:CKK852032 CUF852031:CUG852032 DEB852031:DEC852032 DNX852031:DNY852032 DXT852031:DXU852032 EHP852031:EHQ852032 ERL852031:ERM852032 FBH852031:FBI852032 FLD852031:FLE852032 FUZ852031:FVA852032 GEV852031:GEW852032 GOR852031:GOS852032 GYN852031:GYO852032 HIJ852031:HIK852032 HSF852031:HSG852032 ICB852031:ICC852032 ILX852031:ILY852032 IVT852031:IVU852032 JFP852031:JFQ852032 JPL852031:JPM852032 JZH852031:JZI852032 KJD852031:KJE852032 KSZ852031:KTA852032 LCV852031:LCW852032 LMR852031:LMS852032 LWN852031:LWO852032 MGJ852031:MGK852032 MQF852031:MQG852032 NAB852031:NAC852032 NJX852031:NJY852032 NTT852031:NTU852032 ODP852031:ODQ852032 ONL852031:ONM852032 OXH852031:OXI852032 PHD852031:PHE852032 PQZ852031:PRA852032 QAV852031:QAW852032 QKR852031:QKS852032 QUN852031:QUO852032 REJ852031:REK852032 ROF852031:ROG852032 RYB852031:RYC852032 SHX852031:SHY852032 SRT852031:SRU852032 TBP852031:TBQ852032 TLL852031:TLM852032 TVH852031:TVI852032 UFD852031:UFE852032 UOZ852031:UPA852032 UYV852031:UYW852032 VIR852031:VIS852032 VSN852031:VSO852032 WCJ852031:WCK852032 WMF852031:WMG852032 WWB852031:WWC852032 T917567:U917568 JP917567:JQ917568 TL917567:TM917568 ADH917567:ADI917568 AND917567:ANE917568 AWZ917567:AXA917568 BGV917567:BGW917568 BQR917567:BQS917568 CAN917567:CAO917568 CKJ917567:CKK917568 CUF917567:CUG917568 DEB917567:DEC917568 DNX917567:DNY917568 DXT917567:DXU917568 EHP917567:EHQ917568 ERL917567:ERM917568 FBH917567:FBI917568 FLD917567:FLE917568 FUZ917567:FVA917568 GEV917567:GEW917568 GOR917567:GOS917568 GYN917567:GYO917568 HIJ917567:HIK917568 HSF917567:HSG917568 ICB917567:ICC917568 ILX917567:ILY917568 IVT917567:IVU917568 JFP917567:JFQ917568 JPL917567:JPM917568 JZH917567:JZI917568 KJD917567:KJE917568 KSZ917567:KTA917568 LCV917567:LCW917568 LMR917567:LMS917568 LWN917567:LWO917568 MGJ917567:MGK917568 MQF917567:MQG917568 NAB917567:NAC917568 NJX917567:NJY917568 NTT917567:NTU917568 ODP917567:ODQ917568 ONL917567:ONM917568 OXH917567:OXI917568 PHD917567:PHE917568 PQZ917567:PRA917568 QAV917567:QAW917568 QKR917567:QKS917568 QUN917567:QUO917568 REJ917567:REK917568 ROF917567:ROG917568 RYB917567:RYC917568 SHX917567:SHY917568 SRT917567:SRU917568 TBP917567:TBQ917568 TLL917567:TLM917568 TVH917567:TVI917568 UFD917567:UFE917568 UOZ917567:UPA917568 UYV917567:UYW917568 VIR917567:VIS917568 VSN917567:VSO917568 WCJ917567:WCK917568 WMF917567:WMG917568 WWB917567:WWC917568 T983103:U983104 JP983103:JQ983104 TL983103:TM983104 ADH983103:ADI983104 AND983103:ANE983104 AWZ983103:AXA983104 BGV983103:BGW983104 BQR983103:BQS983104 CAN983103:CAO983104 CKJ983103:CKK983104 CUF983103:CUG983104 DEB983103:DEC983104 DNX983103:DNY983104 DXT983103:DXU983104 EHP983103:EHQ983104 ERL983103:ERM983104 FBH983103:FBI983104 FLD983103:FLE983104 FUZ983103:FVA983104 GEV983103:GEW983104 GOR983103:GOS983104 GYN983103:GYO983104 HIJ983103:HIK983104 HSF983103:HSG983104 ICB983103:ICC983104 ILX983103:ILY983104 IVT983103:IVU983104 JFP983103:JFQ983104 JPL983103:JPM983104 JZH983103:JZI983104 KJD983103:KJE983104 KSZ983103:KTA983104 LCV983103:LCW983104 LMR983103:LMS983104 LWN983103:LWO983104 MGJ983103:MGK983104 MQF983103:MQG983104 NAB983103:NAC983104 NJX983103:NJY983104 NTT983103:NTU983104 ODP983103:ODQ983104 ONL983103:ONM983104 OXH983103:OXI983104 PHD983103:PHE983104 PQZ983103:PRA983104 QAV983103:QAW983104 QKR983103:QKS983104 QUN983103:QUO983104 REJ983103:REK983104 ROF983103:ROG983104 RYB983103:RYC983104 SHX983103:SHY983104 SRT983103:SRU983104 TBP983103:TBQ983104 TLL983103:TLM983104 TVH983103:TVI983104 UFD983103:UFE983104 UOZ983103:UPA983104 UYV983103:UYW983104 VIR983103:VIS983104 VSN983103:VSO983104 WCJ983103:WCK983104 WMF983103:WMG983104 WWB983103:WWC983104 W63:X64 JS63:JT64 TO63:TP64 ADK63:ADL64 ANG63:ANH64 AXC63:AXD64 BGY63:BGZ64 BQU63:BQV64 CAQ63:CAR64 CKM63:CKN64 CUI63:CUJ64 DEE63:DEF64 DOA63:DOB64 DXW63:DXX64 EHS63:EHT64 ERO63:ERP64 FBK63:FBL64 FLG63:FLH64 FVC63:FVD64 GEY63:GEZ64 GOU63:GOV64 GYQ63:GYR64 HIM63:HIN64 HSI63:HSJ64 ICE63:ICF64 IMA63:IMB64 IVW63:IVX64 JFS63:JFT64 JPO63:JPP64 JZK63:JZL64 KJG63:KJH64 KTC63:KTD64 LCY63:LCZ64 LMU63:LMV64 LWQ63:LWR64 MGM63:MGN64 MQI63:MQJ64 NAE63:NAF64 NKA63:NKB64 NTW63:NTX64 ODS63:ODT64 ONO63:ONP64 OXK63:OXL64 PHG63:PHH64 PRC63:PRD64 QAY63:QAZ64 QKU63:QKV64 QUQ63:QUR64 REM63:REN64 ROI63:ROJ64 RYE63:RYF64 SIA63:SIB64 SRW63:SRX64 TBS63:TBT64 TLO63:TLP64 TVK63:TVL64 UFG63:UFH64 UPC63:UPD64 UYY63:UYZ64 VIU63:VIV64 VSQ63:VSR64 WCM63:WCN64 WMI63:WMJ64 WWE63:WWF64 W65599:X65600 JS65599:JT65600 TO65599:TP65600 ADK65599:ADL65600 ANG65599:ANH65600 AXC65599:AXD65600 BGY65599:BGZ65600 BQU65599:BQV65600 CAQ65599:CAR65600 CKM65599:CKN65600 CUI65599:CUJ65600 DEE65599:DEF65600 DOA65599:DOB65600 DXW65599:DXX65600 EHS65599:EHT65600 ERO65599:ERP65600 FBK65599:FBL65600 FLG65599:FLH65600 FVC65599:FVD65600 GEY65599:GEZ65600 GOU65599:GOV65600 GYQ65599:GYR65600 HIM65599:HIN65600 HSI65599:HSJ65600 ICE65599:ICF65600 IMA65599:IMB65600 IVW65599:IVX65600 JFS65599:JFT65600 JPO65599:JPP65600 JZK65599:JZL65600 KJG65599:KJH65600 KTC65599:KTD65600 LCY65599:LCZ65600 LMU65599:LMV65600 LWQ65599:LWR65600 MGM65599:MGN65600 MQI65599:MQJ65600 NAE65599:NAF65600 NKA65599:NKB65600 NTW65599:NTX65600 ODS65599:ODT65600 ONO65599:ONP65600 OXK65599:OXL65600 PHG65599:PHH65600 PRC65599:PRD65600 QAY65599:QAZ65600 QKU65599:QKV65600 QUQ65599:QUR65600 REM65599:REN65600 ROI65599:ROJ65600 RYE65599:RYF65600 SIA65599:SIB65600 SRW65599:SRX65600 TBS65599:TBT65600 TLO65599:TLP65600 TVK65599:TVL65600 UFG65599:UFH65600 UPC65599:UPD65600 UYY65599:UYZ65600 VIU65599:VIV65600 VSQ65599:VSR65600 WCM65599:WCN65600 WMI65599:WMJ65600 WWE65599:WWF65600 W131135:X131136 JS131135:JT131136 TO131135:TP131136 ADK131135:ADL131136 ANG131135:ANH131136 AXC131135:AXD131136 BGY131135:BGZ131136 BQU131135:BQV131136 CAQ131135:CAR131136 CKM131135:CKN131136 CUI131135:CUJ131136 DEE131135:DEF131136 DOA131135:DOB131136 DXW131135:DXX131136 EHS131135:EHT131136 ERO131135:ERP131136 FBK131135:FBL131136 FLG131135:FLH131136 FVC131135:FVD131136 GEY131135:GEZ131136 GOU131135:GOV131136 GYQ131135:GYR131136 HIM131135:HIN131136 HSI131135:HSJ131136 ICE131135:ICF131136 IMA131135:IMB131136 IVW131135:IVX131136 JFS131135:JFT131136 JPO131135:JPP131136 JZK131135:JZL131136 KJG131135:KJH131136 KTC131135:KTD131136 LCY131135:LCZ131136 LMU131135:LMV131136 LWQ131135:LWR131136 MGM131135:MGN131136 MQI131135:MQJ131136 NAE131135:NAF131136 NKA131135:NKB131136 NTW131135:NTX131136 ODS131135:ODT131136 ONO131135:ONP131136 OXK131135:OXL131136 PHG131135:PHH131136 PRC131135:PRD131136 QAY131135:QAZ131136 QKU131135:QKV131136 QUQ131135:QUR131136 REM131135:REN131136 ROI131135:ROJ131136 RYE131135:RYF131136 SIA131135:SIB131136 SRW131135:SRX131136 TBS131135:TBT131136 TLO131135:TLP131136 TVK131135:TVL131136 UFG131135:UFH131136 UPC131135:UPD131136 UYY131135:UYZ131136 VIU131135:VIV131136 VSQ131135:VSR131136 WCM131135:WCN131136 WMI131135:WMJ131136 WWE131135:WWF131136 W196671:X196672 JS196671:JT196672 TO196671:TP196672 ADK196671:ADL196672 ANG196671:ANH196672 AXC196671:AXD196672 BGY196671:BGZ196672 BQU196671:BQV196672 CAQ196671:CAR196672 CKM196671:CKN196672 CUI196671:CUJ196672 DEE196671:DEF196672 DOA196671:DOB196672 DXW196671:DXX196672 EHS196671:EHT196672 ERO196671:ERP196672 FBK196671:FBL196672 FLG196671:FLH196672 FVC196671:FVD196672 GEY196671:GEZ196672 GOU196671:GOV196672 GYQ196671:GYR196672 HIM196671:HIN196672 HSI196671:HSJ196672 ICE196671:ICF196672 IMA196671:IMB196672 IVW196671:IVX196672 JFS196671:JFT196672 JPO196671:JPP196672 JZK196671:JZL196672 KJG196671:KJH196672 KTC196671:KTD196672 LCY196671:LCZ196672 LMU196671:LMV196672 LWQ196671:LWR196672 MGM196671:MGN196672 MQI196671:MQJ196672 NAE196671:NAF196672 NKA196671:NKB196672 NTW196671:NTX196672 ODS196671:ODT196672 ONO196671:ONP196672 OXK196671:OXL196672 PHG196671:PHH196672 PRC196671:PRD196672 QAY196671:QAZ196672 QKU196671:QKV196672 QUQ196671:QUR196672 REM196671:REN196672 ROI196671:ROJ196672 RYE196671:RYF196672 SIA196671:SIB196672 SRW196671:SRX196672 TBS196671:TBT196672 TLO196671:TLP196672 TVK196671:TVL196672 UFG196671:UFH196672 UPC196671:UPD196672 UYY196671:UYZ196672 VIU196671:VIV196672 VSQ196671:VSR196672 WCM196671:WCN196672 WMI196671:WMJ196672 WWE196671:WWF196672 W262207:X262208 JS262207:JT262208 TO262207:TP262208 ADK262207:ADL262208 ANG262207:ANH262208 AXC262207:AXD262208 BGY262207:BGZ262208 BQU262207:BQV262208 CAQ262207:CAR262208 CKM262207:CKN262208 CUI262207:CUJ262208 DEE262207:DEF262208 DOA262207:DOB262208 DXW262207:DXX262208 EHS262207:EHT262208 ERO262207:ERP262208 FBK262207:FBL262208 FLG262207:FLH262208 FVC262207:FVD262208 GEY262207:GEZ262208 GOU262207:GOV262208 GYQ262207:GYR262208 HIM262207:HIN262208 HSI262207:HSJ262208 ICE262207:ICF262208 IMA262207:IMB262208 IVW262207:IVX262208 JFS262207:JFT262208 JPO262207:JPP262208 JZK262207:JZL262208 KJG262207:KJH262208 KTC262207:KTD262208 LCY262207:LCZ262208 LMU262207:LMV262208 LWQ262207:LWR262208 MGM262207:MGN262208 MQI262207:MQJ262208 NAE262207:NAF262208 NKA262207:NKB262208 NTW262207:NTX262208 ODS262207:ODT262208 ONO262207:ONP262208 OXK262207:OXL262208 PHG262207:PHH262208 PRC262207:PRD262208 QAY262207:QAZ262208 QKU262207:QKV262208 QUQ262207:QUR262208 REM262207:REN262208 ROI262207:ROJ262208 RYE262207:RYF262208 SIA262207:SIB262208 SRW262207:SRX262208 TBS262207:TBT262208 TLO262207:TLP262208 TVK262207:TVL262208 UFG262207:UFH262208 UPC262207:UPD262208 UYY262207:UYZ262208 VIU262207:VIV262208 VSQ262207:VSR262208 WCM262207:WCN262208 WMI262207:WMJ262208 WWE262207:WWF262208 W327743:X327744 JS327743:JT327744 TO327743:TP327744 ADK327743:ADL327744 ANG327743:ANH327744 AXC327743:AXD327744 BGY327743:BGZ327744 BQU327743:BQV327744 CAQ327743:CAR327744 CKM327743:CKN327744 CUI327743:CUJ327744 DEE327743:DEF327744 DOA327743:DOB327744 DXW327743:DXX327744 EHS327743:EHT327744 ERO327743:ERP327744 FBK327743:FBL327744 FLG327743:FLH327744 FVC327743:FVD327744 GEY327743:GEZ327744 GOU327743:GOV327744 GYQ327743:GYR327744 HIM327743:HIN327744 HSI327743:HSJ327744 ICE327743:ICF327744 IMA327743:IMB327744 IVW327743:IVX327744 JFS327743:JFT327744 JPO327743:JPP327744 JZK327743:JZL327744 KJG327743:KJH327744 KTC327743:KTD327744 LCY327743:LCZ327744 LMU327743:LMV327744 LWQ327743:LWR327744 MGM327743:MGN327744 MQI327743:MQJ327744 NAE327743:NAF327744 NKA327743:NKB327744 NTW327743:NTX327744 ODS327743:ODT327744 ONO327743:ONP327744 OXK327743:OXL327744 PHG327743:PHH327744 PRC327743:PRD327744 QAY327743:QAZ327744 QKU327743:QKV327744 QUQ327743:QUR327744 REM327743:REN327744 ROI327743:ROJ327744 RYE327743:RYF327744 SIA327743:SIB327744 SRW327743:SRX327744 TBS327743:TBT327744 TLO327743:TLP327744 TVK327743:TVL327744 UFG327743:UFH327744 UPC327743:UPD327744 UYY327743:UYZ327744 VIU327743:VIV327744 VSQ327743:VSR327744 WCM327743:WCN327744 WMI327743:WMJ327744 WWE327743:WWF327744 W393279:X393280 JS393279:JT393280 TO393279:TP393280 ADK393279:ADL393280 ANG393279:ANH393280 AXC393279:AXD393280 BGY393279:BGZ393280 BQU393279:BQV393280 CAQ393279:CAR393280 CKM393279:CKN393280 CUI393279:CUJ393280 DEE393279:DEF393280 DOA393279:DOB393280 DXW393279:DXX393280 EHS393279:EHT393280 ERO393279:ERP393280 FBK393279:FBL393280 FLG393279:FLH393280 FVC393279:FVD393280 GEY393279:GEZ393280 GOU393279:GOV393280 GYQ393279:GYR393280 HIM393279:HIN393280 HSI393279:HSJ393280 ICE393279:ICF393280 IMA393279:IMB393280 IVW393279:IVX393280 JFS393279:JFT393280 JPO393279:JPP393280 JZK393279:JZL393280 KJG393279:KJH393280 KTC393279:KTD393280 LCY393279:LCZ393280 LMU393279:LMV393280 LWQ393279:LWR393280 MGM393279:MGN393280 MQI393279:MQJ393280 NAE393279:NAF393280 NKA393279:NKB393280 NTW393279:NTX393280 ODS393279:ODT393280 ONO393279:ONP393280 OXK393279:OXL393280 PHG393279:PHH393280 PRC393279:PRD393280 QAY393279:QAZ393280 QKU393279:QKV393280 QUQ393279:QUR393280 REM393279:REN393280 ROI393279:ROJ393280 RYE393279:RYF393280 SIA393279:SIB393280 SRW393279:SRX393280 TBS393279:TBT393280 TLO393279:TLP393280 TVK393279:TVL393280 UFG393279:UFH393280 UPC393279:UPD393280 UYY393279:UYZ393280 VIU393279:VIV393280 VSQ393279:VSR393280 WCM393279:WCN393280 WMI393279:WMJ393280 WWE393279:WWF393280 W458815:X458816 JS458815:JT458816 TO458815:TP458816 ADK458815:ADL458816 ANG458815:ANH458816 AXC458815:AXD458816 BGY458815:BGZ458816 BQU458815:BQV458816 CAQ458815:CAR458816 CKM458815:CKN458816 CUI458815:CUJ458816 DEE458815:DEF458816 DOA458815:DOB458816 DXW458815:DXX458816 EHS458815:EHT458816 ERO458815:ERP458816 FBK458815:FBL458816 FLG458815:FLH458816 FVC458815:FVD458816 GEY458815:GEZ458816 GOU458815:GOV458816 GYQ458815:GYR458816 HIM458815:HIN458816 HSI458815:HSJ458816 ICE458815:ICF458816 IMA458815:IMB458816 IVW458815:IVX458816 JFS458815:JFT458816 JPO458815:JPP458816 JZK458815:JZL458816 KJG458815:KJH458816 KTC458815:KTD458816 LCY458815:LCZ458816 LMU458815:LMV458816 LWQ458815:LWR458816 MGM458815:MGN458816 MQI458815:MQJ458816 NAE458815:NAF458816 NKA458815:NKB458816 NTW458815:NTX458816 ODS458815:ODT458816 ONO458815:ONP458816 OXK458815:OXL458816 PHG458815:PHH458816 PRC458815:PRD458816 QAY458815:QAZ458816 QKU458815:QKV458816 QUQ458815:QUR458816 REM458815:REN458816 ROI458815:ROJ458816 RYE458815:RYF458816 SIA458815:SIB458816 SRW458815:SRX458816 TBS458815:TBT458816 TLO458815:TLP458816 TVK458815:TVL458816 UFG458815:UFH458816 UPC458815:UPD458816 UYY458815:UYZ458816 VIU458815:VIV458816 VSQ458815:VSR458816 WCM458815:WCN458816 WMI458815:WMJ458816 WWE458815:WWF458816 W524351:X524352 JS524351:JT524352 TO524351:TP524352 ADK524351:ADL524352 ANG524351:ANH524352 AXC524351:AXD524352 BGY524351:BGZ524352 BQU524351:BQV524352 CAQ524351:CAR524352 CKM524351:CKN524352 CUI524351:CUJ524352 DEE524351:DEF524352 DOA524351:DOB524352 DXW524351:DXX524352 EHS524351:EHT524352 ERO524351:ERP524352 FBK524351:FBL524352 FLG524351:FLH524352 FVC524351:FVD524352 GEY524351:GEZ524352 GOU524351:GOV524352 GYQ524351:GYR524352 HIM524351:HIN524352 HSI524351:HSJ524352 ICE524351:ICF524352 IMA524351:IMB524352 IVW524351:IVX524352 JFS524351:JFT524352 JPO524351:JPP524352 JZK524351:JZL524352 KJG524351:KJH524352 KTC524351:KTD524352 LCY524351:LCZ524352 LMU524351:LMV524352 LWQ524351:LWR524352 MGM524351:MGN524352 MQI524351:MQJ524352 NAE524351:NAF524352 NKA524351:NKB524352 NTW524351:NTX524352 ODS524351:ODT524352 ONO524351:ONP524352 OXK524351:OXL524352 PHG524351:PHH524352 PRC524351:PRD524352 QAY524351:QAZ524352 QKU524351:QKV524352 QUQ524351:QUR524352 REM524351:REN524352 ROI524351:ROJ524352 RYE524351:RYF524352 SIA524351:SIB524352 SRW524351:SRX524352 TBS524351:TBT524352 TLO524351:TLP524352 TVK524351:TVL524352 UFG524351:UFH524352 UPC524351:UPD524352 UYY524351:UYZ524352 VIU524351:VIV524352 VSQ524351:VSR524352 WCM524351:WCN524352 WMI524351:WMJ524352 WWE524351:WWF524352 W589887:X589888 JS589887:JT589888 TO589887:TP589888 ADK589887:ADL589888 ANG589887:ANH589888 AXC589887:AXD589888 BGY589887:BGZ589888 BQU589887:BQV589888 CAQ589887:CAR589888 CKM589887:CKN589888 CUI589887:CUJ589888 DEE589887:DEF589888 DOA589887:DOB589888 DXW589887:DXX589888 EHS589887:EHT589888 ERO589887:ERP589888 FBK589887:FBL589888 FLG589887:FLH589888 FVC589887:FVD589888 GEY589887:GEZ589888 GOU589887:GOV589888 GYQ589887:GYR589888 HIM589887:HIN589888 HSI589887:HSJ589888 ICE589887:ICF589888 IMA589887:IMB589888 IVW589887:IVX589888 JFS589887:JFT589888 JPO589887:JPP589888 JZK589887:JZL589888 KJG589887:KJH589888 KTC589887:KTD589888 LCY589887:LCZ589888 LMU589887:LMV589888 LWQ589887:LWR589888 MGM589887:MGN589888 MQI589887:MQJ589888 NAE589887:NAF589888 NKA589887:NKB589888 NTW589887:NTX589888 ODS589887:ODT589888 ONO589887:ONP589888 OXK589887:OXL589888 PHG589887:PHH589888 PRC589887:PRD589888 QAY589887:QAZ589888 QKU589887:QKV589888 QUQ589887:QUR589888 REM589887:REN589888 ROI589887:ROJ589888 RYE589887:RYF589888 SIA589887:SIB589888 SRW589887:SRX589888 TBS589887:TBT589888 TLO589887:TLP589888 TVK589887:TVL589888 UFG589887:UFH589888 UPC589887:UPD589888 UYY589887:UYZ589888 VIU589887:VIV589888 VSQ589887:VSR589888 WCM589887:WCN589888 WMI589887:WMJ589888 WWE589887:WWF589888 W655423:X655424 JS655423:JT655424 TO655423:TP655424 ADK655423:ADL655424 ANG655423:ANH655424 AXC655423:AXD655424 BGY655423:BGZ655424 BQU655423:BQV655424 CAQ655423:CAR655424 CKM655423:CKN655424 CUI655423:CUJ655424 DEE655423:DEF655424 DOA655423:DOB655424 DXW655423:DXX655424 EHS655423:EHT655424 ERO655423:ERP655424 FBK655423:FBL655424 FLG655423:FLH655424 FVC655423:FVD655424 GEY655423:GEZ655424 GOU655423:GOV655424 GYQ655423:GYR655424 HIM655423:HIN655424 HSI655423:HSJ655424 ICE655423:ICF655424 IMA655423:IMB655424 IVW655423:IVX655424 JFS655423:JFT655424 JPO655423:JPP655424 JZK655423:JZL655424 KJG655423:KJH655424 KTC655423:KTD655424 LCY655423:LCZ655424 LMU655423:LMV655424 LWQ655423:LWR655424 MGM655423:MGN655424 MQI655423:MQJ655424 NAE655423:NAF655424 NKA655423:NKB655424 NTW655423:NTX655424 ODS655423:ODT655424 ONO655423:ONP655424 OXK655423:OXL655424 PHG655423:PHH655424 PRC655423:PRD655424 QAY655423:QAZ655424 QKU655423:QKV655424 QUQ655423:QUR655424 REM655423:REN655424 ROI655423:ROJ655424 RYE655423:RYF655424 SIA655423:SIB655424 SRW655423:SRX655424 TBS655423:TBT655424 TLO655423:TLP655424 TVK655423:TVL655424 UFG655423:UFH655424 UPC655423:UPD655424 UYY655423:UYZ655424 VIU655423:VIV655424 VSQ655423:VSR655424 WCM655423:WCN655424 WMI655423:WMJ655424 WWE655423:WWF655424 W720959:X720960 JS720959:JT720960 TO720959:TP720960 ADK720959:ADL720960 ANG720959:ANH720960 AXC720959:AXD720960 BGY720959:BGZ720960 BQU720959:BQV720960 CAQ720959:CAR720960 CKM720959:CKN720960 CUI720959:CUJ720960 DEE720959:DEF720960 DOA720959:DOB720960 DXW720959:DXX720960 EHS720959:EHT720960 ERO720959:ERP720960 FBK720959:FBL720960 FLG720959:FLH720960 FVC720959:FVD720960 GEY720959:GEZ720960 GOU720959:GOV720960 GYQ720959:GYR720960 HIM720959:HIN720960 HSI720959:HSJ720960 ICE720959:ICF720960 IMA720959:IMB720960 IVW720959:IVX720960 JFS720959:JFT720960 JPO720959:JPP720960 JZK720959:JZL720960 KJG720959:KJH720960 KTC720959:KTD720960 LCY720959:LCZ720960 LMU720959:LMV720960 LWQ720959:LWR720960 MGM720959:MGN720960 MQI720959:MQJ720960 NAE720959:NAF720960 NKA720959:NKB720960 NTW720959:NTX720960 ODS720959:ODT720960 ONO720959:ONP720960 OXK720959:OXL720960 PHG720959:PHH720960 PRC720959:PRD720960 QAY720959:QAZ720960 QKU720959:QKV720960 QUQ720959:QUR720960 REM720959:REN720960 ROI720959:ROJ720960 RYE720959:RYF720960 SIA720959:SIB720960 SRW720959:SRX720960 TBS720959:TBT720960 TLO720959:TLP720960 TVK720959:TVL720960 UFG720959:UFH720960 UPC720959:UPD720960 UYY720959:UYZ720960 VIU720959:VIV720960 VSQ720959:VSR720960 WCM720959:WCN720960 WMI720959:WMJ720960 WWE720959:WWF720960 W786495:X786496 JS786495:JT786496 TO786495:TP786496 ADK786495:ADL786496 ANG786495:ANH786496 AXC786495:AXD786496 BGY786495:BGZ786496 BQU786495:BQV786496 CAQ786495:CAR786496 CKM786495:CKN786496 CUI786495:CUJ786496 DEE786495:DEF786496 DOA786495:DOB786496 DXW786495:DXX786496 EHS786495:EHT786496 ERO786495:ERP786496 FBK786495:FBL786496 FLG786495:FLH786496 FVC786495:FVD786496 GEY786495:GEZ786496 GOU786495:GOV786496 GYQ786495:GYR786496 HIM786495:HIN786496 HSI786495:HSJ786496 ICE786495:ICF786496 IMA786495:IMB786496 IVW786495:IVX786496 JFS786495:JFT786496 JPO786495:JPP786496 JZK786495:JZL786496 KJG786495:KJH786496 KTC786495:KTD786496 LCY786495:LCZ786496 LMU786495:LMV786496 LWQ786495:LWR786496 MGM786495:MGN786496 MQI786495:MQJ786496 NAE786495:NAF786496 NKA786495:NKB786496 NTW786495:NTX786496 ODS786495:ODT786496 ONO786495:ONP786496 OXK786495:OXL786496 PHG786495:PHH786496 PRC786495:PRD786496 QAY786495:QAZ786496 QKU786495:QKV786496 QUQ786495:QUR786496 REM786495:REN786496 ROI786495:ROJ786496 RYE786495:RYF786496 SIA786495:SIB786496 SRW786495:SRX786496 TBS786495:TBT786496 TLO786495:TLP786496 TVK786495:TVL786496 UFG786495:UFH786496 UPC786495:UPD786496 UYY786495:UYZ786496 VIU786495:VIV786496 VSQ786495:VSR786496 WCM786495:WCN786496 WMI786495:WMJ786496 WWE786495:WWF786496 W852031:X852032 JS852031:JT852032 TO852031:TP852032 ADK852031:ADL852032 ANG852031:ANH852032 AXC852031:AXD852032 BGY852031:BGZ852032 BQU852031:BQV852032 CAQ852031:CAR852032 CKM852031:CKN852032 CUI852031:CUJ852032 DEE852031:DEF852032 DOA852031:DOB852032 DXW852031:DXX852032 EHS852031:EHT852032 ERO852031:ERP852032 FBK852031:FBL852032 FLG852031:FLH852032 FVC852031:FVD852032 GEY852031:GEZ852032 GOU852031:GOV852032 GYQ852031:GYR852032 HIM852031:HIN852032 HSI852031:HSJ852032 ICE852031:ICF852032 IMA852031:IMB852032 IVW852031:IVX852032 JFS852031:JFT852032 JPO852031:JPP852032 JZK852031:JZL852032 KJG852031:KJH852032 KTC852031:KTD852032 LCY852031:LCZ852032 LMU852031:LMV852032 LWQ852031:LWR852032 MGM852031:MGN852032 MQI852031:MQJ852032 NAE852031:NAF852032 NKA852031:NKB852032 NTW852031:NTX852032 ODS852031:ODT852032 ONO852031:ONP852032 OXK852031:OXL852032 PHG852031:PHH852032 PRC852031:PRD852032 QAY852031:QAZ852032 QKU852031:QKV852032 QUQ852031:QUR852032 REM852031:REN852032 ROI852031:ROJ852032 RYE852031:RYF852032 SIA852031:SIB852032 SRW852031:SRX852032 TBS852031:TBT852032 TLO852031:TLP852032 TVK852031:TVL852032 UFG852031:UFH852032 UPC852031:UPD852032 UYY852031:UYZ852032 VIU852031:VIV852032 VSQ852031:VSR852032 WCM852031:WCN852032 WMI852031:WMJ852032 WWE852031:WWF852032 W917567:X917568 JS917567:JT917568 TO917567:TP917568 ADK917567:ADL917568 ANG917567:ANH917568 AXC917567:AXD917568 BGY917567:BGZ917568 BQU917567:BQV917568 CAQ917567:CAR917568 CKM917567:CKN917568 CUI917567:CUJ917568 DEE917567:DEF917568 DOA917567:DOB917568 DXW917567:DXX917568 EHS917567:EHT917568 ERO917567:ERP917568 FBK917567:FBL917568 FLG917567:FLH917568 FVC917567:FVD917568 GEY917567:GEZ917568 GOU917567:GOV917568 GYQ917567:GYR917568 HIM917567:HIN917568 HSI917567:HSJ917568 ICE917567:ICF917568 IMA917567:IMB917568 IVW917567:IVX917568 JFS917567:JFT917568 JPO917567:JPP917568 JZK917567:JZL917568 KJG917567:KJH917568 KTC917567:KTD917568 LCY917567:LCZ917568 LMU917567:LMV917568 LWQ917567:LWR917568 MGM917567:MGN917568 MQI917567:MQJ917568 NAE917567:NAF917568 NKA917567:NKB917568 NTW917567:NTX917568 ODS917567:ODT917568 ONO917567:ONP917568 OXK917567:OXL917568 PHG917567:PHH917568 PRC917567:PRD917568 QAY917567:QAZ917568 QKU917567:QKV917568 QUQ917567:QUR917568 REM917567:REN917568 ROI917567:ROJ917568 RYE917567:RYF917568 SIA917567:SIB917568 SRW917567:SRX917568 TBS917567:TBT917568 TLO917567:TLP917568 TVK917567:TVL917568 UFG917567:UFH917568 UPC917567:UPD917568 UYY917567:UYZ917568 VIU917567:VIV917568 VSQ917567:VSR917568 WCM917567:WCN917568 WMI917567:WMJ917568 WWE917567:WWF917568 W983103:X983104 JS983103:JT983104 TO983103:TP983104 ADK983103:ADL983104 ANG983103:ANH983104 AXC983103:AXD983104 BGY983103:BGZ983104 BQU983103:BQV983104 CAQ983103:CAR983104 CKM983103:CKN983104 CUI983103:CUJ983104 DEE983103:DEF983104 DOA983103:DOB983104 DXW983103:DXX983104 EHS983103:EHT983104 ERO983103:ERP983104 FBK983103:FBL983104 FLG983103:FLH983104 FVC983103:FVD983104 GEY983103:GEZ983104 GOU983103:GOV983104 GYQ983103:GYR983104 HIM983103:HIN983104 HSI983103:HSJ983104 ICE983103:ICF983104 IMA983103:IMB983104 IVW983103:IVX983104 JFS983103:JFT983104 JPO983103:JPP983104 JZK983103:JZL983104 KJG983103:KJH983104 KTC983103:KTD983104 LCY983103:LCZ983104 LMU983103:LMV983104 LWQ983103:LWR983104 MGM983103:MGN983104 MQI983103:MQJ983104 NAE983103:NAF983104 NKA983103:NKB983104 NTW983103:NTX983104 ODS983103:ODT983104 ONO983103:ONP983104 OXK983103:OXL983104 PHG983103:PHH983104 PRC983103:PRD983104 QAY983103:QAZ983104 QKU983103:QKV983104 QUQ983103:QUR983104 REM983103:REN983104 ROI983103:ROJ983104 RYE983103:RYF983104 SIA983103:SIB983104 SRW983103:SRX983104 TBS983103:TBT983104 TLO983103:TLP983104 TVK983103:TVL983104 UFG983103:UFH983104 UPC983103:UPD983104 UYY983103:UYZ983104 VIU983103:VIV983104 VSQ983103:VSR983104 WCM983103:WCN983104 WMI983103:WMJ983104 WWE983103:WWF983104 W87 JS87 TO87 ADK87 ANG87 AXC87 BGY87 BQU87 CAQ87 CKM87 CUI87 DEE87 DOA87 DXW87 EHS87 ERO87 FBK87 FLG87 FVC87 GEY87 GOU87 GYQ87 HIM87 HSI87 ICE87 IMA87 IVW87 JFS87 JPO87 JZK87 KJG87 KTC87 LCY87 LMU87 LWQ87 MGM87 MQI87 NAE87 NKA87 NTW87 ODS87 ONO87 OXK87 PHG87 PRC87 QAY87 QKU87 QUQ87 REM87 ROI87 RYE87 SIA87 SRW87 TBS87 TLO87 TVK87 UFG87 UPC87 UYY87 VIU87 VSQ87 WCM87 WMI87 WWE87 W65623 JS65623 TO65623 ADK65623 ANG65623 AXC65623 BGY65623 BQU65623 CAQ65623 CKM65623 CUI65623 DEE65623 DOA65623 DXW65623 EHS65623 ERO65623 FBK65623 FLG65623 FVC65623 GEY65623 GOU65623 GYQ65623 HIM65623 HSI65623 ICE65623 IMA65623 IVW65623 JFS65623 JPO65623 JZK65623 KJG65623 KTC65623 LCY65623 LMU65623 LWQ65623 MGM65623 MQI65623 NAE65623 NKA65623 NTW65623 ODS65623 ONO65623 OXK65623 PHG65623 PRC65623 QAY65623 QKU65623 QUQ65623 REM65623 ROI65623 RYE65623 SIA65623 SRW65623 TBS65623 TLO65623 TVK65623 UFG65623 UPC65623 UYY65623 VIU65623 VSQ65623 WCM65623 WMI65623 WWE65623 W131159 JS131159 TO131159 ADK131159 ANG131159 AXC131159 BGY131159 BQU131159 CAQ131159 CKM131159 CUI131159 DEE131159 DOA131159 DXW131159 EHS131159 ERO131159 FBK131159 FLG131159 FVC131159 GEY131159 GOU131159 GYQ131159 HIM131159 HSI131159 ICE131159 IMA131159 IVW131159 JFS131159 JPO131159 JZK131159 KJG131159 KTC131159 LCY131159 LMU131159 LWQ131159 MGM131159 MQI131159 NAE131159 NKA131159 NTW131159 ODS131159 ONO131159 OXK131159 PHG131159 PRC131159 QAY131159 QKU131159 QUQ131159 REM131159 ROI131159 RYE131159 SIA131159 SRW131159 TBS131159 TLO131159 TVK131159 UFG131159 UPC131159 UYY131159 VIU131159 VSQ131159 WCM131159 WMI131159 WWE131159 W196695 JS196695 TO196695 ADK196695 ANG196695 AXC196695 BGY196695 BQU196695 CAQ196695 CKM196695 CUI196695 DEE196695 DOA196695 DXW196695 EHS196695 ERO196695 FBK196695 FLG196695 FVC196695 GEY196695 GOU196695 GYQ196695 HIM196695 HSI196695 ICE196695 IMA196695 IVW196695 JFS196695 JPO196695 JZK196695 KJG196695 KTC196695 LCY196695 LMU196695 LWQ196695 MGM196695 MQI196695 NAE196695 NKA196695 NTW196695 ODS196695 ONO196695 OXK196695 PHG196695 PRC196695 QAY196695 QKU196695 QUQ196695 REM196695 ROI196695 RYE196695 SIA196695 SRW196695 TBS196695 TLO196695 TVK196695 UFG196695 UPC196695 UYY196695 VIU196695 VSQ196695 WCM196695 WMI196695 WWE196695 W262231 JS262231 TO262231 ADK262231 ANG262231 AXC262231 BGY262231 BQU262231 CAQ262231 CKM262231 CUI262231 DEE262231 DOA262231 DXW262231 EHS262231 ERO262231 FBK262231 FLG262231 FVC262231 GEY262231 GOU262231 GYQ262231 HIM262231 HSI262231 ICE262231 IMA262231 IVW262231 JFS262231 JPO262231 JZK262231 KJG262231 KTC262231 LCY262231 LMU262231 LWQ262231 MGM262231 MQI262231 NAE262231 NKA262231 NTW262231 ODS262231 ONO262231 OXK262231 PHG262231 PRC262231 QAY262231 QKU262231 QUQ262231 REM262231 ROI262231 RYE262231 SIA262231 SRW262231 TBS262231 TLO262231 TVK262231 UFG262231 UPC262231 UYY262231 VIU262231 VSQ262231 WCM262231 WMI262231 WWE262231 W327767 JS327767 TO327767 ADK327767 ANG327767 AXC327767 BGY327767 BQU327767 CAQ327767 CKM327767 CUI327767 DEE327767 DOA327767 DXW327767 EHS327767 ERO327767 FBK327767 FLG327767 FVC327767 GEY327767 GOU327767 GYQ327767 HIM327767 HSI327767 ICE327767 IMA327767 IVW327767 JFS327767 JPO327767 JZK327767 KJG327767 KTC327767 LCY327767 LMU327767 LWQ327767 MGM327767 MQI327767 NAE327767 NKA327767 NTW327767 ODS327767 ONO327767 OXK327767 PHG327767 PRC327767 QAY327767 QKU327767 QUQ327767 REM327767 ROI327767 RYE327767 SIA327767 SRW327767 TBS327767 TLO327767 TVK327767 UFG327767 UPC327767 UYY327767 VIU327767 VSQ327767 WCM327767 WMI327767 WWE327767 W393303 JS393303 TO393303 ADK393303 ANG393303 AXC393303 BGY393303 BQU393303 CAQ393303 CKM393303 CUI393303 DEE393303 DOA393303 DXW393303 EHS393303 ERO393303 FBK393303 FLG393303 FVC393303 GEY393303 GOU393303 GYQ393303 HIM393303 HSI393303 ICE393303 IMA393303 IVW393303 JFS393303 JPO393303 JZK393303 KJG393303 KTC393303 LCY393303 LMU393303 LWQ393303 MGM393303 MQI393303 NAE393303 NKA393303 NTW393303 ODS393303 ONO393303 OXK393303 PHG393303 PRC393303 QAY393303 QKU393303 QUQ393303 REM393303 ROI393303 RYE393303 SIA393303 SRW393303 TBS393303 TLO393303 TVK393303 UFG393303 UPC393303 UYY393303 VIU393303 VSQ393303 WCM393303 WMI393303 WWE393303 W458839 JS458839 TO458839 ADK458839 ANG458839 AXC458839 BGY458839 BQU458839 CAQ458839 CKM458839 CUI458839 DEE458839 DOA458839 DXW458839 EHS458839 ERO458839 FBK458839 FLG458839 FVC458839 GEY458839 GOU458839 GYQ458839 HIM458839 HSI458839 ICE458839 IMA458839 IVW458839 JFS458839 JPO458839 JZK458839 KJG458839 KTC458839 LCY458839 LMU458839 LWQ458839 MGM458839 MQI458839 NAE458839 NKA458839 NTW458839 ODS458839 ONO458839 OXK458839 PHG458839 PRC458839 QAY458839 QKU458839 QUQ458839 REM458839 ROI458839 RYE458839 SIA458839 SRW458839 TBS458839 TLO458839 TVK458839 UFG458839 UPC458839 UYY458839 VIU458839 VSQ458839 WCM458839 WMI458839 WWE458839 W524375 JS524375 TO524375 ADK524375 ANG524375 AXC524375 BGY524375 BQU524375 CAQ524375 CKM524375 CUI524375 DEE524375 DOA524375 DXW524375 EHS524375 ERO524375 FBK524375 FLG524375 FVC524375 GEY524375 GOU524375 GYQ524375 HIM524375 HSI524375 ICE524375 IMA524375 IVW524375 JFS524375 JPO524375 JZK524375 KJG524375 KTC524375 LCY524375 LMU524375 LWQ524375 MGM524375 MQI524375 NAE524375 NKA524375 NTW524375 ODS524375 ONO524375 OXK524375 PHG524375 PRC524375 QAY524375 QKU524375 QUQ524375 REM524375 ROI524375 RYE524375 SIA524375 SRW524375 TBS524375 TLO524375 TVK524375 UFG524375 UPC524375 UYY524375 VIU524375 VSQ524375 WCM524375 WMI524375 WWE524375 W589911 JS589911 TO589911 ADK589911 ANG589911 AXC589911 BGY589911 BQU589911 CAQ589911 CKM589911 CUI589911 DEE589911 DOA589911 DXW589911 EHS589911 ERO589911 FBK589911 FLG589911 FVC589911 GEY589911 GOU589911 GYQ589911 HIM589911 HSI589911 ICE589911 IMA589911 IVW589911 JFS589911 JPO589911 JZK589911 KJG589911 KTC589911 LCY589911 LMU589911 LWQ589911 MGM589911 MQI589911 NAE589911 NKA589911 NTW589911 ODS589911 ONO589911 OXK589911 PHG589911 PRC589911 QAY589911 QKU589911 QUQ589911 REM589911 ROI589911 RYE589911 SIA589911 SRW589911 TBS589911 TLO589911 TVK589911 UFG589911 UPC589911 UYY589911 VIU589911 VSQ589911 WCM589911 WMI589911 WWE589911 W655447 JS655447 TO655447 ADK655447 ANG655447 AXC655447 BGY655447 BQU655447 CAQ655447 CKM655447 CUI655447 DEE655447 DOA655447 DXW655447 EHS655447 ERO655447 FBK655447 FLG655447 FVC655447 GEY655447 GOU655447 GYQ655447 HIM655447 HSI655447 ICE655447 IMA655447 IVW655447 JFS655447 JPO655447 JZK655447 KJG655447 KTC655447 LCY655447 LMU655447 LWQ655447 MGM655447 MQI655447 NAE655447 NKA655447 NTW655447 ODS655447 ONO655447 OXK655447 PHG655447 PRC655447 QAY655447 QKU655447 QUQ655447 REM655447 ROI655447 RYE655447 SIA655447 SRW655447 TBS655447 TLO655447 TVK655447 UFG655447 UPC655447 UYY655447 VIU655447 VSQ655447 WCM655447 WMI655447 WWE655447 W720983 JS720983 TO720983 ADK720983 ANG720983 AXC720983 BGY720983 BQU720983 CAQ720983 CKM720983 CUI720983 DEE720983 DOA720983 DXW720983 EHS720983 ERO720983 FBK720983 FLG720983 FVC720983 GEY720983 GOU720983 GYQ720983 HIM720983 HSI720983 ICE720983 IMA720983 IVW720983 JFS720983 JPO720983 JZK720983 KJG720983 KTC720983 LCY720983 LMU720983 LWQ720983 MGM720983 MQI720983 NAE720983 NKA720983 NTW720983 ODS720983 ONO720983 OXK720983 PHG720983 PRC720983 QAY720983 QKU720983 QUQ720983 REM720983 ROI720983 RYE720983 SIA720983 SRW720983 TBS720983 TLO720983 TVK720983 UFG720983 UPC720983 UYY720983 VIU720983 VSQ720983 WCM720983 WMI720983 WWE720983 W786519 JS786519 TO786519 ADK786519 ANG786519 AXC786519 BGY786519 BQU786519 CAQ786519 CKM786519 CUI786519 DEE786519 DOA786519 DXW786519 EHS786519 ERO786519 FBK786519 FLG786519 FVC786519 GEY786519 GOU786519 GYQ786519 HIM786519 HSI786519 ICE786519 IMA786519 IVW786519 JFS786519 JPO786519 JZK786519 KJG786519 KTC786519 LCY786519 LMU786519 LWQ786519 MGM786519 MQI786519 NAE786519 NKA786519 NTW786519 ODS786519 ONO786519 OXK786519 PHG786519 PRC786519 QAY786519 QKU786519 QUQ786519 REM786519 ROI786519 RYE786519 SIA786519 SRW786519 TBS786519 TLO786519 TVK786519 UFG786519 UPC786519 UYY786519 VIU786519 VSQ786519 WCM786519 WMI786519 WWE786519 W852055 JS852055 TO852055 ADK852055 ANG852055 AXC852055 BGY852055 BQU852055 CAQ852055 CKM852055 CUI852055 DEE852055 DOA852055 DXW852055 EHS852055 ERO852055 FBK852055 FLG852055 FVC852055 GEY852055 GOU852055 GYQ852055 HIM852055 HSI852055 ICE852055 IMA852055 IVW852055 JFS852055 JPO852055 JZK852055 KJG852055 KTC852055 LCY852055 LMU852055 LWQ852055 MGM852055 MQI852055 NAE852055 NKA852055 NTW852055 ODS852055 ONO852055 OXK852055 PHG852055 PRC852055 QAY852055 QKU852055 QUQ852055 REM852055 ROI852055 RYE852055 SIA852055 SRW852055 TBS852055 TLO852055 TVK852055 UFG852055 UPC852055 UYY852055 VIU852055 VSQ852055 WCM852055 WMI852055 WWE852055 W917591 JS917591 TO917591 ADK917591 ANG917591 AXC917591 BGY917591 BQU917591 CAQ917591 CKM917591 CUI917591 DEE917591 DOA917591 DXW917591 EHS917591 ERO917591 FBK917591 FLG917591 FVC917591 GEY917591 GOU917591 GYQ917591 HIM917591 HSI917591 ICE917591 IMA917591 IVW917591 JFS917591 JPO917591 JZK917591 KJG917591 KTC917591 LCY917591 LMU917591 LWQ917591 MGM917591 MQI917591 NAE917591 NKA917591 NTW917591 ODS917591 ONO917591 OXK917591 PHG917591 PRC917591 QAY917591 QKU917591 QUQ917591 REM917591 ROI917591 RYE917591 SIA917591 SRW917591 TBS917591 TLO917591 TVK917591 UFG917591 UPC917591 UYY917591 VIU917591 VSQ917591 WCM917591 WMI917591 WWE917591 W983127 JS983127 TO983127 ADK983127 ANG983127 AXC983127 BGY983127 BQU983127 CAQ983127 CKM983127 CUI983127 DEE983127 DOA983127 DXW983127 EHS983127 ERO983127 FBK983127 FLG983127 FVC983127 GEY983127 GOU983127 GYQ983127 HIM983127 HSI983127 ICE983127 IMA983127 IVW983127 JFS983127 JPO983127 JZK983127 KJG983127 KTC983127 LCY983127 LMU983127 LWQ983127 MGM983127 MQI983127 NAE983127 NKA983127 NTW983127 ODS983127 ONO983127 OXK983127 PHG983127 PRC983127 QAY983127 QKU983127 QUQ983127 REM983127 ROI983127 RYE983127 SIA983127 SRW983127 TBS983127 TLO983127 TVK983127 UFG983127 UPC983127 UYY983127 VIU983127 VSQ983127 WCM983127 WMI983127 WWE983127 W15:X24 JS15:JT24 TO15:TP24 ADK15:ADL24 ANG15:ANH24 AXC15:AXD24 BGY15:BGZ24 BQU15:BQV24 CAQ15:CAR24 CKM15:CKN24 CUI15:CUJ24 DEE15:DEF24 DOA15:DOB24 DXW15:DXX24 EHS15:EHT24 ERO15:ERP24 FBK15:FBL24 FLG15:FLH24 FVC15:FVD24 GEY15:GEZ24 GOU15:GOV24 GYQ15:GYR24 HIM15:HIN24 HSI15:HSJ24 ICE15:ICF24 IMA15:IMB24 IVW15:IVX24 JFS15:JFT24 JPO15:JPP24 JZK15:JZL24 KJG15:KJH24 KTC15:KTD24 LCY15:LCZ24 LMU15:LMV24 LWQ15:LWR24 MGM15:MGN24 MQI15:MQJ24 NAE15:NAF24 NKA15:NKB24 NTW15:NTX24 ODS15:ODT24 ONO15:ONP24 OXK15:OXL24 PHG15:PHH24 PRC15:PRD24 QAY15:QAZ24 QKU15:QKV24 QUQ15:QUR24 REM15:REN24 ROI15:ROJ24 RYE15:RYF24 SIA15:SIB24 SRW15:SRX24 TBS15:TBT24 TLO15:TLP24 TVK15:TVL24 UFG15:UFH24 UPC15:UPD24 UYY15:UYZ24 VIU15:VIV24 VSQ15:VSR24 WCM15:WCN24 WMI15:WMJ24 WWE15:WWF24 W65551:X65560 JS65551:JT65560 TO65551:TP65560 ADK65551:ADL65560 ANG65551:ANH65560 AXC65551:AXD65560 BGY65551:BGZ65560 BQU65551:BQV65560 CAQ65551:CAR65560 CKM65551:CKN65560 CUI65551:CUJ65560 DEE65551:DEF65560 DOA65551:DOB65560 DXW65551:DXX65560 EHS65551:EHT65560 ERO65551:ERP65560 FBK65551:FBL65560 FLG65551:FLH65560 FVC65551:FVD65560 GEY65551:GEZ65560 GOU65551:GOV65560 GYQ65551:GYR65560 HIM65551:HIN65560 HSI65551:HSJ65560 ICE65551:ICF65560 IMA65551:IMB65560 IVW65551:IVX65560 JFS65551:JFT65560 JPO65551:JPP65560 JZK65551:JZL65560 KJG65551:KJH65560 KTC65551:KTD65560 LCY65551:LCZ65560 LMU65551:LMV65560 LWQ65551:LWR65560 MGM65551:MGN65560 MQI65551:MQJ65560 NAE65551:NAF65560 NKA65551:NKB65560 NTW65551:NTX65560 ODS65551:ODT65560 ONO65551:ONP65560 OXK65551:OXL65560 PHG65551:PHH65560 PRC65551:PRD65560 QAY65551:QAZ65560 QKU65551:QKV65560 QUQ65551:QUR65560 REM65551:REN65560 ROI65551:ROJ65560 RYE65551:RYF65560 SIA65551:SIB65560 SRW65551:SRX65560 TBS65551:TBT65560 TLO65551:TLP65560 TVK65551:TVL65560 UFG65551:UFH65560 UPC65551:UPD65560 UYY65551:UYZ65560 VIU65551:VIV65560 VSQ65551:VSR65560 WCM65551:WCN65560 WMI65551:WMJ65560 WWE65551:WWF65560 W131087:X131096 JS131087:JT131096 TO131087:TP131096 ADK131087:ADL131096 ANG131087:ANH131096 AXC131087:AXD131096 BGY131087:BGZ131096 BQU131087:BQV131096 CAQ131087:CAR131096 CKM131087:CKN131096 CUI131087:CUJ131096 DEE131087:DEF131096 DOA131087:DOB131096 DXW131087:DXX131096 EHS131087:EHT131096 ERO131087:ERP131096 FBK131087:FBL131096 FLG131087:FLH131096 FVC131087:FVD131096 GEY131087:GEZ131096 GOU131087:GOV131096 GYQ131087:GYR131096 HIM131087:HIN131096 HSI131087:HSJ131096 ICE131087:ICF131096 IMA131087:IMB131096 IVW131087:IVX131096 JFS131087:JFT131096 JPO131087:JPP131096 JZK131087:JZL131096 KJG131087:KJH131096 KTC131087:KTD131096 LCY131087:LCZ131096 LMU131087:LMV131096 LWQ131087:LWR131096 MGM131087:MGN131096 MQI131087:MQJ131096 NAE131087:NAF131096 NKA131087:NKB131096 NTW131087:NTX131096 ODS131087:ODT131096 ONO131087:ONP131096 OXK131087:OXL131096 PHG131087:PHH131096 PRC131087:PRD131096 QAY131087:QAZ131096 QKU131087:QKV131096 QUQ131087:QUR131096 REM131087:REN131096 ROI131087:ROJ131096 RYE131087:RYF131096 SIA131087:SIB131096 SRW131087:SRX131096 TBS131087:TBT131096 TLO131087:TLP131096 TVK131087:TVL131096 UFG131087:UFH131096 UPC131087:UPD131096 UYY131087:UYZ131096 VIU131087:VIV131096 VSQ131087:VSR131096 WCM131087:WCN131096 WMI131087:WMJ131096 WWE131087:WWF131096 W196623:X196632 JS196623:JT196632 TO196623:TP196632 ADK196623:ADL196632 ANG196623:ANH196632 AXC196623:AXD196632 BGY196623:BGZ196632 BQU196623:BQV196632 CAQ196623:CAR196632 CKM196623:CKN196632 CUI196623:CUJ196632 DEE196623:DEF196632 DOA196623:DOB196632 DXW196623:DXX196632 EHS196623:EHT196632 ERO196623:ERP196632 FBK196623:FBL196632 FLG196623:FLH196632 FVC196623:FVD196632 GEY196623:GEZ196632 GOU196623:GOV196632 GYQ196623:GYR196632 HIM196623:HIN196632 HSI196623:HSJ196632 ICE196623:ICF196632 IMA196623:IMB196632 IVW196623:IVX196632 JFS196623:JFT196632 JPO196623:JPP196632 JZK196623:JZL196632 KJG196623:KJH196632 KTC196623:KTD196632 LCY196623:LCZ196632 LMU196623:LMV196632 LWQ196623:LWR196632 MGM196623:MGN196632 MQI196623:MQJ196632 NAE196623:NAF196632 NKA196623:NKB196632 NTW196623:NTX196632 ODS196623:ODT196632 ONO196623:ONP196632 OXK196623:OXL196632 PHG196623:PHH196632 PRC196623:PRD196632 QAY196623:QAZ196632 QKU196623:QKV196632 QUQ196623:QUR196632 REM196623:REN196632 ROI196623:ROJ196632 RYE196623:RYF196632 SIA196623:SIB196632 SRW196623:SRX196632 TBS196623:TBT196632 TLO196623:TLP196632 TVK196623:TVL196632 UFG196623:UFH196632 UPC196623:UPD196632 UYY196623:UYZ196632 VIU196623:VIV196632 VSQ196623:VSR196632 WCM196623:WCN196632 WMI196623:WMJ196632 WWE196623:WWF196632 W262159:X262168 JS262159:JT262168 TO262159:TP262168 ADK262159:ADL262168 ANG262159:ANH262168 AXC262159:AXD262168 BGY262159:BGZ262168 BQU262159:BQV262168 CAQ262159:CAR262168 CKM262159:CKN262168 CUI262159:CUJ262168 DEE262159:DEF262168 DOA262159:DOB262168 DXW262159:DXX262168 EHS262159:EHT262168 ERO262159:ERP262168 FBK262159:FBL262168 FLG262159:FLH262168 FVC262159:FVD262168 GEY262159:GEZ262168 GOU262159:GOV262168 GYQ262159:GYR262168 HIM262159:HIN262168 HSI262159:HSJ262168 ICE262159:ICF262168 IMA262159:IMB262168 IVW262159:IVX262168 JFS262159:JFT262168 JPO262159:JPP262168 JZK262159:JZL262168 KJG262159:KJH262168 KTC262159:KTD262168 LCY262159:LCZ262168 LMU262159:LMV262168 LWQ262159:LWR262168 MGM262159:MGN262168 MQI262159:MQJ262168 NAE262159:NAF262168 NKA262159:NKB262168 NTW262159:NTX262168 ODS262159:ODT262168 ONO262159:ONP262168 OXK262159:OXL262168 PHG262159:PHH262168 PRC262159:PRD262168 QAY262159:QAZ262168 QKU262159:QKV262168 QUQ262159:QUR262168 REM262159:REN262168 ROI262159:ROJ262168 RYE262159:RYF262168 SIA262159:SIB262168 SRW262159:SRX262168 TBS262159:TBT262168 TLO262159:TLP262168 TVK262159:TVL262168 UFG262159:UFH262168 UPC262159:UPD262168 UYY262159:UYZ262168 VIU262159:VIV262168 VSQ262159:VSR262168 WCM262159:WCN262168 WMI262159:WMJ262168 WWE262159:WWF262168 W327695:X327704 JS327695:JT327704 TO327695:TP327704 ADK327695:ADL327704 ANG327695:ANH327704 AXC327695:AXD327704 BGY327695:BGZ327704 BQU327695:BQV327704 CAQ327695:CAR327704 CKM327695:CKN327704 CUI327695:CUJ327704 DEE327695:DEF327704 DOA327695:DOB327704 DXW327695:DXX327704 EHS327695:EHT327704 ERO327695:ERP327704 FBK327695:FBL327704 FLG327695:FLH327704 FVC327695:FVD327704 GEY327695:GEZ327704 GOU327695:GOV327704 GYQ327695:GYR327704 HIM327695:HIN327704 HSI327695:HSJ327704 ICE327695:ICF327704 IMA327695:IMB327704 IVW327695:IVX327704 JFS327695:JFT327704 JPO327695:JPP327704 JZK327695:JZL327704 KJG327695:KJH327704 KTC327695:KTD327704 LCY327695:LCZ327704 LMU327695:LMV327704 LWQ327695:LWR327704 MGM327695:MGN327704 MQI327695:MQJ327704 NAE327695:NAF327704 NKA327695:NKB327704 NTW327695:NTX327704 ODS327695:ODT327704 ONO327695:ONP327704 OXK327695:OXL327704 PHG327695:PHH327704 PRC327695:PRD327704 QAY327695:QAZ327704 QKU327695:QKV327704 QUQ327695:QUR327704 REM327695:REN327704 ROI327695:ROJ327704 RYE327695:RYF327704 SIA327695:SIB327704 SRW327695:SRX327704 TBS327695:TBT327704 TLO327695:TLP327704 TVK327695:TVL327704 UFG327695:UFH327704 UPC327695:UPD327704 UYY327695:UYZ327704 VIU327695:VIV327704 VSQ327695:VSR327704 WCM327695:WCN327704 WMI327695:WMJ327704 WWE327695:WWF327704 W393231:X393240 JS393231:JT393240 TO393231:TP393240 ADK393231:ADL393240 ANG393231:ANH393240 AXC393231:AXD393240 BGY393231:BGZ393240 BQU393231:BQV393240 CAQ393231:CAR393240 CKM393231:CKN393240 CUI393231:CUJ393240 DEE393231:DEF393240 DOA393231:DOB393240 DXW393231:DXX393240 EHS393231:EHT393240 ERO393231:ERP393240 FBK393231:FBL393240 FLG393231:FLH393240 FVC393231:FVD393240 GEY393231:GEZ393240 GOU393231:GOV393240 GYQ393231:GYR393240 HIM393231:HIN393240 HSI393231:HSJ393240 ICE393231:ICF393240 IMA393231:IMB393240 IVW393231:IVX393240 JFS393231:JFT393240 JPO393231:JPP393240 JZK393231:JZL393240 KJG393231:KJH393240 KTC393231:KTD393240 LCY393231:LCZ393240 LMU393231:LMV393240 LWQ393231:LWR393240 MGM393231:MGN393240 MQI393231:MQJ393240 NAE393231:NAF393240 NKA393231:NKB393240 NTW393231:NTX393240 ODS393231:ODT393240 ONO393231:ONP393240 OXK393231:OXL393240 PHG393231:PHH393240 PRC393231:PRD393240 QAY393231:QAZ393240 QKU393231:QKV393240 QUQ393231:QUR393240 REM393231:REN393240 ROI393231:ROJ393240 RYE393231:RYF393240 SIA393231:SIB393240 SRW393231:SRX393240 TBS393231:TBT393240 TLO393231:TLP393240 TVK393231:TVL393240 UFG393231:UFH393240 UPC393231:UPD393240 UYY393231:UYZ393240 VIU393231:VIV393240 VSQ393231:VSR393240 WCM393231:WCN393240 WMI393231:WMJ393240 WWE393231:WWF393240 W458767:X458776 JS458767:JT458776 TO458767:TP458776 ADK458767:ADL458776 ANG458767:ANH458776 AXC458767:AXD458776 BGY458767:BGZ458776 BQU458767:BQV458776 CAQ458767:CAR458776 CKM458767:CKN458776 CUI458767:CUJ458776 DEE458767:DEF458776 DOA458767:DOB458776 DXW458767:DXX458776 EHS458767:EHT458776 ERO458767:ERP458776 FBK458767:FBL458776 FLG458767:FLH458776 FVC458767:FVD458776 GEY458767:GEZ458776 GOU458767:GOV458776 GYQ458767:GYR458776 HIM458767:HIN458776 HSI458767:HSJ458776 ICE458767:ICF458776 IMA458767:IMB458776 IVW458767:IVX458776 JFS458767:JFT458776 JPO458767:JPP458776 JZK458767:JZL458776 KJG458767:KJH458776 KTC458767:KTD458776 LCY458767:LCZ458776 LMU458767:LMV458776 LWQ458767:LWR458776 MGM458767:MGN458776 MQI458767:MQJ458776 NAE458767:NAF458776 NKA458767:NKB458776 NTW458767:NTX458776 ODS458767:ODT458776 ONO458767:ONP458776 OXK458767:OXL458776 PHG458767:PHH458776 PRC458767:PRD458776 QAY458767:QAZ458776 QKU458767:QKV458776 QUQ458767:QUR458776 REM458767:REN458776 ROI458767:ROJ458776 RYE458767:RYF458776 SIA458767:SIB458776 SRW458767:SRX458776 TBS458767:TBT458776 TLO458767:TLP458776 TVK458767:TVL458776 UFG458767:UFH458776 UPC458767:UPD458776 UYY458767:UYZ458776 VIU458767:VIV458776 VSQ458767:VSR458776 WCM458767:WCN458776 WMI458767:WMJ458776 WWE458767:WWF458776 W524303:X524312 JS524303:JT524312 TO524303:TP524312 ADK524303:ADL524312 ANG524303:ANH524312 AXC524303:AXD524312 BGY524303:BGZ524312 BQU524303:BQV524312 CAQ524303:CAR524312 CKM524303:CKN524312 CUI524303:CUJ524312 DEE524303:DEF524312 DOA524303:DOB524312 DXW524303:DXX524312 EHS524303:EHT524312 ERO524303:ERP524312 FBK524303:FBL524312 FLG524303:FLH524312 FVC524303:FVD524312 GEY524303:GEZ524312 GOU524303:GOV524312 GYQ524303:GYR524312 HIM524303:HIN524312 HSI524303:HSJ524312 ICE524303:ICF524312 IMA524303:IMB524312 IVW524303:IVX524312 JFS524303:JFT524312 JPO524303:JPP524312 JZK524303:JZL524312 KJG524303:KJH524312 KTC524303:KTD524312 LCY524303:LCZ524312 LMU524303:LMV524312 LWQ524303:LWR524312 MGM524303:MGN524312 MQI524303:MQJ524312 NAE524303:NAF524312 NKA524303:NKB524312 NTW524303:NTX524312 ODS524303:ODT524312 ONO524303:ONP524312 OXK524303:OXL524312 PHG524303:PHH524312 PRC524303:PRD524312 QAY524303:QAZ524312 QKU524303:QKV524312 QUQ524303:QUR524312 REM524303:REN524312 ROI524303:ROJ524312 RYE524303:RYF524312 SIA524303:SIB524312 SRW524303:SRX524312 TBS524303:TBT524312 TLO524303:TLP524312 TVK524303:TVL524312 UFG524303:UFH524312 UPC524303:UPD524312 UYY524303:UYZ524312 VIU524303:VIV524312 VSQ524303:VSR524312 WCM524303:WCN524312 WMI524303:WMJ524312 WWE524303:WWF524312 W589839:X589848 JS589839:JT589848 TO589839:TP589848 ADK589839:ADL589848 ANG589839:ANH589848 AXC589839:AXD589848 BGY589839:BGZ589848 BQU589839:BQV589848 CAQ589839:CAR589848 CKM589839:CKN589848 CUI589839:CUJ589848 DEE589839:DEF589848 DOA589839:DOB589848 DXW589839:DXX589848 EHS589839:EHT589848 ERO589839:ERP589848 FBK589839:FBL589848 FLG589839:FLH589848 FVC589839:FVD589848 GEY589839:GEZ589848 GOU589839:GOV589848 GYQ589839:GYR589848 HIM589839:HIN589848 HSI589839:HSJ589848 ICE589839:ICF589848 IMA589839:IMB589848 IVW589839:IVX589848 JFS589839:JFT589848 JPO589839:JPP589848 JZK589839:JZL589848 KJG589839:KJH589848 KTC589839:KTD589848 LCY589839:LCZ589848 LMU589839:LMV589848 LWQ589839:LWR589848 MGM589839:MGN589848 MQI589839:MQJ589848 NAE589839:NAF589848 NKA589839:NKB589848 NTW589839:NTX589848 ODS589839:ODT589848 ONO589839:ONP589848 OXK589839:OXL589848 PHG589839:PHH589848 PRC589839:PRD589848 QAY589839:QAZ589848 QKU589839:QKV589848 QUQ589839:QUR589848 REM589839:REN589848 ROI589839:ROJ589848 RYE589839:RYF589848 SIA589839:SIB589848 SRW589839:SRX589848 TBS589839:TBT589848 TLO589839:TLP589848 TVK589839:TVL589848 UFG589839:UFH589848 UPC589839:UPD589848 UYY589839:UYZ589848 VIU589839:VIV589848 VSQ589839:VSR589848 WCM589839:WCN589848 WMI589839:WMJ589848 WWE589839:WWF589848 W655375:X655384 JS655375:JT655384 TO655375:TP655384 ADK655375:ADL655384 ANG655375:ANH655384 AXC655375:AXD655384 BGY655375:BGZ655384 BQU655375:BQV655384 CAQ655375:CAR655384 CKM655375:CKN655384 CUI655375:CUJ655384 DEE655375:DEF655384 DOA655375:DOB655384 DXW655375:DXX655384 EHS655375:EHT655384 ERO655375:ERP655384 FBK655375:FBL655384 FLG655375:FLH655384 FVC655375:FVD655384 GEY655375:GEZ655384 GOU655375:GOV655384 GYQ655375:GYR655384 HIM655375:HIN655384 HSI655375:HSJ655384 ICE655375:ICF655384 IMA655375:IMB655384 IVW655375:IVX655384 JFS655375:JFT655384 JPO655375:JPP655384 JZK655375:JZL655384 KJG655375:KJH655384 KTC655375:KTD655384 LCY655375:LCZ655384 LMU655375:LMV655384 LWQ655375:LWR655384 MGM655375:MGN655384 MQI655375:MQJ655384 NAE655375:NAF655384 NKA655375:NKB655384 NTW655375:NTX655384 ODS655375:ODT655384 ONO655375:ONP655384 OXK655375:OXL655384 PHG655375:PHH655384 PRC655375:PRD655384 QAY655375:QAZ655384 QKU655375:QKV655384 QUQ655375:QUR655384 REM655375:REN655384 ROI655375:ROJ655384 RYE655375:RYF655384 SIA655375:SIB655384 SRW655375:SRX655384 TBS655375:TBT655384 TLO655375:TLP655384 TVK655375:TVL655384 UFG655375:UFH655384 UPC655375:UPD655384 UYY655375:UYZ655384 VIU655375:VIV655384 VSQ655375:VSR655384 WCM655375:WCN655384 WMI655375:WMJ655384 WWE655375:WWF655384 W720911:X720920 JS720911:JT720920 TO720911:TP720920 ADK720911:ADL720920 ANG720911:ANH720920 AXC720911:AXD720920 BGY720911:BGZ720920 BQU720911:BQV720920 CAQ720911:CAR720920 CKM720911:CKN720920 CUI720911:CUJ720920 DEE720911:DEF720920 DOA720911:DOB720920 DXW720911:DXX720920 EHS720911:EHT720920 ERO720911:ERP720920 FBK720911:FBL720920 FLG720911:FLH720920 FVC720911:FVD720920 GEY720911:GEZ720920 GOU720911:GOV720920 GYQ720911:GYR720920 HIM720911:HIN720920 HSI720911:HSJ720920 ICE720911:ICF720920 IMA720911:IMB720920 IVW720911:IVX720920 JFS720911:JFT720920 JPO720911:JPP720920 JZK720911:JZL720920 KJG720911:KJH720920 KTC720911:KTD720920 LCY720911:LCZ720920 LMU720911:LMV720920 LWQ720911:LWR720920 MGM720911:MGN720920 MQI720911:MQJ720920 NAE720911:NAF720920 NKA720911:NKB720920 NTW720911:NTX720920 ODS720911:ODT720920 ONO720911:ONP720920 OXK720911:OXL720920 PHG720911:PHH720920 PRC720911:PRD720920 QAY720911:QAZ720920 QKU720911:QKV720920 QUQ720911:QUR720920 REM720911:REN720920 ROI720911:ROJ720920 RYE720911:RYF720920 SIA720911:SIB720920 SRW720911:SRX720920 TBS720911:TBT720920 TLO720911:TLP720920 TVK720911:TVL720920 UFG720911:UFH720920 UPC720911:UPD720920 UYY720911:UYZ720920 VIU720911:VIV720920 VSQ720911:VSR720920 WCM720911:WCN720920 WMI720911:WMJ720920 WWE720911:WWF720920 W786447:X786456 JS786447:JT786456 TO786447:TP786456 ADK786447:ADL786456 ANG786447:ANH786456 AXC786447:AXD786456 BGY786447:BGZ786456 BQU786447:BQV786456 CAQ786447:CAR786456 CKM786447:CKN786456 CUI786447:CUJ786456 DEE786447:DEF786456 DOA786447:DOB786456 DXW786447:DXX786456 EHS786447:EHT786456 ERO786447:ERP786456 FBK786447:FBL786456 FLG786447:FLH786456 FVC786447:FVD786456 GEY786447:GEZ786456 GOU786447:GOV786456 GYQ786447:GYR786456 HIM786447:HIN786456 HSI786447:HSJ786456 ICE786447:ICF786456 IMA786447:IMB786456 IVW786447:IVX786456 JFS786447:JFT786456 JPO786447:JPP786456 JZK786447:JZL786456 KJG786447:KJH786456 KTC786447:KTD786456 LCY786447:LCZ786456 LMU786447:LMV786456 LWQ786447:LWR786456 MGM786447:MGN786456 MQI786447:MQJ786456 NAE786447:NAF786456 NKA786447:NKB786456 NTW786447:NTX786456 ODS786447:ODT786456 ONO786447:ONP786456 OXK786447:OXL786456 PHG786447:PHH786456 PRC786447:PRD786456 QAY786447:QAZ786456 QKU786447:QKV786456 QUQ786447:QUR786456 REM786447:REN786456 ROI786447:ROJ786456 RYE786447:RYF786456 SIA786447:SIB786456 SRW786447:SRX786456 TBS786447:TBT786456 TLO786447:TLP786456 TVK786447:TVL786456 UFG786447:UFH786456 UPC786447:UPD786456 UYY786447:UYZ786456 VIU786447:VIV786456 VSQ786447:VSR786456 WCM786447:WCN786456 WMI786447:WMJ786456 WWE786447:WWF786456 W851983:X851992 JS851983:JT851992 TO851983:TP851992 ADK851983:ADL851992 ANG851983:ANH851992 AXC851983:AXD851992 BGY851983:BGZ851992 BQU851983:BQV851992 CAQ851983:CAR851992 CKM851983:CKN851992 CUI851983:CUJ851992 DEE851983:DEF851992 DOA851983:DOB851992 DXW851983:DXX851992 EHS851983:EHT851992 ERO851983:ERP851992 FBK851983:FBL851992 FLG851983:FLH851992 FVC851983:FVD851992 GEY851983:GEZ851992 GOU851983:GOV851992 GYQ851983:GYR851992 HIM851983:HIN851992 HSI851983:HSJ851992 ICE851983:ICF851992 IMA851983:IMB851992 IVW851983:IVX851992 JFS851983:JFT851992 JPO851983:JPP851992 JZK851983:JZL851992 KJG851983:KJH851992 KTC851983:KTD851992 LCY851983:LCZ851992 LMU851983:LMV851992 LWQ851983:LWR851992 MGM851983:MGN851992 MQI851983:MQJ851992 NAE851983:NAF851992 NKA851983:NKB851992 NTW851983:NTX851992 ODS851983:ODT851992 ONO851983:ONP851992 OXK851983:OXL851992 PHG851983:PHH851992 PRC851983:PRD851992 QAY851983:QAZ851992 QKU851983:QKV851992 QUQ851983:QUR851992 REM851983:REN851992 ROI851983:ROJ851992 RYE851983:RYF851992 SIA851983:SIB851992 SRW851983:SRX851992 TBS851983:TBT851992 TLO851983:TLP851992 TVK851983:TVL851992 UFG851983:UFH851992 UPC851983:UPD851992 UYY851983:UYZ851992 VIU851983:VIV851992 VSQ851983:VSR851992 WCM851983:WCN851992 WMI851983:WMJ851992 WWE851983:WWF851992 W917519:X917528 JS917519:JT917528 TO917519:TP917528 ADK917519:ADL917528 ANG917519:ANH917528 AXC917519:AXD917528 BGY917519:BGZ917528 BQU917519:BQV917528 CAQ917519:CAR917528 CKM917519:CKN917528 CUI917519:CUJ917528 DEE917519:DEF917528 DOA917519:DOB917528 DXW917519:DXX917528 EHS917519:EHT917528 ERO917519:ERP917528 FBK917519:FBL917528 FLG917519:FLH917528 FVC917519:FVD917528 GEY917519:GEZ917528 GOU917519:GOV917528 GYQ917519:GYR917528 HIM917519:HIN917528 HSI917519:HSJ917528 ICE917519:ICF917528 IMA917519:IMB917528 IVW917519:IVX917528 JFS917519:JFT917528 JPO917519:JPP917528 JZK917519:JZL917528 KJG917519:KJH917528 KTC917519:KTD917528 LCY917519:LCZ917528 LMU917519:LMV917528 LWQ917519:LWR917528 MGM917519:MGN917528 MQI917519:MQJ917528 NAE917519:NAF917528 NKA917519:NKB917528 NTW917519:NTX917528 ODS917519:ODT917528 ONO917519:ONP917528 OXK917519:OXL917528 PHG917519:PHH917528 PRC917519:PRD917528 QAY917519:QAZ917528 QKU917519:QKV917528 QUQ917519:QUR917528 REM917519:REN917528 ROI917519:ROJ917528 RYE917519:RYF917528 SIA917519:SIB917528 SRW917519:SRX917528 TBS917519:TBT917528 TLO917519:TLP917528 TVK917519:TVL917528 UFG917519:UFH917528 UPC917519:UPD917528 UYY917519:UYZ917528 VIU917519:VIV917528 VSQ917519:VSR917528 WCM917519:WCN917528 WMI917519:WMJ917528 WWE917519:WWF917528 W983055:X983064 JS983055:JT983064 TO983055:TP983064 ADK983055:ADL983064 ANG983055:ANH983064 AXC983055:AXD983064 BGY983055:BGZ983064 BQU983055:BQV983064 CAQ983055:CAR983064 CKM983055:CKN983064 CUI983055:CUJ983064 DEE983055:DEF983064 DOA983055:DOB983064 DXW983055:DXX983064 EHS983055:EHT983064 ERO983055:ERP983064 FBK983055:FBL983064 FLG983055:FLH983064 FVC983055:FVD983064 GEY983055:GEZ983064 GOU983055:GOV983064 GYQ983055:GYR983064 HIM983055:HIN983064 HSI983055:HSJ983064 ICE983055:ICF983064 IMA983055:IMB983064 IVW983055:IVX983064 JFS983055:JFT983064 JPO983055:JPP983064 JZK983055:JZL983064 KJG983055:KJH983064 KTC983055:KTD983064 LCY983055:LCZ983064 LMU983055:LMV983064 LWQ983055:LWR983064 MGM983055:MGN983064 MQI983055:MQJ983064 NAE983055:NAF983064 NKA983055:NKB983064 NTW983055:NTX983064 ODS983055:ODT983064 ONO983055:ONP983064 OXK983055:OXL983064 PHG983055:PHH983064 PRC983055:PRD983064 QAY983055:QAZ983064 QKU983055:QKV983064 QUQ983055:QUR983064 REM983055:REN983064 ROI983055:ROJ983064 RYE983055:RYF983064 SIA983055:SIB983064 SRW983055:SRX983064 TBS983055:TBT983064 TLO983055:TLP983064 TVK983055:TVL983064 UFG983055:UFH983064 UPC983055:UPD983064 UYY983055:UYZ983064 VIU983055:VIV983064 VSQ983055:VSR983064 WCM983055:WCN983064 WMI983055:WMJ983064 WWE983055:WWF983064</xm:sqref>
        </x14:dataValidation>
        <x14:dataValidation operator="greaterThanOrEqual" allowBlank="1" showInputMessage="1" showErrorMessage="1" xr:uid="{00000000-0002-0000-0600-000005000000}">
          <xm:sqref>C56:C60 IY56:IY60 SU56:SU60 ACQ56:ACQ60 AMM56:AMM60 AWI56:AWI60 BGE56:BGE60 BQA56:BQA60 BZW56:BZW60 CJS56:CJS60 CTO56:CTO60 DDK56:DDK60 DNG56:DNG60 DXC56:DXC60 EGY56:EGY60 EQU56:EQU60 FAQ56:FAQ60 FKM56:FKM60 FUI56:FUI60 GEE56:GEE60 GOA56:GOA60 GXW56:GXW60 HHS56:HHS60 HRO56:HRO60 IBK56:IBK60 ILG56:ILG60 IVC56:IVC60 JEY56:JEY60 JOU56:JOU60 JYQ56:JYQ60 KIM56:KIM60 KSI56:KSI60 LCE56:LCE60 LMA56:LMA60 LVW56:LVW60 MFS56:MFS60 MPO56:MPO60 MZK56:MZK60 NJG56:NJG60 NTC56:NTC60 OCY56:OCY60 OMU56:OMU60 OWQ56:OWQ60 PGM56:PGM60 PQI56:PQI60 QAE56:QAE60 QKA56:QKA60 QTW56:QTW60 RDS56:RDS60 RNO56:RNO60 RXK56:RXK60 SHG56:SHG60 SRC56:SRC60 TAY56:TAY60 TKU56:TKU60 TUQ56:TUQ60 UEM56:UEM60 UOI56:UOI60 UYE56:UYE60 VIA56:VIA60 VRW56:VRW60 WBS56:WBS60 WLO56:WLO60 WVK56:WVK60 C65592:C65596 IY65592:IY65596 SU65592:SU65596 ACQ65592:ACQ65596 AMM65592:AMM65596 AWI65592:AWI65596 BGE65592:BGE65596 BQA65592:BQA65596 BZW65592:BZW65596 CJS65592:CJS65596 CTO65592:CTO65596 DDK65592:DDK65596 DNG65592:DNG65596 DXC65592:DXC65596 EGY65592:EGY65596 EQU65592:EQU65596 FAQ65592:FAQ65596 FKM65592:FKM65596 FUI65592:FUI65596 GEE65592:GEE65596 GOA65592:GOA65596 GXW65592:GXW65596 HHS65592:HHS65596 HRO65592:HRO65596 IBK65592:IBK65596 ILG65592:ILG65596 IVC65592:IVC65596 JEY65592:JEY65596 JOU65592:JOU65596 JYQ65592:JYQ65596 KIM65592:KIM65596 KSI65592:KSI65596 LCE65592:LCE65596 LMA65592:LMA65596 LVW65592:LVW65596 MFS65592:MFS65596 MPO65592:MPO65596 MZK65592:MZK65596 NJG65592:NJG65596 NTC65592:NTC65596 OCY65592:OCY65596 OMU65592:OMU65596 OWQ65592:OWQ65596 PGM65592:PGM65596 PQI65592:PQI65596 QAE65592:QAE65596 QKA65592:QKA65596 QTW65592:QTW65596 RDS65592:RDS65596 RNO65592:RNO65596 RXK65592:RXK65596 SHG65592:SHG65596 SRC65592:SRC65596 TAY65592:TAY65596 TKU65592:TKU65596 TUQ65592:TUQ65596 UEM65592:UEM65596 UOI65592:UOI65596 UYE65592:UYE65596 VIA65592:VIA65596 VRW65592:VRW65596 WBS65592:WBS65596 WLO65592:WLO65596 WVK65592:WVK65596 C131128:C131132 IY131128:IY131132 SU131128:SU131132 ACQ131128:ACQ131132 AMM131128:AMM131132 AWI131128:AWI131132 BGE131128:BGE131132 BQA131128:BQA131132 BZW131128:BZW131132 CJS131128:CJS131132 CTO131128:CTO131132 DDK131128:DDK131132 DNG131128:DNG131132 DXC131128:DXC131132 EGY131128:EGY131132 EQU131128:EQU131132 FAQ131128:FAQ131132 FKM131128:FKM131132 FUI131128:FUI131132 GEE131128:GEE131132 GOA131128:GOA131132 GXW131128:GXW131132 HHS131128:HHS131132 HRO131128:HRO131132 IBK131128:IBK131132 ILG131128:ILG131132 IVC131128:IVC131132 JEY131128:JEY131132 JOU131128:JOU131132 JYQ131128:JYQ131132 KIM131128:KIM131132 KSI131128:KSI131132 LCE131128:LCE131132 LMA131128:LMA131132 LVW131128:LVW131132 MFS131128:MFS131132 MPO131128:MPO131132 MZK131128:MZK131132 NJG131128:NJG131132 NTC131128:NTC131132 OCY131128:OCY131132 OMU131128:OMU131132 OWQ131128:OWQ131132 PGM131128:PGM131132 PQI131128:PQI131132 QAE131128:QAE131132 QKA131128:QKA131132 QTW131128:QTW131132 RDS131128:RDS131132 RNO131128:RNO131132 RXK131128:RXK131132 SHG131128:SHG131132 SRC131128:SRC131132 TAY131128:TAY131132 TKU131128:TKU131132 TUQ131128:TUQ131132 UEM131128:UEM131132 UOI131128:UOI131132 UYE131128:UYE131132 VIA131128:VIA131132 VRW131128:VRW131132 WBS131128:WBS131132 WLO131128:WLO131132 WVK131128:WVK131132 C196664:C196668 IY196664:IY196668 SU196664:SU196668 ACQ196664:ACQ196668 AMM196664:AMM196668 AWI196664:AWI196668 BGE196664:BGE196668 BQA196664:BQA196668 BZW196664:BZW196668 CJS196664:CJS196668 CTO196664:CTO196668 DDK196664:DDK196668 DNG196664:DNG196668 DXC196664:DXC196668 EGY196664:EGY196668 EQU196664:EQU196668 FAQ196664:FAQ196668 FKM196664:FKM196668 FUI196664:FUI196668 GEE196664:GEE196668 GOA196664:GOA196668 GXW196664:GXW196668 HHS196664:HHS196668 HRO196664:HRO196668 IBK196664:IBK196668 ILG196664:ILG196668 IVC196664:IVC196668 JEY196664:JEY196668 JOU196664:JOU196668 JYQ196664:JYQ196668 KIM196664:KIM196668 KSI196664:KSI196668 LCE196664:LCE196668 LMA196664:LMA196668 LVW196664:LVW196668 MFS196664:MFS196668 MPO196664:MPO196668 MZK196664:MZK196668 NJG196664:NJG196668 NTC196664:NTC196668 OCY196664:OCY196668 OMU196664:OMU196668 OWQ196664:OWQ196668 PGM196664:PGM196668 PQI196664:PQI196668 QAE196664:QAE196668 QKA196664:QKA196668 QTW196664:QTW196668 RDS196664:RDS196668 RNO196664:RNO196668 RXK196664:RXK196668 SHG196664:SHG196668 SRC196664:SRC196668 TAY196664:TAY196668 TKU196664:TKU196668 TUQ196664:TUQ196668 UEM196664:UEM196668 UOI196664:UOI196668 UYE196664:UYE196668 VIA196664:VIA196668 VRW196664:VRW196668 WBS196664:WBS196668 WLO196664:WLO196668 WVK196664:WVK196668 C262200:C262204 IY262200:IY262204 SU262200:SU262204 ACQ262200:ACQ262204 AMM262200:AMM262204 AWI262200:AWI262204 BGE262200:BGE262204 BQA262200:BQA262204 BZW262200:BZW262204 CJS262200:CJS262204 CTO262200:CTO262204 DDK262200:DDK262204 DNG262200:DNG262204 DXC262200:DXC262204 EGY262200:EGY262204 EQU262200:EQU262204 FAQ262200:FAQ262204 FKM262200:FKM262204 FUI262200:FUI262204 GEE262200:GEE262204 GOA262200:GOA262204 GXW262200:GXW262204 HHS262200:HHS262204 HRO262200:HRO262204 IBK262200:IBK262204 ILG262200:ILG262204 IVC262200:IVC262204 JEY262200:JEY262204 JOU262200:JOU262204 JYQ262200:JYQ262204 KIM262200:KIM262204 KSI262200:KSI262204 LCE262200:LCE262204 LMA262200:LMA262204 LVW262200:LVW262204 MFS262200:MFS262204 MPO262200:MPO262204 MZK262200:MZK262204 NJG262200:NJG262204 NTC262200:NTC262204 OCY262200:OCY262204 OMU262200:OMU262204 OWQ262200:OWQ262204 PGM262200:PGM262204 PQI262200:PQI262204 QAE262200:QAE262204 QKA262200:QKA262204 QTW262200:QTW262204 RDS262200:RDS262204 RNO262200:RNO262204 RXK262200:RXK262204 SHG262200:SHG262204 SRC262200:SRC262204 TAY262200:TAY262204 TKU262200:TKU262204 TUQ262200:TUQ262204 UEM262200:UEM262204 UOI262200:UOI262204 UYE262200:UYE262204 VIA262200:VIA262204 VRW262200:VRW262204 WBS262200:WBS262204 WLO262200:WLO262204 WVK262200:WVK262204 C327736:C327740 IY327736:IY327740 SU327736:SU327740 ACQ327736:ACQ327740 AMM327736:AMM327740 AWI327736:AWI327740 BGE327736:BGE327740 BQA327736:BQA327740 BZW327736:BZW327740 CJS327736:CJS327740 CTO327736:CTO327740 DDK327736:DDK327740 DNG327736:DNG327740 DXC327736:DXC327740 EGY327736:EGY327740 EQU327736:EQU327740 FAQ327736:FAQ327740 FKM327736:FKM327740 FUI327736:FUI327740 GEE327736:GEE327740 GOA327736:GOA327740 GXW327736:GXW327740 HHS327736:HHS327740 HRO327736:HRO327740 IBK327736:IBK327740 ILG327736:ILG327740 IVC327736:IVC327740 JEY327736:JEY327740 JOU327736:JOU327740 JYQ327736:JYQ327740 KIM327736:KIM327740 KSI327736:KSI327740 LCE327736:LCE327740 LMA327736:LMA327740 LVW327736:LVW327740 MFS327736:MFS327740 MPO327736:MPO327740 MZK327736:MZK327740 NJG327736:NJG327740 NTC327736:NTC327740 OCY327736:OCY327740 OMU327736:OMU327740 OWQ327736:OWQ327740 PGM327736:PGM327740 PQI327736:PQI327740 QAE327736:QAE327740 QKA327736:QKA327740 QTW327736:QTW327740 RDS327736:RDS327740 RNO327736:RNO327740 RXK327736:RXK327740 SHG327736:SHG327740 SRC327736:SRC327740 TAY327736:TAY327740 TKU327736:TKU327740 TUQ327736:TUQ327740 UEM327736:UEM327740 UOI327736:UOI327740 UYE327736:UYE327740 VIA327736:VIA327740 VRW327736:VRW327740 WBS327736:WBS327740 WLO327736:WLO327740 WVK327736:WVK327740 C393272:C393276 IY393272:IY393276 SU393272:SU393276 ACQ393272:ACQ393276 AMM393272:AMM393276 AWI393272:AWI393276 BGE393272:BGE393276 BQA393272:BQA393276 BZW393272:BZW393276 CJS393272:CJS393276 CTO393272:CTO393276 DDK393272:DDK393276 DNG393272:DNG393276 DXC393272:DXC393276 EGY393272:EGY393276 EQU393272:EQU393276 FAQ393272:FAQ393276 FKM393272:FKM393276 FUI393272:FUI393276 GEE393272:GEE393276 GOA393272:GOA393276 GXW393272:GXW393276 HHS393272:HHS393276 HRO393272:HRO393276 IBK393272:IBK393276 ILG393272:ILG393276 IVC393272:IVC393276 JEY393272:JEY393276 JOU393272:JOU393276 JYQ393272:JYQ393276 KIM393272:KIM393276 KSI393272:KSI393276 LCE393272:LCE393276 LMA393272:LMA393276 LVW393272:LVW393276 MFS393272:MFS393276 MPO393272:MPO393276 MZK393272:MZK393276 NJG393272:NJG393276 NTC393272:NTC393276 OCY393272:OCY393276 OMU393272:OMU393276 OWQ393272:OWQ393276 PGM393272:PGM393276 PQI393272:PQI393276 QAE393272:QAE393276 QKA393272:QKA393276 QTW393272:QTW393276 RDS393272:RDS393276 RNO393272:RNO393276 RXK393272:RXK393276 SHG393272:SHG393276 SRC393272:SRC393276 TAY393272:TAY393276 TKU393272:TKU393276 TUQ393272:TUQ393276 UEM393272:UEM393276 UOI393272:UOI393276 UYE393272:UYE393276 VIA393272:VIA393276 VRW393272:VRW393276 WBS393272:WBS393276 WLO393272:WLO393276 WVK393272:WVK393276 C458808:C458812 IY458808:IY458812 SU458808:SU458812 ACQ458808:ACQ458812 AMM458808:AMM458812 AWI458808:AWI458812 BGE458808:BGE458812 BQA458808:BQA458812 BZW458808:BZW458812 CJS458808:CJS458812 CTO458808:CTO458812 DDK458808:DDK458812 DNG458808:DNG458812 DXC458808:DXC458812 EGY458808:EGY458812 EQU458808:EQU458812 FAQ458808:FAQ458812 FKM458808:FKM458812 FUI458808:FUI458812 GEE458808:GEE458812 GOA458808:GOA458812 GXW458808:GXW458812 HHS458808:HHS458812 HRO458808:HRO458812 IBK458808:IBK458812 ILG458808:ILG458812 IVC458808:IVC458812 JEY458808:JEY458812 JOU458808:JOU458812 JYQ458808:JYQ458812 KIM458808:KIM458812 KSI458808:KSI458812 LCE458808:LCE458812 LMA458808:LMA458812 LVW458808:LVW458812 MFS458808:MFS458812 MPO458808:MPO458812 MZK458808:MZK458812 NJG458808:NJG458812 NTC458808:NTC458812 OCY458808:OCY458812 OMU458808:OMU458812 OWQ458808:OWQ458812 PGM458808:PGM458812 PQI458808:PQI458812 QAE458808:QAE458812 QKA458808:QKA458812 QTW458808:QTW458812 RDS458808:RDS458812 RNO458808:RNO458812 RXK458808:RXK458812 SHG458808:SHG458812 SRC458808:SRC458812 TAY458808:TAY458812 TKU458808:TKU458812 TUQ458808:TUQ458812 UEM458808:UEM458812 UOI458808:UOI458812 UYE458808:UYE458812 VIA458808:VIA458812 VRW458808:VRW458812 WBS458808:WBS458812 WLO458808:WLO458812 WVK458808:WVK458812 C524344:C524348 IY524344:IY524348 SU524344:SU524348 ACQ524344:ACQ524348 AMM524344:AMM524348 AWI524344:AWI524348 BGE524344:BGE524348 BQA524344:BQA524348 BZW524344:BZW524348 CJS524344:CJS524348 CTO524344:CTO524348 DDK524344:DDK524348 DNG524344:DNG524348 DXC524344:DXC524348 EGY524344:EGY524348 EQU524344:EQU524348 FAQ524344:FAQ524348 FKM524344:FKM524348 FUI524344:FUI524348 GEE524344:GEE524348 GOA524344:GOA524348 GXW524344:GXW524348 HHS524344:HHS524348 HRO524344:HRO524348 IBK524344:IBK524348 ILG524344:ILG524348 IVC524344:IVC524348 JEY524344:JEY524348 JOU524344:JOU524348 JYQ524344:JYQ524348 KIM524344:KIM524348 KSI524344:KSI524348 LCE524344:LCE524348 LMA524344:LMA524348 LVW524344:LVW524348 MFS524344:MFS524348 MPO524344:MPO524348 MZK524344:MZK524348 NJG524344:NJG524348 NTC524344:NTC524348 OCY524344:OCY524348 OMU524344:OMU524348 OWQ524344:OWQ524348 PGM524344:PGM524348 PQI524344:PQI524348 QAE524344:QAE524348 QKA524344:QKA524348 QTW524344:QTW524348 RDS524344:RDS524348 RNO524344:RNO524348 RXK524344:RXK524348 SHG524344:SHG524348 SRC524344:SRC524348 TAY524344:TAY524348 TKU524344:TKU524348 TUQ524344:TUQ524348 UEM524344:UEM524348 UOI524344:UOI524348 UYE524344:UYE524348 VIA524344:VIA524348 VRW524344:VRW524348 WBS524344:WBS524348 WLO524344:WLO524348 WVK524344:WVK524348 C589880:C589884 IY589880:IY589884 SU589880:SU589884 ACQ589880:ACQ589884 AMM589880:AMM589884 AWI589880:AWI589884 BGE589880:BGE589884 BQA589880:BQA589884 BZW589880:BZW589884 CJS589880:CJS589884 CTO589880:CTO589884 DDK589880:DDK589884 DNG589880:DNG589884 DXC589880:DXC589884 EGY589880:EGY589884 EQU589880:EQU589884 FAQ589880:FAQ589884 FKM589880:FKM589884 FUI589880:FUI589884 GEE589880:GEE589884 GOA589880:GOA589884 GXW589880:GXW589884 HHS589880:HHS589884 HRO589880:HRO589884 IBK589880:IBK589884 ILG589880:ILG589884 IVC589880:IVC589884 JEY589880:JEY589884 JOU589880:JOU589884 JYQ589880:JYQ589884 KIM589880:KIM589884 KSI589880:KSI589884 LCE589880:LCE589884 LMA589880:LMA589884 LVW589880:LVW589884 MFS589880:MFS589884 MPO589880:MPO589884 MZK589880:MZK589884 NJG589880:NJG589884 NTC589880:NTC589884 OCY589880:OCY589884 OMU589880:OMU589884 OWQ589880:OWQ589884 PGM589880:PGM589884 PQI589880:PQI589884 QAE589880:QAE589884 QKA589880:QKA589884 QTW589880:QTW589884 RDS589880:RDS589884 RNO589880:RNO589884 RXK589880:RXK589884 SHG589880:SHG589884 SRC589880:SRC589884 TAY589880:TAY589884 TKU589880:TKU589884 TUQ589880:TUQ589884 UEM589880:UEM589884 UOI589880:UOI589884 UYE589880:UYE589884 VIA589880:VIA589884 VRW589880:VRW589884 WBS589880:WBS589884 WLO589880:WLO589884 WVK589880:WVK589884 C655416:C655420 IY655416:IY655420 SU655416:SU655420 ACQ655416:ACQ655420 AMM655416:AMM655420 AWI655416:AWI655420 BGE655416:BGE655420 BQA655416:BQA655420 BZW655416:BZW655420 CJS655416:CJS655420 CTO655416:CTO655420 DDK655416:DDK655420 DNG655416:DNG655420 DXC655416:DXC655420 EGY655416:EGY655420 EQU655416:EQU655420 FAQ655416:FAQ655420 FKM655416:FKM655420 FUI655416:FUI655420 GEE655416:GEE655420 GOA655416:GOA655420 GXW655416:GXW655420 HHS655416:HHS655420 HRO655416:HRO655420 IBK655416:IBK655420 ILG655416:ILG655420 IVC655416:IVC655420 JEY655416:JEY655420 JOU655416:JOU655420 JYQ655416:JYQ655420 KIM655416:KIM655420 KSI655416:KSI655420 LCE655416:LCE655420 LMA655416:LMA655420 LVW655416:LVW655420 MFS655416:MFS655420 MPO655416:MPO655420 MZK655416:MZK655420 NJG655416:NJG655420 NTC655416:NTC655420 OCY655416:OCY655420 OMU655416:OMU655420 OWQ655416:OWQ655420 PGM655416:PGM655420 PQI655416:PQI655420 QAE655416:QAE655420 QKA655416:QKA655420 QTW655416:QTW655420 RDS655416:RDS655420 RNO655416:RNO655420 RXK655416:RXK655420 SHG655416:SHG655420 SRC655416:SRC655420 TAY655416:TAY655420 TKU655416:TKU655420 TUQ655416:TUQ655420 UEM655416:UEM655420 UOI655416:UOI655420 UYE655416:UYE655420 VIA655416:VIA655420 VRW655416:VRW655420 WBS655416:WBS655420 WLO655416:WLO655420 WVK655416:WVK655420 C720952:C720956 IY720952:IY720956 SU720952:SU720956 ACQ720952:ACQ720956 AMM720952:AMM720956 AWI720952:AWI720956 BGE720952:BGE720956 BQA720952:BQA720956 BZW720952:BZW720956 CJS720952:CJS720956 CTO720952:CTO720956 DDK720952:DDK720956 DNG720952:DNG720956 DXC720952:DXC720956 EGY720952:EGY720956 EQU720952:EQU720956 FAQ720952:FAQ720956 FKM720952:FKM720956 FUI720952:FUI720956 GEE720952:GEE720956 GOA720952:GOA720956 GXW720952:GXW720956 HHS720952:HHS720956 HRO720952:HRO720956 IBK720952:IBK720956 ILG720952:ILG720956 IVC720952:IVC720956 JEY720952:JEY720956 JOU720952:JOU720956 JYQ720952:JYQ720956 KIM720952:KIM720956 KSI720952:KSI720956 LCE720952:LCE720956 LMA720952:LMA720956 LVW720952:LVW720956 MFS720952:MFS720956 MPO720952:MPO720956 MZK720952:MZK720956 NJG720952:NJG720956 NTC720952:NTC720956 OCY720952:OCY720956 OMU720952:OMU720956 OWQ720952:OWQ720956 PGM720952:PGM720956 PQI720952:PQI720956 QAE720952:QAE720956 QKA720952:QKA720956 QTW720952:QTW720956 RDS720952:RDS720956 RNO720952:RNO720956 RXK720952:RXK720956 SHG720952:SHG720956 SRC720952:SRC720956 TAY720952:TAY720956 TKU720952:TKU720956 TUQ720952:TUQ720956 UEM720952:UEM720956 UOI720952:UOI720956 UYE720952:UYE720956 VIA720952:VIA720956 VRW720952:VRW720956 WBS720952:WBS720956 WLO720952:WLO720956 WVK720952:WVK720956 C786488:C786492 IY786488:IY786492 SU786488:SU786492 ACQ786488:ACQ786492 AMM786488:AMM786492 AWI786488:AWI786492 BGE786488:BGE786492 BQA786488:BQA786492 BZW786488:BZW786492 CJS786488:CJS786492 CTO786488:CTO786492 DDK786488:DDK786492 DNG786488:DNG786492 DXC786488:DXC786492 EGY786488:EGY786492 EQU786488:EQU786492 FAQ786488:FAQ786492 FKM786488:FKM786492 FUI786488:FUI786492 GEE786488:GEE786492 GOA786488:GOA786492 GXW786488:GXW786492 HHS786488:HHS786492 HRO786488:HRO786492 IBK786488:IBK786492 ILG786488:ILG786492 IVC786488:IVC786492 JEY786488:JEY786492 JOU786488:JOU786492 JYQ786488:JYQ786492 KIM786488:KIM786492 KSI786488:KSI786492 LCE786488:LCE786492 LMA786488:LMA786492 LVW786488:LVW786492 MFS786488:MFS786492 MPO786488:MPO786492 MZK786488:MZK786492 NJG786488:NJG786492 NTC786488:NTC786492 OCY786488:OCY786492 OMU786488:OMU786492 OWQ786488:OWQ786492 PGM786488:PGM786492 PQI786488:PQI786492 QAE786488:QAE786492 QKA786488:QKA786492 QTW786488:QTW786492 RDS786488:RDS786492 RNO786488:RNO786492 RXK786488:RXK786492 SHG786488:SHG786492 SRC786488:SRC786492 TAY786488:TAY786492 TKU786488:TKU786492 TUQ786488:TUQ786492 UEM786488:UEM786492 UOI786488:UOI786492 UYE786488:UYE786492 VIA786488:VIA786492 VRW786488:VRW786492 WBS786488:WBS786492 WLO786488:WLO786492 WVK786488:WVK786492 C852024:C852028 IY852024:IY852028 SU852024:SU852028 ACQ852024:ACQ852028 AMM852024:AMM852028 AWI852024:AWI852028 BGE852024:BGE852028 BQA852024:BQA852028 BZW852024:BZW852028 CJS852024:CJS852028 CTO852024:CTO852028 DDK852024:DDK852028 DNG852024:DNG852028 DXC852024:DXC852028 EGY852024:EGY852028 EQU852024:EQU852028 FAQ852024:FAQ852028 FKM852024:FKM852028 FUI852024:FUI852028 GEE852024:GEE852028 GOA852024:GOA852028 GXW852024:GXW852028 HHS852024:HHS852028 HRO852024:HRO852028 IBK852024:IBK852028 ILG852024:ILG852028 IVC852024:IVC852028 JEY852024:JEY852028 JOU852024:JOU852028 JYQ852024:JYQ852028 KIM852024:KIM852028 KSI852024:KSI852028 LCE852024:LCE852028 LMA852024:LMA852028 LVW852024:LVW852028 MFS852024:MFS852028 MPO852024:MPO852028 MZK852024:MZK852028 NJG852024:NJG852028 NTC852024:NTC852028 OCY852024:OCY852028 OMU852024:OMU852028 OWQ852024:OWQ852028 PGM852024:PGM852028 PQI852024:PQI852028 QAE852024:QAE852028 QKA852024:QKA852028 QTW852024:QTW852028 RDS852024:RDS852028 RNO852024:RNO852028 RXK852024:RXK852028 SHG852024:SHG852028 SRC852024:SRC852028 TAY852024:TAY852028 TKU852024:TKU852028 TUQ852024:TUQ852028 UEM852024:UEM852028 UOI852024:UOI852028 UYE852024:UYE852028 VIA852024:VIA852028 VRW852024:VRW852028 WBS852024:WBS852028 WLO852024:WLO852028 WVK852024:WVK852028 C917560:C917564 IY917560:IY917564 SU917560:SU917564 ACQ917560:ACQ917564 AMM917560:AMM917564 AWI917560:AWI917564 BGE917560:BGE917564 BQA917560:BQA917564 BZW917560:BZW917564 CJS917560:CJS917564 CTO917560:CTO917564 DDK917560:DDK917564 DNG917560:DNG917564 DXC917560:DXC917564 EGY917560:EGY917564 EQU917560:EQU917564 FAQ917560:FAQ917564 FKM917560:FKM917564 FUI917560:FUI917564 GEE917560:GEE917564 GOA917560:GOA917564 GXW917560:GXW917564 HHS917560:HHS917564 HRO917560:HRO917564 IBK917560:IBK917564 ILG917560:ILG917564 IVC917560:IVC917564 JEY917560:JEY917564 JOU917560:JOU917564 JYQ917560:JYQ917564 KIM917560:KIM917564 KSI917560:KSI917564 LCE917560:LCE917564 LMA917560:LMA917564 LVW917560:LVW917564 MFS917560:MFS917564 MPO917560:MPO917564 MZK917560:MZK917564 NJG917560:NJG917564 NTC917560:NTC917564 OCY917560:OCY917564 OMU917560:OMU917564 OWQ917560:OWQ917564 PGM917560:PGM917564 PQI917560:PQI917564 QAE917560:QAE917564 QKA917560:QKA917564 QTW917560:QTW917564 RDS917560:RDS917564 RNO917560:RNO917564 RXK917560:RXK917564 SHG917560:SHG917564 SRC917560:SRC917564 TAY917560:TAY917564 TKU917560:TKU917564 TUQ917560:TUQ917564 UEM917560:UEM917564 UOI917560:UOI917564 UYE917560:UYE917564 VIA917560:VIA917564 VRW917560:VRW917564 WBS917560:WBS917564 WLO917560:WLO917564 WVK917560:WVK917564 C983096:C983100 IY983096:IY983100 SU983096:SU983100 ACQ983096:ACQ983100 AMM983096:AMM983100 AWI983096:AWI983100 BGE983096:BGE983100 BQA983096:BQA983100 BZW983096:BZW983100 CJS983096:CJS983100 CTO983096:CTO983100 DDK983096:DDK983100 DNG983096:DNG983100 DXC983096:DXC983100 EGY983096:EGY983100 EQU983096:EQU983100 FAQ983096:FAQ983100 FKM983096:FKM983100 FUI983096:FUI983100 GEE983096:GEE983100 GOA983096:GOA983100 GXW983096:GXW983100 HHS983096:HHS983100 HRO983096:HRO983100 IBK983096:IBK983100 ILG983096:ILG983100 IVC983096:IVC983100 JEY983096:JEY983100 JOU983096:JOU983100 JYQ983096:JYQ983100 KIM983096:KIM983100 KSI983096:KSI983100 LCE983096:LCE983100 LMA983096:LMA983100 LVW983096:LVW983100 MFS983096:MFS983100 MPO983096:MPO983100 MZK983096:MZK983100 NJG983096:NJG983100 NTC983096:NTC983100 OCY983096:OCY983100 OMU983096:OMU983100 OWQ983096:OWQ983100 PGM983096:PGM983100 PQI983096:PQI983100 QAE983096:QAE983100 QKA983096:QKA983100 QTW983096:QTW983100 RDS983096:RDS983100 RNO983096:RNO983100 RXK983096:RXK983100 SHG983096:SHG983100 SRC983096:SRC983100 TAY983096:TAY983100 TKU983096:TKU983100 TUQ983096:TUQ983100 UEM983096:UEM983100 UOI983096:UOI983100 UYE983096:UYE983100 VIA983096:VIA983100 VRW983096:VRW983100 WBS983096:WBS983100 WLO983096:WLO983100 WVK983096:WVK983100 D57:R57 IZ57:JN57 SV57:TJ57 ACR57:ADF57 AMN57:ANB57 AWJ57:AWX57 BGF57:BGT57 BQB57:BQP57 BZX57:CAL57 CJT57:CKH57 CTP57:CUD57 DDL57:DDZ57 DNH57:DNV57 DXD57:DXR57 EGZ57:EHN57 EQV57:ERJ57 FAR57:FBF57 FKN57:FLB57 FUJ57:FUX57 GEF57:GET57 GOB57:GOP57 GXX57:GYL57 HHT57:HIH57 HRP57:HSD57 IBL57:IBZ57 ILH57:ILV57 IVD57:IVR57 JEZ57:JFN57 JOV57:JPJ57 JYR57:JZF57 KIN57:KJB57 KSJ57:KSX57 LCF57:LCT57 LMB57:LMP57 LVX57:LWL57 MFT57:MGH57 MPP57:MQD57 MZL57:MZZ57 NJH57:NJV57 NTD57:NTR57 OCZ57:ODN57 OMV57:ONJ57 OWR57:OXF57 PGN57:PHB57 PQJ57:PQX57 QAF57:QAT57 QKB57:QKP57 QTX57:QUL57 RDT57:REH57 RNP57:ROD57 RXL57:RXZ57 SHH57:SHV57 SRD57:SRR57 TAZ57:TBN57 TKV57:TLJ57 TUR57:TVF57 UEN57:UFB57 UOJ57:UOX57 UYF57:UYT57 VIB57:VIP57 VRX57:VSL57 WBT57:WCH57 WLP57:WMD57 WVL57:WVZ57 D65593:R65593 IZ65593:JN65593 SV65593:TJ65593 ACR65593:ADF65593 AMN65593:ANB65593 AWJ65593:AWX65593 BGF65593:BGT65593 BQB65593:BQP65593 BZX65593:CAL65593 CJT65593:CKH65593 CTP65593:CUD65593 DDL65593:DDZ65593 DNH65593:DNV65593 DXD65593:DXR65593 EGZ65593:EHN65593 EQV65593:ERJ65593 FAR65593:FBF65593 FKN65593:FLB65593 FUJ65593:FUX65593 GEF65593:GET65593 GOB65593:GOP65593 GXX65593:GYL65593 HHT65593:HIH65593 HRP65593:HSD65593 IBL65593:IBZ65593 ILH65593:ILV65593 IVD65593:IVR65593 JEZ65593:JFN65593 JOV65593:JPJ65593 JYR65593:JZF65593 KIN65593:KJB65593 KSJ65593:KSX65593 LCF65593:LCT65593 LMB65593:LMP65593 LVX65593:LWL65593 MFT65593:MGH65593 MPP65593:MQD65593 MZL65593:MZZ65593 NJH65593:NJV65593 NTD65593:NTR65593 OCZ65593:ODN65593 OMV65593:ONJ65593 OWR65593:OXF65593 PGN65593:PHB65593 PQJ65593:PQX65593 QAF65593:QAT65593 QKB65593:QKP65593 QTX65593:QUL65593 RDT65593:REH65593 RNP65593:ROD65593 RXL65593:RXZ65593 SHH65593:SHV65593 SRD65593:SRR65593 TAZ65593:TBN65593 TKV65593:TLJ65593 TUR65593:TVF65593 UEN65593:UFB65593 UOJ65593:UOX65593 UYF65593:UYT65593 VIB65593:VIP65593 VRX65593:VSL65593 WBT65593:WCH65593 WLP65593:WMD65593 WVL65593:WVZ65593 D131129:R131129 IZ131129:JN131129 SV131129:TJ131129 ACR131129:ADF131129 AMN131129:ANB131129 AWJ131129:AWX131129 BGF131129:BGT131129 BQB131129:BQP131129 BZX131129:CAL131129 CJT131129:CKH131129 CTP131129:CUD131129 DDL131129:DDZ131129 DNH131129:DNV131129 DXD131129:DXR131129 EGZ131129:EHN131129 EQV131129:ERJ131129 FAR131129:FBF131129 FKN131129:FLB131129 FUJ131129:FUX131129 GEF131129:GET131129 GOB131129:GOP131129 GXX131129:GYL131129 HHT131129:HIH131129 HRP131129:HSD131129 IBL131129:IBZ131129 ILH131129:ILV131129 IVD131129:IVR131129 JEZ131129:JFN131129 JOV131129:JPJ131129 JYR131129:JZF131129 KIN131129:KJB131129 KSJ131129:KSX131129 LCF131129:LCT131129 LMB131129:LMP131129 LVX131129:LWL131129 MFT131129:MGH131129 MPP131129:MQD131129 MZL131129:MZZ131129 NJH131129:NJV131129 NTD131129:NTR131129 OCZ131129:ODN131129 OMV131129:ONJ131129 OWR131129:OXF131129 PGN131129:PHB131129 PQJ131129:PQX131129 QAF131129:QAT131129 QKB131129:QKP131129 QTX131129:QUL131129 RDT131129:REH131129 RNP131129:ROD131129 RXL131129:RXZ131129 SHH131129:SHV131129 SRD131129:SRR131129 TAZ131129:TBN131129 TKV131129:TLJ131129 TUR131129:TVF131129 UEN131129:UFB131129 UOJ131129:UOX131129 UYF131129:UYT131129 VIB131129:VIP131129 VRX131129:VSL131129 WBT131129:WCH131129 WLP131129:WMD131129 WVL131129:WVZ131129 D196665:R196665 IZ196665:JN196665 SV196665:TJ196665 ACR196665:ADF196665 AMN196665:ANB196665 AWJ196665:AWX196665 BGF196665:BGT196665 BQB196665:BQP196665 BZX196665:CAL196665 CJT196665:CKH196665 CTP196665:CUD196665 DDL196665:DDZ196665 DNH196665:DNV196665 DXD196665:DXR196665 EGZ196665:EHN196665 EQV196665:ERJ196665 FAR196665:FBF196665 FKN196665:FLB196665 FUJ196665:FUX196665 GEF196665:GET196665 GOB196665:GOP196665 GXX196665:GYL196665 HHT196665:HIH196665 HRP196665:HSD196665 IBL196665:IBZ196665 ILH196665:ILV196665 IVD196665:IVR196665 JEZ196665:JFN196665 JOV196665:JPJ196665 JYR196665:JZF196665 KIN196665:KJB196665 KSJ196665:KSX196665 LCF196665:LCT196665 LMB196665:LMP196665 LVX196665:LWL196665 MFT196665:MGH196665 MPP196665:MQD196665 MZL196665:MZZ196665 NJH196665:NJV196665 NTD196665:NTR196665 OCZ196665:ODN196665 OMV196665:ONJ196665 OWR196665:OXF196665 PGN196665:PHB196665 PQJ196665:PQX196665 QAF196665:QAT196665 QKB196665:QKP196665 QTX196665:QUL196665 RDT196665:REH196665 RNP196665:ROD196665 RXL196665:RXZ196665 SHH196665:SHV196665 SRD196665:SRR196665 TAZ196665:TBN196665 TKV196665:TLJ196665 TUR196665:TVF196665 UEN196665:UFB196665 UOJ196665:UOX196665 UYF196665:UYT196665 VIB196665:VIP196665 VRX196665:VSL196665 WBT196665:WCH196665 WLP196665:WMD196665 WVL196665:WVZ196665 D262201:R262201 IZ262201:JN262201 SV262201:TJ262201 ACR262201:ADF262201 AMN262201:ANB262201 AWJ262201:AWX262201 BGF262201:BGT262201 BQB262201:BQP262201 BZX262201:CAL262201 CJT262201:CKH262201 CTP262201:CUD262201 DDL262201:DDZ262201 DNH262201:DNV262201 DXD262201:DXR262201 EGZ262201:EHN262201 EQV262201:ERJ262201 FAR262201:FBF262201 FKN262201:FLB262201 FUJ262201:FUX262201 GEF262201:GET262201 GOB262201:GOP262201 GXX262201:GYL262201 HHT262201:HIH262201 HRP262201:HSD262201 IBL262201:IBZ262201 ILH262201:ILV262201 IVD262201:IVR262201 JEZ262201:JFN262201 JOV262201:JPJ262201 JYR262201:JZF262201 KIN262201:KJB262201 KSJ262201:KSX262201 LCF262201:LCT262201 LMB262201:LMP262201 LVX262201:LWL262201 MFT262201:MGH262201 MPP262201:MQD262201 MZL262201:MZZ262201 NJH262201:NJV262201 NTD262201:NTR262201 OCZ262201:ODN262201 OMV262201:ONJ262201 OWR262201:OXF262201 PGN262201:PHB262201 PQJ262201:PQX262201 QAF262201:QAT262201 QKB262201:QKP262201 QTX262201:QUL262201 RDT262201:REH262201 RNP262201:ROD262201 RXL262201:RXZ262201 SHH262201:SHV262201 SRD262201:SRR262201 TAZ262201:TBN262201 TKV262201:TLJ262201 TUR262201:TVF262201 UEN262201:UFB262201 UOJ262201:UOX262201 UYF262201:UYT262201 VIB262201:VIP262201 VRX262201:VSL262201 WBT262201:WCH262201 WLP262201:WMD262201 WVL262201:WVZ262201 D327737:R327737 IZ327737:JN327737 SV327737:TJ327737 ACR327737:ADF327737 AMN327737:ANB327737 AWJ327737:AWX327737 BGF327737:BGT327737 BQB327737:BQP327737 BZX327737:CAL327737 CJT327737:CKH327737 CTP327737:CUD327737 DDL327737:DDZ327737 DNH327737:DNV327737 DXD327737:DXR327737 EGZ327737:EHN327737 EQV327737:ERJ327737 FAR327737:FBF327737 FKN327737:FLB327737 FUJ327737:FUX327737 GEF327737:GET327737 GOB327737:GOP327737 GXX327737:GYL327737 HHT327737:HIH327737 HRP327737:HSD327737 IBL327737:IBZ327737 ILH327737:ILV327737 IVD327737:IVR327737 JEZ327737:JFN327737 JOV327737:JPJ327737 JYR327737:JZF327737 KIN327737:KJB327737 KSJ327737:KSX327737 LCF327737:LCT327737 LMB327737:LMP327737 LVX327737:LWL327737 MFT327737:MGH327737 MPP327737:MQD327737 MZL327737:MZZ327737 NJH327737:NJV327737 NTD327737:NTR327737 OCZ327737:ODN327737 OMV327737:ONJ327737 OWR327737:OXF327737 PGN327737:PHB327737 PQJ327737:PQX327737 QAF327737:QAT327737 QKB327737:QKP327737 QTX327737:QUL327737 RDT327737:REH327737 RNP327737:ROD327737 RXL327737:RXZ327737 SHH327737:SHV327737 SRD327737:SRR327737 TAZ327737:TBN327737 TKV327737:TLJ327737 TUR327737:TVF327737 UEN327737:UFB327737 UOJ327737:UOX327737 UYF327737:UYT327737 VIB327737:VIP327737 VRX327737:VSL327737 WBT327737:WCH327737 WLP327737:WMD327737 WVL327737:WVZ327737 D393273:R393273 IZ393273:JN393273 SV393273:TJ393273 ACR393273:ADF393273 AMN393273:ANB393273 AWJ393273:AWX393273 BGF393273:BGT393273 BQB393273:BQP393273 BZX393273:CAL393273 CJT393273:CKH393273 CTP393273:CUD393273 DDL393273:DDZ393273 DNH393273:DNV393273 DXD393273:DXR393273 EGZ393273:EHN393273 EQV393273:ERJ393273 FAR393273:FBF393273 FKN393273:FLB393273 FUJ393273:FUX393273 GEF393273:GET393273 GOB393273:GOP393273 GXX393273:GYL393273 HHT393273:HIH393273 HRP393273:HSD393273 IBL393273:IBZ393273 ILH393273:ILV393273 IVD393273:IVR393273 JEZ393273:JFN393273 JOV393273:JPJ393273 JYR393273:JZF393273 KIN393273:KJB393273 KSJ393273:KSX393273 LCF393273:LCT393273 LMB393273:LMP393273 LVX393273:LWL393273 MFT393273:MGH393273 MPP393273:MQD393273 MZL393273:MZZ393273 NJH393273:NJV393273 NTD393273:NTR393273 OCZ393273:ODN393273 OMV393273:ONJ393273 OWR393273:OXF393273 PGN393273:PHB393273 PQJ393273:PQX393273 QAF393273:QAT393273 QKB393273:QKP393273 QTX393273:QUL393273 RDT393273:REH393273 RNP393273:ROD393273 RXL393273:RXZ393273 SHH393273:SHV393273 SRD393273:SRR393273 TAZ393273:TBN393273 TKV393273:TLJ393273 TUR393273:TVF393273 UEN393273:UFB393273 UOJ393273:UOX393273 UYF393273:UYT393273 VIB393273:VIP393273 VRX393273:VSL393273 WBT393273:WCH393273 WLP393273:WMD393273 WVL393273:WVZ393273 D458809:R458809 IZ458809:JN458809 SV458809:TJ458809 ACR458809:ADF458809 AMN458809:ANB458809 AWJ458809:AWX458809 BGF458809:BGT458809 BQB458809:BQP458809 BZX458809:CAL458809 CJT458809:CKH458809 CTP458809:CUD458809 DDL458809:DDZ458809 DNH458809:DNV458809 DXD458809:DXR458809 EGZ458809:EHN458809 EQV458809:ERJ458809 FAR458809:FBF458809 FKN458809:FLB458809 FUJ458809:FUX458809 GEF458809:GET458809 GOB458809:GOP458809 GXX458809:GYL458809 HHT458809:HIH458809 HRP458809:HSD458809 IBL458809:IBZ458809 ILH458809:ILV458809 IVD458809:IVR458809 JEZ458809:JFN458809 JOV458809:JPJ458809 JYR458809:JZF458809 KIN458809:KJB458809 KSJ458809:KSX458809 LCF458809:LCT458809 LMB458809:LMP458809 LVX458809:LWL458809 MFT458809:MGH458809 MPP458809:MQD458809 MZL458809:MZZ458809 NJH458809:NJV458809 NTD458809:NTR458809 OCZ458809:ODN458809 OMV458809:ONJ458809 OWR458809:OXF458809 PGN458809:PHB458809 PQJ458809:PQX458809 QAF458809:QAT458809 QKB458809:QKP458809 QTX458809:QUL458809 RDT458809:REH458809 RNP458809:ROD458809 RXL458809:RXZ458809 SHH458809:SHV458809 SRD458809:SRR458809 TAZ458809:TBN458809 TKV458809:TLJ458809 TUR458809:TVF458809 UEN458809:UFB458809 UOJ458809:UOX458809 UYF458809:UYT458809 VIB458809:VIP458809 VRX458809:VSL458809 WBT458809:WCH458809 WLP458809:WMD458809 WVL458809:WVZ458809 D524345:R524345 IZ524345:JN524345 SV524345:TJ524345 ACR524345:ADF524345 AMN524345:ANB524345 AWJ524345:AWX524345 BGF524345:BGT524345 BQB524345:BQP524345 BZX524345:CAL524345 CJT524345:CKH524345 CTP524345:CUD524345 DDL524345:DDZ524345 DNH524345:DNV524345 DXD524345:DXR524345 EGZ524345:EHN524345 EQV524345:ERJ524345 FAR524345:FBF524345 FKN524345:FLB524345 FUJ524345:FUX524345 GEF524345:GET524345 GOB524345:GOP524345 GXX524345:GYL524345 HHT524345:HIH524345 HRP524345:HSD524345 IBL524345:IBZ524345 ILH524345:ILV524345 IVD524345:IVR524345 JEZ524345:JFN524345 JOV524345:JPJ524345 JYR524345:JZF524345 KIN524345:KJB524345 KSJ524345:KSX524345 LCF524345:LCT524345 LMB524345:LMP524345 LVX524345:LWL524345 MFT524345:MGH524345 MPP524345:MQD524345 MZL524345:MZZ524345 NJH524345:NJV524345 NTD524345:NTR524345 OCZ524345:ODN524345 OMV524345:ONJ524345 OWR524345:OXF524345 PGN524345:PHB524345 PQJ524345:PQX524345 QAF524345:QAT524345 QKB524345:QKP524345 QTX524345:QUL524345 RDT524345:REH524345 RNP524345:ROD524345 RXL524345:RXZ524345 SHH524345:SHV524345 SRD524345:SRR524345 TAZ524345:TBN524345 TKV524345:TLJ524345 TUR524345:TVF524345 UEN524345:UFB524345 UOJ524345:UOX524345 UYF524345:UYT524345 VIB524345:VIP524345 VRX524345:VSL524345 WBT524345:WCH524345 WLP524345:WMD524345 WVL524345:WVZ524345 D589881:R589881 IZ589881:JN589881 SV589881:TJ589881 ACR589881:ADF589881 AMN589881:ANB589881 AWJ589881:AWX589881 BGF589881:BGT589881 BQB589881:BQP589881 BZX589881:CAL589881 CJT589881:CKH589881 CTP589881:CUD589881 DDL589881:DDZ589881 DNH589881:DNV589881 DXD589881:DXR589881 EGZ589881:EHN589881 EQV589881:ERJ589881 FAR589881:FBF589881 FKN589881:FLB589881 FUJ589881:FUX589881 GEF589881:GET589881 GOB589881:GOP589881 GXX589881:GYL589881 HHT589881:HIH589881 HRP589881:HSD589881 IBL589881:IBZ589881 ILH589881:ILV589881 IVD589881:IVR589881 JEZ589881:JFN589881 JOV589881:JPJ589881 JYR589881:JZF589881 KIN589881:KJB589881 KSJ589881:KSX589881 LCF589881:LCT589881 LMB589881:LMP589881 LVX589881:LWL589881 MFT589881:MGH589881 MPP589881:MQD589881 MZL589881:MZZ589881 NJH589881:NJV589881 NTD589881:NTR589881 OCZ589881:ODN589881 OMV589881:ONJ589881 OWR589881:OXF589881 PGN589881:PHB589881 PQJ589881:PQX589881 QAF589881:QAT589881 QKB589881:QKP589881 QTX589881:QUL589881 RDT589881:REH589881 RNP589881:ROD589881 RXL589881:RXZ589881 SHH589881:SHV589881 SRD589881:SRR589881 TAZ589881:TBN589881 TKV589881:TLJ589881 TUR589881:TVF589881 UEN589881:UFB589881 UOJ589881:UOX589881 UYF589881:UYT589881 VIB589881:VIP589881 VRX589881:VSL589881 WBT589881:WCH589881 WLP589881:WMD589881 WVL589881:WVZ589881 D655417:R655417 IZ655417:JN655417 SV655417:TJ655417 ACR655417:ADF655417 AMN655417:ANB655417 AWJ655417:AWX655417 BGF655417:BGT655417 BQB655417:BQP655417 BZX655417:CAL655417 CJT655417:CKH655417 CTP655417:CUD655417 DDL655417:DDZ655417 DNH655417:DNV655417 DXD655417:DXR655417 EGZ655417:EHN655417 EQV655417:ERJ655417 FAR655417:FBF655417 FKN655417:FLB655417 FUJ655417:FUX655417 GEF655417:GET655417 GOB655417:GOP655417 GXX655417:GYL655417 HHT655417:HIH655417 HRP655417:HSD655417 IBL655417:IBZ655417 ILH655417:ILV655417 IVD655417:IVR655417 JEZ655417:JFN655417 JOV655417:JPJ655417 JYR655417:JZF655417 KIN655417:KJB655417 KSJ655417:KSX655417 LCF655417:LCT655417 LMB655417:LMP655417 LVX655417:LWL655417 MFT655417:MGH655417 MPP655417:MQD655417 MZL655417:MZZ655417 NJH655417:NJV655417 NTD655417:NTR655417 OCZ655417:ODN655417 OMV655417:ONJ655417 OWR655417:OXF655417 PGN655417:PHB655417 PQJ655417:PQX655417 QAF655417:QAT655417 QKB655417:QKP655417 QTX655417:QUL655417 RDT655417:REH655417 RNP655417:ROD655417 RXL655417:RXZ655417 SHH655417:SHV655417 SRD655417:SRR655417 TAZ655417:TBN655417 TKV655417:TLJ655417 TUR655417:TVF655417 UEN655417:UFB655417 UOJ655417:UOX655417 UYF655417:UYT655417 VIB655417:VIP655417 VRX655417:VSL655417 WBT655417:WCH655417 WLP655417:WMD655417 WVL655417:WVZ655417 D720953:R720953 IZ720953:JN720953 SV720953:TJ720953 ACR720953:ADF720953 AMN720953:ANB720953 AWJ720953:AWX720953 BGF720953:BGT720953 BQB720953:BQP720953 BZX720953:CAL720953 CJT720953:CKH720953 CTP720953:CUD720953 DDL720953:DDZ720953 DNH720953:DNV720953 DXD720953:DXR720953 EGZ720953:EHN720953 EQV720953:ERJ720953 FAR720953:FBF720953 FKN720953:FLB720953 FUJ720953:FUX720953 GEF720953:GET720953 GOB720953:GOP720953 GXX720953:GYL720953 HHT720953:HIH720953 HRP720953:HSD720953 IBL720953:IBZ720953 ILH720953:ILV720953 IVD720953:IVR720953 JEZ720953:JFN720953 JOV720953:JPJ720953 JYR720953:JZF720953 KIN720953:KJB720953 KSJ720953:KSX720953 LCF720953:LCT720953 LMB720953:LMP720953 LVX720953:LWL720953 MFT720953:MGH720953 MPP720953:MQD720953 MZL720953:MZZ720953 NJH720953:NJV720953 NTD720953:NTR720953 OCZ720953:ODN720953 OMV720953:ONJ720953 OWR720953:OXF720953 PGN720953:PHB720953 PQJ720953:PQX720953 QAF720953:QAT720953 QKB720953:QKP720953 QTX720953:QUL720953 RDT720953:REH720953 RNP720953:ROD720953 RXL720953:RXZ720953 SHH720953:SHV720953 SRD720953:SRR720953 TAZ720953:TBN720953 TKV720953:TLJ720953 TUR720953:TVF720953 UEN720953:UFB720953 UOJ720953:UOX720953 UYF720953:UYT720953 VIB720953:VIP720953 VRX720953:VSL720953 WBT720953:WCH720953 WLP720953:WMD720953 WVL720953:WVZ720953 D786489:R786489 IZ786489:JN786489 SV786489:TJ786489 ACR786489:ADF786489 AMN786489:ANB786489 AWJ786489:AWX786489 BGF786489:BGT786489 BQB786489:BQP786489 BZX786489:CAL786489 CJT786489:CKH786489 CTP786489:CUD786489 DDL786489:DDZ786489 DNH786489:DNV786489 DXD786489:DXR786489 EGZ786489:EHN786489 EQV786489:ERJ786489 FAR786489:FBF786489 FKN786489:FLB786489 FUJ786489:FUX786489 GEF786489:GET786489 GOB786489:GOP786489 GXX786489:GYL786489 HHT786489:HIH786489 HRP786489:HSD786489 IBL786489:IBZ786489 ILH786489:ILV786489 IVD786489:IVR786489 JEZ786489:JFN786489 JOV786489:JPJ786489 JYR786489:JZF786489 KIN786489:KJB786489 KSJ786489:KSX786489 LCF786489:LCT786489 LMB786489:LMP786489 LVX786489:LWL786489 MFT786489:MGH786489 MPP786489:MQD786489 MZL786489:MZZ786489 NJH786489:NJV786489 NTD786489:NTR786489 OCZ786489:ODN786489 OMV786489:ONJ786489 OWR786489:OXF786489 PGN786489:PHB786489 PQJ786489:PQX786489 QAF786489:QAT786489 QKB786489:QKP786489 QTX786489:QUL786489 RDT786489:REH786489 RNP786489:ROD786489 RXL786489:RXZ786489 SHH786489:SHV786489 SRD786489:SRR786489 TAZ786489:TBN786489 TKV786489:TLJ786489 TUR786489:TVF786489 UEN786489:UFB786489 UOJ786489:UOX786489 UYF786489:UYT786489 VIB786489:VIP786489 VRX786489:VSL786489 WBT786489:WCH786489 WLP786489:WMD786489 WVL786489:WVZ786489 D852025:R852025 IZ852025:JN852025 SV852025:TJ852025 ACR852025:ADF852025 AMN852025:ANB852025 AWJ852025:AWX852025 BGF852025:BGT852025 BQB852025:BQP852025 BZX852025:CAL852025 CJT852025:CKH852025 CTP852025:CUD852025 DDL852025:DDZ852025 DNH852025:DNV852025 DXD852025:DXR852025 EGZ852025:EHN852025 EQV852025:ERJ852025 FAR852025:FBF852025 FKN852025:FLB852025 FUJ852025:FUX852025 GEF852025:GET852025 GOB852025:GOP852025 GXX852025:GYL852025 HHT852025:HIH852025 HRP852025:HSD852025 IBL852025:IBZ852025 ILH852025:ILV852025 IVD852025:IVR852025 JEZ852025:JFN852025 JOV852025:JPJ852025 JYR852025:JZF852025 KIN852025:KJB852025 KSJ852025:KSX852025 LCF852025:LCT852025 LMB852025:LMP852025 LVX852025:LWL852025 MFT852025:MGH852025 MPP852025:MQD852025 MZL852025:MZZ852025 NJH852025:NJV852025 NTD852025:NTR852025 OCZ852025:ODN852025 OMV852025:ONJ852025 OWR852025:OXF852025 PGN852025:PHB852025 PQJ852025:PQX852025 QAF852025:QAT852025 QKB852025:QKP852025 QTX852025:QUL852025 RDT852025:REH852025 RNP852025:ROD852025 RXL852025:RXZ852025 SHH852025:SHV852025 SRD852025:SRR852025 TAZ852025:TBN852025 TKV852025:TLJ852025 TUR852025:TVF852025 UEN852025:UFB852025 UOJ852025:UOX852025 UYF852025:UYT852025 VIB852025:VIP852025 VRX852025:VSL852025 WBT852025:WCH852025 WLP852025:WMD852025 WVL852025:WVZ852025 D917561:R917561 IZ917561:JN917561 SV917561:TJ917561 ACR917561:ADF917561 AMN917561:ANB917561 AWJ917561:AWX917561 BGF917561:BGT917561 BQB917561:BQP917561 BZX917561:CAL917561 CJT917561:CKH917561 CTP917561:CUD917561 DDL917561:DDZ917561 DNH917561:DNV917561 DXD917561:DXR917561 EGZ917561:EHN917561 EQV917561:ERJ917561 FAR917561:FBF917561 FKN917561:FLB917561 FUJ917561:FUX917561 GEF917561:GET917561 GOB917561:GOP917561 GXX917561:GYL917561 HHT917561:HIH917561 HRP917561:HSD917561 IBL917561:IBZ917561 ILH917561:ILV917561 IVD917561:IVR917561 JEZ917561:JFN917561 JOV917561:JPJ917561 JYR917561:JZF917561 KIN917561:KJB917561 KSJ917561:KSX917561 LCF917561:LCT917561 LMB917561:LMP917561 LVX917561:LWL917561 MFT917561:MGH917561 MPP917561:MQD917561 MZL917561:MZZ917561 NJH917561:NJV917561 NTD917561:NTR917561 OCZ917561:ODN917561 OMV917561:ONJ917561 OWR917561:OXF917561 PGN917561:PHB917561 PQJ917561:PQX917561 QAF917561:QAT917561 QKB917561:QKP917561 QTX917561:QUL917561 RDT917561:REH917561 RNP917561:ROD917561 RXL917561:RXZ917561 SHH917561:SHV917561 SRD917561:SRR917561 TAZ917561:TBN917561 TKV917561:TLJ917561 TUR917561:TVF917561 UEN917561:UFB917561 UOJ917561:UOX917561 UYF917561:UYT917561 VIB917561:VIP917561 VRX917561:VSL917561 WBT917561:WCH917561 WLP917561:WMD917561 WVL917561:WVZ917561 D983097:R983097 IZ983097:JN983097 SV983097:TJ983097 ACR983097:ADF983097 AMN983097:ANB983097 AWJ983097:AWX983097 BGF983097:BGT983097 BQB983097:BQP983097 BZX983097:CAL983097 CJT983097:CKH983097 CTP983097:CUD983097 DDL983097:DDZ983097 DNH983097:DNV983097 DXD983097:DXR983097 EGZ983097:EHN983097 EQV983097:ERJ983097 FAR983097:FBF983097 FKN983097:FLB983097 FUJ983097:FUX983097 GEF983097:GET983097 GOB983097:GOP983097 GXX983097:GYL983097 HHT983097:HIH983097 HRP983097:HSD983097 IBL983097:IBZ983097 ILH983097:ILV983097 IVD983097:IVR983097 JEZ983097:JFN983097 JOV983097:JPJ983097 JYR983097:JZF983097 KIN983097:KJB983097 KSJ983097:KSX983097 LCF983097:LCT983097 LMB983097:LMP983097 LVX983097:LWL983097 MFT983097:MGH983097 MPP983097:MQD983097 MZL983097:MZZ983097 NJH983097:NJV983097 NTD983097:NTR983097 OCZ983097:ODN983097 OMV983097:ONJ983097 OWR983097:OXF983097 PGN983097:PHB983097 PQJ983097:PQX983097 QAF983097:QAT983097 QKB983097:QKP983097 QTX983097:QUL983097 RDT983097:REH983097 RNP983097:ROD983097 RXL983097:RXZ983097 SHH983097:SHV983097 SRD983097:SRR983097 TAZ983097:TBN983097 TKV983097:TLJ983097 TUR983097:TVF983097 UEN983097:UFB983097 UOJ983097:UOX983097 UYF983097:UYT983097 VIB983097:VIP983097 VRX983097:VSL983097 WBT983097:WCH983097 WLP983097:WMD983097 WVL983097:WVZ983097 C87 IY87 SU87 ACQ87 AMM87 AWI87 BGE87 BQA87 BZW87 CJS87 CTO87 DDK87 DNG87 DXC87 EGY87 EQU87 FAQ87 FKM87 FUI87 GEE87 GOA87 GXW87 HHS87 HRO87 IBK87 ILG87 IVC87 JEY87 JOU87 JYQ87 KIM87 KSI87 LCE87 LMA87 LVW87 MFS87 MPO87 MZK87 NJG87 NTC87 OCY87 OMU87 OWQ87 PGM87 PQI87 QAE87 QKA87 QTW87 RDS87 RNO87 RXK87 SHG87 SRC87 TAY87 TKU87 TUQ87 UEM87 UOI87 UYE87 VIA87 VRW87 WBS87 WLO87 WVK87 C65623 IY65623 SU65623 ACQ65623 AMM65623 AWI65623 BGE65623 BQA65623 BZW65623 CJS65623 CTO65623 DDK65623 DNG65623 DXC65623 EGY65623 EQU65623 FAQ65623 FKM65623 FUI65623 GEE65623 GOA65623 GXW65623 HHS65623 HRO65623 IBK65623 ILG65623 IVC65623 JEY65623 JOU65623 JYQ65623 KIM65623 KSI65623 LCE65623 LMA65623 LVW65623 MFS65623 MPO65623 MZK65623 NJG65623 NTC65623 OCY65623 OMU65623 OWQ65623 PGM65623 PQI65623 QAE65623 QKA65623 QTW65623 RDS65623 RNO65623 RXK65623 SHG65623 SRC65623 TAY65623 TKU65623 TUQ65623 UEM65623 UOI65623 UYE65623 VIA65623 VRW65623 WBS65623 WLO65623 WVK65623 C131159 IY131159 SU131159 ACQ131159 AMM131159 AWI131159 BGE131159 BQA131159 BZW131159 CJS131159 CTO131159 DDK131159 DNG131159 DXC131159 EGY131159 EQU131159 FAQ131159 FKM131159 FUI131159 GEE131159 GOA131159 GXW131159 HHS131159 HRO131159 IBK131159 ILG131159 IVC131159 JEY131159 JOU131159 JYQ131159 KIM131159 KSI131159 LCE131159 LMA131159 LVW131159 MFS131159 MPO131159 MZK131159 NJG131159 NTC131159 OCY131159 OMU131159 OWQ131159 PGM131159 PQI131159 QAE131159 QKA131159 QTW131159 RDS131159 RNO131159 RXK131159 SHG131159 SRC131159 TAY131159 TKU131159 TUQ131159 UEM131159 UOI131159 UYE131159 VIA131159 VRW131159 WBS131159 WLO131159 WVK131159 C196695 IY196695 SU196695 ACQ196695 AMM196695 AWI196695 BGE196695 BQA196695 BZW196695 CJS196695 CTO196695 DDK196695 DNG196695 DXC196695 EGY196695 EQU196695 FAQ196695 FKM196695 FUI196695 GEE196695 GOA196695 GXW196695 HHS196695 HRO196695 IBK196695 ILG196695 IVC196695 JEY196695 JOU196695 JYQ196695 KIM196695 KSI196695 LCE196695 LMA196695 LVW196695 MFS196695 MPO196695 MZK196695 NJG196695 NTC196695 OCY196695 OMU196695 OWQ196695 PGM196695 PQI196695 QAE196695 QKA196695 QTW196695 RDS196695 RNO196695 RXK196695 SHG196695 SRC196695 TAY196695 TKU196695 TUQ196695 UEM196695 UOI196695 UYE196695 VIA196695 VRW196695 WBS196695 WLO196695 WVK196695 C262231 IY262231 SU262231 ACQ262231 AMM262231 AWI262231 BGE262231 BQA262231 BZW262231 CJS262231 CTO262231 DDK262231 DNG262231 DXC262231 EGY262231 EQU262231 FAQ262231 FKM262231 FUI262231 GEE262231 GOA262231 GXW262231 HHS262231 HRO262231 IBK262231 ILG262231 IVC262231 JEY262231 JOU262231 JYQ262231 KIM262231 KSI262231 LCE262231 LMA262231 LVW262231 MFS262231 MPO262231 MZK262231 NJG262231 NTC262231 OCY262231 OMU262231 OWQ262231 PGM262231 PQI262231 QAE262231 QKA262231 QTW262231 RDS262231 RNO262231 RXK262231 SHG262231 SRC262231 TAY262231 TKU262231 TUQ262231 UEM262231 UOI262231 UYE262231 VIA262231 VRW262231 WBS262231 WLO262231 WVK262231 C327767 IY327767 SU327767 ACQ327767 AMM327767 AWI327767 BGE327767 BQA327767 BZW327767 CJS327767 CTO327767 DDK327767 DNG327767 DXC327767 EGY327767 EQU327767 FAQ327767 FKM327767 FUI327767 GEE327767 GOA327767 GXW327767 HHS327767 HRO327767 IBK327767 ILG327767 IVC327767 JEY327767 JOU327767 JYQ327767 KIM327767 KSI327767 LCE327767 LMA327767 LVW327767 MFS327767 MPO327767 MZK327767 NJG327767 NTC327767 OCY327767 OMU327767 OWQ327767 PGM327767 PQI327767 QAE327767 QKA327767 QTW327767 RDS327767 RNO327767 RXK327767 SHG327767 SRC327767 TAY327767 TKU327767 TUQ327767 UEM327767 UOI327767 UYE327767 VIA327767 VRW327767 WBS327767 WLO327767 WVK327767 C393303 IY393303 SU393303 ACQ393303 AMM393303 AWI393303 BGE393303 BQA393303 BZW393303 CJS393303 CTO393303 DDK393303 DNG393303 DXC393303 EGY393303 EQU393303 FAQ393303 FKM393303 FUI393303 GEE393303 GOA393303 GXW393303 HHS393303 HRO393303 IBK393303 ILG393303 IVC393303 JEY393303 JOU393303 JYQ393303 KIM393303 KSI393303 LCE393303 LMA393303 LVW393303 MFS393303 MPO393303 MZK393303 NJG393303 NTC393303 OCY393303 OMU393303 OWQ393303 PGM393303 PQI393303 QAE393303 QKA393303 QTW393303 RDS393303 RNO393303 RXK393303 SHG393303 SRC393303 TAY393303 TKU393303 TUQ393303 UEM393303 UOI393303 UYE393303 VIA393303 VRW393303 WBS393303 WLO393303 WVK393303 C458839 IY458839 SU458839 ACQ458839 AMM458839 AWI458839 BGE458839 BQA458839 BZW458839 CJS458839 CTO458839 DDK458839 DNG458839 DXC458839 EGY458839 EQU458839 FAQ458839 FKM458839 FUI458839 GEE458839 GOA458839 GXW458839 HHS458839 HRO458839 IBK458839 ILG458839 IVC458839 JEY458839 JOU458839 JYQ458839 KIM458839 KSI458839 LCE458839 LMA458839 LVW458839 MFS458839 MPO458839 MZK458839 NJG458839 NTC458839 OCY458839 OMU458839 OWQ458839 PGM458839 PQI458839 QAE458839 QKA458839 QTW458839 RDS458839 RNO458839 RXK458839 SHG458839 SRC458839 TAY458839 TKU458839 TUQ458839 UEM458839 UOI458839 UYE458839 VIA458839 VRW458839 WBS458839 WLO458839 WVK458839 C524375 IY524375 SU524375 ACQ524375 AMM524375 AWI524375 BGE524375 BQA524375 BZW524375 CJS524375 CTO524375 DDK524375 DNG524375 DXC524375 EGY524375 EQU524375 FAQ524375 FKM524375 FUI524375 GEE524375 GOA524375 GXW524375 HHS524375 HRO524375 IBK524375 ILG524375 IVC524375 JEY524375 JOU524375 JYQ524375 KIM524375 KSI524375 LCE524375 LMA524375 LVW524375 MFS524375 MPO524375 MZK524375 NJG524375 NTC524375 OCY524375 OMU524375 OWQ524375 PGM524375 PQI524375 QAE524375 QKA524375 QTW524375 RDS524375 RNO524375 RXK524375 SHG524375 SRC524375 TAY524375 TKU524375 TUQ524375 UEM524375 UOI524375 UYE524375 VIA524375 VRW524375 WBS524375 WLO524375 WVK524375 C589911 IY589911 SU589911 ACQ589911 AMM589911 AWI589911 BGE589911 BQA589911 BZW589911 CJS589911 CTO589911 DDK589911 DNG589911 DXC589911 EGY589911 EQU589911 FAQ589911 FKM589911 FUI589911 GEE589911 GOA589911 GXW589911 HHS589911 HRO589911 IBK589911 ILG589911 IVC589911 JEY589911 JOU589911 JYQ589911 KIM589911 KSI589911 LCE589911 LMA589911 LVW589911 MFS589911 MPO589911 MZK589911 NJG589911 NTC589911 OCY589911 OMU589911 OWQ589911 PGM589911 PQI589911 QAE589911 QKA589911 QTW589911 RDS589911 RNO589911 RXK589911 SHG589911 SRC589911 TAY589911 TKU589911 TUQ589911 UEM589911 UOI589911 UYE589911 VIA589911 VRW589911 WBS589911 WLO589911 WVK589911 C655447 IY655447 SU655447 ACQ655447 AMM655447 AWI655447 BGE655447 BQA655447 BZW655447 CJS655447 CTO655447 DDK655447 DNG655447 DXC655447 EGY655447 EQU655447 FAQ655447 FKM655447 FUI655447 GEE655447 GOA655447 GXW655447 HHS655447 HRO655447 IBK655447 ILG655447 IVC655447 JEY655447 JOU655447 JYQ655447 KIM655447 KSI655447 LCE655447 LMA655447 LVW655447 MFS655447 MPO655447 MZK655447 NJG655447 NTC655447 OCY655447 OMU655447 OWQ655447 PGM655447 PQI655447 QAE655447 QKA655447 QTW655447 RDS655447 RNO655447 RXK655447 SHG655447 SRC655447 TAY655447 TKU655447 TUQ655447 UEM655447 UOI655447 UYE655447 VIA655447 VRW655447 WBS655447 WLO655447 WVK655447 C720983 IY720983 SU720983 ACQ720983 AMM720983 AWI720983 BGE720983 BQA720983 BZW720983 CJS720983 CTO720983 DDK720983 DNG720983 DXC720983 EGY720983 EQU720983 FAQ720983 FKM720983 FUI720983 GEE720983 GOA720983 GXW720983 HHS720983 HRO720983 IBK720983 ILG720983 IVC720983 JEY720983 JOU720983 JYQ720983 KIM720983 KSI720983 LCE720983 LMA720983 LVW720983 MFS720983 MPO720983 MZK720983 NJG720983 NTC720983 OCY720983 OMU720983 OWQ720983 PGM720983 PQI720983 QAE720983 QKA720983 QTW720983 RDS720983 RNO720983 RXK720983 SHG720983 SRC720983 TAY720983 TKU720983 TUQ720983 UEM720983 UOI720983 UYE720983 VIA720983 VRW720983 WBS720983 WLO720983 WVK720983 C786519 IY786519 SU786519 ACQ786519 AMM786519 AWI786519 BGE786519 BQA786519 BZW786519 CJS786519 CTO786519 DDK786519 DNG786519 DXC786519 EGY786519 EQU786519 FAQ786519 FKM786519 FUI786519 GEE786519 GOA786519 GXW786519 HHS786519 HRO786519 IBK786519 ILG786519 IVC786519 JEY786519 JOU786519 JYQ786519 KIM786519 KSI786519 LCE786519 LMA786519 LVW786519 MFS786519 MPO786519 MZK786519 NJG786519 NTC786519 OCY786519 OMU786519 OWQ786519 PGM786519 PQI786519 QAE786519 QKA786519 QTW786519 RDS786519 RNO786519 RXK786519 SHG786519 SRC786519 TAY786519 TKU786519 TUQ786519 UEM786519 UOI786519 UYE786519 VIA786519 VRW786519 WBS786519 WLO786519 WVK786519 C852055 IY852055 SU852055 ACQ852055 AMM852055 AWI852055 BGE852055 BQA852055 BZW852055 CJS852055 CTO852055 DDK852055 DNG852055 DXC852055 EGY852055 EQU852055 FAQ852055 FKM852055 FUI852055 GEE852055 GOA852055 GXW852055 HHS852055 HRO852055 IBK852055 ILG852055 IVC852055 JEY852055 JOU852055 JYQ852055 KIM852055 KSI852055 LCE852055 LMA852055 LVW852055 MFS852055 MPO852055 MZK852055 NJG852055 NTC852055 OCY852055 OMU852055 OWQ852055 PGM852055 PQI852055 QAE852055 QKA852055 QTW852055 RDS852055 RNO852055 RXK852055 SHG852055 SRC852055 TAY852055 TKU852055 TUQ852055 UEM852055 UOI852055 UYE852055 VIA852055 VRW852055 WBS852055 WLO852055 WVK852055 C917591 IY917591 SU917591 ACQ917591 AMM917591 AWI917591 BGE917591 BQA917591 BZW917591 CJS917591 CTO917591 DDK917591 DNG917591 DXC917591 EGY917591 EQU917591 FAQ917591 FKM917591 FUI917591 GEE917591 GOA917591 GXW917591 HHS917591 HRO917591 IBK917591 ILG917591 IVC917591 JEY917591 JOU917591 JYQ917591 KIM917591 KSI917591 LCE917591 LMA917591 LVW917591 MFS917591 MPO917591 MZK917591 NJG917591 NTC917591 OCY917591 OMU917591 OWQ917591 PGM917591 PQI917591 QAE917591 QKA917591 QTW917591 RDS917591 RNO917591 RXK917591 SHG917591 SRC917591 TAY917591 TKU917591 TUQ917591 UEM917591 UOI917591 UYE917591 VIA917591 VRW917591 WBS917591 WLO917591 WVK917591 C983127 IY983127 SU983127 ACQ983127 AMM983127 AWI983127 BGE983127 BQA983127 BZW983127 CJS983127 CTO983127 DDK983127 DNG983127 DXC983127 EGY983127 EQU983127 FAQ983127 FKM983127 FUI983127 GEE983127 GOA983127 GXW983127 HHS983127 HRO983127 IBK983127 ILG983127 IVC983127 JEY983127 JOU983127 JYQ983127 KIM983127 KSI983127 LCE983127 LMA983127 LVW983127 MFS983127 MPO983127 MZK983127 NJG983127 NTC983127 OCY983127 OMU983127 OWQ983127 PGM983127 PQI983127 QAE983127 QKA983127 QTW983127 RDS983127 RNO983127 RXK983127 SHG983127 SRC983127 TAY983127 TKU983127 TUQ983127 UEM983127 UOI983127 UYE983127 VIA983127 VRW983127 WBS983127 WLO983127 WVK983127 W56:X56 JS56:JT56 TO56:TP56 ADK56:ADL56 ANG56:ANH56 AXC56:AXD56 BGY56:BGZ56 BQU56:BQV56 CAQ56:CAR56 CKM56:CKN56 CUI56:CUJ56 DEE56:DEF56 DOA56:DOB56 DXW56:DXX56 EHS56:EHT56 ERO56:ERP56 FBK56:FBL56 FLG56:FLH56 FVC56:FVD56 GEY56:GEZ56 GOU56:GOV56 GYQ56:GYR56 HIM56:HIN56 HSI56:HSJ56 ICE56:ICF56 IMA56:IMB56 IVW56:IVX56 JFS56:JFT56 JPO56:JPP56 JZK56:JZL56 KJG56:KJH56 KTC56:KTD56 LCY56:LCZ56 LMU56:LMV56 LWQ56:LWR56 MGM56:MGN56 MQI56:MQJ56 NAE56:NAF56 NKA56:NKB56 NTW56:NTX56 ODS56:ODT56 ONO56:ONP56 OXK56:OXL56 PHG56:PHH56 PRC56:PRD56 QAY56:QAZ56 QKU56:QKV56 QUQ56:QUR56 REM56:REN56 ROI56:ROJ56 RYE56:RYF56 SIA56:SIB56 SRW56:SRX56 TBS56:TBT56 TLO56:TLP56 TVK56:TVL56 UFG56:UFH56 UPC56:UPD56 UYY56:UYZ56 VIU56:VIV56 VSQ56:VSR56 WCM56:WCN56 WMI56:WMJ56 WWE56:WWF56 W65592:X65592 JS65592:JT65592 TO65592:TP65592 ADK65592:ADL65592 ANG65592:ANH65592 AXC65592:AXD65592 BGY65592:BGZ65592 BQU65592:BQV65592 CAQ65592:CAR65592 CKM65592:CKN65592 CUI65592:CUJ65592 DEE65592:DEF65592 DOA65592:DOB65592 DXW65592:DXX65592 EHS65592:EHT65592 ERO65592:ERP65592 FBK65592:FBL65592 FLG65592:FLH65592 FVC65592:FVD65592 GEY65592:GEZ65592 GOU65592:GOV65592 GYQ65592:GYR65592 HIM65592:HIN65592 HSI65592:HSJ65592 ICE65592:ICF65592 IMA65592:IMB65592 IVW65592:IVX65592 JFS65592:JFT65592 JPO65592:JPP65592 JZK65592:JZL65592 KJG65592:KJH65592 KTC65592:KTD65592 LCY65592:LCZ65592 LMU65592:LMV65592 LWQ65592:LWR65592 MGM65592:MGN65592 MQI65592:MQJ65592 NAE65592:NAF65592 NKA65592:NKB65592 NTW65592:NTX65592 ODS65592:ODT65592 ONO65592:ONP65592 OXK65592:OXL65592 PHG65592:PHH65592 PRC65592:PRD65592 QAY65592:QAZ65592 QKU65592:QKV65592 QUQ65592:QUR65592 REM65592:REN65592 ROI65592:ROJ65592 RYE65592:RYF65592 SIA65592:SIB65592 SRW65592:SRX65592 TBS65592:TBT65592 TLO65592:TLP65592 TVK65592:TVL65592 UFG65592:UFH65592 UPC65592:UPD65592 UYY65592:UYZ65592 VIU65592:VIV65592 VSQ65592:VSR65592 WCM65592:WCN65592 WMI65592:WMJ65592 WWE65592:WWF65592 W131128:X131128 JS131128:JT131128 TO131128:TP131128 ADK131128:ADL131128 ANG131128:ANH131128 AXC131128:AXD131128 BGY131128:BGZ131128 BQU131128:BQV131128 CAQ131128:CAR131128 CKM131128:CKN131128 CUI131128:CUJ131128 DEE131128:DEF131128 DOA131128:DOB131128 DXW131128:DXX131128 EHS131128:EHT131128 ERO131128:ERP131128 FBK131128:FBL131128 FLG131128:FLH131128 FVC131128:FVD131128 GEY131128:GEZ131128 GOU131128:GOV131128 GYQ131128:GYR131128 HIM131128:HIN131128 HSI131128:HSJ131128 ICE131128:ICF131128 IMA131128:IMB131128 IVW131128:IVX131128 JFS131128:JFT131128 JPO131128:JPP131128 JZK131128:JZL131128 KJG131128:KJH131128 KTC131128:KTD131128 LCY131128:LCZ131128 LMU131128:LMV131128 LWQ131128:LWR131128 MGM131128:MGN131128 MQI131128:MQJ131128 NAE131128:NAF131128 NKA131128:NKB131128 NTW131128:NTX131128 ODS131128:ODT131128 ONO131128:ONP131128 OXK131128:OXL131128 PHG131128:PHH131128 PRC131128:PRD131128 QAY131128:QAZ131128 QKU131128:QKV131128 QUQ131128:QUR131128 REM131128:REN131128 ROI131128:ROJ131128 RYE131128:RYF131128 SIA131128:SIB131128 SRW131128:SRX131128 TBS131128:TBT131128 TLO131128:TLP131128 TVK131128:TVL131128 UFG131128:UFH131128 UPC131128:UPD131128 UYY131128:UYZ131128 VIU131128:VIV131128 VSQ131128:VSR131128 WCM131128:WCN131128 WMI131128:WMJ131128 WWE131128:WWF131128 W196664:X196664 JS196664:JT196664 TO196664:TP196664 ADK196664:ADL196664 ANG196664:ANH196664 AXC196664:AXD196664 BGY196664:BGZ196664 BQU196664:BQV196664 CAQ196664:CAR196664 CKM196664:CKN196664 CUI196664:CUJ196664 DEE196664:DEF196664 DOA196664:DOB196664 DXW196664:DXX196664 EHS196664:EHT196664 ERO196664:ERP196664 FBK196664:FBL196664 FLG196664:FLH196664 FVC196664:FVD196664 GEY196664:GEZ196664 GOU196664:GOV196664 GYQ196664:GYR196664 HIM196664:HIN196664 HSI196664:HSJ196664 ICE196664:ICF196664 IMA196664:IMB196664 IVW196664:IVX196664 JFS196664:JFT196664 JPO196664:JPP196664 JZK196664:JZL196664 KJG196664:KJH196664 KTC196664:KTD196664 LCY196664:LCZ196664 LMU196664:LMV196664 LWQ196664:LWR196664 MGM196664:MGN196664 MQI196664:MQJ196664 NAE196664:NAF196664 NKA196664:NKB196664 NTW196664:NTX196664 ODS196664:ODT196664 ONO196664:ONP196664 OXK196664:OXL196664 PHG196664:PHH196664 PRC196664:PRD196664 QAY196664:QAZ196664 QKU196664:QKV196664 QUQ196664:QUR196664 REM196664:REN196664 ROI196664:ROJ196664 RYE196664:RYF196664 SIA196664:SIB196664 SRW196664:SRX196664 TBS196664:TBT196664 TLO196664:TLP196664 TVK196664:TVL196664 UFG196664:UFH196664 UPC196664:UPD196664 UYY196664:UYZ196664 VIU196664:VIV196664 VSQ196664:VSR196664 WCM196664:WCN196664 WMI196664:WMJ196664 WWE196664:WWF196664 W262200:X262200 JS262200:JT262200 TO262200:TP262200 ADK262200:ADL262200 ANG262200:ANH262200 AXC262200:AXD262200 BGY262200:BGZ262200 BQU262200:BQV262200 CAQ262200:CAR262200 CKM262200:CKN262200 CUI262200:CUJ262200 DEE262200:DEF262200 DOA262200:DOB262200 DXW262200:DXX262200 EHS262200:EHT262200 ERO262200:ERP262200 FBK262200:FBL262200 FLG262200:FLH262200 FVC262200:FVD262200 GEY262200:GEZ262200 GOU262200:GOV262200 GYQ262200:GYR262200 HIM262200:HIN262200 HSI262200:HSJ262200 ICE262200:ICF262200 IMA262200:IMB262200 IVW262200:IVX262200 JFS262200:JFT262200 JPO262200:JPP262200 JZK262200:JZL262200 KJG262200:KJH262200 KTC262200:KTD262200 LCY262200:LCZ262200 LMU262200:LMV262200 LWQ262200:LWR262200 MGM262200:MGN262200 MQI262200:MQJ262200 NAE262200:NAF262200 NKA262200:NKB262200 NTW262200:NTX262200 ODS262200:ODT262200 ONO262200:ONP262200 OXK262200:OXL262200 PHG262200:PHH262200 PRC262200:PRD262200 QAY262200:QAZ262200 QKU262200:QKV262200 QUQ262200:QUR262200 REM262200:REN262200 ROI262200:ROJ262200 RYE262200:RYF262200 SIA262200:SIB262200 SRW262200:SRX262200 TBS262200:TBT262200 TLO262200:TLP262200 TVK262200:TVL262200 UFG262200:UFH262200 UPC262200:UPD262200 UYY262200:UYZ262200 VIU262200:VIV262200 VSQ262200:VSR262200 WCM262200:WCN262200 WMI262200:WMJ262200 WWE262200:WWF262200 W327736:X327736 JS327736:JT327736 TO327736:TP327736 ADK327736:ADL327736 ANG327736:ANH327736 AXC327736:AXD327736 BGY327736:BGZ327736 BQU327736:BQV327736 CAQ327736:CAR327736 CKM327736:CKN327736 CUI327736:CUJ327736 DEE327736:DEF327736 DOA327736:DOB327736 DXW327736:DXX327736 EHS327736:EHT327736 ERO327736:ERP327736 FBK327736:FBL327736 FLG327736:FLH327736 FVC327736:FVD327736 GEY327736:GEZ327736 GOU327736:GOV327736 GYQ327736:GYR327736 HIM327736:HIN327736 HSI327736:HSJ327736 ICE327736:ICF327736 IMA327736:IMB327736 IVW327736:IVX327736 JFS327736:JFT327736 JPO327736:JPP327736 JZK327736:JZL327736 KJG327736:KJH327736 KTC327736:KTD327736 LCY327736:LCZ327736 LMU327736:LMV327736 LWQ327736:LWR327736 MGM327736:MGN327736 MQI327736:MQJ327736 NAE327736:NAF327736 NKA327736:NKB327736 NTW327736:NTX327736 ODS327736:ODT327736 ONO327736:ONP327736 OXK327736:OXL327736 PHG327736:PHH327736 PRC327736:PRD327736 QAY327736:QAZ327736 QKU327736:QKV327736 QUQ327736:QUR327736 REM327736:REN327736 ROI327736:ROJ327736 RYE327736:RYF327736 SIA327736:SIB327736 SRW327736:SRX327736 TBS327736:TBT327736 TLO327736:TLP327736 TVK327736:TVL327736 UFG327736:UFH327736 UPC327736:UPD327736 UYY327736:UYZ327736 VIU327736:VIV327736 VSQ327736:VSR327736 WCM327736:WCN327736 WMI327736:WMJ327736 WWE327736:WWF327736 W393272:X393272 JS393272:JT393272 TO393272:TP393272 ADK393272:ADL393272 ANG393272:ANH393272 AXC393272:AXD393272 BGY393272:BGZ393272 BQU393272:BQV393272 CAQ393272:CAR393272 CKM393272:CKN393272 CUI393272:CUJ393272 DEE393272:DEF393272 DOA393272:DOB393272 DXW393272:DXX393272 EHS393272:EHT393272 ERO393272:ERP393272 FBK393272:FBL393272 FLG393272:FLH393272 FVC393272:FVD393272 GEY393272:GEZ393272 GOU393272:GOV393272 GYQ393272:GYR393272 HIM393272:HIN393272 HSI393272:HSJ393272 ICE393272:ICF393272 IMA393272:IMB393272 IVW393272:IVX393272 JFS393272:JFT393272 JPO393272:JPP393272 JZK393272:JZL393272 KJG393272:KJH393272 KTC393272:KTD393272 LCY393272:LCZ393272 LMU393272:LMV393272 LWQ393272:LWR393272 MGM393272:MGN393272 MQI393272:MQJ393272 NAE393272:NAF393272 NKA393272:NKB393272 NTW393272:NTX393272 ODS393272:ODT393272 ONO393272:ONP393272 OXK393272:OXL393272 PHG393272:PHH393272 PRC393272:PRD393272 QAY393272:QAZ393272 QKU393272:QKV393272 QUQ393272:QUR393272 REM393272:REN393272 ROI393272:ROJ393272 RYE393272:RYF393272 SIA393272:SIB393272 SRW393272:SRX393272 TBS393272:TBT393272 TLO393272:TLP393272 TVK393272:TVL393272 UFG393272:UFH393272 UPC393272:UPD393272 UYY393272:UYZ393272 VIU393272:VIV393272 VSQ393272:VSR393272 WCM393272:WCN393272 WMI393272:WMJ393272 WWE393272:WWF393272 W458808:X458808 JS458808:JT458808 TO458808:TP458808 ADK458808:ADL458808 ANG458808:ANH458808 AXC458808:AXD458808 BGY458808:BGZ458808 BQU458808:BQV458808 CAQ458808:CAR458808 CKM458808:CKN458808 CUI458808:CUJ458808 DEE458808:DEF458808 DOA458808:DOB458808 DXW458808:DXX458808 EHS458808:EHT458808 ERO458808:ERP458808 FBK458808:FBL458808 FLG458808:FLH458808 FVC458808:FVD458808 GEY458808:GEZ458808 GOU458808:GOV458808 GYQ458808:GYR458808 HIM458808:HIN458808 HSI458808:HSJ458808 ICE458808:ICF458808 IMA458808:IMB458808 IVW458808:IVX458808 JFS458808:JFT458808 JPO458808:JPP458808 JZK458808:JZL458808 KJG458808:KJH458808 KTC458808:KTD458808 LCY458808:LCZ458808 LMU458808:LMV458808 LWQ458808:LWR458808 MGM458808:MGN458808 MQI458808:MQJ458808 NAE458808:NAF458808 NKA458808:NKB458808 NTW458808:NTX458808 ODS458808:ODT458808 ONO458808:ONP458808 OXK458808:OXL458808 PHG458808:PHH458808 PRC458808:PRD458808 QAY458808:QAZ458808 QKU458808:QKV458808 QUQ458808:QUR458808 REM458808:REN458808 ROI458808:ROJ458808 RYE458808:RYF458808 SIA458808:SIB458808 SRW458808:SRX458808 TBS458808:TBT458808 TLO458808:TLP458808 TVK458808:TVL458808 UFG458808:UFH458808 UPC458808:UPD458808 UYY458808:UYZ458808 VIU458808:VIV458808 VSQ458808:VSR458808 WCM458808:WCN458808 WMI458808:WMJ458808 WWE458808:WWF458808 W524344:X524344 JS524344:JT524344 TO524344:TP524344 ADK524344:ADL524344 ANG524344:ANH524344 AXC524344:AXD524344 BGY524344:BGZ524344 BQU524344:BQV524344 CAQ524344:CAR524344 CKM524344:CKN524344 CUI524344:CUJ524344 DEE524344:DEF524344 DOA524344:DOB524344 DXW524344:DXX524344 EHS524344:EHT524344 ERO524344:ERP524344 FBK524344:FBL524344 FLG524344:FLH524344 FVC524344:FVD524344 GEY524344:GEZ524344 GOU524344:GOV524344 GYQ524344:GYR524344 HIM524344:HIN524344 HSI524344:HSJ524344 ICE524344:ICF524344 IMA524344:IMB524344 IVW524344:IVX524344 JFS524344:JFT524344 JPO524344:JPP524344 JZK524344:JZL524344 KJG524344:KJH524344 KTC524344:KTD524344 LCY524344:LCZ524344 LMU524344:LMV524344 LWQ524344:LWR524344 MGM524344:MGN524344 MQI524344:MQJ524344 NAE524344:NAF524344 NKA524344:NKB524344 NTW524344:NTX524344 ODS524344:ODT524344 ONO524344:ONP524344 OXK524344:OXL524344 PHG524344:PHH524344 PRC524344:PRD524344 QAY524344:QAZ524344 QKU524344:QKV524344 QUQ524344:QUR524344 REM524344:REN524344 ROI524344:ROJ524344 RYE524344:RYF524344 SIA524344:SIB524344 SRW524344:SRX524344 TBS524344:TBT524344 TLO524344:TLP524344 TVK524344:TVL524344 UFG524344:UFH524344 UPC524344:UPD524344 UYY524344:UYZ524344 VIU524344:VIV524344 VSQ524344:VSR524344 WCM524344:WCN524344 WMI524344:WMJ524344 WWE524344:WWF524344 W589880:X589880 JS589880:JT589880 TO589880:TP589880 ADK589880:ADL589880 ANG589880:ANH589880 AXC589880:AXD589880 BGY589880:BGZ589880 BQU589880:BQV589880 CAQ589880:CAR589880 CKM589880:CKN589880 CUI589880:CUJ589880 DEE589880:DEF589880 DOA589880:DOB589880 DXW589880:DXX589880 EHS589880:EHT589880 ERO589880:ERP589880 FBK589880:FBL589880 FLG589880:FLH589880 FVC589880:FVD589880 GEY589880:GEZ589880 GOU589880:GOV589880 GYQ589880:GYR589880 HIM589880:HIN589880 HSI589880:HSJ589880 ICE589880:ICF589880 IMA589880:IMB589880 IVW589880:IVX589880 JFS589880:JFT589880 JPO589880:JPP589880 JZK589880:JZL589880 KJG589880:KJH589880 KTC589880:KTD589880 LCY589880:LCZ589880 LMU589880:LMV589880 LWQ589880:LWR589880 MGM589880:MGN589880 MQI589880:MQJ589880 NAE589880:NAF589880 NKA589880:NKB589880 NTW589880:NTX589880 ODS589880:ODT589880 ONO589880:ONP589880 OXK589880:OXL589880 PHG589880:PHH589880 PRC589880:PRD589880 QAY589880:QAZ589880 QKU589880:QKV589880 QUQ589880:QUR589880 REM589880:REN589880 ROI589880:ROJ589880 RYE589880:RYF589880 SIA589880:SIB589880 SRW589880:SRX589880 TBS589880:TBT589880 TLO589880:TLP589880 TVK589880:TVL589880 UFG589880:UFH589880 UPC589880:UPD589880 UYY589880:UYZ589880 VIU589880:VIV589880 VSQ589880:VSR589880 WCM589880:WCN589880 WMI589880:WMJ589880 WWE589880:WWF589880 W655416:X655416 JS655416:JT655416 TO655416:TP655416 ADK655416:ADL655416 ANG655416:ANH655416 AXC655416:AXD655416 BGY655416:BGZ655416 BQU655416:BQV655416 CAQ655416:CAR655416 CKM655416:CKN655416 CUI655416:CUJ655416 DEE655416:DEF655416 DOA655416:DOB655416 DXW655416:DXX655416 EHS655416:EHT655416 ERO655416:ERP655416 FBK655416:FBL655416 FLG655416:FLH655416 FVC655416:FVD655416 GEY655416:GEZ655416 GOU655416:GOV655416 GYQ655416:GYR655416 HIM655416:HIN655416 HSI655416:HSJ655416 ICE655416:ICF655416 IMA655416:IMB655416 IVW655416:IVX655416 JFS655416:JFT655416 JPO655416:JPP655416 JZK655416:JZL655416 KJG655416:KJH655416 KTC655416:KTD655416 LCY655416:LCZ655416 LMU655416:LMV655416 LWQ655416:LWR655416 MGM655416:MGN655416 MQI655416:MQJ655416 NAE655416:NAF655416 NKA655416:NKB655416 NTW655416:NTX655416 ODS655416:ODT655416 ONO655416:ONP655416 OXK655416:OXL655416 PHG655416:PHH655416 PRC655416:PRD655416 QAY655416:QAZ655416 QKU655416:QKV655416 QUQ655416:QUR655416 REM655416:REN655416 ROI655416:ROJ655416 RYE655416:RYF655416 SIA655416:SIB655416 SRW655416:SRX655416 TBS655416:TBT655416 TLO655416:TLP655416 TVK655416:TVL655416 UFG655416:UFH655416 UPC655416:UPD655416 UYY655416:UYZ655416 VIU655416:VIV655416 VSQ655416:VSR655416 WCM655416:WCN655416 WMI655416:WMJ655416 WWE655416:WWF655416 W720952:X720952 JS720952:JT720952 TO720952:TP720952 ADK720952:ADL720952 ANG720952:ANH720952 AXC720952:AXD720952 BGY720952:BGZ720952 BQU720952:BQV720952 CAQ720952:CAR720952 CKM720952:CKN720952 CUI720952:CUJ720952 DEE720952:DEF720952 DOA720952:DOB720952 DXW720952:DXX720952 EHS720952:EHT720952 ERO720952:ERP720952 FBK720952:FBL720952 FLG720952:FLH720952 FVC720952:FVD720952 GEY720952:GEZ720952 GOU720952:GOV720952 GYQ720952:GYR720952 HIM720952:HIN720952 HSI720952:HSJ720952 ICE720952:ICF720952 IMA720952:IMB720952 IVW720952:IVX720952 JFS720952:JFT720952 JPO720952:JPP720952 JZK720952:JZL720952 KJG720952:KJH720952 KTC720952:KTD720952 LCY720952:LCZ720952 LMU720952:LMV720952 LWQ720952:LWR720952 MGM720952:MGN720952 MQI720952:MQJ720952 NAE720952:NAF720952 NKA720952:NKB720952 NTW720952:NTX720952 ODS720952:ODT720952 ONO720952:ONP720952 OXK720952:OXL720952 PHG720952:PHH720952 PRC720952:PRD720952 QAY720952:QAZ720952 QKU720952:QKV720952 QUQ720952:QUR720952 REM720952:REN720952 ROI720952:ROJ720952 RYE720952:RYF720952 SIA720952:SIB720952 SRW720952:SRX720952 TBS720952:TBT720952 TLO720952:TLP720952 TVK720952:TVL720952 UFG720952:UFH720952 UPC720952:UPD720952 UYY720952:UYZ720952 VIU720952:VIV720952 VSQ720952:VSR720952 WCM720952:WCN720952 WMI720952:WMJ720952 WWE720952:WWF720952 W786488:X786488 JS786488:JT786488 TO786488:TP786488 ADK786488:ADL786488 ANG786488:ANH786488 AXC786488:AXD786488 BGY786488:BGZ786488 BQU786488:BQV786488 CAQ786488:CAR786488 CKM786488:CKN786488 CUI786488:CUJ786488 DEE786488:DEF786488 DOA786488:DOB786488 DXW786488:DXX786488 EHS786488:EHT786488 ERO786488:ERP786488 FBK786488:FBL786488 FLG786488:FLH786488 FVC786488:FVD786488 GEY786488:GEZ786488 GOU786488:GOV786488 GYQ786488:GYR786488 HIM786488:HIN786488 HSI786488:HSJ786488 ICE786488:ICF786488 IMA786488:IMB786488 IVW786488:IVX786488 JFS786488:JFT786488 JPO786488:JPP786488 JZK786488:JZL786488 KJG786488:KJH786488 KTC786488:KTD786488 LCY786488:LCZ786488 LMU786488:LMV786488 LWQ786488:LWR786488 MGM786488:MGN786488 MQI786488:MQJ786488 NAE786488:NAF786488 NKA786488:NKB786488 NTW786488:NTX786488 ODS786488:ODT786488 ONO786488:ONP786488 OXK786488:OXL786488 PHG786488:PHH786488 PRC786488:PRD786488 QAY786488:QAZ786488 QKU786488:QKV786488 QUQ786488:QUR786488 REM786488:REN786488 ROI786488:ROJ786488 RYE786488:RYF786488 SIA786488:SIB786488 SRW786488:SRX786488 TBS786488:TBT786488 TLO786488:TLP786488 TVK786488:TVL786488 UFG786488:UFH786488 UPC786488:UPD786488 UYY786488:UYZ786488 VIU786488:VIV786488 VSQ786488:VSR786488 WCM786488:WCN786488 WMI786488:WMJ786488 WWE786488:WWF786488 W852024:X852024 JS852024:JT852024 TO852024:TP852024 ADK852024:ADL852024 ANG852024:ANH852024 AXC852024:AXD852024 BGY852024:BGZ852024 BQU852024:BQV852024 CAQ852024:CAR852024 CKM852024:CKN852024 CUI852024:CUJ852024 DEE852024:DEF852024 DOA852024:DOB852024 DXW852024:DXX852024 EHS852024:EHT852024 ERO852024:ERP852024 FBK852024:FBL852024 FLG852024:FLH852024 FVC852024:FVD852024 GEY852024:GEZ852024 GOU852024:GOV852024 GYQ852024:GYR852024 HIM852024:HIN852024 HSI852024:HSJ852024 ICE852024:ICF852024 IMA852024:IMB852024 IVW852024:IVX852024 JFS852024:JFT852024 JPO852024:JPP852024 JZK852024:JZL852024 KJG852024:KJH852024 KTC852024:KTD852024 LCY852024:LCZ852024 LMU852024:LMV852024 LWQ852024:LWR852024 MGM852024:MGN852024 MQI852024:MQJ852024 NAE852024:NAF852024 NKA852024:NKB852024 NTW852024:NTX852024 ODS852024:ODT852024 ONO852024:ONP852024 OXK852024:OXL852024 PHG852024:PHH852024 PRC852024:PRD852024 QAY852024:QAZ852024 QKU852024:QKV852024 QUQ852024:QUR852024 REM852024:REN852024 ROI852024:ROJ852024 RYE852024:RYF852024 SIA852024:SIB852024 SRW852024:SRX852024 TBS852024:TBT852024 TLO852024:TLP852024 TVK852024:TVL852024 UFG852024:UFH852024 UPC852024:UPD852024 UYY852024:UYZ852024 VIU852024:VIV852024 VSQ852024:VSR852024 WCM852024:WCN852024 WMI852024:WMJ852024 WWE852024:WWF852024 W917560:X917560 JS917560:JT917560 TO917560:TP917560 ADK917560:ADL917560 ANG917560:ANH917560 AXC917560:AXD917560 BGY917560:BGZ917560 BQU917560:BQV917560 CAQ917560:CAR917560 CKM917560:CKN917560 CUI917560:CUJ917560 DEE917560:DEF917560 DOA917560:DOB917560 DXW917560:DXX917560 EHS917560:EHT917560 ERO917560:ERP917560 FBK917560:FBL917560 FLG917560:FLH917560 FVC917560:FVD917560 GEY917560:GEZ917560 GOU917560:GOV917560 GYQ917560:GYR917560 HIM917560:HIN917560 HSI917560:HSJ917560 ICE917560:ICF917560 IMA917560:IMB917560 IVW917560:IVX917560 JFS917560:JFT917560 JPO917560:JPP917560 JZK917560:JZL917560 KJG917560:KJH917560 KTC917560:KTD917560 LCY917560:LCZ917560 LMU917560:LMV917560 LWQ917560:LWR917560 MGM917560:MGN917560 MQI917560:MQJ917560 NAE917560:NAF917560 NKA917560:NKB917560 NTW917560:NTX917560 ODS917560:ODT917560 ONO917560:ONP917560 OXK917560:OXL917560 PHG917560:PHH917560 PRC917560:PRD917560 QAY917560:QAZ917560 QKU917560:QKV917560 QUQ917560:QUR917560 REM917560:REN917560 ROI917560:ROJ917560 RYE917560:RYF917560 SIA917560:SIB917560 SRW917560:SRX917560 TBS917560:TBT917560 TLO917560:TLP917560 TVK917560:TVL917560 UFG917560:UFH917560 UPC917560:UPD917560 UYY917560:UYZ917560 VIU917560:VIV917560 VSQ917560:VSR917560 WCM917560:WCN917560 WMI917560:WMJ917560 WWE917560:WWF917560 W983096:X983096 JS983096:JT983096 TO983096:TP983096 ADK983096:ADL983096 ANG983096:ANH983096 AXC983096:AXD983096 BGY983096:BGZ983096 BQU983096:BQV983096 CAQ983096:CAR983096 CKM983096:CKN983096 CUI983096:CUJ983096 DEE983096:DEF983096 DOA983096:DOB983096 DXW983096:DXX983096 EHS983096:EHT983096 ERO983096:ERP983096 FBK983096:FBL983096 FLG983096:FLH983096 FVC983096:FVD983096 GEY983096:GEZ983096 GOU983096:GOV983096 GYQ983096:GYR983096 HIM983096:HIN983096 HSI983096:HSJ983096 ICE983096:ICF983096 IMA983096:IMB983096 IVW983096:IVX983096 JFS983096:JFT983096 JPO983096:JPP983096 JZK983096:JZL983096 KJG983096:KJH983096 KTC983096:KTD983096 LCY983096:LCZ983096 LMU983096:LMV983096 LWQ983096:LWR983096 MGM983096:MGN983096 MQI983096:MQJ983096 NAE983096:NAF983096 NKA983096:NKB983096 NTW983096:NTX983096 ODS983096:ODT983096 ONO983096:ONP983096 OXK983096:OXL983096 PHG983096:PHH983096 PRC983096:PRD983096 QAY983096:QAZ983096 QKU983096:QKV983096 QUQ983096:QUR983096 REM983096:REN983096 ROI983096:ROJ983096 RYE983096:RYF983096 SIA983096:SIB983096 SRW983096:SRX983096 TBS983096:TBT983096 TLO983096:TLP983096 TVK983096:TVL983096 UFG983096:UFH983096 UPC983096:UPD983096 UYY983096:UYZ983096 VIU983096:VIV983096 VSQ983096:VSR983096 WCM983096:WCN983096 WMI983096:WMJ983096 WWE983096:WWF983096 S63:S65 JO63:JO65 TK63:TK65 ADG63:ADG65 ANC63:ANC65 AWY63:AWY65 BGU63:BGU65 BQQ63:BQQ65 CAM63:CAM65 CKI63:CKI65 CUE63:CUE65 DEA63:DEA65 DNW63:DNW65 DXS63:DXS65 EHO63:EHO65 ERK63:ERK65 FBG63:FBG65 FLC63:FLC65 FUY63:FUY65 GEU63:GEU65 GOQ63:GOQ65 GYM63:GYM65 HII63:HII65 HSE63:HSE65 ICA63:ICA65 ILW63:ILW65 IVS63:IVS65 JFO63:JFO65 JPK63:JPK65 JZG63:JZG65 KJC63:KJC65 KSY63:KSY65 LCU63:LCU65 LMQ63:LMQ65 LWM63:LWM65 MGI63:MGI65 MQE63:MQE65 NAA63:NAA65 NJW63:NJW65 NTS63:NTS65 ODO63:ODO65 ONK63:ONK65 OXG63:OXG65 PHC63:PHC65 PQY63:PQY65 QAU63:QAU65 QKQ63:QKQ65 QUM63:QUM65 REI63:REI65 ROE63:ROE65 RYA63:RYA65 SHW63:SHW65 SRS63:SRS65 TBO63:TBO65 TLK63:TLK65 TVG63:TVG65 UFC63:UFC65 UOY63:UOY65 UYU63:UYU65 VIQ63:VIQ65 VSM63:VSM65 WCI63:WCI65 WME63:WME65 WWA63:WWA65 S65599:S65601 JO65599:JO65601 TK65599:TK65601 ADG65599:ADG65601 ANC65599:ANC65601 AWY65599:AWY65601 BGU65599:BGU65601 BQQ65599:BQQ65601 CAM65599:CAM65601 CKI65599:CKI65601 CUE65599:CUE65601 DEA65599:DEA65601 DNW65599:DNW65601 DXS65599:DXS65601 EHO65599:EHO65601 ERK65599:ERK65601 FBG65599:FBG65601 FLC65599:FLC65601 FUY65599:FUY65601 GEU65599:GEU65601 GOQ65599:GOQ65601 GYM65599:GYM65601 HII65599:HII65601 HSE65599:HSE65601 ICA65599:ICA65601 ILW65599:ILW65601 IVS65599:IVS65601 JFO65599:JFO65601 JPK65599:JPK65601 JZG65599:JZG65601 KJC65599:KJC65601 KSY65599:KSY65601 LCU65599:LCU65601 LMQ65599:LMQ65601 LWM65599:LWM65601 MGI65599:MGI65601 MQE65599:MQE65601 NAA65599:NAA65601 NJW65599:NJW65601 NTS65599:NTS65601 ODO65599:ODO65601 ONK65599:ONK65601 OXG65599:OXG65601 PHC65599:PHC65601 PQY65599:PQY65601 QAU65599:QAU65601 QKQ65599:QKQ65601 QUM65599:QUM65601 REI65599:REI65601 ROE65599:ROE65601 RYA65599:RYA65601 SHW65599:SHW65601 SRS65599:SRS65601 TBO65599:TBO65601 TLK65599:TLK65601 TVG65599:TVG65601 UFC65599:UFC65601 UOY65599:UOY65601 UYU65599:UYU65601 VIQ65599:VIQ65601 VSM65599:VSM65601 WCI65599:WCI65601 WME65599:WME65601 WWA65599:WWA65601 S131135:S131137 JO131135:JO131137 TK131135:TK131137 ADG131135:ADG131137 ANC131135:ANC131137 AWY131135:AWY131137 BGU131135:BGU131137 BQQ131135:BQQ131137 CAM131135:CAM131137 CKI131135:CKI131137 CUE131135:CUE131137 DEA131135:DEA131137 DNW131135:DNW131137 DXS131135:DXS131137 EHO131135:EHO131137 ERK131135:ERK131137 FBG131135:FBG131137 FLC131135:FLC131137 FUY131135:FUY131137 GEU131135:GEU131137 GOQ131135:GOQ131137 GYM131135:GYM131137 HII131135:HII131137 HSE131135:HSE131137 ICA131135:ICA131137 ILW131135:ILW131137 IVS131135:IVS131137 JFO131135:JFO131137 JPK131135:JPK131137 JZG131135:JZG131137 KJC131135:KJC131137 KSY131135:KSY131137 LCU131135:LCU131137 LMQ131135:LMQ131137 LWM131135:LWM131137 MGI131135:MGI131137 MQE131135:MQE131137 NAA131135:NAA131137 NJW131135:NJW131137 NTS131135:NTS131137 ODO131135:ODO131137 ONK131135:ONK131137 OXG131135:OXG131137 PHC131135:PHC131137 PQY131135:PQY131137 QAU131135:QAU131137 QKQ131135:QKQ131137 QUM131135:QUM131137 REI131135:REI131137 ROE131135:ROE131137 RYA131135:RYA131137 SHW131135:SHW131137 SRS131135:SRS131137 TBO131135:TBO131137 TLK131135:TLK131137 TVG131135:TVG131137 UFC131135:UFC131137 UOY131135:UOY131137 UYU131135:UYU131137 VIQ131135:VIQ131137 VSM131135:VSM131137 WCI131135:WCI131137 WME131135:WME131137 WWA131135:WWA131137 S196671:S196673 JO196671:JO196673 TK196671:TK196673 ADG196671:ADG196673 ANC196671:ANC196673 AWY196671:AWY196673 BGU196671:BGU196673 BQQ196671:BQQ196673 CAM196671:CAM196673 CKI196671:CKI196673 CUE196671:CUE196673 DEA196671:DEA196673 DNW196671:DNW196673 DXS196671:DXS196673 EHO196671:EHO196673 ERK196671:ERK196673 FBG196671:FBG196673 FLC196671:FLC196673 FUY196671:FUY196673 GEU196671:GEU196673 GOQ196671:GOQ196673 GYM196671:GYM196673 HII196671:HII196673 HSE196671:HSE196673 ICA196671:ICA196673 ILW196671:ILW196673 IVS196671:IVS196673 JFO196671:JFO196673 JPK196671:JPK196673 JZG196671:JZG196673 KJC196671:KJC196673 KSY196671:KSY196673 LCU196671:LCU196673 LMQ196671:LMQ196673 LWM196671:LWM196673 MGI196671:MGI196673 MQE196671:MQE196673 NAA196671:NAA196673 NJW196671:NJW196673 NTS196671:NTS196673 ODO196671:ODO196673 ONK196671:ONK196673 OXG196671:OXG196673 PHC196671:PHC196673 PQY196671:PQY196673 QAU196671:QAU196673 QKQ196671:QKQ196673 QUM196671:QUM196673 REI196671:REI196673 ROE196671:ROE196673 RYA196671:RYA196673 SHW196671:SHW196673 SRS196671:SRS196673 TBO196671:TBO196673 TLK196671:TLK196673 TVG196671:TVG196673 UFC196671:UFC196673 UOY196671:UOY196673 UYU196671:UYU196673 VIQ196671:VIQ196673 VSM196671:VSM196673 WCI196671:WCI196673 WME196671:WME196673 WWA196671:WWA196673 S262207:S262209 JO262207:JO262209 TK262207:TK262209 ADG262207:ADG262209 ANC262207:ANC262209 AWY262207:AWY262209 BGU262207:BGU262209 BQQ262207:BQQ262209 CAM262207:CAM262209 CKI262207:CKI262209 CUE262207:CUE262209 DEA262207:DEA262209 DNW262207:DNW262209 DXS262207:DXS262209 EHO262207:EHO262209 ERK262207:ERK262209 FBG262207:FBG262209 FLC262207:FLC262209 FUY262207:FUY262209 GEU262207:GEU262209 GOQ262207:GOQ262209 GYM262207:GYM262209 HII262207:HII262209 HSE262207:HSE262209 ICA262207:ICA262209 ILW262207:ILW262209 IVS262207:IVS262209 JFO262207:JFO262209 JPK262207:JPK262209 JZG262207:JZG262209 KJC262207:KJC262209 KSY262207:KSY262209 LCU262207:LCU262209 LMQ262207:LMQ262209 LWM262207:LWM262209 MGI262207:MGI262209 MQE262207:MQE262209 NAA262207:NAA262209 NJW262207:NJW262209 NTS262207:NTS262209 ODO262207:ODO262209 ONK262207:ONK262209 OXG262207:OXG262209 PHC262207:PHC262209 PQY262207:PQY262209 QAU262207:QAU262209 QKQ262207:QKQ262209 QUM262207:QUM262209 REI262207:REI262209 ROE262207:ROE262209 RYA262207:RYA262209 SHW262207:SHW262209 SRS262207:SRS262209 TBO262207:TBO262209 TLK262207:TLK262209 TVG262207:TVG262209 UFC262207:UFC262209 UOY262207:UOY262209 UYU262207:UYU262209 VIQ262207:VIQ262209 VSM262207:VSM262209 WCI262207:WCI262209 WME262207:WME262209 WWA262207:WWA262209 S327743:S327745 JO327743:JO327745 TK327743:TK327745 ADG327743:ADG327745 ANC327743:ANC327745 AWY327743:AWY327745 BGU327743:BGU327745 BQQ327743:BQQ327745 CAM327743:CAM327745 CKI327743:CKI327745 CUE327743:CUE327745 DEA327743:DEA327745 DNW327743:DNW327745 DXS327743:DXS327745 EHO327743:EHO327745 ERK327743:ERK327745 FBG327743:FBG327745 FLC327743:FLC327745 FUY327743:FUY327745 GEU327743:GEU327745 GOQ327743:GOQ327745 GYM327743:GYM327745 HII327743:HII327745 HSE327743:HSE327745 ICA327743:ICA327745 ILW327743:ILW327745 IVS327743:IVS327745 JFO327743:JFO327745 JPK327743:JPK327745 JZG327743:JZG327745 KJC327743:KJC327745 KSY327743:KSY327745 LCU327743:LCU327745 LMQ327743:LMQ327745 LWM327743:LWM327745 MGI327743:MGI327745 MQE327743:MQE327745 NAA327743:NAA327745 NJW327743:NJW327745 NTS327743:NTS327745 ODO327743:ODO327745 ONK327743:ONK327745 OXG327743:OXG327745 PHC327743:PHC327745 PQY327743:PQY327745 QAU327743:QAU327745 QKQ327743:QKQ327745 QUM327743:QUM327745 REI327743:REI327745 ROE327743:ROE327745 RYA327743:RYA327745 SHW327743:SHW327745 SRS327743:SRS327745 TBO327743:TBO327745 TLK327743:TLK327745 TVG327743:TVG327745 UFC327743:UFC327745 UOY327743:UOY327745 UYU327743:UYU327745 VIQ327743:VIQ327745 VSM327743:VSM327745 WCI327743:WCI327745 WME327743:WME327745 WWA327743:WWA327745 S393279:S393281 JO393279:JO393281 TK393279:TK393281 ADG393279:ADG393281 ANC393279:ANC393281 AWY393279:AWY393281 BGU393279:BGU393281 BQQ393279:BQQ393281 CAM393279:CAM393281 CKI393279:CKI393281 CUE393279:CUE393281 DEA393279:DEA393281 DNW393279:DNW393281 DXS393279:DXS393281 EHO393279:EHO393281 ERK393279:ERK393281 FBG393279:FBG393281 FLC393279:FLC393281 FUY393279:FUY393281 GEU393279:GEU393281 GOQ393279:GOQ393281 GYM393279:GYM393281 HII393279:HII393281 HSE393279:HSE393281 ICA393279:ICA393281 ILW393279:ILW393281 IVS393279:IVS393281 JFO393279:JFO393281 JPK393279:JPK393281 JZG393279:JZG393281 KJC393279:KJC393281 KSY393279:KSY393281 LCU393279:LCU393281 LMQ393279:LMQ393281 LWM393279:LWM393281 MGI393279:MGI393281 MQE393279:MQE393281 NAA393279:NAA393281 NJW393279:NJW393281 NTS393279:NTS393281 ODO393279:ODO393281 ONK393279:ONK393281 OXG393279:OXG393281 PHC393279:PHC393281 PQY393279:PQY393281 QAU393279:QAU393281 QKQ393279:QKQ393281 QUM393279:QUM393281 REI393279:REI393281 ROE393279:ROE393281 RYA393279:RYA393281 SHW393279:SHW393281 SRS393279:SRS393281 TBO393279:TBO393281 TLK393279:TLK393281 TVG393279:TVG393281 UFC393279:UFC393281 UOY393279:UOY393281 UYU393279:UYU393281 VIQ393279:VIQ393281 VSM393279:VSM393281 WCI393279:WCI393281 WME393279:WME393281 WWA393279:WWA393281 S458815:S458817 JO458815:JO458817 TK458815:TK458817 ADG458815:ADG458817 ANC458815:ANC458817 AWY458815:AWY458817 BGU458815:BGU458817 BQQ458815:BQQ458817 CAM458815:CAM458817 CKI458815:CKI458817 CUE458815:CUE458817 DEA458815:DEA458817 DNW458815:DNW458817 DXS458815:DXS458817 EHO458815:EHO458817 ERK458815:ERK458817 FBG458815:FBG458817 FLC458815:FLC458817 FUY458815:FUY458817 GEU458815:GEU458817 GOQ458815:GOQ458817 GYM458815:GYM458817 HII458815:HII458817 HSE458815:HSE458817 ICA458815:ICA458817 ILW458815:ILW458817 IVS458815:IVS458817 JFO458815:JFO458817 JPK458815:JPK458817 JZG458815:JZG458817 KJC458815:KJC458817 KSY458815:KSY458817 LCU458815:LCU458817 LMQ458815:LMQ458817 LWM458815:LWM458817 MGI458815:MGI458817 MQE458815:MQE458817 NAA458815:NAA458817 NJW458815:NJW458817 NTS458815:NTS458817 ODO458815:ODO458817 ONK458815:ONK458817 OXG458815:OXG458817 PHC458815:PHC458817 PQY458815:PQY458817 QAU458815:QAU458817 QKQ458815:QKQ458817 QUM458815:QUM458817 REI458815:REI458817 ROE458815:ROE458817 RYA458815:RYA458817 SHW458815:SHW458817 SRS458815:SRS458817 TBO458815:TBO458817 TLK458815:TLK458817 TVG458815:TVG458817 UFC458815:UFC458817 UOY458815:UOY458817 UYU458815:UYU458817 VIQ458815:VIQ458817 VSM458815:VSM458817 WCI458815:WCI458817 WME458815:WME458817 WWA458815:WWA458817 S524351:S524353 JO524351:JO524353 TK524351:TK524353 ADG524351:ADG524353 ANC524351:ANC524353 AWY524351:AWY524353 BGU524351:BGU524353 BQQ524351:BQQ524353 CAM524351:CAM524353 CKI524351:CKI524353 CUE524351:CUE524353 DEA524351:DEA524353 DNW524351:DNW524353 DXS524351:DXS524353 EHO524351:EHO524353 ERK524351:ERK524353 FBG524351:FBG524353 FLC524351:FLC524353 FUY524351:FUY524353 GEU524351:GEU524353 GOQ524351:GOQ524353 GYM524351:GYM524353 HII524351:HII524353 HSE524351:HSE524353 ICA524351:ICA524353 ILW524351:ILW524353 IVS524351:IVS524353 JFO524351:JFO524353 JPK524351:JPK524353 JZG524351:JZG524353 KJC524351:KJC524353 KSY524351:KSY524353 LCU524351:LCU524353 LMQ524351:LMQ524353 LWM524351:LWM524353 MGI524351:MGI524353 MQE524351:MQE524353 NAA524351:NAA524353 NJW524351:NJW524353 NTS524351:NTS524353 ODO524351:ODO524353 ONK524351:ONK524353 OXG524351:OXG524353 PHC524351:PHC524353 PQY524351:PQY524353 QAU524351:QAU524353 QKQ524351:QKQ524353 QUM524351:QUM524353 REI524351:REI524353 ROE524351:ROE524353 RYA524351:RYA524353 SHW524351:SHW524353 SRS524351:SRS524353 TBO524351:TBO524353 TLK524351:TLK524353 TVG524351:TVG524353 UFC524351:UFC524353 UOY524351:UOY524353 UYU524351:UYU524353 VIQ524351:VIQ524353 VSM524351:VSM524353 WCI524351:WCI524353 WME524351:WME524353 WWA524351:WWA524353 S589887:S589889 JO589887:JO589889 TK589887:TK589889 ADG589887:ADG589889 ANC589887:ANC589889 AWY589887:AWY589889 BGU589887:BGU589889 BQQ589887:BQQ589889 CAM589887:CAM589889 CKI589887:CKI589889 CUE589887:CUE589889 DEA589887:DEA589889 DNW589887:DNW589889 DXS589887:DXS589889 EHO589887:EHO589889 ERK589887:ERK589889 FBG589887:FBG589889 FLC589887:FLC589889 FUY589887:FUY589889 GEU589887:GEU589889 GOQ589887:GOQ589889 GYM589887:GYM589889 HII589887:HII589889 HSE589887:HSE589889 ICA589887:ICA589889 ILW589887:ILW589889 IVS589887:IVS589889 JFO589887:JFO589889 JPK589887:JPK589889 JZG589887:JZG589889 KJC589887:KJC589889 KSY589887:KSY589889 LCU589887:LCU589889 LMQ589887:LMQ589889 LWM589887:LWM589889 MGI589887:MGI589889 MQE589887:MQE589889 NAA589887:NAA589889 NJW589887:NJW589889 NTS589887:NTS589889 ODO589887:ODO589889 ONK589887:ONK589889 OXG589887:OXG589889 PHC589887:PHC589889 PQY589887:PQY589889 QAU589887:QAU589889 QKQ589887:QKQ589889 QUM589887:QUM589889 REI589887:REI589889 ROE589887:ROE589889 RYA589887:RYA589889 SHW589887:SHW589889 SRS589887:SRS589889 TBO589887:TBO589889 TLK589887:TLK589889 TVG589887:TVG589889 UFC589887:UFC589889 UOY589887:UOY589889 UYU589887:UYU589889 VIQ589887:VIQ589889 VSM589887:VSM589889 WCI589887:WCI589889 WME589887:WME589889 WWA589887:WWA589889 S655423:S655425 JO655423:JO655425 TK655423:TK655425 ADG655423:ADG655425 ANC655423:ANC655425 AWY655423:AWY655425 BGU655423:BGU655425 BQQ655423:BQQ655425 CAM655423:CAM655425 CKI655423:CKI655425 CUE655423:CUE655425 DEA655423:DEA655425 DNW655423:DNW655425 DXS655423:DXS655425 EHO655423:EHO655425 ERK655423:ERK655425 FBG655423:FBG655425 FLC655423:FLC655425 FUY655423:FUY655425 GEU655423:GEU655425 GOQ655423:GOQ655425 GYM655423:GYM655425 HII655423:HII655425 HSE655423:HSE655425 ICA655423:ICA655425 ILW655423:ILW655425 IVS655423:IVS655425 JFO655423:JFO655425 JPK655423:JPK655425 JZG655423:JZG655425 KJC655423:KJC655425 KSY655423:KSY655425 LCU655423:LCU655425 LMQ655423:LMQ655425 LWM655423:LWM655425 MGI655423:MGI655425 MQE655423:MQE655425 NAA655423:NAA655425 NJW655423:NJW655425 NTS655423:NTS655425 ODO655423:ODO655425 ONK655423:ONK655425 OXG655423:OXG655425 PHC655423:PHC655425 PQY655423:PQY655425 QAU655423:QAU655425 QKQ655423:QKQ655425 QUM655423:QUM655425 REI655423:REI655425 ROE655423:ROE655425 RYA655423:RYA655425 SHW655423:SHW655425 SRS655423:SRS655425 TBO655423:TBO655425 TLK655423:TLK655425 TVG655423:TVG655425 UFC655423:UFC655425 UOY655423:UOY655425 UYU655423:UYU655425 VIQ655423:VIQ655425 VSM655423:VSM655425 WCI655423:WCI655425 WME655423:WME655425 WWA655423:WWA655425 S720959:S720961 JO720959:JO720961 TK720959:TK720961 ADG720959:ADG720961 ANC720959:ANC720961 AWY720959:AWY720961 BGU720959:BGU720961 BQQ720959:BQQ720961 CAM720959:CAM720961 CKI720959:CKI720961 CUE720959:CUE720961 DEA720959:DEA720961 DNW720959:DNW720961 DXS720959:DXS720961 EHO720959:EHO720961 ERK720959:ERK720961 FBG720959:FBG720961 FLC720959:FLC720961 FUY720959:FUY720961 GEU720959:GEU720961 GOQ720959:GOQ720961 GYM720959:GYM720961 HII720959:HII720961 HSE720959:HSE720961 ICA720959:ICA720961 ILW720959:ILW720961 IVS720959:IVS720961 JFO720959:JFO720961 JPK720959:JPK720961 JZG720959:JZG720961 KJC720959:KJC720961 KSY720959:KSY720961 LCU720959:LCU720961 LMQ720959:LMQ720961 LWM720959:LWM720961 MGI720959:MGI720961 MQE720959:MQE720961 NAA720959:NAA720961 NJW720959:NJW720961 NTS720959:NTS720961 ODO720959:ODO720961 ONK720959:ONK720961 OXG720959:OXG720961 PHC720959:PHC720961 PQY720959:PQY720961 QAU720959:QAU720961 QKQ720959:QKQ720961 QUM720959:QUM720961 REI720959:REI720961 ROE720959:ROE720961 RYA720959:RYA720961 SHW720959:SHW720961 SRS720959:SRS720961 TBO720959:TBO720961 TLK720959:TLK720961 TVG720959:TVG720961 UFC720959:UFC720961 UOY720959:UOY720961 UYU720959:UYU720961 VIQ720959:VIQ720961 VSM720959:VSM720961 WCI720959:WCI720961 WME720959:WME720961 WWA720959:WWA720961 S786495:S786497 JO786495:JO786497 TK786495:TK786497 ADG786495:ADG786497 ANC786495:ANC786497 AWY786495:AWY786497 BGU786495:BGU786497 BQQ786495:BQQ786497 CAM786495:CAM786497 CKI786495:CKI786497 CUE786495:CUE786497 DEA786495:DEA786497 DNW786495:DNW786497 DXS786495:DXS786497 EHO786495:EHO786497 ERK786495:ERK786497 FBG786495:FBG786497 FLC786495:FLC786497 FUY786495:FUY786497 GEU786495:GEU786497 GOQ786495:GOQ786497 GYM786495:GYM786497 HII786495:HII786497 HSE786495:HSE786497 ICA786495:ICA786497 ILW786495:ILW786497 IVS786495:IVS786497 JFO786495:JFO786497 JPK786495:JPK786497 JZG786495:JZG786497 KJC786495:KJC786497 KSY786495:KSY786497 LCU786495:LCU786497 LMQ786495:LMQ786497 LWM786495:LWM786497 MGI786495:MGI786497 MQE786495:MQE786497 NAA786495:NAA786497 NJW786495:NJW786497 NTS786495:NTS786497 ODO786495:ODO786497 ONK786495:ONK786497 OXG786495:OXG786497 PHC786495:PHC786497 PQY786495:PQY786497 QAU786495:QAU786497 QKQ786495:QKQ786497 QUM786495:QUM786497 REI786495:REI786497 ROE786495:ROE786497 RYA786495:RYA786497 SHW786495:SHW786497 SRS786495:SRS786497 TBO786495:TBO786497 TLK786495:TLK786497 TVG786495:TVG786497 UFC786495:UFC786497 UOY786495:UOY786497 UYU786495:UYU786497 VIQ786495:VIQ786497 VSM786495:VSM786497 WCI786495:WCI786497 WME786495:WME786497 WWA786495:WWA786497 S852031:S852033 JO852031:JO852033 TK852031:TK852033 ADG852031:ADG852033 ANC852031:ANC852033 AWY852031:AWY852033 BGU852031:BGU852033 BQQ852031:BQQ852033 CAM852031:CAM852033 CKI852031:CKI852033 CUE852031:CUE852033 DEA852031:DEA852033 DNW852031:DNW852033 DXS852031:DXS852033 EHO852031:EHO852033 ERK852031:ERK852033 FBG852031:FBG852033 FLC852031:FLC852033 FUY852031:FUY852033 GEU852031:GEU852033 GOQ852031:GOQ852033 GYM852031:GYM852033 HII852031:HII852033 HSE852031:HSE852033 ICA852031:ICA852033 ILW852031:ILW852033 IVS852031:IVS852033 JFO852031:JFO852033 JPK852031:JPK852033 JZG852031:JZG852033 KJC852031:KJC852033 KSY852031:KSY852033 LCU852031:LCU852033 LMQ852031:LMQ852033 LWM852031:LWM852033 MGI852031:MGI852033 MQE852031:MQE852033 NAA852031:NAA852033 NJW852031:NJW852033 NTS852031:NTS852033 ODO852031:ODO852033 ONK852031:ONK852033 OXG852031:OXG852033 PHC852031:PHC852033 PQY852031:PQY852033 QAU852031:QAU852033 QKQ852031:QKQ852033 QUM852031:QUM852033 REI852031:REI852033 ROE852031:ROE852033 RYA852031:RYA852033 SHW852031:SHW852033 SRS852031:SRS852033 TBO852031:TBO852033 TLK852031:TLK852033 TVG852031:TVG852033 UFC852031:UFC852033 UOY852031:UOY852033 UYU852031:UYU852033 VIQ852031:VIQ852033 VSM852031:VSM852033 WCI852031:WCI852033 WME852031:WME852033 WWA852031:WWA852033 S917567:S917569 JO917567:JO917569 TK917567:TK917569 ADG917567:ADG917569 ANC917567:ANC917569 AWY917567:AWY917569 BGU917567:BGU917569 BQQ917567:BQQ917569 CAM917567:CAM917569 CKI917567:CKI917569 CUE917567:CUE917569 DEA917567:DEA917569 DNW917567:DNW917569 DXS917567:DXS917569 EHO917567:EHO917569 ERK917567:ERK917569 FBG917567:FBG917569 FLC917567:FLC917569 FUY917567:FUY917569 GEU917567:GEU917569 GOQ917567:GOQ917569 GYM917567:GYM917569 HII917567:HII917569 HSE917567:HSE917569 ICA917567:ICA917569 ILW917567:ILW917569 IVS917567:IVS917569 JFO917567:JFO917569 JPK917567:JPK917569 JZG917567:JZG917569 KJC917567:KJC917569 KSY917567:KSY917569 LCU917567:LCU917569 LMQ917567:LMQ917569 LWM917567:LWM917569 MGI917567:MGI917569 MQE917567:MQE917569 NAA917567:NAA917569 NJW917567:NJW917569 NTS917567:NTS917569 ODO917567:ODO917569 ONK917567:ONK917569 OXG917567:OXG917569 PHC917567:PHC917569 PQY917567:PQY917569 QAU917567:QAU917569 QKQ917567:QKQ917569 QUM917567:QUM917569 REI917567:REI917569 ROE917567:ROE917569 RYA917567:RYA917569 SHW917567:SHW917569 SRS917567:SRS917569 TBO917567:TBO917569 TLK917567:TLK917569 TVG917567:TVG917569 UFC917567:UFC917569 UOY917567:UOY917569 UYU917567:UYU917569 VIQ917567:VIQ917569 VSM917567:VSM917569 WCI917567:WCI917569 WME917567:WME917569 WWA917567:WWA917569 S983103:S983105 JO983103:JO983105 TK983103:TK983105 ADG983103:ADG983105 ANC983103:ANC983105 AWY983103:AWY983105 BGU983103:BGU983105 BQQ983103:BQQ983105 CAM983103:CAM983105 CKI983103:CKI983105 CUE983103:CUE983105 DEA983103:DEA983105 DNW983103:DNW983105 DXS983103:DXS983105 EHO983103:EHO983105 ERK983103:ERK983105 FBG983103:FBG983105 FLC983103:FLC983105 FUY983103:FUY983105 GEU983103:GEU983105 GOQ983103:GOQ983105 GYM983103:GYM983105 HII983103:HII983105 HSE983103:HSE983105 ICA983103:ICA983105 ILW983103:ILW983105 IVS983103:IVS983105 JFO983103:JFO983105 JPK983103:JPK983105 JZG983103:JZG983105 KJC983103:KJC983105 KSY983103:KSY983105 LCU983103:LCU983105 LMQ983103:LMQ983105 LWM983103:LWM983105 MGI983103:MGI983105 MQE983103:MQE983105 NAA983103:NAA983105 NJW983103:NJW983105 NTS983103:NTS983105 ODO983103:ODO983105 ONK983103:ONK983105 OXG983103:OXG983105 PHC983103:PHC983105 PQY983103:PQY983105 QAU983103:QAU983105 QKQ983103:QKQ983105 QUM983103:QUM983105 REI983103:REI983105 ROE983103:ROE983105 RYA983103:RYA983105 SHW983103:SHW983105 SRS983103:SRS983105 TBO983103:TBO983105 TLK983103:TLK983105 TVG983103:TVG983105 UFC983103:UFC983105 UOY983103:UOY983105 UYU983103:UYU983105 VIQ983103:VIQ983105 VSM983103:VSM983105 WCI983103:WCI983105 WME983103:WME983105 WWA983103:WWA983105 W60:X60 JS60:JT60 TO60:TP60 ADK60:ADL60 ANG60:ANH60 AXC60:AXD60 BGY60:BGZ60 BQU60:BQV60 CAQ60:CAR60 CKM60:CKN60 CUI60:CUJ60 DEE60:DEF60 DOA60:DOB60 DXW60:DXX60 EHS60:EHT60 ERO60:ERP60 FBK60:FBL60 FLG60:FLH60 FVC60:FVD60 GEY60:GEZ60 GOU60:GOV60 GYQ60:GYR60 HIM60:HIN60 HSI60:HSJ60 ICE60:ICF60 IMA60:IMB60 IVW60:IVX60 JFS60:JFT60 JPO60:JPP60 JZK60:JZL60 KJG60:KJH60 KTC60:KTD60 LCY60:LCZ60 LMU60:LMV60 LWQ60:LWR60 MGM60:MGN60 MQI60:MQJ60 NAE60:NAF60 NKA60:NKB60 NTW60:NTX60 ODS60:ODT60 ONO60:ONP60 OXK60:OXL60 PHG60:PHH60 PRC60:PRD60 QAY60:QAZ60 QKU60:QKV60 QUQ60:QUR60 REM60:REN60 ROI60:ROJ60 RYE60:RYF60 SIA60:SIB60 SRW60:SRX60 TBS60:TBT60 TLO60:TLP60 TVK60:TVL60 UFG60:UFH60 UPC60:UPD60 UYY60:UYZ60 VIU60:VIV60 VSQ60:VSR60 WCM60:WCN60 WMI60:WMJ60 WWE60:WWF60 W65596:X65596 JS65596:JT65596 TO65596:TP65596 ADK65596:ADL65596 ANG65596:ANH65596 AXC65596:AXD65596 BGY65596:BGZ65596 BQU65596:BQV65596 CAQ65596:CAR65596 CKM65596:CKN65596 CUI65596:CUJ65596 DEE65596:DEF65596 DOA65596:DOB65596 DXW65596:DXX65596 EHS65596:EHT65596 ERO65596:ERP65596 FBK65596:FBL65596 FLG65596:FLH65596 FVC65596:FVD65596 GEY65596:GEZ65596 GOU65596:GOV65596 GYQ65596:GYR65596 HIM65596:HIN65596 HSI65596:HSJ65596 ICE65596:ICF65596 IMA65596:IMB65596 IVW65596:IVX65596 JFS65596:JFT65596 JPO65596:JPP65596 JZK65596:JZL65596 KJG65596:KJH65596 KTC65596:KTD65596 LCY65596:LCZ65596 LMU65596:LMV65596 LWQ65596:LWR65596 MGM65596:MGN65596 MQI65596:MQJ65596 NAE65596:NAF65596 NKA65596:NKB65596 NTW65596:NTX65596 ODS65596:ODT65596 ONO65596:ONP65596 OXK65596:OXL65596 PHG65596:PHH65596 PRC65596:PRD65596 QAY65596:QAZ65596 QKU65596:QKV65596 QUQ65596:QUR65596 REM65596:REN65596 ROI65596:ROJ65596 RYE65596:RYF65596 SIA65596:SIB65596 SRW65596:SRX65596 TBS65596:TBT65596 TLO65596:TLP65596 TVK65596:TVL65596 UFG65596:UFH65596 UPC65596:UPD65596 UYY65596:UYZ65596 VIU65596:VIV65596 VSQ65596:VSR65596 WCM65596:WCN65596 WMI65596:WMJ65596 WWE65596:WWF65596 W131132:X131132 JS131132:JT131132 TO131132:TP131132 ADK131132:ADL131132 ANG131132:ANH131132 AXC131132:AXD131132 BGY131132:BGZ131132 BQU131132:BQV131132 CAQ131132:CAR131132 CKM131132:CKN131132 CUI131132:CUJ131132 DEE131132:DEF131132 DOA131132:DOB131132 DXW131132:DXX131132 EHS131132:EHT131132 ERO131132:ERP131132 FBK131132:FBL131132 FLG131132:FLH131132 FVC131132:FVD131132 GEY131132:GEZ131132 GOU131132:GOV131132 GYQ131132:GYR131132 HIM131132:HIN131132 HSI131132:HSJ131132 ICE131132:ICF131132 IMA131132:IMB131132 IVW131132:IVX131132 JFS131132:JFT131132 JPO131132:JPP131132 JZK131132:JZL131132 KJG131132:KJH131132 KTC131132:KTD131132 LCY131132:LCZ131132 LMU131132:LMV131132 LWQ131132:LWR131132 MGM131132:MGN131132 MQI131132:MQJ131132 NAE131132:NAF131132 NKA131132:NKB131132 NTW131132:NTX131132 ODS131132:ODT131132 ONO131132:ONP131132 OXK131132:OXL131132 PHG131132:PHH131132 PRC131132:PRD131132 QAY131132:QAZ131132 QKU131132:QKV131132 QUQ131132:QUR131132 REM131132:REN131132 ROI131132:ROJ131132 RYE131132:RYF131132 SIA131132:SIB131132 SRW131132:SRX131132 TBS131132:TBT131132 TLO131132:TLP131132 TVK131132:TVL131132 UFG131132:UFH131132 UPC131132:UPD131132 UYY131132:UYZ131132 VIU131132:VIV131132 VSQ131132:VSR131132 WCM131132:WCN131132 WMI131132:WMJ131132 WWE131132:WWF131132 W196668:X196668 JS196668:JT196668 TO196668:TP196668 ADK196668:ADL196668 ANG196668:ANH196668 AXC196668:AXD196668 BGY196668:BGZ196668 BQU196668:BQV196668 CAQ196668:CAR196668 CKM196668:CKN196668 CUI196668:CUJ196668 DEE196668:DEF196668 DOA196668:DOB196668 DXW196668:DXX196668 EHS196668:EHT196668 ERO196668:ERP196668 FBK196668:FBL196668 FLG196668:FLH196668 FVC196668:FVD196668 GEY196668:GEZ196668 GOU196668:GOV196668 GYQ196668:GYR196668 HIM196668:HIN196668 HSI196668:HSJ196668 ICE196668:ICF196668 IMA196668:IMB196668 IVW196668:IVX196668 JFS196668:JFT196668 JPO196668:JPP196668 JZK196668:JZL196668 KJG196668:KJH196668 KTC196668:KTD196668 LCY196668:LCZ196668 LMU196668:LMV196668 LWQ196668:LWR196668 MGM196668:MGN196668 MQI196668:MQJ196668 NAE196668:NAF196668 NKA196668:NKB196668 NTW196668:NTX196668 ODS196668:ODT196668 ONO196668:ONP196668 OXK196668:OXL196668 PHG196668:PHH196668 PRC196668:PRD196668 QAY196668:QAZ196668 QKU196668:QKV196668 QUQ196668:QUR196668 REM196668:REN196668 ROI196668:ROJ196668 RYE196668:RYF196668 SIA196668:SIB196668 SRW196668:SRX196668 TBS196668:TBT196668 TLO196668:TLP196668 TVK196668:TVL196668 UFG196668:UFH196668 UPC196668:UPD196668 UYY196668:UYZ196668 VIU196668:VIV196668 VSQ196668:VSR196668 WCM196668:WCN196668 WMI196668:WMJ196668 WWE196668:WWF196668 W262204:X262204 JS262204:JT262204 TO262204:TP262204 ADK262204:ADL262204 ANG262204:ANH262204 AXC262204:AXD262204 BGY262204:BGZ262204 BQU262204:BQV262204 CAQ262204:CAR262204 CKM262204:CKN262204 CUI262204:CUJ262204 DEE262204:DEF262204 DOA262204:DOB262204 DXW262204:DXX262204 EHS262204:EHT262204 ERO262204:ERP262204 FBK262204:FBL262204 FLG262204:FLH262204 FVC262204:FVD262204 GEY262204:GEZ262204 GOU262204:GOV262204 GYQ262204:GYR262204 HIM262204:HIN262204 HSI262204:HSJ262204 ICE262204:ICF262204 IMA262204:IMB262204 IVW262204:IVX262204 JFS262204:JFT262204 JPO262204:JPP262204 JZK262204:JZL262204 KJG262204:KJH262204 KTC262204:KTD262204 LCY262204:LCZ262204 LMU262204:LMV262204 LWQ262204:LWR262204 MGM262204:MGN262204 MQI262204:MQJ262204 NAE262204:NAF262204 NKA262204:NKB262204 NTW262204:NTX262204 ODS262204:ODT262204 ONO262204:ONP262204 OXK262204:OXL262204 PHG262204:PHH262204 PRC262204:PRD262204 QAY262204:QAZ262204 QKU262204:QKV262204 QUQ262204:QUR262204 REM262204:REN262204 ROI262204:ROJ262204 RYE262204:RYF262204 SIA262204:SIB262204 SRW262204:SRX262204 TBS262204:TBT262204 TLO262204:TLP262204 TVK262204:TVL262204 UFG262204:UFH262204 UPC262204:UPD262204 UYY262204:UYZ262204 VIU262204:VIV262204 VSQ262204:VSR262204 WCM262204:WCN262204 WMI262204:WMJ262204 WWE262204:WWF262204 W327740:X327740 JS327740:JT327740 TO327740:TP327740 ADK327740:ADL327740 ANG327740:ANH327740 AXC327740:AXD327740 BGY327740:BGZ327740 BQU327740:BQV327740 CAQ327740:CAR327740 CKM327740:CKN327740 CUI327740:CUJ327740 DEE327740:DEF327740 DOA327740:DOB327740 DXW327740:DXX327740 EHS327740:EHT327740 ERO327740:ERP327740 FBK327740:FBL327740 FLG327740:FLH327740 FVC327740:FVD327740 GEY327740:GEZ327740 GOU327740:GOV327740 GYQ327740:GYR327740 HIM327740:HIN327740 HSI327740:HSJ327740 ICE327740:ICF327740 IMA327740:IMB327740 IVW327740:IVX327740 JFS327740:JFT327740 JPO327740:JPP327740 JZK327740:JZL327740 KJG327740:KJH327740 KTC327740:KTD327740 LCY327740:LCZ327740 LMU327740:LMV327740 LWQ327740:LWR327740 MGM327740:MGN327740 MQI327740:MQJ327740 NAE327740:NAF327740 NKA327740:NKB327740 NTW327740:NTX327740 ODS327740:ODT327740 ONO327740:ONP327740 OXK327740:OXL327740 PHG327740:PHH327740 PRC327740:PRD327740 QAY327740:QAZ327740 QKU327740:QKV327740 QUQ327740:QUR327740 REM327740:REN327740 ROI327740:ROJ327740 RYE327740:RYF327740 SIA327740:SIB327740 SRW327740:SRX327740 TBS327740:TBT327740 TLO327740:TLP327740 TVK327740:TVL327740 UFG327740:UFH327740 UPC327740:UPD327740 UYY327740:UYZ327740 VIU327740:VIV327740 VSQ327740:VSR327740 WCM327740:WCN327740 WMI327740:WMJ327740 WWE327740:WWF327740 W393276:X393276 JS393276:JT393276 TO393276:TP393276 ADK393276:ADL393276 ANG393276:ANH393276 AXC393276:AXD393276 BGY393276:BGZ393276 BQU393276:BQV393276 CAQ393276:CAR393276 CKM393276:CKN393276 CUI393276:CUJ393276 DEE393276:DEF393276 DOA393276:DOB393276 DXW393276:DXX393276 EHS393276:EHT393276 ERO393276:ERP393276 FBK393276:FBL393276 FLG393276:FLH393276 FVC393276:FVD393276 GEY393276:GEZ393276 GOU393276:GOV393276 GYQ393276:GYR393276 HIM393276:HIN393276 HSI393276:HSJ393276 ICE393276:ICF393276 IMA393276:IMB393276 IVW393276:IVX393276 JFS393276:JFT393276 JPO393276:JPP393276 JZK393276:JZL393276 KJG393276:KJH393276 KTC393276:KTD393276 LCY393276:LCZ393276 LMU393276:LMV393276 LWQ393276:LWR393276 MGM393276:MGN393276 MQI393276:MQJ393276 NAE393276:NAF393276 NKA393276:NKB393276 NTW393276:NTX393276 ODS393276:ODT393276 ONO393276:ONP393276 OXK393276:OXL393276 PHG393276:PHH393276 PRC393276:PRD393276 QAY393276:QAZ393276 QKU393276:QKV393276 QUQ393276:QUR393276 REM393276:REN393276 ROI393276:ROJ393276 RYE393276:RYF393276 SIA393276:SIB393276 SRW393276:SRX393276 TBS393276:TBT393276 TLO393276:TLP393276 TVK393276:TVL393276 UFG393276:UFH393276 UPC393276:UPD393276 UYY393276:UYZ393276 VIU393276:VIV393276 VSQ393276:VSR393276 WCM393276:WCN393276 WMI393276:WMJ393276 WWE393276:WWF393276 W458812:X458812 JS458812:JT458812 TO458812:TP458812 ADK458812:ADL458812 ANG458812:ANH458812 AXC458812:AXD458812 BGY458812:BGZ458812 BQU458812:BQV458812 CAQ458812:CAR458812 CKM458812:CKN458812 CUI458812:CUJ458812 DEE458812:DEF458812 DOA458812:DOB458812 DXW458812:DXX458812 EHS458812:EHT458812 ERO458812:ERP458812 FBK458812:FBL458812 FLG458812:FLH458812 FVC458812:FVD458812 GEY458812:GEZ458812 GOU458812:GOV458812 GYQ458812:GYR458812 HIM458812:HIN458812 HSI458812:HSJ458812 ICE458812:ICF458812 IMA458812:IMB458812 IVW458812:IVX458812 JFS458812:JFT458812 JPO458812:JPP458812 JZK458812:JZL458812 KJG458812:KJH458812 KTC458812:KTD458812 LCY458812:LCZ458812 LMU458812:LMV458812 LWQ458812:LWR458812 MGM458812:MGN458812 MQI458812:MQJ458812 NAE458812:NAF458812 NKA458812:NKB458812 NTW458812:NTX458812 ODS458812:ODT458812 ONO458812:ONP458812 OXK458812:OXL458812 PHG458812:PHH458812 PRC458812:PRD458812 QAY458812:QAZ458812 QKU458812:QKV458812 QUQ458812:QUR458812 REM458812:REN458812 ROI458812:ROJ458812 RYE458812:RYF458812 SIA458812:SIB458812 SRW458812:SRX458812 TBS458812:TBT458812 TLO458812:TLP458812 TVK458812:TVL458812 UFG458812:UFH458812 UPC458812:UPD458812 UYY458812:UYZ458812 VIU458812:VIV458812 VSQ458812:VSR458812 WCM458812:WCN458812 WMI458812:WMJ458812 WWE458812:WWF458812 W524348:X524348 JS524348:JT524348 TO524348:TP524348 ADK524348:ADL524348 ANG524348:ANH524348 AXC524348:AXD524348 BGY524348:BGZ524348 BQU524348:BQV524348 CAQ524348:CAR524348 CKM524348:CKN524348 CUI524348:CUJ524348 DEE524348:DEF524348 DOA524348:DOB524348 DXW524348:DXX524348 EHS524348:EHT524348 ERO524348:ERP524348 FBK524348:FBL524348 FLG524348:FLH524348 FVC524348:FVD524348 GEY524348:GEZ524348 GOU524348:GOV524348 GYQ524348:GYR524348 HIM524348:HIN524348 HSI524348:HSJ524348 ICE524348:ICF524348 IMA524348:IMB524348 IVW524348:IVX524348 JFS524348:JFT524348 JPO524348:JPP524348 JZK524348:JZL524348 KJG524348:KJH524348 KTC524348:KTD524348 LCY524348:LCZ524348 LMU524348:LMV524348 LWQ524348:LWR524348 MGM524348:MGN524348 MQI524348:MQJ524348 NAE524348:NAF524348 NKA524348:NKB524348 NTW524348:NTX524348 ODS524348:ODT524348 ONO524348:ONP524348 OXK524348:OXL524348 PHG524348:PHH524348 PRC524348:PRD524348 QAY524348:QAZ524348 QKU524348:QKV524348 QUQ524348:QUR524348 REM524348:REN524348 ROI524348:ROJ524348 RYE524348:RYF524348 SIA524348:SIB524348 SRW524348:SRX524348 TBS524348:TBT524348 TLO524348:TLP524348 TVK524348:TVL524348 UFG524348:UFH524348 UPC524348:UPD524348 UYY524348:UYZ524348 VIU524348:VIV524348 VSQ524348:VSR524348 WCM524348:WCN524348 WMI524348:WMJ524348 WWE524348:WWF524348 W589884:X589884 JS589884:JT589884 TO589884:TP589884 ADK589884:ADL589884 ANG589884:ANH589884 AXC589884:AXD589884 BGY589884:BGZ589884 BQU589884:BQV589884 CAQ589884:CAR589884 CKM589884:CKN589884 CUI589884:CUJ589884 DEE589884:DEF589884 DOA589884:DOB589884 DXW589884:DXX589884 EHS589884:EHT589884 ERO589884:ERP589884 FBK589884:FBL589884 FLG589884:FLH589884 FVC589884:FVD589884 GEY589884:GEZ589884 GOU589884:GOV589884 GYQ589884:GYR589884 HIM589884:HIN589884 HSI589884:HSJ589884 ICE589884:ICF589884 IMA589884:IMB589884 IVW589884:IVX589884 JFS589884:JFT589884 JPO589884:JPP589884 JZK589884:JZL589884 KJG589884:KJH589884 KTC589884:KTD589884 LCY589884:LCZ589884 LMU589884:LMV589884 LWQ589884:LWR589884 MGM589884:MGN589884 MQI589884:MQJ589884 NAE589884:NAF589884 NKA589884:NKB589884 NTW589884:NTX589884 ODS589884:ODT589884 ONO589884:ONP589884 OXK589884:OXL589884 PHG589884:PHH589884 PRC589884:PRD589884 QAY589884:QAZ589884 QKU589884:QKV589884 QUQ589884:QUR589884 REM589884:REN589884 ROI589884:ROJ589884 RYE589884:RYF589884 SIA589884:SIB589884 SRW589884:SRX589884 TBS589884:TBT589884 TLO589884:TLP589884 TVK589884:TVL589884 UFG589884:UFH589884 UPC589884:UPD589884 UYY589884:UYZ589884 VIU589884:VIV589884 VSQ589884:VSR589884 WCM589884:WCN589884 WMI589884:WMJ589884 WWE589884:WWF589884 W655420:X655420 JS655420:JT655420 TO655420:TP655420 ADK655420:ADL655420 ANG655420:ANH655420 AXC655420:AXD655420 BGY655420:BGZ655420 BQU655420:BQV655420 CAQ655420:CAR655420 CKM655420:CKN655420 CUI655420:CUJ655420 DEE655420:DEF655420 DOA655420:DOB655420 DXW655420:DXX655420 EHS655420:EHT655420 ERO655420:ERP655420 FBK655420:FBL655420 FLG655420:FLH655420 FVC655420:FVD655420 GEY655420:GEZ655420 GOU655420:GOV655420 GYQ655420:GYR655420 HIM655420:HIN655420 HSI655420:HSJ655420 ICE655420:ICF655420 IMA655420:IMB655420 IVW655420:IVX655420 JFS655420:JFT655420 JPO655420:JPP655420 JZK655420:JZL655420 KJG655420:KJH655420 KTC655420:KTD655420 LCY655420:LCZ655420 LMU655420:LMV655420 LWQ655420:LWR655420 MGM655420:MGN655420 MQI655420:MQJ655420 NAE655420:NAF655420 NKA655420:NKB655420 NTW655420:NTX655420 ODS655420:ODT655420 ONO655420:ONP655420 OXK655420:OXL655420 PHG655420:PHH655420 PRC655420:PRD655420 QAY655420:QAZ655420 QKU655420:QKV655420 QUQ655420:QUR655420 REM655420:REN655420 ROI655420:ROJ655420 RYE655420:RYF655420 SIA655420:SIB655420 SRW655420:SRX655420 TBS655420:TBT655420 TLO655420:TLP655420 TVK655420:TVL655420 UFG655420:UFH655420 UPC655420:UPD655420 UYY655420:UYZ655420 VIU655420:VIV655420 VSQ655420:VSR655420 WCM655420:WCN655420 WMI655420:WMJ655420 WWE655420:WWF655420 W720956:X720956 JS720956:JT720956 TO720956:TP720956 ADK720956:ADL720956 ANG720956:ANH720956 AXC720956:AXD720956 BGY720956:BGZ720956 BQU720956:BQV720956 CAQ720956:CAR720956 CKM720956:CKN720956 CUI720956:CUJ720956 DEE720956:DEF720956 DOA720956:DOB720956 DXW720956:DXX720956 EHS720956:EHT720956 ERO720956:ERP720956 FBK720956:FBL720956 FLG720956:FLH720956 FVC720956:FVD720956 GEY720956:GEZ720956 GOU720956:GOV720956 GYQ720956:GYR720956 HIM720956:HIN720956 HSI720956:HSJ720956 ICE720956:ICF720956 IMA720956:IMB720956 IVW720956:IVX720956 JFS720956:JFT720956 JPO720956:JPP720956 JZK720956:JZL720956 KJG720956:KJH720956 KTC720956:KTD720956 LCY720956:LCZ720956 LMU720956:LMV720956 LWQ720956:LWR720956 MGM720956:MGN720956 MQI720956:MQJ720956 NAE720956:NAF720956 NKA720956:NKB720956 NTW720956:NTX720956 ODS720956:ODT720956 ONO720956:ONP720956 OXK720956:OXL720956 PHG720956:PHH720956 PRC720956:PRD720956 QAY720956:QAZ720956 QKU720956:QKV720956 QUQ720956:QUR720956 REM720956:REN720956 ROI720956:ROJ720956 RYE720956:RYF720956 SIA720956:SIB720956 SRW720956:SRX720956 TBS720956:TBT720956 TLO720956:TLP720956 TVK720956:TVL720956 UFG720956:UFH720956 UPC720956:UPD720956 UYY720956:UYZ720956 VIU720956:VIV720956 VSQ720956:VSR720956 WCM720956:WCN720956 WMI720956:WMJ720956 WWE720956:WWF720956 W786492:X786492 JS786492:JT786492 TO786492:TP786492 ADK786492:ADL786492 ANG786492:ANH786492 AXC786492:AXD786492 BGY786492:BGZ786492 BQU786492:BQV786492 CAQ786492:CAR786492 CKM786492:CKN786492 CUI786492:CUJ786492 DEE786492:DEF786492 DOA786492:DOB786492 DXW786492:DXX786492 EHS786492:EHT786492 ERO786492:ERP786492 FBK786492:FBL786492 FLG786492:FLH786492 FVC786492:FVD786492 GEY786492:GEZ786492 GOU786492:GOV786492 GYQ786492:GYR786492 HIM786492:HIN786492 HSI786492:HSJ786492 ICE786492:ICF786492 IMA786492:IMB786492 IVW786492:IVX786492 JFS786492:JFT786492 JPO786492:JPP786492 JZK786492:JZL786492 KJG786492:KJH786492 KTC786492:KTD786492 LCY786492:LCZ786492 LMU786492:LMV786492 LWQ786492:LWR786492 MGM786492:MGN786492 MQI786492:MQJ786492 NAE786492:NAF786492 NKA786492:NKB786492 NTW786492:NTX786492 ODS786492:ODT786492 ONO786492:ONP786492 OXK786492:OXL786492 PHG786492:PHH786492 PRC786492:PRD786492 QAY786492:QAZ786492 QKU786492:QKV786492 QUQ786492:QUR786492 REM786492:REN786492 ROI786492:ROJ786492 RYE786492:RYF786492 SIA786492:SIB786492 SRW786492:SRX786492 TBS786492:TBT786492 TLO786492:TLP786492 TVK786492:TVL786492 UFG786492:UFH786492 UPC786492:UPD786492 UYY786492:UYZ786492 VIU786492:VIV786492 VSQ786492:VSR786492 WCM786492:WCN786492 WMI786492:WMJ786492 WWE786492:WWF786492 W852028:X852028 JS852028:JT852028 TO852028:TP852028 ADK852028:ADL852028 ANG852028:ANH852028 AXC852028:AXD852028 BGY852028:BGZ852028 BQU852028:BQV852028 CAQ852028:CAR852028 CKM852028:CKN852028 CUI852028:CUJ852028 DEE852028:DEF852028 DOA852028:DOB852028 DXW852028:DXX852028 EHS852028:EHT852028 ERO852028:ERP852028 FBK852028:FBL852028 FLG852028:FLH852028 FVC852028:FVD852028 GEY852028:GEZ852028 GOU852028:GOV852028 GYQ852028:GYR852028 HIM852028:HIN852028 HSI852028:HSJ852028 ICE852028:ICF852028 IMA852028:IMB852028 IVW852028:IVX852028 JFS852028:JFT852028 JPO852028:JPP852028 JZK852028:JZL852028 KJG852028:KJH852028 KTC852028:KTD852028 LCY852028:LCZ852028 LMU852028:LMV852028 LWQ852028:LWR852028 MGM852028:MGN852028 MQI852028:MQJ852028 NAE852028:NAF852028 NKA852028:NKB852028 NTW852028:NTX852028 ODS852028:ODT852028 ONO852028:ONP852028 OXK852028:OXL852028 PHG852028:PHH852028 PRC852028:PRD852028 QAY852028:QAZ852028 QKU852028:QKV852028 QUQ852028:QUR852028 REM852028:REN852028 ROI852028:ROJ852028 RYE852028:RYF852028 SIA852028:SIB852028 SRW852028:SRX852028 TBS852028:TBT852028 TLO852028:TLP852028 TVK852028:TVL852028 UFG852028:UFH852028 UPC852028:UPD852028 UYY852028:UYZ852028 VIU852028:VIV852028 VSQ852028:VSR852028 WCM852028:WCN852028 WMI852028:WMJ852028 WWE852028:WWF852028 W917564:X917564 JS917564:JT917564 TO917564:TP917564 ADK917564:ADL917564 ANG917564:ANH917564 AXC917564:AXD917564 BGY917564:BGZ917564 BQU917564:BQV917564 CAQ917564:CAR917564 CKM917564:CKN917564 CUI917564:CUJ917564 DEE917564:DEF917564 DOA917564:DOB917564 DXW917564:DXX917564 EHS917564:EHT917564 ERO917564:ERP917564 FBK917564:FBL917564 FLG917564:FLH917564 FVC917564:FVD917564 GEY917564:GEZ917564 GOU917564:GOV917564 GYQ917564:GYR917564 HIM917564:HIN917564 HSI917564:HSJ917564 ICE917564:ICF917564 IMA917564:IMB917564 IVW917564:IVX917564 JFS917564:JFT917564 JPO917564:JPP917564 JZK917564:JZL917564 KJG917564:KJH917564 KTC917564:KTD917564 LCY917564:LCZ917564 LMU917564:LMV917564 LWQ917564:LWR917564 MGM917564:MGN917564 MQI917564:MQJ917564 NAE917564:NAF917564 NKA917564:NKB917564 NTW917564:NTX917564 ODS917564:ODT917564 ONO917564:ONP917564 OXK917564:OXL917564 PHG917564:PHH917564 PRC917564:PRD917564 QAY917564:QAZ917564 QKU917564:QKV917564 QUQ917564:QUR917564 REM917564:REN917564 ROI917564:ROJ917564 RYE917564:RYF917564 SIA917564:SIB917564 SRW917564:SRX917564 TBS917564:TBT917564 TLO917564:TLP917564 TVK917564:TVL917564 UFG917564:UFH917564 UPC917564:UPD917564 UYY917564:UYZ917564 VIU917564:VIV917564 VSQ917564:VSR917564 WCM917564:WCN917564 WMI917564:WMJ917564 WWE917564:WWF917564 W983100:X983100 JS983100:JT983100 TO983100:TP983100 ADK983100:ADL983100 ANG983100:ANH983100 AXC983100:AXD983100 BGY983100:BGZ983100 BQU983100:BQV983100 CAQ983100:CAR983100 CKM983100:CKN983100 CUI983100:CUJ983100 DEE983100:DEF983100 DOA983100:DOB983100 DXW983100:DXX983100 EHS983100:EHT983100 ERO983100:ERP983100 FBK983100:FBL983100 FLG983100:FLH983100 FVC983100:FVD983100 GEY983100:GEZ983100 GOU983100:GOV983100 GYQ983100:GYR983100 HIM983100:HIN983100 HSI983100:HSJ983100 ICE983100:ICF983100 IMA983100:IMB983100 IVW983100:IVX983100 JFS983100:JFT983100 JPO983100:JPP983100 JZK983100:JZL983100 KJG983100:KJH983100 KTC983100:KTD983100 LCY983100:LCZ983100 LMU983100:LMV983100 LWQ983100:LWR983100 MGM983100:MGN983100 MQI983100:MQJ983100 NAE983100:NAF983100 NKA983100:NKB983100 NTW983100:NTX983100 ODS983100:ODT983100 ONO983100:ONP983100 OXK983100:OXL983100 PHG983100:PHH983100 PRC983100:PRD983100 QAY983100:QAZ983100 QKU983100:QKV983100 QUQ983100:QUR983100 REM983100:REN983100 ROI983100:ROJ983100 RYE983100:RYF983100 SIA983100:SIB983100 SRW983100:SRX983100 TBS983100:TBT983100 TLO983100:TLP983100 TVK983100:TVL983100 UFG983100:UFH983100 UPC983100:UPD983100 UYY983100:UYZ983100 VIU983100:VIV983100 VSQ983100:VSR983100 WCM983100:WCN983100 WMI983100:WMJ983100 WWE983100:WWF983100 V56:V60 JR56:JR60 TN56:TN60 ADJ56:ADJ60 ANF56:ANF60 AXB56:AXB60 BGX56:BGX60 BQT56:BQT60 CAP56:CAP60 CKL56:CKL60 CUH56:CUH60 DED56:DED60 DNZ56:DNZ60 DXV56:DXV60 EHR56:EHR60 ERN56:ERN60 FBJ56:FBJ60 FLF56:FLF60 FVB56:FVB60 GEX56:GEX60 GOT56:GOT60 GYP56:GYP60 HIL56:HIL60 HSH56:HSH60 ICD56:ICD60 ILZ56:ILZ60 IVV56:IVV60 JFR56:JFR60 JPN56:JPN60 JZJ56:JZJ60 KJF56:KJF60 KTB56:KTB60 LCX56:LCX60 LMT56:LMT60 LWP56:LWP60 MGL56:MGL60 MQH56:MQH60 NAD56:NAD60 NJZ56:NJZ60 NTV56:NTV60 ODR56:ODR60 ONN56:ONN60 OXJ56:OXJ60 PHF56:PHF60 PRB56:PRB60 QAX56:QAX60 QKT56:QKT60 QUP56:QUP60 REL56:REL60 ROH56:ROH60 RYD56:RYD60 SHZ56:SHZ60 SRV56:SRV60 TBR56:TBR60 TLN56:TLN60 TVJ56:TVJ60 UFF56:UFF60 UPB56:UPB60 UYX56:UYX60 VIT56:VIT60 VSP56:VSP60 WCL56:WCL60 WMH56:WMH60 WWD56:WWD60 V65592:V65596 JR65592:JR65596 TN65592:TN65596 ADJ65592:ADJ65596 ANF65592:ANF65596 AXB65592:AXB65596 BGX65592:BGX65596 BQT65592:BQT65596 CAP65592:CAP65596 CKL65592:CKL65596 CUH65592:CUH65596 DED65592:DED65596 DNZ65592:DNZ65596 DXV65592:DXV65596 EHR65592:EHR65596 ERN65592:ERN65596 FBJ65592:FBJ65596 FLF65592:FLF65596 FVB65592:FVB65596 GEX65592:GEX65596 GOT65592:GOT65596 GYP65592:GYP65596 HIL65592:HIL65596 HSH65592:HSH65596 ICD65592:ICD65596 ILZ65592:ILZ65596 IVV65592:IVV65596 JFR65592:JFR65596 JPN65592:JPN65596 JZJ65592:JZJ65596 KJF65592:KJF65596 KTB65592:KTB65596 LCX65592:LCX65596 LMT65592:LMT65596 LWP65592:LWP65596 MGL65592:MGL65596 MQH65592:MQH65596 NAD65592:NAD65596 NJZ65592:NJZ65596 NTV65592:NTV65596 ODR65592:ODR65596 ONN65592:ONN65596 OXJ65592:OXJ65596 PHF65592:PHF65596 PRB65592:PRB65596 QAX65592:QAX65596 QKT65592:QKT65596 QUP65592:QUP65596 REL65592:REL65596 ROH65592:ROH65596 RYD65592:RYD65596 SHZ65592:SHZ65596 SRV65592:SRV65596 TBR65592:TBR65596 TLN65592:TLN65596 TVJ65592:TVJ65596 UFF65592:UFF65596 UPB65592:UPB65596 UYX65592:UYX65596 VIT65592:VIT65596 VSP65592:VSP65596 WCL65592:WCL65596 WMH65592:WMH65596 WWD65592:WWD65596 V131128:V131132 JR131128:JR131132 TN131128:TN131132 ADJ131128:ADJ131132 ANF131128:ANF131132 AXB131128:AXB131132 BGX131128:BGX131132 BQT131128:BQT131132 CAP131128:CAP131132 CKL131128:CKL131132 CUH131128:CUH131132 DED131128:DED131132 DNZ131128:DNZ131132 DXV131128:DXV131132 EHR131128:EHR131132 ERN131128:ERN131132 FBJ131128:FBJ131132 FLF131128:FLF131132 FVB131128:FVB131132 GEX131128:GEX131132 GOT131128:GOT131132 GYP131128:GYP131132 HIL131128:HIL131132 HSH131128:HSH131132 ICD131128:ICD131132 ILZ131128:ILZ131132 IVV131128:IVV131132 JFR131128:JFR131132 JPN131128:JPN131132 JZJ131128:JZJ131132 KJF131128:KJF131132 KTB131128:KTB131132 LCX131128:LCX131132 LMT131128:LMT131132 LWP131128:LWP131132 MGL131128:MGL131132 MQH131128:MQH131132 NAD131128:NAD131132 NJZ131128:NJZ131132 NTV131128:NTV131132 ODR131128:ODR131132 ONN131128:ONN131132 OXJ131128:OXJ131132 PHF131128:PHF131132 PRB131128:PRB131132 QAX131128:QAX131132 QKT131128:QKT131132 QUP131128:QUP131132 REL131128:REL131132 ROH131128:ROH131132 RYD131128:RYD131132 SHZ131128:SHZ131132 SRV131128:SRV131132 TBR131128:TBR131132 TLN131128:TLN131132 TVJ131128:TVJ131132 UFF131128:UFF131132 UPB131128:UPB131132 UYX131128:UYX131132 VIT131128:VIT131132 VSP131128:VSP131132 WCL131128:WCL131132 WMH131128:WMH131132 WWD131128:WWD131132 V196664:V196668 JR196664:JR196668 TN196664:TN196668 ADJ196664:ADJ196668 ANF196664:ANF196668 AXB196664:AXB196668 BGX196664:BGX196668 BQT196664:BQT196668 CAP196664:CAP196668 CKL196664:CKL196668 CUH196664:CUH196668 DED196664:DED196668 DNZ196664:DNZ196668 DXV196664:DXV196668 EHR196664:EHR196668 ERN196664:ERN196668 FBJ196664:FBJ196668 FLF196664:FLF196668 FVB196664:FVB196668 GEX196664:GEX196668 GOT196664:GOT196668 GYP196664:GYP196668 HIL196664:HIL196668 HSH196664:HSH196668 ICD196664:ICD196668 ILZ196664:ILZ196668 IVV196664:IVV196668 JFR196664:JFR196668 JPN196664:JPN196668 JZJ196664:JZJ196668 KJF196664:KJF196668 KTB196664:KTB196668 LCX196664:LCX196668 LMT196664:LMT196668 LWP196664:LWP196668 MGL196664:MGL196668 MQH196664:MQH196668 NAD196664:NAD196668 NJZ196664:NJZ196668 NTV196664:NTV196668 ODR196664:ODR196668 ONN196664:ONN196668 OXJ196664:OXJ196668 PHF196664:PHF196668 PRB196664:PRB196668 QAX196664:QAX196668 QKT196664:QKT196668 QUP196664:QUP196668 REL196664:REL196668 ROH196664:ROH196668 RYD196664:RYD196668 SHZ196664:SHZ196668 SRV196664:SRV196668 TBR196664:TBR196668 TLN196664:TLN196668 TVJ196664:TVJ196668 UFF196664:UFF196668 UPB196664:UPB196668 UYX196664:UYX196668 VIT196664:VIT196668 VSP196664:VSP196668 WCL196664:WCL196668 WMH196664:WMH196668 WWD196664:WWD196668 V262200:V262204 JR262200:JR262204 TN262200:TN262204 ADJ262200:ADJ262204 ANF262200:ANF262204 AXB262200:AXB262204 BGX262200:BGX262204 BQT262200:BQT262204 CAP262200:CAP262204 CKL262200:CKL262204 CUH262200:CUH262204 DED262200:DED262204 DNZ262200:DNZ262204 DXV262200:DXV262204 EHR262200:EHR262204 ERN262200:ERN262204 FBJ262200:FBJ262204 FLF262200:FLF262204 FVB262200:FVB262204 GEX262200:GEX262204 GOT262200:GOT262204 GYP262200:GYP262204 HIL262200:HIL262204 HSH262200:HSH262204 ICD262200:ICD262204 ILZ262200:ILZ262204 IVV262200:IVV262204 JFR262200:JFR262204 JPN262200:JPN262204 JZJ262200:JZJ262204 KJF262200:KJF262204 KTB262200:KTB262204 LCX262200:LCX262204 LMT262200:LMT262204 LWP262200:LWP262204 MGL262200:MGL262204 MQH262200:MQH262204 NAD262200:NAD262204 NJZ262200:NJZ262204 NTV262200:NTV262204 ODR262200:ODR262204 ONN262200:ONN262204 OXJ262200:OXJ262204 PHF262200:PHF262204 PRB262200:PRB262204 QAX262200:QAX262204 QKT262200:QKT262204 QUP262200:QUP262204 REL262200:REL262204 ROH262200:ROH262204 RYD262200:RYD262204 SHZ262200:SHZ262204 SRV262200:SRV262204 TBR262200:TBR262204 TLN262200:TLN262204 TVJ262200:TVJ262204 UFF262200:UFF262204 UPB262200:UPB262204 UYX262200:UYX262204 VIT262200:VIT262204 VSP262200:VSP262204 WCL262200:WCL262204 WMH262200:WMH262204 WWD262200:WWD262204 V327736:V327740 JR327736:JR327740 TN327736:TN327740 ADJ327736:ADJ327740 ANF327736:ANF327740 AXB327736:AXB327740 BGX327736:BGX327740 BQT327736:BQT327740 CAP327736:CAP327740 CKL327736:CKL327740 CUH327736:CUH327740 DED327736:DED327740 DNZ327736:DNZ327740 DXV327736:DXV327740 EHR327736:EHR327740 ERN327736:ERN327740 FBJ327736:FBJ327740 FLF327736:FLF327740 FVB327736:FVB327740 GEX327736:GEX327740 GOT327736:GOT327740 GYP327736:GYP327740 HIL327736:HIL327740 HSH327736:HSH327740 ICD327736:ICD327740 ILZ327736:ILZ327740 IVV327736:IVV327740 JFR327736:JFR327740 JPN327736:JPN327740 JZJ327736:JZJ327740 KJF327736:KJF327740 KTB327736:KTB327740 LCX327736:LCX327740 LMT327736:LMT327740 LWP327736:LWP327740 MGL327736:MGL327740 MQH327736:MQH327740 NAD327736:NAD327740 NJZ327736:NJZ327740 NTV327736:NTV327740 ODR327736:ODR327740 ONN327736:ONN327740 OXJ327736:OXJ327740 PHF327736:PHF327740 PRB327736:PRB327740 QAX327736:QAX327740 QKT327736:QKT327740 QUP327736:QUP327740 REL327736:REL327740 ROH327736:ROH327740 RYD327736:RYD327740 SHZ327736:SHZ327740 SRV327736:SRV327740 TBR327736:TBR327740 TLN327736:TLN327740 TVJ327736:TVJ327740 UFF327736:UFF327740 UPB327736:UPB327740 UYX327736:UYX327740 VIT327736:VIT327740 VSP327736:VSP327740 WCL327736:WCL327740 WMH327736:WMH327740 WWD327736:WWD327740 V393272:V393276 JR393272:JR393276 TN393272:TN393276 ADJ393272:ADJ393276 ANF393272:ANF393276 AXB393272:AXB393276 BGX393272:BGX393276 BQT393272:BQT393276 CAP393272:CAP393276 CKL393272:CKL393276 CUH393272:CUH393276 DED393272:DED393276 DNZ393272:DNZ393276 DXV393272:DXV393276 EHR393272:EHR393276 ERN393272:ERN393276 FBJ393272:FBJ393276 FLF393272:FLF393276 FVB393272:FVB393276 GEX393272:GEX393276 GOT393272:GOT393276 GYP393272:GYP393276 HIL393272:HIL393276 HSH393272:HSH393276 ICD393272:ICD393276 ILZ393272:ILZ393276 IVV393272:IVV393276 JFR393272:JFR393276 JPN393272:JPN393276 JZJ393272:JZJ393276 KJF393272:KJF393276 KTB393272:KTB393276 LCX393272:LCX393276 LMT393272:LMT393276 LWP393272:LWP393276 MGL393272:MGL393276 MQH393272:MQH393276 NAD393272:NAD393276 NJZ393272:NJZ393276 NTV393272:NTV393276 ODR393272:ODR393276 ONN393272:ONN393276 OXJ393272:OXJ393276 PHF393272:PHF393276 PRB393272:PRB393276 QAX393272:QAX393276 QKT393272:QKT393276 QUP393272:QUP393276 REL393272:REL393276 ROH393272:ROH393276 RYD393272:RYD393276 SHZ393272:SHZ393276 SRV393272:SRV393276 TBR393272:TBR393276 TLN393272:TLN393276 TVJ393272:TVJ393276 UFF393272:UFF393276 UPB393272:UPB393276 UYX393272:UYX393276 VIT393272:VIT393276 VSP393272:VSP393276 WCL393272:WCL393276 WMH393272:WMH393276 WWD393272:WWD393276 V458808:V458812 JR458808:JR458812 TN458808:TN458812 ADJ458808:ADJ458812 ANF458808:ANF458812 AXB458808:AXB458812 BGX458808:BGX458812 BQT458808:BQT458812 CAP458808:CAP458812 CKL458808:CKL458812 CUH458808:CUH458812 DED458808:DED458812 DNZ458808:DNZ458812 DXV458808:DXV458812 EHR458808:EHR458812 ERN458808:ERN458812 FBJ458808:FBJ458812 FLF458808:FLF458812 FVB458808:FVB458812 GEX458808:GEX458812 GOT458808:GOT458812 GYP458808:GYP458812 HIL458808:HIL458812 HSH458808:HSH458812 ICD458808:ICD458812 ILZ458808:ILZ458812 IVV458808:IVV458812 JFR458808:JFR458812 JPN458808:JPN458812 JZJ458808:JZJ458812 KJF458808:KJF458812 KTB458808:KTB458812 LCX458808:LCX458812 LMT458808:LMT458812 LWP458808:LWP458812 MGL458808:MGL458812 MQH458808:MQH458812 NAD458808:NAD458812 NJZ458808:NJZ458812 NTV458808:NTV458812 ODR458808:ODR458812 ONN458808:ONN458812 OXJ458808:OXJ458812 PHF458808:PHF458812 PRB458808:PRB458812 QAX458808:QAX458812 QKT458808:QKT458812 QUP458808:QUP458812 REL458808:REL458812 ROH458808:ROH458812 RYD458808:RYD458812 SHZ458808:SHZ458812 SRV458808:SRV458812 TBR458808:TBR458812 TLN458808:TLN458812 TVJ458808:TVJ458812 UFF458808:UFF458812 UPB458808:UPB458812 UYX458808:UYX458812 VIT458808:VIT458812 VSP458808:VSP458812 WCL458808:WCL458812 WMH458808:WMH458812 WWD458808:WWD458812 V524344:V524348 JR524344:JR524348 TN524344:TN524348 ADJ524344:ADJ524348 ANF524344:ANF524348 AXB524344:AXB524348 BGX524344:BGX524348 BQT524344:BQT524348 CAP524344:CAP524348 CKL524344:CKL524348 CUH524344:CUH524348 DED524344:DED524348 DNZ524344:DNZ524348 DXV524344:DXV524348 EHR524344:EHR524348 ERN524344:ERN524348 FBJ524344:FBJ524348 FLF524344:FLF524348 FVB524344:FVB524348 GEX524344:GEX524348 GOT524344:GOT524348 GYP524344:GYP524348 HIL524344:HIL524348 HSH524344:HSH524348 ICD524344:ICD524348 ILZ524344:ILZ524348 IVV524344:IVV524348 JFR524344:JFR524348 JPN524344:JPN524348 JZJ524344:JZJ524348 KJF524344:KJF524348 KTB524344:KTB524348 LCX524344:LCX524348 LMT524344:LMT524348 LWP524344:LWP524348 MGL524344:MGL524348 MQH524344:MQH524348 NAD524344:NAD524348 NJZ524344:NJZ524348 NTV524344:NTV524348 ODR524344:ODR524348 ONN524344:ONN524348 OXJ524344:OXJ524348 PHF524344:PHF524348 PRB524344:PRB524348 QAX524344:QAX524348 QKT524344:QKT524348 QUP524344:QUP524348 REL524344:REL524348 ROH524344:ROH524348 RYD524344:RYD524348 SHZ524344:SHZ524348 SRV524344:SRV524348 TBR524344:TBR524348 TLN524344:TLN524348 TVJ524344:TVJ524348 UFF524344:UFF524348 UPB524344:UPB524348 UYX524344:UYX524348 VIT524344:VIT524348 VSP524344:VSP524348 WCL524344:WCL524348 WMH524344:WMH524348 WWD524344:WWD524348 V589880:V589884 JR589880:JR589884 TN589880:TN589884 ADJ589880:ADJ589884 ANF589880:ANF589884 AXB589880:AXB589884 BGX589880:BGX589884 BQT589880:BQT589884 CAP589880:CAP589884 CKL589880:CKL589884 CUH589880:CUH589884 DED589880:DED589884 DNZ589880:DNZ589884 DXV589880:DXV589884 EHR589880:EHR589884 ERN589880:ERN589884 FBJ589880:FBJ589884 FLF589880:FLF589884 FVB589880:FVB589884 GEX589880:GEX589884 GOT589880:GOT589884 GYP589880:GYP589884 HIL589880:HIL589884 HSH589880:HSH589884 ICD589880:ICD589884 ILZ589880:ILZ589884 IVV589880:IVV589884 JFR589880:JFR589884 JPN589880:JPN589884 JZJ589880:JZJ589884 KJF589880:KJF589884 KTB589880:KTB589884 LCX589880:LCX589884 LMT589880:LMT589884 LWP589880:LWP589884 MGL589880:MGL589884 MQH589880:MQH589884 NAD589880:NAD589884 NJZ589880:NJZ589884 NTV589880:NTV589884 ODR589880:ODR589884 ONN589880:ONN589884 OXJ589880:OXJ589884 PHF589880:PHF589884 PRB589880:PRB589884 QAX589880:QAX589884 QKT589880:QKT589884 QUP589880:QUP589884 REL589880:REL589884 ROH589880:ROH589884 RYD589880:RYD589884 SHZ589880:SHZ589884 SRV589880:SRV589884 TBR589880:TBR589884 TLN589880:TLN589884 TVJ589880:TVJ589884 UFF589880:UFF589884 UPB589880:UPB589884 UYX589880:UYX589884 VIT589880:VIT589884 VSP589880:VSP589884 WCL589880:WCL589884 WMH589880:WMH589884 WWD589880:WWD589884 V655416:V655420 JR655416:JR655420 TN655416:TN655420 ADJ655416:ADJ655420 ANF655416:ANF655420 AXB655416:AXB655420 BGX655416:BGX655420 BQT655416:BQT655420 CAP655416:CAP655420 CKL655416:CKL655420 CUH655416:CUH655420 DED655416:DED655420 DNZ655416:DNZ655420 DXV655416:DXV655420 EHR655416:EHR655420 ERN655416:ERN655420 FBJ655416:FBJ655420 FLF655416:FLF655420 FVB655416:FVB655420 GEX655416:GEX655420 GOT655416:GOT655420 GYP655416:GYP655420 HIL655416:HIL655420 HSH655416:HSH655420 ICD655416:ICD655420 ILZ655416:ILZ655420 IVV655416:IVV655420 JFR655416:JFR655420 JPN655416:JPN655420 JZJ655416:JZJ655420 KJF655416:KJF655420 KTB655416:KTB655420 LCX655416:LCX655420 LMT655416:LMT655420 LWP655416:LWP655420 MGL655416:MGL655420 MQH655416:MQH655420 NAD655416:NAD655420 NJZ655416:NJZ655420 NTV655416:NTV655420 ODR655416:ODR655420 ONN655416:ONN655420 OXJ655416:OXJ655420 PHF655416:PHF655420 PRB655416:PRB655420 QAX655416:QAX655420 QKT655416:QKT655420 QUP655416:QUP655420 REL655416:REL655420 ROH655416:ROH655420 RYD655416:RYD655420 SHZ655416:SHZ655420 SRV655416:SRV655420 TBR655416:TBR655420 TLN655416:TLN655420 TVJ655416:TVJ655420 UFF655416:UFF655420 UPB655416:UPB655420 UYX655416:UYX655420 VIT655416:VIT655420 VSP655416:VSP655420 WCL655416:WCL655420 WMH655416:WMH655420 WWD655416:WWD655420 V720952:V720956 JR720952:JR720956 TN720952:TN720956 ADJ720952:ADJ720956 ANF720952:ANF720956 AXB720952:AXB720956 BGX720952:BGX720956 BQT720952:BQT720956 CAP720952:CAP720956 CKL720952:CKL720956 CUH720952:CUH720956 DED720952:DED720956 DNZ720952:DNZ720956 DXV720952:DXV720956 EHR720952:EHR720956 ERN720952:ERN720956 FBJ720952:FBJ720956 FLF720952:FLF720956 FVB720952:FVB720956 GEX720952:GEX720956 GOT720952:GOT720956 GYP720952:GYP720956 HIL720952:HIL720956 HSH720952:HSH720956 ICD720952:ICD720956 ILZ720952:ILZ720956 IVV720952:IVV720956 JFR720952:JFR720956 JPN720952:JPN720956 JZJ720952:JZJ720956 KJF720952:KJF720956 KTB720952:KTB720956 LCX720952:LCX720956 LMT720952:LMT720956 LWP720952:LWP720956 MGL720952:MGL720956 MQH720952:MQH720956 NAD720952:NAD720956 NJZ720952:NJZ720956 NTV720952:NTV720956 ODR720952:ODR720956 ONN720952:ONN720956 OXJ720952:OXJ720956 PHF720952:PHF720956 PRB720952:PRB720956 QAX720952:QAX720956 QKT720952:QKT720956 QUP720952:QUP720956 REL720952:REL720956 ROH720952:ROH720956 RYD720952:RYD720956 SHZ720952:SHZ720956 SRV720952:SRV720956 TBR720952:TBR720956 TLN720952:TLN720956 TVJ720952:TVJ720956 UFF720952:UFF720956 UPB720952:UPB720956 UYX720952:UYX720956 VIT720952:VIT720956 VSP720952:VSP720956 WCL720952:WCL720956 WMH720952:WMH720956 WWD720952:WWD720956 V786488:V786492 JR786488:JR786492 TN786488:TN786492 ADJ786488:ADJ786492 ANF786488:ANF786492 AXB786488:AXB786492 BGX786488:BGX786492 BQT786488:BQT786492 CAP786488:CAP786492 CKL786488:CKL786492 CUH786488:CUH786492 DED786488:DED786492 DNZ786488:DNZ786492 DXV786488:DXV786492 EHR786488:EHR786492 ERN786488:ERN786492 FBJ786488:FBJ786492 FLF786488:FLF786492 FVB786488:FVB786492 GEX786488:GEX786492 GOT786488:GOT786492 GYP786488:GYP786492 HIL786488:HIL786492 HSH786488:HSH786492 ICD786488:ICD786492 ILZ786488:ILZ786492 IVV786488:IVV786492 JFR786488:JFR786492 JPN786488:JPN786492 JZJ786488:JZJ786492 KJF786488:KJF786492 KTB786488:KTB786492 LCX786488:LCX786492 LMT786488:LMT786492 LWP786488:LWP786492 MGL786488:MGL786492 MQH786488:MQH786492 NAD786488:NAD786492 NJZ786488:NJZ786492 NTV786488:NTV786492 ODR786488:ODR786492 ONN786488:ONN786492 OXJ786488:OXJ786492 PHF786488:PHF786492 PRB786488:PRB786492 QAX786488:QAX786492 QKT786488:QKT786492 QUP786488:QUP786492 REL786488:REL786492 ROH786488:ROH786492 RYD786488:RYD786492 SHZ786488:SHZ786492 SRV786488:SRV786492 TBR786488:TBR786492 TLN786488:TLN786492 TVJ786488:TVJ786492 UFF786488:UFF786492 UPB786488:UPB786492 UYX786488:UYX786492 VIT786488:VIT786492 VSP786488:VSP786492 WCL786488:WCL786492 WMH786488:WMH786492 WWD786488:WWD786492 V852024:V852028 JR852024:JR852028 TN852024:TN852028 ADJ852024:ADJ852028 ANF852024:ANF852028 AXB852024:AXB852028 BGX852024:BGX852028 BQT852024:BQT852028 CAP852024:CAP852028 CKL852024:CKL852028 CUH852024:CUH852028 DED852024:DED852028 DNZ852024:DNZ852028 DXV852024:DXV852028 EHR852024:EHR852028 ERN852024:ERN852028 FBJ852024:FBJ852028 FLF852024:FLF852028 FVB852024:FVB852028 GEX852024:GEX852028 GOT852024:GOT852028 GYP852024:GYP852028 HIL852024:HIL852028 HSH852024:HSH852028 ICD852024:ICD852028 ILZ852024:ILZ852028 IVV852024:IVV852028 JFR852024:JFR852028 JPN852024:JPN852028 JZJ852024:JZJ852028 KJF852024:KJF852028 KTB852024:KTB852028 LCX852024:LCX852028 LMT852024:LMT852028 LWP852024:LWP852028 MGL852024:MGL852028 MQH852024:MQH852028 NAD852024:NAD852028 NJZ852024:NJZ852028 NTV852024:NTV852028 ODR852024:ODR852028 ONN852024:ONN852028 OXJ852024:OXJ852028 PHF852024:PHF852028 PRB852024:PRB852028 QAX852024:QAX852028 QKT852024:QKT852028 QUP852024:QUP852028 REL852024:REL852028 ROH852024:ROH852028 RYD852024:RYD852028 SHZ852024:SHZ852028 SRV852024:SRV852028 TBR852024:TBR852028 TLN852024:TLN852028 TVJ852024:TVJ852028 UFF852024:UFF852028 UPB852024:UPB852028 UYX852024:UYX852028 VIT852024:VIT852028 VSP852024:VSP852028 WCL852024:WCL852028 WMH852024:WMH852028 WWD852024:WWD852028 V917560:V917564 JR917560:JR917564 TN917560:TN917564 ADJ917560:ADJ917564 ANF917560:ANF917564 AXB917560:AXB917564 BGX917560:BGX917564 BQT917560:BQT917564 CAP917560:CAP917564 CKL917560:CKL917564 CUH917560:CUH917564 DED917560:DED917564 DNZ917560:DNZ917564 DXV917560:DXV917564 EHR917560:EHR917564 ERN917560:ERN917564 FBJ917560:FBJ917564 FLF917560:FLF917564 FVB917560:FVB917564 GEX917560:GEX917564 GOT917560:GOT917564 GYP917560:GYP917564 HIL917560:HIL917564 HSH917560:HSH917564 ICD917560:ICD917564 ILZ917560:ILZ917564 IVV917560:IVV917564 JFR917560:JFR917564 JPN917560:JPN917564 JZJ917560:JZJ917564 KJF917560:KJF917564 KTB917560:KTB917564 LCX917560:LCX917564 LMT917560:LMT917564 LWP917560:LWP917564 MGL917560:MGL917564 MQH917560:MQH917564 NAD917560:NAD917564 NJZ917560:NJZ917564 NTV917560:NTV917564 ODR917560:ODR917564 ONN917560:ONN917564 OXJ917560:OXJ917564 PHF917560:PHF917564 PRB917560:PRB917564 QAX917560:QAX917564 QKT917560:QKT917564 QUP917560:QUP917564 REL917560:REL917564 ROH917560:ROH917564 RYD917560:RYD917564 SHZ917560:SHZ917564 SRV917560:SRV917564 TBR917560:TBR917564 TLN917560:TLN917564 TVJ917560:TVJ917564 UFF917560:UFF917564 UPB917560:UPB917564 UYX917560:UYX917564 VIT917560:VIT917564 VSP917560:VSP917564 WCL917560:WCL917564 WMH917560:WMH917564 WWD917560:WWD917564 V983096:V983100 JR983096:JR983100 TN983096:TN983100 ADJ983096:ADJ983100 ANF983096:ANF983100 AXB983096:AXB983100 BGX983096:BGX983100 BQT983096:BQT983100 CAP983096:CAP983100 CKL983096:CKL983100 CUH983096:CUH983100 DED983096:DED983100 DNZ983096:DNZ983100 DXV983096:DXV983100 EHR983096:EHR983100 ERN983096:ERN983100 FBJ983096:FBJ983100 FLF983096:FLF983100 FVB983096:FVB983100 GEX983096:GEX983100 GOT983096:GOT983100 GYP983096:GYP983100 HIL983096:HIL983100 HSH983096:HSH983100 ICD983096:ICD983100 ILZ983096:ILZ983100 IVV983096:IVV983100 JFR983096:JFR983100 JPN983096:JPN983100 JZJ983096:JZJ983100 KJF983096:KJF983100 KTB983096:KTB983100 LCX983096:LCX983100 LMT983096:LMT983100 LWP983096:LWP983100 MGL983096:MGL983100 MQH983096:MQH983100 NAD983096:NAD983100 NJZ983096:NJZ983100 NTV983096:NTV983100 ODR983096:ODR983100 ONN983096:ONN983100 OXJ983096:OXJ983100 PHF983096:PHF983100 PRB983096:PRB983100 QAX983096:QAX983100 QKT983096:QKT983100 QUP983096:QUP983100 REL983096:REL983100 ROH983096:ROH983100 RYD983096:RYD983100 SHZ983096:SHZ983100 SRV983096:SRV983100 TBR983096:TBR983100 TLN983096:TLN983100 TVJ983096:TVJ983100 UFF983096:UFF983100 UPB983096:UPB983100 UYX983096:UYX983100 VIT983096:VIT983100 VSP983096:VSP983100 WCL983096:WCL983100 WMH983096:WMH983100 WWD983096:WWD983100 S56:S57 JO56:JO57 TK56:TK57 ADG56:ADG57 ANC56:ANC57 AWY56:AWY57 BGU56:BGU57 BQQ56:BQQ57 CAM56:CAM57 CKI56:CKI57 CUE56:CUE57 DEA56:DEA57 DNW56:DNW57 DXS56:DXS57 EHO56:EHO57 ERK56:ERK57 FBG56:FBG57 FLC56:FLC57 FUY56:FUY57 GEU56:GEU57 GOQ56:GOQ57 GYM56:GYM57 HII56:HII57 HSE56:HSE57 ICA56:ICA57 ILW56:ILW57 IVS56:IVS57 JFO56:JFO57 JPK56:JPK57 JZG56:JZG57 KJC56:KJC57 KSY56:KSY57 LCU56:LCU57 LMQ56:LMQ57 LWM56:LWM57 MGI56:MGI57 MQE56:MQE57 NAA56:NAA57 NJW56:NJW57 NTS56:NTS57 ODO56:ODO57 ONK56:ONK57 OXG56:OXG57 PHC56:PHC57 PQY56:PQY57 QAU56:QAU57 QKQ56:QKQ57 QUM56:QUM57 REI56:REI57 ROE56:ROE57 RYA56:RYA57 SHW56:SHW57 SRS56:SRS57 TBO56:TBO57 TLK56:TLK57 TVG56:TVG57 UFC56:UFC57 UOY56:UOY57 UYU56:UYU57 VIQ56:VIQ57 VSM56:VSM57 WCI56:WCI57 WME56:WME57 WWA56:WWA57 S65592:S65593 JO65592:JO65593 TK65592:TK65593 ADG65592:ADG65593 ANC65592:ANC65593 AWY65592:AWY65593 BGU65592:BGU65593 BQQ65592:BQQ65593 CAM65592:CAM65593 CKI65592:CKI65593 CUE65592:CUE65593 DEA65592:DEA65593 DNW65592:DNW65593 DXS65592:DXS65593 EHO65592:EHO65593 ERK65592:ERK65593 FBG65592:FBG65593 FLC65592:FLC65593 FUY65592:FUY65593 GEU65592:GEU65593 GOQ65592:GOQ65593 GYM65592:GYM65593 HII65592:HII65593 HSE65592:HSE65593 ICA65592:ICA65593 ILW65592:ILW65593 IVS65592:IVS65593 JFO65592:JFO65593 JPK65592:JPK65593 JZG65592:JZG65593 KJC65592:KJC65593 KSY65592:KSY65593 LCU65592:LCU65593 LMQ65592:LMQ65593 LWM65592:LWM65593 MGI65592:MGI65593 MQE65592:MQE65593 NAA65592:NAA65593 NJW65592:NJW65593 NTS65592:NTS65593 ODO65592:ODO65593 ONK65592:ONK65593 OXG65592:OXG65593 PHC65592:PHC65593 PQY65592:PQY65593 QAU65592:QAU65593 QKQ65592:QKQ65593 QUM65592:QUM65593 REI65592:REI65593 ROE65592:ROE65593 RYA65592:RYA65593 SHW65592:SHW65593 SRS65592:SRS65593 TBO65592:TBO65593 TLK65592:TLK65593 TVG65592:TVG65593 UFC65592:UFC65593 UOY65592:UOY65593 UYU65592:UYU65593 VIQ65592:VIQ65593 VSM65592:VSM65593 WCI65592:WCI65593 WME65592:WME65593 WWA65592:WWA65593 S131128:S131129 JO131128:JO131129 TK131128:TK131129 ADG131128:ADG131129 ANC131128:ANC131129 AWY131128:AWY131129 BGU131128:BGU131129 BQQ131128:BQQ131129 CAM131128:CAM131129 CKI131128:CKI131129 CUE131128:CUE131129 DEA131128:DEA131129 DNW131128:DNW131129 DXS131128:DXS131129 EHO131128:EHO131129 ERK131128:ERK131129 FBG131128:FBG131129 FLC131128:FLC131129 FUY131128:FUY131129 GEU131128:GEU131129 GOQ131128:GOQ131129 GYM131128:GYM131129 HII131128:HII131129 HSE131128:HSE131129 ICA131128:ICA131129 ILW131128:ILW131129 IVS131128:IVS131129 JFO131128:JFO131129 JPK131128:JPK131129 JZG131128:JZG131129 KJC131128:KJC131129 KSY131128:KSY131129 LCU131128:LCU131129 LMQ131128:LMQ131129 LWM131128:LWM131129 MGI131128:MGI131129 MQE131128:MQE131129 NAA131128:NAA131129 NJW131128:NJW131129 NTS131128:NTS131129 ODO131128:ODO131129 ONK131128:ONK131129 OXG131128:OXG131129 PHC131128:PHC131129 PQY131128:PQY131129 QAU131128:QAU131129 QKQ131128:QKQ131129 QUM131128:QUM131129 REI131128:REI131129 ROE131128:ROE131129 RYA131128:RYA131129 SHW131128:SHW131129 SRS131128:SRS131129 TBO131128:TBO131129 TLK131128:TLK131129 TVG131128:TVG131129 UFC131128:UFC131129 UOY131128:UOY131129 UYU131128:UYU131129 VIQ131128:VIQ131129 VSM131128:VSM131129 WCI131128:WCI131129 WME131128:WME131129 WWA131128:WWA131129 S196664:S196665 JO196664:JO196665 TK196664:TK196665 ADG196664:ADG196665 ANC196664:ANC196665 AWY196664:AWY196665 BGU196664:BGU196665 BQQ196664:BQQ196665 CAM196664:CAM196665 CKI196664:CKI196665 CUE196664:CUE196665 DEA196664:DEA196665 DNW196664:DNW196665 DXS196664:DXS196665 EHO196664:EHO196665 ERK196664:ERK196665 FBG196664:FBG196665 FLC196664:FLC196665 FUY196664:FUY196665 GEU196664:GEU196665 GOQ196664:GOQ196665 GYM196664:GYM196665 HII196664:HII196665 HSE196664:HSE196665 ICA196664:ICA196665 ILW196664:ILW196665 IVS196664:IVS196665 JFO196664:JFO196665 JPK196664:JPK196665 JZG196664:JZG196665 KJC196664:KJC196665 KSY196664:KSY196665 LCU196664:LCU196665 LMQ196664:LMQ196665 LWM196664:LWM196665 MGI196664:MGI196665 MQE196664:MQE196665 NAA196664:NAA196665 NJW196664:NJW196665 NTS196664:NTS196665 ODO196664:ODO196665 ONK196664:ONK196665 OXG196664:OXG196665 PHC196664:PHC196665 PQY196664:PQY196665 QAU196664:QAU196665 QKQ196664:QKQ196665 QUM196664:QUM196665 REI196664:REI196665 ROE196664:ROE196665 RYA196664:RYA196665 SHW196664:SHW196665 SRS196664:SRS196665 TBO196664:TBO196665 TLK196664:TLK196665 TVG196664:TVG196665 UFC196664:UFC196665 UOY196664:UOY196665 UYU196664:UYU196665 VIQ196664:VIQ196665 VSM196664:VSM196665 WCI196664:WCI196665 WME196664:WME196665 WWA196664:WWA196665 S262200:S262201 JO262200:JO262201 TK262200:TK262201 ADG262200:ADG262201 ANC262200:ANC262201 AWY262200:AWY262201 BGU262200:BGU262201 BQQ262200:BQQ262201 CAM262200:CAM262201 CKI262200:CKI262201 CUE262200:CUE262201 DEA262200:DEA262201 DNW262200:DNW262201 DXS262200:DXS262201 EHO262200:EHO262201 ERK262200:ERK262201 FBG262200:FBG262201 FLC262200:FLC262201 FUY262200:FUY262201 GEU262200:GEU262201 GOQ262200:GOQ262201 GYM262200:GYM262201 HII262200:HII262201 HSE262200:HSE262201 ICA262200:ICA262201 ILW262200:ILW262201 IVS262200:IVS262201 JFO262200:JFO262201 JPK262200:JPK262201 JZG262200:JZG262201 KJC262200:KJC262201 KSY262200:KSY262201 LCU262200:LCU262201 LMQ262200:LMQ262201 LWM262200:LWM262201 MGI262200:MGI262201 MQE262200:MQE262201 NAA262200:NAA262201 NJW262200:NJW262201 NTS262200:NTS262201 ODO262200:ODO262201 ONK262200:ONK262201 OXG262200:OXG262201 PHC262200:PHC262201 PQY262200:PQY262201 QAU262200:QAU262201 QKQ262200:QKQ262201 QUM262200:QUM262201 REI262200:REI262201 ROE262200:ROE262201 RYA262200:RYA262201 SHW262200:SHW262201 SRS262200:SRS262201 TBO262200:TBO262201 TLK262200:TLK262201 TVG262200:TVG262201 UFC262200:UFC262201 UOY262200:UOY262201 UYU262200:UYU262201 VIQ262200:VIQ262201 VSM262200:VSM262201 WCI262200:WCI262201 WME262200:WME262201 WWA262200:WWA262201 S327736:S327737 JO327736:JO327737 TK327736:TK327737 ADG327736:ADG327737 ANC327736:ANC327737 AWY327736:AWY327737 BGU327736:BGU327737 BQQ327736:BQQ327737 CAM327736:CAM327737 CKI327736:CKI327737 CUE327736:CUE327737 DEA327736:DEA327737 DNW327736:DNW327737 DXS327736:DXS327737 EHO327736:EHO327737 ERK327736:ERK327737 FBG327736:FBG327737 FLC327736:FLC327737 FUY327736:FUY327737 GEU327736:GEU327737 GOQ327736:GOQ327737 GYM327736:GYM327737 HII327736:HII327737 HSE327736:HSE327737 ICA327736:ICA327737 ILW327736:ILW327737 IVS327736:IVS327737 JFO327736:JFO327737 JPK327736:JPK327737 JZG327736:JZG327737 KJC327736:KJC327737 KSY327736:KSY327737 LCU327736:LCU327737 LMQ327736:LMQ327737 LWM327736:LWM327737 MGI327736:MGI327737 MQE327736:MQE327737 NAA327736:NAA327737 NJW327736:NJW327737 NTS327736:NTS327737 ODO327736:ODO327737 ONK327736:ONK327737 OXG327736:OXG327737 PHC327736:PHC327737 PQY327736:PQY327737 QAU327736:QAU327737 QKQ327736:QKQ327737 QUM327736:QUM327737 REI327736:REI327737 ROE327736:ROE327737 RYA327736:RYA327737 SHW327736:SHW327737 SRS327736:SRS327737 TBO327736:TBO327737 TLK327736:TLK327737 TVG327736:TVG327737 UFC327736:UFC327737 UOY327736:UOY327737 UYU327736:UYU327737 VIQ327736:VIQ327737 VSM327736:VSM327737 WCI327736:WCI327737 WME327736:WME327737 WWA327736:WWA327737 S393272:S393273 JO393272:JO393273 TK393272:TK393273 ADG393272:ADG393273 ANC393272:ANC393273 AWY393272:AWY393273 BGU393272:BGU393273 BQQ393272:BQQ393273 CAM393272:CAM393273 CKI393272:CKI393273 CUE393272:CUE393273 DEA393272:DEA393273 DNW393272:DNW393273 DXS393272:DXS393273 EHO393272:EHO393273 ERK393272:ERK393273 FBG393272:FBG393273 FLC393272:FLC393273 FUY393272:FUY393273 GEU393272:GEU393273 GOQ393272:GOQ393273 GYM393272:GYM393273 HII393272:HII393273 HSE393272:HSE393273 ICA393272:ICA393273 ILW393272:ILW393273 IVS393272:IVS393273 JFO393272:JFO393273 JPK393272:JPK393273 JZG393272:JZG393273 KJC393272:KJC393273 KSY393272:KSY393273 LCU393272:LCU393273 LMQ393272:LMQ393273 LWM393272:LWM393273 MGI393272:MGI393273 MQE393272:MQE393273 NAA393272:NAA393273 NJW393272:NJW393273 NTS393272:NTS393273 ODO393272:ODO393273 ONK393272:ONK393273 OXG393272:OXG393273 PHC393272:PHC393273 PQY393272:PQY393273 QAU393272:QAU393273 QKQ393272:QKQ393273 QUM393272:QUM393273 REI393272:REI393273 ROE393272:ROE393273 RYA393272:RYA393273 SHW393272:SHW393273 SRS393272:SRS393273 TBO393272:TBO393273 TLK393272:TLK393273 TVG393272:TVG393273 UFC393272:UFC393273 UOY393272:UOY393273 UYU393272:UYU393273 VIQ393272:VIQ393273 VSM393272:VSM393273 WCI393272:WCI393273 WME393272:WME393273 WWA393272:WWA393273 S458808:S458809 JO458808:JO458809 TK458808:TK458809 ADG458808:ADG458809 ANC458808:ANC458809 AWY458808:AWY458809 BGU458808:BGU458809 BQQ458808:BQQ458809 CAM458808:CAM458809 CKI458808:CKI458809 CUE458808:CUE458809 DEA458808:DEA458809 DNW458808:DNW458809 DXS458808:DXS458809 EHO458808:EHO458809 ERK458808:ERK458809 FBG458808:FBG458809 FLC458808:FLC458809 FUY458808:FUY458809 GEU458808:GEU458809 GOQ458808:GOQ458809 GYM458808:GYM458809 HII458808:HII458809 HSE458808:HSE458809 ICA458808:ICA458809 ILW458808:ILW458809 IVS458808:IVS458809 JFO458808:JFO458809 JPK458808:JPK458809 JZG458808:JZG458809 KJC458808:KJC458809 KSY458808:KSY458809 LCU458808:LCU458809 LMQ458808:LMQ458809 LWM458808:LWM458809 MGI458808:MGI458809 MQE458808:MQE458809 NAA458808:NAA458809 NJW458808:NJW458809 NTS458808:NTS458809 ODO458808:ODO458809 ONK458808:ONK458809 OXG458808:OXG458809 PHC458808:PHC458809 PQY458808:PQY458809 QAU458808:QAU458809 QKQ458808:QKQ458809 QUM458808:QUM458809 REI458808:REI458809 ROE458808:ROE458809 RYA458808:RYA458809 SHW458808:SHW458809 SRS458808:SRS458809 TBO458808:TBO458809 TLK458808:TLK458809 TVG458808:TVG458809 UFC458808:UFC458809 UOY458808:UOY458809 UYU458808:UYU458809 VIQ458808:VIQ458809 VSM458808:VSM458809 WCI458808:WCI458809 WME458808:WME458809 WWA458808:WWA458809 S524344:S524345 JO524344:JO524345 TK524344:TK524345 ADG524344:ADG524345 ANC524344:ANC524345 AWY524344:AWY524345 BGU524344:BGU524345 BQQ524344:BQQ524345 CAM524344:CAM524345 CKI524344:CKI524345 CUE524344:CUE524345 DEA524344:DEA524345 DNW524344:DNW524345 DXS524344:DXS524345 EHO524344:EHO524345 ERK524344:ERK524345 FBG524344:FBG524345 FLC524344:FLC524345 FUY524344:FUY524345 GEU524344:GEU524345 GOQ524344:GOQ524345 GYM524344:GYM524345 HII524344:HII524345 HSE524344:HSE524345 ICA524344:ICA524345 ILW524344:ILW524345 IVS524344:IVS524345 JFO524344:JFO524345 JPK524344:JPK524345 JZG524344:JZG524345 KJC524344:KJC524345 KSY524344:KSY524345 LCU524344:LCU524345 LMQ524344:LMQ524345 LWM524344:LWM524345 MGI524344:MGI524345 MQE524344:MQE524345 NAA524344:NAA524345 NJW524344:NJW524345 NTS524344:NTS524345 ODO524344:ODO524345 ONK524344:ONK524345 OXG524344:OXG524345 PHC524344:PHC524345 PQY524344:PQY524345 QAU524344:QAU524345 QKQ524344:QKQ524345 QUM524344:QUM524345 REI524344:REI524345 ROE524344:ROE524345 RYA524344:RYA524345 SHW524344:SHW524345 SRS524344:SRS524345 TBO524344:TBO524345 TLK524344:TLK524345 TVG524344:TVG524345 UFC524344:UFC524345 UOY524344:UOY524345 UYU524344:UYU524345 VIQ524344:VIQ524345 VSM524344:VSM524345 WCI524344:WCI524345 WME524344:WME524345 WWA524344:WWA524345 S589880:S589881 JO589880:JO589881 TK589880:TK589881 ADG589880:ADG589881 ANC589880:ANC589881 AWY589880:AWY589881 BGU589880:BGU589881 BQQ589880:BQQ589881 CAM589880:CAM589881 CKI589880:CKI589881 CUE589880:CUE589881 DEA589880:DEA589881 DNW589880:DNW589881 DXS589880:DXS589881 EHO589880:EHO589881 ERK589880:ERK589881 FBG589880:FBG589881 FLC589880:FLC589881 FUY589880:FUY589881 GEU589880:GEU589881 GOQ589880:GOQ589881 GYM589880:GYM589881 HII589880:HII589881 HSE589880:HSE589881 ICA589880:ICA589881 ILW589880:ILW589881 IVS589880:IVS589881 JFO589880:JFO589881 JPK589880:JPK589881 JZG589880:JZG589881 KJC589880:KJC589881 KSY589880:KSY589881 LCU589880:LCU589881 LMQ589880:LMQ589881 LWM589880:LWM589881 MGI589880:MGI589881 MQE589880:MQE589881 NAA589880:NAA589881 NJW589880:NJW589881 NTS589880:NTS589881 ODO589880:ODO589881 ONK589880:ONK589881 OXG589880:OXG589881 PHC589880:PHC589881 PQY589880:PQY589881 QAU589880:QAU589881 QKQ589880:QKQ589881 QUM589880:QUM589881 REI589880:REI589881 ROE589880:ROE589881 RYA589880:RYA589881 SHW589880:SHW589881 SRS589880:SRS589881 TBO589880:TBO589881 TLK589880:TLK589881 TVG589880:TVG589881 UFC589880:UFC589881 UOY589880:UOY589881 UYU589880:UYU589881 VIQ589880:VIQ589881 VSM589880:VSM589881 WCI589880:WCI589881 WME589880:WME589881 WWA589880:WWA589881 S655416:S655417 JO655416:JO655417 TK655416:TK655417 ADG655416:ADG655417 ANC655416:ANC655417 AWY655416:AWY655417 BGU655416:BGU655417 BQQ655416:BQQ655417 CAM655416:CAM655417 CKI655416:CKI655417 CUE655416:CUE655417 DEA655416:DEA655417 DNW655416:DNW655417 DXS655416:DXS655417 EHO655416:EHO655417 ERK655416:ERK655417 FBG655416:FBG655417 FLC655416:FLC655417 FUY655416:FUY655417 GEU655416:GEU655417 GOQ655416:GOQ655417 GYM655416:GYM655417 HII655416:HII655417 HSE655416:HSE655417 ICA655416:ICA655417 ILW655416:ILW655417 IVS655416:IVS655417 JFO655416:JFO655417 JPK655416:JPK655417 JZG655416:JZG655417 KJC655416:KJC655417 KSY655416:KSY655417 LCU655416:LCU655417 LMQ655416:LMQ655417 LWM655416:LWM655417 MGI655416:MGI655417 MQE655416:MQE655417 NAA655416:NAA655417 NJW655416:NJW655417 NTS655416:NTS655417 ODO655416:ODO655417 ONK655416:ONK655417 OXG655416:OXG655417 PHC655416:PHC655417 PQY655416:PQY655417 QAU655416:QAU655417 QKQ655416:QKQ655417 QUM655416:QUM655417 REI655416:REI655417 ROE655416:ROE655417 RYA655416:RYA655417 SHW655416:SHW655417 SRS655416:SRS655417 TBO655416:TBO655417 TLK655416:TLK655417 TVG655416:TVG655417 UFC655416:UFC655417 UOY655416:UOY655417 UYU655416:UYU655417 VIQ655416:VIQ655417 VSM655416:VSM655417 WCI655416:WCI655417 WME655416:WME655417 WWA655416:WWA655417 S720952:S720953 JO720952:JO720953 TK720952:TK720953 ADG720952:ADG720953 ANC720952:ANC720953 AWY720952:AWY720953 BGU720952:BGU720953 BQQ720952:BQQ720953 CAM720952:CAM720953 CKI720952:CKI720953 CUE720952:CUE720953 DEA720952:DEA720953 DNW720952:DNW720953 DXS720952:DXS720953 EHO720952:EHO720953 ERK720952:ERK720953 FBG720952:FBG720953 FLC720952:FLC720953 FUY720952:FUY720953 GEU720952:GEU720953 GOQ720952:GOQ720953 GYM720952:GYM720953 HII720952:HII720953 HSE720952:HSE720953 ICA720952:ICA720953 ILW720952:ILW720953 IVS720952:IVS720953 JFO720952:JFO720953 JPK720952:JPK720953 JZG720952:JZG720953 KJC720952:KJC720953 KSY720952:KSY720953 LCU720952:LCU720953 LMQ720952:LMQ720953 LWM720952:LWM720953 MGI720952:MGI720953 MQE720952:MQE720953 NAA720952:NAA720953 NJW720952:NJW720953 NTS720952:NTS720953 ODO720952:ODO720953 ONK720952:ONK720953 OXG720952:OXG720953 PHC720952:PHC720953 PQY720952:PQY720953 QAU720952:QAU720953 QKQ720952:QKQ720953 QUM720952:QUM720953 REI720952:REI720953 ROE720952:ROE720953 RYA720952:RYA720953 SHW720952:SHW720953 SRS720952:SRS720953 TBO720952:TBO720953 TLK720952:TLK720953 TVG720952:TVG720953 UFC720952:UFC720953 UOY720952:UOY720953 UYU720952:UYU720953 VIQ720952:VIQ720953 VSM720952:VSM720953 WCI720952:WCI720953 WME720952:WME720953 WWA720952:WWA720953 S786488:S786489 JO786488:JO786489 TK786488:TK786489 ADG786488:ADG786489 ANC786488:ANC786489 AWY786488:AWY786489 BGU786488:BGU786489 BQQ786488:BQQ786489 CAM786488:CAM786489 CKI786488:CKI786489 CUE786488:CUE786489 DEA786488:DEA786489 DNW786488:DNW786489 DXS786488:DXS786489 EHO786488:EHO786489 ERK786488:ERK786489 FBG786488:FBG786489 FLC786488:FLC786489 FUY786488:FUY786489 GEU786488:GEU786489 GOQ786488:GOQ786489 GYM786488:GYM786489 HII786488:HII786489 HSE786488:HSE786489 ICA786488:ICA786489 ILW786488:ILW786489 IVS786488:IVS786489 JFO786488:JFO786489 JPK786488:JPK786489 JZG786488:JZG786489 KJC786488:KJC786489 KSY786488:KSY786489 LCU786488:LCU786489 LMQ786488:LMQ786489 LWM786488:LWM786489 MGI786488:MGI786489 MQE786488:MQE786489 NAA786488:NAA786489 NJW786488:NJW786489 NTS786488:NTS786489 ODO786488:ODO786489 ONK786488:ONK786489 OXG786488:OXG786489 PHC786488:PHC786489 PQY786488:PQY786489 QAU786488:QAU786489 QKQ786488:QKQ786489 QUM786488:QUM786489 REI786488:REI786489 ROE786488:ROE786489 RYA786488:RYA786489 SHW786488:SHW786489 SRS786488:SRS786489 TBO786488:TBO786489 TLK786488:TLK786489 TVG786488:TVG786489 UFC786488:UFC786489 UOY786488:UOY786489 UYU786488:UYU786489 VIQ786488:VIQ786489 VSM786488:VSM786489 WCI786488:WCI786489 WME786488:WME786489 WWA786488:WWA786489 S852024:S852025 JO852024:JO852025 TK852024:TK852025 ADG852024:ADG852025 ANC852024:ANC852025 AWY852024:AWY852025 BGU852024:BGU852025 BQQ852024:BQQ852025 CAM852024:CAM852025 CKI852024:CKI852025 CUE852024:CUE852025 DEA852024:DEA852025 DNW852024:DNW852025 DXS852024:DXS852025 EHO852024:EHO852025 ERK852024:ERK852025 FBG852024:FBG852025 FLC852024:FLC852025 FUY852024:FUY852025 GEU852024:GEU852025 GOQ852024:GOQ852025 GYM852024:GYM852025 HII852024:HII852025 HSE852024:HSE852025 ICA852024:ICA852025 ILW852024:ILW852025 IVS852024:IVS852025 JFO852024:JFO852025 JPK852024:JPK852025 JZG852024:JZG852025 KJC852024:KJC852025 KSY852024:KSY852025 LCU852024:LCU852025 LMQ852024:LMQ852025 LWM852024:LWM852025 MGI852024:MGI852025 MQE852024:MQE852025 NAA852024:NAA852025 NJW852024:NJW852025 NTS852024:NTS852025 ODO852024:ODO852025 ONK852024:ONK852025 OXG852024:OXG852025 PHC852024:PHC852025 PQY852024:PQY852025 QAU852024:QAU852025 QKQ852024:QKQ852025 QUM852024:QUM852025 REI852024:REI852025 ROE852024:ROE852025 RYA852024:RYA852025 SHW852024:SHW852025 SRS852024:SRS852025 TBO852024:TBO852025 TLK852024:TLK852025 TVG852024:TVG852025 UFC852024:UFC852025 UOY852024:UOY852025 UYU852024:UYU852025 VIQ852024:VIQ852025 VSM852024:VSM852025 WCI852024:WCI852025 WME852024:WME852025 WWA852024:WWA852025 S917560:S917561 JO917560:JO917561 TK917560:TK917561 ADG917560:ADG917561 ANC917560:ANC917561 AWY917560:AWY917561 BGU917560:BGU917561 BQQ917560:BQQ917561 CAM917560:CAM917561 CKI917560:CKI917561 CUE917560:CUE917561 DEA917560:DEA917561 DNW917560:DNW917561 DXS917560:DXS917561 EHO917560:EHO917561 ERK917560:ERK917561 FBG917560:FBG917561 FLC917560:FLC917561 FUY917560:FUY917561 GEU917560:GEU917561 GOQ917560:GOQ917561 GYM917560:GYM917561 HII917560:HII917561 HSE917560:HSE917561 ICA917560:ICA917561 ILW917560:ILW917561 IVS917560:IVS917561 JFO917560:JFO917561 JPK917560:JPK917561 JZG917560:JZG917561 KJC917560:KJC917561 KSY917560:KSY917561 LCU917560:LCU917561 LMQ917560:LMQ917561 LWM917560:LWM917561 MGI917560:MGI917561 MQE917560:MQE917561 NAA917560:NAA917561 NJW917560:NJW917561 NTS917560:NTS917561 ODO917560:ODO917561 ONK917560:ONK917561 OXG917560:OXG917561 PHC917560:PHC917561 PQY917560:PQY917561 QAU917560:QAU917561 QKQ917560:QKQ917561 QUM917560:QUM917561 REI917560:REI917561 ROE917560:ROE917561 RYA917560:RYA917561 SHW917560:SHW917561 SRS917560:SRS917561 TBO917560:TBO917561 TLK917560:TLK917561 TVG917560:TVG917561 UFC917560:UFC917561 UOY917560:UOY917561 UYU917560:UYU917561 VIQ917560:VIQ917561 VSM917560:VSM917561 WCI917560:WCI917561 WME917560:WME917561 WWA917560:WWA917561 S983096:S983097 JO983096:JO983097 TK983096:TK983097 ADG983096:ADG983097 ANC983096:ANC983097 AWY983096:AWY983097 BGU983096:BGU983097 BQQ983096:BQQ983097 CAM983096:CAM983097 CKI983096:CKI983097 CUE983096:CUE983097 DEA983096:DEA983097 DNW983096:DNW983097 DXS983096:DXS983097 EHO983096:EHO983097 ERK983096:ERK983097 FBG983096:FBG983097 FLC983096:FLC983097 FUY983096:FUY983097 GEU983096:GEU983097 GOQ983096:GOQ983097 GYM983096:GYM983097 HII983096:HII983097 HSE983096:HSE983097 ICA983096:ICA983097 ILW983096:ILW983097 IVS983096:IVS983097 JFO983096:JFO983097 JPK983096:JPK983097 JZG983096:JZG983097 KJC983096:KJC983097 KSY983096:KSY983097 LCU983096:LCU983097 LMQ983096:LMQ983097 LWM983096:LWM983097 MGI983096:MGI983097 MQE983096:MQE983097 NAA983096:NAA983097 NJW983096:NJW983097 NTS983096:NTS983097 ODO983096:ODO983097 ONK983096:ONK983097 OXG983096:OXG983097 PHC983096:PHC983097 PQY983096:PQY983097 QAU983096:QAU983097 QKQ983096:QKQ983097 QUM983096:QUM983097 REI983096:REI983097 ROE983096:ROE983097 RYA983096:RYA983097 SHW983096:SHW983097 SRS983096:SRS983097 TBO983096:TBO983097 TLK983096:TLK983097 TVG983096:TVG983097 UFC983096:UFC983097 UOY983096:UOY983097 UYU983096:UYU983097 VIQ983096:VIQ983097 VSM983096:VSM983097 WCI983096:WCI983097 WME983096:WME983097 WWA983096:WWA983097 S59 JO59 TK59 ADG59 ANC59 AWY59 BGU59 BQQ59 CAM59 CKI59 CUE59 DEA59 DNW59 DXS59 EHO59 ERK59 FBG59 FLC59 FUY59 GEU59 GOQ59 GYM59 HII59 HSE59 ICA59 ILW59 IVS59 JFO59 JPK59 JZG59 KJC59 KSY59 LCU59 LMQ59 LWM59 MGI59 MQE59 NAA59 NJW59 NTS59 ODO59 ONK59 OXG59 PHC59 PQY59 QAU59 QKQ59 QUM59 REI59 ROE59 RYA59 SHW59 SRS59 TBO59 TLK59 TVG59 UFC59 UOY59 UYU59 VIQ59 VSM59 WCI59 WME59 WWA59 S65595 JO65595 TK65595 ADG65595 ANC65595 AWY65595 BGU65595 BQQ65595 CAM65595 CKI65595 CUE65595 DEA65595 DNW65595 DXS65595 EHO65595 ERK65595 FBG65595 FLC65595 FUY65595 GEU65595 GOQ65595 GYM65595 HII65595 HSE65595 ICA65595 ILW65595 IVS65595 JFO65595 JPK65595 JZG65595 KJC65595 KSY65595 LCU65595 LMQ65595 LWM65595 MGI65595 MQE65595 NAA65595 NJW65595 NTS65595 ODO65595 ONK65595 OXG65595 PHC65595 PQY65595 QAU65595 QKQ65595 QUM65595 REI65595 ROE65595 RYA65595 SHW65595 SRS65595 TBO65595 TLK65595 TVG65595 UFC65595 UOY65595 UYU65595 VIQ65595 VSM65595 WCI65595 WME65595 WWA65595 S131131 JO131131 TK131131 ADG131131 ANC131131 AWY131131 BGU131131 BQQ131131 CAM131131 CKI131131 CUE131131 DEA131131 DNW131131 DXS131131 EHO131131 ERK131131 FBG131131 FLC131131 FUY131131 GEU131131 GOQ131131 GYM131131 HII131131 HSE131131 ICA131131 ILW131131 IVS131131 JFO131131 JPK131131 JZG131131 KJC131131 KSY131131 LCU131131 LMQ131131 LWM131131 MGI131131 MQE131131 NAA131131 NJW131131 NTS131131 ODO131131 ONK131131 OXG131131 PHC131131 PQY131131 QAU131131 QKQ131131 QUM131131 REI131131 ROE131131 RYA131131 SHW131131 SRS131131 TBO131131 TLK131131 TVG131131 UFC131131 UOY131131 UYU131131 VIQ131131 VSM131131 WCI131131 WME131131 WWA131131 S196667 JO196667 TK196667 ADG196667 ANC196667 AWY196667 BGU196667 BQQ196667 CAM196667 CKI196667 CUE196667 DEA196667 DNW196667 DXS196667 EHO196667 ERK196667 FBG196667 FLC196667 FUY196667 GEU196667 GOQ196667 GYM196667 HII196667 HSE196667 ICA196667 ILW196667 IVS196667 JFO196667 JPK196667 JZG196667 KJC196667 KSY196667 LCU196667 LMQ196667 LWM196667 MGI196667 MQE196667 NAA196667 NJW196667 NTS196667 ODO196667 ONK196667 OXG196667 PHC196667 PQY196667 QAU196667 QKQ196667 QUM196667 REI196667 ROE196667 RYA196667 SHW196667 SRS196667 TBO196667 TLK196667 TVG196667 UFC196667 UOY196667 UYU196667 VIQ196667 VSM196667 WCI196667 WME196667 WWA196667 S262203 JO262203 TK262203 ADG262203 ANC262203 AWY262203 BGU262203 BQQ262203 CAM262203 CKI262203 CUE262203 DEA262203 DNW262203 DXS262203 EHO262203 ERK262203 FBG262203 FLC262203 FUY262203 GEU262203 GOQ262203 GYM262203 HII262203 HSE262203 ICA262203 ILW262203 IVS262203 JFO262203 JPK262203 JZG262203 KJC262203 KSY262203 LCU262203 LMQ262203 LWM262203 MGI262203 MQE262203 NAA262203 NJW262203 NTS262203 ODO262203 ONK262203 OXG262203 PHC262203 PQY262203 QAU262203 QKQ262203 QUM262203 REI262203 ROE262203 RYA262203 SHW262203 SRS262203 TBO262203 TLK262203 TVG262203 UFC262203 UOY262203 UYU262203 VIQ262203 VSM262203 WCI262203 WME262203 WWA262203 S327739 JO327739 TK327739 ADG327739 ANC327739 AWY327739 BGU327739 BQQ327739 CAM327739 CKI327739 CUE327739 DEA327739 DNW327739 DXS327739 EHO327739 ERK327739 FBG327739 FLC327739 FUY327739 GEU327739 GOQ327739 GYM327739 HII327739 HSE327739 ICA327739 ILW327739 IVS327739 JFO327739 JPK327739 JZG327739 KJC327739 KSY327739 LCU327739 LMQ327739 LWM327739 MGI327739 MQE327739 NAA327739 NJW327739 NTS327739 ODO327739 ONK327739 OXG327739 PHC327739 PQY327739 QAU327739 QKQ327739 QUM327739 REI327739 ROE327739 RYA327739 SHW327739 SRS327739 TBO327739 TLK327739 TVG327739 UFC327739 UOY327739 UYU327739 VIQ327739 VSM327739 WCI327739 WME327739 WWA327739 S393275 JO393275 TK393275 ADG393275 ANC393275 AWY393275 BGU393275 BQQ393275 CAM393275 CKI393275 CUE393275 DEA393275 DNW393275 DXS393275 EHO393275 ERK393275 FBG393275 FLC393275 FUY393275 GEU393275 GOQ393275 GYM393275 HII393275 HSE393275 ICA393275 ILW393275 IVS393275 JFO393275 JPK393275 JZG393275 KJC393275 KSY393275 LCU393275 LMQ393275 LWM393275 MGI393275 MQE393275 NAA393275 NJW393275 NTS393275 ODO393275 ONK393275 OXG393275 PHC393275 PQY393275 QAU393275 QKQ393275 QUM393275 REI393275 ROE393275 RYA393275 SHW393275 SRS393275 TBO393275 TLK393275 TVG393275 UFC393275 UOY393275 UYU393275 VIQ393275 VSM393275 WCI393275 WME393275 WWA393275 S458811 JO458811 TK458811 ADG458811 ANC458811 AWY458811 BGU458811 BQQ458811 CAM458811 CKI458811 CUE458811 DEA458811 DNW458811 DXS458811 EHO458811 ERK458811 FBG458811 FLC458811 FUY458811 GEU458811 GOQ458811 GYM458811 HII458811 HSE458811 ICA458811 ILW458811 IVS458811 JFO458811 JPK458811 JZG458811 KJC458811 KSY458811 LCU458811 LMQ458811 LWM458811 MGI458811 MQE458811 NAA458811 NJW458811 NTS458811 ODO458811 ONK458811 OXG458811 PHC458811 PQY458811 QAU458811 QKQ458811 QUM458811 REI458811 ROE458811 RYA458811 SHW458811 SRS458811 TBO458811 TLK458811 TVG458811 UFC458811 UOY458811 UYU458811 VIQ458811 VSM458811 WCI458811 WME458811 WWA458811 S524347 JO524347 TK524347 ADG524347 ANC524347 AWY524347 BGU524347 BQQ524347 CAM524347 CKI524347 CUE524347 DEA524347 DNW524347 DXS524347 EHO524347 ERK524347 FBG524347 FLC524347 FUY524347 GEU524347 GOQ524347 GYM524347 HII524347 HSE524347 ICA524347 ILW524347 IVS524347 JFO524347 JPK524347 JZG524347 KJC524347 KSY524347 LCU524347 LMQ524347 LWM524347 MGI524347 MQE524347 NAA524347 NJW524347 NTS524347 ODO524347 ONK524347 OXG524347 PHC524347 PQY524347 QAU524347 QKQ524347 QUM524347 REI524347 ROE524347 RYA524347 SHW524347 SRS524347 TBO524347 TLK524347 TVG524347 UFC524347 UOY524347 UYU524347 VIQ524347 VSM524347 WCI524347 WME524347 WWA524347 S589883 JO589883 TK589883 ADG589883 ANC589883 AWY589883 BGU589883 BQQ589883 CAM589883 CKI589883 CUE589883 DEA589883 DNW589883 DXS589883 EHO589883 ERK589883 FBG589883 FLC589883 FUY589883 GEU589883 GOQ589883 GYM589883 HII589883 HSE589883 ICA589883 ILW589883 IVS589883 JFO589883 JPK589883 JZG589883 KJC589883 KSY589883 LCU589883 LMQ589883 LWM589883 MGI589883 MQE589883 NAA589883 NJW589883 NTS589883 ODO589883 ONK589883 OXG589883 PHC589883 PQY589883 QAU589883 QKQ589883 QUM589883 REI589883 ROE589883 RYA589883 SHW589883 SRS589883 TBO589883 TLK589883 TVG589883 UFC589883 UOY589883 UYU589883 VIQ589883 VSM589883 WCI589883 WME589883 WWA589883 S655419 JO655419 TK655419 ADG655419 ANC655419 AWY655419 BGU655419 BQQ655419 CAM655419 CKI655419 CUE655419 DEA655419 DNW655419 DXS655419 EHO655419 ERK655419 FBG655419 FLC655419 FUY655419 GEU655419 GOQ655419 GYM655419 HII655419 HSE655419 ICA655419 ILW655419 IVS655419 JFO655419 JPK655419 JZG655419 KJC655419 KSY655419 LCU655419 LMQ655419 LWM655419 MGI655419 MQE655419 NAA655419 NJW655419 NTS655419 ODO655419 ONK655419 OXG655419 PHC655419 PQY655419 QAU655419 QKQ655419 QUM655419 REI655419 ROE655419 RYA655419 SHW655419 SRS655419 TBO655419 TLK655419 TVG655419 UFC655419 UOY655419 UYU655419 VIQ655419 VSM655419 WCI655419 WME655419 WWA655419 S720955 JO720955 TK720955 ADG720955 ANC720955 AWY720955 BGU720955 BQQ720955 CAM720955 CKI720955 CUE720955 DEA720955 DNW720955 DXS720955 EHO720955 ERK720955 FBG720955 FLC720955 FUY720955 GEU720955 GOQ720955 GYM720955 HII720955 HSE720955 ICA720955 ILW720955 IVS720955 JFO720955 JPK720955 JZG720955 KJC720955 KSY720955 LCU720955 LMQ720955 LWM720955 MGI720955 MQE720955 NAA720955 NJW720955 NTS720955 ODO720955 ONK720955 OXG720955 PHC720955 PQY720955 QAU720955 QKQ720955 QUM720955 REI720955 ROE720955 RYA720955 SHW720955 SRS720955 TBO720955 TLK720955 TVG720955 UFC720955 UOY720955 UYU720955 VIQ720955 VSM720955 WCI720955 WME720955 WWA720955 S786491 JO786491 TK786491 ADG786491 ANC786491 AWY786491 BGU786491 BQQ786491 CAM786491 CKI786491 CUE786491 DEA786491 DNW786491 DXS786491 EHO786491 ERK786491 FBG786491 FLC786491 FUY786491 GEU786491 GOQ786491 GYM786491 HII786491 HSE786491 ICA786491 ILW786491 IVS786491 JFO786491 JPK786491 JZG786491 KJC786491 KSY786491 LCU786491 LMQ786491 LWM786491 MGI786491 MQE786491 NAA786491 NJW786491 NTS786491 ODO786491 ONK786491 OXG786491 PHC786491 PQY786491 QAU786491 QKQ786491 QUM786491 REI786491 ROE786491 RYA786491 SHW786491 SRS786491 TBO786491 TLK786491 TVG786491 UFC786491 UOY786491 UYU786491 VIQ786491 VSM786491 WCI786491 WME786491 WWA786491 S852027 JO852027 TK852027 ADG852027 ANC852027 AWY852027 BGU852027 BQQ852027 CAM852027 CKI852027 CUE852027 DEA852027 DNW852027 DXS852027 EHO852027 ERK852027 FBG852027 FLC852027 FUY852027 GEU852027 GOQ852027 GYM852027 HII852027 HSE852027 ICA852027 ILW852027 IVS852027 JFO852027 JPK852027 JZG852027 KJC852027 KSY852027 LCU852027 LMQ852027 LWM852027 MGI852027 MQE852027 NAA852027 NJW852027 NTS852027 ODO852027 ONK852027 OXG852027 PHC852027 PQY852027 QAU852027 QKQ852027 QUM852027 REI852027 ROE852027 RYA852027 SHW852027 SRS852027 TBO852027 TLK852027 TVG852027 UFC852027 UOY852027 UYU852027 VIQ852027 VSM852027 WCI852027 WME852027 WWA852027 S917563 JO917563 TK917563 ADG917563 ANC917563 AWY917563 BGU917563 BQQ917563 CAM917563 CKI917563 CUE917563 DEA917563 DNW917563 DXS917563 EHO917563 ERK917563 FBG917563 FLC917563 FUY917563 GEU917563 GOQ917563 GYM917563 HII917563 HSE917563 ICA917563 ILW917563 IVS917563 JFO917563 JPK917563 JZG917563 KJC917563 KSY917563 LCU917563 LMQ917563 LWM917563 MGI917563 MQE917563 NAA917563 NJW917563 NTS917563 ODO917563 ONK917563 OXG917563 PHC917563 PQY917563 QAU917563 QKQ917563 QUM917563 REI917563 ROE917563 RYA917563 SHW917563 SRS917563 TBO917563 TLK917563 TVG917563 UFC917563 UOY917563 UYU917563 VIQ917563 VSM917563 WCI917563 WME917563 WWA917563 S983099 JO983099 TK983099 ADG983099 ANC983099 AWY983099 BGU983099 BQQ983099 CAM983099 CKI983099 CUE983099 DEA983099 DNW983099 DXS983099 EHO983099 ERK983099 FBG983099 FLC983099 FUY983099 GEU983099 GOQ983099 GYM983099 HII983099 HSE983099 ICA983099 ILW983099 IVS983099 JFO983099 JPK983099 JZG983099 KJC983099 KSY983099 LCU983099 LMQ983099 LWM983099 MGI983099 MQE983099 NAA983099 NJW983099 NTS983099 ODO983099 ONK983099 OXG983099 PHC983099 PQY983099 QAU983099 QKQ983099 QUM983099 REI983099 ROE983099 RYA983099 SHW983099 SRS983099 TBO983099 TLK983099 TVG983099 UFC983099 UOY983099 UYU983099 VIQ983099 VSM983099 WCI983099 WME983099 WWA983099</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22">
    <tabColor theme="9" tint="0.59999389629810485"/>
  </sheetPr>
  <dimension ref="L24"/>
  <sheetViews>
    <sheetView zoomScaleNormal="100" workbookViewId="0">
      <selection activeCell="L25" sqref="L25"/>
    </sheetView>
  </sheetViews>
  <sheetFormatPr defaultColWidth="11.44140625" defaultRowHeight="13.2" x14ac:dyDescent="0.25"/>
  <cols>
    <col min="12" max="12" width="13.109375" bestFit="1" customWidth="1"/>
  </cols>
  <sheetData>
    <row r="24" spans="12:12" x14ac:dyDescent="0.25">
      <c r="L24" s="410"/>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Hoja23">
    <tabColor theme="9" tint="0.59999389629810485"/>
  </sheetPr>
  <dimension ref="K9:U38"/>
  <sheetViews>
    <sheetView workbookViewId="0">
      <selection activeCell="J12" sqref="J12"/>
    </sheetView>
  </sheetViews>
  <sheetFormatPr defaultColWidth="11.44140625" defaultRowHeight="13.2" x14ac:dyDescent="0.25"/>
  <cols>
    <col min="11" max="11" width="12" bestFit="1" customWidth="1"/>
    <col min="21" max="21" width="19.6640625" bestFit="1" customWidth="1"/>
  </cols>
  <sheetData>
    <row r="9" spans="11:11" x14ac:dyDescent="0.25">
      <c r="K9" s="410"/>
    </row>
    <row r="37" spans="21:21" ht="13.8" thickBot="1" x14ac:dyDescent="0.3"/>
    <row r="38" spans="21:21" ht="21.6" thickBot="1" x14ac:dyDescent="0.45">
      <c r="U38" s="377"/>
    </row>
  </sheetData>
  <pageMargins left="0.7" right="0.7" top="0.75" bottom="0.75" header="0.3" footer="0.3"/>
  <pageSetup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Hoja24">
    <tabColor theme="9" tint="0.59999389629810485"/>
  </sheetPr>
  <dimension ref="L14"/>
  <sheetViews>
    <sheetView workbookViewId="0">
      <selection activeCell="J18" sqref="J18"/>
    </sheetView>
  </sheetViews>
  <sheetFormatPr defaultColWidth="11.44140625" defaultRowHeight="13.2" x14ac:dyDescent="0.25"/>
  <cols>
    <col min="12" max="12" width="20.88671875" customWidth="1"/>
  </cols>
  <sheetData>
    <row r="14" spans="12:12" ht="15.6" x14ac:dyDescent="0.3">
      <c r="L14" s="382"/>
    </row>
  </sheetData>
  <pageMargins left="0.7" right="0.7" top="0.75" bottom="0.75" header="0.3" footer="0.3"/>
  <pageSetup orientation="portrait" horizontalDpi="300" verticalDpi="300"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Hoja25">
    <tabColor rgb="FF7030A0"/>
  </sheetPr>
  <dimension ref="A1:E799"/>
  <sheetViews>
    <sheetView workbookViewId="0">
      <selection activeCell="A2" sqref="A2:E799"/>
    </sheetView>
  </sheetViews>
  <sheetFormatPr defaultColWidth="11.44140625" defaultRowHeight="13.2" x14ac:dyDescent="0.25"/>
  <cols>
    <col min="5" max="5" width="15.88671875" customWidth="1"/>
  </cols>
  <sheetData>
    <row r="1" spans="1:5" ht="34.200000000000003" x14ac:dyDescent="0.25">
      <c r="A1" s="1131" t="s">
        <v>764</v>
      </c>
      <c r="B1" s="1131"/>
      <c r="C1" s="385" t="s">
        <v>765</v>
      </c>
      <c r="D1" s="1132" t="s">
        <v>766</v>
      </c>
      <c r="E1" s="1132"/>
    </row>
    <row r="2" spans="1:5" x14ac:dyDescent="0.25">
      <c r="A2" s="1133"/>
      <c r="B2" s="1134"/>
      <c r="C2" s="515"/>
      <c r="D2" s="1129"/>
      <c r="E2" s="1129"/>
    </row>
    <row r="3" spans="1:5" x14ac:dyDescent="0.25">
      <c r="A3" s="1133"/>
      <c r="B3" s="1134"/>
      <c r="C3" s="515"/>
      <c r="D3" s="1129"/>
      <c r="E3" s="1129"/>
    </row>
    <row r="4" spans="1:5" x14ac:dyDescent="0.25">
      <c r="A4" s="1130"/>
      <c r="B4" s="1128"/>
      <c r="C4" s="515"/>
      <c r="D4" s="1129"/>
      <c r="E4" s="1129"/>
    </row>
    <row r="5" spans="1:5" x14ac:dyDescent="0.25">
      <c r="A5" s="1128"/>
      <c r="B5" s="1128"/>
      <c r="C5" s="515"/>
      <c r="D5" s="1129"/>
      <c r="E5" s="1129"/>
    </row>
    <row r="6" spans="1:5" x14ac:dyDescent="0.25">
      <c r="A6" s="1130"/>
      <c r="B6" s="1128"/>
      <c r="C6" s="515"/>
      <c r="D6" s="1129"/>
      <c r="E6" s="1129"/>
    </row>
    <row r="7" spans="1:5" x14ac:dyDescent="0.25">
      <c r="A7" s="1128"/>
      <c r="B7" s="1128"/>
      <c r="C7" s="515"/>
      <c r="D7" s="1129"/>
      <c r="E7" s="1129"/>
    </row>
    <row r="8" spans="1:5" x14ac:dyDescent="0.25">
      <c r="A8" s="1128"/>
      <c r="B8" s="1128"/>
      <c r="C8" s="515"/>
      <c r="D8" s="1129"/>
      <c r="E8" s="1129"/>
    </row>
    <row r="9" spans="1:5" x14ac:dyDescent="0.25">
      <c r="A9" s="1128"/>
      <c r="B9" s="1128"/>
      <c r="C9" s="515"/>
      <c r="D9" s="1129"/>
      <c r="E9" s="1129"/>
    </row>
    <row r="10" spans="1:5" x14ac:dyDescent="0.25">
      <c r="A10" s="1128"/>
      <c r="B10" s="1128"/>
      <c r="C10" s="515"/>
      <c r="D10" s="1129"/>
      <c r="E10" s="1129"/>
    </row>
    <row r="11" spans="1:5" x14ac:dyDescent="0.25">
      <c r="A11" s="1128"/>
      <c r="B11" s="1128"/>
      <c r="C11" s="515"/>
      <c r="D11" s="1129"/>
      <c r="E11" s="1129"/>
    </row>
    <row r="12" spans="1:5" x14ac:dyDescent="0.25">
      <c r="A12" s="1130"/>
      <c r="B12" s="1128"/>
      <c r="C12" s="515"/>
      <c r="D12" s="1129"/>
      <c r="E12" s="1129"/>
    </row>
    <row r="13" spans="1:5" x14ac:dyDescent="0.25">
      <c r="A13" s="1128"/>
      <c r="B13" s="1128"/>
      <c r="C13" s="515"/>
      <c r="D13" s="1129"/>
      <c r="E13" s="1129"/>
    </row>
    <row r="14" spans="1:5" x14ac:dyDescent="0.25">
      <c r="A14" s="1128"/>
      <c r="B14" s="1128"/>
      <c r="C14" s="515"/>
      <c r="D14" s="1129"/>
      <c r="E14" s="1129"/>
    </row>
    <row r="15" spans="1:5" x14ac:dyDescent="0.25">
      <c r="A15" s="1128"/>
      <c r="B15" s="1128"/>
      <c r="C15" s="515"/>
      <c r="D15" s="1129"/>
      <c r="E15" s="1129"/>
    </row>
    <row r="16" spans="1:5" x14ac:dyDescent="0.25">
      <c r="A16" s="1128"/>
      <c r="B16" s="1128"/>
      <c r="C16" s="515"/>
      <c r="D16" s="1129"/>
      <c r="E16" s="1129"/>
    </row>
    <row r="17" spans="1:5" x14ac:dyDescent="0.25">
      <c r="A17" s="1130"/>
      <c r="B17" s="1128"/>
      <c r="C17" s="515"/>
      <c r="D17" s="1129"/>
      <c r="E17" s="1129"/>
    </row>
    <row r="18" spans="1:5" x14ac:dyDescent="0.25">
      <c r="A18" s="1130"/>
      <c r="B18" s="1128"/>
      <c r="C18" s="515"/>
      <c r="D18" s="1129"/>
      <c r="E18" s="1129"/>
    </row>
    <row r="19" spans="1:5" x14ac:dyDescent="0.25">
      <c r="A19" s="1130"/>
      <c r="B19" s="1128"/>
      <c r="C19" s="515"/>
      <c r="D19" s="1129"/>
      <c r="E19" s="1129"/>
    </row>
    <row r="20" spans="1:5" x14ac:dyDescent="0.25">
      <c r="A20" s="1130"/>
      <c r="B20" s="1128"/>
      <c r="C20" s="515"/>
      <c r="D20" s="1129"/>
      <c r="E20" s="1129"/>
    </row>
    <row r="21" spans="1:5" x14ac:dyDescent="0.25">
      <c r="A21" s="1130"/>
      <c r="B21" s="1128"/>
      <c r="C21" s="515"/>
      <c r="D21" s="1129"/>
      <c r="E21" s="1129"/>
    </row>
    <row r="22" spans="1:5" x14ac:dyDescent="0.25">
      <c r="A22" s="1130"/>
      <c r="B22" s="1128"/>
      <c r="C22" s="515"/>
      <c r="D22" s="1129"/>
      <c r="E22" s="1129"/>
    </row>
    <row r="23" spans="1:5" x14ac:dyDescent="0.25">
      <c r="A23" s="1130"/>
      <c r="B23" s="1128"/>
      <c r="C23" s="515"/>
      <c r="D23" s="1129"/>
      <c r="E23" s="1129"/>
    </row>
    <row r="24" spans="1:5" x14ac:dyDescent="0.25">
      <c r="A24" s="1128"/>
      <c r="B24" s="1128"/>
      <c r="C24" s="515"/>
      <c r="D24" s="1129"/>
      <c r="E24" s="1129"/>
    </row>
    <row r="25" spans="1:5" x14ac:dyDescent="0.25">
      <c r="A25" s="1128"/>
      <c r="B25" s="1128"/>
      <c r="C25" s="515"/>
      <c r="D25" s="1129"/>
      <c r="E25" s="1129"/>
    </row>
    <row r="26" spans="1:5" x14ac:dyDescent="0.25">
      <c r="A26" s="1128"/>
      <c r="B26" s="1128"/>
      <c r="C26" s="515"/>
      <c r="D26" s="1129"/>
      <c r="E26" s="1129"/>
    </row>
    <row r="27" spans="1:5" x14ac:dyDescent="0.25">
      <c r="A27" s="1128"/>
      <c r="B27" s="1128"/>
      <c r="C27" s="515"/>
      <c r="D27" s="1129"/>
      <c r="E27" s="1129"/>
    </row>
    <row r="28" spans="1:5" x14ac:dyDescent="0.25">
      <c r="A28" s="1128"/>
      <c r="B28" s="1128"/>
      <c r="C28" s="515"/>
      <c r="D28" s="1129"/>
      <c r="E28" s="1129"/>
    </row>
    <row r="29" spans="1:5" x14ac:dyDescent="0.25">
      <c r="A29" s="1128"/>
      <c r="B29" s="1128"/>
      <c r="C29" s="515"/>
      <c r="D29" s="1129"/>
      <c r="E29" s="1129"/>
    </row>
    <row r="30" spans="1:5" x14ac:dyDescent="0.25">
      <c r="A30" s="1128"/>
      <c r="B30" s="1128"/>
      <c r="C30" s="515"/>
      <c r="D30" s="1129"/>
      <c r="E30" s="1129"/>
    </row>
    <row r="31" spans="1:5" x14ac:dyDescent="0.25">
      <c r="A31" s="1128"/>
      <c r="B31" s="1128"/>
      <c r="C31" s="515"/>
      <c r="D31" s="1129"/>
      <c r="E31" s="1129"/>
    </row>
    <row r="32" spans="1:5" x14ac:dyDescent="0.25">
      <c r="A32" s="1128"/>
      <c r="B32" s="1128"/>
      <c r="C32" s="515"/>
      <c r="D32" s="1129"/>
      <c r="E32" s="1129"/>
    </row>
    <row r="33" spans="1:5" x14ac:dyDescent="0.25">
      <c r="A33" s="1128"/>
      <c r="B33" s="1128"/>
      <c r="C33" s="515"/>
      <c r="D33" s="1129"/>
      <c r="E33" s="1129"/>
    </row>
    <row r="34" spans="1:5" x14ac:dyDescent="0.25">
      <c r="A34" s="1128"/>
      <c r="B34" s="1128"/>
      <c r="C34" s="515"/>
      <c r="D34" s="1129"/>
      <c r="E34" s="1129"/>
    </row>
    <row r="35" spans="1:5" x14ac:dyDescent="0.25">
      <c r="A35" s="1128"/>
      <c r="B35" s="1128"/>
      <c r="C35" s="515"/>
      <c r="D35" s="1129"/>
      <c r="E35" s="1129"/>
    </row>
    <row r="36" spans="1:5" x14ac:dyDescent="0.25">
      <c r="A36" s="1128"/>
      <c r="B36" s="1128"/>
      <c r="C36" s="515"/>
      <c r="D36" s="1129"/>
      <c r="E36" s="1129"/>
    </row>
    <row r="37" spans="1:5" x14ac:dyDescent="0.25">
      <c r="A37" s="1128"/>
      <c r="B37" s="1128"/>
      <c r="C37" s="515"/>
      <c r="D37" s="1129"/>
      <c r="E37" s="1129"/>
    </row>
    <row r="38" spans="1:5" x14ac:dyDescent="0.25">
      <c r="A38" s="1128"/>
      <c r="B38" s="1128"/>
      <c r="C38" s="515"/>
      <c r="D38" s="1129"/>
      <c r="E38" s="1129"/>
    </row>
    <row r="39" spans="1:5" x14ac:dyDescent="0.25">
      <c r="A39" s="1128"/>
      <c r="B39" s="1128"/>
      <c r="C39" s="515"/>
      <c r="D39" s="1129"/>
      <c r="E39" s="1129"/>
    </row>
    <row r="40" spans="1:5" x14ac:dyDescent="0.25">
      <c r="A40" s="1128"/>
      <c r="B40" s="1128"/>
      <c r="C40" s="515"/>
      <c r="D40" s="1129"/>
      <c r="E40" s="1129"/>
    </row>
    <row r="41" spans="1:5" x14ac:dyDescent="0.25">
      <c r="A41" s="1128"/>
      <c r="B41" s="1128"/>
      <c r="C41" s="515"/>
      <c r="D41" s="1129"/>
      <c r="E41" s="1129"/>
    </row>
    <row r="42" spans="1:5" x14ac:dyDescent="0.25">
      <c r="A42" s="1128"/>
      <c r="B42" s="1128"/>
      <c r="C42" s="515"/>
      <c r="D42" s="1129"/>
      <c r="E42" s="1129"/>
    </row>
    <row r="43" spans="1:5" x14ac:dyDescent="0.25">
      <c r="A43" s="1128"/>
      <c r="B43" s="1128"/>
      <c r="C43" s="515"/>
      <c r="D43" s="1129"/>
      <c r="E43" s="1129"/>
    </row>
    <row r="44" spans="1:5" x14ac:dyDescent="0.25">
      <c r="A44" s="1128"/>
      <c r="B44" s="1128"/>
      <c r="C44" s="515"/>
      <c r="D44" s="1129"/>
      <c r="E44" s="1129"/>
    </row>
    <row r="45" spans="1:5" x14ac:dyDescent="0.25">
      <c r="A45" s="1128"/>
      <c r="B45" s="1128"/>
      <c r="C45" s="515"/>
      <c r="D45" s="1129"/>
      <c r="E45" s="1129"/>
    </row>
    <row r="46" spans="1:5" x14ac:dyDescent="0.25">
      <c r="A46" s="1128"/>
      <c r="B46" s="1128"/>
      <c r="C46" s="515"/>
      <c r="D46" s="1129"/>
      <c r="E46" s="1129"/>
    </row>
    <row r="47" spans="1:5" x14ac:dyDescent="0.25">
      <c r="A47" s="1128"/>
      <c r="B47" s="1128"/>
      <c r="C47" s="515"/>
      <c r="D47" s="1129"/>
      <c r="E47" s="1129"/>
    </row>
    <row r="48" spans="1:5" x14ac:dyDescent="0.25">
      <c r="A48" s="1128"/>
      <c r="B48" s="1128"/>
      <c r="C48" s="515"/>
      <c r="D48" s="1129"/>
      <c r="E48" s="1129"/>
    </row>
    <row r="49" spans="1:5" x14ac:dyDescent="0.25">
      <c r="A49" s="1128"/>
      <c r="B49" s="1128"/>
      <c r="C49" s="515"/>
      <c r="D49" s="1129"/>
      <c r="E49" s="1129"/>
    </row>
    <row r="50" spans="1:5" x14ac:dyDescent="0.25">
      <c r="A50" s="1128"/>
      <c r="B50" s="1128"/>
      <c r="C50" s="515"/>
      <c r="D50" s="1129"/>
      <c r="E50" s="1129"/>
    </row>
    <row r="51" spans="1:5" x14ac:dyDescent="0.25">
      <c r="A51" s="1128"/>
      <c r="B51" s="1128"/>
      <c r="C51" s="515"/>
      <c r="D51" s="1129"/>
      <c r="E51" s="1129"/>
    </row>
    <row r="52" spans="1:5" x14ac:dyDescent="0.25">
      <c r="A52" s="1128"/>
      <c r="B52" s="1128"/>
      <c r="C52" s="515"/>
      <c r="D52" s="1129"/>
      <c r="E52" s="1129"/>
    </row>
    <row r="53" spans="1:5" x14ac:dyDescent="0.25">
      <c r="A53" s="1128"/>
      <c r="B53" s="1128"/>
      <c r="C53" s="515"/>
      <c r="D53" s="1129"/>
      <c r="E53" s="1129"/>
    </row>
    <row r="54" spans="1:5" x14ac:dyDescent="0.25">
      <c r="A54" s="1128"/>
      <c r="B54" s="1128"/>
      <c r="C54" s="515"/>
      <c r="D54" s="1129"/>
      <c r="E54" s="1129"/>
    </row>
    <row r="55" spans="1:5" x14ac:dyDescent="0.25">
      <c r="A55" s="1128"/>
      <c r="B55" s="1128"/>
      <c r="C55" s="515"/>
      <c r="D55" s="1129"/>
      <c r="E55" s="1129"/>
    </row>
    <row r="56" spans="1:5" x14ac:dyDescent="0.25">
      <c r="A56" s="1128"/>
      <c r="B56" s="1128"/>
      <c r="C56" s="515"/>
      <c r="D56" s="1129"/>
      <c r="E56" s="1129"/>
    </row>
    <row r="57" spans="1:5" x14ac:dyDescent="0.25">
      <c r="A57" s="1128"/>
      <c r="B57" s="1128"/>
      <c r="C57" s="515"/>
      <c r="D57" s="1129"/>
      <c r="E57" s="1129"/>
    </row>
    <row r="58" spans="1:5" x14ac:dyDescent="0.25">
      <c r="A58" s="1128"/>
      <c r="B58" s="1128"/>
      <c r="C58" s="515"/>
      <c r="D58" s="1129"/>
      <c r="E58" s="1129"/>
    </row>
    <row r="59" spans="1:5" x14ac:dyDescent="0.25">
      <c r="A59" s="1128"/>
      <c r="B59" s="1128"/>
      <c r="C59" s="515"/>
      <c r="D59" s="1129"/>
      <c r="E59" s="1129"/>
    </row>
    <row r="60" spans="1:5" x14ac:dyDescent="0.25">
      <c r="A60" s="1128"/>
      <c r="B60" s="1128"/>
      <c r="C60" s="515"/>
      <c r="D60" s="1129"/>
      <c r="E60" s="1129"/>
    </row>
    <row r="61" spans="1:5" x14ac:dyDescent="0.25">
      <c r="A61" s="1128"/>
      <c r="B61" s="1128"/>
      <c r="C61" s="515"/>
      <c r="D61" s="1129"/>
      <c r="E61" s="1129"/>
    </row>
    <row r="62" spans="1:5" x14ac:dyDescent="0.25">
      <c r="A62" s="1128"/>
      <c r="B62" s="1128"/>
      <c r="C62" s="515"/>
      <c r="D62" s="1129"/>
      <c r="E62" s="1129"/>
    </row>
    <row r="63" spans="1:5" x14ac:dyDescent="0.25">
      <c r="A63" s="1128"/>
      <c r="B63" s="1128"/>
      <c r="C63" s="515"/>
      <c r="D63" s="1129"/>
      <c r="E63" s="1129"/>
    </row>
    <row r="64" spans="1:5" x14ac:dyDescent="0.25">
      <c r="A64" s="1128"/>
      <c r="B64" s="1128"/>
      <c r="C64" s="515"/>
      <c r="D64" s="1129"/>
      <c r="E64" s="1129"/>
    </row>
    <row r="65" spans="1:5" x14ac:dyDescent="0.25">
      <c r="A65" s="1128"/>
      <c r="B65" s="1128"/>
      <c r="C65" s="515"/>
      <c r="D65" s="1129"/>
      <c r="E65" s="1129"/>
    </row>
    <row r="66" spans="1:5" x14ac:dyDescent="0.25">
      <c r="A66" s="1128"/>
      <c r="B66" s="1128"/>
      <c r="C66" s="515"/>
      <c r="D66" s="1129"/>
      <c r="E66" s="1129"/>
    </row>
    <row r="67" spans="1:5" x14ac:dyDescent="0.25">
      <c r="A67" s="1128"/>
      <c r="B67" s="1128"/>
      <c r="C67" s="515"/>
      <c r="D67" s="1129"/>
      <c r="E67" s="1129"/>
    </row>
    <row r="68" spans="1:5" x14ac:dyDescent="0.25">
      <c r="A68" s="1128"/>
      <c r="B68" s="1128"/>
      <c r="C68" s="515"/>
      <c r="D68" s="1129"/>
      <c r="E68" s="1129"/>
    </row>
    <row r="69" spans="1:5" x14ac:dyDescent="0.25">
      <c r="A69" s="1128"/>
      <c r="B69" s="1128"/>
      <c r="C69" s="515"/>
      <c r="D69" s="1129"/>
      <c r="E69" s="1129"/>
    </row>
    <row r="70" spans="1:5" x14ac:dyDescent="0.25">
      <c r="A70" s="1128"/>
      <c r="B70" s="1128"/>
      <c r="C70" s="515"/>
      <c r="D70" s="1129"/>
      <c r="E70" s="1129"/>
    </row>
    <row r="71" spans="1:5" x14ac:dyDescent="0.25">
      <c r="A71" s="1128"/>
      <c r="B71" s="1128"/>
      <c r="C71" s="515"/>
      <c r="D71" s="1129"/>
      <c r="E71" s="1129"/>
    </row>
    <row r="72" spans="1:5" x14ac:dyDescent="0.25">
      <c r="A72" s="1128"/>
      <c r="B72" s="1128"/>
      <c r="C72" s="515"/>
      <c r="D72" s="1129"/>
      <c r="E72" s="1129"/>
    </row>
    <row r="73" spans="1:5" x14ac:dyDescent="0.25">
      <c r="A73" s="1128"/>
      <c r="B73" s="1128"/>
      <c r="C73" s="515"/>
      <c r="D73" s="1129"/>
      <c r="E73" s="1129"/>
    </row>
    <row r="74" spans="1:5" x14ac:dyDescent="0.25">
      <c r="A74" s="1128"/>
      <c r="B74" s="1128"/>
      <c r="C74" s="515"/>
      <c r="D74" s="1129"/>
      <c r="E74" s="1129"/>
    </row>
    <row r="75" spans="1:5" x14ac:dyDescent="0.25">
      <c r="A75" s="1128"/>
      <c r="B75" s="1128"/>
      <c r="C75" s="515"/>
      <c r="D75" s="1129"/>
      <c r="E75" s="1129"/>
    </row>
    <row r="76" spans="1:5" x14ac:dyDescent="0.25">
      <c r="A76" s="1128"/>
      <c r="B76" s="1128"/>
      <c r="C76" s="515"/>
      <c r="D76" s="1129"/>
      <c r="E76" s="1129"/>
    </row>
    <row r="77" spans="1:5" x14ac:dyDescent="0.25">
      <c r="A77" s="1128"/>
      <c r="B77" s="1128"/>
      <c r="C77" s="515"/>
      <c r="D77" s="1129"/>
      <c r="E77" s="1129"/>
    </row>
    <row r="78" spans="1:5" x14ac:dyDescent="0.25">
      <c r="A78" s="1128"/>
      <c r="B78" s="1128"/>
      <c r="C78" s="515"/>
      <c r="D78" s="1129"/>
      <c r="E78" s="1129"/>
    </row>
    <row r="79" spans="1:5" x14ac:dyDescent="0.25">
      <c r="A79" s="1128"/>
      <c r="B79" s="1128"/>
      <c r="C79" s="515"/>
      <c r="D79" s="1129"/>
      <c r="E79" s="1129"/>
    </row>
    <row r="80" spans="1:5" x14ac:dyDescent="0.25">
      <c r="A80" s="1128"/>
      <c r="B80" s="1128"/>
      <c r="C80" s="515"/>
      <c r="D80" s="1129"/>
      <c r="E80" s="1129"/>
    </row>
    <row r="81" spans="1:5" x14ac:dyDescent="0.25">
      <c r="A81" s="1128"/>
      <c r="B81" s="1128"/>
      <c r="C81" s="515"/>
      <c r="D81" s="1129"/>
      <c r="E81" s="1129"/>
    </row>
    <row r="82" spans="1:5" x14ac:dyDescent="0.25">
      <c r="A82" s="1128"/>
      <c r="B82" s="1128"/>
      <c r="C82" s="515"/>
      <c r="D82" s="1129"/>
      <c r="E82" s="1129"/>
    </row>
    <row r="83" spans="1:5" x14ac:dyDescent="0.25">
      <c r="A83" s="1128"/>
      <c r="B83" s="1128"/>
      <c r="C83" s="515"/>
      <c r="D83" s="1129"/>
      <c r="E83" s="1129"/>
    </row>
    <row r="84" spans="1:5" x14ac:dyDescent="0.25">
      <c r="A84" s="1128"/>
      <c r="B84" s="1128"/>
      <c r="C84" s="515"/>
      <c r="D84" s="1129"/>
      <c r="E84" s="1129"/>
    </row>
    <row r="85" spans="1:5" x14ac:dyDescent="0.25">
      <c r="A85" s="1128"/>
      <c r="B85" s="1128"/>
      <c r="C85" s="515"/>
      <c r="D85" s="1129"/>
      <c r="E85" s="1129"/>
    </row>
    <row r="86" spans="1:5" x14ac:dyDescent="0.25">
      <c r="A86" s="1128"/>
      <c r="B86" s="1128"/>
      <c r="C86" s="515"/>
      <c r="D86" s="1129"/>
      <c r="E86" s="1129"/>
    </row>
    <row r="87" spans="1:5" x14ac:dyDescent="0.25">
      <c r="A87" s="1128"/>
      <c r="B87" s="1128"/>
      <c r="C87" s="515"/>
      <c r="D87" s="1129"/>
      <c r="E87" s="1129"/>
    </row>
    <row r="88" spans="1:5" x14ac:dyDescent="0.25">
      <c r="A88" s="1128"/>
      <c r="B88" s="1128"/>
      <c r="C88" s="515"/>
      <c r="D88" s="1129"/>
      <c r="E88" s="1129"/>
    </row>
    <row r="89" spans="1:5" x14ac:dyDescent="0.25">
      <c r="A89" s="1128"/>
      <c r="B89" s="1128"/>
      <c r="C89" s="515"/>
      <c r="D89" s="1129"/>
      <c r="E89" s="1129"/>
    </row>
    <row r="90" spans="1:5" x14ac:dyDescent="0.25">
      <c r="A90" s="1128"/>
      <c r="B90" s="1128"/>
      <c r="C90" s="515"/>
      <c r="D90" s="1129"/>
      <c r="E90" s="1129"/>
    </row>
    <row r="91" spans="1:5" x14ac:dyDescent="0.25">
      <c r="A91" s="1128"/>
      <c r="B91" s="1128"/>
      <c r="C91" s="515"/>
      <c r="D91" s="1129"/>
      <c r="E91" s="1129"/>
    </row>
    <row r="92" spans="1:5" x14ac:dyDescent="0.25">
      <c r="A92" s="1128"/>
      <c r="B92" s="1128"/>
      <c r="C92" s="515"/>
      <c r="D92" s="1129"/>
      <c r="E92" s="1129"/>
    </row>
    <row r="93" spans="1:5" x14ac:dyDescent="0.25">
      <c r="A93" s="1128"/>
      <c r="B93" s="1128"/>
      <c r="C93" s="515"/>
      <c r="D93" s="1129"/>
      <c r="E93" s="1129"/>
    </row>
    <row r="94" spans="1:5" x14ac:dyDescent="0.25">
      <c r="A94" s="1128"/>
      <c r="B94" s="1128"/>
      <c r="C94" s="515"/>
      <c r="D94" s="1129"/>
      <c r="E94" s="1129"/>
    </row>
    <row r="95" spans="1:5" x14ac:dyDescent="0.25">
      <c r="A95" s="1128"/>
      <c r="B95" s="1128"/>
      <c r="C95" s="515"/>
      <c r="D95" s="1129"/>
      <c r="E95" s="1129"/>
    </row>
    <row r="96" spans="1:5" x14ac:dyDescent="0.25">
      <c r="A96" s="1128"/>
      <c r="B96" s="1128"/>
      <c r="C96" s="515"/>
      <c r="D96" s="1129"/>
      <c r="E96" s="1129"/>
    </row>
    <row r="97" spans="1:5" x14ac:dyDescent="0.25">
      <c r="A97" s="1128"/>
      <c r="B97" s="1128"/>
      <c r="C97" s="515"/>
      <c r="D97" s="1129"/>
      <c r="E97" s="1129"/>
    </row>
    <row r="98" spans="1:5" x14ac:dyDescent="0.25">
      <c r="A98" s="1128"/>
      <c r="B98" s="1128"/>
      <c r="C98" s="515"/>
      <c r="D98" s="1129"/>
      <c r="E98" s="1129"/>
    </row>
    <row r="99" spans="1:5" x14ac:dyDescent="0.25">
      <c r="A99" s="1128"/>
      <c r="B99" s="1128"/>
      <c r="C99" s="515"/>
      <c r="D99" s="1129"/>
      <c r="E99" s="1129"/>
    </row>
    <row r="100" spans="1:5" x14ac:dyDescent="0.25">
      <c r="A100" s="1128"/>
      <c r="B100" s="1128"/>
      <c r="C100" s="515"/>
      <c r="D100" s="1129"/>
      <c r="E100" s="1129"/>
    </row>
    <row r="101" spans="1:5" x14ac:dyDescent="0.25">
      <c r="A101" s="1128"/>
      <c r="B101" s="1128"/>
      <c r="C101" s="515"/>
      <c r="D101" s="1129"/>
      <c r="E101" s="1129"/>
    </row>
    <row r="102" spans="1:5" x14ac:dyDescent="0.25">
      <c r="A102" s="1128"/>
      <c r="B102" s="1128"/>
      <c r="C102" s="515"/>
      <c r="D102" s="1129"/>
      <c r="E102" s="1129"/>
    </row>
    <row r="103" spans="1:5" x14ac:dyDescent="0.25">
      <c r="A103" s="1128"/>
      <c r="B103" s="1128"/>
      <c r="C103" s="515"/>
      <c r="D103" s="1129"/>
      <c r="E103" s="1129"/>
    </row>
    <row r="104" spans="1:5" x14ac:dyDescent="0.25">
      <c r="A104" s="1128"/>
      <c r="B104" s="1128"/>
      <c r="C104" s="515"/>
      <c r="D104" s="1129"/>
      <c r="E104" s="1129"/>
    </row>
    <row r="105" spans="1:5" x14ac:dyDescent="0.25">
      <c r="A105" s="1128"/>
      <c r="B105" s="1128"/>
      <c r="C105" s="515"/>
      <c r="D105" s="1129"/>
      <c r="E105" s="1129"/>
    </row>
    <row r="106" spans="1:5" x14ac:dyDescent="0.25">
      <c r="A106" s="1128"/>
      <c r="B106" s="1128"/>
      <c r="C106" s="515"/>
      <c r="D106" s="1129"/>
      <c r="E106" s="1129"/>
    </row>
    <row r="107" spans="1:5" x14ac:dyDescent="0.25">
      <c r="A107" s="1128"/>
      <c r="B107" s="1128"/>
      <c r="C107" s="515"/>
      <c r="D107" s="1129"/>
      <c r="E107" s="1129"/>
    </row>
    <row r="108" spans="1:5" x14ac:dyDescent="0.25">
      <c r="A108" s="1128"/>
      <c r="B108" s="1128"/>
      <c r="C108" s="515"/>
      <c r="D108" s="1129"/>
      <c r="E108" s="1129"/>
    </row>
    <row r="109" spans="1:5" x14ac:dyDescent="0.25">
      <c r="A109" s="1128"/>
      <c r="B109" s="1128"/>
      <c r="C109" s="515"/>
      <c r="D109" s="1129"/>
      <c r="E109" s="1129"/>
    </row>
    <row r="110" spans="1:5" x14ac:dyDescent="0.25">
      <c r="A110" s="1128"/>
      <c r="B110" s="1128"/>
      <c r="C110" s="515"/>
      <c r="D110" s="1129"/>
      <c r="E110" s="1129"/>
    </row>
    <row r="111" spans="1:5" x14ac:dyDescent="0.25">
      <c r="A111" s="1128"/>
      <c r="B111" s="1128"/>
      <c r="C111" s="515"/>
      <c r="D111" s="1129"/>
      <c r="E111" s="1129"/>
    </row>
    <row r="112" spans="1:5" x14ac:dyDescent="0.25">
      <c r="A112" s="1128"/>
      <c r="B112" s="1128"/>
      <c r="C112" s="515"/>
      <c r="D112" s="1129"/>
      <c r="E112" s="1129"/>
    </row>
    <row r="113" spans="1:5" x14ac:dyDescent="0.25">
      <c r="A113" s="1128"/>
      <c r="B113" s="1128"/>
      <c r="C113" s="515"/>
      <c r="D113" s="1129"/>
      <c r="E113" s="1129"/>
    </row>
    <row r="114" spans="1:5" x14ac:dyDescent="0.25">
      <c r="A114" s="1128"/>
      <c r="B114" s="1128"/>
      <c r="C114" s="515"/>
      <c r="D114" s="1129"/>
      <c r="E114" s="1129"/>
    </row>
    <row r="115" spans="1:5" x14ac:dyDescent="0.25">
      <c r="A115" s="1128"/>
      <c r="B115" s="1128"/>
      <c r="C115" s="515"/>
      <c r="D115" s="1129"/>
      <c r="E115" s="1129"/>
    </row>
    <row r="116" spans="1:5" x14ac:dyDescent="0.25">
      <c r="A116" s="1128"/>
      <c r="B116" s="1128"/>
      <c r="C116" s="515"/>
      <c r="D116" s="1129"/>
      <c r="E116" s="1129"/>
    </row>
    <row r="117" spans="1:5" x14ac:dyDescent="0.25">
      <c r="A117" s="1128"/>
      <c r="B117" s="1128"/>
      <c r="C117" s="515"/>
      <c r="D117" s="1129"/>
      <c r="E117" s="1129"/>
    </row>
    <row r="118" spans="1:5" x14ac:dyDescent="0.25">
      <c r="A118" s="1128"/>
      <c r="B118" s="1128"/>
      <c r="C118" s="515"/>
      <c r="D118" s="1129"/>
      <c r="E118" s="1129"/>
    </row>
    <row r="119" spans="1:5" x14ac:dyDescent="0.25">
      <c r="A119" s="1128"/>
      <c r="B119" s="1128"/>
      <c r="C119" s="515"/>
      <c r="D119" s="1129"/>
      <c r="E119" s="1129"/>
    </row>
    <row r="120" spans="1:5" x14ac:dyDescent="0.25">
      <c r="A120" s="1128"/>
      <c r="B120" s="1128"/>
      <c r="C120" s="515"/>
      <c r="D120" s="1129"/>
      <c r="E120" s="1129"/>
    </row>
    <row r="121" spans="1:5" x14ac:dyDescent="0.25">
      <c r="A121" s="1128"/>
      <c r="B121" s="1128"/>
      <c r="C121" s="515"/>
      <c r="D121" s="1129"/>
      <c r="E121" s="1129"/>
    </row>
    <row r="122" spans="1:5" x14ac:dyDescent="0.25">
      <c r="A122" s="1128"/>
      <c r="B122" s="1128"/>
      <c r="C122" s="515"/>
      <c r="D122" s="1129"/>
      <c r="E122" s="1129"/>
    </row>
    <row r="123" spans="1:5" x14ac:dyDescent="0.25">
      <c r="A123" s="1128"/>
      <c r="B123" s="1128"/>
      <c r="C123" s="515"/>
      <c r="D123" s="1129"/>
      <c r="E123" s="1129"/>
    </row>
    <row r="124" spans="1:5" x14ac:dyDescent="0.25">
      <c r="A124" s="1128"/>
      <c r="B124" s="1128"/>
      <c r="C124" s="515"/>
      <c r="D124" s="1129"/>
      <c r="E124" s="1129"/>
    </row>
    <row r="125" spans="1:5" x14ac:dyDescent="0.25">
      <c r="A125" s="1128"/>
      <c r="B125" s="1128"/>
      <c r="C125" s="515"/>
      <c r="D125" s="1129"/>
      <c r="E125" s="1129"/>
    </row>
    <row r="126" spans="1:5" x14ac:dyDescent="0.25">
      <c r="A126" s="1128"/>
      <c r="B126" s="1128"/>
      <c r="C126" s="515"/>
      <c r="D126" s="1129"/>
      <c r="E126" s="1129"/>
    </row>
    <row r="127" spans="1:5" x14ac:dyDescent="0.25">
      <c r="A127" s="1128"/>
      <c r="B127" s="1128"/>
      <c r="C127" s="515"/>
      <c r="D127" s="1129"/>
      <c r="E127" s="1129"/>
    </row>
    <row r="128" spans="1:5" x14ac:dyDescent="0.25">
      <c r="A128" s="1128"/>
      <c r="B128" s="1128"/>
      <c r="C128" s="515"/>
      <c r="D128" s="1129"/>
      <c r="E128" s="1129"/>
    </row>
    <row r="129" spans="1:5" x14ac:dyDescent="0.25">
      <c r="A129" s="1128"/>
      <c r="B129" s="1128"/>
      <c r="C129" s="515"/>
      <c r="D129" s="1129"/>
      <c r="E129" s="1129"/>
    </row>
    <row r="130" spans="1:5" x14ac:dyDescent="0.25">
      <c r="A130" s="1128"/>
      <c r="B130" s="1128"/>
      <c r="C130" s="515"/>
      <c r="D130" s="1129"/>
      <c r="E130" s="1129"/>
    </row>
    <row r="131" spans="1:5" x14ac:dyDescent="0.25">
      <c r="A131" s="1128"/>
      <c r="B131" s="1128"/>
      <c r="C131" s="515"/>
      <c r="D131" s="1129"/>
      <c r="E131" s="1129"/>
    </row>
    <row r="132" spans="1:5" x14ac:dyDescent="0.25">
      <c r="A132" s="1128"/>
      <c r="B132" s="1128"/>
      <c r="C132" s="515"/>
      <c r="D132" s="1129"/>
      <c r="E132" s="1129"/>
    </row>
    <row r="133" spans="1:5" x14ac:dyDescent="0.25">
      <c r="A133" s="1128"/>
      <c r="B133" s="1128"/>
      <c r="C133" s="515"/>
      <c r="D133" s="1129"/>
      <c r="E133" s="1129"/>
    </row>
    <row r="134" spans="1:5" x14ac:dyDescent="0.25">
      <c r="A134" s="1128"/>
      <c r="B134" s="1128"/>
      <c r="C134" s="515"/>
      <c r="D134" s="1129"/>
      <c r="E134" s="1129"/>
    </row>
    <row r="135" spans="1:5" x14ac:dyDescent="0.25">
      <c r="A135" s="1128"/>
      <c r="B135" s="1128"/>
      <c r="C135" s="515"/>
      <c r="D135" s="1129"/>
      <c r="E135" s="1129"/>
    </row>
    <row r="136" spans="1:5" x14ac:dyDescent="0.25">
      <c r="A136" s="1128"/>
      <c r="B136" s="1128"/>
      <c r="C136" s="515"/>
      <c r="D136" s="1129"/>
      <c r="E136" s="1129"/>
    </row>
    <row r="137" spans="1:5" x14ac:dyDescent="0.25">
      <c r="A137" s="1128"/>
      <c r="B137" s="1128"/>
      <c r="C137" s="515"/>
      <c r="D137" s="1129"/>
      <c r="E137" s="1129"/>
    </row>
    <row r="138" spans="1:5" x14ac:dyDescent="0.25">
      <c r="A138" s="1128"/>
      <c r="B138" s="1128"/>
      <c r="C138" s="515"/>
      <c r="D138" s="1129"/>
      <c r="E138" s="1129"/>
    </row>
    <row r="139" spans="1:5" x14ac:dyDescent="0.25">
      <c r="A139" s="1128"/>
      <c r="B139" s="1128"/>
      <c r="C139" s="515"/>
      <c r="D139" s="1129"/>
      <c r="E139" s="1129"/>
    </row>
    <row r="140" spans="1:5" x14ac:dyDescent="0.25">
      <c r="A140" s="1128"/>
      <c r="B140" s="1128"/>
      <c r="C140" s="515"/>
      <c r="D140" s="1129"/>
      <c r="E140" s="1129"/>
    </row>
    <row r="141" spans="1:5" x14ac:dyDescent="0.25">
      <c r="A141" s="1128"/>
      <c r="B141" s="1128"/>
      <c r="C141" s="515"/>
      <c r="D141" s="1129"/>
      <c r="E141" s="1129"/>
    </row>
    <row r="142" spans="1:5" x14ac:dyDescent="0.25">
      <c r="A142" s="1128"/>
      <c r="B142" s="1128"/>
      <c r="C142" s="515"/>
      <c r="D142" s="1129"/>
      <c r="E142" s="1129"/>
    </row>
    <row r="143" spans="1:5" x14ac:dyDescent="0.25">
      <c r="A143" s="1128"/>
      <c r="B143" s="1128"/>
      <c r="C143" s="515"/>
      <c r="D143" s="1129"/>
      <c r="E143" s="1129"/>
    </row>
    <row r="144" spans="1:5" x14ac:dyDescent="0.25">
      <c r="A144" s="1128"/>
      <c r="B144" s="1128"/>
      <c r="C144" s="515"/>
      <c r="D144" s="1129"/>
      <c r="E144" s="1129"/>
    </row>
    <row r="145" spans="1:5" x14ac:dyDescent="0.25">
      <c r="A145" s="1128"/>
      <c r="B145" s="1128"/>
      <c r="C145" s="515"/>
      <c r="D145" s="1129"/>
      <c r="E145" s="1129"/>
    </row>
    <row r="146" spans="1:5" x14ac:dyDescent="0.25">
      <c r="A146" s="1128"/>
      <c r="B146" s="1128"/>
      <c r="C146" s="515"/>
      <c r="D146" s="1129"/>
      <c r="E146" s="1129"/>
    </row>
    <row r="147" spans="1:5" x14ac:dyDescent="0.25">
      <c r="A147" s="1128"/>
      <c r="B147" s="1128"/>
      <c r="C147" s="515"/>
      <c r="D147" s="1129"/>
      <c r="E147" s="1129"/>
    </row>
    <row r="148" spans="1:5" x14ac:dyDescent="0.25">
      <c r="A148" s="1128"/>
      <c r="B148" s="1128"/>
      <c r="C148" s="515"/>
      <c r="D148" s="1129"/>
      <c r="E148" s="1129"/>
    </row>
    <row r="149" spans="1:5" x14ac:dyDescent="0.25">
      <c r="A149" s="1128"/>
      <c r="B149" s="1128"/>
      <c r="C149" s="515"/>
      <c r="D149" s="1129"/>
      <c r="E149" s="1129"/>
    </row>
    <row r="150" spans="1:5" x14ac:dyDescent="0.25">
      <c r="A150" s="1128"/>
      <c r="B150" s="1128"/>
      <c r="C150" s="515"/>
      <c r="D150" s="1129"/>
      <c r="E150" s="1129"/>
    </row>
    <row r="151" spans="1:5" x14ac:dyDescent="0.25">
      <c r="A151" s="1128"/>
      <c r="B151" s="1128"/>
      <c r="C151" s="515"/>
      <c r="D151" s="1129"/>
      <c r="E151" s="1129"/>
    </row>
    <row r="152" spans="1:5" x14ac:dyDescent="0.25">
      <c r="A152" s="1128"/>
      <c r="B152" s="1128"/>
      <c r="C152" s="515"/>
      <c r="D152" s="1129"/>
      <c r="E152" s="1129"/>
    </row>
    <row r="153" spans="1:5" x14ac:dyDescent="0.25">
      <c r="A153" s="1128"/>
      <c r="B153" s="1128"/>
      <c r="C153" s="515"/>
      <c r="D153" s="1129"/>
      <c r="E153" s="1129"/>
    </row>
    <row r="154" spans="1:5" x14ac:dyDescent="0.25">
      <c r="A154" s="1128"/>
      <c r="B154" s="1128"/>
      <c r="C154" s="515"/>
      <c r="D154" s="1129"/>
      <c r="E154" s="1129"/>
    </row>
    <row r="155" spans="1:5" x14ac:dyDescent="0.25">
      <c r="A155" s="1128"/>
      <c r="B155" s="1128"/>
      <c r="C155" s="515"/>
      <c r="D155" s="1129"/>
      <c r="E155" s="1129"/>
    </row>
    <row r="156" spans="1:5" x14ac:dyDescent="0.25">
      <c r="A156" s="1128"/>
      <c r="B156" s="1128"/>
      <c r="C156" s="515"/>
      <c r="D156" s="1129"/>
      <c r="E156" s="1129"/>
    </row>
    <row r="157" spans="1:5" x14ac:dyDescent="0.25">
      <c r="A157" s="1128"/>
      <c r="B157" s="1128"/>
      <c r="C157" s="515"/>
      <c r="D157" s="1129"/>
      <c r="E157" s="1129"/>
    </row>
    <row r="158" spans="1:5" x14ac:dyDescent="0.25">
      <c r="A158" s="1128"/>
      <c r="B158" s="1128"/>
      <c r="C158" s="515"/>
      <c r="D158" s="1129"/>
      <c r="E158" s="1129"/>
    </row>
    <row r="159" spans="1:5" x14ac:dyDescent="0.25">
      <c r="A159" s="1128"/>
      <c r="B159" s="1128"/>
      <c r="C159" s="515"/>
      <c r="D159" s="1129"/>
      <c r="E159" s="1129"/>
    </row>
    <row r="160" spans="1:5" x14ac:dyDescent="0.25">
      <c r="A160" s="1128"/>
      <c r="B160" s="1128"/>
      <c r="C160" s="515"/>
      <c r="D160" s="1129"/>
      <c r="E160" s="1129"/>
    </row>
    <row r="161" spans="1:5" x14ac:dyDescent="0.25">
      <c r="A161" s="1128"/>
      <c r="B161" s="1128"/>
      <c r="C161" s="515"/>
      <c r="D161" s="1129"/>
      <c r="E161" s="1129"/>
    </row>
    <row r="162" spans="1:5" x14ac:dyDescent="0.25">
      <c r="A162" s="1128"/>
      <c r="B162" s="1128"/>
      <c r="C162" s="515"/>
      <c r="D162" s="1129"/>
      <c r="E162" s="1129"/>
    </row>
    <row r="163" spans="1:5" x14ac:dyDescent="0.25">
      <c r="A163" s="1128"/>
      <c r="B163" s="1128"/>
      <c r="C163" s="515"/>
      <c r="D163" s="1129"/>
      <c r="E163" s="1129"/>
    </row>
    <row r="164" spans="1:5" x14ac:dyDescent="0.25">
      <c r="A164" s="1128"/>
      <c r="B164" s="1128"/>
      <c r="C164" s="515"/>
      <c r="D164" s="1129"/>
      <c r="E164" s="1129"/>
    </row>
    <row r="165" spans="1:5" x14ac:dyDescent="0.25">
      <c r="A165" s="1128"/>
      <c r="B165" s="1128"/>
      <c r="C165" s="515"/>
      <c r="D165" s="1129"/>
      <c r="E165" s="1129"/>
    </row>
    <row r="166" spans="1:5" x14ac:dyDescent="0.25">
      <c r="A166" s="1128"/>
      <c r="B166" s="1128"/>
      <c r="C166" s="515"/>
      <c r="D166" s="1129"/>
      <c r="E166" s="1129"/>
    </row>
    <row r="167" spans="1:5" x14ac:dyDescent="0.25">
      <c r="A167" s="1128"/>
      <c r="B167" s="1128"/>
      <c r="C167" s="515"/>
      <c r="D167" s="1129"/>
      <c r="E167" s="1129"/>
    </row>
    <row r="168" spans="1:5" x14ac:dyDescent="0.25">
      <c r="A168" s="1128"/>
      <c r="B168" s="1128"/>
      <c r="C168" s="515"/>
      <c r="D168" s="1129"/>
      <c r="E168" s="1129"/>
    </row>
    <row r="169" spans="1:5" x14ac:dyDescent="0.25">
      <c r="A169" s="1128"/>
      <c r="B169" s="1128"/>
      <c r="C169" s="515"/>
      <c r="D169" s="1129"/>
      <c r="E169" s="1129"/>
    </row>
    <row r="170" spans="1:5" x14ac:dyDescent="0.25">
      <c r="A170" s="1128"/>
      <c r="B170" s="1128"/>
      <c r="C170" s="515"/>
      <c r="D170" s="1129"/>
      <c r="E170" s="1129"/>
    </row>
    <row r="171" spans="1:5" x14ac:dyDescent="0.25">
      <c r="A171" s="1128"/>
      <c r="B171" s="1128"/>
      <c r="C171" s="515"/>
      <c r="D171" s="1129"/>
      <c r="E171" s="1129"/>
    </row>
    <row r="172" spans="1:5" x14ac:dyDescent="0.25">
      <c r="A172" s="1128"/>
      <c r="B172" s="1128"/>
      <c r="C172" s="515"/>
      <c r="D172" s="1129"/>
      <c r="E172" s="1129"/>
    </row>
    <row r="173" spans="1:5" x14ac:dyDescent="0.25">
      <c r="A173" s="1128"/>
      <c r="B173" s="1128"/>
      <c r="C173" s="515"/>
      <c r="D173" s="1129"/>
      <c r="E173" s="1129"/>
    </row>
    <row r="174" spans="1:5" x14ac:dyDescent="0.25">
      <c r="A174" s="1128"/>
      <c r="B174" s="1128"/>
      <c r="C174" s="515"/>
      <c r="D174" s="1129"/>
      <c r="E174" s="1129"/>
    </row>
    <row r="175" spans="1:5" x14ac:dyDescent="0.25">
      <c r="A175" s="1128"/>
      <c r="B175" s="1128"/>
      <c r="C175" s="515"/>
      <c r="D175" s="1129"/>
      <c r="E175" s="1129"/>
    </row>
    <row r="176" spans="1:5" x14ac:dyDescent="0.25">
      <c r="A176" s="1128"/>
      <c r="B176" s="1128"/>
      <c r="C176" s="515"/>
      <c r="D176" s="1129"/>
      <c r="E176" s="1129"/>
    </row>
    <row r="177" spans="1:5" x14ac:dyDescent="0.25">
      <c r="A177" s="1128"/>
      <c r="B177" s="1128"/>
      <c r="C177" s="515"/>
      <c r="D177" s="1129"/>
      <c r="E177" s="1129"/>
    </row>
    <row r="178" spans="1:5" x14ac:dyDescent="0.25">
      <c r="A178" s="1128"/>
      <c r="B178" s="1128"/>
      <c r="C178" s="515"/>
      <c r="D178" s="1129"/>
      <c r="E178" s="1129"/>
    </row>
    <row r="179" spans="1:5" x14ac:dyDescent="0.25">
      <c r="A179" s="1128"/>
      <c r="B179" s="1128"/>
      <c r="C179" s="515"/>
      <c r="D179" s="1129"/>
      <c r="E179" s="1129"/>
    </row>
    <row r="180" spans="1:5" x14ac:dyDescent="0.25">
      <c r="A180" s="1128"/>
      <c r="B180" s="1128"/>
      <c r="C180" s="515"/>
      <c r="D180" s="1129"/>
      <c r="E180" s="1129"/>
    </row>
    <row r="181" spans="1:5" x14ac:dyDescent="0.25">
      <c r="A181" s="1128"/>
      <c r="B181" s="1128"/>
      <c r="C181" s="515"/>
      <c r="D181" s="1129"/>
      <c r="E181" s="1129"/>
    </row>
    <row r="182" spans="1:5" x14ac:dyDescent="0.25">
      <c r="A182" s="1128"/>
      <c r="B182" s="1128"/>
      <c r="C182" s="515"/>
      <c r="D182" s="1129"/>
      <c r="E182" s="1129"/>
    </row>
    <row r="183" spans="1:5" x14ac:dyDescent="0.25">
      <c r="A183" s="1128"/>
      <c r="B183" s="1128"/>
      <c r="C183" s="515"/>
      <c r="D183" s="1129"/>
      <c r="E183" s="1129"/>
    </row>
    <row r="184" spans="1:5" x14ac:dyDescent="0.25">
      <c r="A184" s="1128"/>
      <c r="B184" s="1128"/>
      <c r="C184" s="515"/>
      <c r="D184" s="1129"/>
      <c r="E184" s="1129"/>
    </row>
    <row r="185" spans="1:5" x14ac:dyDescent="0.25">
      <c r="A185" s="1128"/>
      <c r="B185" s="1128"/>
      <c r="C185" s="515"/>
      <c r="D185" s="1129"/>
      <c r="E185" s="1129"/>
    </row>
    <row r="186" spans="1:5" x14ac:dyDescent="0.25">
      <c r="A186" s="1128"/>
      <c r="B186" s="1128"/>
      <c r="C186" s="515"/>
      <c r="D186" s="1129"/>
      <c r="E186" s="1129"/>
    </row>
    <row r="187" spans="1:5" x14ac:dyDescent="0.25">
      <c r="A187" s="1128"/>
      <c r="B187" s="1128"/>
      <c r="C187" s="515"/>
      <c r="D187" s="1129"/>
      <c r="E187" s="1129"/>
    </row>
    <row r="188" spans="1:5" x14ac:dyDescent="0.25">
      <c r="A188" s="1128"/>
      <c r="B188" s="1128"/>
      <c r="C188" s="515"/>
      <c r="D188" s="1129"/>
      <c r="E188" s="1129"/>
    </row>
    <row r="189" spans="1:5" x14ac:dyDescent="0.25">
      <c r="A189" s="1128"/>
      <c r="B189" s="1128"/>
      <c r="C189" s="515"/>
      <c r="D189" s="1129"/>
      <c r="E189" s="1129"/>
    </row>
    <row r="190" spans="1:5" x14ac:dyDescent="0.25">
      <c r="A190" s="1128"/>
      <c r="B190" s="1128"/>
      <c r="C190" s="515"/>
      <c r="D190" s="1129"/>
      <c r="E190" s="1129"/>
    </row>
    <row r="191" spans="1:5" x14ac:dyDescent="0.25">
      <c r="A191" s="1128"/>
      <c r="B191" s="1128"/>
      <c r="C191" s="515"/>
      <c r="D191" s="1129"/>
      <c r="E191" s="1129"/>
    </row>
    <row r="192" spans="1:5" x14ac:dyDescent="0.25">
      <c r="A192" s="1128"/>
      <c r="B192" s="1128"/>
      <c r="C192" s="515"/>
      <c r="D192" s="1129"/>
      <c r="E192" s="1129"/>
    </row>
    <row r="193" spans="1:5" x14ac:dyDescent="0.25">
      <c r="A193" s="1128"/>
      <c r="B193" s="1128"/>
      <c r="C193" s="515"/>
      <c r="D193" s="1129"/>
      <c r="E193" s="1129"/>
    </row>
    <row r="194" spans="1:5" x14ac:dyDescent="0.25">
      <c r="A194" s="1128"/>
      <c r="B194" s="1128"/>
      <c r="C194" s="515"/>
      <c r="D194" s="1129"/>
      <c r="E194" s="1129"/>
    </row>
    <row r="195" spans="1:5" x14ac:dyDescent="0.25">
      <c r="A195" s="1128"/>
      <c r="B195" s="1128"/>
      <c r="C195" s="515"/>
      <c r="D195" s="1129"/>
      <c r="E195" s="1129"/>
    </row>
    <row r="196" spans="1:5" x14ac:dyDescent="0.25">
      <c r="A196" s="1128"/>
      <c r="B196" s="1128"/>
      <c r="C196" s="515"/>
      <c r="D196" s="1129"/>
      <c r="E196" s="1129"/>
    </row>
    <row r="197" spans="1:5" x14ac:dyDescent="0.25">
      <c r="A197" s="1128"/>
      <c r="B197" s="1128"/>
      <c r="C197" s="515"/>
      <c r="D197" s="1129"/>
      <c r="E197" s="1129"/>
    </row>
    <row r="198" spans="1:5" x14ac:dyDescent="0.25">
      <c r="A198" s="1128"/>
      <c r="B198" s="1128"/>
      <c r="C198" s="515"/>
      <c r="D198" s="1129"/>
      <c r="E198" s="1129"/>
    </row>
    <row r="199" spans="1:5" x14ac:dyDescent="0.25">
      <c r="A199" s="1128"/>
      <c r="B199" s="1128"/>
      <c r="C199" s="515"/>
      <c r="D199" s="1129"/>
      <c r="E199" s="1129"/>
    </row>
    <row r="200" spans="1:5" x14ac:dyDescent="0.25">
      <c r="A200" s="1128"/>
      <c r="B200" s="1128"/>
      <c r="C200" s="515"/>
      <c r="D200" s="1129"/>
      <c r="E200" s="1129"/>
    </row>
    <row r="201" spans="1:5" x14ac:dyDescent="0.25">
      <c r="A201" s="1128"/>
      <c r="B201" s="1128"/>
      <c r="C201" s="515"/>
      <c r="D201" s="1129"/>
      <c r="E201" s="1129"/>
    </row>
    <row r="202" spans="1:5" x14ac:dyDescent="0.25">
      <c r="A202" s="1128"/>
      <c r="B202" s="1128"/>
      <c r="C202" s="515"/>
      <c r="D202" s="1129"/>
      <c r="E202" s="1129"/>
    </row>
    <row r="203" spans="1:5" x14ac:dyDescent="0.25">
      <c r="A203" s="1128"/>
      <c r="B203" s="1128"/>
      <c r="C203" s="515"/>
      <c r="D203" s="1129"/>
      <c r="E203" s="1129"/>
    </row>
    <row r="204" spans="1:5" x14ac:dyDescent="0.25">
      <c r="A204" s="1128"/>
      <c r="B204" s="1128"/>
      <c r="C204" s="515"/>
      <c r="D204" s="1129"/>
      <c r="E204" s="1129"/>
    </row>
    <row r="205" spans="1:5" x14ac:dyDescent="0.25">
      <c r="A205" s="1128"/>
      <c r="B205" s="1128"/>
      <c r="C205" s="515"/>
      <c r="D205" s="1129"/>
      <c r="E205" s="1129"/>
    </row>
    <row r="206" spans="1:5" x14ac:dyDescent="0.25">
      <c r="A206" s="1128"/>
      <c r="B206" s="1128"/>
      <c r="C206" s="515"/>
      <c r="D206" s="1129"/>
      <c r="E206" s="1129"/>
    </row>
    <row r="207" spans="1:5" x14ac:dyDescent="0.25">
      <c r="A207" s="1128"/>
      <c r="B207" s="1128"/>
      <c r="C207" s="515"/>
      <c r="D207" s="1129"/>
      <c r="E207" s="1129"/>
    </row>
    <row r="208" spans="1:5" x14ac:dyDescent="0.25">
      <c r="A208" s="1128"/>
      <c r="B208" s="1128"/>
      <c r="C208" s="515"/>
      <c r="D208" s="1129"/>
      <c r="E208" s="1129"/>
    </row>
    <row r="209" spans="1:5" x14ac:dyDescent="0.25">
      <c r="A209" s="1128"/>
      <c r="B209" s="1128"/>
      <c r="C209" s="515"/>
      <c r="D209" s="1129"/>
      <c r="E209" s="1129"/>
    </row>
    <row r="210" spans="1:5" x14ac:dyDescent="0.25">
      <c r="A210" s="1128"/>
      <c r="B210" s="1128"/>
      <c r="C210" s="515"/>
      <c r="D210" s="1129"/>
      <c r="E210" s="1129"/>
    </row>
    <row r="211" spans="1:5" x14ac:dyDescent="0.25">
      <c r="A211" s="1128"/>
      <c r="B211" s="1128"/>
      <c r="C211" s="515"/>
      <c r="D211" s="1129"/>
      <c r="E211" s="1129"/>
    </row>
    <row r="212" spans="1:5" x14ac:dyDescent="0.25">
      <c r="A212" s="1128"/>
      <c r="B212" s="1128"/>
      <c r="C212" s="515"/>
      <c r="D212" s="1129"/>
      <c r="E212" s="1129"/>
    </row>
    <row r="213" spans="1:5" x14ac:dyDescent="0.25">
      <c r="A213" s="1128"/>
      <c r="B213" s="1128"/>
      <c r="C213" s="515"/>
      <c r="D213" s="1129"/>
      <c r="E213" s="1129"/>
    </row>
    <row r="214" spans="1:5" x14ac:dyDescent="0.25">
      <c r="A214" s="1128"/>
      <c r="B214" s="1128"/>
      <c r="C214" s="515"/>
      <c r="D214" s="1129"/>
      <c r="E214" s="1129"/>
    </row>
    <row r="215" spans="1:5" x14ac:dyDescent="0.25">
      <c r="A215" s="1128"/>
      <c r="B215" s="1128"/>
      <c r="C215" s="515"/>
      <c r="D215" s="1129"/>
      <c r="E215" s="1129"/>
    </row>
    <row r="216" spans="1:5" x14ac:dyDescent="0.25">
      <c r="A216" s="1128"/>
      <c r="B216" s="1128"/>
      <c r="C216" s="515"/>
      <c r="D216" s="1129"/>
      <c r="E216" s="1129"/>
    </row>
    <row r="217" spans="1:5" x14ac:dyDescent="0.25">
      <c r="A217" s="1128"/>
      <c r="B217" s="1128"/>
      <c r="C217" s="515"/>
      <c r="D217" s="1129"/>
      <c r="E217" s="1129"/>
    </row>
    <row r="218" spans="1:5" x14ac:dyDescent="0.25">
      <c r="A218" s="1128"/>
      <c r="B218" s="1128"/>
      <c r="C218" s="515"/>
      <c r="D218" s="1129"/>
      <c r="E218" s="1129"/>
    </row>
    <row r="219" spans="1:5" x14ac:dyDescent="0.25">
      <c r="A219" s="1128"/>
      <c r="B219" s="1128"/>
      <c r="C219" s="515"/>
      <c r="D219" s="1129"/>
      <c r="E219" s="1129"/>
    </row>
    <row r="220" spans="1:5" x14ac:dyDescent="0.25">
      <c r="A220" s="1128"/>
      <c r="B220" s="1128"/>
      <c r="C220" s="515"/>
      <c r="D220" s="1129"/>
      <c r="E220" s="1129"/>
    </row>
    <row r="221" spans="1:5" x14ac:dyDescent="0.25">
      <c r="A221" s="1128"/>
      <c r="B221" s="1128"/>
      <c r="C221" s="515"/>
      <c r="D221" s="1129"/>
      <c r="E221" s="1129"/>
    </row>
    <row r="222" spans="1:5" x14ac:dyDescent="0.25">
      <c r="A222" s="1128"/>
      <c r="B222" s="1128"/>
      <c r="C222" s="515"/>
      <c r="D222" s="1129"/>
      <c r="E222" s="1129"/>
    </row>
    <row r="223" spans="1:5" x14ac:dyDescent="0.25">
      <c r="A223" s="1128"/>
      <c r="B223" s="1128"/>
      <c r="C223" s="515"/>
      <c r="D223" s="1129"/>
      <c r="E223" s="1129"/>
    </row>
    <row r="224" spans="1:5" x14ac:dyDescent="0.25">
      <c r="A224" s="1128"/>
      <c r="B224" s="1128"/>
      <c r="C224" s="515"/>
      <c r="D224" s="1129"/>
      <c r="E224" s="1129"/>
    </row>
    <row r="225" spans="1:5" x14ac:dyDescent="0.25">
      <c r="A225" s="1128"/>
      <c r="B225" s="1128"/>
      <c r="C225" s="515"/>
      <c r="D225" s="1129"/>
      <c r="E225" s="1129"/>
    </row>
    <row r="226" spans="1:5" x14ac:dyDescent="0.25">
      <c r="A226" s="1128"/>
      <c r="B226" s="1128"/>
      <c r="C226" s="515"/>
      <c r="D226" s="1129"/>
      <c r="E226" s="1129"/>
    </row>
    <row r="227" spans="1:5" x14ac:dyDescent="0.25">
      <c r="A227" s="1128"/>
      <c r="B227" s="1128"/>
      <c r="C227" s="515"/>
      <c r="D227" s="1129"/>
      <c r="E227" s="1129"/>
    </row>
    <row r="228" spans="1:5" x14ac:dyDescent="0.25">
      <c r="A228" s="1128"/>
      <c r="B228" s="1128"/>
      <c r="C228" s="515"/>
      <c r="D228" s="1129"/>
      <c r="E228" s="1129"/>
    </row>
    <row r="229" spans="1:5" x14ac:dyDescent="0.25">
      <c r="A229" s="1128"/>
      <c r="B229" s="1128"/>
      <c r="C229" s="515"/>
      <c r="D229" s="1129"/>
      <c r="E229" s="1129"/>
    </row>
    <row r="230" spans="1:5" x14ac:dyDescent="0.25">
      <c r="A230" s="1128"/>
      <c r="B230" s="1128"/>
      <c r="C230" s="515"/>
      <c r="D230" s="1129"/>
      <c r="E230" s="1129"/>
    </row>
    <row r="231" spans="1:5" x14ac:dyDescent="0.25">
      <c r="A231" s="1128"/>
      <c r="B231" s="1128"/>
      <c r="C231" s="515"/>
      <c r="D231" s="1129"/>
      <c r="E231" s="1129"/>
    </row>
    <row r="232" spans="1:5" x14ac:dyDescent="0.25">
      <c r="A232" s="1128"/>
      <c r="B232" s="1128"/>
      <c r="C232" s="515"/>
      <c r="D232" s="1129"/>
      <c r="E232" s="1129"/>
    </row>
    <row r="233" spans="1:5" x14ac:dyDescent="0.25">
      <c r="A233" s="1128"/>
      <c r="B233" s="1128"/>
      <c r="C233" s="515"/>
      <c r="D233" s="1129"/>
      <c r="E233" s="1129"/>
    </row>
    <row r="234" spans="1:5" x14ac:dyDescent="0.25">
      <c r="A234" s="1128"/>
      <c r="B234" s="1128"/>
      <c r="C234" s="515"/>
      <c r="D234" s="1129"/>
      <c r="E234" s="1129"/>
    </row>
    <row r="235" spans="1:5" x14ac:dyDescent="0.25">
      <c r="A235" s="1128"/>
      <c r="B235" s="1128"/>
      <c r="C235" s="515"/>
      <c r="D235" s="1129"/>
      <c r="E235" s="1129"/>
    </row>
    <row r="236" spans="1:5" x14ac:dyDescent="0.25">
      <c r="A236" s="1128"/>
      <c r="B236" s="1128"/>
      <c r="C236" s="515"/>
      <c r="D236" s="1129"/>
      <c r="E236" s="1129"/>
    </row>
    <row r="237" spans="1:5" x14ac:dyDescent="0.25">
      <c r="A237" s="1128"/>
      <c r="B237" s="1128"/>
      <c r="C237" s="515"/>
      <c r="D237" s="1129"/>
      <c r="E237" s="1129"/>
    </row>
    <row r="238" spans="1:5" x14ac:dyDescent="0.25">
      <c r="A238" s="1128"/>
      <c r="B238" s="1128"/>
      <c r="C238" s="515"/>
      <c r="D238" s="1129"/>
      <c r="E238" s="1129"/>
    </row>
    <row r="239" spans="1:5" x14ac:dyDescent="0.25">
      <c r="A239" s="1128"/>
      <c r="B239" s="1128"/>
      <c r="C239" s="515"/>
      <c r="D239" s="1129"/>
      <c r="E239" s="1129"/>
    </row>
    <row r="240" spans="1:5" x14ac:dyDescent="0.25">
      <c r="A240" s="1128"/>
      <c r="B240" s="1128"/>
      <c r="C240" s="515"/>
      <c r="D240" s="1129"/>
      <c r="E240" s="1129"/>
    </row>
    <row r="241" spans="1:5" x14ac:dyDescent="0.25">
      <c r="A241" s="1128"/>
      <c r="B241" s="1128"/>
      <c r="C241" s="515"/>
      <c r="D241" s="1129"/>
      <c r="E241" s="1129"/>
    </row>
    <row r="242" spans="1:5" x14ac:dyDescent="0.25">
      <c r="A242" s="1128"/>
      <c r="B242" s="1128"/>
      <c r="C242" s="515"/>
      <c r="D242" s="1129"/>
      <c r="E242" s="1129"/>
    </row>
    <row r="243" spans="1:5" x14ac:dyDescent="0.25">
      <c r="A243" s="1128"/>
      <c r="B243" s="1128"/>
      <c r="C243" s="515"/>
      <c r="D243" s="1129"/>
      <c r="E243" s="1129"/>
    </row>
    <row r="244" spans="1:5" x14ac:dyDescent="0.25">
      <c r="A244" s="1128"/>
      <c r="B244" s="1128"/>
      <c r="C244" s="515"/>
      <c r="D244" s="1129"/>
      <c r="E244" s="1129"/>
    </row>
    <row r="245" spans="1:5" x14ac:dyDescent="0.25">
      <c r="A245" s="1128"/>
      <c r="B245" s="1128"/>
      <c r="C245" s="515"/>
      <c r="D245" s="1129"/>
      <c r="E245" s="1129"/>
    </row>
    <row r="246" spans="1:5" x14ac:dyDescent="0.25">
      <c r="A246" s="1128"/>
      <c r="B246" s="1128"/>
      <c r="C246" s="515"/>
      <c r="D246" s="1129"/>
      <c r="E246" s="1129"/>
    </row>
    <row r="247" spans="1:5" x14ac:dyDescent="0.25">
      <c r="A247" s="1128"/>
      <c r="B247" s="1128"/>
      <c r="C247" s="515"/>
      <c r="D247" s="1129"/>
      <c r="E247" s="1129"/>
    </row>
    <row r="248" spans="1:5" x14ac:dyDescent="0.25">
      <c r="A248" s="1128"/>
      <c r="B248" s="1128"/>
      <c r="C248" s="515"/>
      <c r="D248" s="1129"/>
      <c r="E248" s="1129"/>
    </row>
    <row r="249" spans="1:5" x14ac:dyDescent="0.25">
      <c r="A249" s="1128"/>
      <c r="B249" s="1128"/>
      <c r="C249" s="515"/>
      <c r="D249" s="1129"/>
      <c r="E249" s="1129"/>
    </row>
    <row r="250" spans="1:5" x14ac:dyDescent="0.25">
      <c r="A250" s="1128"/>
      <c r="B250" s="1128"/>
      <c r="C250" s="515"/>
      <c r="D250" s="1129"/>
      <c r="E250" s="1129"/>
    </row>
    <row r="251" spans="1:5" x14ac:dyDescent="0.25">
      <c r="A251" s="1128"/>
      <c r="B251" s="1128"/>
      <c r="C251" s="515"/>
      <c r="D251" s="1129"/>
      <c r="E251" s="1129"/>
    </row>
    <row r="252" spans="1:5" x14ac:dyDescent="0.25">
      <c r="A252" s="1128"/>
      <c r="B252" s="1128"/>
      <c r="C252" s="515"/>
      <c r="D252" s="1129"/>
      <c r="E252" s="1129"/>
    </row>
    <row r="253" spans="1:5" x14ac:dyDescent="0.25">
      <c r="A253" s="1128"/>
      <c r="B253" s="1128"/>
      <c r="C253" s="515"/>
      <c r="D253" s="1129"/>
      <c r="E253" s="1129"/>
    </row>
    <row r="254" spans="1:5" x14ac:dyDescent="0.25">
      <c r="A254" s="1128"/>
      <c r="B254" s="1128"/>
      <c r="C254" s="515"/>
      <c r="D254" s="1129"/>
      <c r="E254" s="1129"/>
    </row>
    <row r="255" spans="1:5" x14ac:dyDescent="0.25">
      <c r="A255" s="1128"/>
      <c r="B255" s="1128"/>
      <c r="C255" s="515"/>
      <c r="D255" s="1129"/>
      <c r="E255" s="1129"/>
    </row>
    <row r="256" spans="1:5" x14ac:dyDescent="0.25">
      <c r="A256" s="1128"/>
      <c r="B256" s="1128"/>
      <c r="C256" s="515"/>
      <c r="D256" s="1129"/>
      <c r="E256" s="1129"/>
    </row>
    <row r="257" spans="1:5" x14ac:dyDescent="0.25">
      <c r="A257" s="1128"/>
      <c r="B257" s="1128"/>
      <c r="C257" s="515"/>
      <c r="D257" s="1129"/>
      <c r="E257" s="1129"/>
    </row>
    <row r="258" spans="1:5" x14ac:dyDescent="0.25">
      <c r="A258" s="1128"/>
      <c r="B258" s="1128"/>
      <c r="C258" s="515"/>
      <c r="D258" s="1129"/>
      <c r="E258" s="1129"/>
    </row>
    <row r="259" spans="1:5" x14ac:dyDescent="0.25">
      <c r="A259" s="1128"/>
      <c r="B259" s="1128"/>
      <c r="C259" s="515"/>
      <c r="D259" s="1129"/>
      <c r="E259" s="1129"/>
    </row>
    <row r="260" spans="1:5" x14ac:dyDescent="0.25">
      <c r="A260" s="1128"/>
      <c r="B260" s="1128"/>
      <c r="C260" s="515"/>
      <c r="D260" s="1129"/>
      <c r="E260" s="1129"/>
    </row>
    <row r="261" spans="1:5" x14ac:dyDescent="0.25">
      <c r="A261" s="1128"/>
      <c r="B261" s="1128"/>
      <c r="C261" s="515"/>
      <c r="D261" s="1129"/>
      <c r="E261" s="1129"/>
    </row>
    <row r="262" spans="1:5" x14ac:dyDescent="0.25">
      <c r="A262" s="1128"/>
      <c r="B262" s="1128"/>
      <c r="C262" s="515"/>
      <c r="D262" s="1129"/>
      <c r="E262" s="1129"/>
    </row>
    <row r="263" spans="1:5" x14ac:dyDescent="0.25">
      <c r="A263" s="1128"/>
      <c r="B263" s="1128"/>
      <c r="C263" s="515"/>
      <c r="D263" s="1129"/>
      <c r="E263" s="1129"/>
    </row>
    <row r="264" spans="1:5" x14ac:dyDescent="0.25">
      <c r="A264" s="1128"/>
      <c r="B264" s="1128"/>
      <c r="C264" s="515"/>
      <c r="D264" s="1129"/>
      <c r="E264" s="1129"/>
    </row>
    <row r="265" spans="1:5" x14ac:dyDescent="0.25">
      <c r="A265" s="1128"/>
      <c r="B265" s="1128"/>
      <c r="C265" s="515"/>
      <c r="D265" s="1129"/>
      <c r="E265" s="1129"/>
    </row>
    <row r="266" spans="1:5" x14ac:dyDescent="0.25">
      <c r="A266" s="1128"/>
      <c r="B266" s="1128"/>
      <c r="C266" s="515"/>
      <c r="D266" s="1129"/>
      <c r="E266" s="1129"/>
    </row>
    <row r="267" spans="1:5" x14ac:dyDescent="0.25">
      <c r="A267" s="1128"/>
      <c r="B267" s="1128"/>
      <c r="C267" s="515"/>
      <c r="D267" s="1129"/>
      <c r="E267" s="1129"/>
    </row>
    <row r="268" spans="1:5" x14ac:dyDescent="0.25">
      <c r="A268" s="1128"/>
      <c r="B268" s="1128"/>
      <c r="C268" s="515"/>
      <c r="D268" s="1129"/>
      <c r="E268" s="1129"/>
    </row>
    <row r="269" spans="1:5" x14ac:dyDescent="0.25">
      <c r="A269" s="1128"/>
      <c r="B269" s="1128"/>
      <c r="C269" s="515"/>
      <c r="D269" s="1129"/>
      <c r="E269" s="1129"/>
    </row>
    <row r="270" spans="1:5" x14ac:dyDescent="0.25">
      <c r="A270" s="1128"/>
      <c r="B270" s="1128"/>
      <c r="C270" s="515"/>
      <c r="D270" s="1129"/>
      <c r="E270" s="1129"/>
    </row>
    <row r="271" spans="1:5" x14ac:dyDescent="0.25">
      <c r="A271" s="1128"/>
      <c r="B271" s="1128"/>
      <c r="C271" s="515"/>
      <c r="D271" s="1129"/>
      <c r="E271" s="1129"/>
    </row>
    <row r="272" spans="1:5" x14ac:dyDescent="0.25">
      <c r="A272" s="1128"/>
      <c r="B272" s="1128"/>
      <c r="C272" s="515"/>
      <c r="D272" s="1129"/>
      <c r="E272" s="1129"/>
    </row>
    <row r="273" spans="1:5" x14ac:dyDescent="0.25">
      <c r="A273" s="1128"/>
      <c r="B273" s="1128"/>
      <c r="C273" s="515"/>
      <c r="D273" s="1129"/>
      <c r="E273" s="1129"/>
    </row>
    <row r="274" spans="1:5" x14ac:dyDescent="0.25">
      <c r="A274" s="1128"/>
      <c r="B274" s="1128"/>
      <c r="C274" s="515"/>
      <c r="D274" s="1129"/>
      <c r="E274" s="1129"/>
    </row>
    <row r="275" spans="1:5" x14ac:dyDescent="0.25">
      <c r="A275" s="1128"/>
      <c r="B275" s="1128"/>
      <c r="C275" s="515"/>
      <c r="D275" s="1129"/>
      <c r="E275" s="1129"/>
    </row>
    <row r="276" spans="1:5" x14ac:dyDescent="0.25">
      <c r="A276" s="1128"/>
      <c r="B276" s="1128"/>
      <c r="C276" s="515"/>
      <c r="D276" s="1129"/>
      <c r="E276" s="1129"/>
    </row>
    <row r="277" spans="1:5" x14ac:dyDescent="0.25">
      <c r="A277" s="1128"/>
      <c r="B277" s="1128"/>
      <c r="C277" s="515"/>
      <c r="D277" s="1129"/>
      <c r="E277" s="1129"/>
    </row>
    <row r="278" spans="1:5" x14ac:dyDescent="0.25">
      <c r="A278" s="1128"/>
      <c r="B278" s="1128"/>
      <c r="C278" s="515"/>
      <c r="D278" s="1129"/>
      <c r="E278" s="1129"/>
    </row>
    <row r="279" spans="1:5" x14ac:dyDescent="0.25">
      <c r="A279" s="1128"/>
      <c r="B279" s="1128"/>
      <c r="C279" s="515"/>
      <c r="D279" s="1129"/>
      <c r="E279" s="1129"/>
    </row>
    <row r="280" spans="1:5" x14ac:dyDescent="0.25">
      <c r="A280" s="1128"/>
      <c r="B280" s="1128"/>
      <c r="C280" s="515"/>
      <c r="D280" s="1129"/>
      <c r="E280" s="1129"/>
    </row>
    <row r="281" spans="1:5" x14ac:dyDescent="0.25">
      <c r="A281" s="1128"/>
      <c r="B281" s="1128"/>
      <c r="C281" s="515"/>
      <c r="D281" s="1129"/>
      <c r="E281" s="1129"/>
    </row>
    <row r="282" spans="1:5" x14ac:dyDescent="0.25">
      <c r="A282" s="1128"/>
      <c r="B282" s="1128"/>
      <c r="C282" s="515"/>
      <c r="D282" s="1129"/>
      <c r="E282" s="1129"/>
    </row>
    <row r="283" spans="1:5" x14ac:dyDescent="0.25">
      <c r="A283" s="1128"/>
      <c r="B283" s="1128"/>
      <c r="C283" s="515"/>
      <c r="D283" s="1129"/>
      <c r="E283" s="1129"/>
    </row>
    <row r="284" spans="1:5" x14ac:dyDescent="0.25">
      <c r="A284" s="1128"/>
      <c r="B284" s="1128"/>
      <c r="C284" s="515"/>
      <c r="D284" s="1129"/>
      <c r="E284" s="1129"/>
    </row>
    <row r="285" spans="1:5" x14ac:dyDescent="0.25">
      <c r="A285" s="1128"/>
      <c r="B285" s="1128"/>
      <c r="C285" s="515"/>
      <c r="D285" s="1129"/>
      <c r="E285" s="1129"/>
    </row>
    <row r="286" spans="1:5" x14ac:dyDescent="0.25">
      <c r="A286" s="1128"/>
      <c r="B286" s="1128"/>
      <c r="C286" s="515"/>
      <c r="D286" s="1129"/>
      <c r="E286" s="1129"/>
    </row>
    <row r="287" spans="1:5" x14ac:dyDescent="0.25">
      <c r="A287" s="1128"/>
      <c r="B287" s="1128"/>
      <c r="C287" s="515"/>
      <c r="D287" s="1129"/>
      <c r="E287" s="1129"/>
    </row>
    <row r="288" spans="1:5" x14ac:dyDescent="0.25">
      <c r="A288" s="1128"/>
      <c r="B288" s="1128"/>
      <c r="C288" s="515"/>
      <c r="D288" s="1129"/>
      <c r="E288" s="1129"/>
    </row>
    <row r="289" spans="1:5" x14ac:dyDescent="0.25">
      <c r="A289" s="1128"/>
      <c r="B289" s="1128"/>
      <c r="C289" s="515"/>
      <c r="D289" s="1129"/>
      <c r="E289" s="1129"/>
    </row>
    <row r="290" spans="1:5" x14ac:dyDescent="0.25">
      <c r="A290" s="1128"/>
      <c r="B290" s="1128"/>
      <c r="C290" s="515"/>
      <c r="D290" s="1129"/>
      <c r="E290" s="1129"/>
    </row>
    <row r="291" spans="1:5" x14ac:dyDescent="0.25">
      <c r="A291" s="1128"/>
      <c r="B291" s="1128"/>
      <c r="C291" s="515"/>
      <c r="D291" s="1129"/>
      <c r="E291" s="1129"/>
    </row>
    <row r="292" spans="1:5" x14ac:dyDescent="0.25">
      <c r="A292" s="1128"/>
      <c r="B292" s="1128"/>
      <c r="C292" s="515"/>
      <c r="D292" s="1129"/>
      <c r="E292" s="1129"/>
    </row>
    <row r="293" spans="1:5" x14ac:dyDescent="0.25">
      <c r="A293" s="1128"/>
      <c r="B293" s="1128"/>
      <c r="C293" s="515"/>
      <c r="D293" s="1129"/>
      <c r="E293" s="1129"/>
    </row>
    <row r="294" spans="1:5" x14ac:dyDescent="0.25">
      <c r="A294" s="1128"/>
      <c r="B294" s="1128"/>
      <c r="C294" s="515"/>
      <c r="D294" s="1129"/>
      <c r="E294" s="1129"/>
    </row>
    <row r="295" spans="1:5" x14ac:dyDescent="0.25">
      <c r="A295" s="1128"/>
      <c r="B295" s="1128"/>
      <c r="C295" s="515"/>
      <c r="D295" s="1129"/>
      <c r="E295" s="1129"/>
    </row>
    <row r="296" spans="1:5" x14ac:dyDescent="0.25">
      <c r="A296" s="1128"/>
      <c r="B296" s="1128"/>
      <c r="C296" s="515"/>
      <c r="D296" s="1129"/>
      <c r="E296" s="1129"/>
    </row>
    <row r="297" spans="1:5" x14ac:dyDescent="0.25">
      <c r="A297" s="1128"/>
      <c r="B297" s="1128"/>
      <c r="C297" s="515"/>
      <c r="D297" s="1129"/>
      <c r="E297" s="1129"/>
    </row>
    <row r="298" spans="1:5" x14ac:dyDescent="0.25">
      <c r="A298" s="1128"/>
      <c r="B298" s="1128"/>
      <c r="C298" s="515"/>
      <c r="D298" s="1129"/>
      <c r="E298" s="1129"/>
    </row>
    <row r="299" spans="1:5" x14ac:dyDescent="0.25">
      <c r="A299" s="1128"/>
      <c r="B299" s="1128"/>
      <c r="C299" s="515"/>
      <c r="D299" s="1129"/>
      <c r="E299" s="1129"/>
    </row>
    <row r="300" spans="1:5" x14ac:dyDescent="0.25">
      <c r="A300" s="1128"/>
      <c r="B300" s="1128"/>
      <c r="C300" s="515"/>
      <c r="D300" s="1129"/>
      <c r="E300" s="1129"/>
    </row>
    <row r="301" spans="1:5" x14ac:dyDescent="0.25">
      <c r="A301" s="1128"/>
      <c r="B301" s="1128"/>
      <c r="C301" s="515"/>
      <c r="D301" s="1129"/>
      <c r="E301" s="1129"/>
    </row>
    <row r="302" spans="1:5" x14ac:dyDescent="0.25">
      <c r="A302" s="1128"/>
      <c r="B302" s="1128"/>
      <c r="C302" s="515"/>
      <c r="D302" s="1129"/>
      <c r="E302" s="1129"/>
    </row>
    <row r="303" spans="1:5" x14ac:dyDescent="0.25">
      <c r="A303" s="1128"/>
      <c r="B303" s="1128"/>
      <c r="C303" s="515"/>
      <c r="D303" s="1129"/>
      <c r="E303" s="1129"/>
    </row>
    <row r="304" spans="1:5" x14ac:dyDescent="0.25">
      <c r="A304" s="1128"/>
      <c r="B304" s="1128"/>
      <c r="C304" s="515"/>
      <c r="D304" s="1129"/>
      <c r="E304" s="1129"/>
    </row>
    <row r="305" spans="1:5" x14ac:dyDescent="0.25">
      <c r="A305" s="1128"/>
      <c r="B305" s="1128"/>
      <c r="C305" s="515"/>
      <c r="D305" s="1129"/>
      <c r="E305" s="1129"/>
    </row>
    <row r="306" spans="1:5" x14ac:dyDescent="0.25">
      <c r="A306" s="1128"/>
      <c r="B306" s="1128"/>
      <c r="C306" s="515"/>
      <c r="D306" s="1129"/>
      <c r="E306" s="1129"/>
    </row>
    <row r="307" spans="1:5" x14ac:dyDescent="0.25">
      <c r="A307" s="1128"/>
      <c r="B307" s="1128"/>
      <c r="C307" s="515"/>
      <c r="D307" s="1129"/>
      <c r="E307" s="1129"/>
    </row>
    <row r="308" spans="1:5" x14ac:dyDescent="0.25">
      <c r="A308" s="1128"/>
      <c r="B308" s="1128"/>
      <c r="C308" s="515"/>
      <c r="D308" s="1129"/>
      <c r="E308" s="1129"/>
    </row>
    <row r="309" spans="1:5" x14ac:dyDescent="0.25">
      <c r="A309" s="1128"/>
      <c r="B309" s="1128"/>
      <c r="C309" s="515"/>
      <c r="D309" s="1129"/>
      <c r="E309" s="1129"/>
    </row>
    <row r="310" spans="1:5" x14ac:dyDescent="0.25">
      <c r="A310" s="1128"/>
      <c r="B310" s="1128"/>
      <c r="C310" s="515"/>
      <c r="D310" s="1129"/>
      <c r="E310" s="1129"/>
    </row>
    <row r="311" spans="1:5" x14ac:dyDescent="0.25">
      <c r="A311" s="1128"/>
      <c r="B311" s="1128"/>
      <c r="C311" s="515"/>
      <c r="D311" s="1129"/>
      <c r="E311" s="1129"/>
    </row>
    <row r="312" spans="1:5" x14ac:dyDescent="0.25">
      <c r="A312" s="1128"/>
      <c r="B312" s="1128"/>
      <c r="C312" s="515"/>
      <c r="D312" s="1129"/>
      <c r="E312" s="1129"/>
    </row>
    <row r="313" spans="1:5" x14ac:dyDescent="0.25">
      <c r="A313" s="1128"/>
      <c r="B313" s="1128"/>
      <c r="C313" s="515"/>
      <c r="D313" s="1129"/>
      <c r="E313" s="1129"/>
    </row>
    <row r="314" spans="1:5" x14ac:dyDescent="0.25">
      <c r="A314" s="1128"/>
      <c r="B314" s="1128"/>
      <c r="C314" s="515"/>
      <c r="D314" s="1129"/>
      <c r="E314" s="1129"/>
    </row>
    <row r="315" spans="1:5" x14ac:dyDescent="0.25">
      <c r="A315" s="1128"/>
      <c r="B315" s="1128"/>
      <c r="C315" s="515"/>
      <c r="D315" s="1129"/>
      <c r="E315" s="1129"/>
    </row>
    <row r="316" spans="1:5" x14ac:dyDescent="0.25">
      <c r="A316" s="1128"/>
      <c r="B316" s="1128"/>
      <c r="C316" s="515"/>
      <c r="D316" s="1129"/>
      <c r="E316" s="1129"/>
    </row>
    <row r="317" spans="1:5" x14ac:dyDescent="0.25">
      <c r="A317" s="1128"/>
      <c r="B317" s="1128"/>
      <c r="C317" s="515"/>
      <c r="D317" s="1129"/>
      <c r="E317" s="1129"/>
    </row>
    <row r="318" spans="1:5" x14ac:dyDescent="0.25">
      <c r="A318" s="1128"/>
      <c r="B318" s="1128"/>
      <c r="C318" s="515"/>
      <c r="D318" s="1129"/>
      <c r="E318" s="1129"/>
    </row>
    <row r="319" spans="1:5" x14ac:dyDescent="0.25">
      <c r="A319" s="1128"/>
      <c r="B319" s="1128"/>
      <c r="C319" s="515"/>
      <c r="D319" s="1129"/>
      <c r="E319" s="1129"/>
    </row>
    <row r="320" spans="1:5" x14ac:dyDescent="0.25">
      <c r="A320" s="1128"/>
      <c r="B320" s="1128"/>
      <c r="C320" s="515"/>
      <c r="D320" s="1129"/>
      <c r="E320" s="1129"/>
    </row>
    <row r="321" spans="1:5" x14ac:dyDescent="0.25">
      <c r="A321" s="1128"/>
      <c r="B321" s="1128"/>
      <c r="C321" s="515"/>
      <c r="D321" s="1129"/>
      <c r="E321" s="1129"/>
    </row>
    <row r="322" spans="1:5" x14ac:dyDescent="0.25">
      <c r="A322" s="1128"/>
      <c r="B322" s="1128"/>
      <c r="C322" s="515"/>
      <c r="D322" s="1129"/>
      <c r="E322" s="1129"/>
    </row>
    <row r="323" spans="1:5" x14ac:dyDescent="0.25">
      <c r="A323" s="1128"/>
      <c r="B323" s="1128"/>
      <c r="C323" s="515"/>
      <c r="D323" s="1129"/>
      <c r="E323" s="1129"/>
    </row>
    <row r="324" spans="1:5" x14ac:dyDescent="0.25">
      <c r="A324" s="1128"/>
      <c r="B324" s="1128"/>
      <c r="C324" s="515"/>
      <c r="D324" s="1129"/>
      <c r="E324" s="1129"/>
    </row>
    <row r="325" spans="1:5" x14ac:dyDescent="0.25">
      <c r="A325" s="1128"/>
      <c r="B325" s="1128"/>
      <c r="C325" s="515"/>
      <c r="D325" s="1129"/>
      <c r="E325" s="1129"/>
    </row>
    <row r="326" spans="1:5" x14ac:dyDescent="0.25">
      <c r="A326" s="1128"/>
      <c r="B326" s="1128"/>
      <c r="C326" s="515"/>
      <c r="D326" s="1129"/>
      <c r="E326" s="1129"/>
    </row>
    <row r="327" spans="1:5" x14ac:dyDescent="0.25">
      <c r="A327" s="1128"/>
      <c r="B327" s="1128"/>
      <c r="C327" s="515"/>
      <c r="D327" s="1129"/>
      <c r="E327" s="1129"/>
    </row>
    <row r="328" spans="1:5" x14ac:dyDescent="0.25">
      <c r="A328" s="1128"/>
      <c r="B328" s="1128"/>
      <c r="C328" s="515"/>
      <c r="D328" s="1129"/>
      <c r="E328" s="1129"/>
    </row>
    <row r="329" spans="1:5" x14ac:dyDescent="0.25">
      <c r="A329" s="1128"/>
      <c r="B329" s="1128"/>
      <c r="C329" s="515"/>
      <c r="D329" s="1129"/>
      <c r="E329" s="1129"/>
    </row>
    <row r="330" spans="1:5" x14ac:dyDescent="0.25">
      <c r="A330" s="1128"/>
      <c r="B330" s="1128"/>
      <c r="C330" s="515"/>
      <c r="D330" s="1129"/>
      <c r="E330" s="1129"/>
    </row>
    <row r="331" spans="1:5" x14ac:dyDescent="0.25">
      <c r="A331" s="1128"/>
      <c r="B331" s="1128"/>
      <c r="C331" s="515"/>
      <c r="D331" s="1129"/>
      <c r="E331" s="1129"/>
    </row>
    <row r="332" spans="1:5" x14ac:dyDescent="0.25">
      <c r="A332" s="1128"/>
      <c r="B332" s="1128"/>
      <c r="C332" s="515"/>
      <c r="D332" s="1129"/>
      <c r="E332" s="1129"/>
    </row>
    <row r="333" spans="1:5" x14ac:dyDescent="0.25">
      <c r="A333" s="1128"/>
      <c r="B333" s="1128"/>
      <c r="C333" s="515"/>
      <c r="D333" s="1129"/>
      <c r="E333" s="1129"/>
    </row>
    <row r="334" spans="1:5" x14ac:dyDescent="0.25">
      <c r="A334" s="1128"/>
      <c r="B334" s="1128"/>
      <c r="C334" s="515"/>
      <c r="D334" s="1129"/>
      <c r="E334" s="1129"/>
    </row>
    <row r="335" spans="1:5" x14ac:dyDescent="0.25">
      <c r="A335" s="1128"/>
      <c r="B335" s="1128"/>
      <c r="C335" s="515"/>
      <c r="D335" s="1129"/>
      <c r="E335" s="1129"/>
    </row>
    <row r="336" spans="1:5" x14ac:dyDescent="0.25">
      <c r="A336" s="1128"/>
      <c r="B336" s="1128"/>
      <c r="C336" s="515"/>
      <c r="D336" s="1129"/>
      <c r="E336" s="1129"/>
    </row>
    <row r="337" spans="1:5" x14ac:dyDescent="0.25">
      <c r="A337" s="1128"/>
      <c r="B337" s="1128"/>
      <c r="C337" s="515"/>
      <c r="D337" s="1129"/>
      <c r="E337" s="1129"/>
    </row>
    <row r="338" spans="1:5" x14ac:dyDescent="0.25">
      <c r="A338" s="1128"/>
      <c r="B338" s="1128"/>
      <c r="C338" s="515"/>
      <c r="D338" s="1129"/>
      <c r="E338" s="1129"/>
    </row>
    <row r="339" spans="1:5" x14ac:dyDescent="0.25">
      <c r="A339" s="1128"/>
      <c r="B339" s="1128"/>
      <c r="C339" s="515"/>
      <c r="D339" s="1129"/>
      <c r="E339" s="1129"/>
    </row>
    <row r="340" spans="1:5" x14ac:dyDescent="0.25">
      <c r="A340" s="1128"/>
      <c r="B340" s="1128"/>
      <c r="C340" s="515"/>
      <c r="D340" s="1129"/>
      <c r="E340" s="1129"/>
    </row>
    <row r="341" spans="1:5" x14ac:dyDescent="0.25">
      <c r="A341" s="1128"/>
      <c r="B341" s="1128"/>
      <c r="C341" s="515"/>
      <c r="D341" s="1129"/>
      <c r="E341" s="1129"/>
    </row>
    <row r="342" spans="1:5" x14ac:dyDescent="0.25">
      <c r="A342" s="1128"/>
      <c r="B342" s="1128"/>
      <c r="C342" s="515"/>
      <c r="D342" s="1129"/>
      <c r="E342" s="1129"/>
    </row>
    <row r="343" spans="1:5" x14ac:dyDescent="0.25">
      <c r="A343" s="1128"/>
      <c r="B343" s="1128"/>
      <c r="C343" s="515"/>
      <c r="D343" s="1129"/>
      <c r="E343" s="1129"/>
    </row>
    <row r="344" spans="1:5" x14ac:dyDescent="0.25">
      <c r="A344" s="1128"/>
      <c r="B344" s="1128"/>
      <c r="C344" s="515"/>
      <c r="D344" s="1129"/>
      <c r="E344" s="1129"/>
    </row>
    <row r="345" spans="1:5" x14ac:dyDescent="0.25">
      <c r="A345" s="1128"/>
      <c r="B345" s="1128"/>
      <c r="C345" s="515"/>
      <c r="D345" s="1129"/>
      <c r="E345" s="1129"/>
    </row>
    <row r="346" spans="1:5" x14ac:dyDescent="0.25">
      <c r="A346" s="1128"/>
      <c r="B346" s="1128"/>
      <c r="C346" s="515"/>
      <c r="D346" s="1129"/>
      <c r="E346" s="1129"/>
    </row>
    <row r="347" spans="1:5" x14ac:dyDescent="0.25">
      <c r="A347" s="1128"/>
      <c r="B347" s="1128"/>
      <c r="C347" s="515"/>
      <c r="D347" s="1129"/>
      <c r="E347" s="1129"/>
    </row>
    <row r="348" spans="1:5" x14ac:dyDescent="0.25">
      <c r="A348" s="1128"/>
      <c r="B348" s="1128"/>
      <c r="C348" s="515"/>
      <c r="D348" s="1129"/>
      <c r="E348" s="1129"/>
    </row>
    <row r="349" spans="1:5" x14ac:dyDescent="0.25">
      <c r="A349" s="1128"/>
      <c r="B349" s="1128"/>
      <c r="C349" s="515"/>
      <c r="D349" s="1129"/>
      <c r="E349" s="1129"/>
    </row>
    <row r="350" spans="1:5" x14ac:dyDescent="0.25">
      <c r="A350" s="1128"/>
      <c r="B350" s="1128"/>
      <c r="C350" s="515"/>
      <c r="D350" s="1129"/>
      <c r="E350" s="1129"/>
    </row>
    <row r="351" spans="1:5" x14ac:dyDescent="0.25">
      <c r="A351" s="1128"/>
      <c r="B351" s="1128"/>
      <c r="C351" s="515"/>
      <c r="D351" s="1129"/>
      <c r="E351" s="1129"/>
    </row>
    <row r="352" spans="1:5" x14ac:dyDescent="0.25">
      <c r="A352" s="1128"/>
      <c r="B352" s="1128"/>
      <c r="C352" s="515"/>
      <c r="D352" s="1129"/>
      <c r="E352" s="1129"/>
    </row>
    <row r="353" spans="1:5" x14ac:dyDescent="0.25">
      <c r="A353" s="1128"/>
      <c r="B353" s="1128"/>
      <c r="C353" s="515"/>
      <c r="D353" s="1129"/>
      <c r="E353" s="1129"/>
    </row>
    <row r="354" spans="1:5" x14ac:dyDescent="0.25">
      <c r="A354" s="1128"/>
      <c r="B354" s="1128"/>
      <c r="C354" s="515"/>
      <c r="D354" s="1129"/>
      <c r="E354" s="1129"/>
    </row>
    <row r="355" spans="1:5" x14ac:dyDescent="0.25">
      <c r="A355" s="1128"/>
      <c r="B355" s="1128"/>
      <c r="C355" s="515"/>
      <c r="D355" s="1129"/>
      <c r="E355" s="1129"/>
    </row>
    <row r="356" spans="1:5" x14ac:dyDescent="0.25">
      <c r="A356" s="1128"/>
      <c r="B356" s="1128"/>
      <c r="C356" s="515"/>
      <c r="D356" s="1129"/>
      <c r="E356" s="1129"/>
    </row>
    <row r="357" spans="1:5" x14ac:dyDescent="0.25">
      <c r="A357" s="1128"/>
      <c r="B357" s="1128"/>
      <c r="C357" s="515"/>
      <c r="D357" s="1129"/>
      <c r="E357" s="1129"/>
    </row>
    <row r="358" spans="1:5" x14ac:dyDescent="0.25">
      <c r="A358" s="1128"/>
      <c r="B358" s="1128"/>
      <c r="C358" s="515"/>
      <c r="D358" s="1129"/>
      <c r="E358" s="1129"/>
    </row>
    <row r="359" spans="1:5" x14ac:dyDescent="0.25">
      <c r="A359" s="1128"/>
      <c r="B359" s="1128"/>
      <c r="C359" s="515"/>
      <c r="D359" s="1129"/>
      <c r="E359" s="1129"/>
    </row>
    <row r="360" spans="1:5" x14ac:dyDescent="0.25">
      <c r="A360" s="1128"/>
      <c r="B360" s="1128"/>
      <c r="C360" s="515"/>
      <c r="D360" s="1129"/>
      <c r="E360" s="1129"/>
    </row>
    <row r="361" spans="1:5" x14ac:dyDescent="0.25">
      <c r="A361" s="1128"/>
      <c r="B361" s="1128"/>
      <c r="C361" s="515"/>
      <c r="D361" s="1129"/>
      <c r="E361" s="1129"/>
    </row>
    <row r="362" spans="1:5" x14ac:dyDescent="0.25">
      <c r="A362" s="1128"/>
      <c r="B362" s="1128"/>
      <c r="C362" s="515"/>
      <c r="D362" s="1129"/>
      <c r="E362" s="1129"/>
    </row>
    <row r="363" spans="1:5" x14ac:dyDescent="0.25">
      <c r="A363" s="1128"/>
      <c r="B363" s="1128"/>
      <c r="C363" s="515"/>
      <c r="D363" s="1129"/>
      <c r="E363" s="1129"/>
    </row>
    <row r="364" spans="1:5" x14ac:dyDescent="0.25">
      <c r="A364" s="1128"/>
      <c r="B364" s="1128"/>
      <c r="C364" s="515"/>
      <c r="D364" s="1129"/>
      <c r="E364" s="1129"/>
    </row>
    <row r="365" spans="1:5" x14ac:dyDescent="0.25">
      <c r="A365" s="1128"/>
      <c r="B365" s="1128"/>
      <c r="C365" s="515"/>
      <c r="D365" s="1129"/>
      <c r="E365" s="1129"/>
    </row>
    <row r="366" spans="1:5" x14ac:dyDescent="0.25">
      <c r="A366" s="1128"/>
      <c r="B366" s="1128"/>
      <c r="C366" s="515"/>
      <c r="D366" s="1129"/>
      <c r="E366" s="1129"/>
    </row>
    <row r="367" spans="1:5" x14ac:dyDescent="0.25">
      <c r="A367" s="1128"/>
      <c r="B367" s="1128"/>
      <c r="C367" s="515"/>
      <c r="D367" s="1129"/>
      <c r="E367" s="1129"/>
    </row>
    <row r="368" spans="1:5" x14ac:dyDescent="0.25">
      <c r="A368" s="1128"/>
      <c r="B368" s="1128"/>
      <c r="C368" s="515"/>
      <c r="D368" s="1129"/>
      <c r="E368" s="1129"/>
    </row>
    <row r="369" spans="1:5" x14ac:dyDescent="0.25">
      <c r="A369" s="1128"/>
      <c r="B369" s="1128"/>
      <c r="C369" s="515"/>
      <c r="D369" s="1129"/>
      <c r="E369" s="1129"/>
    </row>
    <row r="370" spans="1:5" x14ac:dyDescent="0.25">
      <c r="A370" s="1128"/>
      <c r="B370" s="1128"/>
      <c r="C370" s="515"/>
      <c r="D370" s="1129"/>
      <c r="E370" s="1129"/>
    </row>
    <row r="371" spans="1:5" x14ac:dyDescent="0.25">
      <c r="A371" s="1128"/>
      <c r="B371" s="1128"/>
      <c r="C371" s="515"/>
      <c r="D371" s="1129"/>
      <c r="E371" s="1129"/>
    </row>
    <row r="372" spans="1:5" x14ac:dyDescent="0.25">
      <c r="A372" s="1128"/>
      <c r="B372" s="1128"/>
      <c r="C372" s="515"/>
      <c r="D372" s="1129"/>
      <c r="E372" s="1129"/>
    </row>
    <row r="373" spans="1:5" x14ac:dyDescent="0.25">
      <c r="A373" s="1128"/>
      <c r="B373" s="1128"/>
      <c r="C373" s="515"/>
      <c r="D373" s="1129"/>
      <c r="E373" s="1129"/>
    </row>
    <row r="374" spans="1:5" x14ac:dyDescent="0.25">
      <c r="A374" s="1128"/>
      <c r="B374" s="1128"/>
      <c r="C374" s="515"/>
      <c r="D374" s="1129"/>
      <c r="E374" s="1129"/>
    </row>
    <row r="375" spans="1:5" x14ac:dyDescent="0.25">
      <c r="A375" s="1128"/>
      <c r="B375" s="1128"/>
      <c r="C375" s="515"/>
      <c r="D375" s="1129"/>
      <c r="E375" s="1129"/>
    </row>
    <row r="376" spans="1:5" x14ac:dyDescent="0.25">
      <c r="A376" s="1128"/>
      <c r="B376" s="1128"/>
      <c r="C376" s="515"/>
      <c r="D376" s="1129"/>
      <c r="E376" s="1129"/>
    </row>
    <row r="377" spans="1:5" x14ac:dyDescent="0.25">
      <c r="A377" s="1128"/>
      <c r="B377" s="1128"/>
      <c r="C377" s="515"/>
      <c r="D377" s="1129"/>
      <c r="E377" s="1129"/>
    </row>
    <row r="378" spans="1:5" x14ac:dyDescent="0.25">
      <c r="A378" s="1128"/>
      <c r="B378" s="1128"/>
      <c r="C378" s="515"/>
      <c r="D378" s="1129"/>
      <c r="E378" s="1129"/>
    </row>
    <row r="379" spans="1:5" x14ac:dyDescent="0.25">
      <c r="A379" s="1128"/>
      <c r="B379" s="1128"/>
      <c r="C379" s="515"/>
      <c r="D379" s="1129"/>
      <c r="E379" s="1129"/>
    </row>
    <row r="380" spans="1:5" x14ac:dyDescent="0.25">
      <c r="A380" s="1128"/>
      <c r="B380" s="1128"/>
      <c r="C380" s="515"/>
      <c r="D380" s="1129"/>
      <c r="E380" s="1129"/>
    </row>
    <row r="381" spans="1:5" x14ac:dyDescent="0.25">
      <c r="A381" s="1128"/>
      <c r="B381" s="1128"/>
      <c r="C381" s="515"/>
      <c r="D381" s="1129"/>
      <c r="E381" s="1129"/>
    </row>
    <row r="382" spans="1:5" x14ac:dyDescent="0.25">
      <c r="A382" s="1128"/>
      <c r="B382" s="1128"/>
      <c r="C382" s="515"/>
      <c r="D382" s="1129"/>
      <c r="E382" s="1129"/>
    </row>
    <row r="383" spans="1:5" x14ac:dyDescent="0.25">
      <c r="A383" s="1128"/>
      <c r="B383" s="1128"/>
      <c r="C383" s="515"/>
      <c r="D383" s="1129"/>
      <c r="E383" s="1129"/>
    </row>
    <row r="384" spans="1:5" x14ac:dyDescent="0.25">
      <c r="A384" s="1128"/>
      <c r="B384" s="1128"/>
      <c r="C384" s="515"/>
      <c r="D384" s="1129"/>
      <c r="E384" s="1129"/>
    </row>
    <row r="385" spans="1:5" x14ac:dyDescent="0.25">
      <c r="A385" s="1128"/>
      <c r="B385" s="1128"/>
      <c r="C385" s="515"/>
      <c r="D385" s="1129"/>
      <c r="E385" s="1129"/>
    </row>
    <row r="386" spans="1:5" x14ac:dyDescent="0.25">
      <c r="A386" s="1128"/>
      <c r="B386" s="1128"/>
      <c r="C386" s="515"/>
      <c r="D386" s="1129"/>
      <c r="E386" s="1129"/>
    </row>
    <row r="387" spans="1:5" x14ac:dyDescent="0.25">
      <c r="A387" s="1128"/>
      <c r="B387" s="1128"/>
      <c r="C387" s="515"/>
      <c r="D387" s="1129"/>
      <c r="E387" s="1129"/>
    </row>
    <row r="388" spans="1:5" x14ac:dyDescent="0.25">
      <c r="A388" s="1128"/>
      <c r="B388" s="1128"/>
      <c r="C388" s="515"/>
      <c r="D388" s="1129"/>
      <c r="E388" s="1129"/>
    </row>
    <row r="389" spans="1:5" x14ac:dyDescent="0.25">
      <c r="A389" s="1128"/>
      <c r="B389" s="1128"/>
      <c r="C389" s="515"/>
      <c r="D389" s="1129"/>
      <c r="E389" s="1129"/>
    </row>
    <row r="390" spans="1:5" x14ac:dyDescent="0.25">
      <c r="A390" s="1128"/>
      <c r="B390" s="1128"/>
      <c r="C390" s="515"/>
      <c r="D390" s="1129"/>
      <c r="E390" s="1129"/>
    </row>
    <row r="391" spans="1:5" x14ac:dyDescent="0.25">
      <c r="A391" s="1128"/>
      <c r="B391" s="1128"/>
      <c r="C391" s="515"/>
      <c r="D391" s="1129"/>
      <c r="E391" s="1129"/>
    </row>
    <row r="392" spans="1:5" x14ac:dyDescent="0.25">
      <c r="A392" s="1128"/>
      <c r="B392" s="1128"/>
      <c r="C392" s="515"/>
      <c r="D392" s="1129"/>
      <c r="E392" s="1129"/>
    </row>
    <row r="393" spans="1:5" x14ac:dyDescent="0.25">
      <c r="A393" s="1128"/>
      <c r="B393" s="1128"/>
      <c r="C393" s="515"/>
      <c r="D393" s="1129"/>
      <c r="E393" s="1129"/>
    </row>
    <row r="394" spans="1:5" x14ac:dyDescent="0.25">
      <c r="A394" s="1128"/>
      <c r="B394" s="1128"/>
      <c r="C394" s="515"/>
      <c r="D394" s="1129"/>
      <c r="E394" s="1129"/>
    </row>
    <row r="395" spans="1:5" x14ac:dyDescent="0.25">
      <c r="A395" s="1128"/>
      <c r="B395" s="1128"/>
      <c r="C395" s="515"/>
      <c r="D395" s="1129"/>
      <c r="E395" s="1129"/>
    </row>
    <row r="396" spans="1:5" x14ac:dyDescent="0.25">
      <c r="A396" s="1128"/>
      <c r="B396" s="1128"/>
      <c r="C396" s="515"/>
      <c r="D396" s="1129"/>
      <c r="E396" s="1129"/>
    </row>
    <row r="397" spans="1:5" x14ac:dyDescent="0.25">
      <c r="A397" s="1128"/>
      <c r="B397" s="1128"/>
      <c r="C397" s="515"/>
      <c r="D397" s="1129"/>
      <c r="E397" s="1129"/>
    </row>
    <row r="398" spans="1:5" x14ac:dyDescent="0.25">
      <c r="A398" s="1128"/>
      <c r="B398" s="1128"/>
      <c r="C398" s="515"/>
      <c r="D398" s="1129"/>
      <c r="E398" s="1129"/>
    </row>
    <row r="399" spans="1:5" x14ac:dyDescent="0.25">
      <c r="A399" s="1128"/>
      <c r="B399" s="1128"/>
      <c r="C399" s="515"/>
      <c r="D399" s="1129"/>
      <c r="E399" s="1129"/>
    </row>
    <row r="400" spans="1:5" x14ac:dyDescent="0.25">
      <c r="A400" s="1128"/>
      <c r="B400" s="1128"/>
      <c r="C400" s="515"/>
      <c r="D400" s="1129"/>
      <c r="E400" s="1129"/>
    </row>
    <row r="401" spans="1:5" x14ac:dyDescent="0.25">
      <c r="A401" s="1128"/>
      <c r="B401" s="1128"/>
      <c r="C401" s="515"/>
      <c r="D401" s="1129"/>
      <c r="E401" s="1129"/>
    </row>
    <row r="402" spans="1:5" x14ac:dyDescent="0.25">
      <c r="A402" s="1128"/>
      <c r="B402" s="1128"/>
      <c r="C402" s="515"/>
      <c r="D402" s="1129"/>
      <c r="E402" s="1129"/>
    </row>
    <row r="403" spans="1:5" x14ac:dyDescent="0.25">
      <c r="A403" s="1128"/>
      <c r="B403" s="1128"/>
      <c r="C403" s="515"/>
      <c r="D403" s="1129"/>
      <c r="E403" s="1129"/>
    </row>
    <row r="404" spans="1:5" x14ac:dyDescent="0.25">
      <c r="A404" s="1128"/>
      <c r="B404" s="1128"/>
      <c r="C404" s="515"/>
      <c r="D404" s="1129"/>
      <c r="E404" s="1129"/>
    </row>
    <row r="405" spans="1:5" x14ac:dyDescent="0.25">
      <c r="A405" s="1128"/>
      <c r="B405" s="1128"/>
      <c r="C405" s="515"/>
      <c r="D405" s="1129"/>
      <c r="E405" s="1129"/>
    </row>
    <row r="406" spans="1:5" x14ac:dyDescent="0.25">
      <c r="A406" s="1128"/>
      <c r="B406" s="1128"/>
      <c r="C406" s="515"/>
      <c r="D406" s="1129"/>
      <c r="E406" s="1129"/>
    </row>
    <row r="407" spans="1:5" x14ac:dyDescent="0.25">
      <c r="A407" s="1128"/>
      <c r="B407" s="1128"/>
      <c r="C407" s="515"/>
      <c r="D407" s="1129"/>
      <c r="E407" s="1129"/>
    </row>
    <row r="408" spans="1:5" x14ac:dyDescent="0.25">
      <c r="A408" s="1128"/>
      <c r="B408" s="1128"/>
      <c r="C408" s="515"/>
      <c r="D408" s="1129"/>
      <c r="E408" s="1129"/>
    </row>
    <row r="409" spans="1:5" x14ac:dyDescent="0.25">
      <c r="A409" s="1128"/>
      <c r="B409" s="1128"/>
      <c r="C409" s="515"/>
      <c r="D409" s="1129"/>
      <c r="E409" s="1129"/>
    </row>
    <row r="410" spans="1:5" x14ac:dyDescent="0.25">
      <c r="A410" s="1128"/>
      <c r="B410" s="1128"/>
      <c r="C410" s="515"/>
      <c r="D410" s="1129"/>
      <c r="E410" s="1129"/>
    </row>
    <row r="411" spans="1:5" x14ac:dyDescent="0.25">
      <c r="A411" s="1128"/>
      <c r="B411" s="1128"/>
      <c r="C411" s="515"/>
      <c r="D411" s="1129"/>
      <c r="E411" s="1129"/>
    </row>
    <row r="412" spans="1:5" x14ac:dyDescent="0.25">
      <c r="A412" s="1128"/>
      <c r="B412" s="1128"/>
      <c r="C412" s="515"/>
      <c r="D412" s="1129"/>
      <c r="E412" s="1129"/>
    </row>
    <row r="413" spans="1:5" x14ac:dyDescent="0.25">
      <c r="A413" s="1128"/>
      <c r="B413" s="1128"/>
      <c r="C413" s="515"/>
      <c r="D413" s="1129"/>
      <c r="E413" s="1129"/>
    </row>
    <row r="414" spans="1:5" x14ac:dyDescent="0.25">
      <c r="A414" s="1128"/>
      <c r="B414" s="1128"/>
      <c r="C414" s="515"/>
      <c r="D414" s="1129"/>
      <c r="E414" s="1129"/>
    </row>
    <row r="415" spans="1:5" x14ac:dyDescent="0.25">
      <c r="A415" s="1128"/>
      <c r="B415" s="1128"/>
      <c r="C415" s="515"/>
      <c r="D415" s="1129"/>
      <c r="E415" s="1129"/>
    </row>
    <row r="416" spans="1:5" x14ac:dyDescent="0.25">
      <c r="A416" s="1128"/>
      <c r="B416" s="1128"/>
      <c r="C416" s="515"/>
      <c r="D416" s="1129"/>
      <c r="E416" s="1129"/>
    </row>
    <row r="417" spans="1:5" x14ac:dyDescent="0.25">
      <c r="A417" s="1128"/>
      <c r="B417" s="1128"/>
      <c r="C417" s="515"/>
      <c r="D417" s="1129"/>
      <c r="E417" s="1129"/>
    </row>
    <row r="418" spans="1:5" x14ac:dyDescent="0.25">
      <c r="A418" s="1128"/>
      <c r="B418" s="1128"/>
      <c r="C418" s="515"/>
      <c r="D418" s="1129"/>
      <c r="E418" s="1129"/>
    </row>
    <row r="419" spans="1:5" x14ac:dyDescent="0.25">
      <c r="A419" s="1128"/>
      <c r="B419" s="1128"/>
      <c r="C419" s="515"/>
      <c r="D419" s="1129"/>
      <c r="E419" s="1129"/>
    </row>
    <row r="420" spans="1:5" x14ac:dyDescent="0.25">
      <c r="A420" s="1128"/>
      <c r="B420" s="1128"/>
      <c r="C420" s="515"/>
      <c r="D420" s="1129"/>
      <c r="E420" s="1129"/>
    </row>
    <row r="421" spans="1:5" x14ac:dyDescent="0.25">
      <c r="A421" s="1128"/>
      <c r="B421" s="1128"/>
      <c r="C421" s="515"/>
      <c r="D421" s="1129"/>
      <c r="E421" s="1129"/>
    </row>
    <row r="422" spans="1:5" x14ac:dyDescent="0.25">
      <c r="A422" s="1128"/>
      <c r="B422" s="1128"/>
      <c r="C422" s="515"/>
      <c r="D422" s="1129"/>
      <c r="E422" s="1129"/>
    </row>
    <row r="423" spans="1:5" x14ac:dyDescent="0.25">
      <c r="A423" s="1128"/>
      <c r="B423" s="1128"/>
      <c r="C423" s="515"/>
      <c r="D423" s="1129"/>
      <c r="E423" s="1129"/>
    </row>
    <row r="424" spans="1:5" x14ac:dyDescent="0.25">
      <c r="A424" s="1128"/>
      <c r="B424" s="1128"/>
      <c r="C424" s="515"/>
      <c r="D424" s="1129"/>
      <c r="E424" s="1129"/>
    </row>
    <row r="425" spans="1:5" x14ac:dyDescent="0.25">
      <c r="A425" s="1128"/>
      <c r="B425" s="1128"/>
      <c r="C425" s="515"/>
      <c r="D425" s="1129"/>
      <c r="E425" s="1129"/>
    </row>
    <row r="426" spans="1:5" x14ac:dyDescent="0.25">
      <c r="A426" s="1128"/>
      <c r="B426" s="1128"/>
      <c r="C426" s="515"/>
      <c r="D426" s="1129"/>
      <c r="E426" s="1129"/>
    </row>
    <row r="427" spans="1:5" x14ac:dyDescent="0.25">
      <c r="A427" s="1128"/>
      <c r="B427" s="1128"/>
      <c r="C427" s="515"/>
      <c r="D427" s="1129"/>
      <c r="E427" s="1129"/>
    </row>
    <row r="428" spans="1:5" x14ac:dyDescent="0.25">
      <c r="A428" s="1128"/>
      <c r="B428" s="1128"/>
      <c r="C428" s="515"/>
      <c r="D428" s="1129"/>
      <c r="E428" s="1129"/>
    </row>
    <row r="429" spans="1:5" x14ac:dyDescent="0.25">
      <c r="A429" s="1128"/>
      <c r="B429" s="1128"/>
      <c r="C429" s="515"/>
      <c r="D429" s="1129"/>
      <c r="E429" s="1129"/>
    </row>
    <row r="430" spans="1:5" x14ac:dyDescent="0.25">
      <c r="A430" s="1128"/>
      <c r="B430" s="1128"/>
      <c r="C430" s="515"/>
      <c r="D430" s="1129"/>
      <c r="E430" s="1129"/>
    </row>
    <row r="431" spans="1:5" x14ac:dyDescent="0.25">
      <c r="A431" s="1128"/>
      <c r="B431" s="1128"/>
      <c r="C431" s="515"/>
      <c r="D431" s="1129"/>
      <c r="E431" s="1129"/>
    </row>
    <row r="432" spans="1:5" x14ac:dyDescent="0.25">
      <c r="A432" s="1128"/>
      <c r="B432" s="1128"/>
      <c r="C432" s="515"/>
      <c r="D432" s="1129"/>
      <c r="E432" s="1129"/>
    </row>
    <row r="433" spans="1:5" x14ac:dyDescent="0.25">
      <c r="A433" s="1128"/>
      <c r="B433" s="1128"/>
      <c r="C433" s="515"/>
      <c r="D433" s="1129"/>
      <c r="E433" s="1129"/>
    </row>
    <row r="434" spans="1:5" x14ac:dyDescent="0.25">
      <c r="A434" s="1128"/>
      <c r="B434" s="1128"/>
      <c r="C434" s="515"/>
      <c r="D434" s="1129"/>
      <c r="E434" s="1129"/>
    </row>
    <row r="435" spans="1:5" x14ac:dyDescent="0.25">
      <c r="A435" s="1128"/>
      <c r="B435" s="1128"/>
      <c r="C435" s="515"/>
      <c r="D435" s="1129"/>
      <c r="E435" s="1129"/>
    </row>
    <row r="436" spans="1:5" x14ac:dyDescent="0.25">
      <c r="A436" s="1128"/>
      <c r="B436" s="1128"/>
      <c r="C436" s="515"/>
      <c r="D436" s="1129"/>
      <c r="E436" s="1129"/>
    </row>
    <row r="437" spans="1:5" x14ac:dyDescent="0.25">
      <c r="A437" s="1128"/>
      <c r="B437" s="1128"/>
      <c r="C437" s="515"/>
      <c r="D437" s="1129"/>
      <c r="E437" s="1129"/>
    </row>
    <row r="438" spans="1:5" x14ac:dyDescent="0.25">
      <c r="A438" s="1128"/>
      <c r="B438" s="1128"/>
      <c r="C438" s="515"/>
      <c r="D438" s="1129"/>
      <c r="E438" s="1129"/>
    </row>
    <row r="439" spans="1:5" x14ac:dyDescent="0.25">
      <c r="A439" s="1128"/>
      <c r="B439" s="1128"/>
      <c r="C439" s="515"/>
      <c r="D439" s="1129"/>
      <c r="E439" s="1129"/>
    </row>
    <row r="440" spans="1:5" x14ac:dyDescent="0.25">
      <c r="A440" s="1128"/>
      <c r="B440" s="1128"/>
      <c r="C440" s="515"/>
      <c r="D440" s="1129"/>
      <c r="E440" s="1129"/>
    </row>
    <row r="441" spans="1:5" x14ac:dyDescent="0.25">
      <c r="A441" s="1128"/>
      <c r="B441" s="1128"/>
      <c r="C441" s="515"/>
      <c r="D441" s="1129"/>
      <c r="E441" s="1129"/>
    </row>
    <row r="442" spans="1:5" x14ac:dyDescent="0.25">
      <c r="A442" s="1128"/>
      <c r="B442" s="1128"/>
      <c r="C442" s="515"/>
      <c r="D442" s="1129"/>
      <c r="E442" s="1129"/>
    </row>
    <row r="443" spans="1:5" x14ac:dyDescent="0.25">
      <c r="A443" s="1128"/>
      <c r="B443" s="1128"/>
      <c r="C443" s="515"/>
      <c r="D443" s="1129"/>
      <c r="E443" s="1129"/>
    </row>
    <row r="444" spans="1:5" x14ac:dyDescent="0.25">
      <c r="A444" s="1128"/>
      <c r="B444" s="1128"/>
      <c r="C444" s="515"/>
      <c r="D444" s="1129"/>
      <c r="E444" s="1129"/>
    </row>
    <row r="445" spans="1:5" x14ac:dyDescent="0.25">
      <c r="A445" s="1128"/>
      <c r="B445" s="1128"/>
      <c r="C445" s="515"/>
      <c r="D445" s="1129"/>
      <c r="E445" s="1129"/>
    </row>
    <row r="446" spans="1:5" x14ac:dyDescent="0.25">
      <c r="A446" s="1128"/>
      <c r="B446" s="1128"/>
      <c r="C446" s="515"/>
      <c r="D446" s="1129"/>
      <c r="E446" s="1129"/>
    </row>
    <row r="447" spans="1:5" x14ac:dyDescent="0.25">
      <c r="A447" s="1128"/>
      <c r="B447" s="1128"/>
      <c r="C447" s="515"/>
      <c r="D447" s="1129"/>
      <c r="E447" s="1129"/>
    </row>
    <row r="448" spans="1:5" x14ac:dyDescent="0.25">
      <c r="A448" s="1128"/>
      <c r="B448" s="1128"/>
      <c r="C448" s="515"/>
      <c r="D448" s="1129"/>
      <c r="E448" s="1129"/>
    </row>
    <row r="449" spans="1:5" x14ac:dyDescent="0.25">
      <c r="A449" s="1128"/>
      <c r="B449" s="1128"/>
      <c r="C449" s="515"/>
      <c r="D449" s="1129"/>
      <c r="E449" s="1129"/>
    </row>
    <row r="450" spans="1:5" x14ac:dyDescent="0.25">
      <c r="A450" s="1128"/>
      <c r="B450" s="1128"/>
      <c r="C450" s="515"/>
      <c r="D450" s="1129"/>
      <c r="E450" s="1129"/>
    </row>
    <row r="451" spans="1:5" x14ac:dyDescent="0.25">
      <c r="A451" s="1128"/>
      <c r="B451" s="1128"/>
      <c r="C451" s="515"/>
      <c r="D451" s="1129"/>
      <c r="E451" s="1129"/>
    </row>
    <row r="452" spans="1:5" x14ac:dyDescent="0.25">
      <c r="A452" s="1128"/>
      <c r="B452" s="1128"/>
      <c r="C452" s="515"/>
      <c r="D452" s="1129"/>
      <c r="E452" s="1129"/>
    </row>
    <row r="453" spans="1:5" x14ac:dyDescent="0.25">
      <c r="A453" s="1128"/>
      <c r="B453" s="1128"/>
      <c r="C453" s="515"/>
      <c r="D453" s="1129"/>
      <c r="E453" s="1129"/>
    </row>
    <row r="454" spans="1:5" x14ac:dyDescent="0.25">
      <c r="A454" s="1128"/>
      <c r="B454" s="1128"/>
      <c r="C454" s="515"/>
      <c r="D454" s="1129"/>
      <c r="E454" s="1129"/>
    </row>
    <row r="455" spans="1:5" x14ac:dyDescent="0.25">
      <c r="A455" s="1128"/>
      <c r="B455" s="1128"/>
      <c r="C455" s="515"/>
      <c r="D455" s="1129"/>
      <c r="E455" s="1129"/>
    </row>
    <row r="456" spans="1:5" x14ac:dyDescent="0.25">
      <c r="A456" s="1128"/>
      <c r="B456" s="1128"/>
      <c r="C456" s="515"/>
      <c r="D456" s="1129"/>
      <c r="E456" s="1129"/>
    </row>
    <row r="457" spans="1:5" x14ac:dyDescent="0.25">
      <c r="A457" s="1128"/>
      <c r="B457" s="1128"/>
      <c r="C457" s="515"/>
      <c r="D457" s="1129"/>
      <c r="E457" s="1129"/>
    </row>
    <row r="458" spans="1:5" x14ac:dyDescent="0.25">
      <c r="A458" s="1128"/>
      <c r="B458" s="1128"/>
      <c r="C458" s="515"/>
      <c r="D458" s="1129"/>
      <c r="E458" s="1129"/>
    </row>
    <row r="459" spans="1:5" x14ac:dyDescent="0.25">
      <c r="A459" s="1128"/>
      <c r="B459" s="1128"/>
      <c r="C459" s="515"/>
      <c r="D459" s="1129"/>
      <c r="E459" s="1129"/>
    </row>
    <row r="460" spans="1:5" x14ac:dyDescent="0.25">
      <c r="A460" s="1128"/>
      <c r="B460" s="1128"/>
      <c r="C460" s="515"/>
      <c r="D460" s="1129"/>
      <c r="E460" s="1129"/>
    </row>
    <row r="461" spans="1:5" x14ac:dyDescent="0.25">
      <c r="A461" s="1128"/>
      <c r="B461" s="1128"/>
      <c r="C461" s="515"/>
      <c r="D461" s="1129"/>
      <c r="E461" s="1129"/>
    </row>
    <row r="462" spans="1:5" x14ac:dyDescent="0.25">
      <c r="A462" s="1128"/>
      <c r="B462" s="1128"/>
      <c r="C462" s="515"/>
      <c r="D462" s="1129"/>
      <c r="E462" s="1129"/>
    </row>
    <row r="463" spans="1:5" x14ac:dyDescent="0.25">
      <c r="A463" s="1128"/>
      <c r="B463" s="1128"/>
      <c r="C463" s="515"/>
      <c r="D463" s="1129"/>
      <c r="E463" s="1129"/>
    </row>
    <row r="464" spans="1:5" x14ac:dyDescent="0.25">
      <c r="A464" s="1128"/>
      <c r="B464" s="1128"/>
      <c r="C464" s="515"/>
      <c r="D464" s="1129"/>
      <c r="E464" s="1129"/>
    </row>
    <row r="465" spans="1:5" x14ac:dyDescent="0.25">
      <c r="A465" s="1128"/>
      <c r="B465" s="1128"/>
      <c r="C465" s="515"/>
      <c r="D465" s="1129"/>
      <c r="E465" s="1129"/>
    </row>
    <row r="466" spans="1:5" x14ac:dyDescent="0.25">
      <c r="A466" s="1128"/>
      <c r="B466" s="1128"/>
      <c r="C466" s="515"/>
      <c r="D466" s="1129"/>
      <c r="E466" s="1129"/>
    </row>
    <row r="467" spans="1:5" x14ac:dyDescent="0.25">
      <c r="A467" s="1128"/>
      <c r="B467" s="1128"/>
      <c r="C467" s="515"/>
      <c r="D467" s="1129"/>
      <c r="E467" s="1129"/>
    </row>
    <row r="468" spans="1:5" x14ac:dyDescent="0.25">
      <c r="A468" s="1128"/>
      <c r="B468" s="1128"/>
      <c r="C468" s="515"/>
      <c r="D468" s="1129"/>
      <c r="E468" s="1129"/>
    </row>
    <row r="469" spans="1:5" x14ac:dyDescent="0.25">
      <c r="A469" s="1128"/>
      <c r="B469" s="1128"/>
      <c r="C469" s="515"/>
      <c r="D469" s="1129"/>
      <c r="E469" s="1129"/>
    </row>
    <row r="470" spans="1:5" x14ac:dyDescent="0.25">
      <c r="A470" s="1128"/>
      <c r="B470" s="1128"/>
      <c r="C470" s="515"/>
      <c r="D470" s="1129"/>
      <c r="E470" s="1129"/>
    </row>
    <row r="471" spans="1:5" x14ac:dyDescent="0.25">
      <c r="A471" s="1128"/>
      <c r="B471" s="1128"/>
      <c r="C471" s="515"/>
      <c r="D471" s="1129"/>
      <c r="E471" s="1129"/>
    </row>
    <row r="472" spans="1:5" x14ac:dyDescent="0.25">
      <c r="A472" s="1128"/>
      <c r="B472" s="1128"/>
      <c r="C472" s="515"/>
      <c r="D472" s="1129"/>
      <c r="E472" s="1129"/>
    </row>
    <row r="473" spans="1:5" x14ac:dyDescent="0.25">
      <c r="A473" s="1128"/>
      <c r="B473" s="1128"/>
      <c r="C473" s="515"/>
      <c r="D473" s="1129"/>
      <c r="E473" s="1129"/>
    </row>
    <row r="474" spans="1:5" x14ac:dyDescent="0.25">
      <c r="A474" s="1128"/>
      <c r="B474" s="1128"/>
      <c r="C474" s="515"/>
      <c r="D474" s="1129"/>
      <c r="E474" s="1129"/>
    </row>
    <row r="475" spans="1:5" x14ac:dyDescent="0.25">
      <c r="A475" s="1128"/>
      <c r="B475" s="1128"/>
      <c r="C475" s="515"/>
      <c r="D475" s="1129"/>
      <c r="E475" s="1129"/>
    </row>
    <row r="476" spans="1:5" x14ac:dyDescent="0.25">
      <c r="A476" s="1128"/>
      <c r="B476" s="1128"/>
      <c r="C476" s="515"/>
      <c r="D476" s="1129"/>
      <c r="E476" s="1129"/>
    </row>
    <row r="477" spans="1:5" x14ac:dyDescent="0.25">
      <c r="A477" s="1128"/>
      <c r="B477" s="1128"/>
      <c r="C477" s="515"/>
      <c r="D477" s="1129"/>
      <c r="E477" s="1129"/>
    </row>
    <row r="478" spans="1:5" x14ac:dyDescent="0.25">
      <c r="A478" s="1128"/>
      <c r="B478" s="1128"/>
      <c r="C478" s="515"/>
      <c r="D478" s="1129"/>
      <c r="E478" s="1129"/>
    </row>
    <row r="479" spans="1:5" x14ac:dyDescent="0.25">
      <c r="A479" s="1128"/>
      <c r="B479" s="1128"/>
      <c r="C479" s="515"/>
      <c r="D479" s="1129"/>
      <c r="E479" s="1129"/>
    </row>
    <row r="480" spans="1:5" x14ac:dyDescent="0.25">
      <c r="A480" s="1128"/>
      <c r="B480" s="1128"/>
      <c r="C480" s="515"/>
      <c r="D480" s="1129"/>
      <c r="E480" s="1129"/>
    </row>
    <row r="481" spans="1:5" x14ac:dyDescent="0.25">
      <c r="A481" s="1128"/>
      <c r="B481" s="1128"/>
      <c r="C481" s="515"/>
      <c r="D481" s="1129"/>
      <c r="E481" s="1129"/>
    </row>
    <row r="482" spans="1:5" x14ac:dyDescent="0.25">
      <c r="A482" s="1128"/>
      <c r="B482" s="1128"/>
      <c r="C482" s="515"/>
      <c r="D482" s="1129"/>
      <c r="E482" s="1129"/>
    </row>
    <row r="483" spans="1:5" x14ac:dyDescent="0.25">
      <c r="A483" s="1128"/>
      <c r="B483" s="1128"/>
      <c r="C483" s="515"/>
      <c r="D483" s="1129"/>
      <c r="E483" s="1129"/>
    </row>
    <row r="484" spans="1:5" x14ac:dyDescent="0.25">
      <c r="A484" s="1128"/>
      <c r="B484" s="1128"/>
      <c r="C484" s="515"/>
      <c r="D484" s="1129"/>
      <c r="E484" s="1129"/>
    </row>
    <row r="485" spans="1:5" x14ac:dyDescent="0.25">
      <c r="A485" s="1128"/>
      <c r="B485" s="1128"/>
      <c r="C485" s="515"/>
      <c r="D485" s="1129"/>
      <c r="E485" s="1129"/>
    </row>
    <row r="486" spans="1:5" x14ac:dyDescent="0.25">
      <c r="A486" s="1128"/>
      <c r="B486" s="1128"/>
      <c r="C486" s="515"/>
      <c r="D486" s="1129"/>
      <c r="E486" s="1129"/>
    </row>
    <row r="487" spans="1:5" x14ac:dyDescent="0.25">
      <c r="A487" s="1128"/>
      <c r="B487" s="1128"/>
      <c r="C487" s="515"/>
      <c r="D487" s="1129"/>
      <c r="E487" s="1129"/>
    </row>
    <row r="488" spans="1:5" x14ac:dyDescent="0.25">
      <c r="A488" s="1128"/>
      <c r="B488" s="1128"/>
      <c r="C488" s="515"/>
      <c r="D488" s="1129"/>
      <c r="E488" s="1129"/>
    </row>
    <row r="489" spans="1:5" x14ac:dyDescent="0.25">
      <c r="A489" s="1128"/>
      <c r="B489" s="1128"/>
      <c r="C489" s="515"/>
      <c r="D489" s="1129"/>
      <c r="E489" s="1129"/>
    </row>
    <row r="490" spans="1:5" x14ac:dyDescent="0.25">
      <c r="A490" s="1128"/>
      <c r="B490" s="1128"/>
      <c r="C490" s="515"/>
      <c r="D490" s="1129"/>
      <c r="E490" s="1129"/>
    </row>
    <row r="491" spans="1:5" x14ac:dyDescent="0.25">
      <c r="A491" s="1128"/>
      <c r="B491" s="1128"/>
      <c r="C491" s="515"/>
      <c r="D491" s="1129"/>
      <c r="E491" s="1129"/>
    </row>
    <row r="492" spans="1:5" x14ac:dyDescent="0.25">
      <c r="A492" s="1128"/>
      <c r="B492" s="1128"/>
      <c r="C492" s="515"/>
      <c r="D492" s="1129"/>
      <c r="E492" s="1129"/>
    </row>
    <row r="493" spans="1:5" x14ac:dyDescent="0.25">
      <c r="A493" s="1128"/>
      <c r="B493" s="1128"/>
      <c r="C493" s="515"/>
      <c r="D493" s="1129"/>
      <c r="E493" s="1129"/>
    </row>
    <row r="494" spans="1:5" x14ac:dyDescent="0.25">
      <c r="A494" s="1128"/>
      <c r="B494" s="1128"/>
      <c r="C494" s="515"/>
      <c r="D494" s="1129"/>
      <c r="E494" s="1129"/>
    </row>
    <row r="495" spans="1:5" x14ac:dyDescent="0.25">
      <c r="A495" s="1128"/>
      <c r="B495" s="1128"/>
      <c r="C495" s="515"/>
      <c r="D495" s="1129"/>
      <c r="E495" s="1129"/>
    </row>
    <row r="496" spans="1:5" x14ac:dyDescent="0.25">
      <c r="A496" s="1128"/>
      <c r="B496" s="1128"/>
      <c r="C496" s="515"/>
      <c r="D496" s="1129"/>
      <c r="E496" s="1129"/>
    </row>
    <row r="497" spans="1:5" x14ac:dyDescent="0.25">
      <c r="A497" s="1128"/>
      <c r="B497" s="1128"/>
      <c r="C497" s="515"/>
      <c r="D497" s="1129"/>
      <c r="E497" s="1129"/>
    </row>
    <row r="498" spans="1:5" x14ac:dyDescent="0.25">
      <c r="A498" s="1128"/>
      <c r="B498" s="1128"/>
      <c r="C498" s="515"/>
      <c r="D498" s="1129"/>
      <c r="E498" s="1129"/>
    </row>
    <row r="499" spans="1:5" x14ac:dyDescent="0.25">
      <c r="A499" s="1128"/>
      <c r="B499" s="1128"/>
      <c r="C499" s="515"/>
      <c r="D499" s="1129"/>
      <c r="E499" s="1129"/>
    </row>
    <row r="500" spans="1:5" x14ac:dyDescent="0.25">
      <c r="A500" s="1128"/>
      <c r="B500" s="1128"/>
      <c r="C500" s="515"/>
      <c r="D500" s="1129"/>
      <c r="E500" s="1129"/>
    </row>
    <row r="501" spans="1:5" x14ac:dyDescent="0.25">
      <c r="A501" s="1128"/>
      <c r="B501" s="1128"/>
      <c r="C501" s="515"/>
      <c r="D501" s="1129"/>
      <c r="E501" s="1129"/>
    </row>
    <row r="502" spans="1:5" x14ac:dyDescent="0.25">
      <c r="A502" s="1128"/>
      <c r="B502" s="1128"/>
      <c r="C502" s="515"/>
      <c r="D502" s="1129"/>
      <c r="E502" s="1129"/>
    </row>
    <row r="503" spans="1:5" x14ac:dyDescent="0.25">
      <c r="A503" s="1128"/>
      <c r="B503" s="1128"/>
      <c r="C503" s="515"/>
      <c r="D503" s="1129"/>
      <c r="E503" s="1129"/>
    </row>
    <row r="504" spans="1:5" x14ac:dyDescent="0.25">
      <c r="A504" s="1128"/>
      <c r="B504" s="1128"/>
      <c r="C504" s="515"/>
      <c r="D504" s="1129"/>
      <c r="E504" s="1129"/>
    </row>
    <row r="505" spans="1:5" x14ac:dyDescent="0.25">
      <c r="A505" s="1128"/>
      <c r="B505" s="1128"/>
      <c r="C505" s="515"/>
      <c r="D505" s="1129"/>
      <c r="E505" s="1129"/>
    </row>
    <row r="506" spans="1:5" x14ac:dyDescent="0.25">
      <c r="A506" s="1128"/>
      <c r="B506" s="1128"/>
      <c r="C506" s="515"/>
      <c r="D506" s="1129"/>
      <c r="E506" s="1129"/>
    </row>
    <row r="507" spans="1:5" x14ac:dyDescent="0.25">
      <c r="A507" s="1128"/>
      <c r="B507" s="1128"/>
      <c r="C507" s="515"/>
      <c r="D507" s="1129"/>
      <c r="E507" s="1129"/>
    </row>
    <row r="508" spans="1:5" x14ac:dyDescent="0.25">
      <c r="A508" s="1128"/>
      <c r="B508" s="1128"/>
      <c r="C508" s="515"/>
      <c r="D508" s="1129"/>
      <c r="E508" s="1129"/>
    </row>
    <row r="509" spans="1:5" x14ac:dyDescent="0.25">
      <c r="A509" s="1128"/>
      <c r="B509" s="1128"/>
      <c r="C509" s="515"/>
      <c r="D509" s="1129"/>
      <c r="E509" s="1129"/>
    </row>
    <row r="510" spans="1:5" x14ac:dyDescent="0.25">
      <c r="A510" s="1128"/>
      <c r="B510" s="1128"/>
      <c r="C510" s="515"/>
      <c r="D510" s="1129"/>
      <c r="E510" s="1129"/>
    </row>
    <row r="511" spans="1:5" x14ac:dyDescent="0.25">
      <c r="A511" s="1128"/>
      <c r="B511" s="1128"/>
      <c r="C511" s="515"/>
      <c r="D511" s="1129"/>
      <c r="E511" s="1129"/>
    </row>
    <row r="512" spans="1:5" x14ac:dyDescent="0.25">
      <c r="A512" s="1128"/>
      <c r="B512" s="1128"/>
      <c r="C512" s="515"/>
      <c r="D512" s="1129"/>
      <c r="E512" s="1129"/>
    </row>
    <row r="513" spans="1:5" x14ac:dyDescent="0.25">
      <c r="A513" s="1128"/>
      <c r="B513" s="1128"/>
      <c r="C513" s="515"/>
      <c r="D513" s="1129"/>
      <c r="E513" s="1129"/>
    </row>
    <row r="514" spans="1:5" x14ac:dyDescent="0.25">
      <c r="A514" s="1128"/>
      <c r="B514" s="1128"/>
      <c r="C514" s="515"/>
      <c r="D514" s="1129"/>
      <c r="E514" s="1129"/>
    </row>
    <row r="515" spans="1:5" x14ac:dyDescent="0.25">
      <c r="A515" s="1128"/>
      <c r="B515" s="1128"/>
      <c r="C515" s="515"/>
      <c r="D515" s="1129"/>
      <c r="E515" s="1129"/>
    </row>
    <row r="516" spans="1:5" x14ac:dyDescent="0.25">
      <c r="A516" s="1128"/>
      <c r="B516" s="1128"/>
      <c r="C516" s="515"/>
      <c r="D516" s="1129"/>
      <c r="E516" s="1129"/>
    </row>
    <row r="517" spans="1:5" x14ac:dyDescent="0.25">
      <c r="A517" s="1128"/>
      <c r="B517" s="1128"/>
      <c r="C517" s="515"/>
      <c r="D517" s="1129"/>
      <c r="E517" s="1129"/>
    </row>
    <row r="518" spans="1:5" x14ac:dyDescent="0.25">
      <c r="A518" s="1128"/>
      <c r="B518" s="1128"/>
      <c r="C518" s="515"/>
      <c r="D518" s="1129"/>
      <c r="E518" s="1129"/>
    </row>
    <row r="519" spans="1:5" x14ac:dyDescent="0.25">
      <c r="A519" s="1128"/>
      <c r="B519" s="1128"/>
      <c r="C519" s="515"/>
      <c r="D519" s="1129"/>
      <c r="E519" s="1129"/>
    </row>
    <row r="520" spans="1:5" x14ac:dyDescent="0.25">
      <c r="A520" s="1128"/>
      <c r="B520" s="1128"/>
      <c r="C520" s="515"/>
      <c r="D520" s="1129"/>
      <c r="E520" s="1129"/>
    </row>
    <row r="521" spans="1:5" x14ac:dyDescent="0.25">
      <c r="A521" s="1128"/>
      <c r="B521" s="1128"/>
      <c r="C521" s="515"/>
      <c r="D521" s="1129"/>
      <c r="E521" s="1129"/>
    </row>
    <row r="522" spans="1:5" x14ac:dyDescent="0.25">
      <c r="A522" s="1128"/>
      <c r="B522" s="1128"/>
      <c r="C522" s="515"/>
      <c r="D522" s="1129"/>
      <c r="E522" s="1129"/>
    </row>
    <row r="523" spans="1:5" x14ac:dyDescent="0.25">
      <c r="A523" s="1128"/>
      <c r="B523" s="1128"/>
      <c r="C523" s="515"/>
      <c r="D523" s="1129"/>
      <c r="E523" s="1129"/>
    </row>
    <row r="524" spans="1:5" x14ac:dyDescent="0.25">
      <c r="A524" s="1128"/>
      <c r="B524" s="1128"/>
      <c r="C524" s="515"/>
      <c r="D524" s="1129"/>
      <c r="E524" s="1129"/>
    </row>
    <row r="525" spans="1:5" x14ac:dyDescent="0.25">
      <c r="A525" s="1128"/>
      <c r="B525" s="1128"/>
      <c r="C525" s="515"/>
      <c r="D525" s="1129"/>
      <c r="E525" s="1129"/>
    </row>
    <row r="526" spans="1:5" x14ac:dyDescent="0.25">
      <c r="A526" s="1128"/>
      <c r="B526" s="1128"/>
      <c r="C526" s="515"/>
      <c r="D526" s="1129"/>
      <c r="E526" s="1129"/>
    </row>
    <row r="527" spans="1:5" x14ac:dyDescent="0.25">
      <c r="A527" s="1128"/>
      <c r="B527" s="1128"/>
      <c r="C527" s="515"/>
      <c r="D527" s="1129"/>
      <c r="E527" s="1129"/>
    </row>
    <row r="528" spans="1:5" x14ac:dyDescent="0.25">
      <c r="A528" s="1128"/>
      <c r="B528" s="1128"/>
      <c r="C528" s="515"/>
      <c r="D528" s="1129"/>
      <c r="E528" s="1129"/>
    </row>
    <row r="529" spans="1:5" x14ac:dyDescent="0.25">
      <c r="A529" s="1128"/>
      <c r="B529" s="1128"/>
      <c r="C529" s="515"/>
      <c r="D529" s="1129"/>
      <c r="E529" s="1129"/>
    </row>
    <row r="530" spans="1:5" x14ac:dyDescent="0.25">
      <c r="A530" s="1128"/>
      <c r="B530" s="1128"/>
      <c r="C530" s="515"/>
      <c r="D530" s="1129"/>
      <c r="E530" s="1129"/>
    </row>
    <row r="531" spans="1:5" x14ac:dyDescent="0.25">
      <c r="A531" s="1128"/>
      <c r="B531" s="1128"/>
      <c r="C531" s="515"/>
      <c r="D531" s="1129"/>
      <c r="E531" s="1129"/>
    </row>
    <row r="532" spans="1:5" x14ac:dyDescent="0.25">
      <c r="A532" s="1128"/>
      <c r="B532" s="1128"/>
      <c r="C532" s="515"/>
      <c r="D532" s="1129"/>
      <c r="E532" s="1129"/>
    </row>
    <row r="533" spans="1:5" x14ac:dyDescent="0.25">
      <c r="A533" s="1128"/>
      <c r="B533" s="1128"/>
      <c r="C533" s="515"/>
      <c r="D533" s="1129"/>
      <c r="E533" s="1129"/>
    </row>
    <row r="534" spans="1:5" x14ac:dyDescent="0.25">
      <c r="A534" s="1128"/>
      <c r="B534" s="1128"/>
      <c r="C534" s="515"/>
      <c r="D534" s="1129"/>
      <c r="E534" s="1129"/>
    </row>
    <row r="535" spans="1:5" x14ac:dyDescent="0.25">
      <c r="A535" s="1128"/>
      <c r="B535" s="1128"/>
      <c r="C535" s="515"/>
      <c r="D535" s="1129"/>
      <c r="E535" s="1129"/>
    </row>
    <row r="536" spans="1:5" x14ac:dyDescent="0.25">
      <c r="A536" s="1128"/>
      <c r="B536" s="1128"/>
      <c r="C536" s="515"/>
      <c r="D536" s="1129"/>
      <c r="E536" s="1129"/>
    </row>
    <row r="537" spans="1:5" x14ac:dyDescent="0.25">
      <c r="A537" s="1128"/>
      <c r="B537" s="1128"/>
      <c r="C537" s="515"/>
      <c r="D537" s="1129"/>
      <c r="E537" s="1129"/>
    </row>
    <row r="538" spans="1:5" x14ac:dyDescent="0.25">
      <c r="A538" s="1128"/>
      <c r="B538" s="1128"/>
      <c r="C538" s="515"/>
      <c r="D538" s="1129"/>
      <c r="E538" s="1129"/>
    </row>
    <row r="539" spans="1:5" x14ac:dyDescent="0.25">
      <c r="A539" s="1128"/>
      <c r="B539" s="1128"/>
      <c r="C539" s="515"/>
      <c r="D539" s="1129"/>
      <c r="E539" s="1129"/>
    </row>
    <row r="540" spans="1:5" x14ac:dyDescent="0.25">
      <c r="A540" s="1128"/>
      <c r="B540" s="1128"/>
      <c r="C540" s="515"/>
      <c r="D540" s="1129"/>
      <c r="E540" s="1129"/>
    </row>
    <row r="541" spans="1:5" x14ac:dyDescent="0.25">
      <c r="A541" s="1128"/>
      <c r="B541" s="1128"/>
      <c r="C541" s="515"/>
      <c r="D541" s="1129"/>
      <c r="E541" s="1129"/>
    </row>
    <row r="542" spans="1:5" x14ac:dyDescent="0.25">
      <c r="A542" s="1128"/>
      <c r="B542" s="1128"/>
      <c r="C542" s="515"/>
      <c r="D542" s="1129"/>
      <c r="E542" s="1129"/>
    </row>
    <row r="543" spans="1:5" x14ac:dyDescent="0.25">
      <c r="A543" s="1128"/>
      <c r="B543" s="1128"/>
      <c r="C543" s="515"/>
      <c r="D543" s="1129"/>
      <c r="E543" s="1129"/>
    </row>
    <row r="544" spans="1:5" x14ac:dyDescent="0.25">
      <c r="A544" s="1128"/>
      <c r="B544" s="1128"/>
      <c r="C544" s="515"/>
      <c r="D544" s="1129"/>
      <c r="E544" s="1129"/>
    </row>
    <row r="545" spans="1:5" x14ac:dyDescent="0.25">
      <c r="A545" s="1128"/>
      <c r="B545" s="1128"/>
      <c r="C545" s="515"/>
      <c r="D545" s="1129"/>
      <c r="E545" s="1129"/>
    </row>
    <row r="546" spans="1:5" x14ac:dyDescent="0.25">
      <c r="A546" s="1128"/>
      <c r="B546" s="1128"/>
      <c r="C546" s="515"/>
      <c r="D546" s="1129"/>
      <c r="E546" s="1129"/>
    </row>
    <row r="547" spans="1:5" x14ac:dyDescent="0.25">
      <c r="A547" s="1128"/>
      <c r="B547" s="1128"/>
      <c r="C547" s="515"/>
      <c r="D547" s="1129"/>
      <c r="E547" s="1129"/>
    </row>
    <row r="548" spans="1:5" x14ac:dyDescent="0.25">
      <c r="A548" s="1128"/>
      <c r="B548" s="1128"/>
      <c r="C548" s="515"/>
      <c r="D548" s="1129"/>
      <c r="E548" s="1129"/>
    </row>
    <row r="549" spans="1:5" x14ac:dyDescent="0.25">
      <c r="A549" s="1128"/>
      <c r="B549" s="1128"/>
      <c r="C549" s="515"/>
      <c r="D549" s="1129"/>
      <c r="E549" s="1129"/>
    </row>
    <row r="550" spans="1:5" x14ac:dyDescent="0.25">
      <c r="A550" s="1128"/>
      <c r="B550" s="1128"/>
      <c r="C550" s="515"/>
      <c r="D550" s="1129"/>
      <c r="E550" s="1129"/>
    </row>
    <row r="551" spans="1:5" x14ac:dyDescent="0.25">
      <c r="A551" s="1128"/>
      <c r="B551" s="1128"/>
      <c r="C551" s="515"/>
      <c r="D551" s="1129"/>
      <c r="E551" s="1129"/>
    </row>
    <row r="552" spans="1:5" x14ac:dyDescent="0.25">
      <c r="A552" s="1128"/>
      <c r="B552" s="1128"/>
      <c r="C552" s="515"/>
      <c r="D552" s="1129"/>
      <c r="E552" s="1129"/>
    </row>
    <row r="553" spans="1:5" x14ac:dyDescent="0.25">
      <c r="A553" s="1128"/>
      <c r="B553" s="1128"/>
      <c r="C553" s="515"/>
      <c r="D553" s="1129"/>
      <c r="E553" s="1129"/>
    </row>
    <row r="554" spans="1:5" x14ac:dyDescent="0.25">
      <c r="A554" s="1128"/>
      <c r="B554" s="1128"/>
      <c r="C554" s="515"/>
      <c r="D554" s="1129"/>
      <c r="E554" s="1129"/>
    </row>
    <row r="555" spans="1:5" x14ac:dyDescent="0.25">
      <c r="A555" s="1128"/>
      <c r="B555" s="1128"/>
      <c r="C555" s="515"/>
      <c r="D555" s="1129"/>
      <c r="E555" s="1129"/>
    </row>
    <row r="556" spans="1:5" x14ac:dyDescent="0.25">
      <c r="A556" s="1128"/>
      <c r="B556" s="1128"/>
      <c r="C556" s="515"/>
      <c r="D556" s="1129"/>
      <c r="E556" s="1129"/>
    </row>
    <row r="557" spans="1:5" x14ac:dyDescent="0.25">
      <c r="A557" s="1128"/>
      <c r="B557" s="1128"/>
      <c r="C557" s="515"/>
      <c r="D557" s="1129"/>
      <c r="E557" s="1129"/>
    </row>
    <row r="558" spans="1:5" x14ac:dyDescent="0.25">
      <c r="A558" s="1128"/>
      <c r="B558" s="1128"/>
      <c r="C558" s="515"/>
      <c r="D558" s="1129"/>
      <c r="E558" s="1129"/>
    </row>
    <row r="559" spans="1:5" x14ac:dyDescent="0.25">
      <c r="A559" s="1128"/>
      <c r="B559" s="1128"/>
      <c r="C559" s="515"/>
      <c r="D559" s="1129"/>
      <c r="E559" s="1129"/>
    </row>
    <row r="560" spans="1:5" x14ac:dyDescent="0.25">
      <c r="A560" s="1128"/>
      <c r="B560" s="1128"/>
      <c r="C560" s="515"/>
      <c r="D560" s="1129"/>
      <c r="E560" s="1129"/>
    </row>
    <row r="561" spans="1:5" x14ac:dyDescent="0.25">
      <c r="A561" s="1128"/>
      <c r="B561" s="1128"/>
      <c r="C561" s="515"/>
      <c r="D561" s="1129"/>
      <c r="E561" s="1129"/>
    </row>
    <row r="562" spans="1:5" x14ac:dyDescent="0.25">
      <c r="A562" s="1128"/>
      <c r="B562" s="1128"/>
      <c r="C562" s="515"/>
      <c r="D562" s="1129"/>
      <c r="E562" s="1129"/>
    </row>
    <row r="563" spans="1:5" x14ac:dyDescent="0.25">
      <c r="A563" s="1128"/>
      <c r="B563" s="1128"/>
      <c r="C563" s="515"/>
      <c r="D563" s="1129"/>
      <c r="E563" s="1129"/>
    </row>
    <row r="564" spans="1:5" x14ac:dyDescent="0.25">
      <c r="A564" s="1128"/>
      <c r="B564" s="1128"/>
      <c r="C564" s="515"/>
      <c r="D564" s="1129"/>
      <c r="E564" s="1129"/>
    </row>
    <row r="565" spans="1:5" x14ac:dyDescent="0.25">
      <c r="A565" s="1128"/>
      <c r="B565" s="1128"/>
      <c r="C565" s="515"/>
      <c r="D565" s="1129"/>
      <c r="E565" s="1129"/>
    </row>
    <row r="566" spans="1:5" x14ac:dyDescent="0.25">
      <c r="A566" s="1128"/>
      <c r="B566" s="1128"/>
      <c r="C566" s="515"/>
      <c r="D566" s="1129"/>
      <c r="E566" s="1129"/>
    </row>
    <row r="567" spans="1:5" x14ac:dyDescent="0.25">
      <c r="A567" s="1128"/>
      <c r="B567" s="1128"/>
      <c r="C567" s="515"/>
      <c r="D567" s="1129"/>
      <c r="E567" s="1129"/>
    </row>
    <row r="568" spans="1:5" x14ac:dyDescent="0.25">
      <c r="A568" s="1128"/>
      <c r="B568" s="1128"/>
      <c r="C568" s="515"/>
      <c r="D568" s="1129"/>
      <c r="E568" s="1129"/>
    </row>
    <row r="569" spans="1:5" x14ac:dyDescent="0.25">
      <c r="A569" s="1128"/>
      <c r="B569" s="1128"/>
      <c r="C569" s="515"/>
      <c r="D569" s="1129"/>
      <c r="E569" s="1129"/>
    </row>
    <row r="570" spans="1:5" x14ac:dyDescent="0.25">
      <c r="A570" s="1128"/>
      <c r="B570" s="1128"/>
      <c r="C570" s="515"/>
      <c r="D570" s="1129"/>
      <c r="E570" s="1129"/>
    </row>
    <row r="571" spans="1:5" x14ac:dyDescent="0.25">
      <c r="A571" s="1128"/>
      <c r="B571" s="1128"/>
      <c r="C571" s="515"/>
      <c r="D571" s="1129"/>
      <c r="E571" s="1129"/>
    </row>
    <row r="572" spans="1:5" x14ac:dyDescent="0.25">
      <c r="A572" s="1128"/>
      <c r="B572" s="1128"/>
      <c r="C572" s="515"/>
      <c r="D572" s="1129"/>
      <c r="E572" s="1129"/>
    </row>
    <row r="573" spans="1:5" x14ac:dyDescent="0.25">
      <c r="A573" s="1128"/>
      <c r="B573" s="1128"/>
      <c r="C573" s="515"/>
      <c r="D573" s="1129"/>
      <c r="E573" s="1129"/>
    </row>
    <row r="574" spans="1:5" x14ac:dyDescent="0.25">
      <c r="A574" s="1128"/>
      <c r="B574" s="1128"/>
      <c r="C574" s="515"/>
      <c r="D574" s="1129"/>
      <c r="E574" s="1129"/>
    </row>
    <row r="575" spans="1:5" x14ac:dyDescent="0.25">
      <c r="A575" s="1128"/>
      <c r="B575" s="1128"/>
      <c r="C575" s="515"/>
      <c r="D575" s="1129"/>
      <c r="E575" s="1129"/>
    </row>
    <row r="576" spans="1:5" x14ac:dyDescent="0.25">
      <c r="A576" s="1128"/>
      <c r="B576" s="1128"/>
      <c r="C576" s="515"/>
      <c r="D576" s="1129"/>
      <c r="E576" s="1129"/>
    </row>
    <row r="577" spans="1:5" x14ac:dyDescent="0.25">
      <c r="A577" s="1128"/>
      <c r="B577" s="1128"/>
      <c r="C577" s="515"/>
      <c r="D577" s="1129"/>
      <c r="E577" s="1129"/>
    </row>
    <row r="578" spans="1:5" x14ac:dyDescent="0.25">
      <c r="A578" s="1128"/>
      <c r="B578" s="1128"/>
      <c r="C578" s="515"/>
      <c r="D578" s="1129"/>
      <c r="E578" s="1129"/>
    </row>
    <row r="579" spans="1:5" x14ac:dyDescent="0.25">
      <c r="A579" s="1128"/>
      <c r="B579" s="1128"/>
      <c r="C579" s="515"/>
      <c r="D579" s="1129"/>
      <c r="E579" s="1129"/>
    </row>
    <row r="580" spans="1:5" x14ac:dyDescent="0.25">
      <c r="A580" s="1128"/>
      <c r="B580" s="1128"/>
      <c r="C580" s="515"/>
      <c r="D580" s="1129"/>
      <c r="E580" s="1129"/>
    </row>
    <row r="581" spans="1:5" x14ac:dyDescent="0.25">
      <c r="A581" s="1128"/>
      <c r="B581" s="1128"/>
      <c r="C581" s="515"/>
      <c r="D581" s="1129"/>
      <c r="E581" s="1129"/>
    </row>
    <row r="582" spans="1:5" x14ac:dyDescent="0.25">
      <c r="A582" s="1128"/>
      <c r="B582" s="1128"/>
      <c r="C582" s="515"/>
      <c r="D582" s="1129"/>
      <c r="E582" s="1129"/>
    </row>
    <row r="583" spans="1:5" x14ac:dyDescent="0.25">
      <c r="A583" s="1128"/>
      <c r="B583" s="1128"/>
      <c r="C583" s="515"/>
      <c r="D583" s="1129"/>
      <c r="E583" s="1129"/>
    </row>
    <row r="584" spans="1:5" x14ac:dyDescent="0.25">
      <c r="A584" s="1128"/>
      <c r="B584" s="1128"/>
      <c r="C584" s="515"/>
      <c r="D584" s="1129"/>
      <c r="E584" s="1129"/>
    </row>
    <row r="585" spans="1:5" x14ac:dyDescent="0.25">
      <c r="A585" s="1128"/>
      <c r="B585" s="1128"/>
      <c r="C585" s="515"/>
      <c r="D585" s="1129"/>
      <c r="E585" s="1129"/>
    </row>
    <row r="586" spans="1:5" x14ac:dyDescent="0.25">
      <c r="A586" s="1128"/>
      <c r="B586" s="1128"/>
      <c r="C586" s="515"/>
      <c r="D586" s="1129"/>
      <c r="E586" s="1129"/>
    </row>
    <row r="587" spans="1:5" x14ac:dyDescent="0.25">
      <c r="A587" s="1128"/>
      <c r="B587" s="1128"/>
      <c r="C587" s="515"/>
      <c r="D587" s="1129"/>
      <c r="E587" s="1129"/>
    </row>
    <row r="588" spans="1:5" x14ac:dyDescent="0.25">
      <c r="A588" s="1128"/>
      <c r="B588" s="1128"/>
      <c r="C588" s="515"/>
      <c r="D588" s="1129"/>
      <c r="E588" s="1129"/>
    </row>
    <row r="589" spans="1:5" x14ac:dyDescent="0.25">
      <c r="A589" s="1128"/>
      <c r="B589" s="1128"/>
      <c r="C589" s="515"/>
      <c r="D589" s="1129"/>
      <c r="E589" s="1129"/>
    </row>
    <row r="590" spans="1:5" x14ac:dyDescent="0.25">
      <c r="A590" s="1128"/>
      <c r="B590" s="1128"/>
      <c r="C590" s="515"/>
      <c r="D590" s="1129"/>
      <c r="E590" s="1129"/>
    </row>
    <row r="591" spans="1:5" x14ac:dyDescent="0.25">
      <c r="A591" s="1128"/>
      <c r="B591" s="1128"/>
      <c r="C591" s="515"/>
      <c r="D591" s="1129"/>
      <c r="E591" s="1129"/>
    </row>
    <row r="592" spans="1:5" x14ac:dyDescent="0.25">
      <c r="A592" s="1128"/>
      <c r="B592" s="1128"/>
      <c r="C592" s="515"/>
      <c r="D592" s="1129"/>
      <c r="E592" s="1129"/>
    </row>
    <row r="593" spans="1:5" x14ac:dyDescent="0.25">
      <c r="A593" s="1128"/>
      <c r="B593" s="1128"/>
      <c r="C593" s="515"/>
      <c r="D593" s="1129"/>
      <c r="E593" s="1129"/>
    </row>
    <row r="594" spans="1:5" x14ac:dyDescent="0.25">
      <c r="A594" s="1128"/>
      <c r="B594" s="1128"/>
      <c r="C594" s="515"/>
      <c r="D594" s="1129"/>
      <c r="E594" s="1129"/>
    </row>
    <row r="595" spans="1:5" x14ac:dyDescent="0.25">
      <c r="A595" s="1128"/>
      <c r="B595" s="1128"/>
      <c r="C595" s="515"/>
      <c r="D595" s="1129"/>
      <c r="E595" s="1129"/>
    </row>
    <row r="596" spans="1:5" x14ac:dyDescent="0.25">
      <c r="A596" s="1128"/>
      <c r="B596" s="1128"/>
      <c r="C596" s="515"/>
      <c r="D596" s="1129"/>
      <c r="E596" s="1129"/>
    </row>
    <row r="597" spans="1:5" x14ac:dyDescent="0.25">
      <c r="A597" s="1128"/>
      <c r="B597" s="1128"/>
      <c r="C597" s="515"/>
      <c r="D597" s="1129"/>
      <c r="E597" s="1129"/>
    </row>
    <row r="598" spans="1:5" x14ac:dyDescent="0.25">
      <c r="A598" s="1128"/>
      <c r="B598" s="1128"/>
      <c r="C598" s="515"/>
      <c r="D598" s="1129"/>
      <c r="E598" s="1129"/>
    </row>
    <row r="599" spans="1:5" x14ac:dyDescent="0.25">
      <c r="A599" s="1128"/>
      <c r="B599" s="1128"/>
      <c r="C599" s="515"/>
      <c r="D599" s="1129"/>
      <c r="E599" s="1129"/>
    </row>
    <row r="600" spans="1:5" x14ac:dyDescent="0.25">
      <c r="A600" s="1128"/>
      <c r="B600" s="1128"/>
      <c r="C600" s="515"/>
      <c r="D600" s="1129"/>
      <c r="E600" s="1129"/>
    </row>
    <row r="601" spans="1:5" x14ac:dyDescent="0.25">
      <c r="A601" s="1128"/>
      <c r="B601" s="1128"/>
      <c r="C601" s="515"/>
      <c r="D601" s="1129"/>
      <c r="E601" s="1129"/>
    </row>
    <row r="602" spans="1:5" x14ac:dyDescent="0.25">
      <c r="A602" s="1128"/>
      <c r="B602" s="1128"/>
      <c r="C602" s="515"/>
      <c r="D602" s="1129"/>
      <c r="E602" s="1129"/>
    </row>
    <row r="603" spans="1:5" x14ac:dyDescent="0.25">
      <c r="A603" s="1128"/>
      <c r="B603" s="1128"/>
      <c r="C603" s="515"/>
      <c r="D603" s="1129"/>
      <c r="E603" s="1129"/>
    </row>
    <row r="604" spans="1:5" x14ac:dyDescent="0.25">
      <c r="A604" s="1128"/>
      <c r="B604" s="1128"/>
      <c r="C604" s="515"/>
      <c r="D604" s="1129"/>
      <c r="E604" s="1129"/>
    </row>
    <row r="605" spans="1:5" x14ac:dyDescent="0.25">
      <c r="A605" s="1128"/>
      <c r="B605" s="1128"/>
      <c r="C605" s="515"/>
      <c r="D605" s="1129"/>
      <c r="E605" s="1129"/>
    </row>
    <row r="606" spans="1:5" x14ac:dyDescent="0.25">
      <c r="A606" s="1128"/>
      <c r="B606" s="1128"/>
      <c r="C606" s="515"/>
      <c r="D606" s="1129"/>
      <c r="E606" s="1129"/>
    </row>
    <row r="607" spans="1:5" x14ac:dyDescent="0.25">
      <c r="A607" s="1128"/>
      <c r="B607" s="1128"/>
      <c r="C607" s="515"/>
      <c r="D607" s="1129"/>
      <c r="E607" s="1129"/>
    </row>
    <row r="608" spans="1:5" x14ac:dyDescent="0.25">
      <c r="A608" s="1128"/>
      <c r="B608" s="1128"/>
      <c r="C608" s="515"/>
      <c r="D608" s="1129"/>
      <c r="E608" s="1129"/>
    </row>
    <row r="609" spans="1:5" x14ac:dyDescent="0.25">
      <c r="A609" s="1128"/>
      <c r="B609" s="1128"/>
      <c r="C609" s="515"/>
      <c r="D609" s="1129"/>
      <c r="E609" s="1129"/>
    </row>
    <row r="610" spans="1:5" x14ac:dyDescent="0.25">
      <c r="A610" s="1128"/>
      <c r="B610" s="1128"/>
      <c r="C610" s="515"/>
      <c r="D610" s="1129"/>
      <c r="E610" s="1129"/>
    </row>
    <row r="611" spans="1:5" x14ac:dyDescent="0.25">
      <c r="A611" s="1128"/>
      <c r="B611" s="1128"/>
      <c r="C611" s="515"/>
      <c r="D611" s="1129"/>
      <c r="E611" s="1129"/>
    </row>
    <row r="612" spans="1:5" x14ac:dyDescent="0.25">
      <c r="A612" s="1128"/>
      <c r="B612" s="1128"/>
      <c r="C612" s="515"/>
      <c r="D612" s="1129"/>
      <c r="E612" s="1129"/>
    </row>
    <row r="613" spans="1:5" x14ac:dyDescent="0.25">
      <c r="A613" s="1128"/>
      <c r="B613" s="1128"/>
      <c r="C613" s="515"/>
      <c r="D613" s="1129"/>
      <c r="E613" s="1129"/>
    </row>
    <row r="614" spans="1:5" x14ac:dyDescent="0.25">
      <c r="A614" s="1128"/>
      <c r="B614" s="1128"/>
      <c r="C614" s="515"/>
      <c r="D614" s="1129"/>
      <c r="E614" s="1129"/>
    </row>
    <row r="615" spans="1:5" x14ac:dyDescent="0.25">
      <c r="A615" s="1128"/>
      <c r="B615" s="1128"/>
      <c r="C615" s="515"/>
      <c r="D615" s="1129"/>
      <c r="E615" s="1129"/>
    </row>
    <row r="616" spans="1:5" x14ac:dyDescent="0.25">
      <c r="A616" s="1128"/>
      <c r="B616" s="1128"/>
      <c r="C616" s="515"/>
      <c r="D616" s="1129"/>
      <c r="E616" s="1129"/>
    </row>
    <row r="617" spans="1:5" x14ac:dyDescent="0.25">
      <c r="A617" s="1128"/>
      <c r="B617" s="1128"/>
      <c r="C617" s="515"/>
      <c r="D617" s="1129"/>
      <c r="E617" s="1129"/>
    </row>
    <row r="618" spans="1:5" x14ac:dyDescent="0.25">
      <c r="A618" s="1128"/>
      <c r="B618" s="1128"/>
      <c r="C618" s="515"/>
      <c r="D618" s="1129"/>
      <c r="E618" s="1129"/>
    </row>
    <row r="619" spans="1:5" x14ac:dyDescent="0.25">
      <c r="A619" s="1128"/>
      <c r="B619" s="1128"/>
      <c r="C619" s="515"/>
      <c r="D619" s="1129"/>
      <c r="E619" s="1129"/>
    </row>
    <row r="620" spans="1:5" x14ac:dyDescent="0.25">
      <c r="A620" s="1128"/>
      <c r="B620" s="1128"/>
      <c r="C620" s="515"/>
      <c r="D620" s="1129"/>
      <c r="E620" s="1129"/>
    </row>
    <row r="621" spans="1:5" x14ac:dyDescent="0.25">
      <c r="A621" s="1128"/>
      <c r="B621" s="1128"/>
      <c r="C621" s="515"/>
      <c r="D621" s="1129"/>
      <c r="E621" s="1129"/>
    </row>
    <row r="622" spans="1:5" x14ac:dyDescent="0.25">
      <c r="A622" s="1128"/>
      <c r="B622" s="1128"/>
      <c r="C622" s="515"/>
      <c r="D622" s="1129"/>
      <c r="E622" s="1129"/>
    </row>
    <row r="623" spans="1:5" x14ac:dyDescent="0.25">
      <c r="A623" s="1128"/>
      <c r="B623" s="1128"/>
      <c r="C623" s="515"/>
      <c r="D623" s="1129"/>
      <c r="E623" s="1129"/>
    </row>
    <row r="624" spans="1:5" x14ac:dyDescent="0.25">
      <c r="A624" s="1128"/>
      <c r="B624" s="1128"/>
      <c r="C624" s="515"/>
      <c r="D624" s="1129"/>
      <c r="E624" s="1129"/>
    </row>
    <row r="625" spans="1:5" x14ac:dyDescent="0.25">
      <c r="A625" s="1128"/>
      <c r="B625" s="1128"/>
      <c r="C625" s="515"/>
      <c r="D625" s="1129"/>
      <c r="E625" s="1129"/>
    </row>
    <row r="626" spans="1:5" x14ac:dyDescent="0.25">
      <c r="A626" s="1128"/>
      <c r="B626" s="1128"/>
      <c r="C626" s="515"/>
      <c r="D626" s="1129"/>
      <c r="E626" s="1129"/>
    </row>
    <row r="627" spans="1:5" x14ac:dyDescent="0.25">
      <c r="A627" s="1128"/>
      <c r="B627" s="1128"/>
      <c r="C627" s="515"/>
      <c r="D627" s="1129"/>
      <c r="E627" s="1129"/>
    </row>
    <row r="628" spans="1:5" x14ac:dyDescent="0.25">
      <c r="A628" s="1128"/>
      <c r="B628" s="1128"/>
      <c r="C628" s="515"/>
      <c r="D628" s="1129"/>
      <c r="E628" s="1129"/>
    </row>
    <row r="629" spans="1:5" x14ac:dyDescent="0.25">
      <c r="A629" s="1128"/>
      <c r="B629" s="1128"/>
      <c r="C629" s="515"/>
      <c r="D629" s="1129"/>
      <c r="E629" s="1129"/>
    </row>
    <row r="630" spans="1:5" x14ac:dyDescent="0.25">
      <c r="A630" s="1128"/>
      <c r="B630" s="1128"/>
      <c r="C630" s="515"/>
      <c r="D630" s="1129"/>
      <c r="E630" s="1129"/>
    </row>
    <row r="631" spans="1:5" x14ac:dyDescent="0.25">
      <c r="A631" s="1128"/>
      <c r="B631" s="1128"/>
      <c r="C631" s="515"/>
      <c r="D631" s="1129"/>
      <c r="E631" s="1129"/>
    </row>
    <row r="632" spans="1:5" x14ac:dyDescent="0.25">
      <c r="A632" s="1128"/>
      <c r="B632" s="1128"/>
      <c r="C632" s="515"/>
      <c r="D632" s="1129"/>
      <c r="E632" s="1129"/>
    </row>
    <row r="633" spans="1:5" x14ac:dyDescent="0.25">
      <c r="A633" s="1128"/>
      <c r="B633" s="1128"/>
      <c r="C633" s="515"/>
      <c r="D633" s="1129"/>
      <c r="E633" s="1129"/>
    </row>
    <row r="634" spans="1:5" x14ac:dyDescent="0.25">
      <c r="A634" s="1128"/>
      <c r="B634" s="1128"/>
      <c r="C634" s="515"/>
      <c r="D634" s="1129"/>
      <c r="E634" s="1129"/>
    </row>
    <row r="635" spans="1:5" x14ac:dyDescent="0.25">
      <c r="A635" s="1128"/>
      <c r="B635" s="1128"/>
      <c r="C635" s="515"/>
      <c r="D635" s="1129"/>
      <c r="E635" s="1129"/>
    </row>
    <row r="636" spans="1:5" x14ac:dyDescent="0.25">
      <c r="A636" s="1128"/>
      <c r="B636" s="1128"/>
      <c r="C636" s="515"/>
      <c r="D636" s="1129"/>
      <c r="E636" s="1129"/>
    </row>
    <row r="637" spans="1:5" x14ac:dyDescent="0.25">
      <c r="A637" s="1128"/>
      <c r="B637" s="1128"/>
      <c r="C637" s="515"/>
      <c r="D637" s="1129"/>
      <c r="E637" s="1129"/>
    </row>
    <row r="638" spans="1:5" x14ac:dyDescent="0.25">
      <c r="A638" s="1128"/>
      <c r="B638" s="1128"/>
      <c r="C638" s="515"/>
      <c r="D638" s="1129"/>
      <c r="E638" s="1129"/>
    </row>
    <row r="639" spans="1:5" x14ac:dyDescent="0.25">
      <c r="A639" s="1128"/>
      <c r="B639" s="1128"/>
      <c r="C639" s="515"/>
      <c r="D639" s="1129"/>
      <c r="E639" s="1129"/>
    </row>
    <row r="640" spans="1:5" x14ac:dyDescent="0.25">
      <c r="A640" s="1128"/>
      <c r="B640" s="1128"/>
      <c r="C640" s="515"/>
      <c r="D640" s="1129"/>
      <c r="E640" s="1129"/>
    </row>
    <row r="641" spans="1:5" x14ac:dyDescent="0.25">
      <c r="A641" s="1128"/>
      <c r="B641" s="1128"/>
      <c r="C641" s="515"/>
      <c r="D641" s="1129"/>
      <c r="E641" s="1129"/>
    </row>
    <row r="642" spans="1:5" x14ac:dyDescent="0.25">
      <c r="A642" s="1128"/>
      <c r="B642" s="1128"/>
      <c r="C642" s="515"/>
      <c r="D642" s="1129"/>
      <c r="E642" s="1129"/>
    </row>
    <row r="643" spans="1:5" x14ac:dyDescent="0.25">
      <c r="A643" s="1128"/>
      <c r="B643" s="1128"/>
      <c r="C643" s="515"/>
      <c r="D643" s="1129"/>
      <c r="E643" s="1129"/>
    </row>
    <row r="644" spans="1:5" x14ac:dyDescent="0.25">
      <c r="A644" s="1128"/>
      <c r="B644" s="1128"/>
      <c r="C644" s="515"/>
      <c r="D644" s="1129"/>
      <c r="E644" s="1129"/>
    </row>
    <row r="645" spans="1:5" x14ac:dyDescent="0.25">
      <c r="A645" s="1128"/>
      <c r="B645" s="1128"/>
      <c r="C645" s="515"/>
      <c r="D645" s="1129"/>
      <c r="E645" s="1129"/>
    </row>
    <row r="646" spans="1:5" x14ac:dyDescent="0.25">
      <c r="A646" s="1128"/>
      <c r="B646" s="1128"/>
      <c r="C646" s="515"/>
      <c r="D646" s="1129"/>
      <c r="E646" s="1129"/>
    </row>
    <row r="647" spans="1:5" x14ac:dyDescent="0.25">
      <c r="A647" s="1128"/>
      <c r="B647" s="1128"/>
      <c r="C647" s="515"/>
      <c r="D647" s="1129"/>
      <c r="E647" s="1129"/>
    </row>
    <row r="648" spans="1:5" x14ac:dyDescent="0.25">
      <c r="A648" s="1128"/>
      <c r="B648" s="1128"/>
      <c r="C648" s="515"/>
      <c r="D648" s="1129"/>
      <c r="E648" s="1129"/>
    </row>
    <row r="649" spans="1:5" x14ac:dyDescent="0.25">
      <c r="A649" s="1128"/>
      <c r="B649" s="1128"/>
      <c r="C649" s="515"/>
      <c r="D649" s="1129"/>
      <c r="E649" s="1129"/>
    </row>
    <row r="650" spans="1:5" x14ac:dyDescent="0.25">
      <c r="A650" s="1128"/>
      <c r="B650" s="1128"/>
      <c r="C650" s="515"/>
      <c r="D650" s="1129"/>
      <c r="E650" s="1129"/>
    </row>
    <row r="651" spans="1:5" x14ac:dyDescent="0.25">
      <c r="A651" s="1128"/>
      <c r="B651" s="1128"/>
      <c r="C651" s="515"/>
      <c r="D651" s="1129"/>
      <c r="E651" s="1129"/>
    </row>
    <row r="652" spans="1:5" x14ac:dyDescent="0.25">
      <c r="A652" s="1128"/>
      <c r="B652" s="1128"/>
      <c r="C652" s="515"/>
      <c r="D652" s="1129"/>
      <c r="E652" s="1129"/>
    </row>
    <row r="653" spans="1:5" x14ac:dyDescent="0.25">
      <c r="A653" s="1128"/>
      <c r="B653" s="1128"/>
      <c r="C653" s="515"/>
      <c r="D653" s="1129"/>
      <c r="E653" s="1129"/>
    </row>
    <row r="654" spans="1:5" x14ac:dyDescent="0.25">
      <c r="A654" s="1128"/>
      <c r="B654" s="1128"/>
      <c r="C654" s="515"/>
      <c r="D654" s="1129"/>
      <c r="E654" s="1129"/>
    </row>
    <row r="655" spans="1:5" x14ac:dyDescent="0.25">
      <c r="A655" s="1128"/>
      <c r="B655" s="1128"/>
      <c r="C655" s="515"/>
      <c r="D655" s="1129"/>
      <c r="E655" s="1129"/>
    </row>
    <row r="656" spans="1:5" x14ac:dyDescent="0.25">
      <c r="A656" s="1128"/>
      <c r="B656" s="1128"/>
      <c r="C656" s="515"/>
      <c r="D656" s="1129"/>
      <c r="E656" s="1129"/>
    </row>
    <row r="657" spans="1:5" x14ac:dyDescent="0.25">
      <c r="A657" s="1128"/>
      <c r="B657" s="1128"/>
      <c r="C657" s="515"/>
      <c r="D657" s="1129"/>
      <c r="E657" s="1129"/>
    </row>
    <row r="658" spans="1:5" x14ac:dyDescent="0.25">
      <c r="A658" s="1128"/>
      <c r="B658" s="1128"/>
      <c r="C658" s="515"/>
      <c r="D658" s="1129"/>
      <c r="E658" s="1129"/>
    </row>
    <row r="659" spans="1:5" x14ac:dyDescent="0.25">
      <c r="A659" s="1128"/>
      <c r="B659" s="1128"/>
      <c r="C659" s="515"/>
      <c r="D659" s="1129"/>
      <c r="E659" s="1129"/>
    </row>
    <row r="660" spans="1:5" x14ac:dyDescent="0.25">
      <c r="A660" s="1128"/>
      <c r="B660" s="1128"/>
      <c r="C660" s="515"/>
      <c r="D660" s="1129"/>
      <c r="E660" s="1129"/>
    </row>
    <row r="661" spans="1:5" x14ac:dyDescent="0.25">
      <c r="A661" s="1128"/>
      <c r="B661" s="1128"/>
      <c r="C661" s="515"/>
      <c r="D661" s="1129"/>
      <c r="E661" s="1129"/>
    </row>
    <row r="662" spans="1:5" x14ac:dyDescent="0.25">
      <c r="A662" s="1128"/>
      <c r="B662" s="1128"/>
      <c r="C662" s="515"/>
      <c r="D662" s="1129"/>
      <c r="E662" s="1129"/>
    </row>
    <row r="663" spans="1:5" x14ac:dyDescent="0.25">
      <c r="A663" s="1128"/>
      <c r="B663" s="1128"/>
      <c r="C663" s="515"/>
      <c r="D663" s="1129"/>
      <c r="E663" s="1129"/>
    </row>
    <row r="664" spans="1:5" x14ac:dyDescent="0.25">
      <c r="A664" s="1128"/>
      <c r="B664" s="1128"/>
      <c r="C664" s="515"/>
      <c r="D664" s="1129"/>
      <c r="E664" s="1129"/>
    </row>
    <row r="665" spans="1:5" x14ac:dyDescent="0.25">
      <c r="A665" s="1128"/>
      <c r="B665" s="1128"/>
      <c r="C665" s="515"/>
      <c r="D665" s="1129"/>
      <c r="E665" s="1129"/>
    </row>
    <row r="666" spans="1:5" x14ac:dyDescent="0.25">
      <c r="A666" s="1128"/>
      <c r="B666" s="1128"/>
      <c r="C666" s="515"/>
      <c r="D666" s="1129"/>
      <c r="E666" s="1129"/>
    </row>
    <row r="667" spans="1:5" x14ac:dyDescent="0.25">
      <c r="A667" s="1128"/>
      <c r="B667" s="1128"/>
      <c r="C667" s="515"/>
      <c r="D667" s="1129"/>
      <c r="E667" s="1129"/>
    </row>
    <row r="668" spans="1:5" x14ac:dyDescent="0.25">
      <c r="A668" s="1128"/>
      <c r="B668" s="1128"/>
      <c r="C668" s="515"/>
      <c r="D668" s="1129"/>
      <c r="E668" s="1129"/>
    </row>
    <row r="669" spans="1:5" x14ac:dyDescent="0.25">
      <c r="A669" s="1128"/>
      <c r="B669" s="1128"/>
      <c r="C669" s="515"/>
      <c r="D669" s="1129"/>
      <c r="E669" s="1129"/>
    </row>
    <row r="670" spans="1:5" x14ac:dyDescent="0.25">
      <c r="A670" s="1128"/>
      <c r="B670" s="1128"/>
      <c r="C670" s="515"/>
      <c r="D670" s="1129"/>
      <c r="E670" s="1129"/>
    </row>
    <row r="671" spans="1:5" x14ac:dyDescent="0.25">
      <c r="A671" s="1128"/>
      <c r="B671" s="1128"/>
      <c r="C671" s="515"/>
      <c r="D671" s="1129"/>
      <c r="E671" s="1129"/>
    </row>
    <row r="672" spans="1:5" x14ac:dyDescent="0.25">
      <c r="A672" s="1128"/>
      <c r="B672" s="1128"/>
      <c r="C672" s="515"/>
      <c r="D672" s="1129"/>
      <c r="E672" s="1129"/>
    </row>
    <row r="673" spans="1:5" x14ac:dyDescent="0.25">
      <c r="A673" s="1128"/>
      <c r="B673" s="1128"/>
      <c r="C673" s="515"/>
      <c r="D673" s="1129"/>
      <c r="E673" s="1129"/>
    </row>
    <row r="674" spans="1:5" x14ac:dyDescent="0.25">
      <c r="A674" s="1128"/>
      <c r="B674" s="1128"/>
      <c r="C674" s="515"/>
      <c r="D674" s="1129"/>
      <c r="E674" s="1129"/>
    </row>
    <row r="675" spans="1:5" x14ac:dyDescent="0.25">
      <c r="A675" s="1128"/>
      <c r="B675" s="1128"/>
      <c r="C675" s="515"/>
      <c r="D675" s="1129"/>
      <c r="E675" s="1129"/>
    </row>
    <row r="676" spans="1:5" x14ac:dyDescent="0.25">
      <c r="A676" s="1128"/>
      <c r="B676" s="1128"/>
      <c r="C676" s="515"/>
      <c r="D676" s="1129"/>
      <c r="E676" s="1129"/>
    </row>
    <row r="677" spans="1:5" x14ac:dyDescent="0.25">
      <c r="A677" s="1128"/>
      <c r="B677" s="1128"/>
      <c r="C677" s="515"/>
      <c r="D677" s="1129"/>
      <c r="E677" s="1129"/>
    </row>
    <row r="678" spans="1:5" x14ac:dyDescent="0.25">
      <c r="A678" s="1128"/>
      <c r="B678" s="1128"/>
      <c r="C678" s="515"/>
      <c r="D678" s="1129"/>
      <c r="E678" s="1129"/>
    </row>
    <row r="679" spans="1:5" x14ac:dyDescent="0.25">
      <c r="A679" s="1128"/>
      <c r="B679" s="1128"/>
      <c r="C679" s="515"/>
      <c r="D679" s="1129"/>
      <c r="E679" s="1129"/>
    </row>
    <row r="680" spans="1:5" x14ac:dyDescent="0.25">
      <c r="A680" s="1128"/>
      <c r="B680" s="1128"/>
      <c r="C680" s="515"/>
      <c r="D680" s="1129"/>
      <c r="E680" s="1129"/>
    </row>
    <row r="681" spans="1:5" x14ac:dyDescent="0.25">
      <c r="A681" s="1128"/>
      <c r="B681" s="1128"/>
      <c r="C681" s="515"/>
      <c r="D681" s="1129"/>
      <c r="E681" s="1129"/>
    </row>
    <row r="682" spans="1:5" x14ac:dyDescent="0.25">
      <c r="A682" s="1128"/>
      <c r="B682" s="1128"/>
      <c r="C682" s="515"/>
      <c r="D682" s="1129"/>
      <c r="E682" s="1129"/>
    </row>
    <row r="683" spans="1:5" x14ac:dyDescent="0.25">
      <c r="A683" s="1128"/>
      <c r="B683" s="1128"/>
      <c r="C683" s="515"/>
      <c r="D683" s="1129"/>
      <c r="E683" s="1129"/>
    </row>
    <row r="684" spans="1:5" x14ac:dyDescent="0.25">
      <c r="A684" s="1128"/>
      <c r="B684" s="1128"/>
      <c r="C684" s="515"/>
      <c r="D684" s="1129"/>
      <c r="E684" s="1129"/>
    </row>
    <row r="685" spans="1:5" x14ac:dyDescent="0.25">
      <c r="A685" s="1128"/>
      <c r="B685" s="1128"/>
      <c r="C685" s="515"/>
      <c r="D685" s="1129"/>
      <c r="E685" s="1129"/>
    </row>
    <row r="686" spans="1:5" x14ac:dyDescent="0.25">
      <c r="A686" s="1128"/>
      <c r="B686" s="1128"/>
      <c r="C686" s="515"/>
      <c r="D686" s="1129"/>
      <c r="E686" s="1129"/>
    </row>
    <row r="687" spans="1:5" x14ac:dyDescent="0.25">
      <c r="A687" s="1128"/>
      <c r="B687" s="1128"/>
      <c r="C687" s="515"/>
      <c r="D687" s="1129"/>
      <c r="E687" s="1129"/>
    </row>
    <row r="688" spans="1:5" x14ac:dyDescent="0.25">
      <c r="A688" s="1128"/>
      <c r="B688" s="1128"/>
      <c r="C688" s="515"/>
      <c r="D688" s="1129"/>
      <c r="E688" s="1129"/>
    </row>
    <row r="689" spans="1:5" x14ac:dyDescent="0.25">
      <c r="A689" s="1128"/>
      <c r="B689" s="1128"/>
      <c r="C689" s="515"/>
      <c r="D689" s="1129"/>
      <c r="E689" s="1129"/>
    </row>
    <row r="690" spans="1:5" x14ac:dyDescent="0.25">
      <c r="A690" s="1128"/>
      <c r="B690" s="1128"/>
      <c r="C690" s="515"/>
      <c r="D690" s="1129"/>
      <c r="E690" s="1129"/>
    </row>
    <row r="691" spans="1:5" x14ac:dyDescent="0.25">
      <c r="A691" s="1128"/>
      <c r="B691" s="1128"/>
      <c r="C691" s="515"/>
      <c r="D691" s="1129"/>
      <c r="E691" s="1129"/>
    </row>
    <row r="692" spans="1:5" x14ac:dyDescent="0.25">
      <c r="A692" s="1128"/>
      <c r="B692" s="1128"/>
      <c r="C692" s="515"/>
      <c r="D692" s="1129"/>
      <c r="E692" s="1129"/>
    </row>
    <row r="693" spans="1:5" x14ac:dyDescent="0.25">
      <c r="A693" s="1128"/>
      <c r="B693" s="1128"/>
      <c r="C693" s="515"/>
      <c r="D693" s="1129"/>
      <c r="E693" s="1129"/>
    </row>
    <row r="694" spans="1:5" x14ac:dyDescent="0.25">
      <c r="A694" s="1128"/>
      <c r="B694" s="1128"/>
      <c r="C694" s="515"/>
      <c r="D694" s="1129"/>
      <c r="E694" s="1129"/>
    </row>
    <row r="695" spans="1:5" x14ac:dyDescent="0.25">
      <c r="A695" s="1128"/>
      <c r="B695" s="1128"/>
      <c r="C695" s="515"/>
      <c r="D695" s="1129"/>
      <c r="E695" s="1129"/>
    </row>
    <row r="696" spans="1:5" x14ac:dyDescent="0.25">
      <c r="A696" s="1128"/>
      <c r="B696" s="1128"/>
      <c r="C696" s="515"/>
      <c r="D696" s="1129"/>
      <c r="E696" s="1129"/>
    </row>
    <row r="697" spans="1:5" x14ac:dyDescent="0.25">
      <c r="A697" s="1128"/>
      <c r="B697" s="1128"/>
      <c r="C697" s="515"/>
      <c r="D697" s="1129"/>
      <c r="E697" s="1129"/>
    </row>
    <row r="698" spans="1:5" x14ac:dyDescent="0.25">
      <c r="A698" s="1128"/>
      <c r="B698" s="1128"/>
      <c r="C698" s="515"/>
      <c r="D698" s="1129"/>
      <c r="E698" s="1129"/>
    </row>
    <row r="699" spans="1:5" x14ac:dyDescent="0.25">
      <c r="A699" s="1128"/>
      <c r="B699" s="1128"/>
      <c r="C699" s="515"/>
      <c r="D699" s="1129"/>
      <c r="E699" s="1129"/>
    </row>
    <row r="700" spans="1:5" x14ac:dyDescent="0.25">
      <c r="A700" s="1128"/>
      <c r="B700" s="1128"/>
      <c r="C700" s="515"/>
      <c r="D700" s="1129"/>
      <c r="E700" s="1129"/>
    </row>
    <row r="701" spans="1:5" x14ac:dyDescent="0.25">
      <c r="A701" s="1128"/>
      <c r="B701" s="1128"/>
      <c r="C701" s="515"/>
      <c r="D701" s="1129"/>
      <c r="E701" s="1129"/>
    </row>
    <row r="702" spans="1:5" x14ac:dyDescent="0.25">
      <c r="A702" s="1128"/>
      <c r="B702" s="1128"/>
      <c r="C702" s="515"/>
      <c r="D702" s="1129"/>
      <c r="E702" s="1129"/>
    </row>
    <row r="703" spans="1:5" x14ac:dyDescent="0.25">
      <c r="A703" s="1128"/>
      <c r="B703" s="1128"/>
      <c r="C703" s="515"/>
      <c r="D703" s="1129"/>
      <c r="E703" s="1129"/>
    </row>
    <row r="704" spans="1:5" x14ac:dyDescent="0.25">
      <c r="A704" s="1128"/>
      <c r="B704" s="1128"/>
      <c r="C704" s="515"/>
      <c r="D704" s="1129"/>
      <c r="E704" s="1129"/>
    </row>
    <row r="705" spans="1:5" x14ac:dyDescent="0.25">
      <c r="A705" s="1128"/>
      <c r="B705" s="1128"/>
      <c r="C705" s="515"/>
      <c r="D705" s="1129"/>
      <c r="E705" s="1129"/>
    </row>
    <row r="706" spans="1:5" x14ac:dyDescent="0.25">
      <c r="A706" s="1128"/>
      <c r="B706" s="1128"/>
      <c r="C706" s="515"/>
      <c r="D706" s="1129"/>
      <c r="E706" s="1129"/>
    </row>
    <row r="707" spans="1:5" x14ac:dyDescent="0.25">
      <c r="A707" s="1128"/>
      <c r="B707" s="1128"/>
      <c r="C707" s="515"/>
      <c r="D707" s="1129"/>
      <c r="E707" s="1129"/>
    </row>
    <row r="708" spans="1:5" x14ac:dyDescent="0.25">
      <c r="A708" s="1128"/>
      <c r="B708" s="1128"/>
      <c r="C708" s="515"/>
      <c r="D708" s="1129"/>
      <c r="E708" s="1129"/>
    </row>
    <row r="709" spans="1:5" x14ac:dyDescent="0.25">
      <c r="A709" s="1128"/>
      <c r="B709" s="1128"/>
      <c r="C709" s="515"/>
      <c r="D709" s="1129"/>
      <c r="E709" s="1129"/>
    </row>
    <row r="710" spans="1:5" x14ac:dyDescent="0.25">
      <c r="A710" s="1128"/>
      <c r="B710" s="1128"/>
      <c r="C710" s="515"/>
      <c r="D710" s="1129"/>
      <c r="E710" s="1129"/>
    </row>
    <row r="711" spans="1:5" x14ac:dyDescent="0.25">
      <c r="A711" s="1128"/>
      <c r="B711" s="1128"/>
      <c r="C711" s="515"/>
      <c r="D711" s="1129"/>
      <c r="E711" s="1129"/>
    </row>
    <row r="712" spans="1:5" x14ac:dyDescent="0.25">
      <c r="A712" s="1128"/>
      <c r="B712" s="1128"/>
      <c r="C712" s="515"/>
      <c r="D712" s="1129"/>
      <c r="E712" s="1129"/>
    </row>
    <row r="713" spans="1:5" x14ac:dyDescent="0.25">
      <c r="A713" s="1128"/>
      <c r="B713" s="1128"/>
      <c r="C713" s="515"/>
      <c r="D713" s="1129"/>
      <c r="E713" s="1129"/>
    </row>
    <row r="714" spans="1:5" x14ac:dyDescent="0.25">
      <c r="A714" s="1128"/>
      <c r="B714" s="1128"/>
      <c r="C714" s="515"/>
      <c r="D714" s="1129"/>
      <c r="E714" s="1129"/>
    </row>
    <row r="715" spans="1:5" x14ac:dyDescent="0.25">
      <c r="A715" s="1128"/>
      <c r="B715" s="1128"/>
      <c r="C715" s="515"/>
      <c r="D715" s="1129"/>
      <c r="E715" s="1129"/>
    </row>
    <row r="716" spans="1:5" x14ac:dyDescent="0.25">
      <c r="A716" s="1128"/>
      <c r="B716" s="1128"/>
      <c r="C716" s="515"/>
      <c r="D716" s="1129"/>
      <c r="E716" s="1129"/>
    </row>
    <row r="717" spans="1:5" x14ac:dyDescent="0.25">
      <c r="A717" s="1128"/>
      <c r="B717" s="1128"/>
      <c r="C717" s="515"/>
      <c r="D717" s="1129"/>
      <c r="E717" s="1129"/>
    </row>
    <row r="718" spans="1:5" x14ac:dyDescent="0.25">
      <c r="A718" s="1128"/>
      <c r="B718" s="1128"/>
      <c r="C718" s="515"/>
      <c r="D718" s="1129"/>
      <c r="E718" s="1129"/>
    </row>
    <row r="719" spans="1:5" x14ac:dyDescent="0.25">
      <c r="A719" s="1128"/>
      <c r="B719" s="1128"/>
      <c r="C719" s="515"/>
      <c r="D719" s="1129"/>
      <c r="E719" s="1129"/>
    </row>
    <row r="720" spans="1:5" x14ac:dyDescent="0.25">
      <c r="A720" s="1128"/>
      <c r="B720" s="1128"/>
      <c r="C720" s="515"/>
      <c r="D720" s="1129"/>
      <c r="E720" s="1129"/>
    </row>
    <row r="721" spans="1:5" x14ac:dyDescent="0.25">
      <c r="A721" s="1128"/>
      <c r="B721" s="1128"/>
      <c r="C721" s="515"/>
      <c r="D721" s="1129"/>
      <c r="E721" s="1129"/>
    </row>
    <row r="722" spans="1:5" x14ac:dyDescent="0.25">
      <c r="A722" s="1128"/>
      <c r="B722" s="1128"/>
      <c r="C722" s="515"/>
      <c r="D722" s="1129"/>
      <c r="E722" s="1129"/>
    </row>
    <row r="723" spans="1:5" x14ac:dyDescent="0.25">
      <c r="A723" s="1128"/>
      <c r="B723" s="1128"/>
      <c r="C723" s="515"/>
      <c r="D723" s="1129"/>
      <c r="E723" s="1129"/>
    </row>
    <row r="724" spans="1:5" x14ac:dyDescent="0.25">
      <c r="A724" s="1128"/>
      <c r="B724" s="1128"/>
      <c r="C724" s="515"/>
      <c r="D724" s="1129"/>
      <c r="E724" s="1129"/>
    </row>
    <row r="725" spans="1:5" x14ac:dyDescent="0.25">
      <c r="A725" s="1128"/>
      <c r="B725" s="1128"/>
      <c r="C725" s="515"/>
      <c r="D725" s="1129"/>
      <c r="E725" s="1129"/>
    </row>
    <row r="726" spans="1:5" x14ac:dyDescent="0.25">
      <c r="A726" s="1128"/>
      <c r="B726" s="1128"/>
      <c r="C726" s="515"/>
      <c r="D726" s="1129"/>
      <c r="E726" s="1129"/>
    </row>
    <row r="727" spans="1:5" x14ac:dyDescent="0.25">
      <c r="A727" s="1128"/>
      <c r="B727" s="1128"/>
      <c r="C727" s="515"/>
      <c r="D727" s="1129"/>
      <c r="E727" s="1129"/>
    </row>
    <row r="728" spans="1:5" x14ac:dyDescent="0.25">
      <c r="A728" s="1128"/>
      <c r="B728" s="1128"/>
      <c r="C728" s="515"/>
      <c r="D728" s="1129"/>
      <c r="E728" s="1129"/>
    </row>
    <row r="729" spans="1:5" x14ac:dyDescent="0.25">
      <c r="A729" s="1128"/>
      <c r="B729" s="1128"/>
      <c r="C729" s="515"/>
      <c r="D729" s="1129"/>
      <c r="E729" s="1129"/>
    </row>
    <row r="730" spans="1:5" x14ac:dyDescent="0.25">
      <c r="A730" s="1128"/>
      <c r="B730" s="1128"/>
      <c r="C730" s="515"/>
      <c r="D730" s="1129"/>
      <c r="E730" s="1129"/>
    </row>
    <row r="731" spans="1:5" x14ac:dyDescent="0.25">
      <c r="A731" s="1128"/>
      <c r="B731" s="1128"/>
      <c r="C731" s="515"/>
      <c r="D731" s="1129"/>
      <c r="E731" s="1129"/>
    </row>
    <row r="732" spans="1:5" x14ac:dyDescent="0.25">
      <c r="A732" s="1128"/>
      <c r="B732" s="1128"/>
      <c r="C732" s="515"/>
      <c r="D732" s="1129"/>
      <c r="E732" s="1129"/>
    </row>
    <row r="733" spans="1:5" x14ac:dyDescent="0.25">
      <c r="A733" s="1128"/>
      <c r="B733" s="1128"/>
      <c r="C733" s="515"/>
      <c r="D733" s="1129"/>
      <c r="E733" s="1129"/>
    </row>
    <row r="734" spans="1:5" x14ac:dyDescent="0.25">
      <c r="A734" s="1128"/>
      <c r="B734" s="1128"/>
      <c r="C734" s="515"/>
      <c r="D734" s="1129"/>
      <c r="E734" s="1129"/>
    </row>
    <row r="735" spans="1:5" x14ac:dyDescent="0.25">
      <c r="A735" s="1128"/>
      <c r="B735" s="1128"/>
      <c r="C735" s="515"/>
      <c r="D735" s="1129"/>
      <c r="E735" s="1129"/>
    </row>
    <row r="736" spans="1:5" x14ac:dyDescent="0.25">
      <c r="A736" s="1128"/>
      <c r="B736" s="1128"/>
      <c r="C736" s="515"/>
      <c r="D736" s="1129"/>
      <c r="E736" s="1129"/>
    </row>
    <row r="737" spans="1:5" x14ac:dyDescent="0.25">
      <c r="A737" s="1128"/>
      <c r="B737" s="1128"/>
      <c r="C737" s="515"/>
      <c r="D737" s="1129"/>
      <c r="E737" s="1129"/>
    </row>
    <row r="738" spans="1:5" x14ac:dyDescent="0.25">
      <c r="A738" s="1128"/>
      <c r="B738" s="1128"/>
      <c r="C738" s="515"/>
      <c r="D738" s="1129"/>
      <c r="E738" s="1129"/>
    </row>
    <row r="739" spans="1:5" x14ac:dyDescent="0.25">
      <c r="A739" s="1128"/>
      <c r="B739" s="1128"/>
      <c r="C739" s="515"/>
      <c r="D739" s="1129"/>
      <c r="E739" s="1129"/>
    </row>
    <row r="740" spans="1:5" x14ac:dyDescent="0.25">
      <c r="A740" s="1128"/>
      <c r="B740" s="1128"/>
      <c r="C740" s="515"/>
      <c r="D740" s="1129"/>
      <c r="E740" s="1129"/>
    </row>
    <row r="741" spans="1:5" x14ac:dyDescent="0.25">
      <c r="A741" s="1128"/>
      <c r="B741" s="1128"/>
      <c r="C741" s="515"/>
      <c r="D741" s="1129"/>
      <c r="E741" s="1129"/>
    </row>
    <row r="742" spans="1:5" x14ac:dyDescent="0.25">
      <c r="A742" s="1128"/>
      <c r="B742" s="1128"/>
      <c r="C742" s="515"/>
      <c r="D742" s="1129"/>
      <c r="E742" s="1129"/>
    </row>
    <row r="743" spans="1:5" x14ac:dyDescent="0.25">
      <c r="A743" s="1128"/>
      <c r="B743" s="1128"/>
      <c r="C743" s="515"/>
      <c r="D743" s="1129"/>
      <c r="E743" s="1129"/>
    </row>
    <row r="744" spans="1:5" x14ac:dyDescent="0.25">
      <c r="A744" s="1128"/>
      <c r="B744" s="1128"/>
      <c r="C744" s="515"/>
      <c r="D744" s="1129"/>
      <c r="E744" s="1129"/>
    </row>
    <row r="745" spans="1:5" x14ac:dyDescent="0.25">
      <c r="A745" s="1128"/>
      <c r="B745" s="1128"/>
      <c r="C745" s="515"/>
      <c r="D745" s="1129"/>
      <c r="E745" s="1129"/>
    </row>
    <row r="746" spans="1:5" x14ac:dyDescent="0.25">
      <c r="A746" s="1128"/>
      <c r="B746" s="1128"/>
      <c r="C746" s="515"/>
      <c r="D746" s="1129"/>
      <c r="E746" s="1129"/>
    </row>
    <row r="747" spans="1:5" x14ac:dyDescent="0.25">
      <c r="A747" s="1128"/>
      <c r="B747" s="1128"/>
      <c r="C747" s="515"/>
      <c r="D747" s="1129"/>
      <c r="E747" s="1129"/>
    </row>
    <row r="748" spans="1:5" x14ac:dyDescent="0.25">
      <c r="A748" s="1128"/>
      <c r="B748" s="1128"/>
      <c r="C748" s="515"/>
      <c r="D748" s="1129"/>
      <c r="E748" s="1129"/>
    </row>
    <row r="749" spans="1:5" x14ac:dyDescent="0.25">
      <c r="A749" s="1128"/>
      <c r="B749" s="1128"/>
      <c r="C749" s="515"/>
      <c r="D749" s="1129"/>
      <c r="E749" s="1129"/>
    </row>
    <row r="750" spans="1:5" x14ac:dyDescent="0.25">
      <c r="A750" s="1128"/>
      <c r="B750" s="1128"/>
      <c r="C750" s="515"/>
      <c r="D750" s="1129"/>
      <c r="E750" s="1129"/>
    </row>
    <row r="751" spans="1:5" x14ac:dyDescent="0.25">
      <c r="A751" s="1128"/>
      <c r="B751" s="1128"/>
      <c r="C751" s="515"/>
      <c r="D751" s="1129"/>
      <c r="E751" s="1129"/>
    </row>
    <row r="752" spans="1:5" x14ac:dyDescent="0.25">
      <c r="A752" s="1128"/>
      <c r="B752" s="1128"/>
      <c r="C752" s="515"/>
      <c r="D752" s="1129"/>
      <c r="E752" s="1129"/>
    </row>
    <row r="753" spans="1:5" x14ac:dyDescent="0.25">
      <c r="A753" s="1128"/>
      <c r="B753" s="1128"/>
      <c r="C753" s="515"/>
      <c r="D753" s="1129"/>
      <c r="E753" s="1129"/>
    </row>
    <row r="754" spans="1:5" x14ac:dyDescent="0.25">
      <c r="A754" s="1128"/>
      <c r="B754" s="1128"/>
      <c r="C754" s="515"/>
      <c r="D754" s="1129"/>
      <c r="E754" s="1129"/>
    </row>
    <row r="755" spans="1:5" x14ac:dyDescent="0.25">
      <c r="A755" s="1128"/>
      <c r="B755" s="1128"/>
      <c r="C755" s="515"/>
      <c r="D755" s="1129"/>
      <c r="E755" s="1129"/>
    </row>
    <row r="756" spans="1:5" x14ac:dyDescent="0.25">
      <c r="A756" s="1128"/>
      <c r="B756" s="1128"/>
      <c r="C756" s="515"/>
      <c r="D756" s="1129"/>
      <c r="E756" s="1129"/>
    </row>
    <row r="757" spans="1:5" x14ac:dyDescent="0.25">
      <c r="A757" s="1128"/>
      <c r="B757" s="1128"/>
      <c r="C757" s="515"/>
      <c r="D757" s="1129"/>
      <c r="E757" s="1129"/>
    </row>
    <row r="758" spans="1:5" x14ac:dyDescent="0.25">
      <c r="A758" s="1128"/>
      <c r="B758" s="1128"/>
      <c r="C758" s="515"/>
      <c r="D758" s="1129"/>
      <c r="E758" s="1129"/>
    </row>
    <row r="759" spans="1:5" x14ac:dyDescent="0.25">
      <c r="A759" s="1128"/>
      <c r="B759" s="1128"/>
      <c r="C759" s="515"/>
      <c r="D759" s="1129"/>
      <c r="E759" s="1129"/>
    </row>
    <row r="760" spans="1:5" x14ac:dyDescent="0.25">
      <c r="A760" s="1128"/>
      <c r="B760" s="1128"/>
      <c r="C760" s="515"/>
      <c r="D760" s="1129"/>
      <c r="E760" s="1129"/>
    </row>
    <row r="761" spans="1:5" x14ac:dyDescent="0.25">
      <c r="A761" s="1128"/>
      <c r="B761" s="1128"/>
      <c r="C761" s="515"/>
      <c r="D761" s="1129"/>
      <c r="E761" s="1129"/>
    </row>
    <row r="762" spans="1:5" x14ac:dyDescent="0.25">
      <c r="A762" s="1128"/>
      <c r="B762" s="1128"/>
      <c r="C762" s="515"/>
      <c r="D762" s="1129"/>
      <c r="E762" s="1129"/>
    </row>
    <row r="763" spans="1:5" x14ac:dyDescent="0.25">
      <c r="A763" s="1128"/>
      <c r="B763" s="1128"/>
      <c r="C763" s="515"/>
      <c r="D763" s="1129"/>
      <c r="E763" s="1129"/>
    </row>
    <row r="764" spans="1:5" x14ac:dyDescent="0.25">
      <c r="A764" s="1128"/>
      <c r="B764" s="1128"/>
      <c r="C764" s="515"/>
      <c r="D764" s="1129"/>
      <c r="E764" s="1129"/>
    </row>
    <row r="765" spans="1:5" x14ac:dyDescent="0.25">
      <c r="A765" s="1128"/>
      <c r="B765" s="1128"/>
      <c r="C765" s="515"/>
      <c r="D765" s="1129"/>
      <c r="E765" s="1129"/>
    </row>
    <row r="766" spans="1:5" x14ac:dyDescent="0.25">
      <c r="A766" s="1128"/>
      <c r="B766" s="1128"/>
      <c r="C766" s="515"/>
      <c r="D766" s="1129"/>
      <c r="E766" s="1129"/>
    </row>
    <row r="767" spans="1:5" x14ac:dyDescent="0.25">
      <c r="A767" s="1128"/>
      <c r="B767" s="1128"/>
      <c r="C767" s="515"/>
      <c r="D767" s="1129"/>
      <c r="E767" s="1129"/>
    </row>
    <row r="768" spans="1:5" x14ac:dyDescent="0.25">
      <c r="A768" s="1128"/>
      <c r="B768" s="1128"/>
      <c r="C768" s="515"/>
      <c r="D768" s="1129"/>
      <c r="E768" s="1129"/>
    </row>
    <row r="769" spans="1:5" x14ac:dyDescent="0.25">
      <c r="A769" s="1128"/>
      <c r="B769" s="1128"/>
      <c r="C769" s="515"/>
      <c r="D769" s="1129"/>
      <c r="E769" s="1129"/>
    </row>
    <row r="770" spans="1:5" x14ac:dyDescent="0.25">
      <c r="A770" s="1128"/>
      <c r="B770" s="1128"/>
      <c r="C770" s="515"/>
      <c r="D770" s="1129"/>
      <c r="E770" s="1129"/>
    </row>
    <row r="771" spans="1:5" x14ac:dyDescent="0.25">
      <c r="A771" s="1128"/>
      <c r="B771" s="1128"/>
      <c r="C771" s="515"/>
      <c r="D771" s="1129"/>
      <c r="E771" s="1129"/>
    </row>
    <row r="772" spans="1:5" x14ac:dyDescent="0.25">
      <c r="A772" s="1128"/>
      <c r="B772" s="1128"/>
      <c r="C772" s="515"/>
      <c r="D772" s="1129"/>
      <c r="E772" s="1129"/>
    </row>
    <row r="773" spans="1:5" x14ac:dyDescent="0.25">
      <c r="A773" s="1128"/>
      <c r="B773" s="1128"/>
      <c r="C773" s="515"/>
      <c r="D773" s="1129"/>
      <c r="E773" s="1129"/>
    </row>
    <row r="774" spans="1:5" x14ac:dyDescent="0.25">
      <c r="A774" s="1128"/>
      <c r="B774" s="1128"/>
      <c r="C774" s="515"/>
      <c r="D774" s="1129"/>
      <c r="E774" s="1129"/>
    </row>
    <row r="775" spans="1:5" x14ac:dyDescent="0.25">
      <c r="A775" s="1128"/>
      <c r="B775" s="1128"/>
      <c r="C775" s="515"/>
      <c r="D775" s="1129"/>
      <c r="E775" s="1129"/>
    </row>
    <row r="776" spans="1:5" x14ac:dyDescent="0.25">
      <c r="A776" s="1128"/>
      <c r="B776" s="1128"/>
      <c r="C776" s="515"/>
      <c r="D776" s="1129"/>
      <c r="E776" s="1129"/>
    </row>
    <row r="777" spans="1:5" x14ac:dyDescent="0.25">
      <c r="A777" s="1128"/>
      <c r="B777" s="1128"/>
      <c r="C777" s="515"/>
      <c r="D777" s="1129"/>
      <c r="E777" s="1129"/>
    </row>
    <row r="778" spans="1:5" x14ac:dyDescent="0.25">
      <c r="A778" s="1128"/>
      <c r="B778" s="1128"/>
      <c r="C778" s="515"/>
      <c r="D778" s="1129"/>
      <c r="E778" s="1129"/>
    </row>
    <row r="779" spans="1:5" x14ac:dyDescent="0.25">
      <c r="A779" s="1128"/>
      <c r="B779" s="1128"/>
      <c r="C779" s="515"/>
      <c r="D779" s="1129"/>
      <c r="E779" s="1129"/>
    </row>
    <row r="780" spans="1:5" x14ac:dyDescent="0.25">
      <c r="A780" s="1128"/>
      <c r="B780" s="1128"/>
      <c r="C780" s="515"/>
      <c r="D780" s="1129"/>
      <c r="E780" s="1129"/>
    </row>
    <row r="781" spans="1:5" x14ac:dyDescent="0.25">
      <c r="A781" s="1128"/>
      <c r="B781" s="1128"/>
      <c r="C781" s="515"/>
      <c r="D781" s="1129"/>
      <c r="E781" s="1129"/>
    </row>
    <row r="782" spans="1:5" x14ac:dyDescent="0.25">
      <c r="A782" s="1128"/>
      <c r="B782" s="1128"/>
      <c r="C782" s="515"/>
      <c r="D782" s="1129"/>
      <c r="E782" s="1129"/>
    </row>
    <row r="783" spans="1:5" x14ac:dyDescent="0.25">
      <c r="A783" s="1128"/>
      <c r="B783" s="1128"/>
      <c r="C783" s="515"/>
      <c r="D783" s="1129"/>
      <c r="E783" s="1129"/>
    </row>
    <row r="784" spans="1:5" x14ac:dyDescent="0.25">
      <c r="A784" s="1128"/>
      <c r="B784" s="1128"/>
      <c r="C784" s="515"/>
      <c r="D784" s="1129"/>
      <c r="E784" s="1129"/>
    </row>
    <row r="785" spans="1:5" x14ac:dyDescent="0.25">
      <c r="A785" s="1128"/>
      <c r="B785" s="1128"/>
      <c r="C785" s="515"/>
      <c r="D785" s="1129"/>
      <c r="E785" s="1129"/>
    </row>
    <row r="786" spans="1:5" x14ac:dyDescent="0.25">
      <c r="A786" s="1128"/>
      <c r="B786" s="1128"/>
      <c r="C786" s="515"/>
      <c r="D786" s="1129"/>
      <c r="E786" s="1129"/>
    </row>
    <row r="787" spans="1:5" x14ac:dyDescent="0.25">
      <c r="A787" s="1128"/>
      <c r="B787" s="1128"/>
      <c r="C787" s="515"/>
      <c r="D787" s="1129"/>
      <c r="E787" s="1129"/>
    </row>
    <row r="788" spans="1:5" x14ac:dyDescent="0.25">
      <c r="A788" s="1128"/>
      <c r="B788" s="1128"/>
      <c r="C788" s="515"/>
      <c r="D788" s="1129"/>
      <c r="E788" s="1129"/>
    </row>
    <row r="789" spans="1:5" x14ac:dyDescent="0.25">
      <c r="A789" s="1128"/>
      <c r="B789" s="1128"/>
      <c r="C789" s="515"/>
      <c r="D789" s="1129"/>
      <c r="E789" s="1129"/>
    </row>
    <row r="790" spans="1:5" x14ac:dyDescent="0.25">
      <c r="A790" s="1128"/>
      <c r="B790" s="1128"/>
      <c r="C790" s="515"/>
      <c r="D790" s="1129"/>
      <c r="E790" s="1129"/>
    </row>
    <row r="791" spans="1:5" x14ac:dyDescent="0.25">
      <c r="A791" s="1128"/>
      <c r="B791" s="1128"/>
      <c r="C791" s="515"/>
      <c r="D791" s="1129"/>
      <c r="E791" s="1129"/>
    </row>
    <row r="792" spans="1:5" x14ac:dyDescent="0.25">
      <c r="A792" s="1128"/>
      <c r="B792" s="1128"/>
      <c r="C792" s="515"/>
      <c r="D792" s="1129"/>
      <c r="E792" s="1129"/>
    </row>
    <row r="793" spans="1:5" x14ac:dyDescent="0.25">
      <c r="A793" s="1128"/>
      <c r="B793" s="1128"/>
      <c r="C793" s="515"/>
      <c r="D793" s="1129"/>
      <c r="E793" s="1129"/>
    </row>
    <row r="794" spans="1:5" x14ac:dyDescent="0.25">
      <c r="A794" s="1128"/>
      <c r="B794" s="1128"/>
      <c r="C794" s="515"/>
      <c r="D794" s="1129"/>
      <c r="E794" s="1129"/>
    </row>
    <row r="795" spans="1:5" x14ac:dyDescent="0.25">
      <c r="A795" s="1128"/>
      <c r="B795" s="1128"/>
      <c r="C795" s="515"/>
      <c r="D795" s="1129"/>
      <c r="E795" s="1129"/>
    </row>
    <row r="796" spans="1:5" x14ac:dyDescent="0.25">
      <c r="A796" s="1128"/>
      <c r="B796" s="1128"/>
      <c r="C796" s="515"/>
      <c r="D796" s="1129"/>
      <c r="E796" s="1129"/>
    </row>
    <row r="797" spans="1:5" x14ac:dyDescent="0.25">
      <c r="A797" s="1128"/>
      <c r="B797" s="1128"/>
      <c r="C797" s="515"/>
      <c r="D797" s="1129"/>
      <c r="E797" s="1129"/>
    </row>
    <row r="798" spans="1:5" x14ac:dyDescent="0.25">
      <c r="A798" s="1128"/>
      <c r="B798" s="1128"/>
      <c r="C798" s="515"/>
      <c r="D798" s="1129"/>
      <c r="E798" s="1129"/>
    </row>
    <row r="799" spans="1:5" x14ac:dyDescent="0.25">
      <c r="A799" s="1128"/>
      <c r="B799" s="1128"/>
      <c r="C799" s="515"/>
      <c r="D799" s="1129"/>
      <c r="E799" s="1129"/>
    </row>
  </sheetData>
  <mergeCells count="1598">
    <mergeCell ref="A799:B799"/>
    <mergeCell ref="D799:E799"/>
    <mergeCell ref="A796:B796"/>
    <mergeCell ref="D796:E796"/>
    <mergeCell ref="A797:B797"/>
    <mergeCell ref="D797:E797"/>
    <mergeCell ref="A798:B798"/>
    <mergeCell ref="D798:E798"/>
    <mergeCell ref="A793:B793"/>
    <mergeCell ref="D793:E793"/>
    <mergeCell ref="A794:B794"/>
    <mergeCell ref="D794:E794"/>
    <mergeCell ref="A795:B795"/>
    <mergeCell ref="D795:E795"/>
    <mergeCell ref="A790:B790"/>
    <mergeCell ref="D790:E790"/>
    <mergeCell ref="A791:B791"/>
    <mergeCell ref="D791:E791"/>
    <mergeCell ref="A792:B792"/>
    <mergeCell ref="D792:E792"/>
    <mergeCell ref="A787:B787"/>
    <mergeCell ref="D787:E787"/>
    <mergeCell ref="A788:B788"/>
    <mergeCell ref="D788:E788"/>
    <mergeCell ref="A789:B789"/>
    <mergeCell ref="D789:E789"/>
    <mergeCell ref="A784:B784"/>
    <mergeCell ref="D784:E784"/>
    <mergeCell ref="A785:B785"/>
    <mergeCell ref="D785:E785"/>
    <mergeCell ref="A786:B786"/>
    <mergeCell ref="D786:E786"/>
    <mergeCell ref="A781:B781"/>
    <mergeCell ref="D781:E781"/>
    <mergeCell ref="A782:B782"/>
    <mergeCell ref="D782:E782"/>
    <mergeCell ref="A783:B783"/>
    <mergeCell ref="D783:E783"/>
    <mergeCell ref="A778:B778"/>
    <mergeCell ref="D778:E778"/>
    <mergeCell ref="A779:B779"/>
    <mergeCell ref="D779:E779"/>
    <mergeCell ref="A780:B780"/>
    <mergeCell ref="D780:E780"/>
    <mergeCell ref="A775:B775"/>
    <mergeCell ref="D775:E775"/>
    <mergeCell ref="A776:B776"/>
    <mergeCell ref="D776:E776"/>
    <mergeCell ref="A777:B777"/>
    <mergeCell ref="D777:E777"/>
    <mergeCell ref="A772:B772"/>
    <mergeCell ref="D772:E772"/>
    <mergeCell ref="A773:B773"/>
    <mergeCell ref="D773:E773"/>
    <mergeCell ref="A774:B774"/>
    <mergeCell ref="D774:E774"/>
    <mergeCell ref="A769:B769"/>
    <mergeCell ref="D769:E769"/>
    <mergeCell ref="A770:B770"/>
    <mergeCell ref="D770:E770"/>
    <mergeCell ref="A771:B771"/>
    <mergeCell ref="D771:E771"/>
    <mergeCell ref="A766:B766"/>
    <mergeCell ref="D766:E766"/>
    <mergeCell ref="A767:B767"/>
    <mergeCell ref="D767:E767"/>
    <mergeCell ref="A768:B768"/>
    <mergeCell ref="D768:E768"/>
    <mergeCell ref="A763:B763"/>
    <mergeCell ref="D763:E763"/>
    <mergeCell ref="A764:B764"/>
    <mergeCell ref="D764:E764"/>
    <mergeCell ref="A765:B765"/>
    <mergeCell ref="D765:E765"/>
    <mergeCell ref="A760:B760"/>
    <mergeCell ref="D760:E760"/>
    <mergeCell ref="A761:B761"/>
    <mergeCell ref="D761:E761"/>
    <mergeCell ref="A762:B762"/>
    <mergeCell ref="D762:E762"/>
    <mergeCell ref="A757:B757"/>
    <mergeCell ref="D757:E757"/>
    <mergeCell ref="A758:B758"/>
    <mergeCell ref="D758:E758"/>
    <mergeCell ref="A759:B759"/>
    <mergeCell ref="D759:E759"/>
    <mergeCell ref="A754:B754"/>
    <mergeCell ref="D754:E754"/>
    <mergeCell ref="A755:B755"/>
    <mergeCell ref="D755:E755"/>
    <mergeCell ref="A756:B756"/>
    <mergeCell ref="D756:E756"/>
    <mergeCell ref="A751:B751"/>
    <mergeCell ref="D751:E751"/>
    <mergeCell ref="A752:B752"/>
    <mergeCell ref="D752:E752"/>
    <mergeCell ref="A753:B753"/>
    <mergeCell ref="D753:E753"/>
    <mergeCell ref="A748:B748"/>
    <mergeCell ref="D748:E748"/>
    <mergeCell ref="A749:B749"/>
    <mergeCell ref="D749:E749"/>
    <mergeCell ref="A750:B750"/>
    <mergeCell ref="D750:E750"/>
    <mergeCell ref="A745:B745"/>
    <mergeCell ref="D745:E745"/>
    <mergeCell ref="A746:B746"/>
    <mergeCell ref="D746:E746"/>
    <mergeCell ref="A747:B747"/>
    <mergeCell ref="D747:E747"/>
    <mergeCell ref="A742:B742"/>
    <mergeCell ref="D742:E742"/>
    <mergeCell ref="A743:B743"/>
    <mergeCell ref="D743:E743"/>
    <mergeCell ref="A744:B744"/>
    <mergeCell ref="D744:E744"/>
    <mergeCell ref="A739:B739"/>
    <mergeCell ref="D739:E739"/>
    <mergeCell ref="A740:B740"/>
    <mergeCell ref="D740:E740"/>
    <mergeCell ref="A741:B741"/>
    <mergeCell ref="D741:E741"/>
    <mergeCell ref="A736:B736"/>
    <mergeCell ref="D736:E736"/>
    <mergeCell ref="A737:B737"/>
    <mergeCell ref="D737:E737"/>
    <mergeCell ref="A738:B738"/>
    <mergeCell ref="D738:E738"/>
    <mergeCell ref="A733:B733"/>
    <mergeCell ref="D733:E733"/>
    <mergeCell ref="A734:B734"/>
    <mergeCell ref="D734:E734"/>
    <mergeCell ref="A735:B735"/>
    <mergeCell ref="D735:E735"/>
    <mergeCell ref="A730:B730"/>
    <mergeCell ref="D730:E730"/>
    <mergeCell ref="A731:B731"/>
    <mergeCell ref="D731:E731"/>
    <mergeCell ref="A732:B732"/>
    <mergeCell ref="D732:E732"/>
    <mergeCell ref="A727:B727"/>
    <mergeCell ref="D727:E727"/>
    <mergeCell ref="A728:B728"/>
    <mergeCell ref="D728:E728"/>
    <mergeCell ref="A729:B729"/>
    <mergeCell ref="D729:E729"/>
    <mergeCell ref="A724:B724"/>
    <mergeCell ref="D724:E724"/>
    <mergeCell ref="A725:B725"/>
    <mergeCell ref="D725:E725"/>
    <mergeCell ref="A726:B726"/>
    <mergeCell ref="D726:E726"/>
    <mergeCell ref="A721:B721"/>
    <mergeCell ref="D721:E721"/>
    <mergeCell ref="A722:B722"/>
    <mergeCell ref="D722:E722"/>
    <mergeCell ref="A723:B723"/>
    <mergeCell ref="D723:E723"/>
    <mergeCell ref="A718:B718"/>
    <mergeCell ref="D718:E718"/>
    <mergeCell ref="A719:B719"/>
    <mergeCell ref="D719:E719"/>
    <mergeCell ref="A720:B720"/>
    <mergeCell ref="D720:E720"/>
    <mergeCell ref="A715:B715"/>
    <mergeCell ref="D715:E715"/>
    <mergeCell ref="A716:B716"/>
    <mergeCell ref="D716:E716"/>
    <mergeCell ref="A717:B717"/>
    <mergeCell ref="D717:E717"/>
    <mergeCell ref="A712:B712"/>
    <mergeCell ref="D712:E712"/>
    <mergeCell ref="A713:B713"/>
    <mergeCell ref="D713:E713"/>
    <mergeCell ref="A714:B714"/>
    <mergeCell ref="D714:E714"/>
    <mergeCell ref="A709:B709"/>
    <mergeCell ref="D709:E709"/>
    <mergeCell ref="A710:B710"/>
    <mergeCell ref="D710:E710"/>
    <mergeCell ref="A711:B711"/>
    <mergeCell ref="D711:E711"/>
    <mergeCell ref="A706:B706"/>
    <mergeCell ref="D706:E706"/>
    <mergeCell ref="A707:B707"/>
    <mergeCell ref="D707:E707"/>
    <mergeCell ref="A708:B708"/>
    <mergeCell ref="D708:E708"/>
    <mergeCell ref="A703:B703"/>
    <mergeCell ref="D703:E703"/>
    <mergeCell ref="A704:B704"/>
    <mergeCell ref="D704:E704"/>
    <mergeCell ref="A705:B705"/>
    <mergeCell ref="D705:E705"/>
    <mergeCell ref="A700:B700"/>
    <mergeCell ref="D700:E700"/>
    <mergeCell ref="A701:B701"/>
    <mergeCell ref="D701:E701"/>
    <mergeCell ref="A702:B702"/>
    <mergeCell ref="D702:E702"/>
    <mergeCell ref="A697:B697"/>
    <mergeCell ref="D697:E697"/>
    <mergeCell ref="A698:B698"/>
    <mergeCell ref="D698:E698"/>
    <mergeCell ref="A699:B699"/>
    <mergeCell ref="D699:E699"/>
    <mergeCell ref="A694:B694"/>
    <mergeCell ref="D694:E694"/>
    <mergeCell ref="A695:B695"/>
    <mergeCell ref="D695:E695"/>
    <mergeCell ref="A696:B696"/>
    <mergeCell ref="D696:E696"/>
    <mergeCell ref="A691:B691"/>
    <mergeCell ref="D691:E691"/>
    <mergeCell ref="A692:B692"/>
    <mergeCell ref="D692:E692"/>
    <mergeCell ref="A693:B693"/>
    <mergeCell ref="D693:E693"/>
    <mergeCell ref="A688:B688"/>
    <mergeCell ref="D688:E688"/>
    <mergeCell ref="A689:B689"/>
    <mergeCell ref="D689:E689"/>
    <mergeCell ref="A690:B690"/>
    <mergeCell ref="D690:E690"/>
    <mergeCell ref="A685:B685"/>
    <mergeCell ref="D685:E685"/>
    <mergeCell ref="A686:B686"/>
    <mergeCell ref="D686:E686"/>
    <mergeCell ref="A687:B687"/>
    <mergeCell ref="D687:E687"/>
    <mergeCell ref="A682:B682"/>
    <mergeCell ref="D682:E682"/>
    <mergeCell ref="A683:B683"/>
    <mergeCell ref="D683:E683"/>
    <mergeCell ref="A684:B684"/>
    <mergeCell ref="D684:E684"/>
    <mergeCell ref="A679:B679"/>
    <mergeCell ref="D679:E679"/>
    <mergeCell ref="A680:B680"/>
    <mergeCell ref="D680:E680"/>
    <mergeCell ref="A681:B681"/>
    <mergeCell ref="D681:E681"/>
    <mergeCell ref="A676:B676"/>
    <mergeCell ref="D676:E676"/>
    <mergeCell ref="A677:B677"/>
    <mergeCell ref="D677:E677"/>
    <mergeCell ref="A678:B678"/>
    <mergeCell ref="D678:E678"/>
    <mergeCell ref="A673:B673"/>
    <mergeCell ref="D673:E673"/>
    <mergeCell ref="A674:B674"/>
    <mergeCell ref="D674:E674"/>
    <mergeCell ref="A675:B675"/>
    <mergeCell ref="D675:E675"/>
    <mergeCell ref="A670:B670"/>
    <mergeCell ref="D670:E670"/>
    <mergeCell ref="A671:B671"/>
    <mergeCell ref="D671:E671"/>
    <mergeCell ref="A672:B672"/>
    <mergeCell ref="D672:E672"/>
    <mergeCell ref="A667:B667"/>
    <mergeCell ref="D667:E667"/>
    <mergeCell ref="A668:B668"/>
    <mergeCell ref="D668:E668"/>
    <mergeCell ref="A669:B669"/>
    <mergeCell ref="D669:E669"/>
    <mergeCell ref="A664:B664"/>
    <mergeCell ref="D664:E664"/>
    <mergeCell ref="A665:B665"/>
    <mergeCell ref="D665:E665"/>
    <mergeCell ref="A666:B666"/>
    <mergeCell ref="D666:E666"/>
    <mergeCell ref="A661:B661"/>
    <mergeCell ref="D661:E661"/>
    <mergeCell ref="A662:B662"/>
    <mergeCell ref="D662:E662"/>
    <mergeCell ref="A663:B663"/>
    <mergeCell ref="D663:E663"/>
    <mergeCell ref="A658:B658"/>
    <mergeCell ref="D658:E658"/>
    <mergeCell ref="A659:B659"/>
    <mergeCell ref="D659:E659"/>
    <mergeCell ref="A660:B660"/>
    <mergeCell ref="D660:E660"/>
    <mergeCell ref="A655:B655"/>
    <mergeCell ref="D655:E655"/>
    <mergeCell ref="A656:B656"/>
    <mergeCell ref="D656:E656"/>
    <mergeCell ref="A657:B657"/>
    <mergeCell ref="D657:E657"/>
    <mergeCell ref="A652:B652"/>
    <mergeCell ref="D652:E652"/>
    <mergeCell ref="A653:B653"/>
    <mergeCell ref="D653:E653"/>
    <mergeCell ref="A654:B654"/>
    <mergeCell ref="D654:E654"/>
    <mergeCell ref="A649:B649"/>
    <mergeCell ref="D649:E649"/>
    <mergeCell ref="A650:B650"/>
    <mergeCell ref="D650:E650"/>
    <mergeCell ref="A651:B651"/>
    <mergeCell ref="D651:E651"/>
    <mergeCell ref="A646:B646"/>
    <mergeCell ref="D646:E646"/>
    <mergeCell ref="A647:B647"/>
    <mergeCell ref="D647:E647"/>
    <mergeCell ref="A648:B648"/>
    <mergeCell ref="D648:E648"/>
    <mergeCell ref="A643:B643"/>
    <mergeCell ref="D643:E643"/>
    <mergeCell ref="A644:B644"/>
    <mergeCell ref="D644:E644"/>
    <mergeCell ref="A645:B645"/>
    <mergeCell ref="D645:E645"/>
    <mergeCell ref="A640:B640"/>
    <mergeCell ref="D640:E640"/>
    <mergeCell ref="A641:B641"/>
    <mergeCell ref="D641:E641"/>
    <mergeCell ref="A642:B642"/>
    <mergeCell ref="D642:E642"/>
    <mergeCell ref="A637:B637"/>
    <mergeCell ref="D637:E637"/>
    <mergeCell ref="A638:B638"/>
    <mergeCell ref="D638:E638"/>
    <mergeCell ref="A639:B639"/>
    <mergeCell ref="D639:E639"/>
    <mergeCell ref="A634:B634"/>
    <mergeCell ref="D634:E634"/>
    <mergeCell ref="A635:B635"/>
    <mergeCell ref="D635:E635"/>
    <mergeCell ref="A636:B636"/>
    <mergeCell ref="D636:E636"/>
    <mergeCell ref="A631:B631"/>
    <mergeCell ref="D631:E631"/>
    <mergeCell ref="A632:B632"/>
    <mergeCell ref="D632:E632"/>
    <mergeCell ref="A633:B633"/>
    <mergeCell ref="D633:E633"/>
    <mergeCell ref="A628:B628"/>
    <mergeCell ref="D628:E628"/>
    <mergeCell ref="A629:B629"/>
    <mergeCell ref="D629:E629"/>
    <mergeCell ref="A630:B630"/>
    <mergeCell ref="D630:E630"/>
    <mergeCell ref="A625:B625"/>
    <mergeCell ref="D625:E625"/>
    <mergeCell ref="A626:B626"/>
    <mergeCell ref="D626:E626"/>
    <mergeCell ref="A627:B627"/>
    <mergeCell ref="D627:E627"/>
    <mergeCell ref="A622:B622"/>
    <mergeCell ref="D622:E622"/>
    <mergeCell ref="A623:B623"/>
    <mergeCell ref="D623:E623"/>
    <mergeCell ref="A624:B624"/>
    <mergeCell ref="D624:E624"/>
    <mergeCell ref="A619:B619"/>
    <mergeCell ref="D619:E619"/>
    <mergeCell ref="A620:B620"/>
    <mergeCell ref="D620:E620"/>
    <mergeCell ref="A621:B621"/>
    <mergeCell ref="D621:E621"/>
    <mergeCell ref="A616:B616"/>
    <mergeCell ref="D616:E616"/>
    <mergeCell ref="A617:B617"/>
    <mergeCell ref="D617:E617"/>
    <mergeCell ref="A618:B618"/>
    <mergeCell ref="D618:E618"/>
    <mergeCell ref="A613:B613"/>
    <mergeCell ref="D613:E613"/>
    <mergeCell ref="A614:B614"/>
    <mergeCell ref="D614:E614"/>
    <mergeCell ref="A615:B615"/>
    <mergeCell ref="D615:E615"/>
    <mergeCell ref="A610:B610"/>
    <mergeCell ref="D610:E610"/>
    <mergeCell ref="A611:B611"/>
    <mergeCell ref="D611:E611"/>
    <mergeCell ref="A612:B612"/>
    <mergeCell ref="D612:E612"/>
    <mergeCell ref="A607:B607"/>
    <mergeCell ref="D607:E607"/>
    <mergeCell ref="A608:B608"/>
    <mergeCell ref="D608:E608"/>
    <mergeCell ref="A609:B609"/>
    <mergeCell ref="D609:E609"/>
    <mergeCell ref="A604:B604"/>
    <mergeCell ref="D604:E604"/>
    <mergeCell ref="A605:B605"/>
    <mergeCell ref="D605:E605"/>
    <mergeCell ref="A606:B606"/>
    <mergeCell ref="D606:E606"/>
    <mergeCell ref="A601:B601"/>
    <mergeCell ref="D601:E601"/>
    <mergeCell ref="A602:B602"/>
    <mergeCell ref="D602:E602"/>
    <mergeCell ref="A603:B603"/>
    <mergeCell ref="D603:E603"/>
    <mergeCell ref="A598:B598"/>
    <mergeCell ref="D598:E598"/>
    <mergeCell ref="A599:B599"/>
    <mergeCell ref="D599:E599"/>
    <mergeCell ref="A600:B600"/>
    <mergeCell ref="D600:E600"/>
    <mergeCell ref="A595:B595"/>
    <mergeCell ref="D595:E595"/>
    <mergeCell ref="A596:B596"/>
    <mergeCell ref="D596:E596"/>
    <mergeCell ref="A597:B597"/>
    <mergeCell ref="D597:E597"/>
    <mergeCell ref="A592:B592"/>
    <mergeCell ref="D592:E592"/>
    <mergeCell ref="A593:B593"/>
    <mergeCell ref="D593:E593"/>
    <mergeCell ref="A594:B594"/>
    <mergeCell ref="D594:E594"/>
    <mergeCell ref="A589:B589"/>
    <mergeCell ref="D589:E589"/>
    <mergeCell ref="A590:B590"/>
    <mergeCell ref="D590:E590"/>
    <mergeCell ref="A591:B591"/>
    <mergeCell ref="D591:E591"/>
    <mergeCell ref="A586:B586"/>
    <mergeCell ref="D586:E586"/>
    <mergeCell ref="A587:B587"/>
    <mergeCell ref="D587:E587"/>
    <mergeCell ref="A588:B588"/>
    <mergeCell ref="D588:E588"/>
    <mergeCell ref="A583:B583"/>
    <mergeCell ref="D583:E583"/>
    <mergeCell ref="A584:B584"/>
    <mergeCell ref="D584:E584"/>
    <mergeCell ref="A585:B585"/>
    <mergeCell ref="D585:E585"/>
    <mergeCell ref="A580:B580"/>
    <mergeCell ref="D580:E580"/>
    <mergeCell ref="A581:B581"/>
    <mergeCell ref="D581:E581"/>
    <mergeCell ref="A582:B582"/>
    <mergeCell ref="D582:E582"/>
    <mergeCell ref="A577:B577"/>
    <mergeCell ref="D577:E577"/>
    <mergeCell ref="A578:B578"/>
    <mergeCell ref="D578:E578"/>
    <mergeCell ref="A579:B579"/>
    <mergeCell ref="D579:E579"/>
    <mergeCell ref="A574:B574"/>
    <mergeCell ref="D574:E574"/>
    <mergeCell ref="A575:B575"/>
    <mergeCell ref="D575:E575"/>
    <mergeCell ref="A576:B576"/>
    <mergeCell ref="D576:E576"/>
    <mergeCell ref="A571:B571"/>
    <mergeCell ref="D571:E571"/>
    <mergeCell ref="A572:B572"/>
    <mergeCell ref="D572:E572"/>
    <mergeCell ref="A573:B573"/>
    <mergeCell ref="D573:E573"/>
    <mergeCell ref="A568:B568"/>
    <mergeCell ref="D568:E568"/>
    <mergeCell ref="A569:B569"/>
    <mergeCell ref="D569:E569"/>
    <mergeCell ref="A570:B570"/>
    <mergeCell ref="D570:E570"/>
    <mergeCell ref="A565:B565"/>
    <mergeCell ref="D565:E565"/>
    <mergeCell ref="A566:B566"/>
    <mergeCell ref="D566:E566"/>
    <mergeCell ref="A567:B567"/>
    <mergeCell ref="D567:E567"/>
    <mergeCell ref="A562:B562"/>
    <mergeCell ref="D562:E562"/>
    <mergeCell ref="A563:B563"/>
    <mergeCell ref="D563:E563"/>
    <mergeCell ref="A564:B564"/>
    <mergeCell ref="D564:E564"/>
    <mergeCell ref="A559:B559"/>
    <mergeCell ref="D559:E559"/>
    <mergeCell ref="A560:B560"/>
    <mergeCell ref="D560:E560"/>
    <mergeCell ref="A561:B561"/>
    <mergeCell ref="D561:E561"/>
    <mergeCell ref="A556:B556"/>
    <mergeCell ref="D556:E556"/>
    <mergeCell ref="A557:B557"/>
    <mergeCell ref="D557:E557"/>
    <mergeCell ref="A558:B558"/>
    <mergeCell ref="D558:E558"/>
    <mergeCell ref="A553:B553"/>
    <mergeCell ref="D553:E553"/>
    <mergeCell ref="A554:B554"/>
    <mergeCell ref="D554:E554"/>
    <mergeCell ref="A555:B555"/>
    <mergeCell ref="D555:E555"/>
    <mergeCell ref="A550:B550"/>
    <mergeCell ref="D550:E550"/>
    <mergeCell ref="A551:B551"/>
    <mergeCell ref="D551:E551"/>
    <mergeCell ref="A552:B552"/>
    <mergeCell ref="D552:E552"/>
    <mergeCell ref="A547:B547"/>
    <mergeCell ref="D547:E547"/>
    <mergeCell ref="A548:B548"/>
    <mergeCell ref="D548:E548"/>
    <mergeCell ref="A549:B549"/>
    <mergeCell ref="D549:E549"/>
    <mergeCell ref="A544:B544"/>
    <mergeCell ref="D544:E544"/>
    <mergeCell ref="A545:B545"/>
    <mergeCell ref="D545:E545"/>
    <mergeCell ref="A546:B546"/>
    <mergeCell ref="D546:E546"/>
    <mergeCell ref="A541:B541"/>
    <mergeCell ref="D541:E541"/>
    <mergeCell ref="A542:B542"/>
    <mergeCell ref="D542:E542"/>
    <mergeCell ref="A543:B543"/>
    <mergeCell ref="D543:E543"/>
    <mergeCell ref="A538:B538"/>
    <mergeCell ref="D538:E538"/>
    <mergeCell ref="A539:B539"/>
    <mergeCell ref="D539:E539"/>
    <mergeCell ref="A540:B540"/>
    <mergeCell ref="D540:E540"/>
    <mergeCell ref="A535:B535"/>
    <mergeCell ref="D535:E535"/>
    <mergeCell ref="A536:B536"/>
    <mergeCell ref="D536:E536"/>
    <mergeCell ref="A537:B537"/>
    <mergeCell ref="D537:E537"/>
    <mergeCell ref="A532:B532"/>
    <mergeCell ref="D532:E532"/>
    <mergeCell ref="A533:B533"/>
    <mergeCell ref="D533:E533"/>
    <mergeCell ref="A534:B534"/>
    <mergeCell ref="D534:E534"/>
    <mergeCell ref="A529:B529"/>
    <mergeCell ref="D529:E529"/>
    <mergeCell ref="A530:B530"/>
    <mergeCell ref="D530:E530"/>
    <mergeCell ref="A531:B531"/>
    <mergeCell ref="D531:E531"/>
    <mergeCell ref="A526:B526"/>
    <mergeCell ref="D526:E526"/>
    <mergeCell ref="A527:B527"/>
    <mergeCell ref="D527:E527"/>
    <mergeCell ref="A528:B528"/>
    <mergeCell ref="D528:E528"/>
    <mergeCell ref="A523:B523"/>
    <mergeCell ref="D523:E523"/>
    <mergeCell ref="A524:B524"/>
    <mergeCell ref="D524:E524"/>
    <mergeCell ref="A525:B525"/>
    <mergeCell ref="D525:E525"/>
    <mergeCell ref="A520:B520"/>
    <mergeCell ref="D520:E520"/>
    <mergeCell ref="A521:B521"/>
    <mergeCell ref="D521:E521"/>
    <mergeCell ref="A522:B522"/>
    <mergeCell ref="D522:E522"/>
    <mergeCell ref="A517:B517"/>
    <mergeCell ref="D517:E517"/>
    <mergeCell ref="A518:B518"/>
    <mergeCell ref="D518:E518"/>
    <mergeCell ref="A519:B519"/>
    <mergeCell ref="D519:E519"/>
    <mergeCell ref="A514:B514"/>
    <mergeCell ref="D514:E514"/>
    <mergeCell ref="A515:B515"/>
    <mergeCell ref="D515:E515"/>
    <mergeCell ref="A516:B516"/>
    <mergeCell ref="D516:E516"/>
    <mergeCell ref="A511:B511"/>
    <mergeCell ref="D511:E511"/>
    <mergeCell ref="A512:B512"/>
    <mergeCell ref="D512:E512"/>
    <mergeCell ref="A513:B513"/>
    <mergeCell ref="D513:E513"/>
    <mergeCell ref="A508:B508"/>
    <mergeCell ref="D508:E508"/>
    <mergeCell ref="A509:B509"/>
    <mergeCell ref="D509:E509"/>
    <mergeCell ref="A510:B510"/>
    <mergeCell ref="D510:E510"/>
    <mergeCell ref="A505:B505"/>
    <mergeCell ref="D505:E505"/>
    <mergeCell ref="A506:B506"/>
    <mergeCell ref="D506:E506"/>
    <mergeCell ref="A507:B507"/>
    <mergeCell ref="D507:E507"/>
    <mergeCell ref="A502:B502"/>
    <mergeCell ref="D502:E502"/>
    <mergeCell ref="A503:B503"/>
    <mergeCell ref="D503:E503"/>
    <mergeCell ref="A504:B504"/>
    <mergeCell ref="D504:E504"/>
    <mergeCell ref="A499:B499"/>
    <mergeCell ref="D499:E499"/>
    <mergeCell ref="A500:B500"/>
    <mergeCell ref="D500:E500"/>
    <mergeCell ref="A501:B501"/>
    <mergeCell ref="D501:E501"/>
    <mergeCell ref="A496:B496"/>
    <mergeCell ref="D496:E496"/>
    <mergeCell ref="A497:B497"/>
    <mergeCell ref="D497:E497"/>
    <mergeCell ref="A498:B498"/>
    <mergeCell ref="D498:E498"/>
    <mergeCell ref="A493:B493"/>
    <mergeCell ref="D493:E493"/>
    <mergeCell ref="A494:B494"/>
    <mergeCell ref="D494:E494"/>
    <mergeCell ref="A495:B495"/>
    <mergeCell ref="D495:E495"/>
    <mergeCell ref="A490:B490"/>
    <mergeCell ref="D490:E490"/>
    <mergeCell ref="A491:B491"/>
    <mergeCell ref="D491:E491"/>
    <mergeCell ref="A492:B492"/>
    <mergeCell ref="D492:E492"/>
    <mergeCell ref="A487:B487"/>
    <mergeCell ref="D487:E487"/>
    <mergeCell ref="A488:B488"/>
    <mergeCell ref="D488:E488"/>
    <mergeCell ref="A489:B489"/>
    <mergeCell ref="D489:E489"/>
    <mergeCell ref="A484:B484"/>
    <mergeCell ref="D484:E484"/>
    <mergeCell ref="A485:B485"/>
    <mergeCell ref="D485:E485"/>
    <mergeCell ref="A486:B486"/>
    <mergeCell ref="D486:E486"/>
    <mergeCell ref="A481:B481"/>
    <mergeCell ref="D481:E481"/>
    <mergeCell ref="A482:B482"/>
    <mergeCell ref="D482:E482"/>
    <mergeCell ref="A483:B483"/>
    <mergeCell ref="D483:E483"/>
    <mergeCell ref="A478:B478"/>
    <mergeCell ref="D478:E478"/>
    <mergeCell ref="A479:B479"/>
    <mergeCell ref="D479:E479"/>
    <mergeCell ref="A480:B480"/>
    <mergeCell ref="D480:E480"/>
    <mergeCell ref="A475:B475"/>
    <mergeCell ref="D475:E475"/>
    <mergeCell ref="A476:B476"/>
    <mergeCell ref="D476:E476"/>
    <mergeCell ref="A477:B477"/>
    <mergeCell ref="D477:E477"/>
    <mergeCell ref="A472:B472"/>
    <mergeCell ref="D472:E472"/>
    <mergeCell ref="A473:B473"/>
    <mergeCell ref="D473:E473"/>
    <mergeCell ref="A474:B474"/>
    <mergeCell ref="D474:E474"/>
    <mergeCell ref="A469:B469"/>
    <mergeCell ref="D469:E469"/>
    <mergeCell ref="A470:B470"/>
    <mergeCell ref="D470:E470"/>
    <mergeCell ref="A471:B471"/>
    <mergeCell ref="D471:E471"/>
    <mergeCell ref="A466:B466"/>
    <mergeCell ref="D466:E466"/>
    <mergeCell ref="A467:B467"/>
    <mergeCell ref="D467:E467"/>
    <mergeCell ref="A468:B468"/>
    <mergeCell ref="D468:E468"/>
    <mergeCell ref="A463:B463"/>
    <mergeCell ref="D463:E463"/>
    <mergeCell ref="A464:B464"/>
    <mergeCell ref="D464:E464"/>
    <mergeCell ref="A465:B465"/>
    <mergeCell ref="D465:E465"/>
    <mergeCell ref="A460:B460"/>
    <mergeCell ref="D460:E460"/>
    <mergeCell ref="A461:B461"/>
    <mergeCell ref="D461:E461"/>
    <mergeCell ref="A462:B462"/>
    <mergeCell ref="D462:E462"/>
    <mergeCell ref="A457:B457"/>
    <mergeCell ref="D457:E457"/>
    <mergeCell ref="A458:B458"/>
    <mergeCell ref="D458:E458"/>
    <mergeCell ref="A459:B459"/>
    <mergeCell ref="D459:E459"/>
    <mergeCell ref="A454:B454"/>
    <mergeCell ref="D454:E454"/>
    <mergeCell ref="A455:B455"/>
    <mergeCell ref="D455:E455"/>
    <mergeCell ref="A456:B456"/>
    <mergeCell ref="D456:E456"/>
    <mergeCell ref="A451:B451"/>
    <mergeCell ref="D451:E451"/>
    <mergeCell ref="A452:B452"/>
    <mergeCell ref="D452:E452"/>
    <mergeCell ref="A453:B453"/>
    <mergeCell ref="D453:E453"/>
    <mergeCell ref="A448:B448"/>
    <mergeCell ref="D448:E448"/>
    <mergeCell ref="A449:B449"/>
    <mergeCell ref="D449:E449"/>
    <mergeCell ref="A450:B450"/>
    <mergeCell ref="D450:E450"/>
    <mergeCell ref="A445:B445"/>
    <mergeCell ref="D445:E445"/>
    <mergeCell ref="A446:B446"/>
    <mergeCell ref="D446:E446"/>
    <mergeCell ref="A447:B447"/>
    <mergeCell ref="D447:E447"/>
    <mergeCell ref="A442:B442"/>
    <mergeCell ref="D442:E442"/>
    <mergeCell ref="A443:B443"/>
    <mergeCell ref="D443:E443"/>
    <mergeCell ref="A444:B444"/>
    <mergeCell ref="D444:E444"/>
    <mergeCell ref="A439:B439"/>
    <mergeCell ref="D439:E439"/>
    <mergeCell ref="A440:B440"/>
    <mergeCell ref="D440:E440"/>
    <mergeCell ref="A441:B441"/>
    <mergeCell ref="D441:E441"/>
    <mergeCell ref="A436:B436"/>
    <mergeCell ref="D436:E436"/>
    <mergeCell ref="A437:B437"/>
    <mergeCell ref="D437:E437"/>
    <mergeCell ref="A438:B438"/>
    <mergeCell ref="D438:E438"/>
    <mergeCell ref="A433:B433"/>
    <mergeCell ref="D433:E433"/>
    <mergeCell ref="A434:B434"/>
    <mergeCell ref="D434:E434"/>
    <mergeCell ref="A435:B435"/>
    <mergeCell ref="D435:E435"/>
    <mergeCell ref="A430:B430"/>
    <mergeCell ref="D430:E430"/>
    <mergeCell ref="A431:B431"/>
    <mergeCell ref="D431:E431"/>
    <mergeCell ref="A432:B432"/>
    <mergeCell ref="D432:E432"/>
    <mergeCell ref="A427:B427"/>
    <mergeCell ref="D427:E427"/>
    <mergeCell ref="A428:B428"/>
    <mergeCell ref="D428:E428"/>
    <mergeCell ref="A429:B429"/>
    <mergeCell ref="D429:E429"/>
    <mergeCell ref="A424:B424"/>
    <mergeCell ref="D424:E424"/>
    <mergeCell ref="A425:B425"/>
    <mergeCell ref="D425:E425"/>
    <mergeCell ref="A426:B426"/>
    <mergeCell ref="D426:E426"/>
    <mergeCell ref="A421:B421"/>
    <mergeCell ref="D421:E421"/>
    <mergeCell ref="A422:B422"/>
    <mergeCell ref="D422:E422"/>
    <mergeCell ref="A423:B423"/>
    <mergeCell ref="D423:E423"/>
    <mergeCell ref="A418:B418"/>
    <mergeCell ref="D418:E418"/>
    <mergeCell ref="A419:B419"/>
    <mergeCell ref="D419:E419"/>
    <mergeCell ref="A420:B420"/>
    <mergeCell ref="D420:E420"/>
    <mergeCell ref="A415:B415"/>
    <mergeCell ref="D415:E415"/>
    <mergeCell ref="A416:B416"/>
    <mergeCell ref="D416:E416"/>
    <mergeCell ref="A417:B417"/>
    <mergeCell ref="D417:E417"/>
    <mergeCell ref="A412:B412"/>
    <mergeCell ref="D412:E412"/>
    <mergeCell ref="A413:B413"/>
    <mergeCell ref="D413:E413"/>
    <mergeCell ref="A414:B414"/>
    <mergeCell ref="D414:E414"/>
    <mergeCell ref="A409:B409"/>
    <mergeCell ref="D409:E409"/>
    <mergeCell ref="A410:B410"/>
    <mergeCell ref="D410:E410"/>
    <mergeCell ref="A411:B411"/>
    <mergeCell ref="D411:E411"/>
    <mergeCell ref="A406:B406"/>
    <mergeCell ref="D406:E406"/>
    <mergeCell ref="A407:B407"/>
    <mergeCell ref="D407:E407"/>
    <mergeCell ref="A408:B408"/>
    <mergeCell ref="D408:E408"/>
    <mergeCell ref="A403:B403"/>
    <mergeCell ref="D403:E403"/>
    <mergeCell ref="A404:B404"/>
    <mergeCell ref="D404:E404"/>
    <mergeCell ref="A405:B405"/>
    <mergeCell ref="D405:E405"/>
    <mergeCell ref="A400:B400"/>
    <mergeCell ref="D400:E400"/>
    <mergeCell ref="A401:B401"/>
    <mergeCell ref="D401:E401"/>
    <mergeCell ref="A402:B402"/>
    <mergeCell ref="D402:E402"/>
    <mergeCell ref="A397:B397"/>
    <mergeCell ref="D397:E397"/>
    <mergeCell ref="A398:B398"/>
    <mergeCell ref="D398:E398"/>
    <mergeCell ref="A399:B399"/>
    <mergeCell ref="D399:E399"/>
    <mergeCell ref="A394:B394"/>
    <mergeCell ref="D394:E394"/>
    <mergeCell ref="A395:B395"/>
    <mergeCell ref="D395:E395"/>
    <mergeCell ref="A396:B396"/>
    <mergeCell ref="D396:E396"/>
    <mergeCell ref="A391:B391"/>
    <mergeCell ref="D391:E391"/>
    <mergeCell ref="A392:B392"/>
    <mergeCell ref="D392:E392"/>
    <mergeCell ref="A393:B393"/>
    <mergeCell ref="D393:E393"/>
    <mergeCell ref="A388:B388"/>
    <mergeCell ref="D388:E388"/>
    <mergeCell ref="A389:B389"/>
    <mergeCell ref="D389:E389"/>
    <mergeCell ref="A390:B390"/>
    <mergeCell ref="D390:E390"/>
    <mergeCell ref="A385:B385"/>
    <mergeCell ref="D385:E385"/>
    <mergeCell ref="A386:B386"/>
    <mergeCell ref="D386:E386"/>
    <mergeCell ref="A387:B387"/>
    <mergeCell ref="D387:E387"/>
    <mergeCell ref="A382:B382"/>
    <mergeCell ref="D382:E382"/>
    <mergeCell ref="A383:B383"/>
    <mergeCell ref="D383:E383"/>
    <mergeCell ref="A384:B384"/>
    <mergeCell ref="D384:E384"/>
    <mergeCell ref="A379:B379"/>
    <mergeCell ref="D379:E379"/>
    <mergeCell ref="A380:B380"/>
    <mergeCell ref="D380:E380"/>
    <mergeCell ref="A381:B381"/>
    <mergeCell ref="D381:E381"/>
    <mergeCell ref="A376:B376"/>
    <mergeCell ref="D376:E376"/>
    <mergeCell ref="A377:B377"/>
    <mergeCell ref="D377:E377"/>
    <mergeCell ref="A378:B378"/>
    <mergeCell ref="D378:E378"/>
    <mergeCell ref="A373:B373"/>
    <mergeCell ref="D373:E373"/>
    <mergeCell ref="A374:B374"/>
    <mergeCell ref="D374:E374"/>
    <mergeCell ref="A375:B375"/>
    <mergeCell ref="D375:E375"/>
    <mergeCell ref="A370:B370"/>
    <mergeCell ref="D370:E370"/>
    <mergeCell ref="A371:B371"/>
    <mergeCell ref="D371:E371"/>
    <mergeCell ref="A372:B372"/>
    <mergeCell ref="D372:E372"/>
    <mergeCell ref="A367:B367"/>
    <mergeCell ref="D367:E367"/>
    <mergeCell ref="A368:B368"/>
    <mergeCell ref="D368:E368"/>
    <mergeCell ref="A369:B369"/>
    <mergeCell ref="D369:E369"/>
    <mergeCell ref="A364:B364"/>
    <mergeCell ref="D364:E364"/>
    <mergeCell ref="A365:B365"/>
    <mergeCell ref="D365:E365"/>
    <mergeCell ref="A366:B366"/>
    <mergeCell ref="D366:E366"/>
    <mergeCell ref="A361:B361"/>
    <mergeCell ref="D361:E361"/>
    <mergeCell ref="A362:B362"/>
    <mergeCell ref="D362:E362"/>
    <mergeCell ref="A363:B363"/>
    <mergeCell ref="D363:E363"/>
    <mergeCell ref="A358:B358"/>
    <mergeCell ref="D358:E358"/>
    <mergeCell ref="A359:B359"/>
    <mergeCell ref="D359:E359"/>
    <mergeCell ref="A360:B360"/>
    <mergeCell ref="D360:E360"/>
    <mergeCell ref="A355:B355"/>
    <mergeCell ref="D355:E355"/>
    <mergeCell ref="A356:B356"/>
    <mergeCell ref="D356:E356"/>
    <mergeCell ref="A357:B357"/>
    <mergeCell ref="D357:E357"/>
    <mergeCell ref="A352:B352"/>
    <mergeCell ref="D352:E352"/>
    <mergeCell ref="A353:B353"/>
    <mergeCell ref="D353:E353"/>
    <mergeCell ref="A354:B354"/>
    <mergeCell ref="D354:E354"/>
    <mergeCell ref="A349:B349"/>
    <mergeCell ref="D349:E349"/>
    <mergeCell ref="A350:B350"/>
    <mergeCell ref="D350:E350"/>
    <mergeCell ref="A351:B351"/>
    <mergeCell ref="D351:E351"/>
    <mergeCell ref="A346:B346"/>
    <mergeCell ref="D346:E346"/>
    <mergeCell ref="A347:B347"/>
    <mergeCell ref="D347:E347"/>
    <mergeCell ref="A348:B348"/>
    <mergeCell ref="D348:E348"/>
    <mergeCell ref="A343:B343"/>
    <mergeCell ref="D343:E343"/>
    <mergeCell ref="A344:B344"/>
    <mergeCell ref="D344:E344"/>
    <mergeCell ref="A345:B345"/>
    <mergeCell ref="D345:E345"/>
    <mergeCell ref="A340:B340"/>
    <mergeCell ref="D340:E340"/>
    <mergeCell ref="A341:B341"/>
    <mergeCell ref="D341:E341"/>
    <mergeCell ref="A342:B342"/>
    <mergeCell ref="D342:E342"/>
    <mergeCell ref="A337:B337"/>
    <mergeCell ref="D337:E337"/>
    <mergeCell ref="A338:B338"/>
    <mergeCell ref="D338:E338"/>
    <mergeCell ref="A339:B339"/>
    <mergeCell ref="D339:E339"/>
    <mergeCell ref="A334:B334"/>
    <mergeCell ref="D334:E334"/>
    <mergeCell ref="A335:B335"/>
    <mergeCell ref="D335:E335"/>
    <mergeCell ref="A336:B336"/>
    <mergeCell ref="D336:E336"/>
    <mergeCell ref="A331:B331"/>
    <mergeCell ref="D331:E331"/>
    <mergeCell ref="A332:B332"/>
    <mergeCell ref="D332:E332"/>
    <mergeCell ref="A333:B333"/>
    <mergeCell ref="D333:E333"/>
    <mergeCell ref="A328:B328"/>
    <mergeCell ref="D328:E328"/>
    <mergeCell ref="A329:B329"/>
    <mergeCell ref="D329:E329"/>
    <mergeCell ref="A330:B330"/>
    <mergeCell ref="D330:E330"/>
    <mergeCell ref="A325:B325"/>
    <mergeCell ref="D325:E325"/>
    <mergeCell ref="A326:B326"/>
    <mergeCell ref="D326:E326"/>
    <mergeCell ref="A327:B327"/>
    <mergeCell ref="D327:E327"/>
    <mergeCell ref="A322:B322"/>
    <mergeCell ref="D322:E322"/>
    <mergeCell ref="A323:B323"/>
    <mergeCell ref="D323:E323"/>
    <mergeCell ref="A324:B324"/>
    <mergeCell ref="D324:E324"/>
    <mergeCell ref="A319:B319"/>
    <mergeCell ref="D319:E319"/>
    <mergeCell ref="A320:B320"/>
    <mergeCell ref="D320:E320"/>
    <mergeCell ref="A321:B321"/>
    <mergeCell ref="D321:E321"/>
    <mergeCell ref="A316:B316"/>
    <mergeCell ref="D316:E316"/>
    <mergeCell ref="A317:B317"/>
    <mergeCell ref="D317:E317"/>
    <mergeCell ref="A318:B318"/>
    <mergeCell ref="D318:E318"/>
    <mergeCell ref="A313:B313"/>
    <mergeCell ref="D313:E313"/>
    <mergeCell ref="A314:B314"/>
    <mergeCell ref="D314:E314"/>
    <mergeCell ref="A315:B315"/>
    <mergeCell ref="D315:E315"/>
    <mergeCell ref="A310:B310"/>
    <mergeCell ref="D310:E310"/>
    <mergeCell ref="A311:B311"/>
    <mergeCell ref="D311:E311"/>
    <mergeCell ref="A312:B312"/>
    <mergeCell ref="D312:E312"/>
    <mergeCell ref="A307:B307"/>
    <mergeCell ref="D307:E307"/>
    <mergeCell ref="A308:B308"/>
    <mergeCell ref="D308:E308"/>
    <mergeCell ref="A309:B309"/>
    <mergeCell ref="D309:E309"/>
    <mergeCell ref="A304:B304"/>
    <mergeCell ref="D304:E304"/>
    <mergeCell ref="A305:B305"/>
    <mergeCell ref="D305:E305"/>
    <mergeCell ref="A306:B306"/>
    <mergeCell ref="D306:E306"/>
    <mergeCell ref="A301:B301"/>
    <mergeCell ref="D301:E301"/>
    <mergeCell ref="A302:B302"/>
    <mergeCell ref="D302:E302"/>
    <mergeCell ref="A303:B303"/>
    <mergeCell ref="D303:E303"/>
    <mergeCell ref="A298:B298"/>
    <mergeCell ref="D298:E298"/>
    <mergeCell ref="A299:B299"/>
    <mergeCell ref="D299:E299"/>
    <mergeCell ref="A300:B300"/>
    <mergeCell ref="D300:E300"/>
    <mergeCell ref="A295:B295"/>
    <mergeCell ref="D295:E295"/>
    <mergeCell ref="A296:B296"/>
    <mergeCell ref="D296:E296"/>
    <mergeCell ref="A297:B297"/>
    <mergeCell ref="D297:E297"/>
    <mergeCell ref="A292:B292"/>
    <mergeCell ref="D292:E292"/>
    <mergeCell ref="A293:B293"/>
    <mergeCell ref="D293:E293"/>
    <mergeCell ref="A294:B294"/>
    <mergeCell ref="D294:E294"/>
    <mergeCell ref="A289:B289"/>
    <mergeCell ref="D289:E289"/>
    <mergeCell ref="A290:B290"/>
    <mergeCell ref="D290:E290"/>
    <mergeCell ref="A291:B291"/>
    <mergeCell ref="D291:E291"/>
    <mergeCell ref="A286:B286"/>
    <mergeCell ref="D286:E286"/>
    <mergeCell ref="A287:B287"/>
    <mergeCell ref="D287:E287"/>
    <mergeCell ref="A288:B288"/>
    <mergeCell ref="D288:E288"/>
    <mergeCell ref="A283:B283"/>
    <mergeCell ref="D283:E283"/>
    <mergeCell ref="A284:B284"/>
    <mergeCell ref="D284:E284"/>
    <mergeCell ref="A285:B285"/>
    <mergeCell ref="D285:E285"/>
    <mergeCell ref="A280:B280"/>
    <mergeCell ref="D280:E280"/>
    <mergeCell ref="A281:B281"/>
    <mergeCell ref="D281:E281"/>
    <mergeCell ref="A282:B282"/>
    <mergeCell ref="D282:E282"/>
    <mergeCell ref="A277:B277"/>
    <mergeCell ref="D277:E277"/>
    <mergeCell ref="A278:B278"/>
    <mergeCell ref="D278:E278"/>
    <mergeCell ref="A279:B279"/>
    <mergeCell ref="D279:E279"/>
    <mergeCell ref="A274:B274"/>
    <mergeCell ref="D274:E274"/>
    <mergeCell ref="A275:B275"/>
    <mergeCell ref="D275:E275"/>
    <mergeCell ref="A276:B276"/>
    <mergeCell ref="D276:E276"/>
    <mergeCell ref="A271:B271"/>
    <mergeCell ref="D271:E271"/>
    <mergeCell ref="A272:B272"/>
    <mergeCell ref="D272:E272"/>
    <mergeCell ref="A273:B273"/>
    <mergeCell ref="D273:E273"/>
    <mergeCell ref="A268:B268"/>
    <mergeCell ref="D268:E268"/>
    <mergeCell ref="A269:B269"/>
    <mergeCell ref="D269:E269"/>
    <mergeCell ref="A270:B270"/>
    <mergeCell ref="D270:E270"/>
    <mergeCell ref="A265:B265"/>
    <mergeCell ref="D265:E265"/>
    <mergeCell ref="A266:B266"/>
    <mergeCell ref="D266:E266"/>
    <mergeCell ref="A267:B267"/>
    <mergeCell ref="D267:E267"/>
    <mergeCell ref="A262:B262"/>
    <mergeCell ref="D262:E262"/>
    <mergeCell ref="A263:B263"/>
    <mergeCell ref="D263:E263"/>
    <mergeCell ref="A264:B264"/>
    <mergeCell ref="D264:E264"/>
    <mergeCell ref="A259:B259"/>
    <mergeCell ref="D259:E259"/>
    <mergeCell ref="A260:B260"/>
    <mergeCell ref="D260:E260"/>
    <mergeCell ref="A261:B261"/>
    <mergeCell ref="D261:E261"/>
    <mergeCell ref="A256:B256"/>
    <mergeCell ref="D256:E256"/>
    <mergeCell ref="A257:B257"/>
    <mergeCell ref="D257:E257"/>
    <mergeCell ref="A258:B258"/>
    <mergeCell ref="D258:E258"/>
    <mergeCell ref="A253:B253"/>
    <mergeCell ref="D253:E253"/>
    <mergeCell ref="A254:B254"/>
    <mergeCell ref="D254:E254"/>
    <mergeCell ref="A255:B255"/>
    <mergeCell ref="D255:E255"/>
    <mergeCell ref="A250:B250"/>
    <mergeCell ref="D250:E250"/>
    <mergeCell ref="A251:B251"/>
    <mergeCell ref="D251:E251"/>
    <mergeCell ref="A252:B252"/>
    <mergeCell ref="D252:E252"/>
    <mergeCell ref="A247:B247"/>
    <mergeCell ref="D247:E247"/>
    <mergeCell ref="A248:B248"/>
    <mergeCell ref="D248:E248"/>
    <mergeCell ref="A249:B249"/>
    <mergeCell ref="D249:E249"/>
    <mergeCell ref="A244:B244"/>
    <mergeCell ref="D244:E244"/>
    <mergeCell ref="A245:B245"/>
    <mergeCell ref="D245:E245"/>
    <mergeCell ref="A246:B246"/>
    <mergeCell ref="D246:E246"/>
    <mergeCell ref="A241:B241"/>
    <mergeCell ref="D241:E241"/>
    <mergeCell ref="A242:B242"/>
    <mergeCell ref="D242:E242"/>
    <mergeCell ref="A243:B243"/>
    <mergeCell ref="D243:E243"/>
    <mergeCell ref="A238:B238"/>
    <mergeCell ref="D238:E238"/>
    <mergeCell ref="A239:B239"/>
    <mergeCell ref="D239:E239"/>
    <mergeCell ref="A240:B240"/>
    <mergeCell ref="D240:E240"/>
    <mergeCell ref="A235:B235"/>
    <mergeCell ref="D235:E235"/>
    <mergeCell ref="A236:B236"/>
    <mergeCell ref="D236:E236"/>
    <mergeCell ref="A237:B237"/>
    <mergeCell ref="D237:E237"/>
    <mergeCell ref="A232:B232"/>
    <mergeCell ref="D232:E232"/>
    <mergeCell ref="A233:B233"/>
    <mergeCell ref="D233:E233"/>
    <mergeCell ref="A234:B234"/>
    <mergeCell ref="D234:E234"/>
    <mergeCell ref="A229:B229"/>
    <mergeCell ref="D229:E229"/>
    <mergeCell ref="A230:B230"/>
    <mergeCell ref="D230:E230"/>
    <mergeCell ref="A231:B231"/>
    <mergeCell ref="D231:E231"/>
    <mergeCell ref="A226:B226"/>
    <mergeCell ref="D226:E226"/>
    <mergeCell ref="A227:B227"/>
    <mergeCell ref="D227:E227"/>
    <mergeCell ref="A228:B228"/>
    <mergeCell ref="D228:E228"/>
    <mergeCell ref="A223:B223"/>
    <mergeCell ref="D223:E223"/>
    <mergeCell ref="A224:B224"/>
    <mergeCell ref="D224:E224"/>
    <mergeCell ref="A225:B225"/>
    <mergeCell ref="D225:E225"/>
    <mergeCell ref="A220:B220"/>
    <mergeCell ref="D220:E220"/>
    <mergeCell ref="A221:B221"/>
    <mergeCell ref="D221:E221"/>
    <mergeCell ref="A222:B222"/>
    <mergeCell ref="D222:E222"/>
    <mergeCell ref="A217:B217"/>
    <mergeCell ref="D217:E217"/>
    <mergeCell ref="A218:B218"/>
    <mergeCell ref="D218:E218"/>
    <mergeCell ref="A219:B219"/>
    <mergeCell ref="D219:E219"/>
    <mergeCell ref="A214:B214"/>
    <mergeCell ref="D214:E214"/>
    <mergeCell ref="A215:B215"/>
    <mergeCell ref="D215:E215"/>
    <mergeCell ref="A216:B216"/>
    <mergeCell ref="D216:E216"/>
    <mergeCell ref="A211:B211"/>
    <mergeCell ref="D211:E211"/>
    <mergeCell ref="A212:B212"/>
    <mergeCell ref="D212:E212"/>
    <mergeCell ref="A213:B213"/>
    <mergeCell ref="D213:E213"/>
    <mergeCell ref="A208:B208"/>
    <mergeCell ref="D208:E208"/>
    <mergeCell ref="A209:B209"/>
    <mergeCell ref="D209:E209"/>
    <mergeCell ref="A210:B210"/>
    <mergeCell ref="D210:E210"/>
    <mergeCell ref="A205:B205"/>
    <mergeCell ref="D205:E205"/>
    <mergeCell ref="A206:B206"/>
    <mergeCell ref="D206:E206"/>
    <mergeCell ref="A207:B207"/>
    <mergeCell ref="D207:E207"/>
    <mergeCell ref="A202:B202"/>
    <mergeCell ref="D202:E202"/>
    <mergeCell ref="A203:B203"/>
    <mergeCell ref="D203:E203"/>
    <mergeCell ref="A204:B204"/>
    <mergeCell ref="D204:E204"/>
    <mergeCell ref="A199:B199"/>
    <mergeCell ref="D199:E199"/>
    <mergeCell ref="A200:B200"/>
    <mergeCell ref="D200:E200"/>
    <mergeCell ref="A201:B201"/>
    <mergeCell ref="D201:E201"/>
    <mergeCell ref="A196:B196"/>
    <mergeCell ref="D196:E196"/>
    <mergeCell ref="A197:B197"/>
    <mergeCell ref="D197:E197"/>
    <mergeCell ref="A198:B198"/>
    <mergeCell ref="D198:E198"/>
    <mergeCell ref="A193:B193"/>
    <mergeCell ref="D193:E193"/>
    <mergeCell ref="A194:B194"/>
    <mergeCell ref="D194:E194"/>
    <mergeCell ref="A195:B195"/>
    <mergeCell ref="D195:E195"/>
    <mergeCell ref="A190:B190"/>
    <mergeCell ref="D190:E190"/>
    <mergeCell ref="A191:B191"/>
    <mergeCell ref="D191:E191"/>
    <mergeCell ref="A192:B192"/>
    <mergeCell ref="D192:E192"/>
    <mergeCell ref="A187:B187"/>
    <mergeCell ref="D187:E187"/>
    <mergeCell ref="A188:B188"/>
    <mergeCell ref="D188:E188"/>
    <mergeCell ref="A189:B189"/>
    <mergeCell ref="D189:E189"/>
    <mergeCell ref="A184:B184"/>
    <mergeCell ref="D184:E184"/>
    <mergeCell ref="A185:B185"/>
    <mergeCell ref="D185:E185"/>
    <mergeCell ref="A186:B186"/>
    <mergeCell ref="D186:E186"/>
    <mergeCell ref="A181:B181"/>
    <mergeCell ref="D181:E181"/>
    <mergeCell ref="A182:B182"/>
    <mergeCell ref="D182:E182"/>
    <mergeCell ref="A183:B183"/>
    <mergeCell ref="D183:E183"/>
    <mergeCell ref="A178:B178"/>
    <mergeCell ref="D178:E178"/>
    <mergeCell ref="A179:B179"/>
    <mergeCell ref="D179:E179"/>
    <mergeCell ref="A180:B180"/>
    <mergeCell ref="D180:E180"/>
    <mergeCell ref="A175:B175"/>
    <mergeCell ref="D175:E175"/>
    <mergeCell ref="A176:B176"/>
    <mergeCell ref="D176:E176"/>
    <mergeCell ref="A177:B177"/>
    <mergeCell ref="D177:E177"/>
    <mergeCell ref="A172:B172"/>
    <mergeCell ref="D172:E172"/>
    <mergeCell ref="A173:B173"/>
    <mergeCell ref="D173:E173"/>
    <mergeCell ref="A174:B174"/>
    <mergeCell ref="D174:E174"/>
    <mergeCell ref="A169:B169"/>
    <mergeCell ref="D169:E169"/>
    <mergeCell ref="A170:B170"/>
    <mergeCell ref="D170:E170"/>
    <mergeCell ref="A171:B171"/>
    <mergeCell ref="D171:E171"/>
    <mergeCell ref="A166:B166"/>
    <mergeCell ref="D166:E166"/>
    <mergeCell ref="A167:B167"/>
    <mergeCell ref="D167:E167"/>
    <mergeCell ref="A168:B168"/>
    <mergeCell ref="D168:E168"/>
    <mergeCell ref="A163:B163"/>
    <mergeCell ref="D163:E163"/>
    <mergeCell ref="A164:B164"/>
    <mergeCell ref="D164:E164"/>
    <mergeCell ref="A165:B165"/>
    <mergeCell ref="D165:E165"/>
    <mergeCell ref="A160:B160"/>
    <mergeCell ref="D160:E160"/>
    <mergeCell ref="A161:B161"/>
    <mergeCell ref="D161:E161"/>
    <mergeCell ref="A162:B162"/>
    <mergeCell ref="D162:E162"/>
    <mergeCell ref="A157:B157"/>
    <mergeCell ref="D157:E157"/>
    <mergeCell ref="A158:B158"/>
    <mergeCell ref="D158:E158"/>
    <mergeCell ref="A159:B159"/>
    <mergeCell ref="D159:E159"/>
    <mergeCell ref="A154:B154"/>
    <mergeCell ref="D154:E154"/>
    <mergeCell ref="A155:B155"/>
    <mergeCell ref="D155:E155"/>
    <mergeCell ref="A156:B156"/>
    <mergeCell ref="D156:E156"/>
    <mergeCell ref="A151:B151"/>
    <mergeCell ref="D151:E151"/>
    <mergeCell ref="A152:B152"/>
    <mergeCell ref="D152:E152"/>
    <mergeCell ref="A153:B153"/>
    <mergeCell ref="D153:E153"/>
    <mergeCell ref="A148:B148"/>
    <mergeCell ref="D148:E148"/>
    <mergeCell ref="A149:B149"/>
    <mergeCell ref="D149:E149"/>
    <mergeCell ref="A150:B150"/>
    <mergeCell ref="D150:E150"/>
    <mergeCell ref="A145:B145"/>
    <mergeCell ref="D145:E145"/>
    <mergeCell ref="A146:B146"/>
    <mergeCell ref="D146:E146"/>
    <mergeCell ref="A147:B147"/>
    <mergeCell ref="D147:E147"/>
    <mergeCell ref="A142:B142"/>
    <mergeCell ref="D142:E142"/>
    <mergeCell ref="A143:B143"/>
    <mergeCell ref="D143:E143"/>
    <mergeCell ref="A144:B144"/>
    <mergeCell ref="D144:E144"/>
    <mergeCell ref="A139:B139"/>
    <mergeCell ref="D139:E139"/>
    <mergeCell ref="A140:B140"/>
    <mergeCell ref="D140:E140"/>
    <mergeCell ref="A141:B141"/>
    <mergeCell ref="D141:E141"/>
    <mergeCell ref="A136:B136"/>
    <mergeCell ref="D136:E136"/>
    <mergeCell ref="A137:B137"/>
    <mergeCell ref="D137:E137"/>
    <mergeCell ref="A138:B138"/>
    <mergeCell ref="D138:E138"/>
    <mergeCell ref="A133:B133"/>
    <mergeCell ref="D133:E133"/>
    <mergeCell ref="A134:B134"/>
    <mergeCell ref="D134:E134"/>
    <mergeCell ref="A135:B135"/>
    <mergeCell ref="D135:E135"/>
    <mergeCell ref="A130:B130"/>
    <mergeCell ref="D130:E130"/>
    <mergeCell ref="A131:B131"/>
    <mergeCell ref="D131:E131"/>
    <mergeCell ref="A132:B132"/>
    <mergeCell ref="D132:E132"/>
    <mergeCell ref="A127:B127"/>
    <mergeCell ref="D127:E127"/>
    <mergeCell ref="A128:B128"/>
    <mergeCell ref="D128:E128"/>
    <mergeCell ref="A129:B129"/>
    <mergeCell ref="D129:E129"/>
    <mergeCell ref="A124:B124"/>
    <mergeCell ref="D124:E124"/>
    <mergeCell ref="A125:B125"/>
    <mergeCell ref="D125:E125"/>
    <mergeCell ref="A126:B126"/>
    <mergeCell ref="D126:E126"/>
    <mergeCell ref="A121:B121"/>
    <mergeCell ref="D121:E121"/>
    <mergeCell ref="A122:B122"/>
    <mergeCell ref="D122:E122"/>
    <mergeCell ref="A123:B123"/>
    <mergeCell ref="D123:E123"/>
    <mergeCell ref="A118:B118"/>
    <mergeCell ref="D118:E118"/>
    <mergeCell ref="A119:B119"/>
    <mergeCell ref="D119:E119"/>
    <mergeCell ref="A120:B120"/>
    <mergeCell ref="D120:E120"/>
    <mergeCell ref="A115:B115"/>
    <mergeCell ref="D115:E115"/>
    <mergeCell ref="A116:B116"/>
    <mergeCell ref="D116:E116"/>
    <mergeCell ref="A117:B117"/>
    <mergeCell ref="D117:E117"/>
    <mergeCell ref="A112:B112"/>
    <mergeCell ref="D112:E112"/>
    <mergeCell ref="A113:B113"/>
    <mergeCell ref="D113:E113"/>
    <mergeCell ref="A114:B114"/>
    <mergeCell ref="D114:E114"/>
    <mergeCell ref="A109:B109"/>
    <mergeCell ref="D109:E109"/>
    <mergeCell ref="A110:B110"/>
    <mergeCell ref="D110:E110"/>
    <mergeCell ref="A111:B111"/>
    <mergeCell ref="D111:E111"/>
    <mergeCell ref="A106:B106"/>
    <mergeCell ref="D106:E106"/>
    <mergeCell ref="A107:B107"/>
    <mergeCell ref="D107:E107"/>
    <mergeCell ref="A108:B108"/>
    <mergeCell ref="D108:E108"/>
    <mergeCell ref="A103:B103"/>
    <mergeCell ref="D103:E103"/>
    <mergeCell ref="A104:B104"/>
    <mergeCell ref="D104:E104"/>
    <mergeCell ref="A105:B105"/>
    <mergeCell ref="D105:E105"/>
    <mergeCell ref="A100:B100"/>
    <mergeCell ref="D100:E100"/>
    <mergeCell ref="A101:B101"/>
    <mergeCell ref="D101:E101"/>
    <mergeCell ref="A102:B102"/>
    <mergeCell ref="D102:E102"/>
    <mergeCell ref="A97:B97"/>
    <mergeCell ref="D97:E97"/>
    <mergeCell ref="A98:B98"/>
    <mergeCell ref="D98:E98"/>
    <mergeCell ref="A99:B99"/>
    <mergeCell ref="D99:E99"/>
    <mergeCell ref="A94:B94"/>
    <mergeCell ref="D94:E94"/>
    <mergeCell ref="A95:B95"/>
    <mergeCell ref="D95:E95"/>
    <mergeCell ref="A96:B96"/>
    <mergeCell ref="D96:E96"/>
    <mergeCell ref="A91:B91"/>
    <mergeCell ref="D91:E91"/>
    <mergeCell ref="A92:B92"/>
    <mergeCell ref="D92:E92"/>
    <mergeCell ref="A93:B93"/>
    <mergeCell ref="D93:E93"/>
    <mergeCell ref="A88:B88"/>
    <mergeCell ref="D88:E88"/>
    <mergeCell ref="A89:B89"/>
    <mergeCell ref="D89:E89"/>
    <mergeCell ref="A90:B90"/>
    <mergeCell ref="D90:E90"/>
    <mergeCell ref="A85:B85"/>
    <mergeCell ref="D85:E85"/>
    <mergeCell ref="A86:B86"/>
    <mergeCell ref="D86:E86"/>
    <mergeCell ref="A87:B87"/>
    <mergeCell ref="D87:E87"/>
    <mergeCell ref="A82:B82"/>
    <mergeCell ref="D82:E82"/>
    <mergeCell ref="A83:B83"/>
    <mergeCell ref="D83:E83"/>
    <mergeCell ref="A84:B84"/>
    <mergeCell ref="D84:E84"/>
    <mergeCell ref="A79:B79"/>
    <mergeCell ref="D79:E79"/>
    <mergeCell ref="A80:B80"/>
    <mergeCell ref="D80:E80"/>
    <mergeCell ref="A81:B81"/>
    <mergeCell ref="D81:E81"/>
    <mergeCell ref="A76:B76"/>
    <mergeCell ref="D76:E76"/>
    <mergeCell ref="A77:B77"/>
    <mergeCell ref="D77:E77"/>
    <mergeCell ref="A78:B78"/>
    <mergeCell ref="D78:E78"/>
    <mergeCell ref="A73:B73"/>
    <mergeCell ref="D73:E73"/>
    <mergeCell ref="A74:B74"/>
    <mergeCell ref="D74:E74"/>
    <mergeCell ref="A75:B75"/>
    <mergeCell ref="D75:E75"/>
    <mergeCell ref="A70:B70"/>
    <mergeCell ref="D70:E70"/>
    <mergeCell ref="A71:B71"/>
    <mergeCell ref="D71:E71"/>
    <mergeCell ref="A72:B72"/>
    <mergeCell ref="D72:E72"/>
    <mergeCell ref="A67:B67"/>
    <mergeCell ref="D67:E67"/>
    <mergeCell ref="A68:B68"/>
    <mergeCell ref="D68:E68"/>
    <mergeCell ref="A69:B69"/>
    <mergeCell ref="D69:E69"/>
    <mergeCell ref="A64:B64"/>
    <mergeCell ref="D64:E64"/>
    <mergeCell ref="A65:B65"/>
    <mergeCell ref="D65:E65"/>
    <mergeCell ref="A66:B66"/>
    <mergeCell ref="D66:E66"/>
    <mergeCell ref="A61:B61"/>
    <mergeCell ref="D61:E61"/>
    <mergeCell ref="A62:B62"/>
    <mergeCell ref="D62:E62"/>
    <mergeCell ref="A63:B63"/>
    <mergeCell ref="D63:E63"/>
    <mergeCell ref="A58:B58"/>
    <mergeCell ref="D58:E58"/>
    <mergeCell ref="A59:B59"/>
    <mergeCell ref="D59:E59"/>
    <mergeCell ref="A60:B60"/>
    <mergeCell ref="D60:E60"/>
    <mergeCell ref="A55:B55"/>
    <mergeCell ref="D55:E55"/>
    <mergeCell ref="A56:B56"/>
    <mergeCell ref="D56:E56"/>
    <mergeCell ref="A57:B57"/>
    <mergeCell ref="D57:E57"/>
    <mergeCell ref="A52:B52"/>
    <mergeCell ref="D52:E52"/>
    <mergeCell ref="A53:B53"/>
    <mergeCell ref="D53:E53"/>
    <mergeCell ref="A54:B54"/>
    <mergeCell ref="D54:E54"/>
    <mergeCell ref="A49:B49"/>
    <mergeCell ref="D49:E49"/>
    <mergeCell ref="A50:B50"/>
    <mergeCell ref="D50:E50"/>
    <mergeCell ref="A51:B51"/>
    <mergeCell ref="D51:E51"/>
    <mergeCell ref="A46:B46"/>
    <mergeCell ref="D46:E46"/>
    <mergeCell ref="A47:B47"/>
    <mergeCell ref="D47:E47"/>
    <mergeCell ref="A48:B48"/>
    <mergeCell ref="D48:E48"/>
    <mergeCell ref="A43:B43"/>
    <mergeCell ref="D43:E43"/>
    <mergeCell ref="A44:B44"/>
    <mergeCell ref="D44:E44"/>
    <mergeCell ref="A45:B45"/>
    <mergeCell ref="D45:E45"/>
    <mergeCell ref="A10:B10"/>
    <mergeCell ref="D10:E10"/>
    <mergeCell ref="A40:B40"/>
    <mergeCell ref="D40:E40"/>
    <mergeCell ref="A41:B41"/>
    <mergeCell ref="D41:E41"/>
    <mergeCell ref="A42:B42"/>
    <mergeCell ref="D42:E42"/>
    <mergeCell ref="A37:B37"/>
    <mergeCell ref="D37:E37"/>
    <mergeCell ref="A38:B38"/>
    <mergeCell ref="D38:E38"/>
    <mergeCell ref="A39:B39"/>
    <mergeCell ref="D39:E39"/>
    <mergeCell ref="A34:B34"/>
    <mergeCell ref="D34:E34"/>
    <mergeCell ref="A35:B35"/>
    <mergeCell ref="D35:E35"/>
    <mergeCell ref="A36:B36"/>
    <mergeCell ref="D36:E36"/>
    <mergeCell ref="A19:B19"/>
    <mergeCell ref="D19:E19"/>
    <mergeCell ref="A31:B31"/>
    <mergeCell ref="D31:E31"/>
    <mergeCell ref="A32:B32"/>
    <mergeCell ref="D32:E32"/>
    <mergeCell ref="A33:B33"/>
    <mergeCell ref="D33:E33"/>
    <mergeCell ref="A28:B28"/>
    <mergeCell ref="D28:E28"/>
    <mergeCell ref="A29:B29"/>
    <mergeCell ref="D29:E29"/>
    <mergeCell ref="A30:B30"/>
    <mergeCell ref="D30:E30"/>
    <mergeCell ref="A1:B1"/>
    <mergeCell ref="D1:E1"/>
    <mergeCell ref="A2:B2"/>
    <mergeCell ref="D2:E2"/>
    <mergeCell ref="A3:B3"/>
    <mergeCell ref="D3:E3"/>
    <mergeCell ref="A4:B4"/>
    <mergeCell ref="D4:E4"/>
    <mergeCell ref="A5:B5"/>
    <mergeCell ref="D5:E5"/>
    <mergeCell ref="A6:B6"/>
    <mergeCell ref="D6:E6"/>
    <mergeCell ref="A7:B7"/>
    <mergeCell ref="D7:E7"/>
    <mergeCell ref="A8:B8"/>
    <mergeCell ref="D8:E8"/>
    <mergeCell ref="A9:B9"/>
    <mergeCell ref="D9:E9"/>
    <mergeCell ref="A20:B20"/>
    <mergeCell ref="D20:E20"/>
    <mergeCell ref="A21:B21"/>
    <mergeCell ref="D21:E21"/>
    <mergeCell ref="A22:B22"/>
    <mergeCell ref="D22:E22"/>
    <mergeCell ref="A23:B23"/>
    <mergeCell ref="D23:E23"/>
    <mergeCell ref="A24:B24"/>
    <mergeCell ref="D24:E24"/>
    <mergeCell ref="A25:B25"/>
    <mergeCell ref="D25:E25"/>
    <mergeCell ref="A26:B26"/>
    <mergeCell ref="D26:E26"/>
    <mergeCell ref="A27:B27"/>
    <mergeCell ref="D27:E27"/>
    <mergeCell ref="A11:B11"/>
    <mergeCell ref="D11:E11"/>
    <mergeCell ref="A12:B12"/>
    <mergeCell ref="D12:E12"/>
    <mergeCell ref="A13:B13"/>
    <mergeCell ref="D13:E13"/>
    <mergeCell ref="A14:B14"/>
    <mergeCell ref="D14:E14"/>
    <mergeCell ref="A15:B15"/>
    <mergeCell ref="D15:E15"/>
    <mergeCell ref="A16:B16"/>
    <mergeCell ref="D16:E16"/>
    <mergeCell ref="A17:B17"/>
    <mergeCell ref="D17:E17"/>
    <mergeCell ref="A18:B18"/>
    <mergeCell ref="D18:E18"/>
  </mergeCells>
  <dataValidations count="1">
    <dataValidation type="list" showInputMessage="1" showErrorMessage="1" sqref="D2:E799" xr:uid="{06DE205D-6EF5-4D85-8135-356BD922C651}">
      <formula1>$J$2:$J$11</formula1>
    </dataValidation>
  </dataValidations>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Hoja26">
    <tabColor rgb="FF7030A0"/>
  </sheetPr>
  <dimension ref="A1:A2"/>
  <sheetViews>
    <sheetView workbookViewId="0">
      <selection activeCell="A3" sqref="A3"/>
    </sheetView>
  </sheetViews>
  <sheetFormatPr defaultColWidth="11.44140625" defaultRowHeight="13.2" x14ac:dyDescent="0.25"/>
  <sheetData>
    <row r="1" spans="1:1" x14ac:dyDescent="0.25">
      <c r="A1" s="273" t="s">
        <v>112</v>
      </c>
    </row>
    <row r="2" spans="1:1" x14ac:dyDescent="0.25">
      <c r="A2" s="273" t="s">
        <v>389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Hoja11">
    <tabColor rgb="FFFFFF00"/>
  </sheetPr>
  <dimension ref="D5:O20"/>
  <sheetViews>
    <sheetView workbookViewId="0">
      <selection activeCell="H19" sqref="H19"/>
    </sheetView>
  </sheetViews>
  <sheetFormatPr defaultColWidth="11.44140625" defaultRowHeight="13.2" x14ac:dyDescent="0.25"/>
  <cols>
    <col min="9" max="9" width="36" bestFit="1" customWidth="1"/>
    <col min="10" max="10" width="15.6640625" bestFit="1" customWidth="1"/>
    <col min="11" max="12" width="21" bestFit="1" customWidth="1"/>
    <col min="15" max="15" width="12" bestFit="1" customWidth="1"/>
  </cols>
  <sheetData>
    <row r="5" spans="4:15" x14ac:dyDescent="0.25">
      <c r="I5" s="271" t="s">
        <v>444</v>
      </c>
      <c r="J5" s="272">
        <v>606</v>
      </c>
      <c r="K5" s="271" t="s">
        <v>445</v>
      </c>
      <c r="L5" s="272" t="s">
        <v>446</v>
      </c>
      <c r="M5" s="273" t="s">
        <v>160</v>
      </c>
    </row>
    <row r="6" spans="4:15" x14ac:dyDescent="0.25">
      <c r="I6" t="s">
        <v>447</v>
      </c>
      <c r="J6" s="270"/>
      <c r="K6" s="270">
        <f>+Tabla1[[#Totals],[Monto Facturado en Servicios]]+Tabla1[[#Totals],[Monto Facturado en Bienes]]</f>
        <v>0</v>
      </c>
      <c r="L6" s="270">
        <f>+J6-K6</f>
        <v>0</v>
      </c>
      <c r="M6" s="491" t="s">
        <v>448</v>
      </c>
      <c r="O6" s="270">
        <f>+L6/2</f>
        <v>0</v>
      </c>
    </row>
    <row r="7" spans="4:15" ht="13.8" x14ac:dyDescent="0.3">
      <c r="D7" s="492"/>
      <c r="I7" t="s">
        <v>399</v>
      </c>
      <c r="J7" s="270"/>
      <c r="K7" s="332">
        <f>+Tabla1[[#Totals],[ITBIS Facturado]]</f>
        <v>0</v>
      </c>
      <c r="L7" s="270">
        <f>+J7-K7</f>
        <v>0</v>
      </c>
      <c r="M7" s="491"/>
    </row>
    <row r="8" spans="4:15" x14ac:dyDescent="0.25">
      <c r="I8" t="s">
        <v>449</v>
      </c>
      <c r="J8" s="270"/>
      <c r="K8" s="332">
        <f>+'IT-1'!V94</f>
        <v>0</v>
      </c>
      <c r="L8" s="270">
        <f>+J8-K8</f>
        <v>0</v>
      </c>
      <c r="M8" s="491"/>
    </row>
    <row r="9" spans="4:15" x14ac:dyDescent="0.25">
      <c r="I9" t="s">
        <v>450</v>
      </c>
      <c r="J9" s="270"/>
      <c r="K9" s="332">
        <f>+'Anexo A'!W87</f>
        <v>0</v>
      </c>
      <c r="L9" s="270">
        <f>+J9-K9</f>
        <v>0</v>
      </c>
      <c r="M9" s="378" t="s">
        <v>770</v>
      </c>
    </row>
    <row r="10" spans="4:15" x14ac:dyDescent="0.25">
      <c r="I10" t="s">
        <v>418</v>
      </c>
      <c r="J10" s="270"/>
      <c r="K10" s="332" cm="1">
        <f t="array" ref="K10:L10">+'Anexo A'!W76:X76</f>
        <v>0</v>
      </c>
      <c r="L10" s="270">
        <v>0</v>
      </c>
    </row>
    <row r="11" spans="4:15" x14ac:dyDescent="0.25">
      <c r="I11" t="s">
        <v>451</v>
      </c>
      <c r="J11" s="270">
        <v>0</v>
      </c>
      <c r="K11" s="332">
        <f>+J11-Tabla1[[#Totals],[Monto Retención Renta]]</f>
        <v>0</v>
      </c>
      <c r="L11" s="270">
        <f>+J11-Tabla1[[#Totals],[Monto Retención Renta]]</f>
        <v>0</v>
      </c>
      <c r="M11" s="379"/>
    </row>
    <row r="12" spans="4:15" x14ac:dyDescent="0.25">
      <c r="I12" t="s">
        <v>452</v>
      </c>
      <c r="J12" s="270"/>
      <c r="K12" s="332">
        <f>+'Anexo A'!W84</f>
        <v>0</v>
      </c>
      <c r="L12" s="270">
        <f>+J12-K12</f>
        <v>0</v>
      </c>
      <c r="M12" s="491"/>
      <c r="N12" s="491"/>
    </row>
    <row r="13" spans="4:15" x14ac:dyDescent="0.25">
      <c r="I13" t="s">
        <v>453</v>
      </c>
      <c r="J13" s="270"/>
    </row>
    <row r="14" spans="4:15" x14ac:dyDescent="0.25">
      <c r="I14" t="s">
        <v>454</v>
      </c>
      <c r="J14" s="270"/>
      <c r="L14" s="332"/>
    </row>
    <row r="19" spans="10:12" x14ac:dyDescent="0.25">
      <c r="J19" s="270"/>
    </row>
    <row r="20" spans="10:12" x14ac:dyDescent="0.25">
      <c r="L20" s="379"/>
    </row>
  </sheetData>
  <pageMargins left="0.7" right="0.7"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Hoja10">
    <tabColor rgb="FFFFFF00"/>
  </sheetPr>
  <dimension ref="A1:Z185"/>
  <sheetViews>
    <sheetView zoomScale="80" zoomScaleNormal="80" workbookViewId="0">
      <selection activeCell="A2" sqref="A2:Z18"/>
    </sheetView>
  </sheetViews>
  <sheetFormatPr defaultColWidth="11.44140625" defaultRowHeight="13.2" x14ac:dyDescent="0.25"/>
  <cols>
    <col min="1" max="1" width="15.33203125" customWidth="1"/>
    <col min="2" max="2" width="32.44140625" customWidth="1"/>
    <col min="3" max="3" width="41.109375" customWidth="1"/>
    <col min="4" max="4" width="15.44140625" customWidth="1"/>
    <col min="5" max="5" width="35.88671875" customWidth="1"/>
    <col min="6" max="6" width="24.88671875" customWidth="1"/>
    <col min="7" max="7" width="15.44140625" customWidth="1"/>
    <col min="8" max="9" width="19.88671875" bestFit="1" customWidth="1"/>
    <col min="10" max="10" width="35.5546875" customWidth="1"/>
    <col min="11" max="11" width="32.88671875" customWidth="1"/>
    <col min="12" max="12" width="28.109375" customWidth="1"/>
    <col min="13" max="13" width="20.6640625" customWidth="1"/>
    <col min="14" max="14" width="19.44140625" customWidth="1"/>
    <col min="15" max="15" width="47.88671875" customWidth="1"/>
    <col min="16" max="16" width="27.33203125" customWidth="1"/>
    <col min="17" max="17" width="24.33203125" customWidth="1"/>
    <col min="18" max="18" width="32.5546875" customWidth="1"/>
    <col min="19" max="19" width="30.33203125" customWidth="1"/>
    <col min="20" max="20" width="28.6640625" customWidth="1"/>
    <col min="21" max="21" width="30.88671875" customWidth="1"/>
    <col min="22" max="22" width="37" customWidth="1"/>
    <col min="23" max="23" width="27.109375" customWidth="1"/>
    <col min="24" max="24" width="25.6640625" customWidth="1"/>
    <col min="25" max="25" width="19.6640625" customWidth="1"/>
  </cols>
  <sheetData>
    <row r="1" spans="1:26" ht="22.95" customHeight="1" x14ac:dyDescent="0.25">
      <c r="A1" s="442" t="s">
        <v>455</v>
      </c>
      <c r="B1" s="442" t="s">
        <v>456</v>
      </c>
      <c r="C1" s="442" t="s">
        <v>457</v>
      </c>
      <c r="D1" s="442" t="s">
        <v>458</v>
      </c>
      <c r="E1" s="442" t="s">
        <v>459</v>
      </c>
      <c r="F1" s="443" t="s">
        <v>396</v>
      </c>
      <c r="G1" s="444" t="s">
        <v>460</v>
      </c>
      <c r="H1" s="443" t="s">
        <v>461</v>
      </c>
      <c r="I1" s="444" t="s">
        <v>462</v>
      </c>
      <c r="J1" s="442" t="s">
        <v>463</v>
      </c>
      <c r="K1" s="442" t="s">
        <v>464</v>
      </c>
      <c r="L1" s="442" t="s">
        <v>447</v>
      </c>
      <c r="M1" s="442" t="s">
        <v>399</v>
      </c>
      <c r="N1" s="442" t="s">
        <v>449</v>
      </c>
      <c r="O1" s="442" t="s">
        <v>465</v>
      </c>
      <c r="P1" s="442" t="s">
        <v>466</v>
      </c>
      <c r="Q1" s="442" t="s">
        <v>450</v>
      </c>
      <c r="R1" s="442" t="s">
        <v>467</v>
      </c>
      <c r="S1" s="442" t="s">
        <v>468</v>
      </c>
      <c r="T1" s="442" t="s">
        <v>451</v>
      </c>
      <c r="U1" s="442" t="s">
        <v>469</v>
      </c>
      <c r="V1" s="442" t="s">
        <v>404</v>
      </c>
      <c r="W1" s="442" t="s">
        <v>470</v>
      </c>
      <c r="X1" s="442" t="s">
        <v>406</v>
      </c>
      <c r="Y1" s="442" t="s">
        <v>471</v>
      </c>
    </row>
    <row r="2" spans="1:26" ht="22.95" customHeight="1" x14ac:dyDescent="0.25">
      <c r="A2" s="669"/>
      <c r="B2" s="542"/>
      <c r="C2" s="670"/>
      <c r="D2" s="671"/>
      <c r="E2" s="543"/>
      <c r="F2" s="483"/>
      <c r="G2" s="672"/>
      <c r="H2" s="483"/>
      <c r="I2" s="672"/>
      <c r="J2" s="673"/>
      <c r="K2" s="673"/>
      <c r="L2" s="674"/>
      <c r="M2" s="674"/>
      <c r="N2" s="674"/>
      <c r="O2" s="674"/>
      <c r="P2" s="674"/>
      <c r="Q2" s="674"/>
      <c r="R2" s="674"/>
      <c r="S2" s="674"/>
      <c r="T2" s="675"/>
      <c r="U2" s="497"/>
      <c r="V2" s="497"/>
      <c r="W2" s="497"/>
      <c r="X2" s="497"/>
      <c r="Y2" s="487"/>
      <c r="Z2" s="516"/>
    </row>
    <row r="3" spans="1:26" ht="22.95" customHeight="1" x14ac:dyDescent="0.25">
      <c r="A3" s="669"/>
      <c r="B3" s="542"/>
      <c r="C3" s="670"/>
      <c r="D3" s="671"/>
      <c r="E3" s="484"/>
      <c r="F3" s="483"/>
      <c r="G3" s="672"/>
      <c r="H3" s="483"/>
      <c r="I3" s="672"/>
      <c r="J3" s="673"/>
      <c r="K3" s="673"/>
      <c r="L3" s="674"/>
      <c r="M3" s="674"/>
      <c r="N3" s="674"/>
      <c r="O3" s="674"/>
      <c r="P3" s="674"/>
      <c r="Q3" s="674"/>
      <c r="R3" s="674"/>
      <c r="S3" s="674"/>
      <c r="T3" s="676"/>
      <c r="U3" s="676"/>
      <c r="V3" s="676"/>
      <c r="W3" s="676"/>
      <c r="X3" s="676"/>
      <c r="Y3" s="487"/>
      <c r="Z3" s="516"/>
    </row>
    <row r="4" spans="1:26" ht="22.95" customHeight="1" x14ac:dyDescent="0.25">
      <c r="A4" s="669"/>
      <c r="B4" s="485"/>
      <c r="C4" s="670"/>
      <c r="D4" s="671"/>
      <c r="E4" s="486"/>
      <c r="F4" s="483"/>
      <c r="G4" s="487"/>
      <c r="H4" s="677"/>
      <c r="I4" s="484"/>
      <c r="J4" s="497"/>
      <c r="K4" s="497"/>
      <c r="L4" s="678"/>
      <c r="M4" s="679"/>
      <c r="N4" s="674"/>
      <c r="O4" s="679"/>
      <c r="P4" s="679"/>
      <c r="Q4" s="679"/>
      <c r="R4" s="679"/>
      <c r="S4" s="674"/>
      <c r="T4" s="676"/>
      <c r="U4" s="676"/>
      <c r="V4" s="676"/>
      <c r="W4" s="676"/>
      <c r="X4" s="676"/>
      <c r="Y4" s="487"/>
      <c r="Z4" s="516"/>
    </row>
    <row r="5" spans="1:26" ht="22.95" customHeight="1" x14ac:dyDescent="0.25">
      <c r="A5" s="669"/>
      <c r="B5" s="485"/>
      <c r="C5" s="670"/>
      <c r="D5" s="484"/>
      <c r="E5" s="484"/>
      <c r="F5" s="483"/>
      <c r="G5" s="487"/>
      <c r="H5" s="677"/>
      <c r="I5" s="484"/>
      <c r="J5" s="497"/>
      <c r="K5" s="497"/>
      <c r="L5" s="678"/>
      <c r="M5" s="679"/>
      <c r="N5" s="674"/>
      <c r="O5" s="679"/>
      <c r="P5" s="679"/>
      <c r="Q5" s="679"/>
      <c r="R5" s="679"/>
      <c r="S5" s="674"/>
      <c r="T5" s="676"/>
      <c r="U5" s="676"/>
      <c r="V5" s="676"/>
      <c r="W5" s="676"/>
      <c r="X5" s="676"/>
      <c r="Y5" s="487"/>
      <c r="Z5" s="516"/>
    </row>
    <row r="6" spans="1:26" ht="22.95" customHeight="1" x14ac:dyDescent="0.25">
      <c r="A6" s="669"/>
      <c r="B6" s="485"/>
      <c r="C6" s="670"/>
      <c r="D6" s="484"/>
      <c r="E6" s="484"/>
      <c r="F6" s="483"/>
      <c r="G6" s="487"/>
      <c r="H6" s="677"/>
      <c r="I6" s="484"/>
      <c r="J6" s="497"/>
      <c r="K6" s="497"/>
      <c r="L6" s="678"/>
      <c r="M6" s="679"/>
      <c r="N6" s="674"/>
      <c r="O6" s="679"/>
      <c r="P6" s="679"/>
      <c r="Q6" s="679"/>
      <c r="R6" s="679"/>
      <c r="S6" s="674"/>
      <c r="T6" s="676"/>
      <c r="U6" s="676"/>
      <c r="V6" s="676"/>
      <c r="W6" s="676"/>
      <c r="X6" s="676"/>
      <c r="Y6" s="487"/>
      <c r="Z6" s="516"/>
    </row>
    <row r="7" spans="1:26" ht="22.95" customHeight="1" x14ac:dyDescent="0.25">
      <c r="A7" s="669"/>
      <c r="B7" s="485"/>
      <c r="C7" s="540"/>
      <c r="D7" s="487"/>
      <c r="E7" s="484"/>
      <c r="F7" s="483"/>
      <c r="G7" s="487"/>
      <c r="H7" s="483"/>
      <c r="I7" s="484"/>
      <c r="J7" s="497"/>
      <c r="K7" s="497"/>
      <c r="L7" s="678"/>
      <c r="M7" s="679"/>
      <c r="N7" s="674"/>
      <c r="O7" s="679"/>
      <c r="P7" s="679"/>
      <c r="Q7" s="679"/>
      <c r="R7" s="679"/>
      <c r="S7" s="674"/>
      <c r="T7" s="676"/>
      <c r="U7" s="676"/>
      <c r="V7" s="676"/>
      <c r="W7" s="676"/>
      <c r="X7" s="676"/>
      <c r="Y7" s="487"/>
      <c r="Z7" s="516"/>
    </row>
    <row r="8" spans="1:26" ht="22.95" customHeight="1" x14ac:dyDescent="0.25">
      <c r="A8" s="669"/>
      <c r="B8" s="485"/>
      <c r="C8" s="540"/>
      <c r="D8" s="487"/>
      <c r="E8" s="484"/>
      <c r="F8" s="483"/>
      <c r="G8" s="487"/>
      <c r="H8" s="483"/>
      <c r="I8" s="484"/>
      <c r="J8" s="497"/>
      <c r="K8" s="497"/>
      <c r="L8" s="678"/>
      <c r="M8" s="679"/>
      <c r="N8" s="674"/>
      <c r="O8" s="679"/>
      <c r="P8" s="679"/>
      <c r="Q8" s="679"/>
      <c r="R8" s="679"/>
      <c r="S8" s="674"/>
      <c r="T8" s="676"/>
      <c r="U8" s="676"/>
      <c r="V8" s="676"/>
      <c r="W8" s="676"/>
      <c r="X8" s="676"/>
      <c r="Y8" s="487"/>
      <c r="Z8" s="516"/>
    </row>
    <row r="9" spans="1:26" ht="22.95" customHeight="1" x14ac:dyDescent="0.25">
      <c r="A9" s="539"/>
      <c r="B9" s="485"/>
      <c r="C9" s="540"/>
      <c r="D9" s="487"/>
      <c r="E9" s="484"/>
      <c r="F9" s="483"/>
      <c r="G9" s="487"/>
      <c r="H9" s="483"/>
      <c r="I9" s="486"/>
      <c r="J9" s="541"/>
      <c r="K9" s="541"/>
      <c r="L9" s="678"/>
      <c r="M9" s="679"/>
      <c r="N9" s="674"/>
      <c r="O9" s="679"/>
      <c r="P9" s="679"/>
      <c r="Q9" s="679"/>
      <c r="R9" s="679"/>
      <c r="S9" s="674"/>
      <c r="T9" s="676"/>
      <c r="U9" s="676"/>
      <c r="V9" s="676"/>
      <c r="W9" s="676"/>
      <c r="X9" s="676"/>
      <c r="Y9" s="487"/>
      <c r="Z9" s="516"/>
    </row>
    <row r="10" spans="1:26" ht="22.95" customHeight="1" x14ac:dyDescent="0.25">
      <c r="A10" s="539"/>
      <c r="B10" s="485"/>
      <c r="C10" s="540"/>
      <c r="D10" s="487"/>
      <c r="E10" s="484"/>
      <c r="F10" s="483"/>
      <c r="G10" s="487"/>
      <c r="H10" s="483"/>
      <c r="I10" s="486"/>
      <c r="J10" s="541"/>
      <c r="K10" s="541"/>
      <c r="L10" s="678"/>
      <c r="M10" s="679"/>
      <c r="N10" s="674"/>
      <c r="O10" s="679"/>
      <c r="P10" s="679"/>
      <c r="Q10" s="679"/>
      <c r="R10" s="679"/>
      <c r="S10" s="674"/>
      <c r="T10" s="676"/>
      <c r="U10" s="676"/>
      <c r="V10" s="676"/>
      <c r="W10" s="676"/>
      <c r="X10" s="676"/>
      <c r="Y10" s="487"/>
      <c r="Z10" s="516"/>
    </row>
    <row r="11" spans="1:26" ht="22.95" customHeight="1" x14ac:dyDescent="0.25">
      <c r="A11" s="539"/>
      <c r="B11" s="485"/>
      <c r="C11" s="540"/>
      <c r="D11" s="487"/>
      <c r="E11" s="484"/>
      <c r="F11" s="483"/>
      <c r="G11" s="487"/>
      <c r="H11" s="483"/>
      <c r="I11" s="486"/>
      <c r="J11" s="541"/>
      <c r="K11" s="541"/>
      <c r="L11" s="678"/>
      <c r="M11" s="679"/>
      <c r="N11" s="674"/>
      <c r="O11" s="679"/>
      <c r="P11" s="679"/>
      <c r="Q11" s="679"/>
      <c r="R11" s="679"/>
      <c r="S11" s="674"/>
      <c r="T11" s="676"/>
      <c r="U11" s="676"/>
      <c r="V11" s="676"/>
      <c r="W11" s="676"/>
      <c r="X11" s="676"/>
      <c r="Y11" s="487"/>
      <c r="Z11" s="516"/>
    </row>
    <row r="12" spans="1:26" ht="22.95" customHeight="1" x14ac:dyDescent="0.25">
      <c r="A12" s="539"/>
      <c r="B12" s="485"/>
      <c r="C12" s="540"/>
      <c r="D12" s="487"/>
      <c r="E12" s="484"/>
      <c r="F12" s="483"/>
      <c r="G12" s="487"/>
      <c r="H12" s="483"/>
      <c r="I12" s="486"/>
      <c r="J12" s="541"/>
      <c r="K12" s="541"/>
      <c r="L12" s="678"/>
      <c r="M12" s="679"/>
      <c r="N12" s="674"/>
      <c r="O12" s="679"/>
      <c r="P12" s="679"/>
      <c r="Q12" s="679"/>
      <c r="R12" s="679"/>
      <c r="S12" s="674"/>
      <c r="T12" s="676"/>
      <c r="U12" s="676"/>
      <c r="V12" s="676"/>
      <c r="W12" s="676"/>
      <c r="X12" s="676"/>
      <c r="Y12" s="487"/>
      <c r="Z12" s="516"/>
    </row>
    <row r="13" spans="1:26" ht="22.95" customHeight="1" x14ac:dyDescent="0.25">
      <c r="A13" s="539"/>
      <c r="B13" s="485"/>
      <c r="C13" s="540"/>
      <c r="D13" s="487"/>
      <c r="E13" s="484"/>
      <c r="F13" s="483"/>
      <c r="G13" s="487"/>
      <c r="H13" s="483"/>
      <c r="I13" s="486"/>
      <c r="J13" s="541"/>
      <c r="K13" s="541"/>
      <c r="L13" s="678"/>
      <c r="M13" s="679"/>
      <c r="N13" s="674"/>
      <c r="O13" s="679"/>
      <c r="P13" s="679"/>
      <c r="Q13" s="679"/>
      <c r="R13" s="679"/>
      <c r="S13" s="674"/>
      <c r="T13" s="676"/>
      <c r="U13" s="676"/>
      <c r="V13" s="676"/>
      <c r="W13" s="676"/>
      <c r="X13" s="676"/>
      <c r="Y13" s="487"/>
      <c r="Z13" s="516"/>
    </row>
    <row r="14" spans="1:26" ht="22.95" customHeight="1" x14ac:dyDescent="0.25">
      <c r="A14" s="539"/>
      <c r="B14" s="485"/>
      <c r="C14" s="539"/>
      <c r="D14" s="487"/>
      <c r="E14" s="484"/>
      <c r="F14" s="483"/>
      <c r="G14" s="487"/>
      <c r="H14" s="487"/>
      <c r="I14" s="487"/>
      <c r="J14" s="666"/>
      <c r="K14" s="666"/>
      <c r="L14" s="666"/>
      <c r="M14" s="666"/>
      <c r="N14" s="666"/>
      <c r="O14" s="666"/>
      <c r="P14" s="666"/>
      <c r="Q14" s="666"/>
      <c r="R14" s="666"/>
      <c r="S14" s="666"/>
      <c r="T14" s="666"/>
      <c r="U14" s="662"/>
      <c r="V14" s="662"/>
      <c r="W14" s="662"/>
      <c r="X14" s="662"/>
      <c r="Y14" s="487"/>
      <c r="Z14" s="516"/>
    </row>
    <row r="15" spans="1:26" ht="22.95" customHeight="1" x14ac:dyDescent="0.25">
      <c r="A15" s="539"/>
      <c r="B15" s="485"/>
      <c r="C15" s="539"/>
      <c r="D15" s="487"/>
      <c r="E15" s="484"/>
      <c r="F15" s="483"/>
      <c r="G15" s="487"/>
      <c r="H15" s="487"/>
      <c r="I15" s="487"/>
      <c r="J15" s="666"/>
      <c r="K15" s="666"/>
      <c r="L15" s="666"/>
      <c r="M15" s="666"/>
      <c r="N15" s="666"/>
      <c r="O15" s="666"/>
      <c r="P15" s="666"/>
      <c r="Q15" s="666"/>
      <c r="R15" s="666"/>
      <c r="S15" s="666"/>
      <c r="T15" s="666"/>
      <c r="U15" s="662"/>
      <c r="V15" s="662"/>
      <c r="W15" s="662"/>
      <c r="X15" s="662"/>
      <c r="Y15" s="487"/>
      <c r="Z15" s="516"/>
    </row>
    <row r="16" spans="1:26" ht="22.95" customHeight="1" x14ac:dyDescent="0.25">
      <c r="A16" s="539"/>
      <c r="B16" s="485"/>
      <c r="C16" s="539"/>
      <c r="D16" s="487"/>
      <c r="E16" s="484"/>
      <c r="F16" s="483"/>
      <c r="G16" s="487"/>
      <c r="H16" s="487"/>
      <c r="I16" s="487"/>
      <c r="J16" s="666"/>
      <c r="K16" s="666"/>
      <c r="L16" s="666"/>
      <c r="M16" s="666"/>
      <c r="N16" s="666"/>
      <c r="O16" s="666"/>
      <c r="P16" s="666"/>
      <c r="Q16" s="666"/>
      <c r="R16" s="666"/>
      <c r="S16" s="666"/>
      <c r="T16" s="666"/>
      <c r="U16" s="662"/>
      <c r="V16" s="662"/>
      <c r="W16" s="662"/>
      <c r="X16" s="662"/>
      <c r="Y16" s="487"/>
      <c r="Z16" s="516"/>
    </row>
    <row r="17" spans="1:26" ht="22.95" customHeight="1" x14ac:dyDescent="0.25">
      <c r="A17" s="539"/>
      <c r="B17" s="485"/>
      <c r="C17" s="539"/>
      <c r="D17" s="487"/>
      <c r="E17" s="484"/>
      <c r="F17" s="483"/>
      <c r="G17" s="487"/>
      <c r="H17" s="487"/>
      <c r="I17" s="487"/>
      <c r="J17" s="666"/>
      <c r="K17" s="666"/>
      <c r="L17" s="666"/>
      <c r="M17" s="666"/>
      <c r="N17" s="666"/>
      <c r="O17" s="666"/>
      <c r="P17" s="666"/>
      <c r="Q17" s="666"/>
      <c r="R17" s="666"/>
      <c r="S17" s="666"/>
      <c r="T17" s="666"/>
      <c r="U17" s="662"/>
      <c r="V17" s="662"/>
      <c r="W17" s="662"/>
      <c r="X17" s="662"/>
      <c r="Y17" s="487"/>
      <c r="Z17" s="516"/>
    </row>
    <row r="18" spans="1:26" ht="22.95" customHeight="1" x14ac:dyDescent="0.25">
      <c r="A18" s="539"/>
      <c r="B18" s="485"/>
      <c r="C18" s="539"/>
      <c r="D18" s="487"/>
      <c r="E18" s="484"/>
      <c r="F18" s="483"/>
      <c r="G18" s="487"/>
      <c r="H18" s="487"/>
      <c r="I18" s="487"/>
      <c r="J18" s="666"/>
      <c r="K18" s="666"/>
      <c r="L18" s="666"/>
      <c r="M18" s="666"/>
      <c r="N18" s="666"/>
      <c r="O18" s="666"/>
      <c r="P18" s="666"/>
      <c r="Q18" s="666"/>
      <c r="R18" s="666"/>
      <c r="S18" s="666"/>
      <c r="T18" s="666"/>
      <c r="U18" s="662"/>
      <c r="V18" s="662"/>
      <c r="W18" s="662"/>
      <c r="X18" s="662"/>
      <c r="Y18" s="487"/>
      <c r="Z18" s="516"/>
    </row>
    <row r="19" spans="1:26" ht="22.95" customHeight="1" x14ac:dyDescent="0.25">
      <c r="A19" s="539"/>
      <c r="B19" s="485"/>
      <c r="C19" s="539"/>
      <c r="D19" s="650"/>
      <c r="E19" s="484"/>
      <c r="F19" s="483"/>
      <c r="G19" s="487"/>
      <c r="H19" s="487"/>
      <c r="I19" s="487"/>
      <c r="J19" s="666"/>
      <c r="K19" s="666"/>
      <c r="L19" s="666"/>
      <c r="M19" s="666"/>
      <c r="N19" s="666"/>
      <c r="O19" s="666"/>
      <c r="P19" s="666"/>
      <c r="Q19" s="666"/>
      <c r="R19" s="666"/>
      <c r="S19" s="666"/>
      <c r="T19" s="666"/>
      <c r="U19" s="662"/>
      <c r="V19" s="662"/>
      <c r="W19" s="662"/>
      <c r="X19" s="662"/>
      <c r="Y19" s="487" t="s">
        <v>760</v>
      </c>
      <c r="Z19" s="516"/>
    </row>
    <row r="20" spans="1:26" ht="22.95" customHeight="1" x14ac:dyDescent="0.25">
      <c r="A20" s="539"/>
      <c r="B20" s="485"/>
      <c r="C20" s="539"/>
      <c r="D20" s="487"/>
      <c r="E20" s="484"/>
      <c r="F20" s="483"/>
      <c r="G20" s="487"/>
      <c r="H20" s="487"/>
      <c r="I20" s="487"/>
      <c r="J20" s="666"/>
      <c r="K20" s="666"/>
      <c r="L20" s="666"/>
      <c r="M20" s="666"/>
      <c r="N20" s="666"/>
      <c r="O20" s="666"/>
      <c r="P20" s="666"/>
      <c r="Q20" s="666"/>
      <c r="R20" s="666"/>
      <c r="S20" s="666"/>
      <c r="T20" s="666"/>
      <c r="U20" s="662"/>
      <c r="V20" s="662"/>
      <c r="W20" s="662"/>
      <c r="X20" s="662"/>
      <c r="Y20" s="487" t="s">
        <v>760</v>
      </c>
      <c r="Z20" s="516"/>
    </row>
    <row r="21" spans="1:26" ht="22.95" customHeight="1" x14ac:dyDescent="0.25">
      <c r="A21" s="539"/>
      <c r="B21" s="485"/>
      <c r="C21" s="539"/>
      <c r="D21" s="487"/>
      <c r="E21" s="484"/>
      <c r="F21" s="483"/>
      <c r="G21" s="487"/>
      <c r="H21" s="487"/>
      <c r="I21" s="487"/>
      <c r="J21" s="666"/>
      <c r="K21" s="666"/>
      <c r="L21" s="666"/>
      <c r="M21" s="666"/>
      <c r="N21" s="666"/>
      <c r="O21" s="666"/>
      <c r="P21" s="666"/>
      <c r="Q21" s="666"/>
      <c r="R21" s="666"/>
      <c r="S21" s="666"/>
      <c r="T21" s="666"/>
      <c r="U21" s="662"/>
      <c r="V21" s="662"/>
      <c r="W21" s="662"/>
      <c r="X21" s="662"/>
      <c r="Y21" s="487" t="s">
        <v>760</v>
      </c>
      <c r="Z21" s="516"/>
    </row>
    <row r="22" spans="1:26" ht="22.95" customHeight="1" x14ac:dyDescent="0.25">
      <c r="A22" s="539"/>
      <c r="B22" s="485"/>
      <c r="C22" s="539"/>
      <c r="D22" s="487"/>
      <c r="E22" s="484"/>
      <c r="F22" s="483"/>
      <c r="G22" s="487"/>
      <c r="H22" s="487"/>
      <c r="I22" s="487"/>
      <c r="J22" s="666"/>
      <c r="K22" s="666"/>
      <c r="L22" s="666"/>
      <c r="M22" s="666"/>
      <c r="N22" s="666"/>
      <c r="O22" s="666"/>
      <c r="P22" s="666"/>
      <c r="Q22" s="666"/>
      <c r="R22" s="666"/>
      <c r="S22" s="666"/>
      <c r="T22" s="666"/>
      <c r="U22" s="662"/>
      <c r="V22" s="662"/>
      <c r="W22" s="662"/>
      <c r="X22" s="662"/>
      <c r="Y22" s="487" t="s">
        <v>760</v>
      </c>
      <c r="Z22" s="516"/>
    </row>
    <row r="23" spans="1:26" ht="22.95" customHeight="1" x14ac:dyDescent="0.25">
      <c r="A23" s="539"/>
      <c r="B23" s="485"/>
      <c r="C23" s="539"/>
      <c r="D23" s="487"/>
      <c r="E23" s="484"/>
      <c r="F23" s="483"/>
      <c r="G23" s="487"/>
      <c r="H23" s="487"/>
      <c r="I23" s="487"/>
      <c r="J23" s="666"/>
      <c r="K23" s="666"/>
      <c r="L23" s="666"/>
      <c r="M23" s="666"/>
      <c r="N23" s="666"/>
      <c r="O23" s="666"/>
      <c r="P23" s="666"/>
      <c r="Q23" s="666"/>
      <c r="R23" s="666"/>
      <c r="S23" s="666"/>
      <c r="T23" s="666"/>
      <c r="U23" s="662"/>
      <c r="V23" s="662"/>
      <c r="W23" s="662"/>
      <c r="X23" s="662"/>
      <c r="Y23" s="487" t="s">
        <v>760</v>
      </c>
      <c r="Z23" s="516"/>
    </row>
    <row r="24" spans="1:26" ht="22.95" customHeight="1" x14ac:dyDescent="0.25">
      <c r="A24" s="539"/>
      <c r="B24" s="485"/>
      <c r="C24" s="539"/>
      <c r="D24" s="487"/>
      <c r="E24" s="484"/>
      <c r="F24" s="483"/>
      <c r="G24" s="487"/>
      <c r="H24" s="487"/>
      <c r="I24" s="487"/>
      <c r="J24" s="666"/>
      <c r="K24" s="666"/>
      <c r="L24" s="666"/>
      <c r="M24" s="666"/>
      <c r="N24" s="666"/>
      <c r="O24" s="666"/>
      <c r="P24" s="666"/>
      <c r="Q24" s="666"/>
      <c r="R24" s="666"/>
      <c r="S24" s="666"/>
      <c r="T24" s="666"/>
      <c r="U24" s="662"/>
      <c r="V24" s="662"/>
      <c r="W24" s="662"/>
      <c r="X24" s="662"/>
      <c r="Y24" s="487" t="s">
        <v>760</v>
      </c>
      <c r="Z24" s="516"/>
    </row>
    <row r="25" spans="1:26" ht="22.95" customHeight="1" x14ac:dyDescent="0.25">
      <c r="A25" s="539"/>
      <c r="B25" s="485"/>
      <c r="C25" s="539"/>
      <c r="D25" s="650"/>
      <c r="E25" s="484"/>
      <c r="F25" s="483"/>
      <c r="G25" s="487"/>
      <c r="H25" s="487"/>
      <c r="I25" s="487"/>
      <c r="J25" s="666"/>
      <c r="K25" s="666"/>
      <c r="L25" s="666"/>
      <c r="M25" s="666"/>
      <c r="N25" s="666"/>
      <c r="O25" s="666"/>
      <c r="P25" s="666"/>
      <c r="Q25" s="666"/>
      <c r="R25" s="666"/>
      <c r="S25" s="666"/>
      <c r="T25" s="666"/>
      <c r="U25" s="662"/>
      <c r="V25" s="662"/>
      <c r="W25" s="662"/>
      <c r="X25" s="662"/>
      <c r="Y25" s="487" t="s">
        <v>760</v>
      </c>
      <c r="Z25" s="516"/>
    </row>
    <row r="26" spans="1:26" ht="22.95" customHeight="1" x14ac:dyDescent="0.25">
      <c r="A26" s="539"/>
      <c r="B26" s="485"/>
      <c r="C26" s="539"/>
      <c r="D26" s="487"/>
      <c r="E26" s="484"/>
      <c r="F26" s="483"/>
      <c r="G26" s="487"/>
      <c r="H26" s="487"/>
      <c r="I26" s="487"/>
      <c r="J26" s="666"/>
      <c r="K26" s="666"/>
      <c r="L26" s="666"/>
      <c r="M26" s="666"/>
      <c r="N26" s="666"/>
      <c r="O26" s="666"/>
      <c r="P26" s="666"/>
      <c r="Q26" s="666"/>
      <c r="R26" s="666"/>
      <c r="S26" s="666"/>
      <c r="T26" s="666"/>
      <c r="U26" s="662"/>
      <c r="V26" s="662"/>
      <c r="W26" s="662"/>
      <c r="X26" s="662"/>
      <c r="Y26" s="487" t="s">
        <v>760</v>
      </c>
      <c r="Z26" s="516"/>
    </row>
    <row r="27" spans="1:26" ht="22.95" customHeight="1" x14ac:dyDescent="0.25">
      <c r="A27" s="539"/>
      <c r="B27" s="485"/>
      <c r="C27" s="539"/>
      <c r="D27" s="487"/>
      <c r="E27" s="484"/>
      <c r="F27" s="483"/>
      <c r="G27" s="487"/>
      <c r="H27" s="487"/>
      <c r="I27" s="487"/>
      <c r="J27" s="666"/>
      <c r="K27" s="666"/>
      <c r="L27" s="666"/>
      <c r="M27" s="666"/>
      <c r="N27" s="666"/>
      <c r="O27" s="666"/>
      <c r="P27" s="666"/>
      <c r="Q27" s="666"/>
      <c r="R27" s="666"/>
      <c r="S27" s="666"/>
      <c r="T27" s="666"/>
      <c r="U27" s="662"/>
      <c r="V27" s="662"/>
      <c r="W27" s="662"/>
      <c r="X27" s="662"/>
      <c r="Y27" s="487" t="s">
        <v>760</v>
      </c>
      <c r="Z27" s="516"/>
    </row>
    <row r="28" spans="1:26" ht="22.95" customHeight="1" x14ac:dyDescent="0.25">
      <c r="A28" s="539"/>
      <c r="B28" s="485"/>
      <c r="C28" s="539"/>
      <c r="D28" s="650"/>
      <c r="E28" s="484"/>
      <c r="F28" s="483"/>
      <c r="G28" s="487"/>
      <c r="H28" s="487"/>
      <c r="I28" s="487"/>
      <c r="J28" s="666"/>
      <c r="K28" s="666"/>
      <c r="L28" s="666"/>
      <c r="M28" s="666"/>
      <c r="N28" s="666"/>
      <c r="O28" s="666"/>
      <c r="P28" s="666"/>
      <c r="Q28" s="666"/>
      <c r="R28" s="666"/>
      <c r="S28" s="666"/>
      <c r="T28" s="666"/>
      <c r="U28" s="662"/>
      <c r="V28" s="662"/>
      <c r="W28" s="662"/>
      <c r="X28" s="662"/>
      <c r="Y28" s="487" t="s">
        <v>760</v>
      </c>
      <c r="Z28" s="516"/>
    </row>
    <row r="29" spans="1:26" ht="22.95" customHeight="1" x14ac:dyDescent="0.25">
      <c r="A29" s="539"/>
      <c r="B29" s="485"/>
      <c r="C29" s="539"/>
      <c r="D29" s="487"/>
      <c r="E29" s="484"/>
      <c r="F29" s="483"/>
      <c r="G29" s="487"/>
      <c r="H29" s="487"/>
      <c r="I29" s="487"/>
      <c r="J29" s="666"/>
      <c r="K29" s="666"/>
      <c r="L29" s="666"/>
      <c r="M29" s="666"/>
      <c r="N29" s="666"/>
      <c r="O29" s="666"/>
      <c r="P29" s="666"/>
      <c r="Q29" s="666"/>
      <c r="R29" s="666"/>
      <c r="S29" s="666"/>
      <c r="T29" s="666"/>
      <c r="U29" s="662"/>
      <c r="V29" s="662"/>
      <c r="W29" s="662"/>
      <c r="X29" s="662"/>
      <c r="Y29" s="487" t="s">
        <v>760</v>
      </c>
      <c r="Z29" s="516"/>
    </row>
    <row r="30" spans="1:26" ht="22.95" customHeight="1" x14ac:dyDescent="0.25">
      <c r="A30" s="539"/>
      <c r="B30" s="485"/>
      <c r="C30" s="539"/>
      <c r="D30" s="487"/>
      <c r="E30" s="484"/>
      <c r="F30" s="483"/>
      <c r="G30" s="487"/>
      <c r="H30" s="487"/>
      <c r="I30" s="487"/>
      <c r="J30" s="666"/>
      <c r="K30" s="666"/>
      <c r="L30" s="666"/>
      <c r="M30" s="666"/>
      <c r="N30" s="666"/>
      <c r="O30" s="666"/>
      <c r="P30" s="666"/>
      <c r="Q30" s="666"/>
      <c r="R30" s="666"/>
      <c r="S30" s="666"/>
      <c r="T30" s="666"/>
      <c r="U30" s="662"/>
      <c r="V30" s="662"/>
      <c r="W30" s="662"/>
      <c r="X30" s="662"/>
      <c r="Y30" s="487" t="s">
        <v>760</v>
      </c>
      <c r="Z30" s="516"/>
    </row>
    <row r="31" spans="1:26" ht="22.95" customHeight="1" x14ac:dyDescent="0.25">
      <c r="A31" s="539"/>
      <c r="B31" s="485"/>
      <c r="C31" s="539"/>
      <c r="D31" s="487"/>
      <c r="E31" s="484"/>
      <c r="F31" s="483"/>
      <c r="G31" s="487"/>
      <c r="H31" s="487"/>
      <c r="I31" s="487"/>
      <c r="J31" s="666"/>
      <c r="K31" s="666"/>
      <c r="L31" s="666"/>
      <c r="M31" s="666"/>
      <c r="N31" s="666"/>
      <c r="O31" s="666"/>
      <c r="P31" s="666"/>
      <c r="Q31" s="666"/>
      <c r="R31" s="666"/>
      <c r="S31" s="666"/>
      <c r="T31" s="666"/>
      <c r="U31" s="662"/>
      <c r="V31" s="662"/>
      <c r="W31" s="662"/>
      <c r="X31" s="662"/>
      <c r="Y31" s="487" t="s">
        <v>762</v>
      </c>
      <c r="Z31" s="516"/>
    </row>
    <row r="32" spans="1:26" ht="22.95" customHeight="1" x14ac:dyDescent="0.25">
      <c r="A32" s="539"/>
      <c r="B32" s="485"/>
      <c r="C32" s="539"/>
      <c r="D32" s="487"/>
      <c r="E32" s="484"/>
      <c r="F32" s="483"/>
      <c r="G32" s="487"/>
      <c r="H32" s="487"/>
      <c r="I32" s="487"/>
      <c r="J32" s="666"/>
      <c r="K32" s="666"/>
      <c r="L32" s="666"/>
      <c r="M32" s="666"/>
      <c r="N32" s="666"/>
      <c r="O32" s="666"/>
      <c r="P32" s="666"/>
      <c r="Q32" s="666"/>
      <c r="R32" s="666"/>
      <c r="S32" s="666"/>
      <c r="T32" s="666"/>
      <c r="U32" s="662"/>
      <c r="V32" s="662"/>
      <c r="W32" s="662"/>
      <c r="X32" s="662"/>
      <c r="Y32" s="487" t="s">
        <v>760</v>
      </c>
      <c r="Z32" s="516"/>
    </row>
    <row r="33" spans="1:26" ht="22.95" customHeight="1" x14ac:dyDescent="0.25">
      <c r="A33" s="539"/>
      <c r="B33" s="485"/>
      <c r="C33" s="539"/>
      <c r="D33" s="487"/>
      <c r="E33" s="484"/>
      <c r="F33" s="483"/>
      <c r="G33" s="487"/>
      <c r="H33" s="487"/>
      <c r="I33" s="487"/>
      <c r="J33" s="666"/>
      <c r="K33" s="666"/>
      <c r="L33" s="666"/>
      <c r="M33" s="666"/>
      <c r="N33" s="666"/>
      <c r="O33" s="666"/>
      <c r="P33" s="666"/>
      <c r="Q33" s="666"/>
      <c r="R33" s="666"/>
      <c r="S33" s="666"/>
      <c r="T33" s="666"/>
      <c r="U33" s="662"/>
      <c r="V33" s="662"/>
      <c r="W33" s="662"/>
      <c r="X33" s="662"/>
      <c r="Y33" s="487" t="s">
        <v>760</v>
      </c>
      <c r="Z33" s="516"/>
    </row>
    <row r="34" spans="1:26" ht="22.95" customHeight="1" x14ac:dyDescent="0.25">
      <c r="A34" s="539"/>
      <c r="B34" s="485"/>
      <c r="C34" s="539"/>
      <c r="D34" s="487"/>
      <c r="E34" s="484"/>
      <c r="F34" s="483"/>
      <c r="G34" s="487"/>
      <c r="H34" s="487"/>
      <c r="I34" s="487"/>
      <c r="J34" s="666"/>
      <c r="K34" s="666"/>
      <c r="L34" s="666"/>
      <c r="M34" s="666"/>
      <c r="N34" s="666"/>
      <c r="O34" s="666"/>
      <c r="P34" s="666"/>
      <c r="Q34" s="666"/>
      <c r="R34" s="666"/>
      <c r="S34" s="666"/>
      <c r="T34" s="666"/>
      <c r="U34" s="662"/>
      <c r="V34" s="662"/>
      <c r="W34" s="662"/>
      <c r="X34" s="662"/>
      <c r="Y34" s="487" t="s">
        <v>769</v>
      </c>
      <c r="Z34" s="516"/>
    </row>
    <row r="35" spans="1:26" ht="22.95" customHeight="1" x14ac:dyDescent="0.25">
      <c r="A35" s="539"/>
      <c r="B35" s="485"/>
      <c r="C35" s="539"/>
      <c r="D35" s="487"/>
      <c r="E35" s="484"/>
      <c r="F35" s="483"/>
      <c r="G35" s="487"/>
      <c r="H35" s="487"/>
      <c r="I35" s="487"/>
      <c r="J35" s="666"/>
      <c r="K35" s="666"/>
      <c r="L35" s="666"/>
      <c r="M35" s="666"/>
      <c r="N35" s="666"/>
      <c r="O35" s="666"/>
      <c r="P35" s="666"/>
      <c r="Q35" s="666"/>
      <c r="R35" s="666"/>
      <c r="S35" s="666"/>
      <c r="T35" s="666"/>
      <c r="U35" s="662"/>
      <c r="V35" s="662"/>
      <c r="W35" s="662"/>
      <c r="X35" s="662"/>
      <c r="Y35" s="487" t="s">
        <v>760</v>
      </c>
      <c r="Z35" s="516"/>
    </row>
    <row r="36" spans="1:26" ht="22.95" customHeight="1" x14ac:dyDescent="0.25">
      <c r="A36" s="539"/>
      <c r="B36" s="485"/>
      <c r="C36" s="539"/>
      <c r="D36" s="487"/>
      <c r="E36" s="484"/>
      <c r="F36" s="483"/>
      <c r="G36" s="487"/>
      <c r="H36" s="487"/>
      <c r="I36" s="487"/>
      <c r="J36" s="666"/>
      <c r="K36" s="666"/>
      <c r="L36" s="666"/>
      <c r="M36" s="666"/>
      <c r="N36" s="666"/>
      <c r="O36" s="666"/>
      <c r="P36" s="666"/>
      <c r="Q36" s="666"/>
      <c r="R36" s="666"/>
      <c r="S36" s="667"/>
      <c r="T36" s="666"/>
      <c r="U36" s="662"/>
      <c r="V36" s="662"/>
      <c r="W36" s="662"/>
      <c r="X36" s="662"/>
      <c r="Y36" s="487" t="s">
        <v>762</v>
      </c>
      <c r="Z36" s="516"/>
    </row>
    <row r="37" spans="1:26" ht="22.95" customHeight="1" x14ac:dyDescent="0.25">
      <c r="A37" s="539"/>
      <c r="B37" s="485"/>
      <c r="C37" s="539"/>
      <c r="D37" s="487"/>
      <c r="E37" s="484"/>
      <c r="F37" s="483"/>
      <c r="G37" s="487"/>
      <c r="H37" s="487"/>
      <c r="I37" s="487"/>
      <c r="J37" s="666"/>
      <c r="K37" s="666"/>
      <c r="L37" s="666"/>
      <c r="M37" s="666"/>
      <c r="N37" s="666"/>
      <c r="O37" s="666"/>
      <c r="P37" s="666"/>
      <c r="Q37" s="666"/>
      <c r="R37" s="666"/>
      <c r="S37" s="666"/>
      <c r="T37" s="666"/>
      <c r="U37" s="662"/>
      <c r="V37" s="662"/>
      <c r="W37" s="662"/>
      <c r="X37" s="662"/>
      <c r="Y37" s="487" t="s">
        <v>760</v>
      </c>
      <c r="Z37" s="516"/>
    </row>
    <row r="38" spans="1:26" ht="22.95" customHeight="1" x14ac:dyDescent="0.25">
      <c r="A38" s="539"/>
      <c r="B38" s="485"/>
      <c r="C38" s="539"/>
      <c r="D38" s="487"/>
      <c r="E38" s="484"/>
      <c r="F38" s="483"/>
      <c r="G38" s="487"/>
      <c r="H38" s="487"/>
      <c r="I38" s="487"/>
      <c r="J38" s="666"/>
      <c r="K38" s="666"/>
      <c r="L38" s="666"/>
      <c r="M38" s="666"/>
      <c r="N38" s="666"/>
      <c r="O38" s="666"/>
      <c r="P38" s="666"/>
      <c r="Q38" s="666"/>
      <c r="R38" s="666"/>
      <c r="S38" s="666"/>
      <c r="T38" s="666"/>
      <c r="U38" s="662"/>
      <c r="V38" s="662"/>
      <c r="W38" s="662"/>
      <c r="X38" s="662"/>
      <c r="Y38" s="487" t="s">
        <v>760</v>
      </c>
      <c r="Z38" s="516"/>
    </row>
    <row r="39" spans="1:26" ht="22.95" customHeight="1" x14ac:dyDescent="0.25">
      <c r="A39" s="539"/>
      <c r="B39" s="485"/>
      <c r="C39" s="539"/>
      <c r="D39" s="487"/>
      <c r="E39" s="484"/>
      <c r="F39" s="483"/>
      <c r="G39" s="487"/>
      <c r="H39" s="487"/>
      <c r="I39" s="487"/>
      <c r="J39" s="666"/>
      <c r="K39" s="666"/>
      <c r="L39" s="666"/>
      <c r="M39" s="666"/>
      <c r="N39" s="666"/>
      <c r="O39" s="666"/>
      <c r="P39" s="666"/>
      <c r="Q39" s="666"/>
      <c r="R39" s="666"/>
      <c r="S39" s="666"/>
      <c r="T39" s="666"/>
      <c r="U39" s="662"/>
      <c r="V39" s="662"/>
      <c r="W39" s="662"/>
      <c r="X39" s="662"/>
      <c r="Y39" s="487" t="s">
        <v>762</v>
      </c>
      <c r="Z39" s="516"/>
    </row>
    <row r="40" spans="1:26" ht="22.95" customHeight="1" x14ac:dyDescent="0.25">
      <c r="A40" s="539"/>
      <c r="B40" s="485"/>
      <c r="C40" s="539"/>
      <c r="D40" s="487"/>
      <c r="E40" s="484"/>
      <c r="F40" s="483"/>
      <c r="G40" s="487"/>
      <c r="H40" s="487"/>
      <c r="I40" s="487"/>
      <c r="J40" s="666"/>
      <c r="K40" s="666"/>
      <c r="L40" s="666"/>
      <c r="M40" s="666"/>
      <c r="N40" s="666"/>
      <c r="O40" s="666"/>
      <c r="P40" s="666"/>
      <c r="Q40" s="666"/>
      <c r="R40" s="666"/>
      <c r="S40" s="666"/>
      <c r="T40" s="666"/>
      <c r="U40" s="662"/>
      <c r="V40" s="662"/>
      <c r="W40" s="662"/>
      <c r="X40" s="662"/>
      <c r="Y40" s="487" t="s">
        <v>760</v>
      </c>
      <c r="Z40" s="516"/>
    </row>
    <row r="41" spans="1:26" ht="22.95" customHeight="1" x14ac:dyDescent="0.25">
      <c r="A41" s="539"/>
      <c r="B41" s="485"/>
      <c r="C41" s="539"/>
      <c r="D41" s="487"/>
      <c r="E41" s="484"/>
      <c r="F41" s="483"/>
      <c r="G41" s="487"/>
      <c r="H41" s="487"/>
      <c r="I41" s="487"/>
      <c r="J41" s="666"/>
      <c r="K41" s="666"/>
      <c r="L41" s="666"/>
      <c r="M41" s="666"/>
      <c r="N41" s="666"/>
      <c r="O41" s="666"/>
      <c r="P41" s="666"/>
      <c r="Q41" s="666"/>
      <c r="R41" s="666"/>
      <c r="S41" s="666"/>
      <c r="T41" s="666"/>
      <c r="U41" s="662"/>
      <c r="V41" s="662"/>
      <c r="W41" s="662"/>
      <c r="X41" s="662"/>
      <c r="Y41" s="487" t="s">
        <v>760</v>
      </c>
      <c r="Z41" s="516"/>
    </row>
    <row r="42" spans="1:26" ht="22.95" customHeight="1" x14ac:dyDescent="0.25">
      <c r="A42" s="539"/>
      <c r="B42" s="485"/>
      <c r="C42" s="539"/>
      <c r="D42" s="487"/>
      <c r="E42" s="484"/>
      <c r="F42" s="483"/>
      <c r="G42" s="487"/>
      <c r="H42" s="487"/>
      <c r="I42" s="487"/>
      <c r="J42" s="666"/>
      <c r="K42" s="666"/>
      <c r="L42" s="666"/>
      <c r="M42" s="666"/>
      <c r="N42" s="666"/>
      <c r="O42" s="666"/>
      <c r="P42" s="666"/>
      <c r="Q42" s="666"/>
      <c r="R42" s="666"/>
      <c r="S42" s="666"/>
      <c r="T42" s="666"/>
      <c r="U42" s="662"/>
      <c r="V42" s="662"/>
      <c r="W42" s="662"/>
      <c r="X42" s="662"/>
      <c r="Y42" s="487" t="s">
        <v>762</v>
      </c>
      <c r="Z42" s="516"/>
    </row>
    <row r="43" spans="1:26" ht="22.95" customHeight="1" x14ac:dyDescent="0.25">
      <c r="A43" s="539"/>
      <c r="B43" s="485"/>
      <c r="C43" s="539"/>
      <c r="D43" s="487"/>
      <c r="E43" s="484"/>
      <c r="F43" s="483"/>
      <c r="G43" s="487"/>
      <c r="H43" s="487"/>
      <c r="I43" s="487"/>
      <c r="J43" s="666"/>
      <c r="K43" s="666"/>
      <c r="L43" s="666"/>
      <c r="M43" s="666"/>
      <c r="N43" s="666"/>
      <c r="O43" s="666"/>
      <c r="P43" s="666"/>
      <c r="Q43" s="666"/>
      <c r="R43" s="666"/>
      <c r="S43" s="666"/>
      <c r="T43" s="666"/>
      <c r="U43" s="662"/>
      <c r="V43" s="662"/>
      <c r="W43" s="662"/>
      <c r="X43" s="662"/>
      <c r="Y43" s="487" t="s">
        <v>761</v>
      </c>
      <c r="Z43" s="516"/>
    </row>
    <row r="44" spans="1:26" ht="22.95" customHeight="1" x14ac:dyDescent="0.25">
      <c r="A44" s="539"/>
      <c r="B44" s="485"/>
      <c r="C44" s="539"/>
      <c r="D44" s="650"/>
      <c r="E44" s="484"/>
      <c r="F44" s="483"/>
      <c r="G44" s="487"/>
      <c r="H44" s="487"/>
      <c r="I44" s="487"/>
      <c r="J44" s="666"/>
      <c r="K44" s="666"/>
      <c r="L44" s="666"/>
      <c r="M44" s="666"/>
      <c r="N44" s="666"/>
      <c r="O44" s="666"/>
      <c r="P44" s="666"/>
      <c r="Q44" s="666"/>
      <c r="R44" s="666"/>
      <c r="S44" s="666"/>
      <c r="T44" s="666"/>
      <c r="U44" s="662"/>
      <c r="V44" s="662"/>
      <c r="W44" s="662"/>
      <c r="X44" s="662"/>
      <c r="Y44" s="487" t="s">
        <v>760</v>
      </c>
      <c r="Z44" s="516"/>
    </row>
    <row r="45" spans="1:26" ht="22.95" customHeight="1" x14ac:dyDescent="0.25">
      <c r="A45" s="539"/>
      <c r="B45" s="485"/>
      <c r="C45" s="539"/>
      <c r="D45" s="487"/>
      <c r="E45" s="484"/>
      <c r="F45" s="483"/>
      <c r="G45" s="487"/>
      <c r="H45" s="487"/>
      <c r="I45" s="487"/>
      <c r="J45" s="666"/>
      <c r="K45" s="666"/>
      <c r="L45" s="666"/>
      <c r="M45" s="666"/>
      <c r="N45" s="666"/>
      <c r="O45" s="666"/>
      <c r="P45" s="666"/>
      <c r="Q45" s="666"/>
      <c r="R45" s="666"/>
      <c r="S45" s="666"/>
      <c r="T45" s="666"/>
      <c r="U45" s="662"/>
      <c r="V45" s="662"/>
      <c r="W45" s="662"/>
      <c r="X45" s="662"/>
      <c r="Y45" s="487" t="s">
        <v>762</v>
      </c>
      <c r="Z45" s="516"/>
    </row>
    <row r="46" spans="1:26" ht="22.95" customHeight="1" x14ac:dyDescent="0.25">
      <c r="A46" s="539"/>
      <c r="B46" s="485"/>
      <c r="C46" s="539"/>
      <c r="D46" s="487"/>
      <c r="E46" s="484"/>
      <c r="F46" s="483"/>
      <c r="G46" s="487"/>
      <c r="H46" s="487"/>
      <c r="I46" s="487"/>
      <c r="J46" s="666"/>
      <c r="K46" s="666"/>
      <c r="L46" s="666"/>
      <c r="M46" s="666"/>
      <c r="N46" s="666"/>
      <c r="O46" s="666"/>
      <c r="P46" s="666"/>
      <c r="Q46" s="666"/>
      <c r="R46" s="666"/>
      <c r="S46" s="666"/>
      <c r="T46" s="666"/>
      <c r="U46" s="662"/>
      <c r="V46" s="662"/>
      <c r="W46" s="662"/>
      <c r="X46" s="662"/>
      <c r="Y46" s="487" t="s">
        <v>760</v>
      </c>
      <c r="Z46" s="516"/>
    </row>
    <row r="47" spans="1:26" ht="22.95" customHeight="1" x14ac:dyDescent="0.25">
      <c r="A47" s="539"/>
      <c r="B47" s="485"/>
      <c r="C47" s="539"/>
      <c r="D47" s="487"/>
      <c r="E47" s="484"/>
      <c r="F47" s="483"/>
      <c r="G47" s="487"/>
      <c r="H47" s="487"/>
      <c r="I47" s="487"/>
      <c r="J47" s="666"/>
      <c r="K47" s="666"/>
      <c r="L47" s="666"/>
      <c r="M47" s="666"/>
      <c r="N47" s="666"/>
      <c r="O47" s="666"/>
      <c r="P47" s="666"/>
      <c r="Q47" s="666"/>
      <c r="R47" s="666"/>
      <c r="S47" s="666"/>
      <c r="T47" s="666"/>
      <c r="U47" s="662"/>
      <c r="V47" s="662"/>
      <c r="W47" s="662"/>
      <c r="X47" s="662"/>
      <c r="Y47" s="487" t="s">
        <v>760</v>
      </c>
      <c r="Z47" s="516"/>
    </row>
    <row r="48" spans="1:26" ht="22.95" customHeight="1" x14ac:dyDescent="0.25">
      <c r="A48" s="539"/>
      <c r="B48" s="485"/>
      <c r="C48" s="539"/>
      <c r="D48" s="487"/>
      <c r="E48" s="484"/>
      <c r="F48" s="483"/>
      <c r="G48" s="487"/>
      <c r="H48" s="487"/>
      <c r="I48" s="487"/>
      <c r="J48" s="666"/>
      <c r="K48" s="666"/>
      <c r="L48" s="666"/>
      <c r="M48" s="666"/>
      <c r="N48" s="666"/>
      <c r="O48" s="666"/>
      <c r="P48" s="666"/>
      <c r="Q48" s="666"/>
      <c r="R48" s="666"/>
      <c r="S48" s="666"/>
      <c r="T48" s="666"/>
      <c r="U48" s="662"/>
      <c r="V48" s="662"/>
      <c r="W48" s="662"/>
      <c r="X48" s="662"/>
      <c r="Y48" s="487" t="s">
        <v>760</v>
      </c>
      <c r="Z48" s="516"/>
    </row>
    <row r="49" spans="1:26" ht="22.95" customHeight="1" x14ac:dyDescent="0.25">
      <c r="A49" s="539"/>
      <c r="B49" s="485"/>
      <c r="C49" s="539"/>
      <c r="D49" s="487"/>
      <c r="E49" s="484"/>
      <c r="F49" s="483"/>
      <c r="G49" s="487"/>
      <c r="H49" s="487"/>
      <c r="I49" s="487"/>
      <c r="J49" s="666"/>
      <c r="K49" s="666"/>
      <c r="L49" s="666"/>
      <c r="M49" s="666"/>
      <c r="N49" s="666"/>
      <c r="O49" s="666"/>
      <c r="P49" s="666"/>
      <c r="Q49" s="666"/>
      <c r="R49" s="666"/>
      <c r="S49" s="666"/>
      <c r="T49" s="666"/>
      <c r="U49" s="662"/>
      <c r="V49" s="662"/>
      <c r="W49" s="662"/>
      <c r="X49" s="662"/>
      <c r="Y49" s="487" t="s">
        <v>762</v>
      </c>
      <c r="Z49" s="516"/>
    </row>
    <row r="50" spans="1:26" ht="22.95" customHeight="1" x14ac:dyDescent="0.25">
      <c r="A50" s="539"/>
      <c r="B50" s="485"/>
      <c r="C50" s="539"/>
      <c r="D50" s="487"/>
      <c r="E50" s="484"/>
      <c r="F50" s="483"/>
      <c r="G50" s="487"/>
      <c r="H50" s="487"/>
      <c r="I50" s="487"/>
      <c r="J50" s="666"/>
      <c r="K50" s="666"/>
      <c r="L50" s="666"/>
      <c r="M50" s="666"/>
      <c r="N50" s="666"/>
      <c r="O50" s="666"/>
      <c r="P50" s="666"/>
      <c r="Q50" s="666"/>
      <c r="R50" s="666"/>
      <c r="S50" s="666"/>
      <c r="T50" s="666"/>
      <c r="U50" s="662"/>
      <c r="V50" s="662"/>
      <c r="W50" s="662"/>
      <c r="X50" s="662"/>
      <c r="Y50" s="487" t="s">
        <v>762</v>
      </c>
      <c r="Z50" s="516"/>
    </row>
    <row r="51" spans="1:26" ht="22.95" customHeight="1" x14ac:dyDescent="0.25">
      <c r="A51" s="539"/>
      <c r="B51" s="485"/>
      <c r="C51" s="539"/>
      <c r="D51" s="487"/>
      <c r="E51" s="484"/>
      <c r="F51" s="483"/>
      <c r="G51" s="487"/>
      <c r="H51" s="487"/>
      <c r="I51" s="487"/>
      <c r="J51" s="666"/>
      <c r="K51" s="666"/>
      <c r="L51" s="666"/>
      <c r="M51" s="666"/>
      <c r="N51" s="666"/>
      <c r="O51" s="666"/>
      <c r="P51" s="666"/>
      <c r="Q51" s="666"/>
      <c r="R51" s="666"/>
      <c r="S51" s="666"/>
      <c r="T51" s="666"/>
      <c r="U51" s="662"/>
      <c r="V51" s="662"/>
      <c r="W51" s="662"/>
      <c r="X51" s="662"/>
      <c r="Y51" s="487" t="s">
        <v>762</v>
      </c>
      <c r="Z51" s="516"/>
    </row>
    <row r="52" spans="1:26" ht="22.95" customHeight="1" x14ac:dyDescent="0.25">
      <c r="A52" s="539"/>
      <c r="B52" s="485"/>
      <c r="C52" s="539"/>
      <c r="D52" s="487"/>
      <c r="E52" s="484"/>
      <c r="F52" s="483"/>
      <c r="G52" s="487"/>
      <c r="H52" s="487"/>
      <c r="I52" s="487"/>
      <c r="J52" s="666"/>
      <c r="K52" s="666"/>
      <c r="L52" s="666"/>
      <c r="M52" s="666"/>
      <c r="N52" s="666"/>
      <c r="O52" s="666"/>
      <c r="P52" s="666"/>
      <c r="Q52" s="666"/>
      <c r="R52" s="666"/>
      <c r="S52" s="666"/>
      <c r="T52" s="666"/>
      <c r="U52" s="662"/>
      <c r="V52" s="662"/>
      <c r="W52" s="662"/>
      <c r="X52" s="662"/>
      <c r="Y52" s="487" t="s">
        <v>762</v>
      </c>
      <c r="Z52" s="516"/>
    </row>
    <row r="53" spans="1:26" ht="22.95" customHeight="1" x14ac:dyDescent="0.25">
      <c r="A53" s="539"/>
      <c r="B53" s="485"/>
      <c r="C53" s="539"/>
      <c r="D53" s="487"/>
      <c r="E53" s="484"/>
      <c r="F53" s="483"/>
      <c r="G53" s="487"/>
      <c r="H53" s="487"/>
      <c r="I53" s="487"/>
      <c r="J53" s="666"/>
      <c r="K53" s="666"/>
      <c r="L53" s="666"/>
      <c r="M53" s="666"/>
      <c r="N53" s="666"/>
      <c r="O53" s="666"/>
      <c r="P53" s="666"/>
      <c r="Q53" s="666"/>
      <c r="R53" s="666"/>
      <c r="S53" s="666"/>
      <c r="T53" s="666"/>
      <c r="U53" s="662"/>
      <c r="V53" s="662"/>
      <c r="W53" s="662"/>
      <c r="X53" s="662"/>
      <c r="Y53" s="487" t="s">
        <v>760</v>
      </c>
      <c r="Z53" s="516"/>
    </row>
    <row r="54" spans="1:26" ht="22.95" customHeight="1" x14ac:dyDescent="0.25">
      <c r="A54" s="539"/>
      <c r="B54" s="485"/>
      <c r="C54" s="539"/>
      <c r="D54" s="487"/>
      <c r="E54" s="484"/>
      <c r="F54" s="483"/>
      <c r="G54" s="487"/>
      <c r="H54" s="487"/>
      <c r="I54" s="487"/>
      <c r="J54" s="666"/>
      <c r="K54" s="666"/>
      <c r="L54" s="666"/>
      <c r="M54" s="666"/>
      <c r="N54" s="666"/>
      <c r="O54" s="666"/>
      <c r="P54" s="666"/>
      <c r="Q54" s="666"/>
      <c r="R54" s="666"/>
      <c r="S54" s="666"/>
      <c r="T54" s="666"/>
      <c r="U54" s="662"/>
      <c r="V54" s="662"/>
      <c r="W54" s="662"/>
      <c r="X54" s="662"/>
      <c r="Y54" s="487" t="s">
        <v>760</v>
      </c>
      <c r="Z54" s="516"/>
    </row>
    <row r="55" spans="1:26" ht="22.95" customHeight="1" x14ac:dyDescent="0.25">
      <c r="A55" s="539"/>
      <c r="B55" s="485"/>
      <c r="C55" s="539"/>
      <c r="D55" s="487"/>
      <c r="E55" s="484"/>
      <c r="F55" s="483"/>
      <c r="G55" s="487"/>
      <c r="H55" s="487"/>
      <c r="I55" s="487"/>
      <c r="J55" s="666"/>
      <c r="K55" s="666"/>
      <c r="L55" s="666"/>
      <c r="M55" s="666"/>
      <c r="N55" s="666"/>
      <c r="O55" s="666"/>
      <c r="P55" s="666"/>
      <c r="Q55" s="666"/>
      <c r="R55" s="666"/>
      <c r="S55" s="666"/>
      <c r="T55" s="666"/>
      <c r="U55" s="662"/>
      <c r="V55" s="662"/>
      <c r="W55" s="662"/>
      <c r="X55" s="662"/>
      <c r="Y55" s="487" t="s">
        <v>760</v>
      </c>
      <c r="Z55" s="516"/>
    </row>
    <row r="56" spans="1:26" ht="22.95" customHeight="1" x14ac:dyDescent="0.25">
      <c r="A56" s="539"/>
      <c r="B56" s="485"/>
      <c r="C56" s="539"/>
      <c r="D56" s="487"/>
      <c r="E56" s="484"/>
      <c r="F56" s="483"/>
      <c r="G56" s="487"/>
      <c r="H56" s="487"/>
      <c r="I56" s="487"/>
      <c r="J56" s="666"/>
      <c r="K56" s="666"/>
      <c r="L56" s="666"/>
      <c r="M56" s="666"/>
      <c r="N56" s="666"/>
      <c r="O56" s="666"/>
      <c r="P56" s="666"/>
      <c r="Q56" s="666"/>
      <c r="R56" s="666"/>
      <c r="S56" s="666"/>
      <c r="T56" s="666"/>
      <c r="U56" s="662"/>
      <c r="V56" s="662"/>
      <c r="W56" s="662"/>
      <c r="X56" s="662"/>
      <c r="Y56" s="487" t="s">
        <v>760</v>
      </c>
      <c r="Z56" s="516"/>
    </row>
    <row r="57" spans="1:26" ht="22.95" customHeight="1" x14ac:dyDescent="0.25">
      <c r="A57" s="539"/>
      <c r="B57" s="485"/>
      <c r="C57" s="539"/>
      <c r="D57" s="487"/>
      <c r="E57" s="484"/>
      <c r="F57" s="483"/>
      <c r="G57" s="487"/>
      <c r="H57" s="487"/>
      <c r="I57" s="487"/>
      <c r="J57" s="666"/>
      <c r="K57" s="666"/>
      <c r="L57" s="666"/>
      <c r="M57" s="666"/>
      <c r="N57" s="666"/>
      <c r="O57" s="666"/>
      <c r="P57" s="666"/>
      <c r="Q57" s="666"/>
      <c r="R57" s="666"/>
      <c r="S57" s="666"/>
      <c r="T57" s="666"/>
      <c r="U57" s="662"/>
      <c r="V57" s="662"/>
      <c r="W57" s="662"/>
      <c r="X57" s="662"/>
      <c r="Y57" s="487" t="s">
        <v>760</v>
      </c>
      <c r="Z57" s="516"/>
    </row>
    <row r="58" spans="1:26" ht="22.95" customHeight="1" x14ac:dyDescent="0.25">
      <c r="A58" s="539"/>
      <c r="B58" s="485"/>
      <c r="C58" s="539"/>
      <c r="D58" s="487"/>
      <c r="E58" s="484"/>
      <c r="F58" s="483"/>
      <c r="G58" s="487"/>
      <c r="H58" s="487"/>
      <c r="I58" s="487"/>
      <c r="J58" s="666"/>
      <c r="K58" s="666"/>
      <c r="L58" s="666"/>
      <c r="M58" s="666"/>
      <c r="N58" s="666"/>
      <c r="O58" s="666"/>
      <c r="P58" s="666"/>
      <c r="Q58" s="666"/>
      <c r="R58" s="666"/>
      <c r="S58" s="666"/>
      <c r="T58" s="666"/>
      <c r="U58" s="662"/>
      <c r="V58" s="662"/>
      <c r="W58" s="662"/>
      <c r="X58" s="662"/>
      <c r="Y58" s="487" t="s">
        <v>762</v>
      </c>
      <c r="Z58" s="516"/>
    </row>
    <row r="59" spans="1:26" ht="22.95" customHeight="1" x14ac:dyDescent="0.25">
      <c r="A59" s="539"/>
      <c r="B59" s="485"/>
      <c r="C59" s="539"/>
      <c r="D59" s="487"/>
      <c r="E59" s="484"/>
      <c r="F59" s="483"/>
      <c r="G59" s="487"/>
      <c r="H59" s="487"/>
      <c r="I59" s="487"/>
      <c r="J59" s="666"/>
      <c r="K59" s="666"/>
      <c r="L59" s="666"/>
      <c r="M59" s="666"/>
      <c r="N59" s="666"/>
      <c r="O59" s="666"/>
      <c r="P59" s="666"/>
      <c r="Q59" s="666"/>
      <c r="R59" s="666"/>
      <c r="S59" s="666"/>
      <c r="T59" s="666"/>
      <c r="U59" s="662"/>
      <c r="V59" s="662"/>
      <c r="W59" s="662"/>
      <c r="X59" s="662"/>
      <c r="Y59" s="487" t="s">
        <v>762</v>
      </c>
      <c r="Z59" s="516"/>
    </row>
    <row r="60" spans="1:26" ht="22.95" customHeight="1" x14ac:dyDescent="0.25">
      <c r="A60" s="539"/>
      <c r="B60" s="485"/>
      <c r="C60" s="539"/>
      <c r="D60" s="487"/>
      <c r="E60" s="484"/>
      <c r="F60" s="483"/>
      <c r="G60" s="487"/>
      <c r="H60" s="487"/>
      <c r="I60" s="487"/>
      <c r="J60" s="666"/>
      <c r="K60" s="666"/>
      <c r="L60" s="666"/>
      <c r="M60" s="666"/>
      <c r="N60" s="666"/>
      <c r="O60" s="666"/>
      <c r="P60" s="666"/>
      <c r="Q60" s="666"/>
      <c r="R60" s="666"/>
      <c r="S60" s="666"/>
      <c r="T60" s="666"/>
      <c r="U60" s="662"/>
      <c r="V60" s="662"/>
      <c r="W60" s="662"/>
      <c r="X60" s="662"/>
      <c r="Y60" s="487" t="s">
        <v>760</v>
      </c>
      <c r="Z60" s="516"/>
    </row>
    <row r="61" spans="1:26" ht="22.95" customHeight="1" x14ac:dyDescent="0.25">
      <c r="A61" s="539"/>
      <c r="B61" s="485"/>
      <c r="C61" s="539"/>
      <c r="D61" s="487"/>
      <c r="E61" s="484"/>
      <c r="F61" s="483"/>
      <c r="G61" s="487"/>
      <c r="H61" s="487"/>
      <c r="I61" s="487"/>
      <c r="J61" s="666"/>
      <c r="K61" s="666"/>
      <c r="L61" s="666"/>
      <c r="M61" s="666"/>
      <c r="N61" s="666"/>
      <c r="O61" s="666"/>
      <c r="P61" s="666"/>
      <c r="Q61" s="666"/>
      <c r="R61" s="666"/>
      <c r="S61" s="666"/>
      <c r="T61" s="666"/>
      <c r="U61" s="662"/>
      <c r="V61" s="662"/>
      <c r="W61" s="662"/>
      <c r="X61" s="662"/>
      <c r="Y61" s="487" t="s">
        <v>762</v>
      </c>
      <c r="Z61" s="516"/>
    </row>
    <row r="62" spans="1:26" ht="22.95" customHeight="1" x14ac:dyDescent="0.25">
      <c r="A62" s="539"/>
      <c r="B62" s="485"/>
      <c r="C62" s="539"/>
      <c r="D62" s="487"/>
      <c r="E62" s="484"/>
      <c r="F62" s="483"/>
      <c r="G62" s="487"/>
      <c r="H62" s="487"/>
      <c r="I62" s="487"/>
      <c r="J62" s="666"/>
      <c r="K62" s="666"/>
      <c r="L62" s="666"/>
      <c r="M62" s="666"/>
      <c r="N62" s="666"/>
      <c r="O62" s="666"/>
      <c r="P62" s="666"/>
      <c r="Q62" s="666"/>
      <c r="R62" s="666"/>
      <c r="S62" s="666"/>
      <c r="T62" s="666"/>
      <c r="U62" s="662"/>
      <c r="V62" s="662"/>
      <c r="W62" s="662"/>
      <c r="X62" s="662"/>
      <c r="Y62" s="487" t="s">
        <v>760</v>
      </c>
      <c r="Z62" s="516"/>
    </row>
    <row r="63" spans="1:26" ht="22.95" customHeight="1" x14ac:dyDescent="0.25">
      <c r="A63" s="539"/>
      <c r="B63" s="485"/>
      <c r="C63" s="539"/>
      <c r="D63" s="650"/>
      <c r="E63" s="484"/>
      <c r="F63" s="483"/>
      <c r="G63" s="487"/>
      <c r="H63" s="487"/>
      <c r="I63" s="487"/>
      <c r="J63" s="666"/>
      <c r="K63" s="666"/>
      <c r="L63" s="666"/>
      <c r="M63" s="666"/>
      <c r="N63" s="666"/>
      <c r="O63" s="666"/>
      <c r="P63" s="666"/>
      <c r="Q63" s="666"/>
      <c r="R63" s="666"/>
      <c r="S63" s="666"/>
      <c r="T63" s="666"/>
      <c r="U63" s="662"/>
      <c r="V63" s="662"/>
      <c r="W63" s="662"/>
      <c r="X63" s="662"/>
      <c r="Y63" s="487" t="s">
        <v>763</v>
      </c>
      <c r="Z63" s="516"/>
    </row>
    <row r="64" spans="1:26" ht="22.95" customHeight="1" x14ac:dyDescent="0.25">
      <c r="A64" s="539"/>
      <c r="B64" s="485"/>
      <c r="C64" s="539"/>
      <c r="D64" s="487"/>
      <c r="E64" s="484"/>
      <c r="F64" s="483"/>
      <c r="G64" s="487"/>
      <c r="H64" s="487"/>
      <c r="I64" s="487"/>
      <c r="J64" s="666"/>
      <c r="K64" s="666"/>
      <c r="L64" s="666"/>
      <c r="M64" s="666"/>
      <c r="N64" s="666"/>
      <c r="O64" s="666"/>
      <c r="P64" s="666"/>
      <c r="Q64" s="666"/>
      <c r="R64" s="666"/>
      <c r="S64" s="666"/>
      <c r="T64" s="666"/>
      <c r="U64" s="662"/>
      <c r="V64" s="662"/>
      <c r="W64" s="662"/>
      <c r="X64" s="662"/>
      <c r="Y64" s="487" t="s">
        <v>760</v>
      </c>
      <c r="Z64" s="516"/>
    </row>
    <row r="65" spans="1:26" ht="22.95" customHeight="1" x14ac:dyDescent="0.25">
      <c r="A65" s="539"/>
      <c r="B65" s="485"/>
      <c r="C65" s="539"/>
      <c r="D65" s="487"/>
      <c r="E65" s="484"/>
      <c r="F65" s="483"/>
      <c r="G65" s="487"/>
      <c r="H65" s="487"/>
      <c r="I65" s="487"/>
      <c r="J65" s="666"/>
      <c r="K65" s="666"/>
      <c r="L65" s="666"/>
      <c r="M65" s="666"/>
      <c r="N65" s="666"/>
      <c r="O65" s="666"/>
      <c r="P65" s="666"/>
      <c r="Q65" s="666"/>
      <c r="R65" s="666"/>
      <c r="S65" s="666"/>
      <c r="T65" s="666"/>
      <c r="U65" s="662"/>
      <c r="V65" s="662"/>
      <c r="W65" s="662"/>
      <c r="X65" s="662"/>
      <c r="Y65" s="487" t="s">
        <v>760</v>
      </c>
      <c r="Z65" s="516"/>
    </row>
    <row r="66" spans="1:26" ht="22.95" customHeight="1" x14ac:dyDescent="0.25">
      <c r="A66" s="539"/>
      <c r="B66" s="485"/>
      <c r="C66" s="539"/>
      <c r="D66" s="487"/>
      <c r="E66" s="484"/>
      <c r="F66" s="483"/>
      <c r="G66" s="487"/>
      <c r="H66" s="487"/>
      <c r="I66" s="487"/>
      <c r="J66" s="666"/>
      <c r="K66" s="666"/>
      <c r="L66" s="666"/>
      <c r="M66" s="666"/>
      <c r="N66" s="666"/>
      <c r="O66" s="666"/>
      <c r="P66" s="666"/>
      <c r="Q66" s="666"/>
      <c r="R66" s="666"/>
      <c r="S66" s="666"/>
      <c r="T66" s="666"/>
      <c r="U66" s="662"/>
      <c r="V66" s="662"/>
      <c r="W66" s="662"/>
      <c r="X66" s="662"/>
      <c r="Y66" s="487" t="s">
        <v>763</v>
      </c>
      <c r="Z66" s="516"/>
    </row>
    <row r="67" spans="1:26" ht="22.95" customHeight="1" x14ac:dyDescent="0.25">
      <c r="A67" s="539"/>
      <c r="B67" s="485"/>
      <c r="C67" s="539"/>
      <c r="D67" s="487"/>
      <c r="E67" s="484"/>
      <c r="F67" s="483"/>
      <c r="G67" s="487"/>
      <c r="H67" s="487"/>
      <c r="I67" s="487"/>
      <c r="J67" s="666"/>
      <c r="K67" s="666"/>
      <c r="L67" s="666"/>
      <c r="M67" s="666"/>
      <c r="N67" s="666"/>
      <c r="O67" s="666"/>
      <c r="P67" s="666"/>
      <c r="Q67" s="666"/>
      <c r="R67" s="666"/>
      <c r="S67" s="666"/>
      <c r="T67" s="666"/>
      <c r="U67" s="662"/>
      <c r="V67" s="662"/>
      <c r="W67" s="662"/>
      <c r="X67" s="662"/>
      <c r="Y67" s="487" t="s">
        <v>763</v>
      </c>
      <c r="Z67" s="516"/>
    </row>
    <row r="68" spans="1:26" ht="22.95" customHeight="1" x14ac:dyDescent="0.25">
      <c r="A68" s="539"/>
      <c r="B68" s="485"/>
      <c r="C68" s="539"/>
      <c r="D68" s="487"/>
      <c r="E68" s="484"/>
      <c r="F68" s="483"/>
      <c r="G68" s="487"/>
      <c r="H68" s="487"/>
      <c r="I68" s="487"/>
      <c r="J68" s="666"/>
      <c r="K68" s="666"/>
      <c r="L68" s="666"/>
      <c r="M68" s="666"/>
      <c r="N68" s="666"/>
      <c r="O68" s="666"/>
      <c r="P68" s="666"/>
      <c r="Q68" s="666"/>
      <c r="R68" s="666"/>
      <c r="S68" s="666"/>
      <c r="T68" s="666"/>
      <c r="U68" s="662"/>
      <c r="V68" s="662"/>
      <c r="W68" s="662"/>
      <c r="X68" s="662"/>
      <c r="Y68" s="487" t="s">
        <v>760</v>
      </c>
      <c r="Z68" s="516"/>
    </row>
    <row r="69" spans="1:26" ht="22.95" customHeight="1" x14ac:dyDescent="0.25">
      <c r="A69" s="539"/>
      <c r="B69" s="485"/>
      <c r="C69" s="539"/>
      <c r="D69" s="487"/>
      <c r="E69" s="484"/>
      <c r="F69" s="483"/>
      <c r="G69" s="487"/>
      <c r="H69" s="487"/>
      <c r="I69" s="487"/>
      <c r="J69" s="666"/>
      <c r="K69" s="666"/>
      <c r="L69" s="666"/>
      <c r="M69" s="666"/>
      <c r="N69" s="666"/>
      <c r="O69" s="666"/>
      <c r="P69" s="666"/>
      <c r="Q69" s="666"/>
      <c r="R69" s="666"/>
      <c r="S69" s="666"/>
      <c r="T69" s="666"/>
      <c r="U69" s="662"/>
      <c r="V69" s="662"/>
      <c r="W69" s="662"/>
      <c r="X69" s="662"/>
      <c r="Y69" s="487" t="s">
        <v>760</v>
      </c>
      <c r="Z69" s="516"/>
    </row>
    <row r="70" spans="1:26" ht="22.95" customHeight="1" x14ac:dyDescent="0.25">
      <c r="A70" s="539"/>
      <c r="B70" s="485"/>
      <c r="C70" s="539"/>
      <c r="D70" s="487"/>
      <c r="E70" s="484"/>
      <c r="F70" s="483"/>
      <c r="G70" s="487"/>
      <c r="H70" s="487"/>
      <c r="I70" s="487"/>
      <c r="J70" s="666"/>
      <c r="K70" s="666"/>
      <c r="L70" s="666"/>
      <c r="M70" s="666"/>
      <c r="N70" s="666"/>
      <c r="O70" s="666"/>
      <c r="P70" s="666"/>
      <c r="Q70" s="666"/>
      <c r="R70" s="666"/>
      <c r="S70" s="666"/>
      <c r="T70" s="666"/>
      <c r="U70" s="662"/>
      <c r="V70" s="662"/>
      <c r="W70" s="662"/>
      <c r="X70" s="662"/>
      <c r="Y70" s="487" t="s">
        <v>760</v>
      </c>
      <c r="Z70" s="516"/>
    </row>
    <row r="71" spans="1:26" ht="22.95" customHeight="1" x14ac:dyDescent="0.25">
      <c r="A71" s="539"/>
      <c r="B71" s="485"/>
      <c r="C71" s="539"/>
      <c r="D71" s="487"/>
      <c r="E71" s="484"/>
      <c r="F71" s="483"/>
      <c r="G71" s="487"/>
      <c r="H71" s="487"/>
      <c r="I71" s="487"/>
      <c r="J71" s="666"/>
      <c r="K71" s="666"/>
      <c r="L71" s="666"/>
      <c r="M71" s="666"/>
      <c r="N71" s="666"/>
      <c r="O71" s="666"/>
      <c r="P71" s="666"/>
      <c r="Q71" s="666"/>
      <c r="R71" s="666"/>
      <c r="S71" s="666"/>
      <c r="T71" s="666"/>
      <c r="U71" s="662"/>
      <c r="V71" s="662"/>
      <c r="W71" s="662"/>
      <c r="X71" s="662"/>
      <c r="Y71" s="487" t="s">
        <v>760</v>
      </c>
      <c r="Z71" s="516"/>
    </row>
    <row r="72" spans="1:26" ht="22.95" customHeight="1" x14ac:dyDescent="0.25">
      <c r="A72" s="539"/>
      <c r="B72" s="485"/>
      <c r="C72" s="539"/>
      <c r="D72" s="487"/>
      <c r="E72" s="484"/>
      <c r="F72" s="483"/>
      <c r="G72" s="487"/>
      <c r="H72" s="487"/>
      <c r="I72" s="487"/>
      <c r="J72" s="666"/>
      <c r="K72" s="666"/>
      <c r="L72" s="666"/>
      <c r="M72" s="666"/>
      <c r="N72" s="666"/>
      <c r="O72" s="666"/>
      <c r="P72" s="666"/>
      <c r="Q72" s="666"/>
      <c r="R72" s="666"/>
      <c r="S72" s="666"/>
      <c r="T72" s="666"/>
      <c r="U72" s="662"/>
      <c r="V72" s="662"/>
      <c r="W72" s="662"/>
      <c r="X72" s="662"/>
      <c r="Y72" s="487" t="s">
        <v>760</v>
      </c>
      <c r="Z72" s="516"/>
    </row>
    <row r="73" spans="1:26" ht="22.95" customHeight="1" x14ac:dyDescent="0.25">
      <c r="A73" s="539"/>
      <c r="B73" s="485"/>
      <c r="C73" s="539"/>
      <c r="D73" s="487"/>
      <c r="E73" s="484"/>
      <c r="F73" s="483"/>
      <c r="G73" s="487"/>
      <c r="H73" s="487"/>
      <c r="I73" s="487"/>
      <c r="J73" s="666"/>
      <c r="K73" s="666"/>
      <c r="L73" s="666"/>
      <c r="M73" s="666"/>
      <c r="N73" s="666"/>
      <c r="O73" s="666"/>
      <c r="P73" s="666"/>
      <c r="Q73" s="666"/>
      <c r="R73" s="666"/>
      <c r="S73" s="666"/>
      <c r="T73" s="666"/>
      <c r="U73" s="662"/>
      <c r="V73" s="662"/>
      <c r="W73" s="662"/>
      <c r="X73" s="662"/>
      <c r="Y73" s="487" t="s">
        <v>760</v>
      </c>
      <c r="Z73" s="516"/>
    </row>
    <row r="74" spans="1:26" ht="22.95" customHeight="1" x14ac:dyDescent="0.25">
      <c r="A74" s="539"/>
      <c r="B74" s="485"/>
      <c r="C74" s="539"/>
      <c r="D74" s="487"/>
      <c r="E74" s="484"/>
      <c r="F74" s="483"/>
      <c r="G74" s="487"/>
      <c r="H74" s="487"/>
      <c r="I74" s="487"/>
      <c r="J74" s="666"/>
      <c r="K74" s="666"/>
      <c r="L74" s="666"/>
      <c r="M74" s="666"/>
      <c r="N74" s="666"/>
      <c r="O74" s="666"/>
      <c r="P74" s="666"/>
      <c r="Q74" s="666"/>
      <c r="R74" s="666"/>
      <c r="S74" s="666"/>
      <c r="T74" s="666"/>
      <c r="U74" s="662"/>
      <c r="V74" s="662"/>
      <c r="W74" s="662"/>
      <c r="X74" s="662"/>
      <c r="Y74" s="487" t="s">
        <v>762</v>
      </c>
      <c r="Z74" s="516"/>
    </row>
    <row r="75" spans="1:26" ht="22.95" customHeight="1" x14ac:dyDescent="0.25">
      <c r="A75" s="539"/>
      <c r="B75" s="485"/>
      <c r="C75" s="539"/>
      <c r="D75" s="487"/>
      <c r="E75" s="484"/>
      <c r="F75" s="483"/>
      <c r="G75" s="487"/>
      <c r="H75" s="487"/>
      <c r="I75" s="487"/>
      <c r="J75" s="666"/>
      <c r="K75" s="666"/>
      <c r="L75" s="666"/>
      <c r="M75" s="666"/>
      <c r="N75" s="666"/>
      <c r="O75" s="666"/>
      <c r="P75" s="666"/>
      <c r="Q75" s="666"/>
      <c r="R75" s="666"/>
      <c r="S75" s="666"/>
      <c r="T75" s="666"/>
      <c r="U75" s="662"/>
      <c r="V75" s="662"/>
      <c r="W75" s="662"/>
      <c r="X75" s="662"/>
      <c r="Y75" s="487" t="s">
        <v>762</v>
      </c>
      <c r="Z75" s="516"/>
    </row>
    <row r="76" spans="1:26" ht="22.95" customHeight="1" x14ac:dyDescent="0.25">
      <c r="A76" s="539"/>
      <c r="B76" s="485"/>
      <c r="C76" s="539"/>
      <c r="D76" s="487"/>
      <c r="E76" s="484"/>
      <c r="F76" s="483"/>
      <c r="G76" s="487"/>
      <c r="H76" s="487"/>
      <c r="I76" s="487"/>
      <c r="J76" s="666"/>
      <c r="K76" s="666"/>
      <c r="L76" s="666"/>
      <c r="M76" s="666"/>
      <c r="N76" s="666"/>
      <c r="O76" s="666"/>
      <c r="P76" s="666"/>
      <c r="Q76" s="666"/>
      <c r="R76" s="666"/>
      <c r="S76" s="666"/>
      <c r="T76" s="666"/>
      <c r="U76" s="662"/>
      <c r="V76" s="662"/>
      <c r="W76" s="662"/>
      <c r="X76" s="662"/>
      <c r="Y76" s="487" t="s">
        <v>760</v>
      </c>
      <c r="Z76" s="516"/>
    </row>
    <row r="77" spans="1:26" ht="22.95" customHeight="1" x14ac:dyDescent="0.25">
      <c r="A77" s="539"/>
      <c r="B77" s="485"/>
      <c r="C77" s="539"/>
      <c r="D77" s="487"/>
      <c r="E77" s="484"/>
      <c r="F77" s="483"/>
      <c r="G77" s="487"/>
      <c r="H77" s="487"/>
      <c r="I77" s="487"/>
      <c r="J77" s="666"/>
      <c r="K77" s="666"/>
      <c r="L77" s="666"/>
      <c r="M77" s="666"/>
      <c r="N77" s="666"/>
      <c r="O77" s="666"/>
      <c r="P77" s="666"/>
      <c r="Q77" s="666"/>
      <c r="R77" s="666"/>
      <c r="S77" s="666"/>
      <c r="T77" s="666"/>
      <c r="U77" s="662"/>
      <c r="V77" s="662"/>
      <c r="W77" s="662"/>
      <c r="X77" s="662"/>
      <c r="Y77" s="487" t="s">
        <v>760</v>
      </c>
      <c r="Z77" s="516"/>
    </row>
    <row r="78" spans="1:26" ht="22.95" customHeight="1" x14ac:dyDescent="0.25">
      <c r="A78" s="539"/>
      <c r="B78" s="485"/>
      <c r="C78" s="539"/>
      <c r="D78" s="650"/>
      <c r="E78" s="484"/>
      <c r="F78" s="483"/>
      <c r="G78" s="487"/>
      <c r="H78" s="487"/>
      <c r="I78" s="487"/>
      <c r="J78" s="666"/>
      <c r="K78" s="666"/>
      <c r="L78" s="666"/>
      <c r="M78" s="666"/>
      <c r="N78" s="666"/>
      <c r="O78" s="666"/>
      <c r="P78" s="666"/>
      <c r="Q78" s="666"/>
      <c r="R78" s="666"/>
      <c r="S78" s="666"/>
      <c r="T78" s="666"/>
      <c r="U78" s="662"/>
      <c r="V78" s="662"/>
      <c r="W78" s="662"/>
      <c r="X78" s="662"/>
      <c r="Y78" s="487" t="s">
        <v>760</v>
      </c>
      <c r="Z78" s="516"/>
    </row>
    <row r="79" spans="1:26" ht="22.95" customHeight="1" x14ac:dyDescent="0.25">
      <c r="A79" s="539"/>
      <c r="B79" s="485"/>
      <c r="C79" s="539"/>
      <c r="D79" s="487"/>
      <c r="E79" s="484"/>
      <c r="F79" s="483"/>
      <c r="G79" s="487"/>
      <c r="H79" s="487"/>
      <c r="I79" s="487"/>
      <c r="J79" s="666"/>
      <c r="K79" s="666"/>
      <c r="L79" s="666"/>
      <c r="M79" s="666"/>
      <c r="N79" s="666"/>
      <c r="O79" s="666"/>
      <c r="P79" s="666"/>
      <c r="Q79" s="666"/>
      <c r="R79" s="666"/>
      <c r="S79" s="666"/>
      <c r="T79" s="666"/>
      <c r="U79" s="662"/>
      <c r="V79" s="662"/>
      <c r="W79" s="662"/>
      <c r="X79" s="662"/>
      <c r="Y79" s="487" t="s">
        <v>760</v>
      </c>
      <c r="Z79" s="516"/>
    </row>
    <row r="80" spans="1:26" ht="22.95" customHeight="1" x14ac:dyDescent="0.25">
      <c r="A80" s="539"/>
      <c r="B80" s="485"/>
      <c r="C80" s="539"/>
      <c r="D80" s="487"/>
      <c r="E80" s="484"/>
      <c r="F80" s="483"/>
      <c r="G80" s="487"/>
      <c r="H80" s="487"/>
      <c r="I80" s="487"/>
      <c r="J80" s="666"/>
      <c r="K80" s="666"/>
      <c r="L80" s="666"/>
      <c r="M80" s="666"/>
      <c r="N80" s="666"/>
      <c r="O80" s="666"/>
      <c r="P80" s="666"/>
      <c r="Q80" s="666"/>
      <c r="R80" s="666"/>
      <c r="S80" s="666"/>
      <c r="T80" s="666"/>
      <c r="U80" s="662"/>
      <c r="V80" s="662"/>
      <c r="W80" s="662"/>
      <c r="X80" s="662"/>
      <c r="Y80" s="487" t="s">
        <v>760</v>
      </c>
      <c r="Z80" s="516"/>
    </row>
    <row r="81" spans="1:26" ht="22.95" customHeight="1" x14ac:dyDescent="0.25">
      <c r="A81" s="539"/>
      <c r="B81" s="485"/>
      <c r="C81" s="539"/>
      <c r="D81" s="487"/>
      <c r="E81" s="484"/>
      <c r="F81" s="483"/>
      <c r="G81" s="487"/>
      <c r="H81" s="487"/>
      <c r="I81" s="487"/>
      <c r="J81" s="666"/>
      <c r="K81" s="666"/>
      <c r="L81" s="666"/>
      <c r="M81" s="666"/>
      <c r="N81" s="666"/>
      <c r="O81" s="666"/>
      <c r="P81" s="666"/>
      <c r="Q81" s="666"/>
      <c r="R81" s="666"/>
      <c r="S81" s="666"/>
      <c r="T81" s="666"/>
      <c r="U81" s="662"/>
      <c r="V81" s="662"/>
      <c r="W81" s="662"/>
      <c r="X81" s="662"/>
      <c r="Y81" s="487" t="s">
        <v>760</v>
      </c>
      <c r="Z81" s="516"/>
    </row>
    <row r="82" spans="1:26" ht="22.95" customHeight="1" x14ac:dyDescent="0.25">
      <c r="A82" s="539"/>
      <c r="B82" s="485"/>
      <c r="C82" s="539"/>
      <c r="D82" s="487"/>
      <c r="E82" s="484"/>
      <c r="F82" s="483"/>
      <c r="G82" s="487"/>
      <c r="H82" s="487"/>
      <c r="I82" s="487"/>
      <c r="J82" s="666"/>
      <c r="K82" s="666"/>
      <c r="L82" s="666"/>
      <c r="M82" s="666"/>
      <c r="N82" s="666"/>
      <c r="O82" s="666"/>
      <c r="P82" s="666"/>
      <c r="Q82" s="666"/>
      <c r="R82" s="666"/>
      <c r="S82" s="666"/>
      <c r="T82" s="666"/>
      <c r="U82" s="662"/>
      <c r="V82" s="662"/>
      <c r="W82" s="662"/>
      <c r="X82" s="662"/>
      <c r="Y82" s="487" t="s">
        <v>760</v>
      </c>
      <c r="Z82" s="516"/>
    </row>
    <row r="83" spans="1:26" ht="22.95" customHeight="1" x14ac:dyDescent="0.25">
      <c r="A83" s="539"/>
      <c r="B83" s="485"/>
      <c r="C83" s="539"/>
      <c r="D83" s="487"/>
      <c r="E83" s="484"/>
      <c r="F83" s="483"/>
      <c r="G83" s="487"/>
      <c r="H83" s="487"/>
      <c r="I83" s="487"/>
      <c r="J83" s="666"/>
      <c r="K83" s="666"/>
      <c r="L83" s="666"/>
      <c r="M83" s="666"/>
      <c r="N83" s="666"/>
      <c r="O83" s="666"/>
      <c r="P83" s="666"/>
      <c r="Q83" s="666"/>
      <c r="R83" s="666"/>
      <c r="S83" s="666"/>
      <c r="T83" s="666"/>
      <c r="U83" s="662"/>
      <c r="V83" s="662"/>
      <c r="W83" s="662"/>
      <c r="X83" s="662"/>
      <c r="Y83" s="487" t="s">
        <v>760</v>
      </c>
      <c r="Z83" s="516"/>
    </row>
    <row r="84" spans="1:26" ht="22.95" customHeight="1" x14ac:dyDescent="0.25">
      <c r="A84" s="539"/>
      <c r="B84" s="485"/>
      <c r="C84" s="539"/>
      <c r="D84" s="487"/>
      <c r="E84" s="484"/>
      <c r="F84" s="483"/>
      <c r="G84" s="487"/>
      <c r="H84" s="487"/>
      <c r="I84" s="487"/>
      <c r="J84" s="666"/>
      <c r="K84" s="666"/>
      <c r="L84" s="666"/>
      <c r="M84" s="666"/>
      <c r="N84" s="666"/>
      <c r="O84" s="666"/>
      <c r="P84" s="666"/>
      <c r="Q84" s="666"/>
      <c r="R84" s="666"/>
      <c r="S84" s="666"/>
      <c r="T84" s="666"/>
      <c r="U84" s="662"/>
      <c r="V84" s="662"/>
      <c r="W84" s="662"/>
      <c r="X84" s="662"/>
      <c r="Y84" s="487" t="s">
        <v>762</v>
      </c>
      <c r="Z84" s="516"/>
    </row>
    <row r="85" spans="1:26" ht="22.95" customHeight="1" x14ac:dyDescent="0.25">
      <c r="A85" s="539"/>
      <c r="B85" s="485"/>
      <c r="C85" s="539"/>
      <c r="D85" s="650"/>
      <c r="E85" s="484"/>
      <c r="F85" s="483"/>
      <c r="G85" s="487"/>
      <c r="H85" s="487"/>
      <c r="I85" s="487"/>
      <c r="J85" s="666"/>
      <c r="K85" s="666"/>
      <c r="L85" s="666"/>
      <c r="M85" s="666"/>
      <c r="N85" s="666"/>
      <c r="O85" s="666"/>
      <c r="P85" s="666"/>
      <c r="Q85" s="666"/>
      <c r="R85" s="666"/>
      <c r="S85" s="666"/>
      <c r="T85" s="666"/>
      <c r="U85" s="662"/>
      <c r="V85" s="662"/>
      <c r="W85" s="662"/>
      <c r="X85" s="662"/>
      <c r="Y85" s="487" t="s">
        <v>763</v>
      </c>
      <c r="Z85" s="516"/>
    </row>
    <row r="86" spans="1:26" ht="22.95" customHeight="1" x14ac:dyDescent="0.25">
      <c r="A86" s="539"/>
      <c r="B86" s="485"/>
      <c r="C86" s="539"/>
      <c r="D86" s="487"/>
      <c r="E86" s="484"/>
      <c r="F86" s="483"/>
      <c r="G86" s="487"/>
      <c r="H86" s="487"/>
      <c r="I86" s="487"/>
      <c r="J86" s="666"/>
      <c r="K86" s="666"/>
      <c r="L86" s="666"/>
      <c r="M86" s="666"/>
      <c r="N86" s="666"/>
      <c r="O86" s="666"/>
      <c r="P86" s="666"/>
      <c r="Q86" s="666"/>
      <c r="R86" s="666"/>
      <c r="S86" s="666"/>
      <c r="T86" s="666"/>
      <c r="U86" s="662"/>
      <c r="V86" s="662"/>
      <c r="W86" s="662"/>
      <c r="X86" s="662"/>
      <c r="Y86" s="487" t="s">
        <v>763</v>
      </c>
      <c r="Z86" s="516"/>
    </row>
    <row r="87" spans="1:26" ht="22.95" customHeight="1" x14ac:dyDescent="0.25">
      <c r="A87" s="539"/>
      <c r="B87" s="485"/>
      <c r="C87" s="539"/>
      <c r="D87" s="487"/>
      <c r="E87" s="484"/>
      <c r="F87" s="483"/>
      <c r="G87" s="487"/>
      <c r="H87" s="487"/>
      <c r="I87" s="487"/>
      <c r="J87" s="666"/>
      <c r="K87" s="666"/>
      <c r="L87" s="666"/>
      <c r="M87" s="666"/>
      <c r="N87" s="666"/>
      <c r="O87" s="666"/>
      <c r="P87" s="666"/>
      <c r="Q87" s="666"/>
      <c r="R87" s="666"/>
      <c r="S87" s="666"/>
      <c r="T87" s="666"/>
      <c r="U87" s="662"/>
      <c r="V87" s="662"/>
      <c r="W87" s="662"/>
      <c r="X87" s="662"/>
      <c r="Y87" s="487" t="s">
        <v>762</v>
      </c>
      <c r="Z87" s="516"/>
    </row>
    <row r="88" spans="1:26" ht="22.95" customHeight="1" x14ac:dyDescent="0.25">
      <c r="A88" s="539"/>
      <c r="B88" s="485"/>
      <c r="C88" s="539"/>
      <c r="D88" s="487"/>
      <c r="E88" s="484"/>
      <c r="F88" s="483"/>
      <c r="G88" s="487"/>
      <c r="H88" s="487"/>
      <c r="I88" s="487"/>
      <c r="J88" s="666"/>
      <c r="K88" s="666"/>
      <c r="L88" s="666"/>
      <c r="M88" s="666"/>
      <c r="N88" s="666"/>
      <c r="O88" s="666"/>
      <c r="P88" s="666"/>
      <c r="Q88" s="666"/>
      <c r="R88" s="666"/>
      <c r="S88" s="666"/>
      <c r="T88" s="666"/>
      <c r="U88" s="662"/>
      <c r="V88" s="662"/>
      <c r="W88" s="662"/>
      <c r="X88" s="662"/>
      <c r="Y88" s="487" t="s">
        <v>762</v>
      </c>
      <c r="Z88" s="516"/>
    </row>
    <row r="89" spans="1:26" ht="22.95" customHeight="1" x14ac:dyDescent="0.25">
      <c r="A89" s="539"/>
      <c r="B89" s="485"/>
      <c r="C89" s="539"/>
      <c r="D89" s="487"/>
      <c r="E89" s="484"/>
      <c r="F89" s="483"/>
      <c r="G89" s="487"/>
      <c r="H89" s="487"/>
      <c r="I89" s="487"/>
      <c r="J89" s="666"/>
      <c r="K89" s="666"/>
      <c r="L89" s="666"/>
      <c r="M89" s="666"/>
      <c r="N89" s="666"/>
      <c r="O89" s="666"/>
      <c r="P89" s="666"/>
      <c r="Q89" s="666"/>
      <c r="R89" s="666"/>
      <c r="S89" s="666"/>
      <c r="T89" s="666"/>
      <c r="U89" s="662"/>
      <c r="V89" s="662"/>
      <c r="W89" s="662"/>
      <c r="X89" s="662"/>
      <c r="Y89" s="487" t="s">
        <v>763</v>
      </c>
      <c r="Z89" s="516"/>
    </row>
    <row r="90" spans="1:26" ht="22.95" customHeight="1" x14ac:dyDescent="0.25">
      <c r="A90" s="539"/>
      <c r="B90" s="485"/>
      <c r="C90" s="539"/>
      <c r="D90" s="650"/>
      <c r="E90" s="484"/>
      <c r="F90" s="483"/>
      <c r="G90" s="487"/>
      <c r="H90" s="487"/>
      <c r="I90" s="487"/>
      <c r="J90" s="666"/>
      <c r="K90" s="666"/>
      <c r="L90" s="666"/>
      <c r="M90" s="666"/>
      <c r="N90" s="666"/>
      <c r="O90" s="666"/>
      <c r="P90" s="666"/>
      <c r="Q90" s="666"/>
      <c r="R90" s="666"/>
      <c r="S90" s="666"/>
      <c r="T90" s="666"/>
      <c r="U90" s="662"/>
      <c r="V90" s="662"/>
      <c r="W90" s="662"/>
      <c r="X90" s="662"/>
      <c r="Y90" s="487" t="s">
        <v>763</v>
      </c>
      <c r="Z90" s="516"/>
    </row>
    <row r="91" spans="1:26" ht="22.95" customHeight="1" x14ac:dyDescent="0.25">
      <c r="A91" s="539"/>
      <c r="B91" s="485"/>
      <c r="C91" s="539"/>
      <c r="D91" s="487"/>
      <c r="E91" s="484"/>
      <c r="F91" s="483"/>
      <c r="G91" s="487"/>
      <c r="H91" s="487"/>
      <c r="I91" s="487"/>
      <c r="J91" s="666"/>
      <c r="K91" s="666"/>
      <c r="L91" s="666"/>
      <c r="M91" s="666"/>
      <c r="N91" s="666"/>
      <c r="O91" s="666"/>
      <c r="P91" s="666"/>
      <c r="Q91" s="666"/>
      <c r="R91" s="666"/>
      <c r="S91" s="666"/>
      <c r="T91" s="666"/>
      <c r="U91" s="662"/>
      <c r="V91" s="662"/>
      <c r="W91" s="662"/>
      <c r="X91" s="662"/>
      <c r="Y91" s="487" t="s">
        <v>762</v>
      </c>
      <c r="Z91" s="516"/>
    </row>
    <row r="92" spans="1:26" ht="22.95" customHeight="1" x14ac:dyDescent="0.25">
      <c r="A92" s="539"/>
      <c r="B92" s="485"/>
      <c r="C92" s="539"/>
      <c r="D92" s="487"/>
      <c r="E92" s="484"/>
      <c r="F92" s="483"/>
      <c r="G92" s="487"/>
      <c r="H92" s="487"/>
      <c r="I92" s="487"/>
      <c r="J92" s="666"/>
      <c r="K92" s="666"/>
      <c r="L92" s="666"/>
      <c r="M92" s="666"/>
      <c r="N92" s="666"/>
      <c r="O92" s="666"/>
      <c r="P92" s="666"/>
      <c r="Q92" s="666"/>
      <c r="R92" s="666"/>
      <c r="S92" s="666"/>
      <c r="T92" s="666"/>
      <c r="U92" s="662"/>
      <c r="V92" s="662"/>
      <c r="W92" s="662"/>
      <c r="X92" s="662"/>
      <c r="Y92" s="487" t="s">
        <v>762</v>
      </c>
      <c r="Z92" s="516"/>
    </row>
    <row r="93" spans="1:26" ht="22.95" customHeight="1" x14ac:dyDescent="0.25">
      <c r="A93" s="539"/>
      <c r="B93" s="485"/>
      <c r="C93" s="539"/>
      <c r="D93" s="487"/>
      <c r="E93" s="484"/>
      <c r="F93" s="483"/>
      <c r="G93" s="487"/>
      <c r="H93" s="487"/>
      <c r="I93" s="487"/>
      <c r="J93" s="666"/>
      <c r="K93" s="666"/>
      <c r="L93" s="666"/>
      <c r="M93" s="666"/>
      <c r="N93" s="666"/>
      <c r="O93" s="666"/>
      <c r="P93" s="666"/>
      <c r="Q93" s="666"/>
      <c r="R93" s="666"/>
      <c r="S93" s="666"/>
      <c r="T93" s="666"/>
      <c r="U93" s="662"/>
      <c r="V93" s="662"/>
      <c r="W93" s="662"/>
      <c r="X93" s="662"/>
      <c r="Y93" s="487" t="s">
        <v>762</v>
      </c>
      <c r="Z93" s="516"/>
    </row>
    <row r="94" spans="1:26" ht="22.95" customHeight="1" x14ac:dyDescent="0.25">
      <c r="A94" s="539"/>
      <c r="B94" s="485"/>
      <c r="C94" s="539"/>
      <c r="D94" s="487"/>
      <c r="E94" s="484"/>
      <c r="F94" s="483"/>
      <c r="G94" s="487"/>
      <c r="H94" s="487"/>
      <c r="I94" s="487"/>
      <c r="J94" s="666"/>
      <c r="K94" s="666"/>
      <c r="L94" s="666"/>
      <c r="M94" s="666"/>
      <c r="N94" s="666"/>
      <c r="O94" s="666"/>
      <c r="P94" s="666"/>
      <c r="Q94" s="666"/>
      <c r="R94" s="666"/>
      <c r="S94" s="666"/>
      <c r="T94" s="666"/>
      <c r="U94" s="662"/>
      <c r="V94" s="662"/>
      <c r="W94" s="662"/>
      <c r="X94" s="662"/>
      <c r="Y94" s="487" t="s">
        <v>760</v>
      </c>
      <c r="Z94" s="516"/>
    </row>
    <row r="95" spans="1:26" ht="22.95" customHeight="1" x14ac:dyDescent="0.25">
      <c r="A95" s="539"/>
      <c r="B95" s="485"/>
      <c r="C95" s="539"/>
      <c r="D95" s="650"/>
      <c r="E95" s="484"/>
      <c r="F95" s="483"/>
      <c r="G95" s="487"/>
      <c r="H95" s="487"/>
      <c r="I95" s="487"/>
      <c r="J95" s="666"/>
      <c r="K95" s="666"/>
      <c r="L95" s="666"/>
      <c r="M95" s="666"/>
      <c r="N95" s="666"/>
      <c r="O95" s="666"/>
      <c r="P95" s="666"/>
      <c r="Q95" s="666"/>
      <c r="R95" s="666"/>
      <c r="S95" s="666"/>
      <c r="T95" s="666"/>
      <c r="U95" s="662"/>
      <c r="V95" s="662"/>
      <c r="W95" s="662"/>
      <c r="X95" s="662"/>
      <c r="Y95" s="487" t="s">
        <v>762</v>
      </c>
      <c r="Z95" s="516"/>
    </row>
    <row r="96" spans="1:26" ht="22.95" customHeight="1" x14ac:dyDescent="0.25">
      <c r="A96" s="539"/>
      <c r="B96" s="485"/>
      <c r="C96" s="539"/>
      <c r="D96" s="487"/>
      <c r="E96" s="484"/>
      <c r="F96" s="483"/>
      <c r="G96" s="487"/>
      <c r="H96" s="487"/>
      <c r="I96" s="487"/>
      <c r="J96" s="666"/>
      <c r="K96" s="666"/>
      <c r="L96" s="666"/>
      <c r="M96" s="666"/>
      <c r="N96" s="666"/>
      <c r="O96" s="666"/>
      <c r="P96" s="666"/>
      <c r="Q96" s="666"/>
      <c r="R96" s="666"/>
      <c r="S96" s="666"/>
      <c r="T96" s="666"/>
      <c r="U96" s="662"/>
      <c r="V96" s="662"/>
      <c r="W96" s="662"/>
      <c r="X96" s="662"/>
      <c r="Y96" s="487" t="s">
        <v>760</v>
      </c>
      <c r="Z96" s="516"/>
    </row>
    <row r="97" spans="1:26" ht="22.95" customHeight="1" x14ac:dyDescent="0.25">
      <c r="A97" s="539"/>
      <c r="B97" s="485"/>
      <c r="C97" s="539"/>
      <c r="D97" s="487"/>
      <c r="E97" s="484"/>
      <c r="F97" s="483"/>
      <c r="G97" s="487"/>
      <c r="H97" s="487"/>
      <c r="I97" s="487"/>
      <c r="J97" s="666"/>
      <c r="K97" s="666"/>
      <c r="L97" s="666"/>
      <c r="M97" s="666"/>
      <c r="N97" s="666"/>
      <c r="O97" s="666"/>
      <c r="P97" s="666"/>
      <c r="Q97" s="666"/>
      <c r="R97" s="666"/>
      <c r="S97" s="666"/>
      <c r="T97" s="666"/>
      <c r="U97" s="662"/>
      <c r="V97" s="662"/>
      <c r="W97" s="662"/>
      <c r="X97" s="662"/>
      <c r="Y97" s="487" t="s">
        <v>763</v>
      </c>
      <c r="Z97" s="516"/>
    </row>
    <row r="98" spans="1:26" ht="22.95" customHeight="1" x14ac:dyDescent="0.25">
      <c r="A98" s="539"/>
      <c r="B98" s="485"/>
      <c r="C98" s="539"/>
      <c r="D98" s="487"/>
      <c r="E98" s="484"/>
      <c r="F98" s="483"/>
      <c r="G98" s="487"/>
      <c r="H98" s="487"/>
      <c r="I98" s="487"/>
      <c r="J98" s="666"/>
      <c r="K98" s="666"/>
      <c r="L98" s="666"/>
      <c r="M98" s="666"/>
      <c r="N98" s="666"/>
      <c r="O98" s="666"/>
      <c r="P98" s="666"/>
      <c r="Q98" s="666"/>
      <c r="R98" s="666"/>
      <c r="S98" s="666"/>
      <c r="T98" s="666"/>
      <c r="U98" s="662"/>
      <c r="V98" s="662"/>
      <c r="W98" s="662"/>
      <c r="X98" s="662"/>
      <c r="Y98" s="487" t="s">
        <v>760</v>
      </c>
      <c r="Z98" s="516"/>
    </row>
    <row r="99" spans="1:26" ht="22.95" customHeight="1" x14ac:dyDescent="0.25">
      <c r="A99" s="539"/>
      <c r="B99" s="485"/>
      <c r="C99" s="539"/>
      <c r="D99" s="487"/>
      <c r="E99" s="484"/>
      <c r="F99" s="483"/>
      <c r="G99" s="487"/>
      <c r="H99" s="487"/>
      <c r="I99" s="487"/>
      <c r="J99" s="666"/>
      <c r="K99" s="666"/>
      <c r="L99" s="666"/>
      <c r="M99" s="666"/>
      <c r="N99" s="666"/>
      <c r="O99" s="666"/>
      <c r="P99" s="666"/>
      <c r="Q99" s="666"/>
      <c r="R99" s="666"/>
      <c r="S99" s="666"/>
      <c r="T99" s="666"/>
      <c r="U99" s="662"/>
      <c r="V99" s="662"/>
      <c r="W99" s="662"/>
      <c r="X99" s="662"/>
      <c r="Y99" s="487" t="s">
        <v>763</v>
      </c>
      <c r="Z99" s="516"/>
    </row>
    <row r="100" spans="1:26" ht="22.95" customHeight="1" x14ac:dyDescent="0.25">
      <c r="A100" s="539"/>
      <c r="B100" s="485"/>
      <c r="C100" s="539"/>
      <c r="D100" s="487"/>
      <c r="E100" s="484"/>
      <c r="F100" s="483"/>
      <c r="G100" s="487"/>
      <c r="H100" s="487"/>
      <c r="I100" s="487"/>
      <c r="J100" s="666"/>
      <c r="K100" s="666"/>
      <c r="L100" s="666"/>
      <c r="M100" s="666"/>
      <c r="N100" s="666"/>
      <c r="O100" s="666"/>
      <c r="P100" s="666"/>
      <c r="Q100" s="666"/>
      <c r="R100" s="666"/>
      <c r="S100" s="666"/>
      <c r="T100" s="666"/>
      <c r="U100" s="662"/>
      <c r="V100" s="662"/>
      <c r="W100" s="662"/>
      <c r="X100" s="662"/>
      <c r="Y100" s="487" t="s">
        <v>760</v>
      </c>
      <c r="Z100" s="516"/>
    </row>
    <row r="101" spans="1:26" ht="22.95" customHeight="1" x14ac:dyDescent="0.25">
      <c r="A101" s="539"/>
      <c r="B101" s="485"/>
      <c r="C101" s="539"/>
      <c r="D101" s="487"/>
      <c r="E101" s="484"/>
      <c r="F101" s="483"/>
      <c r="G101" s="487"/>
      <c r="H101" s="487"/>
      <c r="I101" s="487"/>
      <c r="J101" s="666"/>
      <c r="K101" s="666"/>
      <c r="L101" s="666"/>
      <c r="M101" s="666"/>
      <c r="N101" s="666"/>
      <c r="O101" s="666"/>
      <c r="P101" s="666"/>
      <c r="Q101" s="666"/>
      <c r="R101" s="666"/>
      <c r="S101" s="666"/>
      <c r="T101" s="666"/>
      <c r="U101" s="662"/>
      <c r="V101" s="662"/>
      <c r="W101" s="662"/>
      <c r="X101" s="662"/>
      <c r="Y101" s="487" t="s">
        <v>760</v>
      </c>
      <c r="Z101" s="516"/>
    </row>
    <row r="102" spans="1:26" ht="22.95" customHeight="1" x14ac:dyDescent="0.25">
      <c r="A102" s="539"/>
      <c r="B102" s="485"/>
      <c r="C102" s="539"/>
      <c r="D102" s="487"/>
      <c r="E102" s="484"/>
      <c r="F102" s="483"/>
      <c r="G102" s="487"/>
      <c r="H102" s="487"/>
      <c r="I102" s="487"/>
      <c r="J102" s="666"/>
      <c r="K102" s="666"/>
      <c r="L102" s="666"/>
      <c r="M102" s="666"/>
      <c r="N102" s="666"/>
      <c r="O102" s="666"/>
      <c r="P102" s="666"/>
      <c r="Q102" s="666"/>
      <c r="R102" s="666"/>
      <c r="S102" s="666"/>
      <c r="T102" s="666"/>
      <c r="U102" s="662"/>
      <c r="V102" s="662"/>
      <c r="W102" s="662"/>
      <c r="X102" s="662"/>
      <c r="Y102" s="487" t="s">
        <v>760</v>
      </c>
      <c r="Z102" s="516"/>
    </row>
    <row r="103" spans="1:26" ht="22.95" customHeight="1" x14ac:dyDescent="0.25">
      <c r="A103" s="539"/>
      <c r="B103" s="485"/>
      <c r="C103" s="539"/>
      <c r="D103" s="487"/>
      <c r="E103" s="484"/>
      <c r="F103" s="483"/>
      <c r="G103" s="487"/>
      <c r="H103" s="487"/>
      <c r="I103" s="487"/>
      <c r="J103" s="666"/>
      <c r="K103" s="666"/>
      <c r="L103" s="666"/>
      <c r="M103" s="666"/>
      <c r="N103" s="666"/>
      <c r="O103" s="666"/>
      <c r="P103" s="666"/>
      <c r="Q103" s="666"/>
      <c r="R103" s="666"/>
      <c r="S103" s="666"/>
      <c r="T103" s="666"/>
      <c r="U103" s="662"/>
      <c r="V103" s="662"/>
      <c r="W103" s="662"/>
      <c r="X103" s="662"/>
      <c r="Y103" s="487" t="s">
        <v>760</v>
      </c>
      <c r="Z103" s="516"/>
    </row>
    <row r="104" spans="1:26" ht="22.95" customHeight="1" x14ac:dyDescent="0.25">
      <c r="A104" s="539"/>
      <c r="B104" s="485"/>
      <c r="C104" s="539"/>
      <c r="D104" s="487"/>
      <c r="E104" s="484"/>
      <c r="F104" s="483"/>
      <c r="G104" s="487"/>
      <c r="H104" s="487"/>
      <c r="I104" s="487"/>
      <c r="J104" s="666"/>
      <c r="K104" s="666"/>
      <c r="L104" s="666"/>
      <c r="M104" s="666"/>
      <c r="N104" s="666"/>
      <c r="O104" s="666"/>
      <c r="P104" s="666"/>
      <c r="Q104" s="666"/>
      <c r="R104" s="666"/>
      <c r="S104" s="666"/>
      <c r="T104" s="666"/>
      <c r="U104" s="662"/>
      <c r="V104" s="662"/>
      <c r="W104" s="662"/>
      <c r="X104" s="662"/>
      <c r="Y104" s="487" t="s">
        <v>760</v>
      </c>
      <c r="Z104" s="516"/>
    </row>
    <row r="105" spans="1:26" ht="22.95" customHeight="1" x14ac:dyDescent="0.25">
      <c r="A105" s="539"/>
      <c r="B105" s="485"/>
      <c r="C105" s="539"/>
      <c r="D105" s="487"/>
      <c r="E105" s="484"/>
      <c r="F105" s="483"/>
      <c r="G105" s="487"/>
      <c r="H105" s="487"/>
      <c r="I105" s="487"/>
      <c r="J105" s="666"/>
      <c r="K105" s="666"/>
      <c r="L105" s="666"/>
      <c r="M105" s="666"/>
      <c r="N105" s="666"/>
      <c r="O105" s="666"/>
      <c r="P105" s="666"/>
      <c r="Q105" s="666"/>
      <c r="R105" s="666"/>
      <c r="S105" s="666"/>
      <c r="T105" s="666"/>
      <c r="U105" s="662"/>
      <c r="V105" s="662"/>
      <c r="W105" s="662"/>
      <c r="X105" s="662"/>
      <c r="Y105" s="487" t="s">
        <v>762</v>
      </c>
      <c r="Z105" s="516"/>
    </row>
    <row r="106" spans="1:26" ht="22.95" customHeight="1" x14ac:dyDescent="0.25">
      <c r="A106" s="539"/>
      <c r="B106" s="485"/>
      <c r="C106" s="539"/>
      <c r="D106" s="487"/>
      <c r="E106" s="484"/>
      <c r="F106" s="483"/>
      <c r="G106" s="487"/>
      <c r="H106" s="487"/>
      <c r="I106" s="487"/>
      <c r="J106" s="666"/>
      <c r="K106" s="666"/>
      <c r="L106" s="666"/>
      <c r="M106" s="666"/>
      <c r="N106" s="666"/>
      <c r="O106" s="666"/>
      <c r="P106" s="666"/>
      <c r="Q106" s="666"/>
      <c r="R106" s="666"/>
      <c r="S106" s="666"/>
      <c r="T106" s="666"/>
      <c r="U106" s="662"/>
      <c r="V106" s="662"/>
      <c r="W106" s="662"/>
      <c r="X106" s="662"/>
      <c r="Y106" s="487" t="s">
        <v>762</v>
      </c>
      <c r="Z106" s="516"/>
    </row>
    <row r="107" spans="1:26" ht="22.95" customHeight="1" x14ac:dyDescent="0.25">
      <c r="A107" s="539"/>
      <c r="B107" s="485"/>
      <c r="C107" s="539"/>
      <c r="D107" s="487"/>
      <c r="E107" s="484"/>
      <c r="F107" s="483"/>
      <c r="G107" s="487"/>
      <c r="H107" s="487"/>
      <c r="I107" s="487"/>
      <c r="J107" s="666"/>
      <c r="K107" s="666"/>
      <c r="L107" s="666"/>
      <c r="M107" s="666"/>
      <c r="N107" s="666"/>
      <c r="O107" s="666"/>
      <c r="P107" s="666"/>
      <c r="Q107" s="666"/>
      <c r="R107" s="666"/>
      <c r="S107" s="666"/>
      <c r="T107" s="666"/>
      <c r="U107" s="662"/>
      <c r="V107" s="662"/>
      <c r="W107" s="662"/>
      <c r="X107" s="662"/>
      <c r="Y107" s="487" t="s">
        <v>762</v>
      </c>
      <c r="Z107" s="516"/>
    </row>
    <row r="108" spans="1:26" ht="22.95" customHeight="1" x14ac:dyDescent="0.25">
      <c r="A108" s="539"/>
      <c r="B108" s="485"/>
      <c r="C108" s="539"/>
      <c r="D108" s="487"/>
      <c r="E108" s="484"/>
      <c r="F108" s="483"/>
      <c r="G108" s="487"/>
      <c r="H108" s="487"/>
      <c r="I108" s="487"/>
      <c r="J108" s="666"/>
      <c r="K108" s="666"/>
      <c r="L108" s="666"/>
      <c r="M108" s="666"/>
      <c r="N108" s="666"/>
      <c r="O108" s="666"/>
      <c r="P108" s="666"/>
      <c r="Q108" s="666"/>
      <c r="R108" s="666"/>
      <c r="S108" s="666"/>
      <c r="T108" s="666"/>
      <c r="U108" s="662"/>
      <c r="V108" s="662"/>
      <c r="W108" s="662"/>
      <c r="X108" s="662"/>
      <c r="Y108" s="487" t="s">
        <v>762</v>
      </c>
      <c r="Z108" s="516"/>
    </row>
    <row r="109" spans="1:26" ht="22.95" customHeight="1" x14ac:dyDescent="0.25">
      <c r="A109" s="539"/>
      <c r="B109" s="485"/>
      <c r="C109" s="539"/>
      <c r="D109" s="487"/>
      <c r="E109" s="484"/>
      <c r="F109" s="483"/>
      <c r="G109" s="487"/>
      <c r="H109" s="487"/>
      <c r="I109" s="487"/>
      <c r="J109" s="666"/>
      <c r="K109" s="666"/>
      <c r="L109" s="666"/>
      <c r="M109" s="666"/>
      <c r="N109" s="666"/>
      <c r="O109" s="666"/>
      <c r="P109" s="666"/>
      <c r="Q109" s="666"/>
      <c r="R109" s="666"/>
      <c r="S109" s="666"/>
      <c r="T109" s="666"/>
      <c r="U109" s="662"/>
      <c r="V109" s="662"/>
      <c r="W109" s="662"/>
      <c r="X109" s="662"/>
      <c r="Y109" s="487" t="s">
        <v>762</v>
      </c>
      <c r="Z109" s="516"/>
    </row>
    <row r="110" spans="1:26" ht="22.95" customHeight="1" x14ac:dyDescent="0.25">
      <c r="A110" s="539"/>
      <c r="B110" s="485"/>
      <c r="C110" s="539"/>
      <c r="D110" s="487"/>
      <c r="E110" s="484"/>
      <c r="F110" s="483"/>
      <c r="G110" s="487"/>
      <c r="H110" s="487"/>
      <c r="I110" s="487"/>
      <c r="J110" s="666"/>
      <c r="K110" s="666"/>
      <c r="L110" s="666"/>
      <c r="M110" s="666"/>
      <c r="N110" s="666"/>
      <c r="O110" s="666"/>
      <c r="P110" s="666"/>
      <c r="Q110" s="666"/>
      <c r="R110" s="666"/>
      <c r="S110" s="666"/>
      <c r="T110" s="666"/>
      <c r="U110" s="662"/>
      <c r="V110" s="662"/>
      <c r="W110" s="662"/>
      <c r="X110" s="662"/>
      <c r="Y110" s="487" t="s">
        <v>762</v>
      </c>
      <c r="Z110" s="516"/>
    </row>
    <row r="111" spans="1:26" ht="22.95" customHeight="1" x14ac:dyDescent="0.25">
      <c r="A111" s="539"/>
      <c r="B111" s="485"/>
      <c r="C111" s="539"/>
      <c r="D111" s="650"/>
      <c r="E111" s="484"/>
      <c r="F111" s="483"/>
      <c r="G111" s="487"/>
      <c r="H111" s="487"/>
      <c r="I111" s="487"/>
      <c r="J111" s="666"/>
      <c r="K111" s="666"/>
      <c r="L111" s="666"/>
      <c r="M111" s="666"/>
      <c r="N111" s="666"/>
      <c r="O111" s="666"/>
      <c r="P111" s="666"/>
      <c r="Q111" s="666"/>
      <c r="R111" s="666"/>
      <c r="S111" s="666"/>
      <c r="T111" s="666"/>
      <c r="U111" s="662"/>
      <c r="V111" s="662"/>
      <c r="W111" s="662"/>
      <c r="X111" s="662"/>
      <c r="Y111" s="487" t="s">
        <v>760</v>
      </c>
      <c r="Z111" s="516"/>
    </row>
    <row r="112" spans="1:26" ht="22.95" customHeight="1" x14ac:dyDescent="0.25">
      <c r="A112" s="539"/>
      <c r="B112" s="485"/>
      <c r="C112" s="539"/>
      <c r="D112" s="650"/>
      <c r="E112" s="484"/>
      <c r="F112" s="483"/>
      <c r="G112" s="487"/>
      <c r="H112" s="487"/>
      <c r="I112" s="487"/>
      <c r="J112" s="666"/>
      <c r="K112" s="666"/>
      <c r="L112" s="666"/>
      <c r="M112" s="666"/>
      <c r="N112" s="666"/>
      <c r="O112" s="666"/>
      <c r="P112" s="666"/>
      <c r="Q112" s="666"/>
      <c r="R112" s="666"/>
      <c r="S112" s="666"/>
      <c r="T112" s="666"/>
      <c r="U112" s="662"/>
      <c r="V112" s="662"/>
      <c r="W112" s="662"/>
      <c r="X112" s="662"/>
      <c r="Y112" s="487" t="s">
        <v>760</v>
      </c>
      <c r="Z112" s="516"/>
    </row>
    <row r="113" spans="1:26" ht="22.95" customHeight="1" x14ac:dyDescent="0.25">
      <c r="A113" s="539"/>
      <c r="B113" s="485"/>
      <c r="C113" s="539"/>
      <c r="D113" s="487"/>
      <c r="E113" s="484"/>
      <c r="F113" s="483"/>
      <c r="G113" s="487"/>
      <c r="H113" s="487"/>
      <c r="I113" s="487"/>
      <c r="J113" s="666"/>
      <c r="K113" s="666"/>
      <c r="L113" s="666"/>
      <c r="M113" s="666"/>
      <c r="N113" s="666"/>
      <c r="O113" s="666"/>
      <c r="P113" s="666"/>
      <c r="Q113" s="666"/>
      <c r="R113" s="666"/>
      <c r="S113" s="666"/>
      <c r="T113" s="666"/>
      <c r="U113" s="662"/>
      <c r="V113" s="662"/>
      <c r="W113" s="662"/>
      <c r="X113" s="662"/>
      <c r="Y113" s="487" t="s">
        <v>760</v>
      </c>
      <c r="Z113" s="516"/>
    </row>
    <row r="114" spans="1:26" ht="22.95" customHeight="1" x14ac:dyDescent="0.25">
      <c r="A114" s="539"/>
      <c r="B114" s="485"/>
      <c r="C114" s="539"/>
      <c r="D114" s="487"/>
      <c r="E114" s="484"/>
      <c r="F114" s="483"/>
      <c r="G114" s="487"/>
      <c r="H114" s="487"/>
      <c r="I114" s="487"/>
      <c r="J114" s="666"/>
      <c r="K114" s="666"/>
      <c r="L114" s="666"/>
      <c r="M114" s="666"/>
      <c r="N114" s="666"/>
      <c r="O114" s="666"/>
      <c r="P114" s="666"/>
      <c r="Q114" s="666"/>
      <c r="R114" s="666"/>
      <c r="S114" s="666"/>
      <c r="T114" s="666"/>
      <c r="U114" s="662"/>
      <c r="V114" s="662"/>
      <c r="W114" s="662"/>
      <c r="X114" s="662"/>
      <c r="Y114" s="487" t="s">
        <v>763</v>
      </c>
      <c r="Z114" s="516"/>
    </row>
    <row r="115" spans="1:26" ht="22.95" customHeight="1" x14ac:dyDescent="0.25">
      <c r="A115" s="539"/>
      <c r="B115" s="485"/>
      <c r="C115" s="539"/>
      <c r="D115" s="487"/>
      <c r="E115" s="484"/>
      <c r="F115" s="483"/>
      <c r="G115" s="487"/>
      <c r="H115" s="487"/>
      <c r="I115" s="487"/>
      <c r="J115" s="666"/>
      <c r="K115" s="666"/>
      <c r="L115" s="666"/>
      <c r="M115" s="666"/>
      <c r="N115" s="666"/>
      <c r="O115" s="666"/>
      <c r="P115" s="666"/>
      <c r="Q115" s="666"/>
      <c r="R115" s="666"/>
      <c r="S115" s="666"/>
      <c r="T115" s="666"/>
      <c r="U115" s="662"/>
      <c r="V115" s="662"/>
      <c r="W115" s="662"/>
      <c r="X115" s="662"/>
      <c r="Y115" s="487" t="s">
        <v>762</v>
      </c>
      <c r="Z115" s="516"/>
    </row>
    <row r="116" spans="1:26" ht="22.95" customHeight="1" x14ac:dyDescent="0.25">
      <c r="A116" s="539"/>
      <c r="B116" s="485"/>
      <c r="C116" s="539"/>
      <c r="D116" s="487"/>
      <c r="E116" s="484"/>
      <c r="F116" s="483"/>
      <c r="G116" s="487"/>
      <c r="H116" s="487"/>
      <c r="I116" s="487"/>
      <c r="J116" s="666"/>
      <c r="K116" s="666"/>
      <c r="L116" s="666"/>
      <c r="M116" s="666"/>
      <c r="N116" s="666"/>
      <c r="O116" s="666"/>
      <c r="P116" s="666"/>
      <c r="Q116" s="666"/>
      <c r="R116" s="666"/>
      <c r="S116" s="666"/>
      <c r="T116" s="666"/>
      <c r="U116" s="662"/>
      <c r="V116" s="662"/>
      <c r="W116" s="662"/>
      <c r="X116" s="662"/>
      <c r="Y116" s="487" t="s">
        <v>762</v>
      </c>
      <c r="Z116" s="516"/>
    </row>
    <row r="117" spans="1:26" ht="22.95" customHeight="1" x14ac:dyDescent="0.25">
      <c r="A117" s="539"/>
      <c r="B117" s="485"/>
      <c r="C117" s="539"/>
      <c r="D117" s="487"/>
      <c r="E117" s="484"/>
      <c r="F117" s="483"/>
      <c r="G117" s="487"/>
      <c r="H117" s="487"/>
      <c r="I117" s="487"/>
      <c r="J117" s="666"/>
      <c r="K117" s="666"/>
      <c r="L117" s="666"/>
      <c r="M117" s="666"/>
      <c r="N117" s="666"/>
      <c r="O117" s="666"/>
      <c r="P117" s="666"/>
      <c r="Q117" s="666"/>
      <c r="R117" s="666"/>
      <c r="S117" s="666"/>
      <c r="T117" s="666"/>
      <c r="U117" s="662"/>
      <c r="V117" s="662"/>
      <c r="W117" s="662"/>
      <c r="X117" s="662"/>
      <c r="Y117" s="487" t="s">
        <v>762</v>
      </c>
      <c r="Z117" s="516"/>
    </row>
    <row r="118" spans="1:26" ht="22.95" customHeight="1" x14ac:dyDescent="0.25">
      <c r="A118" s="539"/>
      <c r="B118" s="485"/>
      <c r="C118" s="539"/>
      <c r="D118" s="487"/>
      <c r="E118" s="484"/>
      <c r="F118" s="483"/>
      <c r="G118" s="487"/>
      <c r="H118" s="487"/>
      <c r="I118" s="487"/>
      <c r="J118" s="666"/>
      <c r="K118" s="666"/>
      <c r="L118" s="666"/>
      <c r="M118" s="666"/>
      <c r="N118" s="666"/>
      <c r="O118" s="666"/>
      <c r="P118" s="666"/>
      <c r="Q118" s="666"/>
      <c r="R118" s="666"/>
      <c r="S118" s="666"/>
      <c r="T118" s="666"/>
      <c r="U118" s="662"/>
      <c r="V118" s="662"/>
      <c r="W118" s="662"/>
      <c r="X118" s="662"/>
      <c r="Y118" s="487" t="s">
        <v>762</v>
      </c>
      <c r="Z118" s="516"/>
    </row>
    <row r="119" spans="1:26" ht="22.95" customHeight="1" x14ac:dyDescent="0.25">
      <c r="A119" s="539"/>
      <c r="B119" s="485"/>
      <c r="C119" s="539"/>
      <c r="D119" s="487"/>
      <c r="E119" s="484"/>
      <c r="F119" s="483"/>
      <c r="G119" s="487"/>
      <c r="H119" s="487"/>
      <c r="I119" s="487"/>
      <c r="J119" s="666"/>
      <c r="K119" s="666"/>
      <c r="L119" s="666"/>
      <c r="M119" s="666"/>
      <c r="N119" s="666"/>
      <c r="O119" s="666"/>
      <c r="P119" s="666"/>
      <c r="Q119" s="666"/>
      <c r="R119" s="666"/>
      <c r="S119" s="666"/>
      <c r="T119" s="666"/>
      <c r="U119" s="662"/>
      <c r="V119" s="662"/>
      <c r="W119" s="662"/>
      <c r="X119" s="662"/>
      <c r="Y119" s="487" t="s">
        <v>762</v>
      </c>
      <c r="Z119" s="516"/>
    </row>
    <row r="120" spans="1:26" ht="22.95" customHeight="1" x14ac:dyDescent="0.25">
      <c r="A120" s="539"/>
      <c r="B120" s="485"/>
      <c r="C120" s="539"/>
      <c r="D120" s="487"/>
      <c r="E120" s="484"/>
      <c r="F120" s="483"/>
      <c r="G120" s="487"/>
      <c r="H120" s="487"/>
      <c r="I120" s="487"/>
      <c r="J120" s="666"/>
      <c r="K120" s="666"/>
      <c r="L120" s="666"/>
      <c r="M120" s="666"/>
      <c r="N120" s="666"/>
      <c r="O120" s="666"/>
      <c r="P120" s="666"/>
      <c r="Q120" s="666"/>
      <c r="R120" s="666"/>
      <c r="S120" s="666"/>
      <c r="T120" s="666"/>
      <c r="U120" s="662"/>
      <c r="V120" s="662"/>
      <c r="W120" s="662"/>
      <c r="X120" s="662"/>
      <c r="Y120" s="487" t="s">
        <v>760</v>
      </c>
      <c r="Z120" s="516"/>
    </row>
    <row r="121" spans="1:26" ht="22.95" customHeight="1" x14ac:dyDescent="0.25">
      <c r="A121" s="539"/>
      <c r="B121" s="485"/>
      <c r="C121" s="539"/>
      <c r="D121" s="650"/>
      <c r="E121" s="484"/>
      <c r="F121" s="483"/>
      <c r="G121" s="487"/>
      <c r="H121" s="487"/>
      <c r="I121" s="487"/>
      <c r="J121" s="666"/>
      <c r="K121" s="666"/>
      <c r="L121" s="666"/>
      <c r="M121" s="666"/>
      <c r="N121" s="666"/>
      <c r="O121" s="666"/>
      <c r="P121" s="666"/>
      <c r="Q121" s="666"/>
      <c r="R121" s="666"/>
      <c r="S121" s="666"/>
      <c r="T121" s="666"/>
      <c r="U121" s="662"/>
      <c r="V121" s="662"/>
      <c r="W121" s="662"/>
      <c r="X121" s="662"/>
      <c r="Y121" s="487" t="s">
        <v>760</v>
      </c>
      <c r="Z121" s="516"/>
    </row>
    <row r="122" spans="1:26" ht="22.95" customHeight="1" x14ac:dyDescent="0.25">
      <c r="A122" s="539"/>
      <c r="B122" s="485"/>
      <c r="C122" s="539"/>
      <c r="D122" s="487"/>
      <c r="E122" s="484"/>
      <c r="F122" s="483"/>
      <c r="G122" s="487"/>
      <c r="H122" s="487"/>
      <c r="I122" s="487"/>
      <c r="J122" s="666"/>
      <c r="K122" s="666"/>
      <c r="L122" s="666"/>
      <c r="M122" s="666"/>
      <c r="N122" s="666"/>
      <c r="O122" s="666"/>
      <c r="P122" s="666"/>
      <c r="Q122" s="666"/>
      <c r="R122" s="666"/>
      <c r="S122" s="666"/>
      <c r="T122" s="666"/>
      <c r="U122" s="662"/>
      <c r="V122" s="662"/>
      <c r="W122" s="662"/>
      <c r="X122" s="662"/>
      <c r="Y122" s="487" t="s">
        <v>763</v>
      </c>
      <c r="Z122" s="516"/>
    </row>
    <row r="123" spans="1:26" ht="22.95" customHeight="1" x14ac:dyDescent="0.25">
      <c r="A123" s="539"/>
      <c r="B123" s="485"/>
      <c r="C123" s="539"/>
      <c r="D123" s="487"/>
      <c r="E123" s="484"/>
      <c r="F123" s="483"/>
      <c r="G123" s="487"/>
      <c r="H123" s="487"/>
      <c r="I123" s="487"/>
      <c r="J123" s="666"/>
      <c r="K123" s="666"/>
      <c r="L123" s="666"/>
      <c r="M123" s="666"/>
      <c r="N123" s="666"/>
      <c r="O123" s="666"/>
      <c r="P123" s="666"/>
      <c r="Q123" s="666"/>
      <c r="R123" s="666"/>
      <c r="S123" s="666"/>
      <c r="T123" s="666"/>
      <c r="U123" s="662"/>
      <c r="V123" s="662"/>
      <c r="W123" s="662"/>
      <c r="X123" s="662"/>
      <c r="Y123" s="487" t="s">
        <v>760</v>
      </c>
      <c r="Z123" s="516"/>
    </row>
    <row r="124" spans="1:26" ht="22.95" customHeight="1" x14ac:dyDescent="0.25">
      <c r="A124" s="539"/>
      <c r="B124" s="485"/>
      <c r="C124" s="539"/>
      <c r="D124" s="487"/>
      <c r="E124" s="484"/>
      <c r="F124" s="483"/>
      <c r="G124" s="487"/>
      <c r="H124" s="487"/>
      <c r="I124" s="487"/>
      <c r="J124" s="666"/>
      <c r="K124" s="666"/>
      <c r="L124" s="666"/>
      <c r="M124" s="666"/>
      <c r="N124" s="666"/>
      <c r="O124" s="666"/>
      <c r="P124" s="666"/>
      <c r="Q124" s="666"/>
      <c r="R124" s="666"/>
      <c r="S124" s="666"/>
      <c r="T124" s="666"/>
      <c r="U124" s="662"/>
      <c r="V124" s="662"/>
      <c r="W124" s="662"/>
      <c r="X124" s="662"/>
      <c r="Y124" s="487" t="s">
        <v>760</v>
      </c>
      <c r="Z124" s="516"/>
    </row>
    <row r="125" spans="1:26" ht="22.95" customHeight="1" x14ac:dyDescent="0.25">
      <c r="A125" s="539"/>
      <c r="B125" s="485"/>
      <c r="C125" s="539"/>
      <c r="D125" s="650"/>
      <c r="E125" s="484"/>
      <c r="F125" s="483"/>
      <c r="G125" s="487"/>
      <c r="H125" s="487"/>
      <c r="I125" s="487"/>
      <c r="J125" s="666"/>
      <c r="K125" s="666"/>
      <c r="L125" s="666"/>
      <c r="M125" s="666"/>
      <c r="N125" s="666"/>
      <c r="O125" s="666"/>
      <c r="P125" s="666"/>
      <c r="Q125" s="666"/>
      <c r="R125" s="666"/>
      <c r="S125" s="666"/>
      <c r="T125" s="666"/>
      <c r="U125" s="662"/>
      <c r="V125" s="662"/>
      <c r="W125" s="662"/>
      <c r="X125" s="662"/>
      <c r="Y125" s="487" t="s">
        <v>760</v>
      </c>
      <c r="Z125" s="516"/>
    </row>
    <row r="126" spans="1:26" ht="22.95" customHeight="1" x14ac:dyDescent="0.25">
      <c r="A126" s="539"/>
      <c r="B126" s="485"/>
      <c r="C126" s="539"/>
      <c r="D126" s="650"/>
      <c r="E126" s="484"/>
      <c r="F126" s="483"/>
      <c r="G126" s="487"/>
      <c r="H126" s="487"/>
      <c r="I126" s="487"/>
      <c r="J126" s="666"/>
      <c r="K126" s="666"/>
      <c r="L126" s="666"/>
      <c r="M126" s="666"/>
      <c r="N126" s="666"/>
      <c r="O126" s="666"/>
      <c r="P126" s="666"/>
      <c r="Q126" s="666"/>
      <c r="R126" s="666"/>
      <c r="S126" s="666"/>
      <c r="T126" s="666"/>
      <c r="U126" s="662"/>
      <c r="V126" s="662"/>
      <c r="W126" s="662"/>
      <c r="X126" s="662"/>
      <c r="Y126" s="487" t="s">
        <v>760</v>
      </c>
      <c r="Z126" s="516"/>
    </row>
    <row r="127" spans="1:26" ht="22.95" customHeight="1" x14ac:dyDescent="0.25">
      <c r="A127" s="539"/>
      <c r="B127" s="485"/>
      <c r="C127" s="539"/>
      <c r="D127" s="487"/>
      <c r="E127" s="484"/>
      <c r="F127" s="483"/>
      <c r="G127" s="487"/>
      <c r="H127" s="487"/>
      <c r="I127" s="487"/>
      <c r="J127" s="666"/>
      <c r="K127" s="666"/>
      <c r="L127" s="666"/>
      <c r="M127" s="666"/>
      <c r="N127" s="666"/>
      <c r="O127" s="666"/>
      <c r="P127" s="666"/>
      <c r="Q127" s="666"/>
      <c r="R127" s="666"/>
      <c r="S127" s="666"/>
      <c r="T127" s="666"/>
      <c r="U127" s="662"/>
      <c r="V127" s="662"/>
      <c r="W127" s="662"/>
      <c r="X127" s="662"/>
      <c r="Y127" s="487" t="s">
        <v>760</v>
      </c>
      <c r="Z127" s="516"/>
    </row>
    <row r="128" spans="1:26" ht="22.95" customHeight="1" x14ac:dyDescent="0.25">
      <c r="A128" s="539"/>
      <c r="B128" s="485"/>
      <c r="C128" s="539"/>
      <c r="D128" s="487"/>
      <c r="E128" s="484"/>
      <c r="F128" s="483"/>
      <c r="G128" s="487"/>
      <c r="H128" s="487"/>
      <c r="I128" s="487"/>
      <c r="J128" s="666"/>
      <c r="K128" s="666"/>
      <c r="L128" s="666"/>
      <c r="M128" s="666"/>
      <c r="N128" s="666"/>
      <c r="O128" s="666"/>
      <c r="P128" s="666"/>
      <c r="Q128" s="666"/>
      <c r="R128" s="666"/>
      <c r="S128" s="666"/>
      <c r="T128" s="666"/>
      <c r="U128" s="662"/>
      <c r="V128" s="662"/>
      <c r="W128" s="662"/>
      <c r="X128" s="662"/>
      <c r="Y128" s="487" t="s">
        <v>760</v>
      </c>
      <c r="Z128" s="516"/>
    </row>
    <row r="129" spans="1:26" ht="22.95" customHeight="1" x14ac:dyDescent="0.25">
      <c r="A129" s="539"/>
      <c r="B129" s="485"/>
      <c r="C129" s="539"/>
      <c r="D129" s="487"/>
      <c r="E129" s="484"/>
      <c r="F129" s="483"/>
      <c r="G129" s="487"/>
      <c r="H129" s="487"/>
      <c r="I129" s="487"/>
      <c r="J129" s="666"/>
      <c r="K129" s="666"/>
      <c r="L129" s="666"/>
      <c r="M129" s="666"/>
      <c r="N129" s="666"/>
      <c r="O129" s="666"/>
      <c r="P129" s="666"/>
      <c r="Q129" s="666"/>
      <c r="R129" s="666"/>
      <c r="S129" s="666"/>
      <c r="T129" s="666"/>
      <c r="U129" s="662"/>
      <c r="V129" s="662"/>
      <c r="W129" s="662"/>
      <c r="X129" s="662"/>
      <c r="Y129" s="487" t="s">
        <v>763</v>
      </c>
      <c r="Z129" s="516"/>
    </row>
    <row r="130" spans="1:26" ht="22.95" customHeight="1" x14ac:dyDescent="0.25">
      <c r="A130" s="539"/>
      <c r="B130" s="485"/>
      <c r="C130" s="539"/>
      <c r="D130" s="487"/>
      <c r="E130" s="484"/>
      <c r="F130" s="483"/>
      <c r="G130" s="487"/>
      <c r="H130" s="487"/>
      <c r="I130" s="487"/>
      <c r="J130" s="666"/>
      <c r="K130" s="666"/>
      <c r="L130" s="666"/>
      <c r="M130" s="666"/>
      <c r="N130" s="666"/>
      <c r="O130" s="666"/>
      <c r="P130" s="666"/>
      <c r="Q130" s="666"/>
      <c r="R130" s="666"/>
      <c r="S130" s="666"/>
      <c r="T130" s="666"/>
      <c r="U130" s="662"/>
      <c r="V130" s="662"/>
      <c r="W130" s="662"/>
      <c r="X130" s="662"/>
      <c r="Y130" s="487" t="s">
        <v>760</v>
      </c>
      <c r="Z130" s="516"/>
    </row>
    <row r="131" spans="1:26" ht="22.95" customHeight="1" x14ac:dyDescent="0.25">
      <c r="A131" s="539"/>
      <c r="B131" s="485"/>
      <c r="C131" s="539"/>
      <c r="D131" s="650"/>
      <c r="E131" s="484"/>
      <c r="F131" s="483"/>
      <c r="G131" s="487"/>
      <c r="H131" s="487"/>
      <c r="I131" s="487"/>
      <c r="J131" s="666"/>
      <c r="K131" s="666"/>
      <c r="L131" s="666"/>
      <c r="M131" s="666"/>
      <c r="N131" s="666"/>
      <c r="O131" s="666"/>
      <c r="P131" s="666"/>
      <c r="Q131" s="666"/>
      <c r="R131" s="666"/>
      <c r="S131" s="666"/>
      <c r="T131" s="666"/>
      <c r="U131" s="662"/>
      <c r="V131" s="662"/>
      <c r="W131" s="662"/>
      <c r="X131" s="662"/>
      <c r="Y131" s="487" t="s">
        <v>763</v>
      </c>
      <c r="Z131" s="516"/>
    </row>
    <row r="132" spans="1:26" ht="22.95" customHeight="1" x14ac:dyDescent="0.25">
      <c r="A132" s="539"/>
      <c r="B132" s="485"/>
      <c r="C132" s="539"/>
      <c r="D132" s="487"/>
      <c r="E132" s="484"/>
      <c r="F132" s="483"/>
      <c r="G132" s="487"/>
      <c r="H132" s="487"/>
      <c r="I132" s="487"/>
      <c r="J132" s="666"/>
      <c r="K132" s="666"/>
      <c r="L132" s="666"/>
      <c r="M132" s="666"/>
      <c r="N132" s="666"/>
      <c r="O132" s="666"/>
      <c r="P132" s="666"/>
      <c r="Q132" s="666"/>
      <c r="R132" s="666"/>
      <c r="S132" s="666"/>
      <c r="T132" s="666"/>
      <c r="U132" s="662"/>
      <c r="V132" s="662"/>
      <c r="W132" s="662"/>
      <c r="X132" s="662"/>
      <c r="Y132" s="487" t="s">
        <v>760</v>
      </c>
      <c r="Z132" s="516"/>
    </row>
    <row r="133" spans="1:26" ht="22.95" customHeight="1" x14ac:dyDescent="0.25">
      <c r="A133" s="539"/>
      <c r="B133" s="485"/>
      <c r="C133" s="539"/>
      <c r="D133" s="487"/>
      <c r="E133" s="484"/>
      <c r="F133" s="483"/>
      <c r="G133" s="487"/>
      <c r="H133" s="487"/>
      <c r="I133" s="487"/>
      <c r="J133" s="666"/>
      <c r="K133" s="666"/>
      <c r="L133" s="666"/>
      <c r="M133" s="666"/>
      <c r="N133" s="666"/>
      <c r="O133" s="666"/>
      <c r="P133" s="666"/>
      <c r="Q133" s="666"/>
      <c r="R133" s="666"/>
      <c r="S133" s="666"/>
      <c r="T133" s="666"/>
      <c r="U133" s="662"/>
      <c r="V133" s="662"/>
      <c r="W133" s="662"/>
      <c r="X133" s="662"/>
      <c r="Y133" s="487" t="s">
        <v>762</v>
      </c>
      <c r="Z133" s="516"/>
    </row>
    <row r="134" spans="1:26" ht="22.95" customHeight="1" x14ac:dyDescent="0.25">
      <c r="A134" s="539"/>
      <c r="B134" s="485"/>
      <c r="C134" s="539"/>
      <c r="D134" s="487"/>
      <c r="E134" s="484"/>
      <c r="F134" s="483"/>
      <c r="G134" s="487"/>
      <c r="H134" s="487"/>
      <c r="I134" s="487"/>
      <c r="J134" s="666"/>
      <c r="K134" s="666"/>
      <c r="L134" s="666"/>
      <c r="M134" s="666"/>
      <c r="N134" s="666"/>
      <c r="O134" s="666"/>
      <c r="P134" s="666"/>
      <c r="Q134" s="666"/>
      <c r="R134" s="666"/>
      <c r="S134" s="666"/>
      <c r="T134" s="666"/>
      <c r="U134" s="662"/>
      <c r="V134" s="662"/>
      <c r="W134" s="662"/>
      <c r="X134" s="662"/>
      <c r="Y134" s="487" t="s">
        <v>762</v>
      </c>
      <c r="Z134" s="516"/>
    </row>
    <row r="135" spans="1:26" ht="22.95" customHeight="1" x14ac:dyDescent="0.25">
      <c r="A135" s="539"/>
      <c r="B135" s="485"/>
      <c r="C135" s="539"/>
      <c r="D135" s="487"/>
      <c r="E135" s="484"/>
      <c r="F135" s="483"/>
      <c r="G135" s="487"/>
      <c r="H135" s="487"/>
      <c r="I135" s="487"/>
      <c r="J135" s="666"/>
      <c r="K135" s="666"/>
      <c r="L135" s="666"/>
      <c r="M135" s="666"/>
      <c r="N135" s="666"/>
      <c r="O135" s="666"/>
      <c r="P135" s="666"/>
      <c r="Q135" s="666"/>
      <c r="R135" s="666"/>
      <c r="S135" s="666"/>
      <c r="T135" s="666"/>
      <c r="U135" s="662"/>
      <c r="V135" s="662"/>
      <c r="W135" s="662"/>
      <c r="X135" s="662"/>
      <c r="Y135" s="487" t="s">
        <v>762</v>
      </c>
      <c r="Z135" s="516"/>
    </row>
    <row r="136" spans="1:26" ht="22.95" customHeight="1" x14ac:dyDescent="0.25">
      <c r="A136" s="539"/>
      <c r="B136" s="485"/>
      <c r="C136" s="539"/>
      <c r="D136" s="487"/>
      <c r="E136" s="484"/>
      <c r="F136" s="483"/>
      <c r="G136" s="487"/>
      <c r="H136" s="487"/>
      <c r="I136" s="487"/>
      <c r="J136" s="666"/>
      <c r="K136" s="666"/>
      <c r="L136" s="666"/>
      <c r="M136" s="666"/>
      <c r="N136" s="666"/>
      <c r="O136" s="666"/>
      <c r="P136" s="666"/>
      <c r="Q136" s="666"/>
      <c r="R136" s="666"/>
      <c r="S136" s="666"/>
      <c r="T136" s="666"/>
      <c r="U136" s="662"/>
      <c r="V136" s="662"/>
      <c r="W136" s="662"/>
      <c r="X136" s="662"/>
      <c r="Y136" s="487" t="s">
        <v>763</v>
      </c>
      <c r="Z136" s="516"/>
    </row>
    <row r="137" spans="1:26" ht="22.95" customHeight="1" x14ac:dyDescent="0.25">
      <c r="A137" s="539"/>
      <c r="B137" s="485"/>
      <c r="C137" s="539"/>
      <c r="D137" s="487"/>
      <c r="E137" s="484"/>
      <c r="F137" s="483"/>
      <c r="G137" s="487"/>
      <c r="H137" s="487"/>
      <c r="I137" s="487"/>
      <c r="J137" s="666"/>
      <c r="K137" s="666"/>
      <c r="L137" s="666"/>
      <c r="M137" s="666"/>
      <c r="N137" s="666"/>
      <c r="O137" s="666"/>
      <c r="P137" s="666"/>
      <c r="Q137" s="666"/>
      <c r="R137" s="666"/>
      <c r="S137" s="666"/>
      <c r="T137" s="666"/>
      <c r="U137" s="662"/>
      <c r="V137" s="662"/>
      <c r="W137" s="662"/>
      <c r="X137" s="662"/>
      <c r="Y137" s="487" t="s">
        <v>760</v>
      </c>
      <c r="Z137" s="516"/>
    </row>
    <row r="138" spans="1:26" ht="22.95" customHeight="1" x14ac:dyDescent="0.25">
      <c r="A138" s="539"/>
      <c r="B138" s="485"/>
      <c r="C138" s="539"/>
      <c r="D138" s="487"/>
      <c r="E138" s="484"/>
      <c r="F138" s="483"/>
      <c r="G138" s="487"/>
      <c r="H138" s="487"/>
      <c r="I138" s="487"/>
      <c r="J138" s="666"/>
      <c r="K138" s="666"/>
      <c r="L138" s="666"/>
      <c r="M138" s="666"/>
      <c r="N138" s="666"/>
      <c r="O138" s="666"/>
      <c r="P138" s="666"/>
      <c r="Q138" s="666"/>
      <c r="R138" s="666"/>
      <c r="S138" s="666"/>
      <c r="T138" s="666"/>
      <c r="U138" s="662"/>
      <c r="V138" s="662"/>
      <c r="W138" s="662"/>
      <c r="X138" s="662"/>
      <c r="Y138" s="487" t="s">
        <v>763</v>
      </c>
      <c r="Z138" s="516"/>
    </row>
    <row r="139" spans="1:26" ht="22.95" customHeight="1" x14ac:dyDescent="0.25">
      <c r="A139" s="539"/>
      <c r="B139" s="485"/>
      <c r="C139" s="539"/>
      <c r="D139" s="650"/>
      <c r="E139" s="484"/>
      <c r="F139" s="483"/>
      <c r="G139" s="487"/>
      <c r="H139" s="487"/>
      <c r="I139" s="487"/>
      <c r="J139" s="666"/>
      <c r="K139" s="666"/>
      <c r="L139" s="666"/>
      <c r="M139" s="666"/>
      <c r="N139" s="666"/>
      <c r="O139" s="666"/>
      <c r="P139" s="666"/>
      <c r="Q139" s="666"/>
      <c r="R139" s="666"/>
      <c r="S139" s="666"/>
      <c r="T139" s="666"/>
      <c r="U139" s="662"/>
      <c r="V139" s="662"/>
      <c r="W139" s="662"/>
      <c r="X139" s="662"/>
      <c r="Y139" s="487" t="s">
        <v>760</v>
      </c>
      <c r="Z139" s="516"/>
    </row>
    <row r="140" spans="1:26" ht="22.95" customHeight="1" x14ac:dyDescent="0.25">
      <c r="A140" s="539"/>
      <c r="B140" s="485"/>
      <c r="C140" s="539"/>
      <c r="D140" s="487"/>
      <c r="E140" s="484"/>
      <c r="F140" s="483"/>
      <c r="G140" s="487"/>
      <c r="H140" s="487"/>
      <c r="I140" s="487"/>
      <c r="J140" s="666"/>
      <c r="K140" s="666"/>
      <c r="L140" s="666"/>
      <c r="M140" s="666"/>
      <c r="N140" s="666"/>
      <c r="O140" s="666"/>
      <c r="P140" s="666"/>
      <c r="Q140" s="666"/>
      <c r="R140" s="666"/>
      <c r="S140" s="666"/>
      <c r="T140" s="666"/>
      <c r="U140" s="662"/>
      <c r="V140" s="662"/>
      <c r="W140" s="662"/>
      <c r="X140" s="662"/>
      <c r="Y140" s="487" t="s">
        <v>760</v>
      </c>
      <c r="Z140" s="516"/>
    </row>
    <row r="141" spans="1:26" ht="22.95" customHeight="1" x14ac:dyDescent="0.25">
      <c r="A141" s="539"/>
      <c r="B141" s="485"/>
      <c r="C141" s="539"/>
      <c r="D141" s="487"/>
      <c r="E141" s="484"/>
      <c r="F141" s="483"/>
      <c r="G141" s="487"/>
      <c r="H141" s="487"/>
      <c r="I141" s="487"/>
      <c r="J141" s="666"/>
      <c r="K141" s="666"/>
      <c r="L141" s="666"/>
      <c r="M141" s="666"/>
      <c r="N141" s="666"/>
      <c r="O141" s="666"/>
      <c r="P141" s="666"/>
      <c r="Q141" s="666"/>
      <c r="R141" s="666"/>
      <c r="S141" s="666"/>
      <c r="T141" s="666"/>
      <c r="U141" s="662"/>
      <c r="V141" s="662"/>
      <c r="W141" s="662"/>
      <c r="X141" s="662"/>
      <c r="Y141" s="487" t="s">
        <v>760</v>
      </c>
      <c r="Z141" s="516"/>
    </row>
    <row r="142" spans="1:26" ht="22.95" customHeight="1" x14ac:dyDescent="0.25">
      <c r="A142" s="539"/>
      <c r="B142" s="485"/>
      <c r="C142" s="539"/>
      <c r="D142" s="487"/>
      <c r="E142" s="484"/>
      <c r="F142" s="483"/>
      <c r="G142" s="487"/>
      <c r="H142" s="487"/>
      <c r="I142" s="487"/>
      <c r="J142" s="666"/>
      <c r="K142" s="666"/>
      <c r="L142" s="666"/>
      <c r="M142" s="666"/>
      <c r="N142" s="666"/>
      <c r="O142" s="666"/>
      <c r="P142" s="666"/>
      <c r="Q142" s="666"/>
      <c r="R142" s="666"/>
      <c r="S142" s="666"/>
      <c r="T142" s="666"/>
      <c r="U142" s="662"/>
      <c r="V142" s="662"/>
      <c r="W142" s="662"/>
      <c r="X142" s="662"/>
      <c r="Y142" s="487" t="s">
        <v>760</v>
      </c>
      <c r="Z142" s="516"/>
    </row>
    <row r="143" spans="1:26" ht="22.95" customHeight="1" x14ac:dyDescent="0.25">
      <c r="A143" s="539"/>
      <c r="B143" s="485"/>
      <c r="C143" s="539"/>
      <c r="D143" s="487"/>
      <c r="E143" s="484"/>
      <c r="F143" s="483"/>
      <c r="G143" s="487"/>
      <c r="H143" s="487"/>
      <c r="I143" s="487"/>
      <c r="J143" s="666"/>
      <c r="K143" s="666"/>
      <c r="L143" s="666"/>
      <c r="M143" s="666"/>
      <c r="N143" s="666"/>
      <c r="O143" s="666"/>
      <c r="P143" s="666"/>
      <c r="Q143" s="666"/>
      <c r="R143" s="666"/>
      <c r="S143" s="666"/>
      <c r="T143" s="666"/>
      <c r="U143" s="662"/>
      <c r="V143" s="662"/>
      <c r="W143" s="662"/>
      <c r="X143" s="662"/>
      <c r="Y143" s="487" t="s">
        <v>760</v>
      </c>
      <c r="Z143" s="516"/>
    </row>
    <row r="144" spans="1:26" ht="22.95" customHeight="1" x14ac:dyDescent="0.25">
      <c r="A144" s="539"/>
      <c r="B144" s="485"/>
      <c r="C144" s="539"/>
      <c r="D144" s="487"/>
      <c r="E144" s="484"/>
      <c r="F144" s="483"/>
      <c r="G144" s="487"/>
      <c r="H144" s="487"/>
      <c r="I144" s="487"/>
      <c r="J144" s="666"/>
      <c r="K144" s="666"/>
      <c r="L144" s="666"/>
      <c r="M144" s="666"/>
      <c r="N144" s="666"/>
      <c r="O144" s="666"/>
      <c r="P144" s="666"/>
      <c r="Q144" s="666"/>
      <c r="R144" s="666"/>
      <c r="S144" s="666"/>
      <c r="T144" s="666"/>
      <c r="U144" s="662"/>
      <c r="V144" s="662"/>
      <c r="W144" s="662"/>
      <c r="X144" s="662"/>
      <c r="Y144" s="487" t="s">
        <v>762</v>
      </c>
      <c r="Z144" s="516"/>
    </row>
    <row r="145" spans="1:26" ht="22.95" customHeight="1" x14ac:dyDescent="0.25">
      <c r="A145" s="539"/>
      <c r="B145" s="485"/>
      <c r="C145" s="539"/>
      <c r="D145" s="487"/>
      <c r="E145" s="484"/>
      <c r="F145" s="483"/>
      <c r="G145" s="487"/>
      <c r="H145" s="487"/>
      <c r="I145" s="487"/>
      <c r="J145" s="666"/>
      <c r="K145" s="666"/>
      <c r="L145" s="666"/>
      <c r="M145" s="666"/>
      <c r="N145" s="666"/>
      <c r="O145" s="666"/>
      <c r="P145" s="666"/>
      <c r="Q145" s="666"/>
      <c r="R145" s="666"/>
      <c r="S145" s="666"/>
      <c r="T145" s="666"/>
      <c r="U145" s="662"/>
      <c r="V145" s="662"/>
      <c r="W145" s="662"/>
      <c r="X145" s="662"/>
      <c r="Y145" s="487" t="s">
        <v>763</v>
      </c>
      <c r="Z145" s="516"/>
    </row>
    <row r="146" spans="1:26" ht="22.95" customHeight="1" x14ac:dyDescent="0.25">
      <c r="A146" s="539"/>
      <c r="B146" s="485"/>
      <c r="C146" s="539"/>
      <c r="D146" s="487"/>
      <c r="E146" s="484"/>
      <c r="F146" s="483"/>
      <c r="G146" s="487"/>
      <c r="H146" s="487"/>
      <c r="I146" s="487"/>
      <c r="J146" s="666"/>
      <c r="K146" s="666"/>
      <c r="L146" s="666"/>
      <c r="M146" s="666"/>
      <c r="N146" s="666"/>
      <c r="O146" s="666"/>
      <c r="P146" s="666"/>
      <c r="Q146" s="666"/>
      <c r="R146" s="666"/>
      <c r="S146" s="666"/>
      <c r="T146" s="666"/>
      <c r="U146" s="662"/>
      <c r="V146" s="662"/>
      <c r="W146" s="662"/>
      <c r="X146" s="662"/>
      <c r="Y146" s="487" t="s">
        <v>762</v>
      </c>
      <c r="Z146" s="516"/>
    </row>
    <row r="147" spans="1:26" ht="22.95" customHeight="1" x14ac:dyDescent="0.25">
      <c r="A147" s="539"/>
      <c r="B147" s="485"/>
      <c r="C147" s="539"/>
      <c r="D147" s="487"/>
      <c r="E147" s="484"/>
      <c r="F147" s="483"/>
      <c r="G147" s="487"/>
      <c r="H147" s="487"/>
      <c r="I147" s="487"/>
      <c r="J147" s="666"/>
      <c r="K147" s="666"/>
      <c r="L147" s="666"/>
      <c r="M147" s="666"/>
      <c r="N147" s="666"/>
      <c r="O147" s="666"/>
      <c r="P147" s="666"/>
      <c r="Q147" s="666"/>
      <c r="R147" s="666"/>
      <c r="S147" s="666"/>
      <c r="T147" s="666"/>
      <c r="U147" s="662"/>
      <c r="V147" s="662"/>
      <c r="W147" s="662"/>
      <c r="X147" s="662"/>
      <c r="Y147" s="487" t="s">
        <v>762</v>
      </c>
      <c r="Z147" s="544"/>
    </row>
    <row r="148" spans="1:26" ht="22.95" customHeight="1" x14ac:dyDescent="0.25">
      <c r="A148" s="539"/>
      <c r="B148" s="485"/>
      <c r="C148" s="539"/>
      <c r="D148" s="487"/>
      <c r="E148" s="484"/>
      <c r="F148" s="483"/>
      <c r="G148" s="487"/>
      <c r="H148" s="487"/>
      <c r="I148" s="487"/>
      <c r="J148" s="666"/>
      <c r="K148" s="666"/>
      <c r="L148" s="666"/>
      <c r="M148" s="666"/>
      <c r="N148" s="666"/>
      <c r="O148" s="666"/>
      <c r="P148" s="666"/>
      <c r="Q148" s="666"/>
      <c r="R148" s="666"/>
      <c r="S148" s="666"/>
      <c r="T148" s="666"/>
      <c r="U148" s="662"/>
      <c r="V148" s="662"/>
      <c r="W148" s="662"/>
      <c r="X148" s="662"/>
      <c r="Y148" s="487" t="s">
        <v>762</v>
      </c>
      <c r="Z148" s="544"/>
    </row>
    <row r="149" spans="1:26" ht="22.95" customHeight="1" x14ac:dyDescent="0.25">
      <c r="A149" s="539"/>
      <c r="B149" s="485"/>
      <c r="C149" s="539"/>
      <c r="D149" s="487"/>
      <c r="E149" s="484"/>
      <c r="F149" s="483"/>
      <c r="G149" s="487"/>
      <c r="H149" s="487"/>
      <c r="I149" s="487"/>
      <c r="J149" s="666"/>
      <c r="K149" s="666"/>
      <c r="L149" s="666"/>
      <c r="M149" s="666"/>
      <c r="N149" s="666"/>
      <c r="O149" s="666"/>
      <c r="P149" s="666"/>
      <c r="Q149" s="666"/>
      <c r="R149" s="666"/>
      <c r="S149" s="666"/>
      <c r="T149" s="666"/>
      <c r="U149" s="662"/>
      <c r="V149" s="662"/>
      <c r="W149" s="662"/>
      <c r="X149" s="662"/>
      <c r="Y149" s="487" t="s">
        <v>762</v>
      </c>
      <c r="Z149" s="544"/>
    </row>
    <row r="150" spans="1:26" ht="22.95" customHeight="1" x14ac:dyDescent="0.25">
      <c r="A150" s="539"/>
      <c r="B150" s="485"/>
      <c r="C150" s="539"/>
      <c r="D150" s="487"/>
      <c r="E150" s="484"/>
      <c r="F150" s="483"/>
      <c r="G150" s="487"/>
      <c r="H150" s="487"/>
      <c r="I150" s="487"/>
      <c r="J150" s="666"/>
      <c r="K150" s="666"/>
      <c r="L150" s="666"/>
      <c r="M150" s="666"/>
      <c r="N150" s="666"/>
      <c r="O150" s="666"/>
      <c r="P150" s="666"/>
      <c r="Q150" s="666"/>
      <c r="R150" s="666"/>
      <c r="S150" s="666"/>
      <c r="T150" s="666"/>
      <c r="U150" s="662"/>
      <c r="V150" s="662"/>
      <c r="W150" s="662"/>
      <c r="X150" s="662"/>
      <c r="Y150" s="487" t="s">
        <v>760</v>
      </c>
      <c r="Z150" s="544"/>
    </row>
    <row r="151" spans="1:26" ht="22.95" customHeight="1" x14ac:dyDescent="0.25">
      <c r="A151" s="539"/>
      <c r="B151" s="485"/>
      <c r="C151" s="539"/>
      <c r="D151" s="650"/>
      <c r="E151" s="484"/>
      <c r="F151" s="483"/>
      <c r="G151" s="487"/>
      <c r="H151" s="487"/>
      <c r="I151" s="487"/>
      <c r="J151" s="666"/>
      <c r="K151" s="666"/>
      <c r="L151" s="666"/>
      <c r="M151" s="666"/>
      <c r="N151" s="666"/>
      <c r="O151" s="666"/>
      <c r="P151" s="666"/>
      <c r="Q151" s="666"/>
      <c r="R151" s="666"/>
      <c r="S151" s="666"/>
      <c r="T151" s="666"/>
      <c r="U151" s="662"/>
      <c r="V151" s="662"/>
      <c r="W151" s="662"/>
      <c r="X151" s="662"/>
      <c r="Y151" s="487" t="s">
        <v>760</v>
      </c>
      <c r="Z151" s="544"/>
    </row>
    <row r="152" spans="1:26" ht="22.95" customHeight="1" x14ac:dyDescent="0.25">
      <c r="A152" s="539"/>
      <c r="B152" s="485"/>
      <c r="C152" s="539"/>
      <c r="D152" s="487"/>
      <c r="E152" s="484"/>
      <c r="F152" s="483"/>
      <c r="G152" s="487"/>
      <c r="H152" s="487"/>
      <c r="I152" s="487"/>
      <c r="J152" s="666"/>
      <c r="K152" s="666"/>
      <c r="L152" s="666"/>
      <c r="M152" s="666"/>
      <c r="N152" s="666"/>
      <c r="O152" s="666"/>
      <c r="P152" s="666"/>
      <c r="Q152" s="666"/>
      <c r="R152" s="666"/>
      <c r="S152" s="666"/>
      <c r="T152" s="666"/>
      <c r="U152" s="662"/>
      <c r="V152" s="662"/>
      <c r="W152" s="662"/>
      <c r="X152" s="662"/>
      <c r="Y152" s="487" t="s">
        <v>762</v>
      </c>
      <c r="Z152" s="544"/>
    </row>
    <row r="153" spans="1:26" ht="22.95" customHeight="1" x14ac:dyDescent="0.25">
      <c r="A153" s="539"/>
      <c r="B153" s="485"/>
      <c r="C153" s="539"/>
      <c r="D153" s="487"/>
      <c r="E153" s="484"/>
      <c r="F153" s="483"/>
      <c r="G153" s="487"/>
      <c r="H153" s="487"/>
      <c r="I153" s="487"/>
      <c r="J153" s="666"/>
      <c r="K153" s="666"/>
      <c r="L153" s="666"/>
      <c r="M153" s="666"/>
      <c r="N153" s="666"/>
      <c r="O153" s="666"/>
      <c r="P153" s="666"/>
      <c r="Q153" s="666"/>
      <c r="R153" s="666"/>
      <c r="S153" s="666"/>
      <c r="T153" s="666"/>
      <c r="U153" s="662"/>
      <c r="V153" s="662"/>
      <c r="W153" s="662"/>
      <c r="X153" s="662"/>
      <c r="Y153" s="487" t="s">
        <v>762</v>
      </c>
      <c r="Z153" s="544"/>
    </row>
    <row r="154" spans="1:26" ht="22.95" customHeight="1" x14ac:dyDescent="0.25">
      <c r="A154" s="539"/>
      <c r="B154" s="485"/>
      <c r="C154" s="539"/>
      <c r="D154" s="487"/>
      <c r="E154" s="484"/>
      <c r="F154" s="483"/>
      <c r="G154" s="487"/>
      <c r="H154" s="487"/>
      <c r="I154" s="487"/>
      <c r="J154" s="666"/>
      <c r="K154" s="666"/>
      <c r="L154" s="666"/>
      <c r="M154" s="666"/>
      <c r="N154" s="666"/>
      <c r="O154" s="666"/>
      <c r="P154" s="666"/>
      <c r="Q154" s="666"/>
      <c r="R154" s="666"/>
      <c r="S154" s="666"/>
      <c r="T154" s="666"/>
      <c r="U154" s="662"/>
      <c r="V154" s="662"/>
      <c r="W154" s="662"/>
      <c r="X154" s="662"/>
      <c r="Y154" s="487" t="s">
        <v>762</v>
      </c>
      <c r="Z154" s="544"/>
    </row>
    <row r="155" spans="1:26" ht="22.95" customHeight="1" x14ac:dyDescent="0.25">
      <c r="A155" s="539"/>
      <c r="B155" s="485"/>
      <c r="C155" s="539"/>
      <c r="D155" s="487"/>
      <c r="E155" s="484"/>
      <c r="F155" s="483"/>
      <c r="G155" s="487"/>
      <c r="H155" s="487"/>
      <c r="I155" s="487"/>
      <c r="J155" s="666"/>
      <c r="K155" s="666"/>
      <c r="L155" s="666"/>
      <c r="M155" s="666"/>
      <c r="N155" s="666"/>
      <c r="O155" s="666"/>
      <c r="P155" s="666"/>
      <c r="Q155" s="666"/>
      <c r="R155" s="666"/>
      <c r="S155" s="666"/>
      <c r="T155" s="666"/>
      <c r="U155" s="662"/>
      <c r="V155" s="662"/>
      <c r="W155" s="662"/>
      <c r="X155" s="662"/>
      <c r="Y155" s="487" t="s">
        <v>762</v>
      </c>
      <c r="Z155" s="544"/>
    </row>
    <row r="156" spans="1:26" ht="22.95" customHeight="1" x14ac:dyDescent="0.25">
      <c r="A156" s="539"/>
      <c r="B156" s="485"/>
      <c r="C156" s="539"/>
      <c r="D156" s="650"/>
      <c r="E156" s="484"/>
      <c r="F156" s="483"/>
      <c r="G156" s="487"/>
      <c r="H156" s="487"/>
      <c r="I156" s="487"/>
      <c r="J156" s="666"/>
      <c r="K156" s="666"/>
      <c r="L156" s="666"/>
      <c r="M156" s="666"/>
      <c r="N156" s="666"/>
      <c r="O156" s="666"/>
      <c r="P156" s="666"/>
      <c r="Q156" s="666"/>
      <c r="R156" s="666"/>
      <c r="S156" s="666"/>
      <c r="T156" s="666"/>
      <c r="U156" s="662"/>
      <c r="V156" s="662"/>
      <c r="W156" s="662"/>
      <c r="X156" s="662"/>
      <c r="Y156" s="487" t="s">
        <v>762</v>
      </c>
      <c r="Z156" s="544"/>
    </row>
    <row r="157" spans="1:26" ht="22.95" customHeight="1" x14ac:dyDescent="0.25">
      <c r="A157" s="539"/>
      <c r="B157" s="485"/>
      <c r="C157" s="539"/>
      <c r="D157" s="487"/>
      <c r="E157" s="484"/>
      <c r="F157" s="483"/>
      <c r="G157" s="487"/>
      <c r="H157" s="487"/>
      <c r="I157" s="487"/>
      <c r="J157" s="666"/>
      <c r="K157" s="666"/>
      <c r="L157" s="666"/>
      <c r="M157" s="666"/>
      <c r="N157" s="666"/>
      <c r="O157" s="666"/>
      <c r="P157" s="666"/>
      <c r="Q157" s="666"/>
      <c r="R157" s="666"/>
      <c r="S157" s="666"/>
      <c r="T157" s="666"/>
      <c r="U157" s="662"/>
      <c r="V157" s="662"/>
      <c r="W157" s="662"/>
      <c r="X157" s="662"/>
      <c r="Y157" s="487" t="s">
        <v>760</v>
      </c>
      <c r="Z157" s="544"/>
    </row>
    <row r="158" spans="1:26" ht="22.95" customHeight="1" x14ac:dyDescent="0.25">
      <c r="A158" s="539"/>
      <c r="B158" s="485"/>
      <c r="C158" s="539"/>
      <c r="D158" s="487"/>
      <c r="E158" s="484"/>
      <c r="F158" s="483"/>
      <c r="G158" s="487"/>
      <c r="H158" s="487"/>
      <c r="I158" s="487"/>
      <c r="J158" s="666"/>
      <c r="K158" s="666"/>
      <c r="L158" s="666"/>
      <c r="M158" s="666"/>
      <c r="N158" s="666"/>
      <c r="O158" s="666"/>
      <c r="P158" s="666"/>
      <c r="Q158" s="666"/>
      <c r="R158" s="666"/>
      <c r="S158" s="666"/>
      <c r="T158" s="666"/>
      <c r="U158" s="662"/>
      <c r="V158" s="662"/>
      <c r="W158" s="662"/>
      <c r="X158" s="662"/>
      <c r="Y158" s="487" t="s">
        <v>760</v>
      </c>
      <c r="Z158" s="544"/>
    </row>
    <row r="159" spans="1:26" ht="22.95" customHeight="1" x14ac:dyDescent="0.25">
      <c r="A159" s="539"/>
      <c r="B159" s="485"/>
      <c r="C159" s="539"/>
      <c r="D159" s="487"/>
      <c r="E159" s="484"/>
      <c r="F159" s="483"/>
      <c r="G159" s="487"/>
      <c r="H159" s="487"/>
      <c r="I159" s="487"/>
      <c r="J159" s="666"/>
      <c r="K159" s="666"/>
      <c r="L159" s="666"/>
      <c r="M159" s="666"/>
      <c r="N159" s="666"/>
      <c r="O159" s="666"/>
      <c r="P159" s="666"/>
      <c r="Q159" s="666"/>
      <c r="R159" s="666"/>
      <c r="S159" s="666"/>
      <c r="T159" s="666"/>
      <c r="U159" s="662"/>
      <c r="V159" s="662"/>
      <c r="W159" s="662"/>
      <c r="X159" s="662"/>
      <c r="Y159" s="487" t="s">
        <v>763</v>
      </c>
      <c r="Z159" s="544"/>
    </row>
    <row r="160" spans="1:26" ht="22.95" customHeight="1" x14ac:dyDescent="0.25">
      <c r="A160" s="539"/>
      <c r="B160" s="485"/>
      <c r="C160" s="539"/>
      <c r="D160" s="487"/>
      <c r="E160" s="484"/>
      <c r="F160" s="483"/>
      <c r="G160" s="487"/>
      <c r="H160" s="487"/>
      <c r="I160" s="487"/>
      <c r="J160" s="666"/>
      <c r="K160" s="666"/>
      <c r="L160" s="666"/>
      <c r="M160" s="666"/>
      <c r="N160" s="666"/>
      <c r="O160" s="666"/>
      <c r="P160" s="666"/>
      <c r="Q160" s="666"/>
      <c r="R160" s="666"/>
      <c r="S160" s="666"/>
      <c r="T160" s="666"/>
      <c r="U160" s="662"/>
      <c r="V160" s="662"/>
      <c r="W160" s="662"/>
      <c r="X160" s="662"/>
      <c r="Y160" s="487" t="s">
        <v>762</v>
      </c>
      <c r="Z160" s="544"/>
    </row>
    <row r="161" spans="1:26" ht="22.95" customHeight="1" x14ac:dyDescent="0.25">
      <c r="A161" s="539"/>
      <c r="B161" s="485"/>
      <c r="C161" s="540"/>
      <c r="D161" s="487"/>
      <c r="E161" s="484"/>
      <c r="F161" s="483"/>
      <c r="G161" s="487"/>
      <c r="H161" s="483"/>
      <c r="I161" s="486"/>
      <c r="J161" s="541"/>
      <c r="K161" s="541"/>
      <c r="L161" s="503"/>
      <c r="M161" s="504"/>
      <c r="N161" s="501"/>
      <c r="O161" s="504"/>
      <c r="P161" s="504"/>
      <c r="Q161" s="504"/>
      <c r="R161" s="504"/>
      <c r="S161" s="501"/>
      <c r="T161" s="502"/>
      <c r="U161" s="502"/>
      <c r="V161" s="502"/>
      <c r="W161" s="502"/>
      <c r="X161" s="502"/>
      <c r="Y161" s="502"/>
      <c r="Z161" s="544"/>
    </row>
    <row r="162" spans="1:26" ht="22.95" customHeight="1" x14ac:dyDescent="0.25">
      <c r="A162" s="539"/>
      <c r="B162" s="485"/>
      <c r="C162" s="540"/>
      <c r="D162" s="487"/>
      <c r="E162" s="484"/>
      <c r="F162" s="483"/>
      <c r="G162" s="487"/>
      <c r="H162" s="483"/>
      <c r="I162" s="486"/>
      <c r="J162" s="541"/>
      <c r="K162" s="541"/>
      <c r="L162" s="503"/>
      <c r="M162" s="504"/>
      <c r="N162" s="501"/>
      <c r="O162" s="504"/>
      <c r="P162" s="504"/>
      <c r="Q162" s="504"/>
      <c r="R162" s="504"/>
      <c r="S162" s="501"/>
      <c r="T162" s="502"/>
      <c r="U162" s="502"/>
      <c r="V162" s="502"/>
      <c r="W162" s="502"/>
      <c r="X162" s="502"/>
      <c r="Y162" s="502"/>
      <c r="Z162" s="544"/>
    </row>
    <row r="163" spans="1:26" ht="22.95" customHeight="1" x14ac:dyDescent="0.25">
      <c r="A163" s="539"/>
      <c r="B163" s="485"/>
      <c r="C163" s="540"/>
      <c r="D163" s="487"/>
      <c r="E163" s="484"/>
      <c r="F163" s="483"/>
      <c r="G163" s="487"/>
      <c r="H163" s="483"/>
      <c r="I163" s="486"/>
      <c r="J163" s="541"/>
      <c r="K163" s="541"/>
      <c r="L163" s="503"/>
      <c r="M163" s="504"/>
      <c r="N163" s="501"/>
      <c r="O163" s="504"/>
      <c r="P163" s="504"/>
      <c r="Q163" s="504"/>
      <c r="R163" s="504"/>
      <c r="S163" s="501"/>
      <c r="T163" s="502"/>
      <c r="U163" s="502"/>
      <c r="V163" s="502"/>
      <c r="W163" s="502"/>
      <c r="X163" s="502"/>
      <c r="Y163" s="502"/>
      <c r="Z163" s="544"/>
    </row>
    <row r="164" spans="1:26" ht="22.95" customHeight="1" x14ac:dyDescent="0.25">
      <c r="A164" s="539"/>
      <c r="B164" s="485"/>
      <c r="C164" s="540"/>
      <c r="D164" s="487"/>
      <c r="E164" s="484"/>
      <c r="F164" s="483"/>
      <c r="G164" s="487"/>
      <c r="H164" s="483"/>
      <c r="I164" s="486"/>
      <c r="J164" s="541"/>
      <c r="K164" s="541"/>
      <c r="L164" s="503"/>
      <c r="M164" s="504"/>
      <c r="N164" s="501"/>
      <c r="O164" s="504"/>
      <c r="P164" s="504"/>
      <c r="Q164" s="504"/>
      <c r="R164" s="504"/>
      <c r="S164" s="501"/>
      <c r="T164" s="502"/>
      <c r="U164" s="502"/>
      <c r="V164" s="502"/>
      <c r="W164" s="502"/>
      <c r="X164" s="502"/>
      <c r="Y164" s="502"/>
      <c r="Z164" s="544"/>
    </row>
    <row r="165" spans="1:26" ht="22.95" customHeight="1" x14ac:dyDescent="0.25">
      <c r="A165" s="539"/>
      <c r="B165" s="485"/>
      <c r="C165" s="540"/>
      <c r="D165" s="487"/>
      <c r="E165" s="484"/>
      <c r="F165" s="483"/>
      <c r="G165" s="487"/>
      <c r="H165" s="483"/>
      <c r="I165" s="486"/>
      <c r="J165" s="541"/>
      <c r="K165" s="541"/>
      <c r="L165" s="503"/>
      <c r="M165" s="504"/>
      <c r="N165" s="501"/>
      <c r="O165" s="504"/>
      <c r="P165" s="504"/>
      <c r="Q165" s="504"/>
      <c r="R165" s="504"/>
      <c r="S165" s="501"/>
      <c r="T165" s="502"/>
      <c r="U165" s="502"/>
      <c r="V165" s="502"/>
      <c r="W165" s="502"/>
      <c r="X165" s="502"/>
      <c r="Y165" s="502"/>
      <c r="Z165" s="544"/>
    </row>
    <row r="166" spans="1:26" ht="22.95" customHeight="1" x14ac:dyDescent="0.25">
      <c r="A166" s="539"/>
      <c r="B166" s="485"/>
      <c r="C166" s="540"/>
      <c r="D166" s="487"/>
      <c r="E166" s="484"/>
      <c r="F166" s="483"/>
      <c r="G166" s="487"/>
      <c r="H166" s="483"/>
      <c r="I166" s="486"/>
      <c r="J166" s="541"/>
      <c r="K166" s="541"/>
      <c r="L166" s="503"/>
      <c r="M166" s="504"/>
      <c r="N166" s="501"/>
      <c r="O166" s="504"/>
      <c r="P166" s="504"/>
      <c r="Q166" s="504"/>
      <c r="R166" s="504"/>
      <c r="S166" s="501"/>
      <c r="T166" s="502"/>
      <c r="U166" s="502"/>
      <c r="V166" s="502"/>
      <c r="W166" s="502"/>
      <c r="X166" s="502"/>
      <c r="Y166" s="502"/>
      <c r="Z166" s="544"/>
    </row>
    <row r="167" spans="1:26" ht="15.6" x14ac:dyDescent="0.3">
      <c r="A167" s="445" t="s">
        <v>415</v>
      </c>
      <c r="B167" s="505">
        <f>SUBTOTAL(103,Tabla1[Tipo Id])</f>
        <v>0</v>
      </c>
      <c r="C167" s="445"/>
      <c r="D167" s="445"/>
      <c r="E167" s="445"/>
      <c r="F167" s="445"/>
      <c r="G167" s="445"/>
      <c r="H167" s="445"/>
      <c r="I167" s="445"/>
      <c r="J167" s="445">
        <f>SUBTOTAL(109,Tabla1[Monto Facturado en Servicios])</f>
        <v>0</v>
      </c>
      <c r="K167" s="445">
        <f>SUBTOTAL(109,Tabla1[Monto Facturado en Bienes])</f>
        <v>0</v>
      </c>
      <c r="L167" s="445">
        <f>SUBTOTAL(109,Tabla1[Total Monto Facturado])</f>
        <v>0</v>
      </c>
      <c r="M167" s="445">
        <f>SUBTOTAL(109,Tabla1[ITBIS Facturado])</f>
        <v>0</v>
      </c>
      <c r="N167" s="445">
        <f>SUBTOTAL(109,Tabla1[ITBIS Retenido])</f>
        <v>0</v>
      </c>
      <c r="O167" s="445">
        <f>SUBTOTAL(109,Tabla1[ITBIS sujeto a Proporcionalidad (Art. 349)])</f>
        <v>0</v>
      </c>
      <c r="P167" s="445">
        <f>SUBTOTAL(109,Tabla1[ITBIS llevado al Costo])</f>
        <v>0</v>
      </c>
      <c r="Q167" s="445">
        <f>SUBTOTAL(109,Tabla1[ITBIS por Adelantar])</f>
        <v>0</v>
      </c>
      <c r="R167" s="445">
        <f>SUBTOTAL(109,Tabla1[ITBIS percibido en compras])</f>
        <v>0</v>
      </c>
      <c r="S167" s="445"/>
      <c r="T167" s="445">
        <f>SUBTOTAL(109,Tabla1[Monto Retención Renta])</f>
        <v>0</v>
      </c>
      <c r="U167" s="445"/>
      <c r="V167" s="445">
        <f>SUBTOTAL(109,Tabla1[Impuesto Selectivo al Consumo])</f>
        <v>0</v>
      </c>
      <c r="W167" s="445">
        <f>SUBTOTAL(109,Tabla1[Otros Impuesto/Tasas])</f>
        <v>0</v>
      </c>
      <c r="X167" s="445">
        <f>SUBTOTAL(109,Tabla1[Monto Propina Legal])</f>
        <v>0</v>
      </c>
      <c r="Y167" s="445"/>
    </row>
    <row r="168" spans="1:26" x14ac:dyDescent="0.25">
      <c r="M168" s="493"/>
    </row>
    <row r="169" spans="1:26" ht="13.8" thickBot="1" x14ac:dyDescent="0.3">
      <c r="L169" s="493"/>
    </row>
    <row r="170" spans="1:26" ht="13.8" thickBot="1" x14ac:dyDescent="0.3">
      <c r="A170" s="434" t="s">
        <v>472</v>
      </c>
      <c r="B170" s="431"/>
      <c r="C170" s="270">
        <v>5894.99</v>
      </c>
      <c r="D170" s="508"/>
      <c r="E170" s="271" t="s">
        <v>473</v>
      </c>
      <c r="F170" s="378" t="s">
        <v>474</v>
      </c>
      <c r="L170" s="273"/>
      <c r="M170" s="270"/>
      <c r="N170" s="270"/>
    </row>
    <row r="171" spans="1:26" x14ac:dyDescent="0.25">
      <c r="A171" s="435" t="s">
        <v>475</v>
      </c>
      <c r="B171" s="446"/>
      <c r="C171" s="450">
        <v>0</v>
      </c>
      <c r="D171" s="270">
        <f>+'Imagen 606'!J9-'Detalle 606'!D170</f>
        <v>0</v>
      </c>
      <c r="E171" s="452"/>
      <c r="K171" s="493"/>
      <c r="L171" s="273"/>
      <c r="M171" s="441"/>
      <c r="N171" s="270">
        <f>+M171*L169</f>
        <v>0</v>
      </c>
    </row>
    <row r="172" spans="1:26" x14ac:dyDescent="0.25">
      <c r="A172" s="447" t="s">
        <v>476</v>
      </c>
      <c r="B172" s="448"/>
      <c r="C172" s="451">
        <f>+C170+C171</f>
        <v>5894.99</v>
      </c>
      <c r="D172" s="332"/>
      <c r="E172" s="332">
        <f>+C172-Tabla1[[#Totals],[ITBIS Facturado]]</f>
        <v>5894.99</v>
      </c>
      <c r="F172" s="379">
        <f>+C172-'Imagen 606'!J9</f>
        <v>5894.99</v>
      </c>
      <c r="G172" s="332"/>
      <c r="M172" s="332">
        <f>+Tabla1[[#Totals],[ITBIS Facturado]]+Tabla1[[#Totals],[ITBIS Retenido]]</f>
        <v>0</v>
      </c>
      <c r="N172" s="493"/>
    </row>
    <row r="173" spans="1:26" x14ac:dyDescent="0.25">
      <c r="A173" s="446" t="s">
        <v>477</v>
      </c>
      <c r="B173" s="446"/>
      <c r="C173" s="432">
        <f>+C170*'Detalle 607'!F42</f>
        <v>0</v>
      </c>
      <c r="D173" s="332"/>
      <c r="E173" s="509"/>
      <c r="F173" s="506"/>
      <c r="H173" s="332"/>
      <c r="J173" s="493"/>
      <c r="K173" s="493"/>
    </row>
    <row r="174" spans="1:26" x14ac:dyDescent="0.25">
      <c r="A174" s="446" t="s">
        <v>478</v>
      </c>
      <c r="B174" s="446"/>
      <c r="C174" s="432">
        <f>+C171*'Detalle 607'!F42</f>
        <v>0</v>
      </c>
      <c r="D174" s="270"/>
      <c r="E174" s="510"/>
      <c r="F174" s="506"/>
      <c r="J174" s="270"/>
      <c r="K174" s="270"/>
      <c r="O174" s="332"/>
    </row>
    <row r="175" spans="1:26" x14ac:dyDescent="0.25">
      <c r="A175" s="447" t="s">
        <v>479</v>
      </c>
      <c r="B175" s="448"/>
      <c r="C175" s="482">
        <f>+C173+C174</f>
        <v>0</v>
      </c>
      <c r="D175" s="270"/>
      <c r="E175" s="453"/>
    </row>
    <row r="176" spans="1:26" x14ac:dyDescent="0.25">
      <c r="A176" s="435" t="s">
        <v>480</v>
      </c>
      <c r="B176" s="446"/>
      <c r="C176" s="432">
        <f>+Tabla1[[#Totals],[ITBIS llevado al Costo]]</f>
        <v>0</v>
      </c>
      <c r="D176" s="332"/>
      <c r="E176" s="332">
        <f>+Tabla1[[#Totals],[ITBIS llevado al Costo]]-'Imagen 606'!J10</f>
        <v>0</v>
      </c>
      <c r="F176" s="332"/>
      <c r="K176" s="332"/>
    </row>
    <row r="177" spans="1:11" x14ac:dyDescent="0.25">
      <c r="A177" s="435" t="s">
        <v>481</v>
      </c>
      <c r="B177" s="446"/>
      <c r="C177" s="432"/>
      <c r="E177" s="270">
        <f>+(C177*18%)*30%</f>
        <v>0</v>
      </c>
      <c r="G177" s="379">
        <f>+E177-'Detalle ITBIS RET. 30%'!G8</f>
        <v>0</v>
      </c>
      <c r="K177" s="270"/>
    </row>
    <row r="178" spans="1:11" x14ac:dyDescent="0.25">
      <c r="A178" s="435" t="s">
        <v>482</v>
      </c>
      <c r="B178" s="446"/>
      <c r="C178" s="432">
        <f>+Tabla1[[#Totals],[ITBIS Retenido]]</f>
        <v>0</v>
      </c>
      <c r="D178" s="449">
        <f>+C178/100%/0.18</f>
        <v>0</v>
      </c>
      <c r="E178" s="379">
        <v>0</v>
      </c>
      <c r="G178" s="332">
        <f>+E178-'Detalle IR-17 (IR-6)'!Q48</f>
        <v>0</v>
      </c>
    </row>
    <row r="179" spans="1:11" ht="13.8" thickBot="1" x14ac:dyDescent="0.3">
      <c r="A179" s="436" t="s">
        <v>483</v>
      </c>
      <c r="B179" s="433"/>
      <c r="C179" s="494">
        <v>0</v>
      </c>
      <c r="D179" s="449">
        <f>+C179/100%/0.18</f>
        <v>0</v>
      </c>
      <c r="E179" s="332"/>
    </row>
    <row r="180" spans="1:11" x14ac:dyDescent="0.25">
      <c r="E180" s="332"/>
    </row>
    <row r="182" spans="1:11" x14ac:dyDescent="0.25">
      <c r="C182" s="332"/>
    </row>
    <row r="184" spans="1:11" x14ac:dyDescent="0.25">
      <c r="D184" s="332"/>
      <c r="E184" s="332"/>
    </row>
    <row r="185" spans="1:11" x14ac:dyDescent="0.25">
      <c r="D185" s="332"/>
    </row>
  </sheetData>
  <phoneticPr fontId="143" type="noConversion"/>
  <conditionalFormatting sqref="B2:B166">
    <cfRule type="cellIs" priority="1" stopIfTrue="1" operator="between">
      <formula>1</formula>
      <formula>2</formula>
    </cfRule>
  </conditionalFormatting>
  <dataValidations count="8">
    <dataValidation type="whole" errorStyle="warning" allowBlank="1" showInputMessage="1" showErrorMessage="1" errorTitle="Dia de Pago" error="El dia debe ser de 1 a 31" promptTitle="Dia de Pago" prompt="El dia debe ser de 1 a 31" sqref="L161:L166" xr:uid="{CA250470-045A-470B-B6FB-961991C24B2F}">
      <formula1>1</formula1>
      <formula2>31</formula2>
    </dataValidation>
    <dataValidation type="whole" errorStyle="warning" showInputMessage="1" showErrorMessage="1" errorTitle="Día de Comprobante" error="El día debe ser de 1 a 31." promptTitle="Día de Comprobante" prompt="El día debe ser de 1 a 31." sqref="G161:G166" xr:uid="{0104A3C6-3F00-40BD-A66F-F4041A0F80E8}">
      <formula1>1</formula1>
      <formula2>31</formula2>
    </dataValidation>
    <dataValidation type="decimal" operator="greaterThan" showInputMessage="1" showErrorMessage="1" errorTitle="Monto facturado" error="Este campo permite solo valores mayores que 0." promptTitle="Monto Facturado" prompt="Este campo permite solo valores mayores que 0." sqref="L161:L166" xr:uid="{041908DB-3745-42DD-A9E0-3BE52B655916}">
      <formula1>0</formula1>
    </dataValidation>
    <dataValidation showInputMessage="1" errorTitle="NCF" error="El Numero de Comprobante Fiscal debe tener una Longitud de 19 o 11 Posiciones" promptTitle=" Número de Comprobante Fiscal" prompt="Número de comprobante que avala la venta._x000a_- Cantidad de caracteres: 11 o 19" sqref="D161:D166" xr:uid="{F47A13A9-5F58-4EA4-A89F-2A22FA2FF342}"/>
    <dataValidation type="textLength" showInputMessage="1" showErrorMessage="1" errorTitle="RNC o Cedula " error="-Obligatorio_x000a_-Longitud:_x000a_RNC = 9_x000a_Cedula = 11" promptTitle="RNC o Cedula " prompt="- Obligatorio_x000a_- Tipos de Identificación aceptados:_x000a_RNC = 9 posiciones_x000a_Cedula = 11 posiciones" sqref="A161:A166" xr:uid="{2ABA0BA6-1A92-4AC4-AFDC-47D5F30EDDD7}">
      <formula1>9</formula1>
      <formula2>11</formula2>
    </dataValidation>
    <dataValidation type="list" showInputMessage="1" showErrorMessage="1" errorTitle="Tipo de Bien o Servicio" error="Verificar Valores Permitidos en Hoja Tabla de Gastos" promptTitle="Tipo de Bien o Servicio" prompt="Los valores Permitidos para este Campo en la hoja Tabla de Gastos." sqref="C161:C166" xr:uid="{E03E0E98-366E-4E08-BCDF-EF521806DA23}">
      <formula1>$AD$2:$AD$12</formula1>
    </dataValidation>
    <dataValidation type="list" allowBlank="1" showInputMessage="1" showErrorMessage="1" sqref="S161:S166" xr:uid="{1DAD24E4-083A-45D7-8443-D7C0B1542068}">
      <formula1>$AE$4:$AE$11</formula1>
    </dataValidation>
    <dataValidation type="list" allowBlank="1" showInputMessage="1" showErrorMessage="1" sqref="Y161:Y166" xr:uid="{C7ED8110-9B1A-4185-92C0-D34EA5F05A4E}">
      <formula1>$AF$2:$AF$8</formula1>
    </dataValidation>
  </dataValidations>
  <pageMargins left="0.7" right="0.7" top="0.75" bottom="0.75" header="0.3" footer="0.3"/>
  <pageSetup orientation="portrait" r:id="rId1"/>
  <drawing r:id="rId2"/>
  <legacyDrawing r:id="rId3"/>
  <controls>
    <mc:AlternateContent xmlns:mc="http://schemas.openxmlformats.org/markup-compatibility/2006">
      <mc:Choice Requires="x14">
        <control shapeId="30721" r:id="rId4" name="Image1">
          <controlPr defaultSize="0" autoFill="0" autoLine="0" r:id="rId5">
            <anchor moveWithCells="1">
              <from>
                <xdr:col>3</xdr:col>
                <xdr:colOff>0</xdr:colOff>
                <xdr:row>168</xdr:row>
                <xdr:rowOff>0</xdr:rowOff>
              </from>
              <to>
                <xdr:col>5</xdr:col>
                <xdr:colOff>975360</xdr:colOff>
                <xdr:row>173</xdr:row>
                <xdr:rowOff>129540</xdr:rowOff>
              </to>
            </anchor>
          </controlPr>
        </control>
      </mc:Choice>
      <mc:Fallback>
        <control shapeId="30721" r:id="rId4" name="Image1"/>
      </mc:Fallback>
    </mc:AlternateContent>
    <mc:AlternateContent xmlns:mc="http://schemas.openxmlformats.org/markup-compatibility/2006">
      <mc:Choice Requires="x14">
        <control shapeId="30722" r:id="rId6" name="Image2">
          <controlPr defaultSize="0" autoFill="0" autoLine="0" r:id="rId7">
            <anchor moveWithCells="1">
              <from>
                <xdr:col>3</xdr:col>
                <xdr:colOff>0</xdr:colOff>
                <xdr:row>168</xdr:row>
                <xdr:rowOff>0</xdr:rowOff>
              </from>
              <to>
                <xdr:col>3</xdr:col>
                <xdr:colOff>716280</xdr:colOff>
                <xdr:row>171</xdr:row>
                <xdr:rowOff>144780</xdr:rowOff>
              </to>
            </anchor>
          </controlPr>
        </control>
      </mc:Choice>
      <mc:Fallback>
        <control shapeId="30722" r:id="rId6" name="Image2"/>
      </mc:Fallback>
    </mc:AlternateContent>
    <mc:AlternateContent xmlns:mc="http://schemas.openxmlformats.org/markup-compatibility/2006">
      <mc:Choice Requires="x14">
        <control shapeId="30723" r:id="rId8" name="Label1">
          <controlPr defaultSize="0" autoLine="0" r:id="rId9">
            <anchor moveWithCells="1">
              <from>
                <xdr:col>3</xdr:col>
                <xdr:colOff>0</xdr:colOff>
                <xdr:row>168</xdr:row>
                <xdr:rowOff>0</xdr:rowOff>
              </from>
              <to>
                <xdr:col>5</xdr:col>
                <xdr:colOff>160020</xdr:colOff>
                <xdr:row>169</xdr:row>
                <xdr:rowOff>60960</xdr:rowOff>
              </to>
            </anchor>
          </controlPr>
        </control>
      </mc:Choice>
      <mc:Fallback>
        <control shapeId="30723" r:id="rId8" name="Label1"/>
      </mc:Fallback>
    </mc:AlternateContent>
    <mc:AlternateContent xmlns:mc="http://schemas.openxmlformats.org/markup-compatibility/2006">
      <mc:Choice Requires="x14">
        <control shapeId="30724" r:id="rId10" name="Label2">
          <controlPr defaultSize="0" autoLine="0" r:id="rId11">
            <anchor moveWithCells="1">
              <from>
                <xdr:col>3</xdr:col>
                <xdr:colOff>0</xdr:colOff>
                <xdr:row>168</xdr:row>
                <xdr:rowOff>0</xdr:rowOff>
              </from>
              <to>
                <xdr:col>5</xdr:col>
                <xdr:colOff>160020</xdr:colOff>
                <xdr:row>169</xdr:row>
                <xdr:rowOff>60960</xdr:rowOff>
              </to>
            </anchor>
          </controlPr>
        </control>
      </mc:Choice>
      <mc:Fallback>
        <control shapeId="30724" r:id="rId10" name="Label2"/>
      </mc:Fallback>
    </mc:AlternateContent>
    <mc:AlternateContent xmlns:mc="http://schemas.openxmlformats.org/markup-compatibility/2006">
      <mc:Choice Requires="x14">
        <control shapeId="30725" r:id="rId12" name="Label3">
          <controlPr defaultSize="0" autoLine="0" r:id="rId13">
            <anchor moveWithCells="1">
              <from>
                <xdr:col>3</xdr:col>
                <xdr:colOff>0</xdr:colOff>
                <xdr:row>168</xdr:row>
                <xdr:rowOff>0</xdr:rowOff>
              </from>
              <to>
                <xdr:col>5</xdr:col>
                <xdr:colOff>114300</xdr:colOff>
                <xdr:row>169</xdr:row>
                <xdr:rowOff>83820</xdr:rowOff>
              </to>
            </anchor>
          </controlPr>
        </control>
      </mc:Choice>
      <mc:Fallback>
        <control shapeId="30725" r:id="rId12" name="Label3"/>
      </mc:Fallback>
    </mc:AlternateContent>
  </controls>
  <tableParts count="1">
    <tablePart r:id="rId14"/>
  </tablePart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Hoja8">
    <tabColor rgb="FF002060"/>
  </sheetPr>
  <dimension ref="A1:Y61"/>
  <sheetViews>
    <sheetView workbookViewId="0">
      <selection activeCell="B2" sqref="B2:X3"/>
    </sheetView>
  </sheetViews>
  <sheetFormatPr defaultColWidth="13" defaultRowHeight="13.2" x14ac:dyDescent="0.25"/>
  <cols>
    <col min="1" max="1" width="15.33203125" customWidth="1"/>
    <col min="2" max="2" width="24.33203125" customWidth="1"/>
    <col min="3" max="3" width="19.109375" customWidth="1"/>
    <col min="4" max="4" width="27.33203125" customWidth="1"/>
    <col min="5" max="5" width="28.88671875" customWidth="1"/>
    <col min="6" max="6" width="19.44140625" customWidth="1"/>
    <col min="7" max="7" width="20.33203125" customWidth="1"/>
    <col min="8" max="8" width="20" customWidth="1"/>
    <col min="9" max="9" width="23.109375" customWidth="1"/>
    <col min="10" max="10" width="17.109375" customWidth="1"/>
    <col min="11" max="11" width="27.5546875" customWidth="1"/>
    <col min="12" max="12" width="16.44140625" customWidth="1"/>
    <col min="13" max="13" width="28.6640625" customWidth="1"/>
    <col min="14" max="14" width="14.6640625" customWidth="1"/>
    <col min="15" max="15" width="30" customWidth="1"/>
    <col min="16" max="16" width="23.109375" customWidth="1"/>
    <col min="17" max="17" width="20.6640625" customWidth="1"/>
    <col min="18" max="18" width="14.88671875" customWidth="1"/>
    <col min="19" max="19" width="32" customWidth="1"/>
    <col min="20" max="20" width="22.5546875" customWidth="1"/>
    <col min="21" max="21" width="18.6640625" customWidth="1"/>
    <col min="22" max="22" width="29.44140625" customWidth="1"/>
    <col min="24" max="24" width="23.44140625" customWidth="1"/>
  </cols>
  <sheetData>
    <row r="1" spans="1:25" ht="22.8" x14ac:dyDescent="0.25">
      <c r="A1" s="457" t="s">
        <v>390</v>
      </c>
      <c r="B1" s="458" t="s">
        <v>391</v>
      </c>
      <c r="C1" s="459" t="s">
        <v>392</v>
      </c>
      <c r="D1" s="459" t="s">
        <v>393</v>
      </c>
      <c r="E1" s="459" t="s">
        <v>394</v>
      </c>
      <c r="F1" s="460" t="s">
        <v>395</v>
      </c>
      <c r="G1" s="459" t="s">
        <v>396</v>
      </c>
      <c r="H1" s="460" t="s">
        <v>397</v>
      </c>
      <c r="I1" s="460" t="s">
        <v>398</v>
      </c>
      <c r="J1" s="459" t="s">
        <v>399</v>
      </c>
      <c r="K1" s="460" t="s">
        <v>400</v>
      </c>
      <c r="L1" s="460" t="s">
        <v>401</v>
      </c>
      <c r="M1" s="460" t="s">
        <v>402</v>
      </c>
      <c r="N1" s="460" t="s">
        <v>403</v>
      </c>
      <c r="O1" s="460" t="s">
        <v>404</v>
      </c>
      <c r="P1" s="460" t="s">
        <v>405</v>
      </c>
      <c r="Q1" s="460" t="s">
        <v>406</v>
      </c>
      <c r="R1" s="460" t="s">
        <v>407</v>
      </c>
      <c r="S1" s="460" t="s">
        <v>408</v>
      </c>
      <c r="T1" s="460" t="s">
        <v>409</v>
      </c>
      <c r="U1" s="460" t="s">
        <v>410</v>
      </c>
      <c r="V1" s="460" t="s">
        <v>411</v>
      </c>
      <c r="W1" s="460" t="s">
        <v>412</v>
      </c>
      <c r="X1" s="460" t="s">
        <v>413</v>
      </c>
      <c r="Y1" s="386" t="s">
        <v>414</v>
      </c>
    </row>
    <row r="2" spans="1:25" s="538" customFormat="1" ht="13.8" thickBot="1" x14ac:dyDescent="0.3">
      <c r="A2" s="537"/>
      <c r="B2" s="680"/>
      <c r="C2" s="522"/>
      <c r="D2" s="681"/>
      <c r="E2" s="511"/>
      <c r="F2" s="512"/>
      <c r="G2" s="681"/>
      <c r="H2" s="512"/>
      <c r="I2" s="513"/>
      <c r="J2" s="513"/>
      <c r="K2" s="513"/>
      <c r="L2" s="513"/>
      <c r="M2" s="513"/>
      <c r="N2" s="513"/>
      <c r="O2" s="513"/>
      <c r="P2" s="513"/>
      <c r="Q2" s="513"/>
      <c r="R2" s="513"/>
      <c r="S2" s="513"/>
      <c r="T2" s="514"/>
      <c r="U2" s="513"/>
      <c r="V2" s="513"/>
      <c r="W2" s="513"/>
      <c r="X2" s="513"/>
      <c r="Y2" s="519"/>
    </row>
    <row r="3" spans="1:25" ht="13.8" thickBot="1" x14ac:dyDescent="0.3">
      <c r="A3" s="517"/>
      <c r="B3" s="680"/>
      <c r="C3" s="522"/>
      <c r="D3" s="681"/>
      <c r="E3" s="511"/>
      <c r="F3" s="512"/>
      <c r="G3" s="681"/>
      <c r="H3" s="512"/>
      <c r="I3" s="513"/>
      <c r="J3" s="513"/>
      <c r="K3" s="513"/>
      <c r="L3" s="513"/>
      <c r="M3" s="513"/>
      <c r="N3" s="513"/>
      <c r="O3" s="513"/>
      <c r="P3" s="513"/>
      <c r="Q3" s="513"/>
      <c r="R3" s="513"/>
      <c r="S3" s="513"/>
      <c r="T3" s="514"/>
      <c r="U3" s="513"/>
      <c r="V3" s="513"/>
      <c r="W3" s="513"/>
      <c r="X3" s="513"/>
      <c r="Y3" s="520"/>
    </row>
    <row r="4" spans="1:25" ht="13.8" thickBot="1" x14ac:dyDescent="0.3">
      <c r="A4" s="517"/>
      <c r="I4" s="668"/>
      <c r="J4" s="668"/>
      <c r="L4" s="513"/>
      <c r="M4" s="513"/>
      <c r="N4" s="513"/>
      <c r="O4" s="513"/>
      <c r="P4" s="513"/>
      <c r="Q4" s="513"/>
      <c r="R4" s="513"/>
      <c r="S4" s="513"/>
      <c r="T4" s="514"/>
      <c r="U4" s="668"/>
      <c r="V4" s="513"/>
      <c r="W4" s="513"/>
      <c r="X4" s="513"/>
      <c r="Y4" s="520"/>
    </row>
    <row r="5" spans="1:25" ht="13.8" thickBot="1" x14ac:dyDescent="0.3">
      <c r="A5" s="517"/>
      <c r="I5" s="668"/>
      <c r="J5" s="668"/>
      <c r="L5" s="513"/>
      <c r="M5" s="513"/>
      <c r="N5" s="513"/>
      <c r="O5" s="513"/>
      <c r="P5" s="513"/>
      <c r="Q5" s="513"/>
      <c r="R5" s="513"/>
      <c r="S5" s="513"/>
      <c r="T5" s="514"/>
      <c r="U5" s="668"/>
      <c r="V5" s="513"/>
      <c r="W5" s="513"/>
      <c r="X5" s="513"/>
      <c r="Y5" s="521"/>
    </row>
    <row r="6" spans="1:25" ht="13.8" thickBot="1" x14ac:dyDescent="0.3">
      <c r="A6" s="517"/>
      <c r="I6" s="668"/>
      <c r="J6" s="668"/>
      <c r="L6" s="513"/>
      <c r="M6" s="513"/>
      <c r="N6" s="513"/>
      <c r="O6" s="513"/>
      <c r="P6" s="513"/>
      <c r="Q6" s="513"/>
      <c r="R6" s="513"/>
      <c r="S6" s="513"/>
      <c r="T6" s="514"/>
      <c r="U6" s="668"/>
      <c r="V6" s="513"/>
      <c r="W6" s="513"/>
      <c r="X6" s="513"/>
      <c r="Y6" s="521"/>
    </row>
    <row r="7" spans="1:25" ht="13.8" thickBot="1" x14ac:dyDescent="0.3">
      <c r="A7" s="517"/>
      <c r="I7" s="668"/>
      <c r="J7" s="668"/>
      <c r="L7" s="513"/>
      <c r="M7" s="513"/>
      <c r="N7" s="513"/>
      <c r="O7" s="513"/>
      <c r="P7" s="513"/>
      <c r="Q7" s="513"/>
      <c r="R7" s="513"/>
      <c r="S7" s="513"/>
      <c r="T7" s="514"/>
      <c r="U7" s="668"/>
      <c r="V7" s="513"/>
      <c r="W7" s="513"/>
      <c r="X7" s="513"/>
      <c r="Y7" s="521"/>
    </row>
    <row r="8" spans="1:25" ht="13.8" thickBot="1" x14ac:dyDescent="0.3">
      <c r="A8" s="517"/>
      <c r="I8" s="668"/>
      <c r="J8" s="668"/>
      <c r="L8" s="513"/>
      <c r="M8" s="513"/>
      <c r="N8" s="513"/>
      <c r="O8" s="513"/>
      <c r="P8" s="513"/>
      <c r="Q8" s="513"/>
      <c r="R8" s="513"/>
      <c r="S8" s="513"/>
      <c r="T8" s="514"/>
      <c r="U8" s="668"/>
      <c r="V8" s="513"/>
      <c r="W8" s="513"/>
      <c r="X8" s="513"/>
      <c r="Y8" s="521"/>
    </row>
    <row r="9" spans="1:25" ht="13.8" thickBot="1" x14ac:dyDescent="0.3">
      <c r="A9" s="517"/>
      <c r="I9" s="668"/>
      <c r="J9" s="668"/>
      <c r="L9" s="513"/>
      <c r="M9" s="513"/>
      <c r="N9" s="513"/>
      <c r="O9" s="513"/>
      <c r="P9" s="513"/>
      <c r="Q9" s="513"/>
      <c r="R9" s="513"/>
      <c r="S9" s="513"/>
      <c r="T9" s="514"/>
      <c r="U9" s="668"/>
      <c r="V9" s="513"/>
      <c r="W9" s="513"/>
      <c r="X9" s="513"/>
      <c r="Y9" s="521"/>
    </row>
    <row r="10" spans="1:25" ht="13.8" thickBot="1" x14ac:dyDescent="0.3">
      <c r="A10" s="517"/>
      <c r="I10" s="668"/>
      <c r="J10" s="668"/>
      <c r="L10" s="513"/>
      <c r="M10" s="513"/>
      <c r="N10" s="513"/>
      <c r="O10" s="513"/>
      <c r="P10" s="513"/>
      <c r="Q10" s="513"/>
      <c r="R10" s="513"/>
      <c r="S10" s="513"/>
      <c r="T10" s="514"/>
      <c r="U10" s="668"/>
      <c r="V10" s="513"/>
      <c r="W10" s="513"/>
      <c r="X10" s="513"/>
      <c r="Y10" s="521"/>
    </row>
    <row r="11" spans="1:25" ht="13.8" thickBot="1" x14ac:dyDescent="0.3">
      <c r="A11" s="517"/>
      <c r="I11" s="668"/>
      <c r="J11" s="668"/>
      <c r="L11" s="513"/>
      <c r="M11" s="513"/>
      <c r="N11" s="513"/>
      <c r="O11" s="513"/>
      <c r="P11" s="513"/>
      <c r="Q11" s="513"/>
      <c r="R11" s="513"/>
      <c r="S11" s="513"/>
      <c r="T11" s="514"/>
      <c r="U11" s="668"/>
      <c r="V11" s="513"/>
      <c r="W11" s="513"/>
      <c r="X11" s="513"/>
      <c r="Y11" s="521"/>
    </row>
    <row r="12" spans="1:25" ht="13.8" thickBot="1" x14ac:dyDescent="0.3">
      <c r="A12" s="517"/>
      <c r="I12" s="668"/>
      <c r="J12" s="668"/>
      <c r="L12" s="513"/>
      <c r="M12" s="513"/>
      <c r="N12" s="513"/>
      <c r="O12" s="513"/>
      <c r="P12" s="513"/>
      <c r="Q12" s="513"/>
      <c r="R12" s="513"/>
      <c r="S12" s="513"/>
      <c r="T12" s="514"/>
      <c r="U12" s="668"/>
      <c r="V12" s="513"/>
      <c r="W12" s="513"/>
      <c r="X12" s="513"/>
      <c r="Y12" s="521"/>
    </row>
    <row r="13" spans="1:25" ht="13.8" thickBot="1" x14ac:dyDescent="0.3">
      <c r="A13" s="517"/>
      <c r="I13" s="668"/>
      <c r="J13" s="668"/>
      <c r="L13" s="513"/>
      <c r="M13" s="513"/>
      <c r="N13" s="513"/>
      <c r="O13" s="513"/>
      <c r="P13" s="513"/>
      <c r="Q13" s="513"/>
      <c r="R13" s="513"/>
      <c r="S13" s="513"/>
      <c r="T13" s="514"/>
      <c r="U13" s="668"/>
      <c r="V13" s="513"/>
      <c r="W13" s="513"/>
      <c r="X13" s="513"/>
      <c r="Y13" s="521"/>
    </row>
    <row r="14" spans="1:25" ht="13.8" thickBot="1" x14ac:dyDescent="0.3">
      <c r="A14" s="517"/>
      <c r="I14" s="668"/>
      <c r="J14" s="668"/>
      <c r="L14" s="513"/>
      <c r="M14" s="513"/>
      <c r="N14" s="513"/>
      <c r="O14" s="513"/>
      <c r="P14" s="513"/>
      <c r="Q14" s="513"/>
      <c r="R14" s="513"/>
      <c r="S14" s="513"/>
      <c r="T14" s="514"/>
      <c r="U14" s="668"/>
      <c r="V14" s="513"/>
      <c r="W14" s="513"/>
      <c r="X14" s="513"/>
      <c r="Y14" s="521"/>
    </row>
    <row r="15" spans="1:25" ht="13.8" thickBot="1" x14ac:dyDescent="0.3">
      <c r="A15" s="517"/>
      <c r="I15" s="668"/>
      <c r="J15" s="668"/>
      <c r="L15" s="513"/>
      <c r="M15" s="513"/>
      <c r="N15" s="513"/>
      <c r="O15" s="513"/>
      <c r="P15" s="513"/>
      <c r="Q15" s="513"/>
      <c r="R15" s="513"/>
      <c r="S15" s="513"/>
      <c r="T15" s="514"/>
      <c r="U15" s="668"/>
      <c r="V15" s="513"/>
      <c r="W15" s="513"/>
      <c r="X15" s="513"/>
      <c r="Y15" s="521"/>
    </row>
    <row r="16" spans="1:25" ht="13.8" thickBot="1" x14ac:dyDescent="0.3">
      <c r="A16" s="517"/>
      <c r="I16" s="668"/>
      <c r="J16" s="668"/>
      <c r="K16" s="668"/>
      <c r="L16" s="513"/>
      <c r="M16" s="513"/>
      <c r="N16" s="513"/>
      <c r="O16" s="513"/>
      <c r="P16" s="513"/>
      <c r="Q16" s="513"/>
      <c r="R16" s="513"/>
      <c r="S16" s="513"/>
      <c r="T16" s="514"/>
      <c r="U16" s="668"/>
      <c r="V16" s="513"/>
      <c r="W16" s="513"/>
      <c r="X16" s="513"/>
      <c r="Y16" s="521"/>
    </row>
    <row r="17" spans="1:25" ht="13.8" thickBot="1" x14ac:dyDescent="0.3">
      <c r="A17" s="517"/>
      <c r="I17" s="668"/>
      <c r="J17" s="668"/>
      <c r="K17" s="668"/>
      <c r="L17" s="513"/>
      <c r="M17" s="513"/>
      <c r="N17" s="513"/>
      <c r="O17" s="513"/>
      <c r="P17" s="513"/>
      <c r="Q17" s="513"/>
      <c r="R17" s="513"/>
      <c r="S17" s="513"/>
      <c r="T17" s="514"/>
      <c r="U17" s="668"/>
      <c r="V17" s="513"/>
      <c r="W17" s="513"/>
      <c r="X17" s="513"/>
      <c r="Y17" s="521"/>
    </row>
    <row r="18" spans="1:25" ht="13.8" thickBot="1" x14ac:dyDescent="0.3">
      <c r="A18" s="517"/>
      <c r="I18" s="668"/>
      <c r="J18" s="668"/>
      <c r="K18" s="668"/>
      <c r="L18" s="513"/>
      <c r="M18" s="513"/>
      <c r="N18" s="513"/>
      <c r="O18" s="513"/>
      <c r="P18" s="513"/>
      <c r="Q18" s="513"/>
      <c r="R18" s="513"/>
      <c r="S18" s="513"/>
      <c r="T18" s="514"/>
      <c r="U18" s="668"/>
      <c r="V18" s="513"/>
      <c r="W18" s="513"/>
      <c r="X18" s="513"/>
      <c r="Y18" s="521"/>
    </row>
    <row r="19" spans="1:25" ht="13.8" thickBot="1" x14ac:dyDescent="0.3">
      <c r="A19" s="517"/>
      <c r="I19" s="668"/>
      <c r="J19" s="668"/>
      <c r="L19" s="513"/>
      <c r="M19" s="513"/>
      <c r="N19" s="513"/>
      <c r="O19" s="513"/>
      <c r="P19" s="513"/>
      <c r="Q19" s="513"/>
      <c r="R19" s="513"/>
      <c r="S19" s="513"/>
      <c r="T19" s="514"/>
      <c r="U19" s="668"/>
      <c r="V19" s="513"/>
      <c r="W19" s="513"/>
      <c r="X19" s="513"/>
      <c r="Y19" s="521"/>
    </row>
    <row r="20" spans="1:25" ht="13.8" thickBot="1" x14ac:dyDescent="0.3">
      <c r="A20" s="517"/>
      <c r="I20" s="668"/>
      <c r="J20" s="668"/>
      <c r="L20" s="513"/>
      <c r="M20" s="513"/>
      <c r="N20" s="513"/>
      <c r="O20" s="513"/>
      <c r="P20" s="513"/>
      <c r="Q20" s="513"/>
      <c r="R20" s="513"/>
      <c r="S20" s="513"/>
      <c r="T20" s="514"/>
      <c r="U20" s="668"/>
      <c r="V20" s="513"/>
      <c r="W20" s="513"/>
      <c r="X20" s="513"/>
      <c r="Y20" s="521"/>
    </row>
    <row r="21" spans="1:25" ht="13.8" thickBot="1" x14ac:dyDescent="0.3">
      <c r="A21" s="517"/>
      <c r="I21" s="668"/>
      <c r="J21" s="668"/>
      <c r="L21" s="513"/>
      <c r="M21" s="513"/>
      <c r="N21" s="513"/>
      <c r="O21" s="513"/>
      <c r="P21" s="513"/>
      <c r="Q21" s="513"/>
      <c r="R21" s="513"/>
      <c r="S21" s="513"/>
      <c r="T21" s="514"/>
      <c r="U21" s="668"/>
      <c r="V21" s="513"/>
      <c r="W21" s="513"/>
      <c r="X21" s="513"/>
      <c r="Y21" s="521"/>
    </row>
    <row r="22" spans="1:25" ht="13.8" thickBot="1" x14ac:dyDescent="0.3">
      <c r="A22" s="517"/>
      <c r="I22" s="668"/>
      <c r="J22" s="668"/>
      <c r="L22" s="513"/>
      <c r="M22" s="513"/>
      <c r="N22" s="513"/>
      <c r="O22" s="513"/>
      <c r="P22" s="513"/>
      <c r="Q22" s="513"/>
      <c r="R22" s="513"/>
      <c r="S22" s="513"/>
      <c r="T22" s="514"/>
      <c r="U22" s="668"/>
      <c r="V22" s="513"/>
      <c r="W22" s="513"/>
      <c r="X22" s="513"/>
      <c r="Y22" s="521"/>
    </row>
    <row r="23" spans="1:25" ht="13.8" thickBot="1" x14ac:dyDescent="0.3">
      <c r="A23" s="517"/>
      <c r="I23" s="668"/>
      <c r="J23" s="668"/>
      <c r="L23" s="513"/>
      <c r="M23" s="513"/>
      <c r="N23" s="513"/>
      <c r="O23" s="513"/>
      <c r="P23" s="513"/>
      <c r="Q23" s="513"/>
      <c r="R23" s="513"/>
      <c r="S23" s="513"/>
      <c r="T23" s="514"/>
      <c r="U23" s="668"/>
      <c r="V23" s="513"/>
      <c r="W23" s="513"/>
      <c r="X23" s="513"/>
      <c r="Y23" s="521"/>
    </row>
    <row r="24" spans="1:25" ht="13.8" thickBot="1" x14ac:dyDescent="0.3">
      <c r="A24" s="517"/>
      <c r="I24" s="668"/>
      <c r="J24" s="668"/>
      <c r="L24" s="513"/>
      <c r="M24" s="513"/>
      <c r="N24" s="513"/>
      <c r="O24" s="513"/>
      <c r="P24" s="513"/>
      <c r="Q24" s="513"/>
      <c r="R24" s="513"/>
      <c r="S24" s="513"/>
      <c r="T24" s="514"/>
      <c r="U24" s="668"/>
      <c r="V24" s="513"/>
      <c r="W24" s="513"/>
      <c r="X24" s="513"/>
      <c r="Y24" s="649"/>
    </row>
    <row r="25" spans="1:25" ht="13.8" thickBot="1" x14ac:dyDescent="0.3">
      <c r="A25" s="517"/>
      <c r="I25" s="668"/>
      <c r="J25" s="668"/>
      <c r="L25" s="513"/>
      <c r="M25" s="513"/>
      <c r="N25" s="513"/>
      <c r="O25" s="513"/>
      <c r="P25" s="513"/>
      <c r="Q25" s="513"/>
      <c r="R25" s="513"/>
      <c r="S25" s="513"/>
      <c r="T25" s="514"/>
      <c r="U25" s="668"/>
      <c r="V25" s="513"/>
      <c r="W25" s="513"/>
      <c r="X25" s="513"/>
      <c r="Y25" s="649"/>
    </row>
    <row r="26" spans="1:25" ht="13.8" thickBot="1" x14ac:dyDescent="0.3">
      <c r="A26" s="517"/>
      <c r="B26" s="518"/>
      <c r="C26" s="522"/>
      <c r="D26" s="512"/>
      <c r="E26" s="511"/>
      <c r="F26" s="512"/>
      <c r="G26" s="512"/>
      <c r="H26" s="512"/>
      <c r="I26" s="513"/>
      <c r="J26" s="663"/>
      <c r="K26" s="513"/>
      <c r="L26" s="513"/>
      <c r="M26" s="513" t="e">
        <f>+Tabla4[[#This Row],[ITBIS Facturado]]/Tabla4[[#This Row],[Monto Facturado]]</f>
        <v>#DIV/0!</v>
      </c>
      <c r="N26" s="513"/>
      <c r="O26" s="513"/>
      <c r="P26" s="513"/>
      <c r="Q26" s="513"/>
      <c r="R26" s="513"/>
      <c r="S26" s="513"/>
      <c r="T26" s="514"/>
      <c r="U26" s="513"/>
      <c r="V26" s="513"/>
      <c r="W26" s="513"/>
      <c r="X26" s="513"/>
      <c r="Y26" s="649"/>
    </row>
    <row r="27" spans="1:25" ht="13.8" thickBot="1" x14ac:dyDescent="0.3">
      <c r="A27" s="517"/>
      <c r="B27" s="651"/>
      <c r="I27" s="652"/>
      <c r="J27" s="270"/>
      <c r="K27" s="653"/>
      <c r="L27" s="653"/>
      <c r="M27" s="653" t="e">
        <f>+Tabla4[[#This Row],[ITBIS Facturado]]/Tabla4[[#This Row],[Monto Facturado]]</f>
        <v>#DIV/0!</v>
      </c>
      <c r="N27" s="653"/>
      <c r="O27" s="653"/>
      <c r="P27" s="653"/>
      <c r="Q27" s="653"/>
      <c r="R27" s="653"/>
      <c r="S27" s="653"/>
      <c r="T27" s="653"/>
      <c r="U27" s="653"/>
      <c r="V27">
        <v>0</v>
      </c>
      <c r="W27">
        <v>0</v>
      </c>
      <c r="X27">
        <v>0</v>
      </c>
      <c r="Y27" s="649"/>
    </row>
    <row r="28" spans="1:25" ht="13.8" thickBot="1" x14ac:dyDescent="0.3">
      <c r="A28" s="517"/>
      <c r="B28" s="651"/>
      <c r="I28" s="652"/>
      <c r="J28" s="270"/>
      <c r="K28" s="653"/>
      <c r="L28" s="653"/>
      <c r="M28" s="653" t="e">
        <f>+Tabla4[[#This Row],[ITBIS Facturado]]/Tabla4[[#This Row],[Monto Facturado]]</f>
        <v>#DIV/0!</v>
      </c>
      <c r="N28" s="653"/>
      <c r="O28" s="653"/>
      <c r="P28" s="653"/>
      <c r="Q28" s="653"/>
      <c r="R28" s="653"/>
      <c r="S28" s="653"/>
      <c r="T28" s="653"/>
      <c r="V28">
        <v>0</v>
      </c>
      <c r="W28">
        <v>0</v>
      </c>
      <c r="X28">
        <v>0</v>
      </c>
      <c r="Y28" s="649"/>
    </row>
    <row r="29" spans="1:25" ht="13.8" thickBot="1" x14ac:dyDescent="0.3">
      <c r="A29" s="517"/>
      <c r="B29" s="651"/>
      <c r="I29" s="652"/>
      <c r="J29" s="270"/>
      <c r="K29" s="653"/>
      <c r="L29" s="653"/>
      <c r="M29" s="653" t="e">
        <f>+Tabla4[[#This Row],[ITBIS Facturado]]/Tabla4[[#This Row],[Monto Facturado]]</f>
        <v>#DIV/0!</v>
      </c>
      <c r="N29" s="653"/>
      <c r="O29" s="653"/>
      <c r="P29" s="653"/>
      <c r="Q29" s="653"/>
      <c r="R29" s="653"/>
      <c r="S29" s="653"/>
      <c r="T29" s="653"/>
      <c r="V29">
        <v>0</v>
      </c>
      <c r="W29">
        <v>0</v>
      </c>
      <c r="X29">
        <v>0</v>
      </c>
      <c r="Y29" s="649"/>
    </row>
    <row r="30" spans="1:25" ht="13.8" thickBot="1" x14ac:dyDescent="0.3">
      <c r="A30" s="517"/>
      <c r="B30" s="651"/>
      <c r="I30" s="652"/>
      <c r="J30" s="270"/>
      <c r="K30" s="653"/>
      <c r="L30" s="653"/>
      <c r="M30" s="653" t="e">
        <f>+Tabla4[[#This Row],[ITBIS Facturado]]/Tabla4[[#This Row],[Monto Facturado]]</f>
        <v>#DIV/0!</v>
      </c>
      <c r="N30" s="653"/>
      <c r="O30" s="653"/>
      <c r="P30" s="653"/>
      <c r="Q30" s="653"/>
      <c r="R30" s="653"/>
      <c r="S30" s="653"/>
      <c r="T30" s="653"/>
      <c r="U30" s="653"/>
      <c r="V30">
        <v>0</v>
      </c>
      <c r="W30">
        <v>0</v>
      </c>
      <c r="X30">
        <v>0</v>
      </c>
      <c r="Y30" s="649"/>
    </row>
    <row r="31" spans="1:25" ht="13.8" thickBot="1" x14ac:dyDescent="0.3">
      <c r="A31" s="517"/>
      <c r="B31" s="646"/>
      <c r="C31" s="647"/>
      <c r="D31" s="648"/>
      <c r="E31" s="511"/>
      <c r="F31" s="512"/>
      <c r="G31" s="512"/>
      <c r="H31" s="512"/>
      <c r="I31" s="513"/>
      <c r="J31" s="513"/>
      <c r="K31" s="513"/>
      <c r="L31" s="513"/>
      <c r="M31" s="513" t="e">
        <f>+Tabla4[[#This Row],[ITBIS Facturado]]/Tabla4[[#This Row],[Monto Facturado]]</f>
        <v>#DIV/0!</v>
      </c>
      <c r="N31" s="513"/>
      <c r="O31" s="513"/>
      <c r="P31" s="513"/>
      <c r="Q31" s="513"/>
      <c r="R31" s="513"/>
      <c r="S31" s="513"/>
      <c r="T31" s="514"/>
      <c r="U31" s="513"/>
      <c r="V31" s="513"/>
      <c r="W31" s="513"/>
      <c r="X31" s="513"/>
      <c r="Y31" s="649"/>
    </row>
    <row r="32" spans="1:25" ht="13.8" thickBot="1" x14ac:dyDescent="0.3">
      <c r="A32" s="517"/>
      <c r="B32" s="646"/>
      <c r="C32" s="647"/>
      <c r="D32" s="648"/>
      <c r="E32" s="511"/>
      <c r="F32" s="512"/>
      <c r="G32" s="512"/>
      <c r="H32" s="512"/>
      <c r="I32" s="513"/>
      <c r="J32" s="513"/>
      <c r="K32" s="513"/>
      <c r="L32" s="513"/>
      <c r="M32" s="513" t="e">
        <f>+Tabla4[[#This Row],[ITBIS Facturado]]/Tabla4[[#This Row],[Monto Facturado]]</f>
        <v>#DIV/0!</v>
      </c>
      <c r="N32" s="513"/>
      <c r="O32" s="513"/>
      <c r="P32" s="513"/>
      <c r="Q32" s="513"/>
      <c r="R32" s="513"/>
      <c r="S32" s="513"/>
      <c r="T32" s="514"/>
      <c r="U32" s="513"/>
      <c r="V32" s="513"/>
      <c r="W32" s="513"/>
      <c r="X32" s="513"/>
      <c r="Y32" s="649"/>
    </row>
    <row r="33" spans="1:24" ht="16.2" thickBot="1" x14ac:dyDescent="0.3">
      <c r="A33" s="545"/>
      <c r="B33" s="546"/>
      <c r="C33" s="548"/>
      <c r="D33" s="550"/>
      <c r="E33" s="552"/>
      <c r="F33" s="552"/>
      <c r="G33" s="553"/>
      <c r="H33" s="553"/>
      <c r="I33" s="554"/>
      <c r="J33" s="554"/>
      <c r="K33" s="555"/>
      <c r="L33" s="556"/>
      <c r="M33" s="556" t="e">
        <f>+Tabla4[[#This Row],[ITBIS Facturado]]/Tabla4[[#This Row],[Monto Facturado]]</f>
        <v>#DIV/0!</v>
      </c>
      <c r="N33" s="556"/>
      <c r="O33" s="556"/>
      <c r="P33" s="556"/>
      <c r="Q33" s="556"/>
      <c r="R33" s="556"/>
      <c r="S33" s="556"/>
      <c r="T33" s="556"/>
      <c r="U33" s="557"/>
      <c r="V33" s="556"/>
      <c r="W33" s="556"/>
      <c r="X33" s="556"/>
    </row>
    <row r="34" spans="1:24" ht="16.2" thickBot="1" x14ac:dyDescent="0.3">
      <c r="A34" s="545"/>
      <c r="B34" s="546"/>
      <c r="C34" s="548"/>
      <c r="D34" s="550"/>
      <c r="E34" s="552"/>
      <c r="F34" s="552"/>
      <c r="G34" s="553"/>
      <c r="H34" s="553"/>
      <c r="I34" s="554"/>
      <c r="J34" s="554"/>
      <c r="K34" s="555"/>
      <c r="L34" s="556"/>
      <c r="M34" s="556" t="e">
        <f>+Tabla4[[#This Row],[ITBIS Facturado]]/Tabla4[[#This Row],[Monto Facturado]]</f>
        <v>#DIV/0!</v>
      </c>
      <c r="N34" s="556"/>
      <c r="O34" s="556"/>
      <c r="P34" s="556"/>
      <c r="Q34" s="556"/>
      <c r="R34" s="556"/>
      <c r="S34" s="556"/>
      <c r="T34" s="556"/>
      <c r="U34" s="557"/>
      <c r="V34" s="556"/>
      <c r="W34" s="556"/>
      <c r="X34" s="556"/>
    </row>
    <row r="35" spans="1:24" ht="15.6" x14ac:dyDescent="0.25">
      <c r="A35" s="545"/>
      <c r="B35" s="547"/>
      <c r="C35" s="549"/>
      <c r="D35" s="551"/>
      <c r="E35" s="552"/>
      <c r="F35" s="552"/>
      <c r="G35" s="553"/>
      <c r="H35" s="553"/>
      <c r="I35" s="554"/>
      <c r="J35" s="554"/>
      <c r="K35" s="555"/>
      <c r="L35" s="556"/>
      <c r="M35" s="556" t="e">
        <f>+Tabla4[[#This Row],[ITBIS Facturado]]/Tabla4[[#This Row],[Monto Facturado]]</f>
        <v>#DIV/0!</v>
      </c>
      <c r="N35" s="556"/>
      <c r="O35" s="556"/>
      <c r="P35" s="556"/>
      <c r="Q35" s="556"/>
      <c r="R35" s="556"/>
      <c r="S35" s="556"/>
      <c r="T35" s="556"/>
      <c r="U35" s="557"/>
      <c r="V35" s="556"/>
      <c r="W35" s="556"/>
      <c r="X35" s="556"/>
    </row>
    <row r="36" spans="1:24" ht="15.6" x14ac:dyDescent="0.3">
      <c r="A36" s="469" t="s">
        <v>415</v>
      </c>
      <c r="B36" s="470"/>
      <c r="C36" s="470"/>
      <c r="D36" s="496">
        <f>SUBTOTAL(103,Tabla4[Número Comprobante Fiscal])</f>
        <v>0</v>
      </c>
      <c r="E36" s="470"/>
      <c r="F36" s="470"/>
      <c r="G36" s="470"/>
      <c r="H36" s="470"/>
      <c r="I36" s="470">
        <f>SUBTOTAL(109,Tabla4[Monto Facturado])</f>
        <v>0</v>
      </c>
      <c r="J36" s="470">
        <f>SUBTOTAL(109,Tabla4[ITBIS Facturado])</f>
        <v>0</v>
      </c>
      <c r="K36" s="470">
        <f>SUBTOTAL(109,Tabla4[ITBIS Retenido por Terceros])</f>
        <v>0</v>
      </c>
      <c r="L36" s="470"/>
      <c r="M36" s="470"/>
      <c r="N36" s="470"/>
      <c r="O36" s="470"/>
      <c r="P36" s="470"/>
      <c r="Q36" s="470"/>
      <c r="R36" s="470">
        <f>SUBTOTAL(109,Tabla4[Efectivo])</f>
        <v>0</v>
      </c>
      <c r="S36" s="470">
        <f>SUBTOTAL(109,Tabla4[Cheque/ Transferencia/ Depósito])</f>
        <v>0</v>
      </c>
      <c r="T36" s="470">
        <f>SUBTOTAL(109,Tabla4[Tarjeta Débito/Crédito])</f>
        <v>0</v>
      </c>
      <c r="U36" s="470">
        <f>SUBTOTAL(109,Tabla4[Venta a Crédito])</f>
        <v>0</v>
      </c>
      <c r="V36" s="470">
        <f>SUBTOTAL(109,Tabla4[Bonos o Certificados de Regalo])</f>
        <v>0</v>
      </c>
      <c r="W36" s="470"/>
      <c r="X36" s="470">
        <f>SUBTOTAL(109,Tabla4[Otras Formas de Ventas])</f>
        <v>0</v>
      </c>
    </row>
    <row r="37" spans="1:24" x14ac:dyDescent="0.25">
      <c r="A37" s="383"/>
      <c r="B37" s="383"/>
      <c r="C37" s="383"/>
      <c r="D37" s="383"/>
      <c r="E37" s="383"/>
      <c r="F37" s="383"/>
      <c r="G37" s="383"/>
      <c r="H37" s="383"/>
      <c r="I37" s="429">
        <f>SUM(I2:I35)</f>
        <v>0</v>
      </c>
      <c r="J37" s="429">
        <f>SUM(J2:J35)</f>
        <v>0</v>
      </c>
      <c r="K37" s="429">
        <f>SUM(L2:L35)</f>
        <v>0</v>
      </c>
      <c r="L37" s="383"/>
      <c r="M37" s="383"/>
      <c r="N37" s="383"/>
      <c r="O37" s="383"/>
      <c r="P37" s="383"/>
      <c r="Q37" s="383"/>
      <c r="R37" s="383"/>
      <c r="S37" s="429">
        <f>SUM(Tabla4[Cheque/ Transferencia/ Depósito])</f>
        <v>0</v>
      </c>
      <c r="T37" s="383"/>
      <c r="U37" s="429">
        <f>SUM(V2:V35)</f>
        <v>0</v>
      </c>
      <c r="V37" s="383"/>
      <c r="W37" s="383"/>
      <c r="X37" s="383"/>
    </row>
    <row r="39" spans="1:24" x14ac:dyDescent="0.25">
      <c r="I39" s="388" t="s">
        <v>416</v>
      </c>
      <c r="J39" s="387"/>
      <c r="M39" s="493"/>
    </row>
    <row r="40" spans="1:24" x14ac:dyDescent="0.25">
      <c r="I40" s="388" t="s">
        <v>417</v>
      </c>
      <c r="J40" s="387">
        <f>+J36/0.18</f>
        <v>0</v>
      </c>
      <c r="M40" s="270"/>
    </row>
    <row r="41" spans="1:24" x14ac:dyDescent="0.25">
      <c r="D41" s="378" t="s">
        <v>418</v>
      </c>
      <c r="F41" s="437"/>
      <c r="I41" s="388" t="s">
        <v>419</v>
      </c>
      <c r="J41" s="389">
        <f>SUM(J39:J40)</f>
        <v>0</v>
      </c>
      <c r="L41" s="270"/>
    </row>
    <row r="42" spans="1:24" x14ac:dyDescent="0.25">
      <c r="D42" s="378" t="s">
        <v>420</v>
      </c>
      <c r="F42" s="437"/>
      <c r="I42" s="388" t="s">
        <v>421</v>
      </c>
      <c r="J42" s="389">
        <f>+J37</f>
        <v>0</v>
      </c>
      <c r="M42" s="332"/>
    </row>
    <row r="43" spans="1:24" x14ac:dyDescent="0.25">
      <c r="G43" s="273"/>
      <c r="I43" s="378" t="s">
        <v>422</v>
      </c>
      <c r="J43" s="389">
        <f>+K36</f>
        <v>0</v>
      </c>
      <c r="L43" s="332"/>
      <c r="M43" s="332"/>
    </row>
    <row r="44" spans="1:24" ht="13.8" thickBot="1" x14ac:dyDescent="0.3">
      <c r="G44" s="273"/>
      <c r="I44" s="378"/>
      <c r="J44" s="430"/>
    </row>
    <row r="45" spans="1:24" ht="13.8" thickBot="1" x14ac:dyDescent="0.3">
      <c r="A45" s="414" t="s">
        <v>423</v>
      </c>
      <c r="B45" s="415" t="s">
        <v>424</v>
      </c>
      <c r="C45" s="415" t="s">
        <v>425</v>
      </c>
      <c r="D45" s="415" t="s">
        <v>426</v>
      </c>
      <c r="E45" s="415" t="s">
        <v>407</v>
      </c>
      <c r="F45" s="415" t="s">
        <v>427</v>
      </c>
      <c r="G45" s="415" t="s">
        <v>428</v>
      </c>
      <c r="H45" s="416" t="s">
        <v>429</v>
      </c>
      <c r="I45" s="417" t="s">
        <v>430</v>
      </c>
    </row>
    <row r="46" spans="1:24" x14ac:dyDescent="0.25">
      <c r="A46" s="418" t="s">
        <v>431</v>
      </c>
      <c r="B46" s="419">
        <f>+COUNTIF($D$2:$D$35,"B01*")</f>
        <v>0</v>
      </c>
      <c r="C46" s="420">
        <f>+SUMIF($D$2:$D$35,"B01*",$I$2:$I$35)</f>
        <v>0</v>
      </c>
      <c r="D46" s="420">
        <f>+SUMIF($D$2:$D$35,"B01*",$J$2:$J$35)</f>
        <v>0</v>
      </c>
      <c r="E46" s="420">
        <f>+SUMIF($D$2:$D$35,"B01*",R2:R35)</f>
        <v>0</v>
      </c>
      <c r="F46" s="420">
        <f>+SUMIF($D$2:$D$35,"B01*",S2:S35)</f>
        <v>0</v>
      </c>
      <c r="G46" s="420">
        <f>+SUMIF($D$2:$D$35,"B01*",T2:T35)</f>
        <v>0</v>
      </c>
      <c r="H46" s="420">
        <f>+C46+D46</f>
        <v>0</v>
      </c>
      <c r="I46" s="421">
        <f>+C46+D46-E46-F46-G46-H46</f>
        <v>0</v>
      </c>
      <c r="J46" s="379"/>
    </row>
    <row r="47" spans="1:24" x14ac:dyDescent="0.25">
      <c r="A47" s="422" t="s">
        <v>432</v>
      </c>
      <c r="B47" s="419">
        <f>+COUNTIF($D$2:$D$35,"B02*")</f>
        <v>0</v>
      </c>
      <c r="C47" s="420">
        <f>+SUMIF($D$2:$D$35,"B02*",$I$2:$I$35)</f>
        <v>0</v>
      </c>
      <c r="D47" s="420">
        <f>+SUMIF($D$2:$D$35,"B02*",$J$2:$J$35)</f>
        <v>0</v>
      </c>
      <c r="E47" s="420">
        <f>+SUMIF($D$2:$D$35,"B02*",R2:R35)</f>
        <v>0</v>
      </c>
      <c r="F47" s="420">
        <f>+SUMIF($D$2:$D$35,"B02*",S2:S35)</f>
        <v>0</v>
      </c>
      <c r="G47" s="420">
        <f>+SUMIF($D$2:$D$35,"B02*",T2:T35)</f>
        <v>0</v>
      </c>
      <c r="H47" s="420">
        <f>+C47+D47</f>
        <v>0</v>
      </c>
      <c r="I47" s="421">
        <f t="shared" ref="I47:I50" si="0">+C47+D47-E47-F47-G47-H47</f>
        <v>0</v>
      </c>
    </row>
    <row r="48" spans="1:24" x14ac:dyDescent="0.25">
      <c r="A48" s="422" t="s">
        <v>433</v>
      </c>
      <c r="B48" s="419">
        <f>+COUNTIF($D$2:$D$35,"B04*")</f>
        <v>0</v>
      </c>
      <c r="C48" s="420">
        <f>+SUMIF($D$2:$D$35,"B04*",$I$2:$I$35)</f>
        <v>0</v>
      </c>
      <c r="D48" s="420">
        <f>+SUMIF($D$2:$D$35,"B04*",$J$2:$J$35)</f>
        <v>0</v>
      </c>
      <c r="E48" s="420">
        <f>+SUMIF($D$2:$D$35,"B04*",R2:R35)</f>
        <v>0</v>
      </c>
      <c r="F48" s="420">
        <f>+SUMIF($D$2:$D$35,"B04*",S2:S35)</f>
        <v>0</v>
      </c>
      <c r="G48" s="420">
        <f>+SUMIF($D$2:$D$35,"B04*",T2:T35)</f>
        <v>0</v>
      </c>
      <c r="H48" s="420">
        <v>0</v>
      </c>
      <c r="I48" s="421">
        <f t="shared" si="0"/>
        <v>0</v>
      </c>
    </row>
    <row r="49" spans="1:10" x14ac:dyDescent="0.25">
      <c r="A49" s="422" t="s">
        <v>434</v>
      </c>
      <c r="B49" s="419">
        <f>+COUNTIF($D$2:$D$35,"B14*")</f>
        <v>0</v>
      </c>
      <c r="C49" s="420">
        <f>+SUMIF($D$2:$D$35,"B14*",$I$2:$I$35)</f>
        <v>0</v>
      </c>
      <c r="D49" s="420">
        <f>+SUMIF($D$2:$D$35,"B14*",$J$2:$J$35)</f>
        <v>0</v>
      </c>
      <c r="E49" s="420">
        <f>+SUMIF($D$2:$D$35,"B14*",R2:R35)</f>
        <v>0</v>
      </c>
      <c r="F49" s="420">
        <f>+SUMIF($D$2:$D$35,"B14*",$R$2:$R$35)</f>
        <v>0</v>
      </c>
      <c r="G49" s="420">
        <f>+SUMIF($D$2:$D$35,"B14*",$R$2:$R$35)</f>
        <v>0</v>
      </c>
      <c r="H49" s="420">
        <v>0</v>
      </c>
      <c r="I49" s="421">
        <f>+C49+D49-E49-F49-G49-H49</f>
        <v>0</v>
      </c>
    </row>
    <row r="50" spans="1:10" x14ac:dyDescent="0.25">
      <c r="A50" s="422" t="s">
        <v>435</v>
      </c>
      <c r="B50" s="419">
        <f>+COUNTIF($D$2:$D$35,"B15*")</f>
        <v>0</v>
      </c>
      <c r="C50" s="420">
        <f>+SUMIF($D$2:$D$35,"B15*",$I$2:$I$35)</f>
        <v>0</v>
      </c>
      <c r="D50" s="420">
        <f>+SUMIF($D$2:$D$35,"B15*",$J$2:$J$35)</f>
        <v>0</v>
      </c>
      <c r="E50" s="420">
        <f>+SUMIF($D$2:$D$35,"B15*",R2:R35)</f>
        <v>0</v>
      </c>
      <c r="F50" s="420">
        <f>+SUMIF($D$2:$D$35,"B15*",S2:S35)</f>
        <v>0</v>
      </c>
      <c r="G50" s="420">
        <f>+SUMIF($D$2:$D$35,"B15*",T2:T35)</f>
        <v>0</v>
      </c>
      <c r="H50" s="420">
        <v>0</v>
      </c>
      <c r="I50" s="421">
        <f t="shared" si="0"/>
        <v>0</v>
      </c>
    </row>
    <row r="51" spans="1:10" x14ac:dyDescent="0.25">
      <c r="A51" s="397" t="s">
        <v>436</v>
      </c>
      <c r="B51" s="397">
        <f t="shared" ref="B51:G51" si="1">SUM(B46:B50)</f>
        <v>0</v>
      </c>
      <c r="C51" s="423">
        <f>SUM(C46:C50)-C48-C48</f>
        <v>0</v>
      </c>
      <c r="D51" s="423">
        <f>SUM(D46:D50)</f>
        <v>0</v>
      </c>
      <c r="E51" s="423">
        <f t="shared" si="1"/>
        <v>0</v>
      </c>
      <c r="F51" s="423">
        <f t="shared" si="1"/>
        <v>0</v>
      </c>
      <c r="G51" s="423">
        <f t="shared" si="1"/>
        <v>0</v>
      </c>
      <c r="H51" s="423">
        <f>SUM(H46:H50)</f>
        <v>0</v>
      </c>
      <c r="I51" s="421"/>
    </row>
    <row r="52" spans="1:10" x14ac:dyDescent="0.25">
      <c r="A52" s="422" t="s">
        <v>437</v>
      </c>
      <c r="B52" s="275"/>
      <c r="D52" s="387">
        <f>+J43</f>
        <v>0</v>
      </c>
      <c r="E52" s="275"/>
      <c r="F52" s="275"/>
      <c r="G52" s="275"/>
      <c r="H52" s="424"/>
      <c r="I52" s="425"/>
    </row>
    <row r="53" spans="1:10" x14ac:dyDescent="0.25">
      <c r="A53" s="275"/>
      <c r="B53" s="275"/>
      <c r="C53" s="275"/>
      <c r="D53" s="275"/>
      <c r="E53" s="275"/>
      <c r="F53" s="275"/>
      <c r="G53" s="275"/>
      <c r="H53" s="424"/>
      <c r="I53" s="421">
        <f>+C54-J39</f>
        <v>0</v>
      </c>
      <c r="J53" s="493"/>
    </row>
    <row r="54" spans="1:10" x14ac:dyDescent="0.25">
      <c r="A54" s="422" t="s">
        <v>438</v>
      </c>
      <c r="B54" s="275"/>
      <c r="C54" s="387">
        <f>+J39</f>
        <v>0</v>
      </c>
      <c r="D54" s="275"/>
      <c r="E54" s="275"/>
      <c r="F54" s="275"/>
      <c r="G54" s="275"/>
      <c r="H54" s="424"/>
      <c r="I54" s="426"/>
      <c r="J54" s="332"/>
    </row>
    <row r="55" spans="1:10" x14ac:dyDescent="0.25">
      <c r="A55" s="275"/>
      <c r="B55" s="275"/>
      <c r="C55" s="275"/>
      <c r="D55" s="275"/>
      <c r="E55" s="275"/>
      <c r="F55" s="275"/>
      <c r="G55" s="275"/>
      <c r="H55" s="424"/>
      <c r="I55" s="425"/>
    </row>
    <row r="56" spans="1:10" ht="13.8" thickBot="1" x14ac:dyDescent="0.3">
      <c r="A56" s="422" t="s">
        <v>439</v>
      </c>
      <c r="B56" s="275"/>
      <c r="C56" s="387">
        <f>+C46-C54</f>
        <v>0</v>
      </c>
      <c r="D56" s="427"/>
      <c r="E56" s="275"/>
      <c r="F56" s="275"/>
      <c r="G56" s="275"/>
      <c r="H56" s="424"/>
      <c r="I56" s="428" t="e">
        <f>+D46/C56</f>
        <v>#DIV/0!</v>
      </c>
    </row>
    <row r="57" spans="1:10" x14ac:dyDescent="0.25">
      <c r="G57" s="493"/>
    </row>
    <row r="61" spans="1:10" x14ac:dyDescent="0.25">
      <c r="C61" s="270">
        <f>+C51*18%</f>
        <v>0</v>
      </c>
    </row>
  </sheetData>
  <phoneticPr fontId="142" type="noConversion"/>
  <conditionalFormatting sqref="C2:C35">
    <cfRule type="cellIs" priority="1" stopIfTrue="1" operator="between">
      <formula>1</formula>
      <formula>2</formula>
    </cfRule>
  </conditionalFormatting>
  <dataValidations xWindow="1636" yWindow="435" count="28">
    <dataValidation type="whole" allowBlank="1" showInputMessage="1" showErrorMessage="1" errorTitle="ISR Percibido" error="- Numerico_x000a_- Maximo digitos: 12_x000a_- Valor Minimo: 0" promptTitle="ISR Percibido" prompt="- Opcional_x000a_- Numerico_x000a_- Maximo digitos: 12_x000a_- Valor Minimo: 0_x000a_" sqref="N2:N32" xr:uid="{E1F1889A-F11A-4FD2-AB52-814CCF0F5384}">
      <formula1>0</formula1>
      <formula2>999999999999</formula2>
    </dataValidation>
    <dataValidation type="textLength" operator="equal" allowBlank="1" showInputMessage="1" showErrorMessage="1" errorTitle="ISR Percibido" error="Este campo debe quedarse vacío" promptTitle="ISR Percibido" prompt="- Si Aplica_x000a_- Numérico_x000a_- Máximo dígitos: 12_x000a_- Valor Mínimo: 0_x000a_(Campo Inhabilitado)_x000a_" sqref="N2:N32" xr:uid="{D6863540-6B71-497C-AD69-CCB7E5DE4B7C}">
      <formula1>0</formula1>
    </dataValidation>
    <dataValidation type="whole" operator="greaterThan" showInputMessage="1" showErrorMessage="1" errorTitle="Fecha de Comprobante" error="- Numérico_x000a_- Formato: AAAAMMDD.  Sin separador  &quot;/&quot;" promptTitle="Fecha de Comprobante" prompt="Fecha en que se realiza la venta del bien o servicio._x000a_- Numérico_x000a_- Formato: AAAAMMDD.  Sin separador  &quot;/&quot;" sqref="I2:I32" xr:uid="{99DB5AD4-35CD-4F7E-BF98-427DADDBBFDF}">
      <formula1>0</formula1>
    </dataValidation>
    <dataValidation type="whole" allowBlank="1" showInputMessage="1" showErrorMessage="1" errorTitle="Fecha de Retención" error="- Numérico_x000a_- Formato: AAAAMMDD.  Sin separador  &quot;/&quot;" promptTitle="Fecha de Retención" prompt="- Opcional_x000a_- Numérico_x000a_- Formato: AAAAMMDD.  Sin separador  &quot;/&quot;" sqref="H2:H32" xr:uid="{004FD51F-CFD3-40F2-84A2-0ED8A46B0E8C}">
      <formula1>10000000</formula1>
      <formula2>99999999</formula2>
    </dataValidation>
    <dataValidation type="textLength" operator="equal" showInputMessage="1" showErrorMessage="1" errorTitle="Fecha de Retención" error="- Numérico_x000a_- Formato: AAAAMMDD.  Sin separador  &quot;/&quot;" promptTitle="Fecha de Retención" prompt="- Si Aplica_x000a_- Numérico_x000a_- Formato: AAAAMMDD.  Sin separador  &quot;/&quot;" sqref="H2:H32" xr:uid="{FFAF6A15-5C5D-4547-954B-0D4AE35DBB4D}">
      <formula1>8</formula1>
    </dataValidation>
    <dataValidation type="whole" allowBlank="1" showInputMessage="1" showErrorMessage="1" errorTitle="Monto Facturado" error="- Numérico_x000a_- Formato: AAAAMMDD.  Sin separador  &quot;/&quot;" promptTitle="Fecha de Retención" prompt="- Opcional_x000a_- Numérico_x000a_- Formato: AAAAMMDD.  Sin separador  &quot;/&quot;" sqref="I2:I32" xr:uid="{CA3F41CF-7EFA-454C-AB32-74ADC36A8DD8}">
      <formula1>10000000</formula1>
      <formula2>99999999</formula2>
    </dataValidation>
    <dataValidation type="decimal" operator="greaterThan" allowBlank="1" showInputMessage="1" showErrorMessage="1" errorTitle="Monto Facturado" error="Debe ser numerico y mayor que el ITBIS facturado" promptTitle="Monto Facturado" prompt="Valor de la venta del bien o servicio._x000a_SIN INCLUIR ITBIS." sqref="I2:I32" xr:uid="{75A27922-48FA-499C-80B3-DB3D242C1954}">
      <formula1>0</formula1>
    </dataValidation>
    <dataValidation type="decimal" operator="greaterThanOrEqual" showInputMessage="1" showErrorMessage="1" errorTitle="ITBIS Facturado" error="Debe ser un valor numérico positivo_x000a_" promptTitle="ITBIS Facturado" prompt="ITBIS resultante de la venta del bien o servicio:_x000a_Debe ser un valor numérico positivo" sqref="J3:J32" xr:uid="{9CFFA171-CD19-44EA-B824-40B50F13A348}">
      <formula1>0</formula1>
    </dataValidation>
    <dataValidation type="textLength" operator="equal" showInputMessage="1" showErrorMessage="1" errorTitle="Fecha de Comprobante" error="- Numérico_x000a_- Formato: AAAAMMDD.  Sin separador  &quot;/&quot;" promptTitle="Fecha de Comprobante" prompt="Fecha en que se realiza la venta del bien o servicio._x000a_- Numérico_x000a_- Formato: AAAAMMDD.  Sin separador  &quot;/&quot;" sqref="G2:G35" xr:uid="{950D8791-245E-407E-BF80-D2530EEBD83B}">
      <formula1>8</formula1>
    </dataValidation>
    <dataValidation type="list" allowBlank="1" showInputMessage="1" showErrorMessage="1" errorTitle="Tipo de Ingreso" error="-Debe Seleccionar una opción de la Lista" promptTitle="Tipo de Ingreso" prompt="-Seleccionar una opción de la Lista" sqref="F2:F35" xr:uid="{05710AFF-B290-438E-B699-B6EFC85BA3B9}">
      <formula1>TiposIngresos</formula1>
    </dataValidation>
    <dataValidation allowBlank="1" showInputMessage="1" promptTitle="NCF Modificado" prompt="Número de comprobante que avala la venta._x000a_- Cantidad de caracteres: 11 ó 19" sqref="E2:E35" xr:uid="{59EB352B-CD03-4956-9FA9-2C4448AA41EE}"/>
    <dataValidation type="decimal" operator="greaterThanOrEqual" showInputMessage="1" showErrorMessage="1" errorTitle="Otras Formas de Pago" error="- Numérico_x000a_- Máximo dígitos: 12_x000a_- Valor Mínimo: 0" promptTitle="Otras Formas de Pago" prompt="- Numérico_x000a_- Máximo dígitos: 12_x000a_- Valor Mínimo: 0_x000a_" sqref="X2:X35" xr:uid="{AA667E2B-D864-4DDB-8D1A-2542BBB1E8F1}">
      <formula1>0</formula1>
    </dataValidation>
    <dataValidation type="decimal" operator="greaterThanOrEqual" showInputMessage="1" showErrorMessage="1" errorTitle="Permuta" error="- Numérico_x000a_- Máximo dígitos: 12_x000a_- Valor Mínimo: 0" promptTitle="Permuta" prompt="- Numérico_x000a_- Máximo dígitos: 12_x000a_- Valor Mínimo: 0_x000a_" sqref="W2:W35" xr:uid="{A0F25052-29B2-489F-8A55-1943B1D79010}">
      <formula1>0</formula1>
    </dataValidation>
    <dataValidation type="decimal" operator="greaterThanOrEqual" showInputMessage="1" showErrorMessage="1" errorTitle="Bonos o Certificado de regalo" error="- Numérico_x000a_- Máximo dígitos: 12_x000a_- Valor Mínimo: 0" promptTitle="Bonos o Certificados de Regalo" prompt="- Numérico_x000a_- Máximo dígitos: 12_x000a_- Valor Mínimo: 0_x000a_" sqref="V2:V35" xr:uid="{AD75476B-8431-43EC-8B8C-A68D559DBC82}">
      <formula1>0</formula1>
    </dataValidation>
    <dataValidation type="decimal" operator="greaterThanOrEqual" showInputMessage="1" showErrorMessage="1" errorTitle="A Crédito" error="- Numérico_x000a_- Máximo dígitos: 12_x000a_- Valor Mínimo: 0" promptTitle="A Crédito" prompt="- Numérico_x000a_- Máximo dígitos: 12_x000a_- Valor Mínimo: 0" sqref="U2:U35" xr:uid="{C4BCE194-096C-46BD-AB3C-33FDA086674A}">
      <formula1>0</formula1>
    </dataValidation>
    <dataValidation type="decimal" operator="greaterThanOrEqual" showInputMessage="1" showErrorMessage="1" errorTitle="Tarjeta Débito/Crédito" error="- Numérico_x000a_- Máximo dígitos: 12_x000a_- Valor Mínimo: 0" promptTitle="Tarjeta Débito/Crédito" prompt="- Numérico_x000a_- Máximo dígitos: 12_x000a_- Valor Mínimo: 0_x000a_" sqref="T2:T35" xr:uid="{CF08D694-0E22-41BC-8A09-0412148C5554}">
      <formula1>0</formula1>
    </dataValidation>
    <dataValidation type="decimal" operator="greaterThanOrEqual" showInputMessage="1" showErrorMessage="1" errorTitle="Cheque/Transferencia" error="- Numérico_x000a_- Máximo dígitos: 12_x000a_- Valor Mínimo: 0" promptTitle="Cheque/Transferencia" prompt="- Numérico_x000a_- Máximo dígitos: 12_x000a_- Valor Mínimo: 0" sqref="S2:S35" xr:uid="{C5ECD507-DC72-4203-A8FA-DEB7DA7A9598}">
      <formula1>0</formula1>
    </dataValidation>
    <dataValidation type="decimal" operator="greaterThanOrEqual" showInputMessage="1" showErrorMessage="1" errorTitle="Efectivo" error="- Numérico_x000a_- Máximo dígitos: 12_x000a_- Valor Mínimo: 0" promptTitle="Efectivo" prompt="- Numérico_x000a_- Máximo dígitos: 12_x000a_- Valor Mínimo: 0" sqref="R2:R35" xr:uid="{2D85133B-03A2-4F61-9C74-1C54C4479728}">
      <formula1>0</formula1>
    </dataValidation>
    <dataValidation type="decimal" operator="greaterThanOrEqual" allowBlank="1" showInputMessage="1" showErrorMessage="1" errorTitle="Monto Propina Legal" error="- Numérico_x000a_- Máximo dígitos: 12_x000a_- Valor Mínimo: 0" promptTitle="Monto Propina Legal" prompt="- Si Aplica_x000a_- Numérico_x000a_- Máximo dígitos: 12_x000a_- Valor Mínimo: 0" sqref="Q2:Q35" xr:uid="{02433E8B-FB9F-4D58-B6F2-9EDBD94AF7EC}">
      <formula1>0</formula1>
    </dataValidation>
    <dataValidation type="decimal" operator="greaterThanOrEqual" allowBlank="1" showInputMessage="1" showErrorMessage="1" errorTitle="Otros Impuestos/Tasas" error="- Numérico_x000a_- Máximo dígitos: 12_x000a_- Valor Mínimo: 0" promptTitle="Otros Impuestos/Tasas" prompt="- Si Aplica_x000a_- Numérico_x000a_- Máximo dígitos: 12_x000a_- Valor Mínimo: 0" sqref="P2:P35" xr:uid="{6C24C6A0-2531-4239-B23D-5CA3DCE68044}">
      <formula1>0</formula1>
    </dataValidation>
    <dataValidation type="decimal" operator="greaterThanOrEqual" allowBlank="1" showInputMessage="1" showErrorMessage="1" errorTitle="Impuesto Selectivo al Consumo" error="- Numérico_x000a_- Máximo dígitos: 12_x000a_- Valor Mínimo: 0" promptTitle="Impuesto Selectivo al Consumo" prompt="- Si Aplica_x000a_- Numérico_x000a_- Máximo dígitos: 12_x000a_- Valor Mínimo: 0" sqref="O2:O35" xr:uid="{274A15E3-D6A2-447C-ABFE-83C8AF982539}">
      <formula1>0</formula1>
    </dataValidation>
    <dataValidation errorStyle="warning" showInputMessage="1" errorTitle="Error en NCF" error="Verifique la cantidad de caracteres de su NCF._x000a_Debe tener 11 o 19 caracteres." promptTitle="Número de Comprobante Fiscal" prompt="Número de comprobante que avala la venta._x000a_- Cantidad de caracteres: 11 ó 19" sqref="D2:D35" xr:uid="{2A200F64-B182-4AFD-949D-3D058C15979E}"/>
    <dataValidation type="whole" allowBlank="1" showInputMessage="1" showErrorMessage="1" errorTitle="Tipo de Identificación" error="Debe insertar uno de los valores siguientes:_x000a_1 = Rnc_x000a_2 = Cedula_x000a_3 = Pasaporte" promptTitle="Tipo de Identificación" prompt="- Numérico_x000a_- Valores Aceptados:_x000a_1 = Rnc_x000a_2 = Cédula_x000a_3 = Pasaporte_x000a_" sqref="C2:C35" xr:uid="{AC41D38B-B364-4B42-A4B0-DFA6ADDC4864}">
      <formula1>1</formula1>
      <formula2>3</formula2>
    </dataValidation>
    <dataValidation operator="greaterThan" allowBlank="1" showInputMessage="1" errorTitle="Identificación" promptTitle="Identificación" prompt="- Tipos de Identificación aceptados:_x000a_RNC_x000a_Cédula_x000a_Pasaporte" sqref="B2:B35" xr:uid="{F08C1048-5523-46EE-9448-6D951D3E5194}"/>
    <dataValidation type="decimal" operator="greaterThanOrEqual" allowBlank="1" showInputMessage="1" showErrorMessage="1" errorTitle="Retención Renta por Terceros " error="- Numerico_x000a_- Maximo digitos: 12_x000a_- Valor Minimo: 0" promptTitle="Retención Renta por Terceros " prompt="- Si Aplica_x000a_- Numérico_x000a_- Máximo dígitos: 12_x000a_- Valor Mínimo: 0" sqref="M2:M35" xr:uid="{C83BB6A0-712F-4E24-A04E-CA84B6C1AA4C}">
      <formula1>0</formula1>
    </dataValidation>
    <dataValidation type="decimal" operator="greaterThanOrEqual" allowBlank="1" showInputMessage="1" showErrorMessage="1" errorTitle="ITBIS Retenido por Terceros" error="- Numérico_x000a_- Máximo dígitos: 12_x000a_- Valor Mínimo: 0_x000a_" promptTitle="ITBIS Retenido por Terceros" prompt="- Si Aplica_x000a_- Numérico_x000a_- Máximo dígitos: 12_x000a_- Valor Mínimo: 0" sqref="K2:K35" xr:uid="{EF528C1D-A93A-42D0-A136-E921A49611E0}">
      <formula1>0</formula1>
    </dataValidation>
    <dataValidation type="whole" allowBlank="1" showInputMessage="1" showErrorMessage="1" errorTitle="ITEBIS Retenido por Terceros" error="- Numerico_x000a_- Maximo digitos: 12_x000a_- Valor Minimo: 0" promptTitle="ITEBIS Retenido por Terceros" prompt="- Opcional_x000a_- Numerico_x000a_- Maximo digitos: 12_x000a_- Valor Minimo: 0" sqref="L26:L32 U4:U25 L2:L3" xr:uid="{E9688B9E-E021-46FF-99D3-2239F81EDF21}">
      <formula1>0</formula1>
      <formula2>999999999998</formula2>
    </dataValidation>
    <dataValidation type="textLength" operator="equal" allowBlank="1" showInputMessage="1" showErrorMessage="1" errorTitle="ITBIS Percibido" error="Este campo debe quedarse vacío" promptTitle="ITBIS Percibido" prompt="- Si Aplica_x000a_- Numérico_x000a_- Máximo dígitos: 12_x000a_- Valor Mínimo: 0_x000a_(Campo Inhabilitado)" sqref="L26:L32 U4:U25 L2:L3" xr:uid="{2065EB30-98FF-4178-A98D-49C90B73362D}">
      <formula1>0</formula1>
    </dataValidation>
  </dataValidations>
  <pageMargins left="0.7" right="0.7" top="0.75" bottom="0.75" header="0.3" footer="0.3"/>
  <tableParts count="1">
    <tablePart r:id="rId1"/>
  </tablePart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Hoja9">
    <tabColor rgb="FF002060"/>
  </sheetPr>
  <dimension ref="A1:O50"/>
  <sheetViews>
    <sheetView workbookViewId="0">
      <selection activeCell="L14" sqref="L14"/>
    </sheetView>
  </sheetViews>
  <sheetFormatPr defaultColWidth="11.44140625" defaultRowHeight="13.2" x14ac:dyDescent="0.25"/>
  <cols>
    <col min="9" max="9" width="15.6640625" bestFit="1" customWidth="1"/>
    <col min="12" max="12" width="14.6640625" customWidth="1"/>
    <col min="13" max="13" width="24" customWidth="1"/>
    <col min="14" max="14" width="18.5546875" customWidth="1"/>
    <col min="20" max="20" width="18.88671875" customWidth="1"/>
    <col min="21" max="21" width="13.33203125" bestFit="1" customWidth="1"/>
  </cols>
  <sheetData>
    <row r="1" spans="1:1" x14ac:dyDescent="0.25">
      <c r="A1" s="273"/>
    </row>
    <row r="2" spans="1:1" x14ac:dyDescent="0.25">
      <c r="A2" s="273" t="s">
        <v>440</v>
      </c>
    </row>
    <row r="19" spans="11:15" ht="13.8" thickBot="1" x14ac:dyDescent="0.3"/>
    <row r="20" spans="11:15" ht="13.8" thickBot="1" x14ac:dyDescent="0.3">
      <c r="M20" s="271">
        <v>607</v>
      </c>
      <c r="N20" s="468" t="s">
        <v>441</v>
      </c>
    </row>
    <row r="21" spans="11:15" x14ac:dyDescent="0.25">
      <c r="L21" s="378" t="s">
        <v>442</v>
      </c>
      <c r="M21" s="465"/>
      <c r="N21" s="664">
        <f>+M21-'Detalle 607'!J41</f>
        <v>0</v>
      </c>
    </row>
    <row r="22" spans="11:15" x14ac:dyDescent="0.25">
      <c r="L22" s="378" t="s">
        <v>426</v>
      </c>
      <c r="M22" s="466"/>
      <c r="N22" s="665">
        <f>+M22-'Detalle 607'!J42</f>
        <v>0</v>
      </c>
      <c r="O22" s="332"/>
    </row>
    <row r="23" spans="11:15" ht="13.8" thickBot="1" x14ac:dyDescent="0.3">
      <c r="K23" s="378" t="s">
        <v>443</v>
      </c>
      <c r="M23" s="439">
        <v>0</v>
      </c>
      <c r="N23" s="467"/>
    </row>
    <row r="47" spans="8:11" x14ac:dyDescent="0.25">
      <c r="H47" s="273" t="s">
        <v>767</v>
      </c>
      <c r="I47" s="287" cm="1">
        <f t="array" ref="I47:K47">+'IT-1'!V33:X33</f>
        <v>5.7599999999999998E-2</v>
      </c>
      <c r="J47">
        <v>0</v>
      </c>
      <c r="K47">
        <v>0</v>
      </c>
    </row>
    <row r="48" spans="8:11" x14ac:dyDescent="0.25">
      <c r="H48" s="273" t="s">
        <v>768</v>
      </c>
      <c r="I48" s="287">
        <v>229637.81</v>
      </c>
    </row>
    <row r="49" spans="9:9" x14ac:dyDescent="0.25">
      <c r="I49" s="379">
        <f>+I47-I48</f>
        <v>-229637.7524</v>
      </c>
    </row>
    <row r="50" spans="9:9" x14ac:dyDescent="0.25">
      <c r="I50" s="270"/>
    </row>
  </sheetData>
  <pageMargins left="0.7" right="0.7" top="0.75" bottom="0.75" header="0.3" footer="0.3"/>
  <pageSetup paperSize="9"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Hoja12"/>
  <dimension ref="A1:J64"/>
  <sheetViews>
    <sheetView workbookViewId="0"/>
  </sheetViews>
  <sheetFormatPr defaultColWidth="11.44140625" defaultRowHeight="13.2" x14ac:dyDescent="0.25"/>
  <cols>
    <col min="1" max="5" width="15" customWidth="1"/>
    <col min="6" max="6" width="24.33203125" customWidth="1"/>
    <col min="7" max="9" width="15" style="270" customWidth="1"/>
  </cols>
  <sheetData>
    <row r="1" spans="1:10" ht="13.8" thickBot="1" x14ac:dyDescent="0.3"/>
    <row r="2" spans="1:10" x14ac:dyDescent="0.25">
      <c r="A2" s="1135" t="s">
        <v>484</v>
      </c>
      <c r="B2" s="1136"/>
      <c r="C2" s="1136"/>
      <c r="D2" s="1136"/>
      <c r="E2" s="1136"/>
      <c r="F2" s="1136"/>
      <c r="G2" s="1136"/>
      <c r="H2" s="1136"/>
      <c r="I2" s="1136"/>
      <c r="J2" s="1137"/>
    </row>
    <row r="3" spans="1:10" ht="13.8" thickBot="1" x14ac:dyDescent="0.3">
      <c r="A3" s="1138"/>
      <c r="B3" s="1139"/>
      <c r="C3" s="1139"/>
      <c r="D3" s="1139"/>
      <c r="E3" s="1139"/>
      <c r="F3" s="1139"/>
      <c r="G3" s="1139"/>
      <c r="H3" s="1139"/>
      <c r="I3" s="1139"/>
      <c r="J3" s="1140"/>
    </row>
    <row r="4" spans="1:10" x14ac:dyDescent="0.25">
      <c r="A4" s="454" t="s">
        <v>36</v>
      </c>
      <c r="B4" s="454" t="s">
        <v>485</v>
      </c>
      <c r="C4" s="454" t="s">
        <v>486</v>
      </c>
      <c r="D4" s="454" t="s">
        <v>63</v>
      </c>
      <c r="E4" s="454" t="s">
        <v>487</v>
      </c>
      <c r="F4" s="454" t="s">
        <v>488</v>
      </c>
      <c r="G4" s="456" t="s">
        <v>489</v>
      </c>
      <c r="H4" s="456" t="s">
        <v>429</v>
      </c>
      <c r="I4" s="456" t="s">
        <v>490</v>
      </c>
    </row>
    <row r="5" spans="1:10" x14ac:dyDescent="0.25">
      <c r="A5" s="454"/>
      <c r="B5" s="454"/>
      <c r="C5" s="454"/>
      <c r="D5" s="454"/>
      <c r="E5" s="454"/>
      <c r="F5" s="454"/>
      <c r="G5" s="454"/>
      <c r="H5" s="454"/>
      <c r="I5" s="454"/>
    </row>
    <row r="6" spans="1:10" x14ac:dyDescent="0.25">
      <c r="A6" s="454"/>
      <c r="B6" s="454"/>
      <c r="C6" s="454"/>
      <c r="D6" s="454"/>
      <c r="E6" s="454"/>
      <c r="F6" s="454"/>
      <c r="G6" s="454"/>
      <c r="H6" s="454"/>
      <c r="I6" s="454"/>
    </row>
    <row r="7" spans="1:10" x14ac:dyDescent="0.25">
      <c r="A7" s="454"/>
      <c r="B7" s="454"/>
      <c r="C7" s="454"/>
      <c r="D7" s="454"/>
      <c r="E7" s="454"/>
      <c r="F7" s="454"/>
      <c r="G7" s="454"/>
      <c r="H7" s="454"/>
      <c r="I7" s="454"/>
    </row>
    <row r="8" spans="1:10" x14ac:dyDescent="0.25">
      <c r="A8" s="454"/>
      <c r="B8" s="454"/>
      <c r="C8" s="454"/>
      <c r="D8" s="454"/>
      <c r="E8" s="454"/>
      <c r="F8" s="454"/>
      <c r="G8" s="454"/>
      <c r="H8" s="454"/>
      <c r="I8" s="454"/>
    </row>
    <row r="9" spans="1:10" x14ac:dyDescent="0.25">
      <c r="A9" s="454"/>
      <c r="B9" s="454"/>
      <c r="C9" s="454"/>
      <c r="D9" s="454"/>
      <c r="E9" s="454"/>
      <c r="F9" s="454"/>
      <c r="G9" s="454"/>
      <c r="H9" s="454"/>
      <c r="I9" s="454"/>
    </row>
    <row r="10" spans="1:10" x14ac:dyDescent="0.25">
      <c r="A10" s="454"/>
      <c r="B10" s="454"/>
      <c r="C10" s="454"/>
      <c r="D10" s="454"/>
      <c r="E10" s="454"/>
      <c r="F10" s="454"/>
      <c r="G10" s="454"/>
      <c r="H10" s="454"/>
      <c r="I10" s="454"/>
    </row>
    <row r="11" spans="1:10" x14ac:dyDescent="0.25">
      <c r="A11" s="454"/>
      <c r="B11" s="454"/>
      <c r="C11" s="454"/>
      <c r="D11" s="454"/>
      <c r="E11" s="454"/>
      <c r="F11" s="454"/>
      <c r="G11" s="454"/>
      <c r="H11" s="454"/>
      <c r="I11" s="454"/>
    </row>
    <row r="12" spans="1:10" x14ac:dyDescent="0.25">
      <c r="A12" s="454"/>
      <c r="B12" s="454"/>
      <c r="C12" s="454"/>
      <c r="D12" s="454"/>
      <c r="E12" s="454"/>
      <c r="F12" s="454"/>
      <c r="G12" s="454"/>
      <c r="H12" s="454"/>
      <c r="I12" s="454"/>
    </row>
    <row r="13" spans="1:10" x14ac:dyDescent="0.25">
      <c r="A13" s="454"/>
      <c r="B13" s="454"/>
      <c r="C13" s="454"/>
      <c r="D13" s="454"/>
      <c r="E13" s="454"/>
      <c r="F13" s="454"/>
      <c r="G13" s="454"/>
      <c r="H13" s="454"/>
      <c r="I13" s="454"/>
    </row>
    <row r="14" spans="1:10" x14ac:dyDescent="0.25">
      <c r="A14" s="454"/>
      <c r="B14" s="454"/>
      <c r="C14" s="454"/>
      <c r="D14" s="454"/>
      <c r="E14" s="454"/>
      <c r="F14" s="454"/>
      <c r="G14" s="454"/>
      <c r="H14" s="454"/>
      <c r="I14" s="454"/>
    </row>
    <row r="15" spans="1:10" x14ac:dyDescent="0.25">
      <c r="A15" s="454"/>
      <c r="B15" s="454"/>
      <c r="C15" s="454"/>
      <c r="D15" s="454"/>
      <c r="E15" s="454"/>
      <c r="F15" s="454"/>
      <c r="G15" s="454"/>
      <c r="H15" s="454"/>
      <c r="I15" s="454"/>
    </row>
    <row r="16" spans="1:10" x14ac:dyDescent="0.25">
      <c r="A16" s="454"/>
      <c r="B16" s="454"/>
      <c r="C16" s="454"/>
      <c r="D16" s="454"/>
      <c r="E16" s="454"/>
      <c r="F16" s="454"/>
      <c r="G16" s="454"/>
      <c r="H16" s="454"/>
      <c r="I16" s="454"/>
    </row>
    <row r="17" spans="1:9" x14ac:dyDescent="0.25">
      <c r="A17" s="454"/>
      <c r="B17" s="454"/>
      <c r="C17" s="454"/>
      <c r="D17" s="454"/>
      <c r="E17" s="454"/>
      <c r="F17" s="454"/>
      <c r="G17" s="454"/>
      <c r="H17" s="454"/>
      <c r="I17" s="454"/>
    </row>
    <row r="18" spans="1:9" x14ac:dyDescent="0.25">
      <c r="A18" s="454"/>
      <c r="B18" s="454"/>
      <c r="C18" s="454"/>
      <c r="D18" s="454"/>
      <c r="E18" s="454"/>
      <c r="F18" s="454"/>
      <c r="G18" s="454"/>
      <c r="H18" s="454"/>
      <c r="I18" s="454"/>
    </row>
    <row r="19" spans="1:9" x14ac:dyDescent="0.25">
      <c r="A19" s="454"/>
      <c r="B19" s="454"/>
      <c r="C19" s="454"/>
      <c r="D19" s="454"/>
      <c r="E19" s="454"/>
      <c r="F19" s="454"/>
      <c r="G19" s="454"/>
      <c r="H19" s="454"/>
      <c r="I19" s="454"/>
    </row>
    <row r="20" spans="1:9" x14ac:dyDescent="0.25">
      <c r="A20" s="454"/>
      <c r="B20" s="454"/>
      <c r="C20" s="454"/>
      <c r="D20" s="454"/>
      <c r="E20" s="454"/>
      <c r="F20" s="454"/>
      <c r="G20" s="454"/>
      <c r="H20" s="454"/>
      <c r="I20" s="454"/>
    </row>
    <row r="21" spans="1:9" x14ac:dyDescent="0.25">
      <c r="A21" s="454"/>
      <c r="B21" s="454"/>
      <c r="C21" s="454"/>
      <c r="D21" s="454"/>
      <c r="E21" s="454"/>
      <c r="F21" s="454"/>
      <c r="G21" s="454"/>
      <c r="H21" s="454"/>
      <c r="I21" s="454"/>
    </row>
    <row r="22" spans="1:9" x14ac:dyDescent="0.25">
      <c r="A22" s="454"/>
      <c r="B22" s="454"/>
      <c r="C22" s="454"/>
      <c r="D22" s="454"/>
      <c r="E22" s="454"/>
      <c r="F22" s="454"/>
      <c r="G22" s="454"/>
      <c r="H22" s="454"/>
      <c r="I22" s="454"/>
    </row>
    <row r="23" spans="1:9" x14ac:dyDescent="0.25">
      <c r="A23" s="454"/>
      <c r="B23" s="454"/>
      <c r="C23" s="454"/>
      <c r="D23" s="454"/>
      <c r="E23" s="454"/>
      <c r="F23" s="454"/>
      <c r="G23" s="454"/>
      <c r="H23" s="454"/>
      <c r="I23" s="454"/>
    </row>
    <row r="24" spans="1:9" x14ac:dyDescent="0.25">
      <c r="A24" s="454"/>
      <c r="B24" s="454"/>
      <c r="C24" s="454"/>
      <c r="D24" s="454"/>
      <c r="E24" s="454"/>
      <c r="F24" s="454"/>
      <c r="G24" s="454"/>
      <c r="H24" s="454"/>
      <c r="I24" s="454"/>
    </row>
    <row r="25" spans="1:9" x14ac:dyDescent="0.25">
      <c r="A25" s="454"/>
      <c r="B25" s="454"/>
      <c r="C25" s="454"/>
      <c r="D25" s="454"/>
      <c r="E25" s="454"/>
      <c r="F25" s="454"/>
      <c r="G25" s="454"/>
      <c r="H25" s="454"/>
      <c r="I25" s="454"/>
    </row>
    <row r="26" spans="1:9" x14ac:dyDescent="0.25">
      <c r="A26" s="454"/>
      <c r="B26" s="454"/>
      <c r="C26" s="454"/>
      <c r="D26" s="454"/>
      <c r="E26" s="454"/>
      <c r="F26" s="454"/>
      <c r="G26" s="454"/>
      <c r="H26" s="454"/>
      <c r="I26" s="454"/>
    </row>
    <row r="27" spans="1:9" x14ac:dyDescent="0.25">
      <c r="A27" s="454"/>
      <c r="B27" s="454"/>
      <c r="C27" s="454"/>
      <c r="D27" s="454"/>
      <c r="E27" s="454"/>
      <c r="F27" s="454"/>
      <c r="G27" s="454"/>
      <c r="H27" s="454"/>
      <c r="I27" s="454"/>
    </row>
    <row r="28" spans="1:9" x14ac:dyDescent="0.25">
      <c r="A28" s="454"/>
      <c r="B28" s="454"/>
      <c r="C28" s="454"/>
      <c r="D28" s="454"/>
      <c r="E28" s="454"/>
      <c r="F28" s="454"/>
      <c r="G28" s="454"/>
      <c r="H28" s="454"/>
      <c r="I28" s="454"/>
    </row>
    <row r="29" spans="1:9" x14ac:dyDescent="0.25">
      <c r="A29" s="454"/>
      <c r="B29" s="454"/>
      <c r="C29" s="454"/>
      <c r="D29" s="454"/>
      <c r="E29" s="454"/>
      <c r="F29" s="454"/>
      <c r="G29" s="454"/>
      <c r="H29" s="454"/>
      <c r="I29" s="454"/>
    </row>
    <row r="30" spans="1:9" x14ac:dyDescent="0.25">
      <c r="A30" s="454"/>
      <c r="B30" s="454"/>
      <c r="C30" s="454"/>
      <c r="D30" s="454"/>
      <c r="E30" s="454"/>
      <c r="F30" s="454"/>
      <c r="G30" s="454"/>
      <c r="H30" s="454"/>
      <c r="I30" s="454"/>
    </row>
    <row r="31" spans="1:9" x14ac:dyDescent="0.25">
      <c r="A31" s="454"/>
      <c r="B31" s="454"/>
      <c r="C31" s="454"/>
      <c r="D31" s="454"/>
      <c r="E31" s="454"/>
      <c r="F31" s="454"/>
      <c r="G31" s="454"/>
      <c r="H31" s="454"/>
      <c r="I31" s="454"/>
    </row>
    <row r="32" spans="1:9" x14ac:dyDescent="0.25">
      <c r="A32" s="454"/>
      <c r="B32" s="454"/>
      <c r="C32" s="454"/>
      <c r="D32" s="454"/>
      <c r="E32" s="454"/>
      <c r="F32" s="454"/>
      <c r="G32" s="454"/>
      <c r="H32" s="454"/>
      <c r="I32" s="454"/>
    </row>
    <row r="33" spans="1:9" x14ac:dyDescent="0.25">
      <c r="A33" s="454"/>
      <c r="B33" s="454"/>
      <c r="C33" s="454"/>
      <c r="D33" s="454"/>
      <c r="E33" s="454"/>
      <c r="F33" s="454"/>
      <c r="G33" s="454"/>
      <c r="H33" s="454"/>
      <c r="I33" s="454"/>
    </row>
    <row r="34" spans="1:9" x14ac:dyDescent="0.25">
      <c r="A34" s="454"/>
      <c r="B34" s="454"/>
      <c r="C34" s="454"/>
      <c r="D34" s="454"/>
      <c r="E34" s="454"/>
      <c r="F34" s="454"/>
      <c r="G34" s="454"/>
      <c r="H34" s="454"/>
      <c r="I34" s="454"/>
    </row>
    <row r="35" spans="1:9" x14ac:dyDescent="0.25">
      <c r="A35" s="454"/>
      <c r="B35" s="454"/>
      <c r="C35" s="454"/>
      <c r="D35" s="454"/>
      <c r="E35" s="454"/>
      <c r="F35" s="454"/>
      <c r="G35" s="454"/>
      <c r="H35" s="454"/>
      <c r="I35" s="454"/>
    </row>
    <row r="36" spans="1:9" x14ac:dyDescent="0.25">
      <c r="A36" s="454"/>
      <c r="B36" s="454"/>
      <c r="C36" s="454"/>
      <c r="D36" s="454"/>
      <c r="E36" s="454"/>
      <c r="F36" s="454"/>
      <c r="G36" s="454"/>
      <c r="H36" s="454"/>
      <c r="I36" s="454"/>
    </row>
    <row r="37" spans="1:9" x14ac:dyDescent="0.25">
      <c r="A37" s="454"/>
      <c r="B37" s="454"/>
      <c r="C37" s="454"/>
      <c r="D37" s="454"/>
      <c r="E37" s="454"/>
      <c r="F37" s="454"/>
      <c r="G37" s="454"/>
      <c r="H37" s="454"/>
      <c r="I37" s="454"/>
    </row>
    <row r="38" spans="1:9" x14ac:dyDescent="0.25">
      <c r="A38" s="454"/>
      <c r="B38" s="454"/>
      <c r="C38" s="454"/>
      <c r="D38" s="454"/>
      <c r="E38" s="454"/>
      <c r="F38" s="454"/>
      <c r="G38" s="454"/>
      <c r="H38" s="454"/>
      <c r="I38" s="454"/>
    </row>
    <row r="39" spans="1:9" x14ac:dyDescent="0.25">
      <c r="A39" s="454"/>
      <c r="B39" s="454"/>
      <c r="C39" s="454"/>
      <c r="D39" s="454"/>
      <c r="E39" s="454"/>
      <c r="F39" s="454"/>
      <c r="G39" s="454"/>
      <c r="H39" s="454"/>
      <c r="I39" s="454"/>
    </row>
    <row r="40" spans="1:9" x14ac:dyDescent="0.25">
      <c r="A40" s="454"/>
      <c r="B40" s="454"/>
      <c r="C40" s="454"/>
      <c r="D40" s="454"/>
      <c r="E40" s="454"/>
      <c r="F40" s="454"/>
      <c r="G40" s="454"/>
      <c r="H40" s="454"/>
      <c r="I40" s="454"/>
    </row>
    <row r="41" spans="1:9" x14ac:dyDescent="0.25">
      <c r="A41" s="454"/>
      <c r="B41" s="454"/>
      <c r="C41" s="454"/>
      <c r="D41" s="454"/>
      <c r="E41" s="454"/>
      <c r="F41" s="454"/>
      <c r="G41" s="454"/>
      <c r="H41" s="454"/>
      <c r="I41" s="454"/>
    </row>
    <row r="42" spans="1:9" x14ac:dyDescent="0.25">
      <c r="A42" s="454"/>
      <c r="B42" s="454"/>
      <c r="C42" s="454"/>
      <c r="D42" s="454"/>
      <c r="E42" s="454"/>
      <c r="F42" s="454"/>
      <c r="G42" s="454"/>
      <c r="H42" s="454"/>
      <c r="I42" s="454"/>
    </row>
    <row r="43" spans="1:9" x14ac:dyDescent="0.25">
      <c r="A43" s="454"/>
      <c r="B43" s="454"/>
      <c r="C43" s="454"/>
      <c r="D43" s="454"/>
      <c r="E43" s="454"/>
      <c r="F43" s="454"/>
      <c r="G43" s="454"/>
      <c r="H43" s="454"/>
      <c r="I43" s="454"/>
    </row>
    <row r="44" spans="1:9" x14ac:dyDescent="0.25">
      <c r="A44" s="454"/>
      <c r="B44" s="454"/>
      <c r="C44" s="454"/>
      <c r="D44" s="454"/>
      <c r="E44" s="454"/>
      <c r="F44" s="454"/>
      <c r="G44" s="454"/>
      <c r="H44" s="454"/>
      <c r="I44" s="454"/>
    </row>
    <row r="45" spans="1:9" x14ac:dyDescent="0.25">
      <c r="A45" s="454"/>
      <c r="B45" s="454"/>
      <c r="C45" s="454"/>
      <c r="D45" s="454"/>
      <c r="E45" s="454"/>
      <c r="F45" s="454"/>
      <c r="G45" s="454"/>
      <c r="H45" s="454"/>
      <c r="I45" s="454"/>
    </row>
    <row r="46" spans="1:9" x14ac:dyDescent="0.25">
      <c r="A46" s="454"/>
      <c r="B46" s="454"/>
      <c r="C46" s="454"/>
      <c r="D46" s="454"/>
      <c r="E46" s="454"/>
      <c r="F46" s="454"/>
      <c r="G46" s="454"/>
      <c r="H46" s="454"/>
      <c r="I46" s="454"/>
    </row>
    <row r="47" spans="1:9" x14ac:dyDescent="0.25">
      <c r="A47" s="454"/>
      <c r="B47" s="454"/>
      <c r="C47" s="454"/>
      <c r="D47" s="454"/>
      <c r="E47" s="454"/>
      <c r="F47" s="454"/>
      <c r="G47" s="454"/>
      <c r="H47" s="454"/>
      <c r="I47" s="454"/>
    </row>
    <row r="48" spans="1:9" x14ac:dyDescent="0.25">
      <c r="A48" s="454"/>
      <c r="B48" s="454"/>
      <c r="C48" s="454"/>
      <c r="D48" s="454"/>
      <c r="E48" s="454"/>
      <c r="F48" s="454"/>
      <c r="G48" s="454"/>
      <c r="H48" s="454"/>
      <c r="I48" s="454"/>
    </row>
    <row r="49" spans="1:9" x14ac:dyDescent="0.25">
      <c r="A49" s="454"/>
      <c r="B49" s="454"/>
      <c r="C49" s="454"/>
      <c r="D49" s="454"/>
      <c r="E49" s="454"/>
      <c r="F49" s="454"/>
      <c r="G49" s="454"/>
      <c r="H49" s="454"/>
      <c r="I49" s="454"/>
    </row>
    <row r="50" spans="1:9" x14ac:dyDescent="0.25">
      <c r="A50" s="454"/>
      <c r="B50" s="454"/>
      <c r="C50" s="454"/>
      <c r="D50" s="454"/>
      <c r="E50" s="454"/>
      <c r="F50" s="454"/>
      <c r="G50" s="454"/>
      <c r="H50" s="454"/>
      <c r="I50" s="454"/>
    </row>
    <row r="51" spans="1:9" x14ac:dyDescent="0.25">
      <c r="A51" s="454"/>
      <c r="B51" s="454"/>
      <c r="C51" s="454"/>
      <c r="D51" s="454"/>
      <c r="E51" s="454"/>
      <c r="F51" s="454"/>
      <c r="G51" s="454"/>
      <c r="H51" s="454"/>
      <c r="I51" s="454"/>
    </row>
    <row r="52" spans="1:9" x14ac:dyDescent="0.25">
      <c r="A52" s="454"/>
      <c r="B52" s="454"/>
      <c r="C52" s="454"/>
      <c r="D52" s="454"/>
      <c r="E52" s="454"/>
      <c r="F52" s="454"/>
      <c r="G52" s="454"/>
      <c r="H52" s="454"/>
      <c r="I52" s="454"/>
    </row>
    <row r="53" spans="1:9" x14ac:dyDescent="0.25">
      <c r="A53" s="454"/>
      <c r="B53" s="454"/>
      <c r="C53" s="454"/>
      <c r="D53" s="454"/>
      <c r="E53" s="454"/>
      <c r="F53" s="454"/>
      <c r="G53" s="454"/>
      <c r="H53" s="454"/>
      <c r="I53" s="454"/>
    </row>
    <row r="54" spans="1:9" x14ac:dyDescent="0.25">
      <c r="A54" s="454"/>
      <c r="B54" s="454"/>
      <c r="C54" s="454"/>
      <c r="D54" s="454"/>
      <c r="E54" s="454"/>
      <c r="F54" s="454"/>
      <c r="G54" s="454"/>
      <c r="H54" s="454"/>
      <c r="I54" s="454"/>
    </row>
    <row r="55" spans="1:9" x14ac:dyDescent="0.25">
      <c r="A55" s="454"/>
      <c r="B55" s="454"/>
      <c r="C55" s="454"/>
      <c r="D55" s="454"/>
      <c r="E55" s="454"/>
      <c r="F55" s="454"/>
      <c r="G55" s="454"/>
      <c r="H55" s="454"/>
      <c r="I55" s="454"/>
    </row>
    <row r="56" spans="1:9" x14ac:dyDescent="0.25">
      <c r="A56" s="454"/>
      <c r="B56" s="454"/>
      <c r="C56" s="454"/>
      <c r="D56" s="454"/>
      <c r="E56" s="454"/>
      <c r="F56" s="454"/>
      <c r="G56" s="454"/>
      <c r="H56" s="454"/>
      <c r="I56" s="454"/>
    </row>
    <row r="57" spans="1:9" x14ac:dyDescent="0.25">
      <c r="A57" s="454"/>
      <c r="B57" s="454"/>
      <c r="C57" s="454"/>
      <c r="D57" s="454"/>
      <c r="E57" s="454"/>
      <c r="F57" s="454"/>
      <c r="G57" s="454"/>
      <c r="H57" s="454"/>
      <c r="I57" s="454"/>
    </row>
    <row r="58" spans="1:9" x14ac:dyDescent="0.25">
      <c r="A58" s="454"/>
      <c r="B58" s="454"/>
      <c r="C58" s="454"/>
      <c r="D58" s="454"/>
      <c r="E58" s="454"/>
      <c r="F58" s="454"/>
      <c r="G58" s="454"/>
      <c r="H58" s="454"/>
      <c r="I58" s="454"/>
    </row>
    <row r="59" spans="1:9" x14ac:dyDescent="0.25">
      <c r="A59" s="454"/>
      <c r="B59" s="454"/>
      <c r="C59" s="454"/>
      <c r="D59" s="454"/>
      <c r="E59" s="454"/>
      <c r="F59" s="454"/>
      <c r="G59" s="454"/>
      <c r="H59" s="454"/>
      <c r="I59" s="454"/>
    </row>
    <row r="60" spans="1:9" x14ac:dyDescent="0.25">
      <c r="A60" s="454"/>
      <c r="B60" s="454"/>
      <c r="C60" s="454"/>
      <c r="D60" s="454"/>
      <c r="E60" s="454"/>
      <c r="F60" s="454"/>
      <c r="G60" s="454"/>
      <c r="H60" s="454"/>
      <c r="I60" s="454"/>
    </row>
    <row r="61" spans="1:9" x14ac:dyDescent="0.25">
      <c r="A61" s="454"/>
      <c r="B61" s="454"/>
      <c r="C61" s="454"/>
      <c r="D61" s="454"/>
      <c r="E61" s="454"/>
      <c r="F61" s="454"/>
      <c r="G61" s="454"/>
      <c r="H61" s="454"/>
      <c r="I61" s="454"/>
    </row>
    <row r="62" spans="1:9" ht="13.8" thickBot="1" x14ac:dyDescent="0.3"/>
    <row r="63" spans="1:9" ht="14.4" thickBot="1" x14ac:dyDescent="0.3">
      <c r="G63" s="455">
        <f>SUM(G5:G62)</f>
        <v>0</v>
      </c>
      <c r="H63" s="489"/>
      <c r="I63" s="508"/>
    </row>
    <row r="64" spans="1:9" x14ac:dyDescent="0.25">
      <c r="H64" s="480"/>
    </row>
  </sheetData>
  <autoFilter ref="A4:I4" xr:uid="{00000000-0001-0000-1100-000000000000}"/>
  <mergeCells count="1">
    <mergeCell ref="A2:J3"/>
  </mergeCell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DE715F-6F56-4CFE-AB48-1D6E09C9B05A}">
  <sheetPr codeName="Hoja27"/>
  <dimension ref="A1:J10"/>
  <sheetViews>
    <sheetView workbookViewId="0"/>
  </sheetViews>
  <sheetFormatPr defaultColWidth="11.44140625" defaultRowHeight="13.2" x14ac:dyDescent="0.25"/>
  <cols>
    <col min="1" max="5" width="15" customWidth="1"/>
    <col min="6" max="6" width="24.33203125" customWidth="1"/>
    <col min="7" max="9" width="15" style="270" customWidth="1"/>
  </cols>
  <sheetData>
    <row r="1" spans="1:10" ht="13.8" thickBot="1" x14ac:dyDescent="0.3"/>
    <row r="2" spans="1:10" x14ac:dyDescent="0.25">
      <c r="A2" s="1135" t="s">
        <v>491</v>
      </c>
      <c r="B2" s="1136"/>
      <c r="C2" s="1136"/>
      <c r="D2" s="1136"/>
      <c r="E2" s="1136"/>
      <c r="F2" s="1136"/>
      <c r="G2" s="1136"/>
      <c r="H2" s="1136"/>
      <c r="I2" s="1136"/>
      <c r="J2" s="1137"/>
    </row>
    <row r="3" spans="1:10" ht="13.8" thickBot="1" x14ac:dyDescent="0.3">
      <c r="A3" s="1138"/>
      <c r="B3" s="1139"/>
      <c r="C3" s="1139"/>
      <c r="D3" s="1139"/>
      <c r="E3" s="1139"/>
      <c r="F3" s="1139"/>
      <c r="G3" s="1139"/>
      <c r="H3" s="1139"/>
      <c r="I3" s="1139"/>
      <c r="J3" s="1140"/>
    </row>
    <row r="4" spans="1:10" x14ac:dyDescent="0.25">
      <c r="A4" s="454" t="s">
        <v>36</v>
      </c>
      <c r="B4" s="454" t="s">
        <v>485</v>
      </c>
      <c r="C4" s="454" t="s">
        <v>486</v>
      </c>
      <c r="D4" s="454" t="s">
        <v>63</v>
      </c>
      <c r="E4" s="454" t="s">
        <v>487</v>
      </c>
      <c r="F4" s="454" t="s">
        <v>488</v>
      </c>
      <c r="G4" s="456" t="s">
        <v>489</v>
      </c>
      <c r="H4" s="456" t="s">
        <v>429</v>
      </c>
      <c r="I4" s="456" t="s">
        <v>490</v>
      </c>
    </row>
    <row r="5" spans="1:10" x14ac:dyDescent="0.25">
      <c r="A5" s="454"/>
      <c r="B5" s="454"/>
      <c r="C5" s="454"/>
      <c r="D5" s="454"/>
      <c r="E5" s="454"/>
      <c r="F5" s="454"/>
      <c r="G5" s="454"/>
      <c r="H5" s="454"/>
      <c r="I5" s="454"/>
    </row>
    <row r="6" spans="1:10" x14ac:dyDescent="0.25">
      <c r="A6" s="454"/>
      <c r="B6" s="454"/>
      <c r="C6" s="454"/>
      <c r="D6" s="454"/>
      <c r="E6" s="454"/>
      <c r="F6" s="454"/>
      <c r="G6" s="454"/>
      <c r="H6" s="454"/>
      <c r="I6" s="454"/>
    </row>
    <row r="7" spans="1:10" x14ac:dyDescent="0.25">
      <c r="A7" s="454"/>
      <c r="B7" s="454"/>
      <c r="C7" s="454"/>
      <c r="D7" s="454"/>
      <c r="E7" s="454"/>
      <c r="F7" s="454"/>
      <c r="G7" s="454"/>
      <c r="H7" s="454"/>
      <c r="I7" s="454"/>
    </row>
    <row r="8" spans="1:10" ht="13.8" thickBot="1" x14ac:dyDescent="0.3"/>
    <row r="9" spans="1:10" ht="14.4" thickBot="1" x14ac:dyDescent="0.3">
      <c r="G9" s="455">
        <f>SUM(G5:G8)</f>
        <v>0</v>
      </c>
      <c r="H9" s="489"/>
      <c r="I9" s="508"/>
    </row>
    <row r="10" spans="1:10" x14ac:dyDescent="0.25">
      <c r="H10" s="480"/>
    </row>
  </sheetData>
  <autoFilter ref="A4:I4" xr:uid="{00000000-0001-0000-1100-000000000000}"/>
  <mergeCells count="1">
    <mergeCell ref="A2:J3"/>
  </mergeCell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8D4FE9-AEB3-4274-9347-A53733B9540A}">
  <sheetPr codeName="Hoja28">
    <tabColor rgb="FF7030A0"/>
  </sheetPr>
  <dimension ref="A1:Q12"/>
  <sheetViews>
    <sheetView workbookViewId="0">
      <selection sqref="A1:B1"/>
    </sheetView>
  </sheetViews>
  <sheetFormatPr defaultColWidth="9.109375" defaultRowHeight="13.2" x14ac:dyDescent="0.25"/>
  <cols>
    <col min="3" max="3" width="15.109375" bestFit="1" customWidth="1"/>
    <col min="4" max="4" width="19.109375" customWidth="1"/>
    <col min="5" max="5" width="17.6640625" bestFit="1" customWidth="1"/>
    <col min="6" max="6" width="30.109375" customWidth="1"/>
    <col min="7" max="7" width="35.88671875" customWidth="1"/>
    <col min="8" max="8" width="8.33203125" bestFit="1" customWidth="1"/>
    <col min="9" max="9" width="12.5546875" bestFit="1" customWidth="1"/>
    <col min="11" max="11" width="10.44140625" bestFit="1" customWidth="1"/>
    <col min="12" max="12" width="9.33203125" bestFit="1" customWidth="1"/>
    <col min="13" max="13" width="10.44140625" bestFit="1" customWidth="1"/>
    <col min="14" max="14" width="9.44140625" bestFit="1" customWidth="1"/>
  </cols>
  <sheetData>
    <row r="1" spans="1:17" ht="34.200000000000003" x14ac:dyDescent="0.25">
      <c r="A1" s="1141" t="s">
        <v>492</v>
      </c>
      <c r="B1" s="1142"/>
      <c r="C1" s="390" t="s">
        <v>493</v>
      </c>
      <c r="D1" s="390" t="s">
        <v>494</v>
      </c>
      <c r="E1" s="390" t="s">
        <v>495</v>
      </c>
      <c r="F1" s="384" t="s">
        <v>496</v>
      </c>
      <c r="G1" s="384" t="s">
        <v>497</v>
      </c>
      <c r="H1" s="384" t="s">
        <v>498</v>
      </c>
      <c r="I1" s="384" t="s">
        <v>499</v>
      </c>
      <c r="J1" s="385" t="s">
        <v>500</v>
      </c>
      <c r="K1" s="385" t="s">
        <v>398</v>
      </c>
      <c r="L1" s="385" t="s">
        <v>501</v>
      </c>
      <c r="M1" s="385" t="s">
        <v>502</v>
      </c>
      <c r="N1" s="385" t="s">
        <v>503</v>
      </c>
    </row>
    <row r="2" spans="1:17" x14ac:dyDescent="0.25">
      <c r="A2" s="1143"/>
      <c r="B2" s="1144"/>
      <c r="C2" s="392"/>
      <c r="D2" s="391"/>
      <c r="E2" s="393"/>
      <c r="F2" s="392"/>
      <c r="G2" s="393"/>
      <c r="H2" s="393"/>
      <c r="I2" s="391"/>
      <c r="J2" s="394"/>
      <c r="K2" s="395"/>
      <c r="L2" s="498"/>
      <c r="M2" s="471"/>
      <c r="N2" s="472"/>
      <c r="P2" s="493"/>
    </row>
    <row r="3" spans="1:17" x14ac:dyDescent="0.25">
      <c r="A3" s="1143"/>
      <c r="B3" s="1144"/>
      <c r="C3" s="393"/>
      <c r="D3" s="391"/>
      <c r="E3" s="393"/>
      <c r="F3" s="392"/>
      <c r="G3" s="393"/>
      <c r="H3" s="393"/>
      <c r="I3" s="391"/>
      <c r="J3" s="394"/>
      <c r="K3" s="395"/>
      <c r="L3" s="498"/>
      <c r="M3" s="471"/>
      <c r="N3" s="472"/>
    </row>
    <row r="4" spans="1:17" x14ac:dyDescent="0.25">
      <c r="A4" s="1143"/>
      <c r="B4" s="1145"/>
      <c r="C4" s="393"/>
      <c r="D4" s="393"/>
      <c r="E4" s="393"/>
      <c r="F4" s="392"/>
      <c r="G4" s="393"/>
      <c r="H4" s="393"/>
      <c r="I4" s="391"/>
      <c r="J4" s="394"/>
      <c r="K4" s="395"/>
      <c r="L4" s="490"/>
      <c r="M4" s="472"/>
      <c r="N4" s="472"/>
    </row>
    <row r="6" spans="1:17" x14ac:dyDescent="0.25">
      <c r="J6" s="499"/>
      <c r="K6" s="491"/>
      <c r="L6" s="491"/>
      <c r="M6" s="500">
        <f>+N6-'Detalle IR-17 (IR-6)'!P44</f>
        <v>0</v>
      </c>
      <c r="N6" s="396">
        <f>SUM(N2:N5)</f>
        <v>0</v>
      </c>
    </row>
    <row r="11" spans="1:17" x14ac:dyDescent="0.25">
      <c r="M11" s="506"/>
      <c r="N11" s="507"/>
      <c r="O11" s="506"/>
      <c r="P11" s="506"/>
      <c r="Q11" s="506"/>
    </row>
    <row r="12" spans="1:17" x14ac:dyDescent="0.25">
      <c r="M12" s="506"/>
      <c r="N12" s="506"/>
      <c r="O12" s="506"/>
      <c r="P12" s="506"/>
      <c r="Q12" s="506"/>
    </row>
  </sheetData>
  <mergeCells count="4">
    <mergeCell ref="A1:B1"/>
    <mergeCell ref="A2:B2"/>
    <mergeCell ref="A4:B4"/>
    <mergeCell ref="A3:B3"/>
  </mergeCells>
  <dataValidations count="7">
    <dataValidation allowBlank="1" showInputMessage="1" showErrorMessage="1" promptTitle="ISR RETENIDO" prompt="Ingrese el monto de ISR retenido al proveedor" sqref="N2:N4" xr:uid="{7B5E6B1B-05C5-4838-8299-A778731649E1}"/>
    <dataValidation allowBlank="1" showInputMessage="1" showErrorMessage="1" promptTitle="FECHA DE RETENCIÓN ISR" prompt="Ingrese la fecha en que efectuó la retención del ISR. El formato requerido para esta celda es: AAAAMMDD. Ejemplo: 20130127" sqref="L2:L4" xr:uid="{0571F492-C098-4E37-93AF-0CE7A0AEB0FD}"/>
    <dataValidation allowBlank="1" showInputMessage="1" showErrorMessage="1" promptTitle="MONTO FACTURADO" prompt=" Ingrese el monto que le fue facturado por el concepto especificado" sqref="K2:K4" xr:uid="{40473368-62D5-4186-AF51-4456B3D7FBDB}"/>
    <dataValidation allowBlank="1" showInputMessage="1" showErrorMessage="1" promptTitle="NÚMERO DE DOCUMENTO" prompt="Ingrese el número del documento (contrato, factura, pagaré o recibo) que sustenta el pago" sqref="I2:I4" xr:uid="{13614380-2DF4-41F6-9354-0403A0F70E9B}"/>
    <dataValidation allowBlank="1" showInputMessage="1" showErrorMessage="1" promptTitle="ID TRIBUTARIA" prompt="Ingrese número de pasaporte, en caso de que el beneficiario del pago sea persona física o el Número de Identificación Tributaria (NID) en caso de tratarse de una persona jurídica" sqref="D2:D4" xr:uid="{2D0BF517-8EF3-4F01-BE28-1CEDD85992D7}"/>
    <dataValidation allowBlank="1" showInputMessage="1" showErrorMessage="1" promptTitle="FECHA DE DOCUMENTO" prompt="Ingrese la fecha que aparece en el documento (contrato, factura, pagaré o recibo) que sustenta el pago. El formato requerido para esta celda es: AAAAMMDD. Ejemplo: 20130127" sqref="J2:J4" xr:uid="{39E95796-104B-4B36-8B93-2F3DAF91C342}"/>
    <dataValidation allowBlank="1" showInputMessage="1" showErrorMessage="1" promptTitle="NOMBRE / RAZON SOCIAL" prompt="Nombre o Razón Social a quien se le hace el pago." sqref="A2:B4" xr:uid="{AAA80E91-236D-44A1-AA10-CF5B0EF638A4}"/>
  </dataValidations>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E69A65-6AD8-41F5-B78A-686A850999B3}">
  <sheetPr codeName="Hoja29">
    <tabColor rgb="FF7030A0"/>
  </sheetPr>
  <dimension ref="L13"/>
  <sheetViews>
    <sheetView workbookViewId="0"/>
  </sheetViews>
  <sheetFormatPr defaultColWidth="9.109375" defaultRowHeight="13.2" x14ac:dyDescent="0.25"/>
  <sheetData>
    <row r="13" spans="12:12" x14ac:dyDescent="0.25">
      <c r="L13" s="397"/>
    </row>
  </sheetData>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7CA804-8B83-4F07-B7FF-BA1FA2CD49A3}">
  <sheetPr codeName="Hoja30"/>
  <dimension ref="A2:I13"/>
  <sheetViews>
    <sheetView workbookViewId="0">
      <selection activeCell="C28" sqref="C27:C28"/>
    </sheetView>
  </sheetViews>
  <sheetFormatPr defaultColWidth="11.44140625" defaultRowHeight="13.2" x14ac:dyDescent="0.25"/>
  <cols>
    <col min="1" max="2" width="10.44140625" bestFit="1" customWidth="1"/>
    <col min="3" max="3" width="12.44140625" customWidth="1"/>
    <col min="4" max="4" width="16.44140625" customWidth="1"/>
    <col min="5" max="5" width="9.33203125" bestFit="1" customWidth="1"/>
    <col min="6" max="6" width="31.88671875" customWidth="1"/>
    <col min="7" max="7" width="16" customWidth="1"/>
    <col min="8" max="8" width="20.33203125" customWidth="1"/>
    <col min="9" max="9" width="7.88671875" customWidth="1"/>
  </cols>
  <sheetData>
    <row r="2" spans="1:9" x14ac:dyDescent="0.25">
      <c r="A2" s="1146" t="s">
        <v>504</v>
      </c>
      <c r="B2" s="1146"/>
      <c r="C2" s="1146"/>
      <c r="D2" s="1146"/>
      <c r="E2" s="1146"/>
      <c r="F2" s="1146"/>
      <c r="G2" s="1146"/>
      <c r="H2" s="1146"/>
      <c r="I2" s="1146"/>
    </row>
    <row r="4" spans="1:9" ht="14.4" x14ac:dyDescent="0.3">
      <c r="A4" s="473" t="s">
        <v>36</v>
      </c>
      <c r="B4" s="473" t="s">
        <v>485</v>
      </c>
      <c r="C4" s="473" t="s">
        <v>486</v>
      </c>
      <c r="D4" s="473" t="s">
        <v>63</v>
      </c>
      <c r="E4" s="473" t="s">
        <v>487</v>
      </c>
      <c r="F4" s="473" t="s">
        <v>488</v>
      </c>
      <c r="G4" s="473" t="s">
        <v>489</v>
      </c>
      <c r="H4" s="473" t="s">
        <v>429</v>
      </c>
      <c r="I4" s="473" t="s">
        <v>490</v>
      </c>
    </row>
    <row r="5" spans="1:9" x14ac:dyDescent="0.25">
      <c r="A5" s="454"/>
      <c r="B5" s="454"/>
      <c r="C5" s="454"/>
      <c r="D5" s="454"/>
      <c r="E5" s="454"/>
      <c r="F5" s="454"/>
      <c r="G5" s="454"/>
      <c r="I5" s="454"/>
    </row>
    <row r="6" spans="1:9" ht="14.4" x14ac:dyDescent="0.3">
      <c r="A6" s="481"/>
      <c r="B6" s="481"/>
      <c r="C6" s="481"/>
      <c r="D6" s="481"/>
      <c r="E6" s="481"/>
      <c r="F6" s="481"/>
      <c r="G6" s="481"/>
      <c r="H6" s="481"/>
      <c r="I6" s="481"/>
    </row>
    <row r="8" spans="1:9" x14ac:dyDescent="0.25">
      <c r="G8" s="410">
        <f>SUM(G5:G7)</f>
        <v>0</v>
      </c>
      <c r="H8" s="479">
        <f>+G8-(('Detalle 606'!C177*18%)*30%)</f>
        <v>0</v>
      </c>
    </row>
    <row r="9" spans="1:9" x14ac:dyDescent="0.25">
      <c r="H9" s="332"/>
    </row>
    <row r="10" spans="1:9" x14ac:dyDescent="0.25">
      <c r="G10" s="379"/>
    </row>
    <row r="13" spans="1:9" x14ac:dyDescent="0.25">
      <c r="H13" s="379"/>
    </row>
  </sheetData>
  <mergeCells count="1">
    <mergeCell ref="A2:I2"/>
  </mergeCells>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Hoja13"/>
  <dimension ref="A2:L67"/>
  <sheetViews>
    <sheetView workbookViewId="0">
      <selection activeCell="A4" sqref="A4:F6"/>
    </sheetView>
  </sheetViews>
  <sheetFormatPr defaultColWidth="11.44140625" defaultRowHeight="13.2" x14ac:dyDescent="0.25"/>
  <cols>
    <col min="1" max="1" width="20.88671875" customWidth="1"/>
    <col min="2" max="2" width="35.44140625" bestFit="1" customWidth="1"/>
    <col min="3" max="3" width="13.88671875" customWidth="1"/>
    <col min="4" max="4" width="28.44140625" customWidth="1"/>
    <col min="5" max="5" width="16.6640625" customWidth="1"/>
    <col min="6" max="6" width="31.6640625" customWidth="1"/>
    <col min="7" max="7" width="13.44140625" bestFit="1" customWidth="1"/>
    <col min="8" max="8" width="14.44140625" style="270" customWidth="1"/>
    <col min="9" max="9" width="19" style="270" customWidth="1"/>
  </cols>
  <sheetData>
    <row r="2" spans="1:12" s="409" customFormat="1" ht="13.8" x14ac:dyDescent="0.25">
      <c r="A2" s="1147" t="s">
        <v>505</v>
      </c>
      <c r="B2" s="1147"/>
      <c r="C2" s="1147"/>
      <c r="D2" s="1147"/>
      <c r="E2" s="1147"/>
      <c r="F2" s="1147"/>
      <c r="G2" s="1147"/>
      <c r="H2" s="1147"/>
      <c r="I2" s="474"/>
    </row>
    <row r="3" spans="1:12" s="409" customFormat="1" ht="13.8" x14ac:dyDescent="0.25">
      <c r="A3" s="523" t="s">
        <v>756</v>
      </c>
      <c r="B3" s="524" t="s">
        <v>753</v>
      </c>
      <c r="C3" s="525" t="s">
        <v>757</v>
      </c>
      <c r="D3" s="526" t="s">
        <v>754</v>
      </c>
      <c r="E3" s="526" t="s">
        <v>758</v>
      </c>
      <c r="F3" s="526" t="s">
        <v>755</v>
      </c>
      <c r="G3" s="527" t="s">
        <v>759</v>
      </c>
      <c r="H3" s="558"/>
      <c r="I3" s="559"/>
      <c r="J3" s="559"/>
      <c r="K3" s="560"/>
      <c r="L3" s="561"/>
    </row>
    <row r="4" spans="1:12" s="409" customFormat="1" ht="13.8" x14ac:dyDescent="0.25">
      <c r="A4" s="656"/>
      <c r="B4" s="654"/>
      <c r="C4" s="660"/>
      <c r="D4" s="658"/>
      <c r="E4" s="658"/>
      <c r="F4" s="658"/>
      <c r="G4" s="654">
        <v>0</v>
      </c>
      <c r="H4" s="562"/>
      <c r="I4" s="563"/>
      <c r="J4" s="563"/>
      <c r="K4" s="564"/>
      <c r="L4" s="565"/>
    </row>
    <row r="5" spans="1:12" s="409" customFormat="1" ht="13.8" x14ac:dyDescent="0.25">
      <c r="A5" s="657"/>
      <c r="B5" s="655"/>
      <c r="C5" s="661"/>
      <c r="D5" s="659"/>
      <c r="E5" s="659"/>
      <c r="F5" s="659"/>
      <c r="G5" s="655">
        <v>0</v>
      </c>
      <c r="H5" s="558"/>
      <c r="I5" s="559"/>
      <c r="J5" s="559"/>
      <c r="K5" s="560"/>
      <c r="L5" s="561"/>
    </row>
    <row r="6" spans="1:12" s="409" customFormat="1" ht="13.8" x14ac:dyDescent="0.25">
      <c r="A6" s="656"/>
      <c r="B6" s="654"/>
      <c r="C6" s="660"/>
      <c r="D6" s="658"/>
      <c r="E6" s="658"/>
      <c r="F6" s="658"/>
      <c r="G6" s="654">
        <v>0</v>
      </c>
      <c r="H6" s="562"/>
      <c r="I6" s="563"/>
      <c r="J6" s="563"/>
      <c r="K6" s="564"/>
      <c r="L6" s="565"/>
    </row>
    <row r="7" spans="1:12" s="409" customFormat="1" ht="13.8" x14ac:dyDescent="0.25">
      <c r="A7" s="523"/>
      <c r="B7" s="524"/>
      <c r="C7" s="525"/>
      <c r="D7" s="526"/>
      <c r="E7" s="526"/>
      <c r="F7" s="526"/>
      <c r="G7" s="527">
        <v>0</v>
      </c>
      <c r="H7" s="558"/>
      <c r="I7" s="559"/>
      <c r="J7" s="559"/>
      <c r="K7" s="560"/>
      <c r="L7" s="561"/>
    </row>
    <row r="8" spans="1:12" s="409" customFormat="1" ht="13.8" x14ac:dyDescent="0.25">
      <c r="A8" s="529"/>
      <c r="B8" s="530"/>
      <c r="C8" s="531"/>
      <c r="D8" s="532"/>
      <c r="E8" s="532"/>
      <c r="F8" s="532"/>
      <c r="G8" s="533"/>
      <c r="H8" s="562"/>
      <c r="I8" s="563"/>
      <c r="J8" s="563"/>
      <c r="K8" s="560"/>
      <c r="L8" s="565"/>
    </row>
    <row r="9" spans="1:12" s="409" customFormat="1" ht="13.8" x14ac:dyDescent="0.25">
      <c r="A9" s="523"/>
      <c r="B9" s="524"/>
      <c r="C9" s="525"/>
      <c r="D9" s="526"/>
      <c r="E9" s="526"/>
      <c r="F9" s="526"/>
      <c r="G9" s="527"/>
      <c r="H9" s="558"/>
      <c r="I9" s="559"/>
      <c r="J9" s="559"/>
      <c r="K9" s="560"/>
      <c r="L9" s="561"/>
    </row>
    <row r="10" spans="1:12" x14ac:dyDescent="0.25">
      <c r="A10" s="529"/>
      <c r="B10" s="530"/>
      <c r="C10" s="531"/>
      <c r="D10" s="532"/>
      <c r="E10" s="532"/>
      <c r="F10" s="532"/>
      <c r="G10" s="533"/>
      <c r="H10" s="562"/>
      <c r="I10" s="563"/>
      <c r="J10" s="563"/>
      <c r="K10" s="560"/>
      <c r="L10" s="565"/>
    </row>
    <row r="11" spans="1:12" x14ac:dyDescent="0.25">
      <c r="A11" s="523"/>
      <c r="B11" s="524"/>
      <c r="C11" s="525"/>
      <c r="D11" s="526"/>
      <c r="E11" s="526"/>
      <c r="F11" s="526"/>
      <c r="G11" s="527"/>
      <c r="H11" s="558"/>
      <c r="I11" s="559"/>
      <c r="J11" s="559"/>
      <c r="K11" s="564"/>
      <c r="L11" s="561"/>
    </row>
    <row r="12" spans="1:12" x14ac:dyDescent="0.25">
      <c r="A12" s="529"/>
      <c r="B12" s="530"/>
      <c r="C12" s="531"/>
      <c r="D12" s="532"/>
      <c r="E12" s="532"/>
      <c r="F12" s="532"/>
      <c r="G12" s="533"/>
      <c r="H12" s="562"/>
      <c r="I12" s="563"/>
      <c r="J12" s="563"/>
      <c r="K12" s="560"/>
      <c r="L12" s="565"/>
    </row>
    <row r="13" spans="1:12" x14ac:dyDescent="0.25">
      <c r="A13" s="523"/>
      <c r="B13" s="524"/>
      <c r="C13" s="525"/>
      <c r="D13" s="526"/>
      <c r="E13" s="526"/>
      <c r="F13" s="526"/>
      <c r="G13" s="527"/>
      <c r="H13" s="558"/>
      <c r="I13" s="559"/>
      <c r="J13" s="559"/>
      <c r="K13" s="564"/>
      <c r="L13" s="561"/>
    </row>
    <row r="14" spans="1:12" x14ac:dyDescent="0.25">
      <c r="A14" s="529"/>
      <c r="B14" s="530"/>
      <c r="C14" s="531"/>
      <c r="D14" s="532"/>
      <c r="E14" s="532"/>
      <c r="F14" s="532"/>
      <c r="G14" s="533"/>
      <c r="H14" s="562"/>
      <c r="I14" s="563"/>
      <c r="J14" s="563"/>
      <c r="K14" s="560"/>
      <c r="L14" s="565"/>
    </row>
    <row r="15" spans="1:12" x14ac:dyDescent="0.25">
      <c r="A15" s="523"/>
      <c r="B15" s="524"/>
      <c r="C15" s="525"/>
      <c r="D15" s="526"/>
      <c r="E15" s="526"/>
      <c r="F15" s="526"/>
      <c r="G15" s="527"/>
      <c r="H15" s="558"/>
      <c r="I15" s="559"/>
      <c r="J15" s="559"/>
      <c r="K15" s="564"/>
      <c r="L15" s="561"/>
    </row>
    <row r="16" spans="1:12" x14ac:dyDescent="0.25">
      <c r="A16" s="529"/>
      <c r="B16" s="530"/>
      <c r="C16" s="531"/>
      <c r="D16" s="532"/>
      <c r="E16" s="532"/>
      <c r="F16" s="532"/>
      <c r="G16" s="533"/>
      <c r="H16" s="562"/>
      <c r="I16" s="563"/>
      <c r="J16" s="563"/>
      <c r="K16" s="560"/>
      <c r="L16" s="565"/>
    </row>
    <row r="17" spans="1:12" x14ac:dyDescent="0.25">
      <c r="A17" s="523"/>
      <c r="B17" s="524"/>
      <c r="C17" s="525"/>
      <c r="D17" s="526"/>
      <c r="E17" s="526"/>
      <c r="F17" s="526"/>
      <c r="G17" s="527"/>
      <c r="H17" s="558"/>
      <c r="I17" s="559"/>
      <c r="J17" s="559"/>
      <c r="K17" s="564"/>
      <c r="L17" s="561"/>
    </row>
    <row r="18" spans="1:12" x14ac:dyDescent="0.25">
      <c r="A18" s="529"/>
      <c r="B18" s="530"/>
      <c r="C18" s="531"/>
      <c r="D18" s="532"/>
      <c r="E18" s="532"/>
      <c r="F18" s="532"/>
      <c r="G18" s="533"/>
      <c r="H18" s="562"/>
      <c r="I18" s="563"/>
      <c r="J18" s="563"/>
      <c r="K18" s="560"/>
      <c r="L18" s="565"/>
    </row>
    <row r="19" spans="1:12" x14ac:dyDescent="0.25">
      <c r="A19" s="523"/>
      <c r="B19" s="524"/>
      <c r="C19" s="525"/>
      <c r="D19" s="526"/>
      <c r="E19" s="526"/>
      <c r="F19" s="526"/>
      <c r="G19" s="527"/>
      <c r="H19" s="558"/>
      <c r="I19" s="559"/>
      <c r="J19" s="559"/>
      <c r="K19" s="564"/>
      <c r="L19" s="561"/>
    </row>
    <row r="20" spans="1:12" x14ac:dyDescent="0.25">
      <c r="A20" s="529"/>
      <c r="B20" s="530"/>
      <c r="C20" s="531"/>
      <c r="D20" s="532"/>
      <c r="E20" s="532"/>
      <c r="F20" s="532"/>
      <c r="G20" s="533"/>
      <c r="H20" s="562"/>
      <c r="I20" s="563"/>
      <c r="J20" s="563"/>
      <c r="K20" s="560"/>
      <c r="L20" s="565"/>
    </row>
    <row r="21" spans="1:12" x14ac:dyDescent="0.25">
      <c r="A21" s="523"/>
      <c r="B21" s="524"/>
      <c r="C21" s="525"/>
      <c r="D21" s="526"/>
      <c r="E21" s="526"/>
      <c r="F21" s="526"/>
      <c r="G21" s="527"/>
      <c r="H21" s="558"/>
      <c r="I21" s="559"/>
      <c r="J21" s="559"/>
      <c r="K21" s="560"/>
      <c r="L21" s="561"/>
    </row>
    <row r="22" spans="1:12" x14ac:dyDescent="0.25">
      <c r="A22" s="529"/>
      <c r="B22" s="530"/>
      <c r="C22" s="531"/>
      <c r="D22" s="532"/>
      <c r="E22" s="532"/>
      <c r="F22" s="532"/>
      <c r="G22" s="533"/>
      <c r="H22" s="562"/>
      <c r="I22" s="563"/>
      <c r="J22" s="563"/>
      <c r="K22" s="560"/>
      <c r="L22" s="565"/>
    </row>
    <row r="23" spans="1:12" x14ac:dyDescent="0.25">
      <c r="A23" s="523"/>
      <c r="B23" s="524"/>
      <c r="C23" s="525"/>
      <c r="D23" s="526"/>
      <c r="E23" s="526"/>
      <c r="F23" s="526"/>
      <c r="G23" s="527"/>
      <c r="H23" s="558"/>
      <c r="I23" s="559"/>
      <c r="J23" s="559"/>
      <c r="K23" s="564"/>
      <c r="L23" s="561"/>
    </row>
    <row r="24" spans="1:12" x14ac:dyDescent="0.25">
      <c r="A24" s="529"/>
      <c r="B24" s="530"/>
      <c r="C24" s="531"/>
      <c r="D24" s="532"/>
      <c r="E24" s="532"/>
      <c r="F24" s="532"/>
      <c r="G24" s="533"/>
      <c r="H24" s="562"/>
      <c r="I24" s="563"/>
      <c r="J24" s="563"/>
      <c r="K24" s="560"/>
      <c r="L24" s="565"/>
    </row>
    <row r="25" spans="1:12" x14ac:dyDescent="0.25">
      <c r="A25" s="523"/>
      <c r="B25" s="524"/>
      <c r="C25" s="525"/>
      <c r="D25" s="526"/>
      <c r="E25" s="526"/>
      <c r="F25" s="526"/>
      <c r="G25" s="527"/>
      <c r="H25" s="558"/>
      <c r="I25" s="559"/>
      <c r="J25" s="559"/>
      <c r="K25" s="564"/>
      <c r="L25" s="561"/>
    </row>
    <row r="26" spans="1:12" x14ac:dyDescent="0.25">
      <c r="A26" s="529"/>
      <c r="B26" s="530"/>
      <c r="C26" s="531"/>
      <c r="D26" s="532"/>
      <c r="E26" s="532"/>
      <c r="F26" s="532"/>
      <c r="G26" s="533"/>
      <c r="H26" s="562"/>
      <c r="I26" s="563"/>
      <c r="J26" s="563"/>
      <c r="K26" s="560"/>
      <c r="L26" s="565"/>
    </row>
    <row r="27" spans="1:12" x14ac:dyDescent="0.25">
      <c r="A27" s="523"/>
      <c r="B27" s="524"/>
      <c r="C27" s="525"/>
      <c r="D27" s="526"/>
      <c r="E27" s="526"/>
      <c r="F27" s="526"/>
      <c r="G27" s="527"/>
      <c r="H27" s="558"/>
      <c r="I27" s="559"/>
      <c r="J27" s="559"/>
      <c r="K27" s="564"/>
      <c r="L27" s="561"/>
    </row>
    <row r="28" spans="1:12" x14ac:dyDescent="0.25">
      <c r="A28" s="529"/>
      <c r="B28" s="530"/>
      <c r="C28" s="531"/>
      <c r="D28" s="532"/>
      <c r="E28" s="532"/>
      <c r="F28" s="532"/>
      <c r="G28" s="533"/>
      <c r="H28" s="562"/>
      <c r="I28" s="563"/>
      <c r="J28" s="563"/>
      <c r="K28" s="560"/>
      <c r="L28" s="565"/>
    </row>
    <row r="29" spans="1:12" x14ac:dyDescent="0.25">
      <c r="A29" s="523"/>
      <c r="B29" s="524"/>
      <c r="C29" s="525"/>
      <c r="D29" s="526"/>
      <c r="E29" s="526"/>
      <c r="F29" s="526"/>
      <c r="G29" s="527"/>
      <c r="H29" s="558"/>
      <c r="I29" s="559"/>
      <c r="J29" s="559"/>
      <c r="K29" s="564"/>
      <c r="L29" s="561"/>
    </row>
    <row r="30" spans="1:12" x14ac:dyDescent="0.25">
      <c r="A30" s="529"/>
      <c r="B30" s="530"/>
      <c r="C30" s="531"/>
      <c r="D30" s="532"/>
      <c r="E30" s="532"/>
      <c r="F30" s="532"/>
      <c r="G30" s="533"/>
      <c r="H30" s="562"/>
      <c r="I30" s="563"/>
      <c r="J30" s="563"/>
      <c r="K30" s="560"/>
      <c r="L30" s="565"/>
    </row>
    <row r="31" spans="1:12" x14ac:dyDescent="0.25">
      <c r="A31" s="523"/>
      <c r="B31" s="524"/>
      <c r="C31" s="525"/>
      <c r="D31" s="526"/>
      <c r="E31" s="526"/>
      <c r="F31" s="526"/>
      <c r="G31" s="527"/>
      <c r="H31" s="558"/>
      <c r="I31" s="559"/>
      <c r="J31" s="559"/>
      <c r="K31" s="564"/>
      <c r="L31" s="561"/>
    </row>
    <row r="32" spans="1:12" x14ac:dyDescent="0.25">
      <c r="A32" s="529"/>
      <c r="B32" s="530"/>
      <c r="C32" s="531"/>
      <c r="D32" s="532"/>
      <c r="E32" s="532"/>
      <c r="F32" s="532"/>
      <c r="G32" s="533"/>
      <c r="H32" s="562"/>
      <c r="I32" s="563"/>
      <c r="J32" s="563"/>
      <c r="K32" s="560"/>
      <c r="L32" s="565"/>
    </row>
    <row r="33" spans="1:12" x14ac:dyDescent="0.25">
      <c r="A33" s="523"/>
      <c r="B33" s="524"/>
      <c r="C33" s="525"/>
      <c r="D33" s="526"/>
      <c r="E33" s="526"/>
      <c r="F33" s="526"/>
      <c r="G33" s="527"/>
      <c r="H33" s="558"/>
      <c r="I33" s="559"/>
      <c r="J33" s="559"/>
      <c r="K33" s="564"/>
      <c r="L33" s="561"/>
    </row>
    <row r="34" spans="1:12" x14ac:dyDescent="0.25">
      <c r="A34" s="529"/>
      <c r="B34" s="530"/>
      <c r="C34" s="531"/>
      <c r="D34" s="532"/>
      <c r="E34" s="532"/>
      <c r="F34" s="532"/>
      <c r="G34" s="533"/>
      <c r="H34" s="562"/>
      <c r="I34" s="563"/>
      <c r="J34" s="563"/>
      <c r="K34" s="560"/>
      <c r="L34" s="565"/>
    </row>
    <row r="35" spans="1:12" x14ac:dyDescent="0.25">
      <c r="A35" s="523"/>
      <c r="B35" s="524"/>
      <c r="C35" s="525"/>
      <c r="D35" s="526"/>
      <c r="E35" s="526"/>
      <c r="F35" s="526"/>
      <c r="G35" s="527"/>
      <c r="H35" s="558"/>
      <c r="I35" s="559"/>
      <c r="J35" s="559"/>
      <c r="K35" s="564"/>
      <c r="L35" s="561"/>
    </row>
    <row r="36" spans="1:12" x14ac:dyDescent="0.25">
      <c r="A36" s="529"/>
      <c r="B36" s="530"/>
      <c r="C36" s="531"/>
      <c r="D36" s="532"/>
      <c r="E36" s="532"/>
      <c r="F36" s="532"/>
      <c r="G36" s="533"/>
      <c r="H36" s="562"/>
      <c r="I36" s="563"/>
      <c r="J36" s="563"/>
      <c r="K36" s="560"/>
      <c r="L36" s="565"/>
    </row>
    <row r="37" spans="1:12" x14ac:dyDescent="0.25">
      <c r="A37" s="523"/>
      <c r="B37" s="524"/>
      <c r="C37" s="525"/>
      <c r="D37" s="526"/>
      <c r="E37" s="526"/>
      <c r="F37" s="526"/>
      <c r="G37" s="527"/>
      <c r="H37" s="558"/>
      <c r="I37" s="559"/>
      <c r="J37" s="559"/>
      <c r="K37" s="564"/>
      <c r="L37" s="561"/>
    </row>
    <row r="38" spans="1:12" x14ac:dyDescent="0.25">
      <c r="A38" s="529"/>
      <c r="B38" s="530"/>
      <c r="C38" s="531"/>
      <c r="D38" s="532"/>
      <c r="E38" s="532"/>
      <c r="F38" s="532"/>
      <c r="G38" s="533"/>
      <c r="H38" s="562"/>
      <c r="I38" s="563"/>
      <c r="J38" s="563"/>
      <c r="K38" s="560"/>
      <c r="L38" s="565"/>
    </row>
    <row r="39" spans="1:12" x14ac:dyDescent="0.25">
      <c r="A39" s="523"/>
      <c r="B39" s="524"/>
      <c r="C39" s="525"/>
      <c r="D39" s="526"/>
      <c r="E39" s="526"/>
      <c r="F39" s="526"/>
      <c r="G39" s="527"/>
      <c r="H39" s="558"/>
      <c r="I39" s="559"/>
      <c r="J39" s="559"/>
      <c r="K39" s="566"/>
      <c r="L39" s="561"/>
    </row>
    <row r="40" spans="1:12" x14ac:dyDescent="0.25">
      <c r="A40" s="529"/>
      <c r="B40" s="530"/>
      <c r="C40" s="531"/>
      <c r="D40" s="532"/>
      <c r="E40" s="532"/>
      <c r="F40" s="532"/>
      <c r="G40" s="533"/>
      <c r="H40" s="562"/>
      <c r="I40" s="563"/>
      <c r="J40" s="563"/>
      <c r="K40" s="560"/>
      <c r="L40" s="565"/>
    </row>
    <row r="41" spans="1:12" x14ac:dyDescent="0.25">
      <c r="A41" s="523"/>
      <c r="B41" s="524"/>
      <c r="C41" s="525"/>
      <c r="D41" s="526"/>
      <c r="E41" s="526"/>
      <c r="F41" s="526"/>
      <c r="G41" s="527"/>
      <c r="H41" s="558"/>
      <c r="I41" s="559"/>
      <c r="J41" s="559"/>
      <c r="K41" s="564"/>
      <c r="L41" s="561"/>
    </row>
    <row r="42" spans="1:12" x14ac:dyDescent="0.25">
      <c r="A42" s="529"/>
      <c r="B42" s="530"/>
      <c r="C42" s="531"/>
      <c r="D42" s="532"/>
      <c r="E42" s="532"/>
      <c r="F42" s="532"/>
      <c r="G42" s="533"/>
      <c r="H42" s="562"/>
      <c r="I42" s="563"/>
      <c r="J42" s="563"/>
      <c r="K42" s="560"/>
      <c r="L42" s="565"/>
    </row>
    <row r="43" spans="1:12" x14ac:dyDescent="0.25">
      <c r="A43" s="523"/>
      <c r="B43" s="524"/>
      <c r="C43" s="525"/>
      <c r="D43" s="526"/>
      <c r="E43" s="526"/>
      <c r="F43" s="526"/>
      <c r="G43" s="527"/>
      <c r="H43" s="558"/>
      <c r="I43" s="559"/>
      <c r="J43" s="559"/>
      <c r="K43" s="564"/>
      <c r="L43" s="561"/>
    </row>
    <row r="44" spans="1:12" x14ac:dyDescent="0.25">
      <c r="A44" s="529"/>
      <c r="B44" s="530"/>
      <c r="C44" s="531"/>
      <c r="D44" s="532"/>
      <c r="E44" s="532"/>
      <c r="F44" s="532"/>
      <c r="G44" s="533"/>
      <c r="H44" s="562"/>
      <c r="I44" s="563"/>
      <c r="J44" s="563"/>
      <c r="K44" s="560"/>
      <c r="L44" s="565"/>
    </row>
    <row r="45" spans="1:12" x14ac:dyDescent="0.25">
      <c r="A45" s="523"/>
      <c r="B45" s="524"/>
      <c r="C45" s="525"/>
      <c r="D45" s="526"/>
      <c r="E45" s="526"/>
      <c r="F45" s="526"/>
      <c r="G45" s="527"/>
      <c r="H45" s="558"/>
      <c r="I45" s="559"/>
      <c r="J45" s="559"/>
      <c r="K45" s="564"/>
      <c r="L45" s="561"/>
    </row>
    <row r="46" spans="1:12" x14ac:dyDescent="0.25">
      <c r="A46" s="529"/>
      <c r="B46" s="530"/>
      <c r="C46" s="531"/>
      <c r="D46" s="532"/>
      <c r="E46" s="532"/>
      <c r="F46" s="532"/>
      <c r="G46" s="533"/>
      <c r="H46" s="562"/>
      <c r="I46" s="563"/>
      <c r="J46" s="563"/>
      <c r="K46" s="560"/>
      <c r="L46" s="565"/>
    </row>
    <row r="47" spans="1:12" x14ac:dyDescent="0.25">
      <c r="A47" s="523"/>
      <c r="B47" s="524"/>
      <c r="C47" s="525"/>
      <c r="D47" s="526"/>
      <c r="E47" s="526"/>
      <c r="F47" s="526"/>
      <c r="G47" s="527"/>
      <c r="H47" s="558"/>
      <c r="I47" s="559"/>
      <c r="J47" s="559"/>
      <c r="K47" s="560"/>
      <c r="L47" s="561"/>
    </row>
    <row r="48" spans="1:12" x14ac:dyDescent="0.25">
      <c r="A48" s="529"/>
      <c r="B48" s="530"/>
      <c r="C48" s="531"/>
      <c r="D48" s="532"/>
      <c r="E48" s="532"/>
      <c r="F48" s="532"/>
      <c r="G48" s="533"/>
      <c r="H48" s="562"/>
      <c r="I48" s="563"/>
      <c r="J48" s="563"/>
      <c r="K48" s="564"/>
      <c r="L48" s="565"/>
    </row>
    <row r="49" spans="1:12" x14ac:dyDescent="0.25">
      <c r="A49" s="523"/>
      <c r="B49" s="524"/>
      <c r="C49" s="525"/>
      <c r="D49" s="526"/>
      <c r="E49" s="526"/>
      <c r="F49" s="526"/>
      <c r="G49" s="527"/>
      <c r="H49" s="558"/>
      <c r="I49" s="559"/>
      <c r="J49" s="559"/>
      <c r="K49" s="560"/>
      <c r="L49" s="561"/>
    </row>
    <row r="50" spans="1:12" x14ac:dyDescent="0.25">
      <c r="A50" s="529"/>
      <c r="B50" s="530"/>
      <c r="C50" s="531"/>
      <c r="D50" s="532"/>
      <c r="E50" s="532"/>
      <c r="F50" s="532"/>
      <c r="G50" s="533"/>
      <c r="H50" s="562"/>
      <c r="I50" s="563"/>
      <c r="J50" s="563"/>
      <c r="K50" s="564"/>
      <c r="L50" s="565"/>
    </row>
    <row r="51" spans="1:12" x14ac:dyDescent="0.25">
      <c r="A51" s="523"/>
      <c r="B51" s="524"/>
      <c r="C51" s="525"/>
      <c r="D51" s="526"/>
      <c r="E51" s="526"/>
      <c r="F51" s="526"/>
      <c r="G51" s="527"/>
      <c r="H51" s="558"/>
      <c r="I51" s="559"/>
      <c r="J51" s="559"/>
      <c r="K51" s="560"/>
      <c r="L51" s="561"/>
    </row>
    <row r="52" spans="1:12" x14ac:dyDescent="0.25">
      <c r="A52" s="529"/>
      <c r="B52" s="530"/>
      <c r="C52" s="531"/>
      <c r="D52" s="532"/>
      <c r="E52" s="532"/>
      <c r="F52" s="532"/>
      <c r="G52" s="533"/>
      <c r="H52" s="562"/>
      <c r="I52" s="563"/>
      <c r="J52" s="563"/>
      <c r="K52" s="564"/>
      <c r="L52" s="565"/>
    </row>
    <row r="53" spans="1:12" x14ac:dyDescent="0.25">
      <c r="A53" s="523"/>
      <c r="B53" s="524"/>
      <c r="C53" s="525"/>
      <c r="D53" s="526"/>
      <c r="E53" s="526"/>
      <c r="F53" s="526"/>
      <c r="G53" s="527"/>
      <c r="H53" s="558"/>
      <c r="I53" s="559"/>
      <c r="J53" s="559"/>
      <c r="K53" s="560"/>
      <c r="L53" s="561"/>
    </row>
    <row r="54" spans="1:12" x14ac:dyDescent="0.25">
      <c r="A54" s="529"/>
      <c r="B54" s="530"/>
      <c r="C54" s="531"/>
      <c r="D54" s="532"/>
      <c r="E54" s="532"/>
      <c r="F54" s="532"/>
      <c r="G54" s="533"/>
      <c r="H54" s="562"/>
      <c r="I54" s="563"/>
      <c r="J54" s="563"/>
      <c r="K54" s="564"/>
      <c r="L54" s="565"/>
    </row>
    <row r="55" spans="1:12" x14ac:dyDescent="0.25">
      <c r="A55" s="523"/>
      <c r="B55" s="524"/>
      <c r="C55" s="525"/>
      <c r="D55" s="526"/>
      <c r="E55" s="526"/>
      <c r="F55" s="526"/>
      <c r="G55" s="527"/>
      <c r="H55" s="558"/>
      <c r="I55" s="559"/>
      <c r="J55" s="559"/>
      <c r="K55" s="560"/>
      <c r="L55" s="561"/>
    </row>
    <row r="56" spans="1:12" x14ac:dyDescent="0.25">
      <c r="A56" s="529"/>
      <c r="B56" s="530"/>
      <c r="C56" s="531"/>
      <c r="D56" s="532"/>
      <c r="E56" s="532"/>
      <c r="F56" s="532"/>
      <c r="G56" s="533"/>
      <c r="H56" s="562"/>
      <c r="I56" s="563"/>
      <c r="J56" s="563"/>
      <c r="K56" s="564"/>
      <c r="L56" s="565"/>
    </row>
    <row r="57" spans="1:12" x14ac:dyDescent="0.25">
      <c r="A57" s="523"/>
      <c r="B57" s="524"/>
      <c r="C57" s="525"/>
      <c r="D57" s="526"/>
      <c r="E57" s="526"/>
      <c r="F57" s="526"/>
      <c r="G57" s="527"/>
      <c r="H57" s="558"/>
      <c r="I57" s="559"/>
      <c r="J57" s="559"/>
      <c r="K57" s="560"/>
      <c r="L57" s="561"/>
    </row>
    <row r="58" spans="1:12" x14ac:dyDescent="0.25">
      <c r="A58" s="529"/>
      <c r="B58" s="530"/>
      <c r="C58" s="531"/>
      <c r="D58" s="532"/>
      <c r="E58" s="532"/>
      <c r="F58" s="532"/>
      <c r="G58" s="533"/>
      <c r="H58" s="562"/>
      <c r="I58" s="563"/>
      <c r="J58" s="563"/>
      <c r="K58" s="564"/>
      <c r="L58" s="565"/>
    </row>
    <row r="59" spans="1:12" x14ac:dyDescent="0.25">
      <c r="A59" s="523"/>
      <c r="B59" s="524"/>
      <c r="C59" s="525"/>
      <c r="D59" s="526"/>
      <c r="E59" s="526"/>
      <c r="F59" s="526"/>
      <c r="G59" s="527"/>
      <c r="H59" s="558"/>
      <c r="I59" s="559"/>
      <c r="J59" s="559"/>
      <c r="K59" s="560"/>
      <c r="L59" s="561"/>
    </row>
    <row r="60" spans="1:12" x14ac:dyDescent="0.25">
      <c r="A60" s="529"/>
      <c r="B60" s="530"/>
      <c r="C60" s="531"/>
      <c r="D60" s="532"/>
      <c r="E60" s="532"/>
      <c r="F60" s="532"/>
      <c r="G60" s="533"/>
      <c r="H60" s="562"/>
      <c r="I60" s="567"/>
      <c r="J60" s="563"/>
      <c r="K60" s="560"/>
      <c r="L60" s="565"/>
    </row>
    <row r="61" spans="1:12" x14ac:dyDescent="0.25">
      <c r="A61" s="523"/>
      <c r="B61" s="524"/>
      <c r="C61" s="525"/>
      <c r="D61" s="526"/>
      <c r="E61" s="526"/>
      <c r="F61" s="526"/>
      <c r="G61" s="527"/>
      <c r="H61" s="526"/>
      <c r="I61" s="527"/>
      <c r="J61" s="527"/>
      <c r="K61" s="527"/>
      <c r="L61" s="528"/>
    </row>
    <row r="62" spans="1:12" x14ac:dyDescent="0.25">
      <c r="A62" s="529"/>
      <c r="B62" s="530"/>
      <c r="C62" s="531"/>
      <c r="D62" s="532"/>
      <c r="E62" s="532"/>
      <c r="F62" s="532"/>
      <c r="G62" s="533"/>
      <c r="H62" s="532"/>
      <c r="I62" s="533"/>
      <c r="J62" s="533"/>
      <c r="K62" s="533"/>
      <c r="L62" s="534"/>
    </row>
    <row r="63" spans="1:12" x14ac:dyDescent="0.25">
      <c r="A63" s="523"/>
      <c r="B63" s="524"/>
      <c r="C63" s="525"/>
      <c r="D63" s="526"/>
      <c r="E63" s="526"/>
      <c r="F63" s="526"/>
      <c r="G63" s="527"/>
      <c r="H63" s="526"/>
      <c r="I63" s="527"/>
      <c r="J63" s="527"/>
      <c r="K63" s="527"/>
      <c r="L63" s="528"/>
    </row>
    <row r="65" spans="6:7" x14ac:dyDescent="0.25">
      <c r="G65" s="535">
        <f>SUM(G3:G64)</f>
        <v>0</v>
      </c>
    </row>
    <row r="67" spans="6:7" x14ac:dyDescent="0.25">
      <c r="F67" s="378" t="s">
        <v>506</v>
      </c>
      <c r="G67" s="536">
        <f>+G65-'Detalle 607'!G51</f>
        <v>0</v>
      </c>
    </row>
  </sheetData>
  <mergeCells count="1">
    <mergeCell ref="A2:H2"/>
  </mergeCells>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Hoja14"/>
  <dimension ref="A1:AA58"/>
  <sheetViews>
    <sheetView topLeftCell="A2" workbookViewId="0">
      <selection activeCell="N31" sqref="N31"/>
    </sheetView>
  </sheetViews>
  <sheetFormatPr defaultColWidth="11.5546875" defaultRowHeight="13.2" x14ac:dyDescent="0.25"/>
  <cols>
    <col min="1" max="1" width="7.6640625" customWidth="1"/>
    <col min="2" max="2" width="27.88671875" customWidth="1"/>
    <col min="3" max="3" width="7.5546875" customWidth="1"/>
    <col min="4" max="5" width="8.44140625" customWidth="1"/>
    <col min="6" max="6" width="6.33203125" customWidth="1"/>
    <col min="7" max="7" width="29.109375" customWidth="1"/>
    <col min="9" max="9" width="17" customWidth="1"/>
    <col min="10" max="10" width="19.44140625" customWidth="1"/>
    <col min="14" max="14" width="28.88671875" customWidth="1"/>
    <col min="15" max="15" width="15.109375" bestFit="1" customWidth="1"/>
    <col min="16" max="16" width="10.5546875" bestFit="1" customWidth="1"/>
    <col min="17" max="17" width="11.33203125" bestFit="1" customWidth="1"/>
    <col min="18" max="18" width="9.44140625" customWidth="1"/>
    <col min="21" max="21" width="12.44140625" customWidth="1"/>
    <col min="22" max="22" width="13" customWidth="1"/>
    <col min="24" max="24" width="12.88671875" bestFit="1" customWidth="1"/>
    <col min="25" max="25" width="13.33203125" bestFit="1" customWidth="1"/>
    <col min="26" max="26" width="12.5546875" bestFit="1" customWidth="1"/>
    <col min="27" max="27" width="27.5546875" bestFit="1" customWidth="1"/>
  </cols>
  <sheetData>
    <row r="1" spans="1:27" x14ac:dyDescent="0.25">
      <c r="A1" s="288"/>
      <c r="B1" s="288"/>
      <c r="C1" s="288"/>
      <c r="D1" s="288" t="s">
        <v>0</v>
      </c>
      <c r="E1" s="288"/>
      <c r="F1" s="288"/>
      <c r="G1" s="288"/>
      <c r="H1" s="288"/>
      <c r="I1" s="288"/>
      <c r="J1" s="288"/>
      <c r="K1" s="288"/>
      <c r="L1" s="289"/>
      <c r="M1" s="289"/>
      <c r="N1" s="289"/>
      <c r="O1" s="289"/>
      <c r="P1" s="289"/>
      <c r="Q1" s="289"/>
      <c r="R1" s="289"/>
      <c r="S1" s="289"/>
      <c r="T1" s="289"/>
      <c r="U1" s="289"/>
      <c r="V1" s="289"/>
    </row>
    <row r="2" spans="1:27" ht="30" x14ac:dyDescent="0.25">
      <c r="A2" s="290"/>
      <c r="B2" s="291"/>
      <c r="C2" s="291"/>
      <c r="D2" s="1197" t="s">
        <v>507</v>
      </c>
      <c r="E2" s="1197"/>
      <c r="F2" s="1197"/>
      <c r="G2" s="1197"/>
      <c r="H2" s="1197"/>
      <c r="I2" s="1197"/>
      <c r="J2" s="292"/>
      <c r="K2" s="288"/>
      <c r="L2" s="289"/>
      <c r="M2" s="289"/>
      <c r="N2" s="289"/>
      <c r="O2" s="289"/>
      <c r="P2" s="289"/>
      <c r="Q2" s="289"/>
      <c r="R2" s="1198" t="s">
        <v>508</v>
      </c>
      <c r="S2" s="1198"/>
      <c r="T2" s="1198"/>
      <c r="U2" s="1198"/>
      <c r="V2" s="1198"/>
    </row>
    <row r="3" spans="1:27" ht="30" x14ac:dyDescent="0.25">
      <c r="A3" s="290"/>
      <c r="B3" s="291"/>
      <c r="C3" s="291"/>
      <c r="D3" s="1197"/>
      <c r="E3" s="1197"/>
      <c r="F3" s="1197"/>
      <c r="G3" s="1197"/>
      <c r="H3" s="1197"/>
      <c r="I3" s="1197"/>
      <c r="J3" s="292"/>
      <c r="K3" s="288"/>
      <c r="L3" s="289"/>
      <c r="M3" s="289"/>
      <c r="N3" s="289"/>
      <c r="O3" s="289"/>
      <c r="P3" s="289"/>
      <c r="Q3" s="289"/>
      <c r="R3" s="1198"/>
      <c r="S3" s="1198"/>
      <c r="T3" s="1198"/>
      <c r="U3" s="1198"/>
      <c r="V3" s="1198"/>
    </row>
    <row r="4" spans="1:27" ht="30" x14ac:dyDescent="0.25">
      <c r="A4" s="290"/>
      <c r="B4" s="291"/>
      <c r="C4" s="291"/>
      <c r="D4" s="1199" t="s">
        <v>509</v>
      </c>
      <c r="E4" s="1199"/>
      <c r="F4" s="1199"/>
      <c r="G4" s="1199"/>
      <c r="H4" s="1199"/>
      <c r="I4" s="1199"/>
      <c r="J4" s="1199"/>
      <c r="K4" s="1199"/>
      <c r="L4" s="289"/>
      <c r="M4" s="289"/>
      <c r="N4" s="289"/>
      <c r="O4" s="289"/>
      <c r="P4" s="289"/>
      <c r="Q4" s="289"/>
      <c r="R4" s="1198"/>
      <c r="S4" s="1198"/>
      <c r="T4" s="1198"/>
      <c r="U4" s="1198"/>
      <c r="V4" s="1198"/>
    </row>
    <row r="5" spans="1:27" x14ac:dyDescent="0.25">
      <c r="A5" s="1200" t="s">
        <v>510</v>
      </c>
      <c r="B5" s="1200"/>
      <c r="C5" s="293"/>
      <c r="D5" s="294"/>
      <c r="E5" s="294"/>
      <c r="F5" s="294"/>
      <c r="G5" s="288"/>
      <c r="H5" s="288"/>
      <c r="I5" s="295"/>
      <c r="J5" s="295"/>
      <c r="K5" s="288"/>
      <c r="L5" s="289"/>
      <c r="M5" s="289"/>
      <c r="N5" s="289"/>
      <c r="O5" s="289"/>
      <c r="P5" s="289"/>
      <c r="Q5" s="289"/>
      <c r="R5" s="289"/>
      <c r="S5" s="289"/>
      <c r="T5" s="289"/>
      <c r="U5" s="289"/>
      <c r="V5" s="289"/>
    </row>
    <row r="6" spans="1:27" x14ac:dyDescent="0.25">
      <c r="A6" s="296"/>
      <c r="B6" s="296"/>
      <c r="C6" s="293"/>
      <c r="D6" s="294"/>
      <c r="E6" s="294"/>
      <c r="F6" s="294"/>
      <c r="G6" s="288"/>
      <c r="H6" s="288"/>
      <c r="I6" s="295"/>
      <c r="J6" s="295"/>
      <c r="K6" s="288"/>
      <c r="L6" s="289"/>
      <c r="M6" s="289"/>
      <c r="N6" s="289"/>
      <c r="O6" s="289"/>
      <c r="P6" s="297" t="s">
        <v>511</v>
      </c>
      <c r="Q6" s="1201"/>
      <c r="R6" s="1201"/>
      <c r="S6" s="298"/>
      <c r="T6" s="298"/>
      <c r="U6" s="298"/>
      <c r="V6" s="297" t="s">
        <v>512</v>
      </c>
    </row>
    <row r="7" spans="1:27" ht="13.8" thickBot="1" x14ac:dyDescent="0.3">
      <c r="A7" s="296"/>
      <c r="B7" s="296"/>
      <c r="C7" s="293"/>
      <c r="D7" s="294"/>
      <c r="E7" s="294"/>
      <c r="F7" s="294"/>
      <c r="G7" s="288"/>
      <c r="H7" s="288"/>
      <c r="I7" s="295"/>
      <c r="J7" s="295"/>
      <c r="K7" s="288"/>
      <c r="L7" s="289"/>
      <c r="M7" s="289"/>
      <c r="N7" s="289"/>
      <c r="O7" s="289"/>
      <c r="P7" s="289"/>
      <c r="Q7" s="84"/>
      <c r="R7" s="84"/>
      <c r="S7" s="84"/>
      <c r="T7" s="84"/>
      <c r="U7" s="84"/>
      <c r="V7" s="84"/>
    </row>
    <row r="8" spans="1:27" x14ac:dyDescent="0.25">
      <c r="A8" s="1194" t="s">
        <v>513</v>
      </c>
      <c r="B8" s="1195"/>
      <c r="C8" s="1195"/>
      <c r="D8" s="1195"/>
      <c r="E8" s="1195"/>
      <c r="F8" s="1195"/>
      <c r="G8" s="1195"/>
      <c r="H8" s="1195"/>
      <c r="I8" s="1195"/>
      <c r="J8" s="1195"/>
      <c r="K8" s="1195"/>
      <c r="L8" s="1195"/>
      <c r="M8" s="1195"/>
      <c r="N8" s="1195"/>
      <c r="O8" s="1195"/>
      <c r="P8" s="1195"/>
      <c r="Q8" s="1195"/>
      <c r="R8" s="1195"/>
      <c r="S8" s="1195"/>
      <c r="T8" s="1195"/>
      <c r="U8" s="1195"/>
      <c r="V8" s="1196"/>
    </row>
    <row r="9" spans="1:27" x14ac:dyDescent="0.25">
      <c r="A9" s="1183" t="s">
        <v>514</v>
      </c>
      <c r="B9" s="1184"/>
      <c r="C9" s="1184"/>
      <c r="D9" s="1184"/>
      <c r="E9" s="1184"/>
      <c r="F9" s="1185"/>
      <c r="G9" s="1186"/>
      <c r="H9" s="1186"/>
      <c r="I9" s="1186"/>
      <c r="J9" s="1186"/>
      <c r="K9" s="1186"/>
      <c r="L9" s="1186"/>
      <c r="M9" s="1186"/>
      <c r="N9" s="1186"/>
      <c r="O9" s="1186"/>
      <c r="P9" s="1187" t="s">
        <v>515</v>
      </c>
      <c r="Q9" s="1188"/>
      <c r="R9" s="1186"/>
      <c r="S9" s="1189"/>
      <c r="T9" s="1189"/>
      <c r="U9" s="1189"/>
      <c r="V9" s="1190"/>
    </row>
    <row r="10" spans="1:27" x14ac:dyDescent="0.25">
      <c r="A10" s="1183" t="s">
        <v>516</v>
      </c>
      <c r="B10" s="1184"/>
      <c r="C10" s="1184"/>
      <c r="D10" s="1184"/>
      <c r="E10" s="1184"/>
      <c r="F10" s="1185"/>
      <c r="G10" s="1191"/>
      <c r="H10" s="1191"/>
      <c r="I10" s="1191"/>
      <c r="J10" s="1191"/>
      <c r="K10" s="1191"/>
      <c r="L10" s="1191"/>
      <c r="M10" s="1191"/>
      <c r="N10" s="1191"/>
      <c r="O10" s="1191"/>
      <c r="P10" s="1192" t="s">
        <v>517</v>
      </c>
      <c r="Q10" s="1193"/>
      <c r="R10" s="1186"/>
      <c r="S10" s="1189"/>
      <c r="T10" s="1189"/>
      <c r="U10" s="1189"/>
      <c r="V10" s="1190"/>
    </row>
    <row r="11" spans="1:27" x14ac:dyDescent="0.25">
      <c r="A11" s="299"/>
      <c r="B11" s="300"/>
      <c r="C11" s="300"/>
      <c r="D11" s="300"/>
      <c r="E11" s="300"/>
      <c r="F11" s="300"/>
      <c r="G11" s="289"/>
      <c r="H11" s="289"/>
      <c r="I11" s="289"/>
      <c r="J11" s="289"/>
      <c r="K11" s="289"/>
      <c r="L11" s="289"/>
      <c r="M11" s="289"/>
      <c r="N11" s="289"/>
      <c r="O11" s="289"/>
      <c r="P11" s="301"/>
      <c r="Q11" s="302"/>
      <c r="R11" s="303"/>
      <c r="S11" s="303"/>
      <c r="T11" s="303"/>
      <c r="U11" s="303"/>
      <c r="V11" s="304"/>
    </row>
    <row r="12" spans="1:27" x14ac:dyDescent="0.25">
      <c r="A12" s="1167" t="s">
        <v>518</v>
      </c>
      <c r="B12" s="1168"/>
      <c r="C12" s="1168"/>
      <c r="D12" s="1168"/>
      <c r="E12" s="1168"/>
      <c r="F12" s="1168"/>
      <c r="G12" s="1168"/>
      <c r="H12" s="1168"/>
      <c r="I12" s="1168"/>
      <c r="J12" s="1168"/>
      <c r="K12" s="1168"/>
      <c r="L12" s="1168"/>
      <c r="M12" s="1168"/>
      <c r="N12" s="1168"/>
      <c r="O12" s="1168"/>
      <c r="P12" s="1168"/>
      <c r="Q12" s="1168"/>
      <c r="R12" s="1168"/>
      <c r="S12" s="1168"/>
      <c r="T12" s="1168"/>
      <c r="U12" s="1168"/>
      <c r="V12" s="1169"/>
    </row>
    <row r="13" spans="1:27" ht="12.9" customHeight="1" x14ac:dyDescent="0.25">
      <c r="A13" s="1170" t="s">
        <v>519</v>
      </c>
      <c r="B13" s="1166"/>
      <c r="C13" s="1171" t="s">
        <v>520</v>
      </c>
      <c r="D13" s="1171" t="s">
        <v>521</v>
      </c>
      <c r="E13" s="1173"/>
      <c r="F13" s="1174"/>
      <c r="G13" s="1171" t="s">
        <v>522</v>
      </c>
      <c r="H13" s="1174"/>
      <c r="I13" s="1165" t="s">
        <v>523</v>
      </c>
      <c r="J13" s="1165" t="s">
        <v>524</v>
      </c>
      <c r="K13" s="1165" t="s">
        <v>525</v>
      </c>
      <c r="L13" s="1177" t="s">
        <v>526</v>
      </c>
      <c r="M13" s="1179" t="s">
        <v>527</v>
      </c>
      <c r="N13" s="380"/>
      <c r="O13" s="1165" t="s">
        <v>528</v>
      </c>
      <c r="P13" s="1165" t="s">
        <v>529</v>
      </c>
      <c r="Q13" s="1165"/>
      <c r="R13" s="1165" t="s">
        <v>530</v>
      </c>
      <c r="S13" s="1165" t="s">
        <v>531</v>
      </c>
      <c r="T13" s="1165" t="s">
        <v>532</v>
      </c>
      <c r="U13" s="1165" t="s">
        <v>533</v>
      </c>
      <c r="V13" s="1181" t="s">
        <v>534</v>
      </c>
    </row>
    <row r="14" spans="1:27" ht="44.4" customHeight="1" x14ac:dyDescent="0.25">
      <c r="A14" s="305" t="s">
        <v>535</v>
      </c>
      <c r="B14" s="306" t="s">
        <v>536</v>
      </c>
      <c r="C14" s="1172"/>
      <c r="D14" s="1172"/>
      <c r="E14" s="1175"/>
      <c r="F14" s="1176"/>
      <c r="G14" s="1172"/>
      <c r="H14" s="1176"/>
      <c r="I14" s="1166"/>
      <c r="J14" s="1166"/>
      <c r="K14" s="1166"/>
      <c r="L14" s="1178"/>
      <c r="M14" s="1180"/>
      <c r="N14" s="381" t="s">
        <v>537</v>
      </c>
      <c r="O14" s="1166"/>
      <c r="P14" s="1165"/>
      <c r="Q14" s="1165"/>
      <c r="R14" s="1166"/>
      <c r="S14" s="1166"/>
      <c r="T14" s="1166"/>
      <c r="U14" s="1166"/>
      <c r="V14" s="1182"/>
      <c r="X14" s="615" t="s">
        <v>538</v>
      </c>
      <c r="Y14" s="307" t="s">
        <v>539</v>
      </c>
      <c r="Z14" s="307" t="s">
        <v>159</v>
      </c>
      <c r="AA14" s="308" t="s">
        <v>160</v>
      </c>
    </row>
    <row r="15" spans="1:27" x14ac:dyDescent="0.25">
      <c r="A15" s="309"/>
      <c r="B15" s="310"/>
      <c r="C15" s="311"/>
      <c r="D15" s="1151"/>
      <c r="E15" s="1152"/>
      <c r="F15" s="1153"/>
      <c r="G15" s="1154"/>
      <c r="H15" s="1155"/>
      <c r="I15" s="312"/>
      <c r="J15" s="312"/>
      <c r="K15" s="313"/>
      <c r="L15" s="314">
        <v>15</v>
      </c>
      <c r="M15" s="315"/>
      <c r="N15" s="315" t="str">
        <f t="shared" ref="N15:N20" si="0">+_xlfn.XLOOKUP($L15,$A$42:$A$58,$B$42:$B$58, "👎")</f>
        <v>OTRAS RENTAS</v>
      </c>
      <c r="O15" s="315"/>
      <c r="P15" s="1156">
        <f>+O15</f>
        <v>0</v>
      </c>
      <c r="Q15" s="1157"/>
      <c r="R15" s="398">
        <f>+SUMIF(A42:A58,L15,E42:E58)</f>
        <v>0.1</v>
      </c>
      <c r="S15" s="316">
        <f>+P15*18%</f>
        <v>0</v>
      </c>
      <c r="T15" s="316">
        <f>+P15*R15</f>
        <v>0</v>
      </c>
      <c r="U15" s="317"/>
      <c r="V15" s="318">
        <f>+P15*R15</f>
        <v>0</v>
      </c>
      <c r="X15" s="319">
        <f>O15</f>
        <v>0</v>
      </c>
      <c r="Y15" s="320">
        <f t="shared" ref="Y15:Y36" si="1">P15</f>
        <v>0</v>
      </c>
      <c r="Z15" s="320">
        <f t="shared" ref="Z15:Z37" si="2">X15-Y15</f>
        <v>0</v>
      </c>
      <c r="AA15" s="321"/>
    </row>
    <row r="16" spans="1:27" x14ac:dyDescent="0.25">
      <c r="A16" s="309"/>
      <c r="B16" s="310"/>
      <c r="C16" s="311"/>
      <c r="D16" s="1151"/>
      <c r="E16" s="1152"/>
      <c r="F16" s="1153"/>
      <c r="G16" s="1154"/>
      <c r="H16" s="1155"/>
      <c r="I16" s="312"/>
      <c r="J16" s="312"/>
      <c r="K16" s="313"/>
      <c r="L16" s="314">
        <v>10</v>
      </c>
      <c r="M16" s="315"/>
      <c r="N16" s="315" t="str">
        <f t="shared" si="0"/>
        <v>REMESAS</v>
      </c>
      <c r="O16" s="315"/>
      <c r="P16" s="1156">
        <f>+O16</f>
        <v>0</v>
      </c>
      <c r="Q16" s="1157"/>
      <c r="R16" s="398">
        <f>+SUMIF(A43:A59,L16,E43:E59)</f>
        <v>0.27</v>
      </c>
      <c r="S16" s="316"/>
      <c r="T16" s="316">
        <f t="shared" ref="T16:T36" si="3">+P16*R16</f>
        <v>0</v>
      </c>
      <c r="U16" s="317"/>
      <c r="V16" s="318">
        <f>+P16*R16</f>
        <v>0</v>
      </c>
      <c r="X16" s="319">
        <f t="shared" ref="X16:X20" si="4">O16</f>
        <v>0</v>
      </c>
      <c r="Y16" s="320">
        <f t="shared" si="1"/>
        <v>0</v>
      </c>
      <c r="Z16" s="320">
        <f t="shared" si="2"/>
        <v>0</v>
      </c>
      <c r="AA16" s="321"/>
    </row>
    <row r="17" spans="1:27" x14ac:dyDescent="0.25">
      <c r="A17" s="309"/>
      <c r="B17" s="310"/>
      <c r="C17" s="311"/>
      <c r="D17" s="1151"/>
      <c r="E17" s="1152"/>
      <c r="F17" s="1153"/>
      <c r="G17" s="1154"/>
      <c r="H17" s="1155"/>
      <c r="I17" s="312"/>
      <c r="J17" s="312"/>
      <c r="K17" s="313"/>
      <c r="L17" s="314">
        <v>10</v>
      </c>
      <c r="M17" s="315"/>
      <c r="N17" s="315" t="str">
        <f t="shared" si="0"/>
        <v>REMESAS</v>
      </c>
      <c r="O17" s="316"/>
      <c r="P17" s="1156">
        <f t="shared" ref="P17:P19" si="5">+O17</f>
        <v>0</v>
      </c>
      <c r="Q17" s="1157"/>
      <c r="R17" s="398">
        <f>+SUMIF(A44:A60,L17,E44:E60)</f>
        <v>0.27</v>
      </c>
      <c r="S17" s="316"/>
      <c r="T17" s="316">
        <f t="shared" si="3"/>
        <v>0</v>
      </c>
      <c r="U17" s="317"/>
      <c r="V17" s="318">
        <f t="shared" ref="V17:V36" si="6">+P17*R17</f>
        <v>0</v>
      </c>
      <c r="X17" s="319">
        <f t="shared" si="4"/>
        <v>0</v>
      </c>
      <c r="Y17" s="320">
        <f t="shared" si="1"/>
        <v>0</v>
      </c>
      <c r="Z17" s="320"/>
      <c r="AA17" s="321"/>
    </row>
    <row r="18" spans="1:27" x14ac:dyDescent="0.25">
      <c r="A18" s="309"/>
      <c r="B18" s="310"/>
      <c r="C18" s="311"/>
      <c r="D18" s="1151"/>
      <c r="E18" s="1152"/>
      <c r="F18" s="1153"/>
      <c r="G18" s="1154"/>
      <c r="H18" s="1155"/>
      <c r="I18" s="312"/>
      <c r="J18" s="312"/>
      <c r="K18" s="313"/>
      <c r="L18" s="314">
        <v>16</v>
      </c>
      <c r="M18" s="315"/>
      <c r="N18" s="315" t="str">
        <f t="shared" si="0"/>
        <v>OTRAS RENTENCIONES</v>
      </c>
      <c r="O18" s="316"/>
      <c r="P18" s="1156">
        <f t="shared" si="5"/>
        <v>0</v>
      </c>
      <c r="Q18" s="1157"/>
      <c r="R18" s="398">
        <f>+SUMIF(A45:A61,L18,E45:E61)</f>
        <v>0.02</v>
      </c>
      <c r="S18" s="316">
        <f t="shared" ref="S18:S27" si="7">O18*0.18</f>
        <v>0</v>
      </c>
      <c r="T18" s="316">
        <f t="shared" si="3"/>
        <v>0</v>
      </c>
      <c r="U18" s="317"/>
      <c r="V18" s="318">
        <f t="shared" si="6"/>
        <v>0</v>
      </c>
      <c r="X18" s="319">
        <f t="shared" si="4"/>
        <v>0</v>
      </c>
      <c r="Y18" s="320">
        <f t="shared" si="1"/>
        <v>0</v>
      </c>
      <c r="Z18" s="320">
        <f t="shared" si="2"/>
        <v>0</v>
      </c>
      <c r="AA18" s="321"/>
    </row>
    <row r="19" spans="1:27" x14ac:dyDescent="0.25">
      <c r="A19" s="309"/>
      <c r="B19" s="310"/>
      <c r="C19" s="311"/>
      <c r="D19" s="1151"/>
      <c r="E19" s="1152"/>
      <c r="F19" s="1153"/>
      <c r="G19" s="1154"/>
      <c r="H19" s="1155"/>
      <c r="I19" s="312"/>
      <c r="J19" s="312"/>
      <c r="K19" s="313"/>
      <c r="L19" s="314">
        <v>16</v>
      </c>
      <c r="M19" s="315"/>
      <c r="N19" s="315" t="str">
        <f t="shared" si="0"/>
        <v>OTRAS RENTENCIONES</v>
      </c>
      <c r="O19" s="316"/>
      <c r="P19" s="1156">
        <f t="shared" si="5"/>
        <v>0</v>
      </c>
      <c r="Q19" s="1157"/>
      <c r="R19" s="398">
        <f>+SUMIF(A46:A62,L19,E46:E62)</f>
        <v>0.02</v>
      </c>
      <c r="S19" s="316">
        <f t="shared" si="7"/>
        <v>0</v>
      </c>
      <c r="T19" s="316">
        <f t="shared" si="3"/>
        <v>0</v>
      </c>
      <c r="U19" s="317"/>
      <c r="V19" s="318">
        <f t="shared" si="6"/>
        <v>0</v>
      </c>
      <c r="X19" s="319">
        <f t="shared" si="4"/>
        <v>0</v>
      </c>
      <c r="Y19" s="320">
        <f t="shared" si="1"/>
        <v>0</v>
      </c>
      <c r="Z19" s="320">
        <f t="shared" si="2"/>
        <v>0</v>
      </c>
      <c r="AA19" s="321"/>
    </row>
    <row r="20" spans="1:27" x14ac:dyDescent="0.25">
      <c r="A20" s="309"/>
      <c r="B20" s="310"/>
      <c r="C20" s="311"/>
      <c r="D20" s="1151"/>
      <c r="E20" s="1152"/>
      <c r="F20" s="1153"/>
      <c r="G20" s="1154"/>
      <c r="H20" s="1155"/>
      <c r="I20" s="312"/>
      <c r="J20" s="312"/>
      <c r="K20" s="313"/>
      <c r="L20" s="314">
        <v>16</v>
      </c>
      <c r="M20" s="315"/>
      <c r="N20" s="315" t="str">
        <f t="shared" si="0"/>
        <v>OTRAS RENTENCIONES</v>
      </c>
      <c r="O20" s="316"/>
      <c r="P20" s="1156">
        <f>+O20</f>
        <v>0</v>
      </c>
      <c r="Q20" s="1157"/>
      <c r="R20" s="398">
        <f>+SUMIF(A48:A64,L20,E48:E64)</f>
        <v>0.02</v>
      </c>
      <c r="S20" s="316">
        <f t="shared" si="7"/>
        <v>0</v>
      </c>
      <c r="T20" s="316">
        <f t="shared" si="3"/>
        <v>0</v>
      </c>
      <c r="U20" s="317"/>
      <c r="V20" s="318">
        <f t="shared" si="6"/>
        <v>0</v>
      </c>
      <c r="X20" s="319">
        <f t="shared" si="4"/>
        <v>0</v>
      </c>
      <c r="Y20" s="320">
        <f t="shared" si="1"/>
        <v>0</v>
      </c>
      <c r="Z20" s="320">
        <f t="shared" si="2"/>
        <v>0</v>
      </c>
      <c r="AA20" s="321"/>
    </row>
    <row r="21" spans="1:27" x14ac:dyDescent="0.25">
      <c r="A21" s="309"/>
      <c r="B21" s="310"/>
      <c r="C21" s="311"/>
      <c r="D21" s="1151"/>
      <c r="E21" s="1152"/>
      <c r="F21" s="1153"/>
      <c r="G21" s="1154"/>
      <c r="H21" s="1155"/>
      <c r="I21" s="312"/>
      <c r="J21" s="312"/>
      <c r="K21" s="313"/>
      <c r="L21" s="314">
        <v>16</v>
      </c>
      <c r="M21" s="315"/>
      <c r="N21" s="315" t="str">
        <f t="shared" ref="N21:N36" si="8">+_xlfn.XLOOKUP($L21,$A$42:$A$58,$B$42:$B$58, "👎")</f>
        <v>OTRAS RENTENCIONES</v>
      </c>
      <c r="O21" s="316"/>
      <c r="P21" s="1164">
        <f>+O21</f>
        <v>0</v>
      </c>
      <c r="Q21" s="1164"/>
      <c r="R21" s="398">
        <f t="shared" ref="R21:R36" si="9">+SUMIF(A49:A65,L21,E49:E65)</f>
        <v>0.02</v>
      </c>
      <c r="S21" s="316">
        <f t="shared" si="7"/>
        <v>0</v>
      </c>
      <c r="T21" s="316">
        <f t="shared" si="3"/>
        <v>0</v>
      </c>
      <c r="U21" s="317"/>
      <c r="V21" s="318">
        <f t="shared" si="6"/>
        <v>0</v>
      </c>
      <c r="X21" s="319">
        <f t="shared" ref="X21:X36" si="10">O21</f>
        <v>0</v>
      </c>
      <c r="Y21" s="320">
        <f t="shared" si="1"/>
        <v>0</v>
      </c>
      <c r="Z21" s="320">
        <f t="shared" si="2"/>
        <v>0</v>
      </c>
      <c r="AA21" s="321"/>
    </row>
    <row r="22" spans="1:27" x14ac:dyDescent="0.25">
      <c r="A22" s="309"/>
      <c r="B22" s="310"/>
      <c r="C22" s="311"/>
      <c r="D22" s="1151"/>
      <c r="E22" s="1152"/>
      <c r="F22" s="1153"/>
      <c r="G22" s="1154"/>
      <c r="H22" s="1155"/>
      <c r="I22" s="312"/>
      <c r="J22" s="312"/>
      <c r="K22" s="313"/>
      <c r="L22" s="314">
        <v>16</v>
      </c>
      <c r="M22" s="315"/>
      <c r="N22" s="315" t="str">
        <f t="shared" si="8"/>
        <v>OTRAS RENTENCIONES</v>
      </c>
      <c r="O22" s="316"/>
      <c r="P22" s="1164">
        <f t="shared" ref="P22:P25" si="11">O22*100%</f>
        <v>0</v>
      </c>
      <c r="Q22" s="1164"/>
      <c r="R22" s="398">
        <f t="shared" si="9"/>
        <v>0.02</v>
      </c>
      <c r="S22" s="316">
        <f t="shared" si="7"/>
        <v>0</v>
      </c>
      <c r="T22" s="316">
        <f t="shared" si="3"/>
        <v>0</v>
      </c>
      <c r="U22" s="317"/>
      <c r="V22" s="318">
        <f t="shared" si="6"/>
        <v>0</v>
      </c>
      <c r="X22" s="319">
        <f t="shared" si="10"/>
        <v>0</v>
      </c>
      <c r="Y22" s="320">
        <f t="shared" si="1"/>
        <v>0</v>
      </c>
      <c r="Z22" s="320">
        <f t="shared" si="2"/>
        <v>0</v>
      </c>
      <c r="AA22" s="321"/>
    </row>
    <row r="23" spans="1:27" x14ac:dyDescent="0.25">
      <c r="A23" s="309"/>
      <c r="B23" s="310"/>
      <c r="C23" s="311"/>
      <c r="D23" s="1151"/>
      <c r="E23" s="1152"/>
      <c r="F23" s="1153"/>
      <c r="G23" s="1154"/>
      <c r="H23" s="1155"/>
      <c r="I23" s="312"/>
      <c r="J23" s="312"/>
      <c r="K23" s="313"/>
      <c r="L23" s="314">
        <v>16</v>
      </c>
      <c r="M23" s="315"/>
      <c r="N23" s="315" t="str">
        <f t="shared" si="8"/>
        <v>OTRAS RENTENCIONES</v>
      </c>
      <c r="O23" s="316"/>
      <c r="P23" s="1164">
        <f t="shared" ref="P23" si="12">O23*100%</f>
        <v>0</v>
      </c>
      <c r="Q23" s="1164"/>
      <c r="R23" s="398">
        <f t="shared" si="9"/>
        <v>0.02</v>
      </c>
      <c r="S23" s="316">
        <f t="shared" si="7"/>
        <v>0</v>
      </c>
      <c r="T23" s="316">
        <f t="shared" si="3"/>
        <v>0</v>
      </c>
      <c r="U23" s="317"/>
      <c r="V23" s="318">
        <f t="shared" si="6"/>
        <v>0</v>
      </c>
      <c r="X23" s="319">
        <f t="shared" si="10"/>
        <v>0</v>
      </c>
      <c r="Y23" s="320">
        <f t="shared" si="1"/>
        <v>0</v>
      </c>
      <c r="Z23" s="320">
        <f t="shared" si="2"/>
        <v>0</v>
      </c>
      <c r="AA23" s="321"/>
    </row>
    <row r="24" spans="1:27" x14ac:dyDescent="0.25">
      <c r="A24" s="309"/>
      <c r="B24" s="310"/>
      <c r="C24" s="311"/>
      <c r="D24" s="1151"/>
      <c r="E24" s="1152"/>
      <c r="F24" s="1153"/>
      <c r="G24" s="1154"/>
      <c r="H24" s="1155"/>
      <c r="I24" s="312"/>
      <c r="J24" s="312"/>
      <c r="K24" s="313"/>
      <c r="L24" s="314">
        <v>16</v>
      </c>
      <c r="M24" s="315"/>
      <c r="N24" s="315" t="str">
        <f t="shared" si="8"/>
        <v>OTRAS RENTENCIONES</v>
      </c>
      <c r="O24" s="316"/>
      <c r="P24" s="1164">
        <f t="shared" si="11"/>
        <v>0</v>
      </c>
      <c r="Q24" s="1164"/>
      <c r="R24" s="398">
        <f t="shared" si="9"/>
        <v>0.02</v>
      </c>
      <c r="S24" s="316">
        <f t="shared" si="7"/>
        <v>0</v>
      </c>
      <c r="T24" s="316">
        <f t="shared" si="3"/>
        <v>0</v>
      </c>
      <c r="U24" s="317"/>
      <c r="V24" s="318">
        <f t="shared" si="6"/>
        <v>0</v>
      </c>
      <c r="X24" s="319">
        <f t="shared" si="10"/>
        <v>0</v>
      </c>
      <c r="Y24" s="320">
        <f t="shared" si="1"/>
        <v>0</v>
      </c>
      <c r="Z24" s="320">
        <f t="shared" si="2"/>
        <v>0</v>
      </c>
      <c r="AA24" s="321"/>
    </row>
    <row r="25" spans="1:27" x14ac:dyDescent="0.25">
      <c r="A25" s="309"/>
      <c r="B25" s="310"/>
      <c r="C25" s="311"/>
      <c r="D25" s="1151"/>
      <c r="E25" s="1152"/>
      <c r="F25" s="1153"/>
      <c r="G25" s="1154"/>
      <c r="H25" s="1155"/>
      <c r="I25" s="312"/>
      <c r="J25" s="312"/>
      <c r="K25" s="313"/>
      <c r="L25" s="314">
        <v>16</v>
      </c>
      <c r="M25" s="315"/>
      <c r="N25" s="315" t="str">
        <f t="shared" si="8"/>
        <v>OTRAS RENTENCIONES</v>
      </c>
      <c r="O25" s="316"/>
      <c r="P25" s="1164">
        <f t="shared" si="11"/>
        <v>0</v>
      </c>
      <c r="Q25" s="1164"/>
      <c r="R25" s="398">
        <f t="shared" si="9"/>
        <v>0.02</v>
      </c>
      <c r="S25" s="316">
        <f t="shared" si="7"/>
        <v>0</v>
      </c>
      <c r="T25" s="316">
        <f t="shared" si="3"/>
        <v>0</v>
      </c>
      <c r="U25" s="317"/>
      <c r="V25" s="318">
        <f t="shared" si="6"/>
        <v>0</v>
      </c>
      <c r="X25" s="319">
        <f t="shared" si="10"/>
        <v>0</v>
      </c>
      <c r="Y25" s="320">
        <f t="shared" si="1"/>
        <v>0</v>
      </c>
      <c r="Z25" s="320">
        <f t="shared" si="2"/>
        <v>0</v>
      </c>
      <c r="AA25" s="321"/>
    </row>
    <row r="26" spans="1:27" x14ac:dyDescent="0.25">
      <c r="A26" s="309"/>
      <c r="B26" s="310"/>
      <c r="C26" s="311"/>
      <c r="D26" s="1151"/>
      <c r="E26" s="1152"/>
      <c r="F26" s="1153"/>
      <c r="G26" s="1154"/>
      <c r="H26" s="1155"/>
      <c r="I26" s="312"/>
      <c r="J26" s="406"/>
      <c r="K26" s="313"/>
      <c r="L26" s="314">
        <v>16</v>
      </c>
      <c r="M26" s="315"/>
      <c r="N26" s="315" t="str">
        <f t="shared" si="8"/>
        <v>OTRAS RENTENCIONES</v>
      </c>
      <c r="O26" s="316"/>
      <c r="P26" s="1164">
        <f t="shared" ref="P26:P28" si="13">O26*100%</f>
        <v>0</v>
      </c>
      <c r="Q26" s="1164"/>
      <c r="R26" s="398">
        <f t="shared" si="9"/>
        <v>0.02</v>
      </c>
      <c r="S26" s="316">
        <f t="shared" si="7"/>
        <v>0</v>
      </c>
      <c r="T26" s="316">
        <f t="shared" si="3"/>
        <v>0</v>
      </c>
      <c r="U26" s="317"/>
      <c r="V26" s="318">
        <f t="shared" si="6"/>
        <v>0</v>
      </c>
      <c r="X26" s="319">
        <f t="shared" si="10"/>
        <v>0</v>
      </c>
      <c r="Y26" s="320">
        <f t="shared" si="1"/>
        <v>0</v>
      </c>
      <c r="Z26" s="320">
        <f t="shared" si="2"/>
        <v>0</v>
      </c>
      <c r="AA26" s="321"/>
    </row>
    <row r="27" spans="1:27" x14ac:dyDescent="0.25">
      <c r="A27" s="309"/>
      <c r="B27" s="310"/>
      <c r="C27" s="311"/>
      <c r="D27" s="1151"/>
      <c r="E27" s="1152"/>
      <c r="F27" s="1153"/>
      <c r="G27" s="1154"/>
      <c r="H27" s="1155"/>
      <c r="I27" s="312"/>
      <c r="J27" s="312"/>
      <c r="K27" s="313"/>
      <c r="L27" s="314">
        <v>15</v>
      </c>
      <c r="M27" s="315"/>
      <c r="N27" s="315" t="str">
        <f t="shared" si="8"/>
        <v>OTRAS RENTAS</v>
      </c>
      <c r="O27" s="316"/>
      <c r="P27" s="1164">
        <f t="shared" si="13"/>
        <v>0</v>
      </c>
      <c r="Q27" s="1164"/>
      <c r="R27" s="398">
        <f t="shared" si="9"/>
        <v>0.1</v>
      </c>
      <c r="S27" s="316">
        <f t="shared" si="7"/>
        <v>0</v>
      </c>
      <c r="T27" s="316">
        <f t="shared" si="3"/>
        <v>0</v>
      </c>
      <c r="U27" s="317"/>
      <c r="V27" s="318">
        <f t="shared" si="6"/>
        <v>0</v>
      </c>
      <c r="X27" s="319">
        <f t="shared" si="10"/>
        <v>0</v>
      </c>
      <c r="Y27" s="320">
        <f t="shared" si="1"/>
        <v>0</v>
      </c>
      <c r="Z27" s="320">
        <f t="shared" si="2"/>
        <v>0</v>
      </c>
      <c r="AA27" s="321"/>
    </row>
    <row r="28" spans="1:27" x14ac:dyDescent="0.25">
      <c r="A28" s="309"/>
      <c r="B28" s="310"/>
      <c r="C28" s="311"/>
      <c r="D28" s="1151"/>
      <c r="E28" s="1152"/>
      <c r="F28" s="1153"/>
      <c r="G28" s="1154"/>
      <c r="H28" s="1155"/>
      <c r="I28" s="312"/>
      <c r="J28" s="312"/>
      <c r="K28" s="313"/>
      <c r="L28" s="314">
        <v>15</v>
      </c>
      <c r="M28" s="315"/>
      <c r="N28" s="315" t="str">
        <f t="shared" si="8"/>
        <v>OTRAS RENTAS</v>
      </c>
      <c r="O28" s="316"/>
      <c r="P28" s="1164">
        <f t="shared" si="13"/>
        <v>0</v>
      </c>
      <c r="Q28" s="1164"/>
      <c r="R28" s="398">
        <v>0.1</v>
      </c>
      <c r="S28" s="316">
        <f t="shared" ref="S28:S36" si="14">O28*0.18</f>
        <v>0</v>
      </c>
      <c r="T28" s="316">
        <f t="shared" si="3"/>
        <v>0</v>
      </c>
      <c r="U28" s="317"/>
      <c r="V28" s="318">
        <f t="shared" si="6"/>
        <v>0</v>
      </c>
      <c r="X28" s="319">
        <f t="shared" si="10"/>
        <v>0</v>
      </c>
      <c r="Y28" s="320">
        <f t="shared" si="1"/>
        <v>0</v>
      </c>
      <c r="Z28" s="320">
        <f t="shared" si="2"/>
        <v>0</v>
      </c>
      <c r="AA28" s="321"/>
    </row>
    <row r="29" spans="1:27" x14ac:dyDescent="0.25">
      <c r="A29" s="309"/>
      <c r="B29" s="310"/>
      <c r="C29" s="311"/>
      <c r="D29" s="1151"/>
      <c r="E29" s="1152"/>
      <c r="F29" s="1153"/>
      <c r="G29" s="1154"/>
      <c r="H29" s="1155"/>
      <c r="I29" s="312"/>
      <c r="J29" s="312"/>
      <c r="K29" s="313"/>
      <c r="L29" s="314">
        <v>15</v>
      </c>
      <c r="M29" s="315"/>
      <c r="N29" s="315" t="str">
        <f t="shared" si="8"/>
        <v>OTRAS RENTAS</v>
      </c>
      <c r="O29" s="316"/>
      <c r="P29" s="1164">
        <f t="shared" ref="P29:P30" si="15">O29*100%</f>
        <v>0</v>
      </c>
      <c r="Q29" s="1164"/>
      <c r="R29" s="398">
        <v>0.1</v>
      </c>
      <c r="S29" s="316">
        <f t="shared" si="14"/>
        <v>0</v>
      </c>
      <c r="T29" s="316">
        <f t="shared" si="3"/>
        <v>0</v>
      </c>
      <c r="U29" s="317"/>
      <c r="V29" s="318">
        <f t="shared" si="6"/>
        <v>0</v>
      </c>
      <c r="X29" s="319">
        <f t="shared" si="10"/>
        <v>0</v>
      </c>
      <c r="Y29" s="320">
        <f t="shared" si="1"/>
        <v>0</v>
      </c>
      <c r="Z29" s="320">
        <f t="shared" si="2"/>
        <v>0</v>
      </c>
      <c r="AA29" s="321"/>
    </row>
    <row r="30" spans="1:27" x14ac:dyDescent="0.25">
      <c r="A30" s="309"/>
      <c r="B30" s="310"/>
      <c r="C30" s="311"/>
      <c r="D30" s="1151"/>
      <c r="E30" s="1152"/>
      <c r="F30" s="1153"/>
      <c r="G30" s="1154"/>
      <c r="H30" s="1155"/>
      <c r="I30" s="312"/>
      <c r="J30" s="312"/>
      <c r="K30" s="313"/>
      <c r="L30" s="314">
        <v>15</v>
      </c>
      <c r="M30" s="315"/>
      <c r="N30" s="315" t="str">
        <f t="shared" si="8"/>
        <v>OTRAS RENTAS</v>
      </c>
      <c r="O30" s="316"/>
      <c r="P30" s="1164">
        <f t="shared" si="15"/>
        <v>0</v>
      </c>
      <c r="Q30" s="1164"/>
      <c r="R30" s="398">
        <v>0.1</v>
      </c>
      <c r="S30" s="316">
        <f t="shared" si="14"/>
        <v>0</v>
      </c>
      <c r="T30" s="316">
        <f t="shared" si="3"/>
        <v>0</v>
      </c>
      <c r="U30" s="317"/>
      <c r="V30" s="318">
        <f t="shared" si="6"/>
        <v>0</v>
      </c>
      <c r="X30" s="319">
        <f t="shared" si="10"/>
        <v>0</v>
      </c>
      <c r="Y30" s="320">
        <f t="shared" si="1"/>
        <v>0</v>
      </c>
      <c r="Z30" s="320">
        <f t="shared" si="2"/>
        <v>0</v>
      </c>
      <c r="AA30" s="321"/>
    </row>
    <row r="31" spans="1:27" x14ac:dyDescent="0.25">
      <c r="A31" s="309"/>
      <c r="B31" s="310"/>
      <c r="C31" s="311"/>
      <c r="D31" s="1151"/>
      <c r="E31" s="1152"/>
      <c r="F31" s="1153"/>
      <c r="G31" s="1154"/>
      <c r="H31" s="1155"/>
      <c r="I31" s="312"/>
      <c r="J31" s="312"/>
      <c r="K31" s="313"/>
      <c r="L31" s="314"/>
      <c r="M31" s="315"/>
      <c r="N31" s="315" t="str">
        <f t="shared" si="8"/>
        <v>👎</v>
      </c>
      <c r="O31" s="316"/>
      <c r="P31" s="1156"/>
      <c r="Q31" s="1157"/>
      <c r="R31" s="398">
        <f t="shared" si="9"/>
        <v>0</v>
      </c>
      <c r="S31" s="316">
        <f t="shared" si="14"/>
        <v>0</v>
      </c>
      <c r="T31" s="316">
        <f t="shared" si="3"/>
        <v>0</v>
      </c>
      <c r="U31" s="317"/>
      <c r="V31" s="318">
        <f t="shared" si="6"/>
        <v>0</v>
      </c>
      <c r="X31" s="319">
        <f t="shared" si="10"/>
        <v>0</v>
      </c>
      <c r="Y31" s="320">
        <f t="shared" si="1"/>
        <v>0</v>
      </c>
      <c r="Z31" s="320">
        <f t="shared" si="2"/>
        <v>0</v>
      </c>
      <c r="AA31" s="321"/>
    </row>
    <row r="32" spans="1:27" x14ac:dyDescent="0.25">
      <c r="A32" s="309"/>
      <c r="B32" s="310"/>
      <c r="C32" s="311"/>
      <c r="D32" s="1151"/>
      <c r="E32" s="1152"/>
      <c r="F32" s="1153"/>
      <c r="G32" s="1154"/>
      <c r="H32" s="1155"/>
      <c r="I32" s="312"/>
      <c r="J32" s="312"/>
      <c r="K32" s="313"/>
      <c r="L32" s="314"/>
      <c r="M32" s="315"/>
      <c r="N32" s="315" t="str">
        <f t="shared" si="8"/>
        <v>👎</v>
      </c>
      <c r="O32" s="316"/>
      <c r="P32" s="1156"/>
      <c r="Q32" s="1157"/>
      <c r="R32" s="398">
        <f t="shared" si="9"/>
        <v>0</v>
      </c>
      <c r="S32" s="316">
        <f t="shared" si="14"/>
        <v>0</v>
      </c>
      <c r="T32" s="316">
        <f t="shared" si="3"/>
        <v>0</v>
      </c>
      <c r="U32" s="317"/>
      <c r="V32" s="318">
        <f t="shared" si="6"/>
        <v>0</v>
      </c>
      <c r="X32" s="319">
        <f t="shared" si="10"/>
        <v>0</v>
      </c>
      <c r="Y32" s="320">
        <f t="shared" si="1"/>
        <v>0</v>
      </c>
      <c r="Z32" s="320">
        <f t="shared" si="2"/>
        <v>0</v>
      </c>
      <c r="AA32" s="321"/>
    </row>
    <row r="33" spans="1:27" x14ac:dyDescent="0.25">
      <c r="A33" s="309"/>
      <c r="B33" s="310"/>
      <c r="C33" s="311"/>
      <c r="D33" s="1151"/>
      <c r="E33" s="1152"/>
      <c r="F33" s="1153"/>
      <c r="G33" s="1154"/>
      <c r="H33" s="1155"/>
      <c r="I33" s="312"/>
      <c r="J33" s="312"/>
      <c r="K33" s="313"/>
      <c r="L33" s="314"/>
      <c r="M33" s="315"/>
      <c r="N33" s="315" t="str">
        <f t="shared" si="8"/>
        <v>👎</v>
      </c>
      <c r="O33" s="316"/>
      <c r="P33" s="1156"/>
      <c r="Q33" s="1157"/>
      <c r="R33" s="398">
        <f t="shared" si="9"/>
        <v>0</v>
      </c>
      <c r="S33" s="316">
        <f t="shared" si="14"/>
        <v>0</v>
      </c>
      <c r="T33" s="316">
        <f t="shared" si="3"/>
        <v>0</v>
      </c>
      <c r="U33" s="317"/>
      <c r="V33" s="318">
        <f t="shared" si="6"/>
        <v>0</v>
      </c>
      <c r="X33" s="319">
        <f t="shared" si="10"/>
        <v>0</v>
      </c>
      <c r="Y33" s="320">
        <f t="shared" si="1"/>
        <v>0</v>
      </c>
      <c r="Z33" s="320">
        <f t="shared" si="2"/>
        <v>0</v>
      </c>
      <c r="AA33" s="321"/>
    </row>
    <row r="34" spans="1:27" x14ac:dyDescent="0.25">
      <c r="A34" s="309"/>
      <c r="B34" s="310"/>
      <c r="C34" s="311"/>
      <c r="D34" s="1151"/>
      <c r="E34" s="1152"/>
      <c r="F34" s="1153"/>
      <c r="G34" s="1154"/>
      <c r="H34" s="1155"/>
      <c r="I34" s="312"/>
      <c r="J34" s="312"/>
      <c r="K34" s="313"/>
      <c r="L34" s="314"/>
      <c r="M34" s="315"/>
      <c r="N34" s="315" t="str">
        <f t="shared" si="8"/>
        <v>👎</v>
      </c>
      <c r="O34" s="316"/>
      <c r="P34" s="1156"/>
      <c r="Q34" s="1157"/>
      <c r="R34" s="398">
        <f t="shared" si="9"/>
        <v>0</v>
      </c>
      <c r="S34" s="316">
        <f t="shared" si="14"/>
        <v>0</v>
      </c>
      <c r="T34" s="316">
        <f t="shared" si="3"/>
        <v>0</v>
      </c>
      <c r="U34" s="317"/>
      <c r="V34" s="318">
        <f t="shared" si="6"/>
        <v>0</v>
      </c>
      <c r="X34" s="319">
        <f t="shared" si="10"/>
        <v>0</v>
      </c>
      <c r="Y34" s="320">
        <f t="shared" si="1"/>
        <v>0</v>
      </c>
      <c r="Z34" s="320">
        <f t="shared" si="2"/>
        <v>0</v>
      </c>
      <c r="AA34" s="321"/>
    </row>
    <row r="35" spans="1:27" x14ac:dyDescent="0.25">
      <c r="A35" s="309"/>
      <c r="B35" s="310"/>
      <c r="C35" s="311"/>
      <c r="D35" s="1151"/>
      <c r="E35" s="1152"/>
      <c r="F35" s="1153"/>
      <c r="G35" s="1154"/>
      <c r="H35" s="1155"/>
      <c r="I35" s="312"/>
      <c r="J35" s="312"/>
      <c r="K35" s="313"/>
      <c r="L35" s="314"/>
      <c r="M35" s="315"/>
      <c r="N35" s="315" t="str">
        <f t="shared" si="8"/>
        <v>👎</v>
      </c>
      <c r="O35" s="316"/>
      <c r="P35" s="1156"/>
      <c r="Q35" s="1157"/>
      <c r="R35" s="398">
        <f t="shared" si="9"/>
        <v>0</v>
      </c>
      <c r="S35" s="316">
        <f t="shared" si="14"/>
        <v>0</v>
      </c>
      <c r="T35" s="316">
        <f t="shared" si="3"/>
        <v>0</v>
      </c>
      <c r="U35" s="317"/>
      <c r="V35" s="318">
        <f t="shared" si="6"/>
        <v>0</v>
      </c>
      <c r="X35" s="319">
        <f t="shared" si="10"/>
        <v>0</v>
      </c>
      <c r="Y35" s="320">
        <f t="shared" si="1"/>
        <v>0</v>
      </c>
      <c r="Z35" s="320">
        <f t="shared" si="2"/>
        <v>0</v>
      </c>
      <c r="AA35" s="321"/>
    </row>
    <row r="36" spans="1:27" ht="13.8" thickBot="1" x14ac:dyDescent="0.3">
      <c r="A36" s="309"/>
      <c r="B36" s="310"/>
      <c r="C36" s="311"/>
      <c r="D36" s="1151"/>
      <c r="E36" s="1152"/>
      <c r="F36" s="1153"/>
      <c r="G36" s="1154"/>
      <c r="H36" s="1155"/>
      <c r="I36" s="312"/>
      <c r="J36" s="312"/>
      <c r="K36" s="313"/>
      <c r="L36" s="314"/>
      <c r="M36" s="315"/>
      <c r="N36" s="315" t="str">
        <f t="shared" si="8"/>
        <v>👎</v>
      </c>
      <c r="O36" s="316"/>
      <c r="P36" s="1156"/>
      <c r="Q36" s="1157"/>
      <c r="R36" s="398">
        <f t="shared" si="9"/>
        <v>0</v>
      </c>
      <c r="S36" s="316">
        <f t="shared" si="14"/>
        <v>0</v>
      </c>
      <c r="T36" s="316">
        <f t="shared" si="3"/>
        <v>0</v>
      </c>
      <c r="U36" s="317"/>
      <c r="V36" s="318">
        <f t="shared" si="6"/>
        <v>0</v>
      </c>
      <c r="X36" s="322">
        <f t="shared" si="10"/>
        <v>0</v>
      </c>
      <c r="Y36" s="323">
        <f t="shared" si="1"/>
        <v>0</v>
      </c>
      <c r="Z36" s="323">
        <f t="shared" si="2"/>
        <v>0</v>
      </c>
      <c r="AA36" s="324"/>
    </row>
    <row r="37" spans="1:27" ht="13.8" thickBot="1" x14ac:dyDescent="0.3">
      <c r="A37" s="325"/>
      <c r="B37" s="326"/>
      <c r="C37" s="326"/>
      <c r="D37" s="326"/>
      <c r="E37" s="326"/>
      <c r="F37" s="326"/>
      <c r="G37" s="326"/>
      <c r="H37" s="326"/>
      <c r="I37" s="326"/>
      <c r="J37" s="326"/>
      <c r="K37" s="1158" t="s">
        <v>540</v>
      </c>
      <c r="L37" s="1159"/>
      <c r="M37" s="327">
        <f>SUM(M15:M36)</f>
        <v>0</v>
      </c>
      <c r="N37" s="327"/>
      <c r="O37" s="328">
        <f>SUM(O15:O36)-O15-O16</f>
        <v>0</v>
      </c>
      <c r="P37" s="1160">
        <f>SUM(P15:Q36)</f>
        <v>0</v>
      </c>
      <c r="Q37" s="1161"/>
      <c r="R37" s="329"/>
      <c r="S37" s="330">
        <f>SUM(S15:S36)</f>
        <v>0</v>
      </c>
      <c r="T37" s="330">
        <f>SUM(T15:T36)</f>
        <v>0</v>
      </c>
      <c r="U37" s="330"/>
      <c r="V37" s="331">
        <f>+SUM(V15:V36)</f>
        <v>0</v>
      </c>
      <c r="X37" s="332">
        <f>SUM(X15:X36)</f>
        <v>0</v>
      </c>
      <c r="Y37" s="332">
        <f>SUM(Y15:Y36)</f>
        <v>0</v>
      </c>
      <c r="Z37" s="320">
        <f t="shared" si="2"/>
        <v>0</v>
      </c>
    </row>
    <row r="38" spans="1:27" x14ac:dyDescent="0.25">
      <c r="A38" s="288"/>
      <c r="B38" s="288"/>
      <c r="C38" s="288"/>
      <c r="D38" s="288"/>
      <c r="E38" s="288"/>
      <c r="F38" s="288"/>
      <c r="G38" s="288"/>
      <c r="H38" s="288"/>
      <c r="I38" s="288"/>
      <c r="J38" s="288"/>
      <c r="K38" s="289"/>
      <c r="L38" s="289"/>
      <c r="M38" s="289"/>
      <c r="N38" s="289"/>
      <c r="O38" s="333"/>
      <c r="P38" s="1162"/>
      <c r="Q38" s="1163"/>
      <c r="R38" s="289"/>
      <c r="S38" s="289"/>
      <c r="T38" s="289"/>
      <c r="U38" s="289"/>
      <c r="V38" s="289"/>
    </row>
    <row r="39" spans="1:27" ht="13.8" thickBot="1" x14ac:dyDescent="0.3">
      <c r="A39" s="288"/>
      <c r="B39" s="288"/>
      <c r="C39" s="288"/>
      <c r="D39" s="288"/>
      <c r="E39" s="288"/>
      <c r="F39" s="288"/>
      <c r="G39" s="288"/>
      <c r="H39" s="288"/>
      <c r="I39" s="288"/>
      <c r="J39" s="288"/>
      <c r="K39" s="289"/>
      <c r="L39" s="289"/>
      <c r="M39" s="289"/>
      <c r="N39" s="289"/>
      <c r="O39" s="333"/>
      <c r="P39" s="334"/>
      <c r="Q39" s="335"/>
      <c r="R39" s="289"/>
      <c r="S39" s="289"/>
      <c r="T39" s="289"/>
      <c r="U39" s="289"/>
      <c r="V39" s="289"/>
    </row>
    <row r="40" spans="1:27" ht="18" thickBot="1" x14ac:dyDescent="0.35">
      <c r="A40" s="288"/>
      <c r="B40" s="288"/>
      <c r="C40" s="288"/>
      <c r="D40" s="288"/>
      <c r="E40" s="288"/>
      <c r="F40" s="288"/>
      <c r="G40" s="288"/>
      <c r="H40" s="288"/>
      <c r="I40" s="1148" t="s">
        <v>541</v>
      </c>
      <c r="J40" s="1149"/>
      <c r="K40" s="1149"/>
      <c r="L40" s="1149"/>
      <c r="M40" s="1149"/>
      <c r="N40" s="1149"/>
      <c r="O40" s="1149"/>
      <c r="P40" s="1149"/>
      <c r="Q40" s="1149"/>
      <c r="R40" s="1150"/>
      <c r="S40" s="334"/>
      <c r="T40" s="335"/>
      <c r="U40" s="289"/>
      <c r="V40" s="289"/>
      <c r="W40" s="289"/>
      <c r="X40" s="289"/>
      <c r="Y40" s="289"/>
    </row>
    <row r="41" spans="1:27" ht="31.8" thickBot="1" x14ac:dyDescent="0.3">
      <c r="A41" s="336" t="s">
        <v>542</v>
      </c>
      <c r="B41" s="402" t="s">
        <v>537</v>
      </c>
      <c r="C41" s="402" t="s">
        <v>543</v>
      </c>
      <c r="D41" s="402" t="s">
        <v>544</v>
      </c>
      <c r="E41" s="337" t="s">
        <v>545</v>
      </c>
      <c r="I41" s="338" t="s">
        <v>542</v>
      </c>
      <c r="J41" s="339" t="s">
        <v>537</v>
      </c>
      <c r="K41" s="340" t="s">
        <v>545</v>
      </c>
      <c r="L41" s="340" t="s">
        <v>546</v>
      </c>
      <c r="M41" s="340"/>
      <c r="N41" s="340"/>
      <c r="O41" s="340" t="s">
        <v>547</v>
      </c>
      <c r="P41" s="340" t="s">
        <v>548</v>
      </c>
      <c r="Q41" s="340" t="s">
        <v>549</v>
      </c>
      <c r="R41" s="341" t="s">
        <v>550</v>
      </c>
      <c r="S41" s="288"/>
      <c r="T41" s="288"/>
      <c r="U41" s="288"/>
      <c r="V41" s="288"/>
      <c r="W41" s="288"/>
      <c r="X41" s="288"/>
      <c r="Y41" s="288"/>
    </row>
    <row r="42" spans="1:27" x14ac:dyDescent="0.25">
      <c r="A42" s="342">
        <v>1</v>
      </c>
      <c r="B42" s="403" t="s">
        <v>551</v>
      </c>
      <c r="C42" s="403" t="s">
        <v>552</v>
      </c>
      <c r="D42" s="408">
        <v>1</v>
      </c>
      <c r="E42" s="343">
        <v>0.1</v>
      </c>
      <c r="I42" s="346">
        <v>1</v>
      </c>
      <c r="J42" s="347" t="s">
        <v>551</v>
      </c>
      <c r="K42" s="348">
        <v>0.1</v>
      </c>
      <c r="L42" s="349">
        <f>SUMIF(L$15:L$36,I42,O$15:O$36)</f>
        <v>0</v>
      </c>
      <c r="M42" s="349"/>
      <c r="N42" s="349"/>
      <c r="O42" s="349">
        <f>SUMIF(L$15:L$36,I42,P$15:P$36)</f>
        <v>0</v>
      </c>
      <c r="P42" s="349">
        <f>SUMIF(L$15:L$36,I42,V$15:V$36)</f>
        <v>0</v>
      </c>
      <c r="Q42" s="349">
        <f>SUMIF(L$15:L$36,I42,T$15:T$36)</f>
        <v>0</v>
      </c>
      <c r="R42" s="350">
        <f>SUMIF(L$15:L$36,I42,U$15:U$36)</f>
        <v>0</v>
      </c>
      <c r="S42" s="351"/>
      <c r="T42" s="351"/>
      <c r="U42" s="351"/>
      <c r="V42" s="351"/>
      <c r="W42" s="351"/>
      <c r="X42" s="351"/>
      <c r="Y42" s="288"/>
    </row>
    <row r="43" spans="1:27" x14ac:dyDescent="0.25">
      <c r="A43" s="305">
        <v>2</v>
      </c>
      <c r="B43" s="404" t="s">
        <v>553</v>
      </c>
      <c r="C43" s="405" t="s">
        <v>552</v>
      </c>
      <c r="D43" s="408">
        <v>1</v>
      </c>
      <c r="E43" s="352">
        <v>0.1</v>
      </c>
      <c r="I43" s="354">
        <v>2</v>
      </c>
      <c r="J43" s="355" t="s">
        <v>553</v>
      </c>
      <c r="K43" s="356">
        <v>0.1</v>
      </c>
      <c r="L43" s="357">
        <f>SUMIF(L$15:L$36,I43,O$15:O$36)</f>
        <v>0</v>
      </c>
      <c r="M43" s="349"/>
      <c r="N43" s="349"/>
      <c r="O43" s="349">
        <f>SUMIF(L$15:L$36,I43,P$15:P$36)</f>
        <v>0</v>
      </c>
      <c r="P43" s="358">
        <f>SUMIF(L$15:L$36,I43,V$15:V$36)</f>
        <v>0</v>
      </c>
      <c r="Q43" s="358">
        <f>SUMIF(L$15:L$36,I43,T$15:T$36)</f>
        <v>0</v>
      </c>
      <c r="R43" s="359">
        <f>SUMIF(L$15:L$36,I43,U$15:U$36)</f>
        <v>0</v>
      </c>
      <c r="S43" s="351"/>
      <c r="T43" s="351"/>
      <c r="U43" s="351"/>
      <c r="V43" s="351"/>
      <c r="W43" s="351"/>
      <c r="X43" s="351"/>
      <c r="Y43" s="288"/>
    </row>
    <row r="44" spans="1:27" x14ac:dyDescent="0.25">
      <c r="A44" s="360">
        <v>3</v>
      </c>
      <c r="B44" s="400" t="s">
        <v>554</v>
      </c>
      <c r="C44" s="400"/>
      <c r="D44" s="400"/>
      <c r="E44" s="352">
        <v>0.25</v>
      </c>
      <c r="I44" s="354">
        <v>10</v>
      </c>
      <c r="J44" s="361" t="s">
        <v>555</v>
      </c>
      <c r="K44" s="362">
        <v>0.27</v>
      </c>
      <c r="L44" s="357">
        <f>SUMIF(L$15:L$36,I44,O$15:O$36)</f>
        <v>0</v>
      </c>
      <c r="M44" s="349"/>
      <c r="N44" s="349"/>
      <c r="O44" s="349">
        <f>SUMIF(L$15:L$36,I44,P$15:P$36)</f>
        <v>0</v>
      </c>
      <c r="P44" s="363">
        <f>SUMIF(L$15:L$36,I44,V$15:V$36)</f>
        <v>0</v>
      </c>
      <c r="Q44" s="363"/>
      <c r="R44" s="364">
        <f>SUMIF(L$15:L$36,I44,U$15:U$36)</f>
        <v>0</v>
      </c>
      <c r="S44" s="351"/>
      <c r="T44" s="351"/>
      <c r="U44" s="351"/>
      <c r="V44" s="351"/>
      <c r="W44" s="351"/>
      <c r="X44" s="351"/>
      <c r="Y44" s="288"/>
    </row>
    <row r="45" spans="1:27" ht="13.8" thickBot="1" x14ac:dyDescent="0.3">
      <c r="A45" s="305">
        <v>4</v>
      </c>
      <c r="B45" s="400" t="s">
        <v>556</v>
      </c>
      <c r="C45" s="400"/>
      <c r="D45" s="400"/>
      <c r="E45" s="352">
        <v>0.02</v>
      </c>
      <c r="I45" s="365">
        <v>16</v>
      </c>
      <c r="J45" s="361" t="s">
        <v>557</v>
      </c>
      <c r="K45" s="356">
        <v>0.02</v>
      </c>
      <c r="L45" s="357">
        <f>SUMIF(L$15:L$36,I45,O$15:O$36)</f>
        <v>0</v>
      </c>
      <c r="M45" s="358"/>
      <c r="N45" s="358"/>
      <c r="O45" s="358">
        <f>SUMIF(L$15:L$36,I45,P$15:P$36)</f>
        <v>0</v>
      </c>
      <c r="P45" s="366">
        <f>SUMIF(L$15:L$36,I45,V$15:V$36)</f>
        <v>0</v>
      </c>
      <c r="Q45" s="370">
        <f>+S37</f>
        <v>0</v>
      </c>
      <c r="R45" s="364">
        <f>SUMIF(L$15:L$36,I45,U$15:U$36)</f>
        <v>0</v>
      </c>
      <c r="S45" s="351"/>
      <c r="T45" s="351"/>
      <c r="U45" s="351"/>
      <c r="V45" s="351"/>
      <c r="W45" s="351"/>
      <c r="X45" s="351"/>
      <c r="Y45" s="288"/>
    </row>
    <row r="46" spans="1:27" ht="13.8" thickBot="1" x14ac:dyDescent="0.3">
      <c r="A46" s="360">
        <v>5</v>
      </c>
      <c r="B46" s="400" t="s">
        <v>558</v>
      </c>
      <c r="C46" s="400"/>
      <c r="D46" s="400"/>
      <c r="E46" s="352">
        <v>0.1</v>
      </c>
      <c r="I46" s="367">
        <v>15</v>
      </c>
      <c r="J46" s="495" t="str">
        <f>+N27</f>
        <v>OTRAS RENTAS</v>
      </c>
      <c r="K46" s="368">
        <v>0.1</v>
      </c>
      <c r="L46" s="369">
        <f>SUMIF(L$15:L$36,I46,O$15:O$36)</f>
        <v>0</v>
      </c>
      <c r="M46" s="370"/>
      <c r="N46" s="370"/>
      <c r="O46" s="370">
        <f>SUMIF(L$15:L$36,I46,P$15:P$36)</f>
        <v>0</v>
      </c>
      <c r="P46" s="370">
        <f>SUMIF(L$15:L$36,I46,V$15:V$36)</f>
        <v>0</v>
      </c>
      <c r="Q46" s="370"/>
      <c r="R46" s="371">
        <f>SUMIF(L$15:L$36,I46,U$15:U$36)</f>
        <v>0</v>
      </c>
      <c r="S46" s="288"/>
      <c r="T46" s="288"/>
      <c r="U46" s="288"/>
      <c r="V46" s="288"/>
      <c r="W46" s="288"/>
      <c r="X46" s="288"/>
      <c r="Y46" s="288"/>
    </row>
    <row r="47" spans="1:27" ht="12.75" customHeight="1" x14ac:dyDescent="0.25">
      <c r="A47" s="305">
        <v>6</v>
      </c>
      <c r="B47" s="399" t="s">
        <v>559</v>
      </c>
      <c r="C47" s="399"/>
      <c r="D47" s="399"/>
      <c r="E47" s="352">
        <v>0.1</v>
      </c>
      <c r="I47" s="288"/>
      <c r="J47" s="288"/>
      <c r="K47" s="288"/>
      <c r="L47" s="288"/>
      <c r="M47" s="288"/>
      <c r="N47" s="288"/>
      <c r="O47" s="288"/>
      <c r="P47" s="288"/>
      <c r="R47" s="288"/>
      <c r="S47" s="288"/>
      <c r="T47" s="288"/>
      <c r="U47" s="288"/>
      <c r="V47" s="288"/>
      <c r="W47" s="288"/>
    </row>
    <row r="48" spans="1:27" ht="13.5" customHeight="1" thickBot="1" x14ac:dyDescent="0.3">
      <c r="A48" s="360">
        <v>7</v>
      </c>
      <c r="B48" s="399" t="s">
        <v>560</v>
      </c>
      <c r="C48" s="399"/>
      <c r="D48" s="399"/>
      <c r="E48" s="352">
        <v>0.05</v>
      </c>
      <c r="I48" s="288"/>
      <c r="J48" s="288"/>
      <c r="K48" s="288"/>
      <c r="L48" s="372">
        <f>SUM(L42:L47)</f>
        <v>0</v>
      </c>
      <c r="M48" s="372"/>
      <c r="N48" s="372"/>
      <c r="O48" s="372">
        <f>+L48</f>
        <v>0</v>
      </c>
      <c r="P48" s="372">
        <f>+V37</f>
        <v>0</v>
      </c>
      <c r="Q48" s="372">
        <f>+Q45</f>
        <v>0</v>
      </c>
      <c r="R48" s="372">
        <f>SUM(R42:R47)</f>
        <v>0</v>
      </c>
      <c r="S48" s="288"/>
      <c r="T48" s="288"/>
      <c r="U48" s="288"/>
      <c r="V48" s="288"/>
      <c r="W48" s="288"/>
    </row>
    <row r="49" spans="1:22" ht="13.5" customHeight="1" thickTop="1" x14ac:dyDescent="0.25">
      <c r="A49" s="305">
        <v>8</v>
      </c>
      <c r="B49" s="399" t="s">
        <v>561</v>
      </c>
      <c r="C49" s="399"/>
      <c r="D49" s="399"/>
      <c r="E49" s="352">
        <v>0.1</v>
      </c>
      <c r="I49" s="288"/>
      <c r="J49" s="288"/>
      <c r="K49" s="288"/>
      <c r="L49" s="288"/>
      <c r="M49" s="288"/>
      <c r="N49" s="288"/>
      <c r="O49" s="288"/>
      <c r="P49" s="288"/>
      <c r="Q49" s="288"/>
      <c r="R49" s="288"/>
      <c r="S49" s="288"/>
      <c r="T49" s="288"/>
      <c r="U49" s="288"/>
      <c r="V49" s="288"/>
    </row>
    <row r="50" spans="1:22" ht="13.5" customHeight="1" thickBot="1" x14ac:dyDescent="0.3">
      <c r="A50" s="375">
        <v>9</v>
      </c>
      <c r="B50" s="401" t="s">
        <v>562</v>
      </c>
      <c r="C50" s="401"/>
      <c r="D50" s="401"/>
      <c r="E50" s="374">
        <v>0.05</v>
      </c>
      <c r="F50" s="376"/>
      <c r="G50" s="376"/>
      <c r="H50" s="376"/>
      <c r="I50" s="288"/>
      <c r="J50" s="288"/>
      <c r="K50" s="288"/>
      <c r="L50" s="288"/>
      <c r="M50" s="288"/>
      <c r="N50" s="288" t="s">
        <v>430</v>
      </c>
      <c r="O50" s="476">
        <f>+O44+O45-O48+O46</f>
        <v>0</v>
      </c>
      <c r="P50" s="476">
        <f>+P44+P45-P48+P46</f>
        <v>0</v>
      </c>
      <c r="Q50" s="476">
        <f>+Q48-S37</f>
        <v>0</v>
      </c>
      <c r="R50" s="288"/>
      <c r="S50" s="288"/>
      <c r="T50" s="288"/>
      <c r="U50" s="288"/>
      <c r="V50" s="288"/>
    </row>
    <row r="51" spans="1:22" x14ac:dyDescent="0.25">
      <c r="A51" s="344">
        <v>10</v>
      </c>
      <c r="B51" s="399" t="s">
        <v>555</v>
      </c>
      <c r="C51" s="399"/>
      <c r="D51" s="399"/>
      <c r="E51" s="345">
        <v>0.27</v>
      </c>
    </row>
    <row r="52" spans="1:22" ht="12.75" customHeight="1" x14ac:dyDescent="0.25">
      <c r="A52" s="305">
        <v>12</v>
      </c>
      <c r="B52" s="399" t="s">
        <v>563</v>
      </c>
      <c r="C52" s="399"/>
      <c r="D52" s="399"/>
      <c r="E52" s="353">
        <v>0.05</v>
      </c>
      <c r="Q52" s="332" t="e">
        <f>+Q48+'Detalle ITBIS RET. 30%'!#REF!</f>
        <v>#REF!</v>
      </c>
      <c r="R52" s="332" t="e">
        <f>+Q52-'IT-1'!V85</f>
        <v>#REF!</v>
      </c>
    </row>
    <row r="53" spans="1:22" ht="12.75" customHeight="1" x14ac:dyDescent="0.25">
      <c r="A53" s="360">
        <v>13</v>
      </c>
      <c r="B53" s="399" t="s">
        <v>564</v>
      </c>
      <c r="C53" s="399"/>
      <c r="D53" s="399"/>
      <c r="E53" s="352">
        <v>0.05</v>
      </c>
    </row>
    <row r="54" spans="1:22" ht="12.75" customHeight="1" x14ac:dyDescent="0.25">
      <c r="A54" s="305">
        <v>14</v>
      </c>
      <c r="B54" s="399" t="s">
        <v>565</v>
      </c>
      <c r="C54" s="399"/>
      <c r="D54" s="399"/>
      <c r="E54" s="352">
        <v>0.01</v>
      </c>
    </row>
    <row r="55" spans="1:22" ht="12.75" customHeight="1" x14ac:dyDescent="0.25">
      <c r="A55" s="360">
        <v>15</v>
      </c>
      <c r="B55" s="399" t="s">
        <v>557</v>
      </c>
      <c r="D55" s="399"/>
      <c r="E55" s="352">
        <v>0.1</v>
      </c>
    </row>
    <row r="56" spans="1:22" ht="12.75" customHeight="1" x14ac:dyDescent="0.25">
      <c r="A56" s="305">
        <v>16</v>
      </c>
      <c r="B56" s="399" t="s">
        <v>566</v>
      </c>
      <c r="C56" s="399" t="s">
        <v>552</v>
      </c>
      <c r="D56" s="407">
        <v>1</v>
      </c>
      <c r="E56" s="352">
        <v>0.02</v>
      </c>
    </row>
    <row r="57" spans="1:22" ht="12.75" customHeight="1" x14ac:dyDescent="0.25">
      <c r="A57" s="360">
        <v>17</v>
      </c>
      <c r="B57" s="399" t="s">
        <v>567</v>
      </c>
      <c r="C57" s="399"/>
      <c r="D57" s="399"/>
      <c r="E57" s="352">
        <v>0.01</v>
      </c>
    </row>
    <row r="58" spans="1:22" ht="51" customHeight="1" thickBot="1" x14ac:dyDescent="0.3">
      <c r="A58" s="373">
        <v>18</v>
      </c>
      <c r="B58" s="399" t="s">
        <v>568</v>
      </c>
      <c r="C58" s="399"/>
      <c r="D58" s="399"/>
      <c r="E58" s="374">
        <v>0.1</v>
      </c>
    </row>
  </sheetData>
  <mergeCells count="100">
    <mergeCell ref="A8:V8"/>
    <mergeCell ref="D2:I3"/>
    <mergeCell ref="R2:V4"/>
    <mergeCell ref="D4:K4"/>
    <mergeCell ref="A5:B5"/>
    <mergeCell ref="Q6:R6"/>
    <mergeCell ref="A9:F9"/>
    <mergeCell ref="G9:O9"/>
    <mergeCell ref="P9:Q9"/>
    <mergeCell ref="R9:V10"/>
    <mergeCell ref="A10:F10"/>
    <mergeCell ref="G10:O10"/>
    <mergeCell ref="P10:Q10"/>
    <mergeCell ref="A12:V12"/>
    <mergeCell ref="A13:B13"/>
    <mergeCell ref="C13:C14"/>
    <mergeCell ref="D13:F14"/>
    <mergeCell ref="G13:H14"/>
    <mergeCell ref="I13:I14"/>
    <mergeCell ref="J13:J14"/>
    <mergeCell ref="K13:K14"/>
    <mergeCell ref="L13:L14"/>
    <mergeCell ref="M13:M14"/>
    <mergeCell ref="V13:V14"/>
    <mergeCell ref="O13:O14"/>
    <mergeCell ref="P13:Q14"/>
    <mergeCell ref="R13:R14"/>
    <mergeCell ref="S13:S14"/>
    <mergeCell ref="T13:T14"/>
    <mergeCell ref="U13:U14"/>
    <mergeCell ref="D19:F19"/>
    <mergeCell ref="G19:H19"/>
    <mergeCell ref="P19:Q19"/>
    <mergeCell ref="D17:F17"/>
    <mergeCell ref="G17:H17"/>
    <mergeCell ref="P17:Q17"/>
    <mergeCell ref="D18:F18"/>
    <mergeCell ref="G18:H18"/>
    <mergeCell ref="P18:Q18"/>
    <mergeCell ref="D15:F15"/>
    <mergeCell ref="G15:H15"/>
    <mergeCell ref="P15:Q15"/>
    <mergeCell ref="D16:F16"/>
    <mergeCell ref="G16:H16"/>
    <mergeCell ref="P16:Q16"/>
    <mergeCell ref="D20:F20"/>
    <mergeCell ref="G20:H20"/>
    <mergeCell ref="P20:Q20"/>
    <mergeCell ref="D21:F21"/>
    <mergeCell ref="G21:H21"/>
    <mergeCell ref="P21:Q21"/>
    <mergeCell ref="D22:F22"/>
    <mergeCell ref="G22:H22"/>
    <mergeCell ref="P22:Q22"/>
    <mergeCell ref="D23:F23"/>
    <mergeCell ref="G23:H23"/>
    <mergeCell ref="P23:Q23"/>
    <mergeCell ref="D24:F24"/>
    <mergeCell ref="G24:H24"/>
    <mergeCell ref="P24:Q24"/>
    <mergeCell ref="D25:F25"/>
    <mergeCell ref="G25:H25"/>
    <mergeCell ref="P25:Q25"/>
    <mergeCell ref="D26:F26"/>
    <mergeCell ref="G26:H26"/>
    <mergeCell ref="P26:Q26"/>
    <mergeCell ref="D27:F27"/>
    <mergeCell ref="G27:H27"/>
    <mergeCell ref="P27:Q27"/>
    <mergeCell ref="D28:F28"/>
    <mergeCell ref="G28:H28"/>
    <mergeCell ref="P28:Q28"/>
    <mergeCell ref="D29:F29"/>
    <mergeCell ref="G29:H29"/>
    <mergeCell ref="P29:Q29"/>
    <mergeCell ref="D30:F30"/>
    <mergeCell ref="G30:H30"/>
    <mergeCell ref="P30:Q30"/>
    <mergeCell ref="D31:F31"/>
    <mergeCell ref="G31:H31"/>
    <mergeCell ref="P31:Q31"/>
    <mergeCell ref="D32:F32"/>
    <mergeCell ref="G32:H32"/>
    <mergeCell ref="P32:Q32"/>
    <mergeCell ref="D33:F33"/>
    <mergeCell ref="G33:H33"/>
    <mergeCell ref="P33:Q33"/>
    <mergeCell ref="D34:F34"/>
    <mergeCell ref="G34:H34"/>
    <mergeCell ref="P34:Q34"/>
    <mergeCell ref="D35:F35"/>
    <mergeCell ref="G35:H35"/>
    <mergeCell ref="P35:Q35"/>
    <mergeCell ref="I40:R40"/>
    <mergeCell ref="D36:F36"/>
    <mergeCell ref="G36:H36"/>
    <mergeCell ref="P36:Q36"/>
    <mergeCell ref="K37:L37"/>
    <mergeCell ref="P37:Q37"/>
    <mergeCell ref="P38:Q38"/>
  </mergeCells>
  <phoneticPr fontId="127" type="noConversion"/>
  <dataValidations count="1">
    <dataValidation type="list" allowBlank="1" showInputMessage="1" showErrorMessage="1" sqref="L15:L36" xr:uid="{7D6EFCBB-BBCC-4886-9479-ACE57C3B1432}">
      <formula1>$A$42:$A$58</formula1>
    </dataValidation>
  </dataValidations>
  <pageMargins left="0.7" right="0.7" top="0.75" bottom="0.75" header="0.3" footer="0.3"/>
  <drawing r:id="rId1"/>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Hoja15"/>
  <dimension ref="A1:M249"/>
  <sheetViews>
    <sheetView workbookViewId="0"/>
  </sheetViews>
  <sheetFormatPr defaultColWidth="9.109375" defaultRowHeight="11.4" x14ac:dyDescent="0.2"/>
  <cols>
    <col min="1" max="1" width="3.6640625" style="6" customWidth="1"/>
    <col min="2" max="2" width="7.109375" style="6" customWidth="1"/>
    <col min="3" max="3" width="25.109375" style="4" customWidth="1"/>
    <col min="4" max="4" width="13.44140625" style="48" customWidth="1"/>
    <col min="5" max="5" width="10" style="5" customWidth="1"/>
    <col min="6" max="6" width="10.44140625" style="5" customWidth="1"/>
    <col min="7" max="7" width="11.33203125" style="49" customWidth="1"/>
    <col min="8" max="9" width="11.109375" style="4" customWidth="1"/>
    <col min="10" max="10" width="11.6640625" style="50" bestFit="1" customWidth="1"/>
    <col min="11" max="11" width="13" style="50" customWidth="1"/>
    <col min="12" max="12" width="3.6640625" style="4" hidden="1" customWidth="1"/>
    <col min="13" max="13" width="11.6640625" style="23" bestFit="1" customWidth="1"/>
    <col min="14" max="14" width="13.44140625" style="4" bestFit="1" customWidth="1"/>
    <col min="15" max="15" width="12.44140625" style="4" bestFit="1" customWidth="1"/>
    <col min="16" max="16" width="11.6640625" style="4" bestFit="1" customWidth="1"/>
    <col min="17" max="16384" width="9.109375" style="4"/>
  </cols>
  <sheetData>
    <row r="1" spans="1:13" s="10" customFormat="1" ht="14.25" customHeight="1" x14ac:dyDescent="0.25">
      <c r="A1" s="21"/>
      <c r="B1" s="21"/>
      <c r="C1" s="21"/>
      <c r="D1" s="21"/>
      <c r="E1" s="21"/>
      <c r="F1" s="21"/>
      <c r="G1" s="21"/>
      <c r="H1" s="21"/>
      <c r="I1" s="21"/>
      <c r="J1" s="21"/>
      <c r="K1" s="21"/>
      <c r="L1" s="616"/>
      <c r="M1" s="22"/>
    </row>
    <row r="2" spans="1:13" s="10" customFormat="1" ht="15" customHeight="1" x14ac:dyDescent="0.25">
      <c r="A2" s="21"/>
      <c r="B2" s="2"/>
      <c r="C2" s="2"/>
      <c r="D2" s="1210" t="s">
        <v>1</v>
      </c>
      <c r="E2" s="1210"/>
      <c r="F2" s="1210"/>
      <c r="G2" s="1210" t="s">
        <v>0</v>
      </c>
      <c r="H2" s="1210"/>
      <c r="I2" s="1214" t="s">
        <v>569</v>
      </c>
      <c r="J2" s="617" t="s">
        <v>34</v>
      </c>
      <c r="K2" s="618"/>
      <c r="L2" s="618" t="s">
        <v>570</v>
      </c>
      <c r="M2" s="22"/>
    </row>
    <row r="3" spans="1:13" s="10" customFormat="1" ht="15.75" customHeight="1" x14ac:dyDescent="0.25">
      <c r="A3" s="21"/>
      <c r="B3" s="2"/>
      <c r="C3" s="2"/>
      <c r="D3" s="1210" t="s">
        <v>571</v>
      </c>
      <c r="E3" s="1210"/>
      <c r="F3" s="1210"/>
      <c r="G3" s="1210"/>
      <c r="H3" s="1210"/>
      <c r="I3" s="1215"/>
      <c r="J3" s="619" t="s">
        <v>36</v>
      </c>
      <c r="K3" s="620"/>
      <c r="L3" s="620" t="s">
        <v>572</v>
      </c>
      <c r="M3" s="22"/>
    </row>
    <row r="4" spans="1:13" s="10" customFormat="1" ht="14.25" customHeight="1" x14ac:dyDescent="0.25">
      <c r="A4" s="21"/>
      <c r="B4" s="2"/>
      <c r="C4" s="2"/>
      <c r="D4" s="1211">
        <v>39994</v>
      </c>
      <c r="E4" s="1212"/>
      <c r="F4" s="1212"/>
      <c r="G4" s="1212"/>
      <c r="H4" s="1213"/>
      <c r="I4" s="1215"/>
      <c r="J4" s="617" t="s">
        <v>38</v>
      </c>
      <c r="K4" s="618" t="s">
        <v>39</v>
      </c>
      <c r="L4" s="618" t="s">
        <v>573</v>
      </c>
      <c r="M4" s="22"/>
    </row>
    <row r="5" spans="1:13" s="10" customFormat="1" ht="19.5" customHeight="1" x14ac:dyDescent="0.25">
      <c r="A5" s="21"/>
      <c r="B5" s="2"/>
      <c r="C5" s="2"/>
      <c r="D5" s="3"/>
      <c r="E5" s="3"/>
      <c r="F5" s="3"/>
      <c r="G5" s="5"/>
      <c r="H5" s="5"/>
      <c r="I5" s="1216"/>
      <c r="J5" s="619" t="s">
        <v>36</v>
      </c>
      <c r="K5" s="620">
        <v>40021</v>
      </c>
      <c r="L5" s="620" t="s">
        <v>574</v>
      </c>
      <c r="M5" s="22"/>
    </row>
    <row r="6" spans="1:13" ht="15" customHeight="1" x14ac:dyDescent="0.2">
      <c r="C6" s="1217"/>
      <c r="D6" s="1217"/>
      <c r="E6" s="1217"/>
      <c r="F6" s="1218"/>
      <c r="G6" s="1218"/>
      <c r="H6" s="1218"/>
      <c r="I6" s="1218"/>
      <c r="J6" s="1218"/>
      <c r="K6" s="24"/>
      <c r="L6" s="7"/>
    </row>
    <row r="7" spans="1:13" s="29" customFormat="1" x14ac:dyDescent="0.2">
      <c r="A7" s="6"/>
      <c r="B7" s="6"/>
      <c r="C7" s="25"/>
      <c r="D7" s="26"/>
      <c r="E7" s="1219" t="s">
        <v>575</v>
      </c>
      <c r="F7" s="1220"/>
      <c r="G7" s="1220"/>
      <c r="H7" s="1220"/>
      <c r="I7" s="1220"/>
      <c r="J7" s="1220"/>
      <c r="K7" s="1221"/>
      <c r="L7" s="27"/>
      <c r="M7" s="28"/>
    </row>
    <row r="8" spans="1:13" s="29" customFormat="1" ht="12.75" customHeight="1" x14ac:dyDescent="0.2">
      <c r="A8" s="6"/>
      <c r="B8" s="621"/>
      <c r="C8" s="621"/>
      <c r="D8" s="622"/>
      <c r="E8" s="1202" t="s">
        <v>576</v>
      </c>
      <c r="F8" s="1203"/>
      <c r="G8" s="1204"/>
      <c r="H8" s="1205" t="s">
        <v>577</v>
      </c>
      <c r="I8" s="1206"/>
      <c r="J8" s="1207"/>
      <c r="K8" s="1208" t="s">
        <v>578</v>
      </c>
      <c r="L8" s="30"/>
      <c r="M8" s="28"/>
    </row>
    <row r="9" spans="1:13" s="29" customFormat="1" ht="12.75" customHeight="1" x14ac:dyDescent="0.2">
      <c r="A9" s="6"/>
      <c r="B9" s="31" t="s">
        <v>579</v>
      </c>
      <c r="C9" s="32" t="s">
        <v>580</v>
      </c>
      <c r="D9" s="33" t="s">
        <v>578</v>
      </c>
      <c r="E9" s="623" t="s">
        <v>581</v>
      </c>
      <c r="F9" s="623"/>
      <c r="G9" s="624"/>
      <c r="H9" s="623" t="s">
        <v>36</v>
      </c>
      <c r="I9" s="623" t="s">
        <v>582</v>
      </c>
      <c r="J9" s="625"/>
      <c r="K9" s="1209"/>
      <c r="L9" s="30"/>
      <c r="M9" s="28"/>
    </row>
    <row r="10" spans="1:13" s="29" customFormat="1" ht="15" customHeight="1" x14ac:dyDescent="0.2">
      <c r="A10" s="6"/>
      <c r="B10" s="34"/>
      <c r="C10" s="35"/>
      <c r="D10" s="36">
        <v>39994</v>
      </c>
      <c r="E10" s="37" t="s">
        <v>486</v>
      </c>
      <c r="F10" s="37" t="s">
        <v>36</v>
      </c>
      <c r="G10" s="38" t="s">
        <v>583</v>
      </c>
      <c r="H10" s="37" t="s">
        <v>584</v>
      </c>
      <c r="I10" s="37" t="s">
        <v>585</v>
      </c>
      <c r="J10" s="39" t="s">
        <v>583</v>
      </c>
      <c r="K10" s="40">
        <v>39933</v>
      </c>
      <c r="L10" s="30"/>
      <c r="M10" s="28"/>
    </row>
    <row r="11" spans="1:13" ht="13.2" x14ac:dyDescent="0.25">
      <c r="A11" s="41">
        <v>72</v>
      </c>
      <c r="B11" s="626" t="s">
        <v>586</v>
      </c>
      <c r="C11" s="275" t="s">
        <v>587</v>
      </c>
      <c r="D11" s="627">
        <v>212692.74</v>
      </c>
      <c r="E11" s="628">
        <v>28930</v>
      </c>
      <c r="F11" s="629">
        <v>40014</v>
      </c>
      <c r="G11" s="630">
        <v>53427</v>
      </c>
      <c r="H11" s="629"/>
      <c r="I11" s="628"/>
      <c r="J11" s="631"/>
      <c r="K11" s="632"/>
      <c r="L11" s="8"/>
      <c r="M11" s="42"/>
    </row>
    <row r="12" spans="1:13" ht="13.2" x14ac:dyDescent="0.25">
      <c r="A12" s="41"/>
      <c r="B12" s="626"/>
      <c r="C12" s="275"/>
      <c r="D12" s="627"/>
      <c r="E12" s="628"/>
      <c r="F12" s="629"/>
      <c r="G12" s="630"/>
      <c r="H12" s="629"/>
      <c r="I12" s="628"/>
      <c r="J12" s="631"/>
      <c r="K12" s="632"/>
      <c r="L12" s="8"/>
      <c r="M12" s="42"/>
    </row>
    <row r="13" spans="1:13" ht="13.2" x14ac:dyDescent="0.25">
      <c r="A13" s="41">
        <v>79</v>
      </c>
      <c r="B13" s="626" t="s">
        <v>588</v>
      </c>
      <c r="C13" s="275" t="s">
        <v>589</v>
      </c>
      <c r="D13" s="627">
        <v>221850</v>
      </c>
      <c r="E13" s="628">
        <v>29377</v>
      </c>
      <c r="F13" s="629">
        <v>40003</v>
      </c>
      <c r="G13" s="633">
        <f>20174.25+143245.5+485.52+13000.88</f>
        <v>176906.15</v>
      </c>
      <c r="H13" s="628"/>
      <c r="I13" s="629"/>
      <c r="J13" s="631"/>
      <c r="K13" s="632"/>
      <c r="L13" s="8"/>
    </row>
    <row r="14" spans="1:13" ht="13.2" x14ac:dyDescent="0.25">
      <c r="A14" s="41"/>
      <c r="B14" s="626"/>
      <c r="C14" s="275"/>
      <c r="D14" s="627"/>
      <c r="E14" s="628"/>
      <c r="F14" s="629"/>
      <c r="G14" s="633"/>
      <c r="H14" s="628"/>
      <c r="I14" s="629"/>
      <c r="J14" s="631"/>
      <c r="K14" s="632"/>
      <c r="L14" s="8"/>
    </row>
    <row r="15" spans="1:13" ht="13.2" x14ac:dyDescent="0.25">
      <c r="A15" s="41">
        <v>3</v>
      </c>
      <c r="B15" s="626" t="s">
        <v>590</v>
      </c>
      <c r="C15" s="275" t="s">
        <v>591</v>
      </c>
      <c r="D15" s="627">
        <v>230917.68</v>
      </c>
      <c r="E15" s="628">
        <v>30008</v>
      </c>
      <c r="F15" s="629">
        <v>40011</v>
      </c>
      <c r="G15" s="634">
        <v>63182.879999999997</v>
      </c>
      <c r="H15" s="628"/>
      <c r="I15" s="628"/>
      <c r="J15" s="635"/>
      <c r="K15" s="632"/>
      <c r="L15" s="43" t="s">
        <v>592</v>
      </c>
      <c r="M15" s="44"/>
    </row>
    <row r="16" spans="1:13" ht="13.2" x14ac:dyDescent="0.25">
      <c r="A16" s="41"/>
      <c r="B16" s="626"/>
      <c r="C16" s="275"/>
      <c r="D16" s="627"/>
      <c r="E16" s="628"/>
      <c r="F16" s="629"/>
      <c r="G16" s="636"/>
      <c r="H16" s="628"/>
      <c r="I16" s="628"/>
      <c r="J16" s="635"/>
      <c r="K16" s="632"/>
      <c r="L16" s="43"/>
      <c r="M16" s="44"/>
    </row>
    <row r="17" spans="1:12" ht="13.2" x14ac:dyDescent="0.25">
      <c r="A17" s="45">
        <v>22</v>
      </c>
      <c r="B17" s="626" t="s">
        <v>593</v>
      </c>
      <c r="C17" s="275" t="s">
        <v>594</v>
      </c>
      <c r="D17" s="627">
        <v>231600.96</v>
      </c>
      <c r="E17" s="637">
        <v>29497</v>
      </c>
      <c r="F17" s="638">
        <v>40000</v>
      </c>
      <c r="G17" s="634">
        <v>17539.2</v>
      </c>
      <c r="H17" s="638"/>
      <c r="I17" s="637"/>
      <c r="J17" s="639"/>
      <c r="K17" s="640"/>
      <c r="L17" s="8"/>
    </row>
    <row r="18" spans="1:12" ht="13.2" x14ac:dyDescent="0.25">
      <c r="A18" s="45"/>
      <c r="B18" s="626"/>
      <c r="C18" s="275"/>
      <c r="D18" s="627"/>
      <c r="E18" s="637">
        <v>29498</v>
      </c>
      <c r="F18" s="638">
        <v>40000</v>
      </c>
      <c r="G18" s="634">
        <v>135928.79999999999</v>
      </c>
      <c r="H18" s="638"/>
      <c r="I18" s="637"/>
      <c r="J18" s="639"/>
      <c r="K18" s="640"/>
      <c r="L18" s="8"/>
    </row>
    <row r="19" spans="1:12" ht="13.2" x14ac:dyDescent="0.25">
      <c r="A19" s="45"/>
      <c r="B19" s="626"/>
      <c r="C19" s="275"/>
      <c r="D19" s="627"/>
      <c r="E19" s="637">
        <v>33032</v>
      </c>
      <c r="F19" s="638">
        <v>40011</v>
      </c>
      <c r="G19" s="634">
        <v>38001.599999999999</v>
      </c>
      <c r="H19" s="638"/>
      <c r="I19" s="637"/>
      <c r="J19" s="639"/>
      <c r="K19" s="640"/>
      <c r="L19" s="8"/>
    </row>
    <row r="20" spans="1:12" ht="13.2" x14ac:dyDescent="0.25">
      <c r="A20" s="45"/>
      <c r="B20" s="626"/>
      <c r="C20" s="275"/>
      <c r="D20" s="627"/>
      <c r="E20" s="637">
        <v>29483</v>
      </c>
      <c r="F20" s="638">
        <v>39995</v>
      </c>
      <c r="G20" s="634">
        <v>2338.56</v>
      </c>
      <c r="H20" s="638"/>
      <c r="I20" s="637"/>
      <c r="J20" s="639"/>
      <c r="K20" s="640"/>
      <c r="L20" s="8"/>
    </row>
    <row r="21" spans="1:12" ht="13.2" x14ac:dyDescent="0.25">
      <c r="A21" s="45"/>
      <c r="B21" s="626"/>
      <c r="C21" s="275"/>
      <c r="D21" s="627"/>
      <c r="E21" s="637"/>
      <c r="F21" s="638"/>
      <c r="G21" s="634"/>
      <c r="H21" s="638"/>
      <c r="I21" s="637"/>
      <c r="J21" s="639"/>
      <c r="K21" s="640"/>
      <c r="L21" s="8"/>
    </row>
    <row r="22" spans="1:12" ht="12.75" customHeight="1" x14ac:dyDescent="0.25">
      <c r="A22" s="45">
        <v>2</v>
      </c>
      <c r="B22" s="626" t="s">
        <v>595</v>
      </c>
      <c r="C22" s="275" t="s">
        <v>596</v>
      </c>
      <c r="D22" s="627">
        <v>244954</v>
      </c>
      <c r="E22" s="637">
        <v>30004</v>
      </c>
      <c r="F22" s="638">
        <v>40011</v>
      </c>
      <c r="G22" s="634">
        <v>60574.69</v>
      </c>
      <c r="H22" s="638"/>
      <c r="I22" s="637"/>
      <c r="J22" s="639"/>
      <c r="K22" s="640"/>
      <c r="L22" s="8"/>
    </row>
    <row r="23" spans="1:12" ht="12.75" customHeight="1" x14ac:dyDescent="0.25">
      <c r="A23" s="45"/>
      <c r="B23" s="626"/>
      <c r="C23" s="275"/>
      <c r="D23" s="627"/>
      <c r="E23" s="637">
        <v>30007</v>
      </c>
      <c r="F23" s="638">
        <v>40011</v>
      </c>
      <c r="G23" s="634">
        <v>22009.61</v>
      </c>
      <c r="H23" s="638"/>
      <c r="I23" s="637"/>
      <c r="J23" s="639"/>
      <c r="K23" s="640"/>
      <c r="L23" s="8"/>
    </row>
    <row r="24" spans="1:12" ht="12" customHeight="1" x14ac:dyDescent="0.25">
      <c r="A24" s="45"/>
      <c r="B24" s="626"/>
      <c r="C24" s="275"/>
      <c r="D24" s="627"/>
      <c r="E24" s="637"/>
      <c r="F24" s="638"/>
      <c r="G24" s="634"/>
      <c r="H24" s="638"/>
      <c r="I24" s="637"/>
      <c r="J24" s="639"/>
      <c r="K24" s="640"/>
      <c r="L24" s="8"/>
    </row>
    <row r="25" spans="1:12" ht="13.2" x14ac:dyDescent="0.25">
      <c r="A25" s="45">
        <v>56</v>
      </c>
      <c r="B25" s="626" t="s">
        <v>597</v>
      </c>
      <c r="C25" s="275" t="s">
        <v>598</v>
      </c>
      <c r="D25" s="627">
        <v>247080</v>
      </c>
      <c r="E25" s="637">
        <v>69567</v>
      </c>
      <c r="F25" s="638">
        <v>40022</v>
      </c>
      <c r="G25" s="634">
        <v>247080</v>
      </c>
      <c r="H25" s="638"/>
      <c r="I25" s="637"/>
      <c r="J25" s="639"/>
      <c r="K25" s="640"/>
      <c r="L25" s="8"/>
    </row>
    <row r="26" spans="1:12" ht="13.2" x14ac:dyDescent="0.25">
      <c r="A26" s="45"/>
      <c r="B26" s="626"/>
      <c r="C26" s="275"/>
      <c r="D26" s="627"/>
      <c r="E26" s="637"/>
      <c r="F26" s="638"/>
      <c r="G26" s="634"/>
      <c r="H26" s="638"/>
      <c r="I26" s="637"/>
      <c r="J26" s="639"/>
      <c r="K26" s="640"/>
      <c r="L26" s="8"/>
    </row>
    <row r="27" spans="1:12" ht="13.2" x14ac:dyDescent="0.25">
      <c r="A27" s="45">
        <v>60</v>
      </c>
      <c r="B27" s="626" t="s">
        <v>599</v>
      </c>
      <c r="C27" s="275" t="s">
        <v>600</v>
      </c>
      <c r="D27" s="627">
        <v>257201</v>
      </c>
      <c r="E27" s="637">
        <v>29942</v>
      </c>
      <c r="F27" s="638">
        <v>40000</v>
      </c>
      <c r="G27" s="634">
        <v>41456.910000000003</v>
      </c>
      <c r="H27" s="638"/>
      <c r="I27" s="637"/>
      <c r="J27" s="639"/>
      <c r="K27" s="640"/>
      <c r="L27" s="8"/>
    </row>
    <row r="28" spans="1:12" ht="13.2" x14ac:dyDescent="0.25">
      <c r="A28" s="45"/>
      <c r="B28" s="626"/>
      <c r="C28" s="275"/>
      <c r="D28" s="627"/>
      <c r="E28" s="637">
        <v>60798</v>
      </c>
      <c r="F28" s="638">
        <v>40014</v>
      </c>
      <c r="G28" s="634">
        <v>3243.6</v>
      </c>
      <c r="H28" s="638"/>
      <c r="I28" s="637"/>
      <c r="J28" s="639"/>
      <c r="K28" s="640"/>
      <c r="L28" s="8"/>
    </row>
    <row r="29" spans="1:12" ht="13.2" x14ac:dyDescent="0.25">
      <c r="A29" s="45"/>
      <c r="B29" s="626"/>
      <c r="C29" s="275"/>
      <c r="D29" s="627"/>
      <c r="E29" s="637">
        <v>60803</v>
      </c>
      <c r="F29" s="638">
        <v>40018</v>
      </c>
      <c r="G29" s="634">
        <f>5622.28+1653.61</f>
        <v>7275.8899999999994</v>
      </c>
      <c r="H29" s="638"/>
      <c r="I29" s="637"/>
      <c r="J29" s="639"/>
      <c r="K29" s="640"/>
      <c r="L29" s="8"/>
    </row>
    <row r="30" spans="1:12" ht="13.2" x14ac:dyDescent="0.25">
      <c r="A30" s="45"/>
      <c r="B30" s="626"/>
      <c r="C30" s="275"/>
      <c r="D30" s="627"/>
      <c r="E30" s="637"/>
      <c r="F30" s="638"/>
      <c r="G30" s="634"/>
      <c r="H30" s="638"/>
      <c r="I30" s="637"/>
      <c r="J30" s="639"/>
      <c r="K30" s="640"/>
      <c r="L30" s="8"/>
    </row>
    <row r="31" spans="1:12" ht="13.2" x14ac:dyDescent="0.25">
      <c r="A31" s="45">
        <v>58</v>
      </c>
      <c r="B31" s="626" t="s">
        <v>601</v>
      </c>
      <c r="C31" s="275" t="s">
        <v>602</v>
      </c>
      <c r="D31" s="627">
        <v>262827.84000000003</v>
      </c>
      <c r="E31" s="637">
        <v>36521</v>
      </c>
      <c r="F31" s="638">
        <v>40006</v>
      </c>
      <c r="G31" s="634">
        <f>56704.28+13839.36</f>
        <v>70543.64</v>
      </c>
      <c r="H31" s="638"/>
      <c r="I31" s="637"/>
      <c r="J31" s="639"/>
      <c r="K31" s="640"/>
      <c r="L31" s="8"/>
    </row>
    <row r="32" spans="1:12" ht="13.2" x14ac:dyDescent="0.25">
      <c r="A32" s="45"/>
      <c r="B32" s="626"/>
      <c r="C32" s="275"/>
      <c r="D32" s="627"/>
      <c r="E32" s="637">
        <v>36529</v>
      </c>
      <c r="F32" s="638">
        <v>40011</v>
      </c>
      <c r="G32" s="634">
        <f>8345.88+26457.72</f>
        <v>34803.599999999999</v>
      </c>
      <c r="H32" s="638"/>
      <c r="I32" s="637"/>
      <c r="J32" s="639"/>
      <c r="K32" s="640"/>
      <c r="L32" s="8"/>
    </row>
    <row r="33" spans="1:13" ht="13.2" x14ac:dyDescent="0.25">
      <c r="A33" s="45"/>
      <c r="B33" s="626"/>
      <c r="C33" s="275"/>
      <c r="D33" s="627"/>
      <c r="E33" s="637"/>
      <c r="F33" s="638"/>
      <c r="G33" s="634"/>
      <c r="H33" s="638"/>
      <c r="I33" s="637"/>
      <c r="J33" s="639"/>
      <c r="K33" s="640"/>
      <c r="L33" s="8"/>
    </row>
    <row r="34" spans="1:13" ht="13.2" x14ac:dyDescent="0.25">
      <c r="A34" s="45">
        <v>73</v>
      </c>
      <c r="B34" s="626" t="s">
        <v>603</v>
      </c>
      <c r="C34" s="275" t="s">
        <v>604</v>
      </c>
      <c r="D34" s="627">
        <v>262922.7</v>
      </c>
      <c r="E34" s="637">
        <v>0</v>
      </c>
      <c r="F34" s="638"/>
      <c r="G34" s="634"/>
      <c r="H34" s="638"/>
      <c r="I34" s="637"/>
      <c r="J34" s="639"/>
      <c r="K34" s="640"/>
      <c r="L34" s="8"/>
    </row>
    <row r="35" spans="1:13" ht="13.2" x14ac:dyDescent="0.25">
      <c r="A35" s="45"/>
      <c r="B35" s="626"/>
      <c r="C35" s="275"/>
      <c r="D35" s="627"/>
      <c r="E35" s="637"/>
      <c r="F35" s="638"/>
      <c r="G35" s="634"/>
      <c r="H35" s="638"/>
      <c r="I35" s="637"/>
      <c r="J35" s="639"/>
      <c r="K35" s="640"/>
      <c r="L35" s="8"/>
    </row>
    <row r="36" spans="1:13" ht="13.2" x14ac:dyDescent="0.25">
      <c r="A36" s="45">
        <v>38</v>
      </c>
      <c r="B36" s="626" t="s">
        <v>605</v>
      </c>
      <c r="C36" s="275" t="s">
        <v>606</v>
      </c>
      <c r="D36" s="627">
        <v>266115.59999999998</v>
      </c>
      <c r="E36" s="637">
        <v>51512</v>
      </c>
      <c r="F36" s="638">
        <v>39997</v>
      </c>
      <c r="G36" s="634">
        <f>58705.28+7778.88+56233</f>
        <v>122717.16</v>
      </c>
      <c r="H36" s="638"/>
      <c r="I36" s="637"/>
      <c r="J36" s="639"/>
      <c r="K36" s="640"/>
      <c r="L36" s="8"/>
    </row>
    <row r="37" spans="1:13" ht="13.2" x14ac:dyDescent="0.25">
      <c r="A37" s="45"/>
      <c r="B37" s="626"/>
      <c r="C37" s="275"/>
      <c r="D37" s="627"/>
      <c r="E37" s="637">
        <v>51534</v>
      </c>
      <c r="F37" s="638">
        <v>40014</v>
      </c>
      <c r="G37" s="634">
        <f>10161.6+14254.08</f>
        <v>24415.68</v>
      </c>
      <c r="H37" s="638"/>
      <c r="I37" s="637"/>
      <c r="J37" s="639"/>
      <c r="K37" s="640"/>
      <c r="L37" s="8"/>
    </row>
    <row r="38" spans="1:13" ht="13.2" x14ac:dyDescent="0.25">
      <c r="A38" s="45"/>
      <c r="B38" s="626"/>
      <c r="C38" s="275"/>
      <c r="D38" s="627"/>
      <c r="E38" s="637">
        <v>51550</v>
      </c>
      <c r="F38" s="638">
        <v>40025</v>
      </c>
      <c r="G38" s="634">
        <v>9604.7999999999993</v>
      </c>
      <c r="H38" s="638"/>
      <c r="I38" s="637"/>
      <c r="J38" s="639"/>
      <c r="K38" s="640"/>
      <c r="L38" s="8"/>
    </row>
    <row r="39" spans="1:13" ht="13.2" x14ac:dyDescent="0.25">
      <c r="A39" s="45"/>
      <c r="B39" s="626"/>
      <c r="C39" s="275"/>
      <c r="D39" s="627"/>
      <c r="E39" s="637"/>
      <c r="F39" s="638"/>
      <c r="G39" s="634"/>
      <c r="H39" s="638"/>
      <c r="I39" s="637"/>
      <c r="J39" s="639"/>
      <c r="K39" s="640"/>
      <c r="L39" s="8"/>
    </row>
    <row r="40" spans="1:13" ht="13.2" x14ac:dyDescent="0.25">
      <c r="A40" s="45">
        <v>17</v>
      </c>
      <c r="B40" s="626" t="s">
        <v>607</v>
      </c>
      <c r="C40" s="275" t="s">
        <v>608</v>
      </c>
      <c r="D40" s="627">
        <v>275070.74</v>
      </c>
      <c r="E40" s="637">
        <v>33020</v>
      </c>
      <c r="F40" s="638">
        <v>40004</v>
      </c>
      <c r="G40" s="634">
        <v>39243.379999999997</v>
      </c>
      <c r="H40" s="638"/>
      <c r="I40" s="637"/>
      <c r="J40" s="635"/>
      <c r="K40" s="640"/>
      <c r="L40" s="8"/>
      <c r="M40" s="44"/>
    </row>
    <row r="41" spans="1:13" ht="13.2" x14ac:dyDescent="0.25">
      <c r="A41" s="45"/>
      <c r="B41" s="626"/>
      <c r="C41" s="275"/>
      <c r="D41" s="627"/>
      <c r="E41" s="637"/>
      <c r="F41" s="638"/>
      <c r="G41" s="636"/>
      <c r="H41" s="638"/>
      <c r="I41" s="637"/>
      <c r="J41" s="635"/>
      <c r="K41" s="640"/>
      <c r="L41" s="8"/>
      <c r="M41" s="44"/>
    </row>
    <row r="42" spans="1:13" ht="13.2" x14ac:dyDescent="0.25">
      <c r="A42" s="45">
        <v>31</v>
      </c>
      <c r="B42" s="626" t="s">
        <v>609</v>
      </c>
      <c r="C42" s="275" t="s">
        <v>610</v>
      </c>
      <c r="D42" s="627">
        <v>275627.14</v>
      </c>
      <c r="E42" s="628">
        <v>36559</v>
      </c>
      <c r="F42" s="629">
        <v>40021</v>
      </c>
      <c r="G42" s="630">
        <f>25736.04+153297.42</f>
        <v>179033.46000000002</v>
      </c>
      <c r="H42" s="629"/>
      <c r="I42" s="628"/>
      <c r="J42" s="631"/>
      <c r="K42" s="632"/>
      <c r="L42" s="8"/>
    </row>
    <row r="43" spans="1:13" ht="13.2" x14ac:dyDescent="0.25">
      <c r="A43" s="45"/>
      <c r="B43" s="626"/>
      <c r="C43" s="275"/>
      <c r="D43" s="627"/>
      <c r="E43" s="628"/>
      <c r="F43" s="629"/>
      <c r="G43" s="630"/>
      <c r="H43" s="629"/>
      <c r="I43" s="628"/>
      <c r="J43" s="631"/>
      <c r="K43" s="632"/>
      <c r="L43" s="8"/>
    </row>
    <row r="44" spans="1:13" ht="13.5" customHeight="1" x14ac:dyDescent="0.25">
      <c r="A44" s="45">
        <v>61</v>
      </c>
      <c r="B44" s="626" t="s">
        <v>611</v>
      </c>
      <c r="C44" s="275" t="s">
        <v>612</v>
      </c>
      <c r="D44" s="627">
        <v>286738.08</v>
      </c>
      <c r="E44" s="628">
        <v>29996</v>
      </c>
      <c r="F44" s="629">
        <v>40004</v>
      </c>
      <c r="G44" s="630">
        <v>127475</v>
      </c>
      <c r="H44" s="629"/>
      <c r="I44" s="628"/>
      <c r="J44" s="631"/>
      <c r="K44" s="632"/>
      <c r="L44" s="8"/>
    </row>
    <row r="45" spans="1:13" ht="13.5" customHeight="1" x14ac:dyDescent="0.25">
      <c r="A45" s="45"/>
      <c r="B45" s="626"/>
      <c r="C45" s="275"/>
      <c r="D45" s="627"/>
      <c r="E45" s="628">
        <v>29528</v>
      </c>
      <c r="F45" s="629">
        <v>40017</v>
      </c>
      <c r="G45" s="630">
        <f>51812+60484</f>
        <v>112296</v>
      </c>
      <c r="H45" s="629"/>
      <c r="I45" s="628"/>
      <c r="J45" s="631"/>
      <c r="K45" s="632"/>
      <c r="L45" s="8"/>
    </row>
    <row r="46" spans="1:13" ht="13.5" customHeight="1" x14ac:dyDescent="0.25">
      <c r="A46" s="45"/>
      <c r="B46" s="626"/>
      <c r="C46" s="275"/>
      <c r="D46" s="627"/>
      <c r="E46" s="628"/>
      <c r="F46" s="629"/>
      <c r="G46" s="630"/>
      <c r="H46" s="629"/>
      <c r="I46" s="628"/>
      <c r="J46" s="631"/>
      <c r="K46" s="632"/>
      <c r="L46" s="8"/>
    </row>
    <row r="47" spans="1:13" ht="13.2" x14ac:dyDescent="0.25">
      <c r="A47" s="45">
        <v>63</v>
      </c>
      <c r="B47" s="626" t="s">
        <v>613</v>
      </c>
      <c r="C47" s="275" t="s">
        <v>614</v>
      </c>
      <c r="D47" s="627">
        <v>288400.39</v>
      </c>
      <c r="E47" s="628">
        <v>0</v>
      </c>
      <c r="F47" s="629"/>
      <c r="G47" s="630"/>
      <c r="H47" s="629"/>
      <c r="I47" s="628"/>
      <c r="J47" s="631"/>
      <c r="K47" s="632"/>
      <c r="L47" s="8"/>
    </row>
    <row r="48" spans="1:13" ht="13.2" x14ac:dyDescent="0.25">
      <c r="A48" s="45"/>
      <c r="B48" s="626"/>
      <c r="C48" s="275"/>
      <c r="D48" s="627"/>
      <c r="E48" s="628"/>
      <c r="F48" s="629"/>
      <c r="G48" s="630"/>
      <c r="H48" s="629"/>
      <c r="I48" s="628"/>
      <c r="J48" s="631"/>
      <c r="K48" s="632"/>
      <c r="L48" s="8"/>
    </row>
    <row r="49" spans="1:13" ht="13.2" x14ac:dyDescent="0.25">
      <c r="A49" s="45">
        <v>55</v>
      </c>
      <c r="B49" s="626" t="s">
        <v>615</v>
      </c>
      <c r="C49" s="275" t="s">
        <v>616</v>
      </c>
      <c r="D49" s="627">
        <v>295712.59999999998</v>
      </c>
      <c r="E49" s="628">
        <v>27546</v>
      </c>
      <c r="F49" s="629">
        <v>39995</v>
      </c>
      <c r="G49" s="630">
        <v>98208</v>
      </c>
      <c r="H49" s="629"/>
      <c r="I49" s="628"/>
      <c r="J49" s="631"/>
      <c r="K49" s="632"/>
      <c r="L49" s="8"/>
    </row>
    <row r="50" spans="1:13" ht="13.2" x14ac:dyDescent="0.25">
      <c r="A50" s="45"/>
      <c r="B50" s="626"/>
      <c r="C50" s="275"/>
      <c r="D50" s="627"/>
      <c r="E50" s="628">
        <v>59784</v>
      </c>
      <c r="F50" s="629">
        <v>40024</v>
      </c>
      <c r="G50" s="630">
        <v>150256.20000000001</v>
      </c>
      <c r="H50" s="629"/>
      <c r="I50" s="628"/>
      <c r="J50" s="631"/>
      <c r="K50" s="632"/>
      <c r="L50" s="8"/>
    </row>
    <row r="51" spans="1:13" ht="13.2" x14ac:dyDescent="0.25">
      <c r="A51" s="45"/>
      <c r="B51" s="626"/>
      <c r="C51" s="275"/>
      <c r="D51" s="627"/>
      <c r="E51" s="628"/>
      <c r="F51" s="629"/>
      <c r="G51" s="630"/>
      <c r="H51" s="629"/>
      <c r="I51" s="628"/>
      <c r="J51" s="631"/>
      <c r="K51" s="632"/>
      <c r="L51" s="8"/>
    </row>
    <row r="52" spans="1:13" ht="13.2" x14ac:dyDescent="0.25">
      <c r="A52" s="45">
        <v>35</v>
      </c>
      <c r="B52" s="626" t="s">
        <v>617</v>
      </c>
      <c r="C52" s="275" t="s">
        <v>618</v>
      </c>
      <c r="D52" s="627">
        <v>296386.96000000002</v>
      </c>
      <c r="E52" s="628">
        <v>0</v>
      </c>
      <c r="F52" s="629"/>
      <c r="G52" s="630"/>
      <c r="H52" s="629"/>
      <c r="I52" s="628"/>
      <c r="J52" s="631"/>
      <c r="K52" s="632"/>
      <c r="L52" s="8"/>
    </row>
    <row r="53" spans="1:13" ht="13.2" x14ac:dyDescent="0.25">
      <c r="A53" s="45"/>
      <c r="B53" s="626"/>
      <c r="C53" s="275"/>
      <c r="D53" s="627"/>
      <c r="E53" s="628"/>
      <c r="F53" s="629"/>
      <c r="G53" s="630"/>
      <c r="H53" s="629"/>
      <c r="I53" s="628"/>
      <c r="J53" s="631"/>
      <c r="K53" s="632"/>
      <c r="L53" s="8"/>
    </row>
    <row r="54" spans="1:13" ht="13.2" x14ac:dyDescent="0.25">
      <c r="A54" s="45">
        <v>51</v>
      </c>
      <c r="B54" s="626" t="s">
        <v>619</v>
      </c>
      <c r="C54" s="275" t="s">
        <v>620</v>
      </c>
      <c r="D54" s="627">
        <v>298807.18</v>
      </c>
      <c r="E54" s="628">
        <v>28936</v>
      </c>
      <c r="F54" s="629">
        <v>40001</v>
      </c>
      <c r="G54" s="630">
        <v>100000</v>
      </c>
      <c r="H54" s="629"/>
      <c r="I54" s="628"/>
      <c r="J54" s="631"/>
      <c r="K54" s="632"/>
      <c r="L54" s="8"/>
    </row>
    <row r="55" spans="1:13" ht="13.2" x14ac:dyDescent="0.25">
      <c r="A55" s="45"/>
      <c r="B55" s="626"/>
      <c r="C55" s="275"/>
      <c r="D55" s="627"/>
      <c r="E55" s="628">
        <v>28939</v>
      </c>
      <c r="F55" s="629">
        <v>40007</v>
      </c>
      <c r="G55" s="630">
        <v>71255</v>
      </c>
      <c r="H55" s="629"/>
      <c r="I55" s="628"/>
      <c r="J55" s="631"/>
      <c r="K55" s="632"/>
      <c r="L55" s="8"/>
    </row>
    <row r="56" spans="1:13" ht="13.2" x14ac:dyDescent="0.25">
      <c r="A56" s="45"/>
      <c r="B56" s="626"/>
      <c r="C56" s="275"/>
      <c r="D56" s="627"/>
      <c r="E56" s="628">
        <v>29252</v>
      </c>
      <c r="F56" s="629">
        <v>40021</v>
      </c>
      <c r="G56" s="630">
        <f>65855.8+53141.6</f>
        <v>118997.4</v>
      </c>
      <c r="H56" s="629"/>
      <c r="I56" s="628"/>
      <c r="J56" s="631"/>
      <c r="K56" s="632"/>
      <c r="L56" s="8"/>
    </row>
    <row r="57" spans="1:13" ht="13.2" x14ac:dyDescent="0.25">
      <c r="A57" s="45"/>
      <c r="B57" s="626"/>
      <c r="C57" s="275"/>
      <c r="D57" s="627"/>
      <c r="E57" s="628"/>
      <c r="F57" s="629"/>
      <c r="G57" s="630"/>
      <c r="H57" s="629"/>
      <c r="I57" s="628"/>
      <c r="J57" s="631"/>
      <c r="K57" s="632"/>
      <c r="L57" s="8"/>
    </row>
    <row r="58" spans="1:13" ht="13.5" customHeight="1" x14ac:dyDescent="0.25">
      <c r="A58" s="45">
        <v>25</v>
      </c>
      <c r="B58" s="626" t="s">
        <v>621</v>
      </c>
      <c r="C58" s="275" t="s">
        <v>622</v>
      </c>
      <c r="D58" s="627">
        <v>312959.65000000002</v>
      </c>
      <c r="E58" s="628">
        <v>28446</v>
      </c>
      <c r="F58" s="629">
        <v>40009</v>
      </c>
      <c r="G58" s="630">
        <f>10939.2+17362.05</f>
        <v>28301.25</v>
      </c>
      <c r="H58" s="629"/>
      <c r="I58" s="628"/>
      <c r="J58" s="631"/>
      <c r="K58" s="632"/>
      <c r="L58" s="8"/>
    </row>
    <row r="59" spans="1:13" ht="13.5" customHeight="1" x14ac:dyDescent="0.25">
      <c r="A59" s="45"/>
      <c r="B59" s="626"/>
      <c r="C59" s="275"/>
      <c r="D59" s="627"/>
      <c r="E59" s="628">
        <v>69566</v>
      </c>
      <c r="F59" s="629">
        <v>40017</v>
      </c>
      <c r="G59" s="630">
        <v>7555.68</v>
      </c>
      <c r="H59" s="629"/>
      <c r="I59" s="628"/>
      <c r="J59" s="631"/>
      <c r="K59" s="632"/>
      <c r="L59" s="8"/>
    </row>
    <row r="60" spans="1:13" ht="13.5" customHeight="1" x14ac:dyDescent="0.25">
      <c r="A60" s="45"/>
      <c r="B60" s="626"/>
      <c r="C60" s="275"/>
      <c r="D60" s="627"/>
      <c r="E60" s="628">
        <v>34505</v>
      </c>
      <c r="F60" s="629">
        <v>40021</v>
      </c>
      <c r="G60" s="630">
        <f>32817.6+16281.6+27220.8+3256.32</f>
        <v>79576.320000000007</v>
      </c>
      <c r="H60" s="629"/>
      <c r="I60" s="628"/>
      <c r="J60" s="631"/>
      <c r="K60" s="632"/>
      <c r="L60" s="8"/>
    </row>
    <row r="61" spans="1:13" ht="13.5" customHeight="1" x14ac:dyDescent="0.25">
      <c r="A61" s="45"/>
      <c r="B61" s="626"/>
      <c r="C61" s="275"/>
      <c r="D61" s="627"/>
      <c r="E61" s="628">
        <v>34507</v>
      </c>
      <c r="F61" s="629">
        <v>40021</v>
      </c>
      <c r="G61" s="630">
        <f>108571.42+37693.6</f>
        <v>146265.01999999999</v>
      </c>
      <c r="H61" s="629"/>
      <c r="I61" s="628"/>
      <c r="J61" s="631"/>
      <c r="K61" s="632"/>
      <c r="L61" s="8"/>
    </row>
    <row r="62" spans="1:13" ht="13.5" customHeight="1" x14ac:dyDescent="0.25">
      <c r="A62" s="45"/>
      <c r="B62" s="626"/>
      <c r="C62" s="275"/>
      <c r="D62" s="627"/>
      <c r="E62" s="628"/>
      <c r="F62" s="629"/>
      <c r="G62" s="630"/>
      <c r="H62" s="629"/>
      <c r="I62" s="628"/>
      <c r="J62" s="631"/>
      <c r="K62" s="632"/>
      <c r="L62" s="8"/>
    </row>
    <row r="63" spans="1:13" ht="13.2" x14ac:dyDescent="0.25">
      <c r="A63" s="45">
        <v>32</v>
      </c>
      <c r="B63" s="626" t="s">
        <v>623</v>
      </c>
      <c r="C63" s="275" t="s">
        <v>624</v>
      </c>
      <c r="D63" s="627">
        <v>324788.40000000002</v>
      </c>
      <c r="E63" s="628">
        <v>29680</v>
      </c>
      <c r="F63" s="629">
        <v>39995</v>
      </c>
      <c r="G63" s="634">
        <v>40093.440000000002</v>
      </c>
      <c r="H63" s="628"/>
      <c r="I63" s="628"/>
      <c r="J63" s="635"/>
      <c r="K63" s="632"/>
      <c r="L63" s="8"/>
      <c r="M63" s="44"/>
    </row>
    <row r="64" spans="1:13" ht="13.2" x14ac:dyDescent="0.25">
      <c r="A64" s="45"/>
      <c r="B64" s="626"/>
      <c r="C64" s="275"/>
      <c r="D64" s="627"/>
      <c r="E64" s="628">
        <v>36532</v>
      </c>
      <c r="F64" s="629">
        <v>40014</v>
      </c>
      <c r="G64" s="634">
        <v>130229.29</v>
      </c>
      <c r="H64" s="628"/>
      <c r="I64" s="628"/>
      <c r="J64" s="635"/>
      <c r="K64" s="632"/>
      <c r="L64" s="8"/>
      <c r="M64" s="44"/>
    </row>
    <row r="65" spans="1:13" ht="13.2" x14ac:dyDescent="0.25">
      <c r="A65" s="45"/>
      <c r="B65" s="626"/>
      <c r="C65" s="275"/>
      <c r="D65" s="627"/>
      <c r="E65" s="628">
        <v>36533</v>
      </c>
      <c r="F65" s="629">
        <v>40014</v>
      </c>
      <c r="G65" s="634">
        <f>91204.25+13467.45</f>
        <v>104671.7</v>
      </c>
      <c r="H65" s="628"/>
      <c r="I65" s="628"/>
      <c r="J65" s="635"/>
      <c r="K65" s="632"/>
      <c r="L65" s="8"/>
      <c r="M65" s="44"/>
    </row>
    <row r="66" spans="1:13" ht="13.2" x14ac:dyDescent="0.25">
      <c r="A66" s="45"/>
      <c r="B66" s="626"/>
      <c r="C66" s="275"/>
      <c r="D66" s="627"/>
      <c r="E66" s="628"/>
      <c r="F66" s="629"/>
      <c r="G66" s="636"/>
      <c r="H66" s="628"/>
      <c r="I66" s="628"/>
      <c r="J66" s="635"/>
      <c r="K66" s="632"/>
      <c r="L66" s="8"/>
      <c r="M66" s="44"/>
    </row>
    <row r="67" spans="1:13" ht="12" customHeight="1" x14ac:dyDescent="0.25">
      <c r="A67" s="45">
        <v>49</v>
      </c>
      <c r="B67" s="626" t="s">
        <v>625</v>
      </c>
      <c r="C67" s="275" t="s">
        <v>626</v>
      </c>
      <c r="D67" s="627">
        <v>328105.45</v>
      </c>
      <c r="E67" s="637">
        <v>29447</v>
      </c>
      <c r="F67" s="638">
        <v>40002</v>
      </c>
      <c r="G67" s="634">
        <v>22634</v>
      </c>
      <c r="H67" s="637"/>
      <c r="I67" s="637"/>
      <c r="J67" s="641"/>
      <c r="K67" s="640"/>
      <c r="L67" s="8"/>
    </row>
    <row r="68" spans="1:13" ht="12" customHeight="1" x14ac:dyDescent="0.25">
      <c r="A68" s="45"/>
      <c r="B68" s="626"/>
      <c r="C68" s="275"/>
      <c r="D68" s="627"/>
      <c r="E68" s="637">
        <v>29448</v>
      </c>
      <c r="F68" s="638">
        <v>40002</v>
      </c>
      <c r="G68" s="634">
        <f>46374+39444</f>
        <v>85818</v>
      </c>
      <c r="H68" s="637"/>
      <c r="I68" s="637"/>
      <c r="J68" s="641"/>
      <c r="K68" s="640"/>
      <c r="L68" s="8"/>
    </row>
    <row r="69" spans="1:13" ht="12" customHeight="1" x14ac:dyDescent="0.25">
      <c r="A69" s="45"/>
      <c r="B69" s="626"/>
      <c r="C69" s="275"/>
      <c r="D69" s="627"/>
      <c r="E69" s="637">
        <v>58267</v>
      </c>
      <c r="F69" s="638">
        <v>40003</v>
      </c>
      <c r="G69" s="634">
        <f>51037.98+3956.04+3667.98</f>
        <v>58662.000000000007</v>
      </c>
      <c r="H69" s="637"/>
      <c r="I69" s="637"/>
      <c r="J69" s="641"/>
      <c r="K69" s="640"/>
      <c r="L69" s="8"/>
    </row>
    <row r="70" spans="1:13" ht="12" customHeight="1" x14ac:dyDescent="0.25">
      <c r="A70" s="45"/>
      <c r="B70" s="626"/>
      <c r="C70" s="275"/>
      <c r="D70" s="627"/>
      <c r="E70" s="637">
        <v>58298</v>
      </c>
      <c r="F70" s="638">
        <v>40016</v>
      </c>
      <c r="G70" s="634">
        <f>9777.68+21658.32</f>
        <v>31436</v>
      </c>
      <c r="H70" s="637"/>
      <c r="I70" s="637"/>
      <c r="J70" s="641"/>
      <c r="K70" s="640"/>
      <c r="L70" s="8"/>
    </row>
    <row r="71" spans="1:13" ht="12" customHeight="1" x14ac:dyDescent="0.25">
      <c r="A71" s="45"/>
      <c r="B71" s="626"/>
      <c r="C71" s="275"/>
      <c r="D71" s="627"/>
      <c r="E71" s="637">
        <v>58310</v>
      </c>
      <c r="F71" s="638">
        <v>40021</v>
      </c>
      <c r="G71" s="634">
        <v>116338.33</v>
      </c>
      <c r="H71" s="637"/>
      <c r="I71" s="637"/>
      <c r="J71" s="641"/>
      <c r="K71" s="640"/>
      <c r="L71" s="8"/>
    </row>
    <row r="72" spans="1:13" ht="12" customHeight="1" x14ac:dyDescent="0.25">
      <c r="A72" s="45"/>
      <c r="B72" s="626"/>
      <c r="C72" s="275"/>
      <c r="D72" s="627"/>
      <c r="E72" s="637"/>
      <c r="F72" s="638"/>
      <c r="G72" s="634"/>
      <c r="H72" s="637"/>
      <c r="I72" s="637"/>
      <c r="J72" s="641"/>
      <c r="K72" s="640"/>
      <c r="L72" s="8"/>
    </row>
    <row r="73" spans="1:13" ht="13.2" x14ac:dyDescent="0.25">
      <c r="A73" s="45">
        <v>67</v>
      </c>
      <c r="B73" s="626" t="s">
        <v>627</v>
      </c>
      <c r="C73" s="275" t="s">
        <v>628</v>
      </c>
      <c r="D73" s="627">
        <v>339690.18</v>
      </c>
      <c r="E73" s="637">
        <v>66026</v>
      </c>
      <c r="F73" s="638">
        <v>39995</v>
      </c>
      <c r="G73" s="634">
        <v>124494.1</v>
      </c>
      <c r="H73" s="637"/>
      <c r="I73" s="637"/>
      <c r="J73" s="635"/>
      <c r="K73" s="640"/>
      <c r="L73" s="8"/>
    </row>
    <row r="74" spans="1:13" ht="13.2" x14ac:dyDescent="0.25">
      <c r="A74" s="45"/>
      <c r="B74" s="626"/>
      <c r="C74" s="275"/>
      <c r="D74" s="627"/>
      <c r="E74" s="637"/>
      <c r="F74" s="638"/>
      <c r="G74" s="636"/>
      <c r="H74" s="637"/>
      <c r="I74" s="637"/>
      <c r="J74" s="635"/>
      <c r="K74" s="640"/>
      <c r="L74" s="8"/>
    </row>
    <row r="75" spans="1:13" ht="13.2" x14ac:dyDescent="0.25">
      <c r="A75" s="45">
        <v>46</v>
      </c>
      <c r="B75" s="626" t="s">
        <v>629</v>
      </c>
      <c r="C75" s="275" t="s">
        <v>630</v>
      </c>
      <c r="D75" s="627">
        <v>342588.55</v>
      </c>
      <c r="E75" s="637">
        <v>0</v>
      </c>
      <c r="F75" s="638"/>
      <c r="G75" s="634"/>
      <c r="H75" s="638"/>
      <c r="I75" s="637"/>
      <c r="J75" s="635"/>
      <c r="K75" s="640"/>
      <c r="L75" s="8"/>
    </row>
    <row r="76" spans="1:13" ht="13.2" x14ac:dyDescent="0.25">
      <c r="A76" s="45"/>
      <c r="B76" s="626"/>
      <c r="C76" s="275"/>
      <c r="D76" s="627"/>
      <c r="E76" s="637"/>
      <c r="F76" s="638"/>
      <c r="G76" s="634"/>
      <c r="H76" s="638"/>
      <c r="I76" s="637"/>
      <c r="J76" s="635"/>
      <c r="K76" s="640"/>
      <c r="L76" s="8"/>
    </row>
    <row r="77" spans="1:13" ht="13.2" x14ac:dyDescent="0.25">
      <c r="A77" s="45">
        <v>52</v>
      </c>
      <c r="B77" s="626" t="s">
        <v>631</v>
      </c>
      <c r="C77" s="275" t="s">
        <v>632</v>
      </c>
      <c r="D77" s="627">
        <v>351288.04</v>
      </c>
      <c r="E77" s="637">
        <v>0</v>
      </c>
      <c r="F77" s="638"/>
      <c r="G77" s="634"/>
      <c r="H77" s="638"/>
      <c r="I77" s="637"/>
      <c r="J77" s="639"/>
      <c r="K77" s="640"/>
      <c r="L77" s="8"/>
      <c r="M77" s="46"/>
    </row>
    <row r="78" spans="1:13" ht="13.2" x14ac:dyDescent="0.25">
      <c r="A78" s="45"/>
      <c r="B78" s="626"/>
      <c r="C78" s="275"/>
      <c r="D78" s="627"/>
      <c r="E78" s="637"/>
      <c r="F78" s="638"/>
      <c r="G78" s="634"/>
      <c r="H78" s="638"/>
      <c r="I78" s="637"/>
      <c r="J78" s="639"/>
      <c r="K78" s="640"/>
      <c r="L78" s="8"/>
      <c r="M78" s="46"/>
    </row>
    <row r="79" spans="1:13" ht="13.2" x14ac:dyDescent="0.25">
      <c r="A79" s="45">
        <v>41</v>
      </c>
      <c r="B79" s="626" t="s">
        <v>633</v>
      </c>
      <c r="C79" s="275" t="s">
        <v>634</v>
      </c>
      <c r="D79" s="627">
        <v>355519.58</v>
      </c>
      <c r="E79" s="637">
        <v>29272</v>
      </c>
      <c r="F79" s="638">
        <v>40024</v>
      </c>
      <c r="G79" s="634">
        <v>36331.199999999997</v>
      </c>
      <c r="H79" s="638"/>
      <c r="I79" s="637"/>
      <c r="J79" s="639"/>
      <c r="K79" s="640"/>
      <c r="L79" s="8"/>
      <c r="M79" s="46"/>
    </row>
    <row r="80" spans="1:13" ht="13.2" x14ac:dyDescent="0.25">
      <c r="A80" s="45"/>
      <c r="B80" s="626"/>
      <c r="C80" s="275"/>
      <c r="D80" s="627"/>
      <c r="E80" s="637"/>
      <c r="F80" s="638"/>
      <c r="G80" s="634"/>
      <c r="H80" s="638"/>
      <c r="I80" s="637"/>
      <c r="J80" s="639"/>
      <c r="K80" s="640"/>
      <c r="L80" s="8"/>
      <c r="M80" s="46"/>
    </row>
    <row r="81" spans="1:13" ht="13.2" x14ac:dyDescent="0.25">
      <c r="A81" s="45">
        <v>1</v>
      </c>
      <c r="B81" s="626" t="s">
        <v>635</v>
      </c>
      <c r="C81" s="275" t="s">
        <v>636</v>
      </c>
      <c r="D81" s="627">
        <v>357564.06</v>
      </c>
      <c r="E81" s="637">
        <v>30005</v>
      </c>
      <c r="F81" s="638" t="s">
        <v>637</v>
      </c>
      <c r="G81" s="634">
        <f>83872.87+71299.08</f>
        <v>155171.95000000001</v>
      </c>
      <c r="H81" s="638"/>
      <c r="I81" s="637"/>
      <c r="J81" s="635"/>
      <c r="K81" s="640"/>
      <c r="L81" s="8"/>
      <c r="M81" s="44"/>
    </row>
    <row r="82" spans="1:13" ht="13.2" x14ac:dyDescent="0.25">
      <c r="A82" s="45"/>
      <c r="B82" s="626"/>
      <c r="C82" s="275"/>
      <c r="D82" s="627"/>
      <c r="E82" s="637"/>
      <c r="F82" s="638"/>
      <c r="G82" s="636"/>
      <c r="H82" s="638"/>
      <c r="I82" s="637"/>
      <c r="J82" s="635"/>
      <c r="K82" s="640"/>
      <c r="L82" s="8"/>
      <c r="M82" s="44"/>
    </row>
    <row r="83" spans="1:13" ht="13.2" x14ac:dyDescent="0.25">
      <c r="A83" s="45">
        <v>44</v>
      </c>
      <c r="B83" s="626" t="s">
        <v>638</v>
      </c>
      <c r="C83" s="275" t="s">
        <v>639</v>
      </c>
      <c r="D83" s="627">
        <v>362810.88</v>
      </c>
      <c r="E83" s="637">
        <v>0</v>
      </c>
      <c r="F83" s="638"/>
      <c r="G83" s="634"/>
      <c r="H83" s="637"/>
      <c r="I83" s="637"/>
      <c r="J83" s="641"/>
      <c r="K83" s="640"/>
      <c r="L83" s="8"/>
    </row>
    <row r="84" spans="1:13" ht="13.2" x14ac:dyDescent="0.25">
      <c r="A84" s="45"/>
      <c r="B84" s="626"/>
      <c r="C84" s="275"/>
      <c r="D84" s="627"/>
      <c r="E84" s="637"/>
      <c r="F84" s="638"/>
      <c r="G84" s="634"/>
      <c r="H84" s="637"/>
      <c r="I84" s="637"/>
      <c r="J84" s="641"/>
      <c r="K84" s="640"/>
      <c r="L84" s="8"/>
    </row>
    <row r="85" spans="1:13" ht="13.2" x14ac:dyDescent="0.25">
      <c r="A85" s="45">
        <v>12</v>
      </c>
      <c r="B85" s="626" t="s">
        <v>640</v>
      </c>
      <c r="C85" s="275" t="s">
        <v>641</v>
      </c>
      <c r="D85" s="627">
        <v>369839.68</v>
      </c>
      <c r="E85" s="637">
        <v>0</v>
      </c>
      <c r="F85" s="638"/>
      <c r="G85" s="636"/>
      <c r="H85" s="637"/>
      <c r="I85" s="637"/>
      <c r="J85" s="635"/>
      <c r="K85" s="640"/>
      <c r="L85" s="8"/>
    </row>
    <row r="86" spans="1:13" ht="13.2" x14ac:dyDescent="0.25">
      <c r="A86" s="45"/>
      <c r="B86" s="626"/>
      <c r="C86" s="275"/>
      <c r="D86" s="627"/>
      <c r="E86" s="637"/>
      <c r="F86" s="638"/>
      <c r="G86" s="636"/>
      <c r="H86" s="637"/>
      <c r="I86" s="637"/>
      <c r="J86" s="635"/>
      <c r="K86" s="640"/>
      <c r="L86" s="8"/>
    </row>
    <row r="87" spans="1:13" ht="13.2" x14ac:dyDescent="0.25">
      <c r="A87" s="45">
        <v>75</v>
      </c>
      <c r="B87" s="626" t="s">
        <v>642</v>
      </c>
      <c r="C87" s="275" t="s">
        <v>643</v>
      </c>
      <c r="D87" s="627">
        <v>386323.51</v>
      </c>
      <c r="E87" s="637">
        <v>0</v>
      </c>
      <c r="F87" s="629"/>
      <c r="G87" s="634"/>
      <c r="H87" s="638"/>
      <c r="I87" s="637"/>
      <c r="J87" s="639"/>
      <c r="K87" s="640"/>
      <c r="L87" s="8"/>
    </row>
    <row r="88" spans="1:13" ht="13.2" x14ac:dyDescent="0.25">
      <c r="A88" s="45"/>
      <c r="B88" s="626"/>
      <c r="C88" s="275"/>
      <c r="D88" s="627"/>
      <c r="E88" s="637"/>
      <c r="F88" s="629"/>
      <c r="G88" s="634"/>
      <c r="H88" s="638"/>
      <c r="I88" s="637"/>
      <c r="J88" s="639"/>
      <c r="K88" s="640"/>
      <c r="L88" s="8"/>
    </row>
    <row r="89" spans="1:13" ht="13.2" x14ac:dyDescent="0.25">
      <c r="A89" s="45">
        <v>21</v>
      </c>
      <c r="B89" s="626" t="s">
        <v>644</v>
      </c>
      <c r="C89" s="275" t="s">
        <v>645</v>
      </c>
      <c r="D89" s="627">
        <v>388662.89</v>
      </c>
      <c r="E89" s="637">
        <v>33039</v>
      </c>
      <c r="F89" s="629">
        <v>40015</v>
      </c>
      <c r="G89" s="634">
        <f>77496.79+7689.69</f>
        <v>85186.48</v>
      </c>
      <c r="H89" s="638"/>
      <c r="I89" s="637"/>
      <c r="J89" s="635"/>
      <c r="K89" s="640"/>
      <c r="L89" s="8"/>
    </row>
    <row r="90" spans="1:13" ht="13.2" x14ac:dyDescent="0.25">
      <c r="A90" s="45"/>
      <c r="B90" s="626"/>
      <c r="C90" s="275"/>
      <c r="D90" s="627"/>
      <c r="E90" s="637"/>
      <c r="F90" s="629"/>
      <c r="G90" s="636"/>
      <c r="H90" s="638"/>
      <c r="I90" s="637"/>
      <c r="J90" s="635"/>
      <c r="K90" s="640"/>
      <c r="L90" s="8"/>
    </row>
    <row r="91" spans="1:13" ht="13.2" x14ac:dyDescent="0.25">
      <c r="A91" s="45">
        <v>19</v>
      </c>
      <c r="B91" s="626" t="s">
        <v>646</v>
      </c>
      <c r="C91" s="275" t="s">
        <v>647</v>
      </c>
      <c r="D91" s="627">
        <v>390533.59</v>
      </c>
      <c r="E91" s="637">
        <v>29494</v>
      </c>
      <c r="F91" s="638" t="s">
        <v>648</v>
      </c>
      <c r="G91" s="634">
        <v>30434.69</v>
      </c>
      <c r="H91" s="637"/>
      <c r="I91" s="637"/>
      <c r="J91" s="642"/>
      <c r="K91" s="640"/>
      <c r="L91" s="8"/>
    </row>
    <row r="92" spans="1:13" ht="13.2" x14ac:dyDescent="0.25">
      <c r="A92" s="45"/>
      <c r="B92" s="626"/>
      <c r="C92" s="275"/>
      <c r="D92" s="627"/>
      <c r="E92" s="637">
        <v>33030</v>
      </c>
      <c r="F92" s="638">
        <v>40011</v>
      </c>
      <c r="G92" s="634">
        <v>67782.45</v>
      </c>
      <c r="H92" s="637"/>
      <c r="I92" s="637"/>
      <c r="J92" s="642"/>
      <c r="K92" s="640"/>
      <c r="L92" s="8"/>
    </row>
    <row r="93" spans="1:13" ht="13.2" x14ac:dyDescent="0.25">
      <c r="A93" s="45"/>
      <c r="B93" s="626"/>
      <c r="C93" s="275"/>
      <c r="D93" s="627"/>
      <c r="E93" s="637">
        <v>33053</v>
      </c>
      <c r="F93" s="638">
        <v>40018</v>
      </c>
      <c r="G93" s="634">
        <v>41273.5</v>
      </c>
      <c r="H93" s="637"/>
      <c r="I93" s="637"/>
      <c r="J93" s="642"/>
      <c r="K93" s="640"/>
      <c r="L93" s="8"/>
    </row>
    <row r="94" spans="1:13" ht="13.2" x14ac:dyDescent="0.25">
      <c r="A94" s="45"/>
      <c r="B94" s="626"/>
      <c r="C94" s="275"/>
      <c r="D94" s="627"/>
      <c r="E94" s="637"/>
      <c r="F94" s="638"/>
      <c r="G94" s="634"/>
      <c r="H94" s="637"/>
      <c r="I94" s="637"/>
      <c r="J94" s="642"/>
      <c r="K94" s="640"/>
      <c r="L94" s="8"/>
    </row>
    <row r="95" spans="1:13" ht="13.2" x14ac:dyDescent="0.25">
      <c r="A95" s="45">
        <v>77</v>
      </c>
      <c r="B95" s="626" t="s">
        <v>649</v>
      </c>
      <c r="C95" s="275" t="s">
        <v>650</v>
      </c>
      <c r="D95" s="627">
        <v>406987.16</v>
      </c>
      <c r="E95" s="637">
        <v>69551</v>
      </c>
      <c r="F95" s="638">
        <v>40017</v>
      </c>
      <c r="G95" s="634">
        <v>100000</v>
      </c>
      <c r="H95" s="637"/>
      <c r="I95" s="637"/>
      <c r="J95" s="642"/>
      <c r="K95" s="640"/>
      <c r="L95" s="8"/>
    </row>
    <row r="96" spans="1:13" ht="13.2" x14ac:dyDescent="0.25">
      <c r="A96" s="45"/>
      <c r="B96" s="626"/>
      <c r="C96" s="275"/>
      <c r="D96" s="627"/>
      <c r="E96" s="637">
        <v>69569</v>
      </c>
      <c r="F96" s="638">
        <v>40022</v>
      </c>
      <c r="G96" s="634">
        <v>219722.68</v>
      </c>
      <c r="H96" s="637"/>
      <c r="I96" s="637"/>
      <c r="J96" s="642"/>
      <c r="K96" s="640"/>
      <c r="L96" s="8"/>
    </row>
    <row r="97" spans="1:12" ht="13.2" x14ac:dyDescent="0.25">
      <c r="A97" s="45"/>
      <c r="B97" s="626"/>
      <c r="C97" s="275"/>
      <c r="D97" s="627"/>
      <c r="E97" s="637">
        <v>69518</v>
      </c>
      <c r="F97" s="638">
        <v>40004</v>
      </c>
      <c r="G97" s="634">
        <v>37862.400000000001</v>
      </c>
      <c r="H97" s="637"/>
      <c r="I97" s="637"/>
      <c r="J97" s="642"/>
      <c r="K97" s="640"/>
      <c r="L97" s="8"/>
    </row>
    <row r="98" spans="1:12" ht="13.2" x14ac:dyDescent="0.25">
      <c r="A98" s="45"/>
      <c r="B98" s="626"/>
      <c r="C98" s="275"/>
      <c r="D98" s="627"/>
      <c r="E98" s="637"/>
      <c r="F98" s="638"/>
      <c r="G98" s="634"/>
      <c r="H98" s="637"/>
      <c r="I98" s="637"/>
      <c r="J98" s="642"/>
      <c r="K98" s="640"/>
      <c r="L98" s="8"/>
    </row>
    <row r="99" spans="1:12" ht="13.2" x14ac:dyDescent="0.25">
      <c r="A99" s="45">
        <v>9</v>
      </c>
      <c r="B99" s="626" t="s">
        <v>651</v>
      </c>
      <c r="C99" s="275" t="s">
        <v>652</v>
      </c>
      <c r="D99" s="627">
        <v>413842.12</v>
      </c>
      <c r="E99" s="637">
        <v>26089</v>
      </c>
      <c r="F99" s="638">
        <v>40004</v>
      </c>
      <c r="G99" s="634">
        <f>34700.42+75108.21</f>
        <v>109808.63</v>
      </c>
      <c r="H99" s="637"/>
      <c r="I99" s="637"/>
      <c r="J99" s="642"/>
      <c r="K99" s="640"/>
      <c r="L99" s="8"/>
    </row>
    <row r="100" spans="1:12" ht="13.2" x14ac:dyDescent="0.25">
      <c r="A100" s="45"/>
      <c r="B100" s="626"/>
      <c r="C100" s="275"/>
      <c r="D100" s="627"/>
      <c r="E100" s="637">
        <v>26093</v>
      </c>
      <c r="F100" s="638" t="s">
        <v>653</v>
      </c>
      <c r="G100" s="634">
        <v>57220.43</v>
      </c>
      <c r="H100" s="637"/>
      <c r="I100" s="637"/>
      <c r="J100" s="642"/>
      <c r="K100" s="640"/>
      <c r="L100" s="8"/>
    </row>
    <row r="101" spans="1:12" ht="13.2" x14ac:dyDescent="0.25">
      <c r="A101" s="45"/>
      <c r="B101" s="626"/>
      <c r="C101" s="275"/>
      <c r="D101" s="627"/>
      <c r="E101" s="637"/>
      <c r="F101" s="638"/>
      <c r="G101" s="634"/>
      <c r="H101" s="637"/>
      <c r="I101" s="637"/>
      <c r="J101" s="642"/>
      <c r="K101" s="640"/>
      <c r="L101" s="8"/>
    </row>
    <row r="102" spans="1:12" ht="13.2" x14ac:dyDescent="0.25">
      <c r="A102" s="45">
        <v>76</v>
      </c>
      <c r="B102" s="626" t="s">
        <v>654</v>
      </c>
      <c r="C102" s="275" t="s">
        <v>655</v>
      </c>
      <c r="D102" s="627">
        <v>419746.93</v>
      </c>
      <c r="E102" s="637">
        <v>0</v>
      </c>
      <c r="F102" s="638"/>
      <c r="G102" s="634"/>
      <c r="H102" s="637"/>
      <c r="I102" s="637"/>
      <c r="J102" s="642"/>
      <c r="K102" s="640"/>
      <c r="L102" s="8"/>
    </row>
    <row r="103" spans="1:12" ht="13.2" x14ac:dyDescent="0.25">
      <c r="A103" s="45"/>
      <c r="B103" s="626"/>
      <c r="C103" s="275"/>
      <c r="D103" s="627"/>
      <c r="E103" s="637"/>
      <c r="F103" s="638"/>
      <c r="G103" s="634"/>
      <c r="H103" s="637"/>
      <c r="I103" s="637"/>
      <c r="J103" s="642"/>
      <c r="K103" s="640"/>
      <c r="L103" s="8"/>
    </row>
    <row r="104" spans="1:12" ht="13.2" x14ac:dyDescent="0.25">
      <c r="A104" s="45">
        <v>40</v>
      </c>
      <c r="B104" s="626" t="s">
        <v>656</v>
      </c>
      <c r="C104" s="275" t="s">
        <v>657</v>
      </c>
      <c r="D104" s="627">
        <v>434963.46</v>
      </c>
      <c r="E104" s="637">
        <v>51525</v>
      </c>
      <c r="F104" s="638">
        <v>40009</v>
      </c>
      <c r="G104" s="634">
        <f>66585.52+13780.8</f>
        <v>80366.320000000007</v>
      </c>
      <c r="H104" s="637"/>
      <c r="I104" s="637"/>
      <c r="J104" s="642"/>
      <c r="K104" s="640"/>
      <c r="L104" s="8"/>
    </row>
    <row r="105" spans="1:12" ht="13.2" x14ac:dyDescent="0.25">
      <c r="A105" s="45"/>
      <c r="B105" s="626"/>
      <c r="C105" s="275"/>
      <c r="D105" s="627"/>
      <c r="E105" s="637"/>
      <c r="F105" s="638"/>
      <c r="G105" s="634"/>
      <c r="H105" s="637"/>
      <c r="I105" s="637"/>
      <c r="J105" s="642"/>
      <c r="K105" s="640"/>
      <c r="L105" s="8"/>
    </row>
    <row r="106" spans="1:12" ht="13.2" x14ac:dyDescent="0.25">
      <c r="A106" s="45">
        <v>70</v>
      </c>
      <c r="B106" s="626" t="s">
        <v>658</v>
      </c>
      <c r="C106" s="275" t="s">
        <v>659</v>
      </c>
      <c r="D106" s="627">
        <v>435146.16</v>
      </c>
      <c r="E106" s="637">
        <v>68512</v>
      </c>
      <c r="F106" s="638">
        <v>40016</v>
      </c>
      <c r="G106" s="634">
        <f>5665.44+21659.52+44176.56</f>
        <v>71501.51999999999</v>
      </c>
      <c r="H106" s="637"/>
      <c r="I106" s="637"/>
      <c r="J106" s="642"/>
      <c r="K106" s="640"/>
      <c r="L106" s="8"/>
    </row>
    <row r="107" spans="1:12" ht="13.2" x14ac:dyDescent="0.25">
      <c r="A107" s="45"/>
      <c r="B107" s="626"/>
      <c r="C107" s="275"/>
      <c r="D107" s="627"/>
      <c r="E107" s="637"/>
      <c r="F107" s="638"/>
      <c r="G107" s="634"/>
      <c r="H107" s="637"/>
      <c r="I107" s="637"/>
      <c r="J107" s="642"/>
      <c r="K107" s="640"/>
      <c r="L107" s="8"/>
    </row>
    <row r="108" spans="1:12" ht="13.2" x14ac:dyDescent="0.25">
      <c r="A108" s="45">
        <v>68</v>
      </c>
      <c r="B108" s="626" t="s">
        <v>660</v>
      </c>
      <c r="C108" s="275" t="s">
        <v>661</v>
      </c>
      <c r="D108" s="627">
        <v>464263.32</v>
      </c>
      <c r="E108" s="637">
        <v>66029</v>
      </c>
      <c r="F108" s="638">
        <v>39995</v>
      </c>
      <c r="G108" s="634">
        <v>29510.400000000001</v>
      </c>
      <c r="H108" s="637"/>
      <c r="I108" s="637"/>
      <c r="J108" s="642"/>
      <c r="K108" s="640"/>
      <c r="L108" s="8"/>
    </row>
    <row r="109" spans="1:12" ht="13.2" x14ac:dyDescent="0.25">
      <c r="A109" s="45"/>
      <c r="B109" s="626"/>
      <c r="C109" s="275"/>
      <c r="D109" s="627"/>
      <c r="E109" s="637">
        <v>66040</v>
      </c>
      <c r="F109" s="638">
        <v>40000</v>
      </c>
      <c r="G109" s="634">
        <v>27199</v>
      </c>
      <c r="H109" s="637"/>
      <c r="I109" s="637"/>
      <c r="J109" s="642"/>
      <c r="K109" s="640"/>
      <c r="L109" s="8"/>
    </row>
    <row r="110" spans="1:12" ht="13.2" x14ac:dyDescent="0.25">
      <c r="A110" s="45"/>
      <c r="B110" s="626"/>
      <c r="C110" s="275"/>
      <c r="D110" s="627"/>
      <c r="E110" s="637">
        <v>66062</v>
      </c>
      <c r="F110" s="638">
        <v>40007</v>
      </c>
      <c r="G110" s="634">
        <f>43462.12+32781.6</f>
        <v>76243.72</v>
      </c>
      <c r="H110" s="637"/>
      <c r="I110" s="637"/>
      <c r="J110" s="642"/>
      <c r="K110" s="640"/>
      <c r="L110" s="8"/>
    </row>
    <row r="111" spans="1:12" ht="13.2" x14ac:dyDescent="0.25">
      <c r="A111" s="45"/>
      <c r="B111" s="626"/>
      <c r="C111" s="275"/>
      <c r="D111" s="627"/>
      <c r="E111" s="637">
        <v>66029</v>
      </c>
      <c r="F111" s="638">
        <v>39995</v>
      </c>
      <c r="G111" s="634">
        <v>29510.400000000001</v>
      </c>
      <c r="H111" s="637"/>
      <c r="I111" s="637"/>
      <c r="J111" s="642"/>
      <c r="K111" s="640"/>
      <c r="L111" s="8"/>
    </row>
    <row r="112" spans="1:12" ht="13.2" x14ac:dyDescent="0.25">
      <c r="A112" s="45"/>
      <c r="B112" s="626"/>
      <c r="C112" s="275"/>
      <c r="D112" s="627"/>
      <c r="E112" s="637">
        <v>66079</v>
      </c>
      <c r="F112" s="638">
        <v>40015</v>
      </c>
      <c r="G112" s="634">
        <f>10383.76+29510.4</f>
        <v>39894.160000000003</v>
      </c>
      <c r="H112" s="637"/>
      <c r="I112" s="637"/>
      <c r="J112" s="642"/>
      <c r="K112" s="640"/>
      <c r="L112" s="8"/>
    </row>
    <row r="113" spans="1:13" ht="13.2" x14ac:dyDescent="0.25">
      <c r="A113" s="45"/>
      <c r="B113" s="626"/>
      <c r="C113" s="275"/>
      <c r="D113" s="627"/>
      <c r="E113" s="637"/>
      <c r="F113" s="638"/>
      <c r="G113" s="634"/>
      <c r="H113" s="637"/>
      <c r="I113" s="637"/>
      <c r="J113" s="642"/>
      <c r="K113" s="640"/>
      <c r="L113" s="8"/>
    </row>
    <row r="114" spans="1:13" ht="13.2" x14ac:dyDescent="0.25">
      <c r="A114" s="45">
        <v>45</v>
      </c>
      <c r="B114" s="626" t="s">
        <v>662</v>
      </c>
      <c r="C114" s="275" t="s">
        <v>663</v>
      </c>
      <c r="D114" s="627">
        <v>467000</v>
      </c>
      <c r="E114" s="637">
        <v>0</v>
      </c>
      <c r="F114" s="638"/>
      <c r="G114" s="634"/>
      <c r="H114" s="637"/>
      <c r="I114" s="637"/>
      <c r="J114" s="642"/>
      <c r="K114" s="640"/>
      <c r="L114" s="8"/>
    </row>
    <row r="115" spans="1:13" ht="13.2" x14ac:dyDescent="0.25">
      <c r="A115" s="45"/>
      <c r="B115" s="626"/>
      <c r="C115" s="275"/>
      <c r="D115" s="627"/>
      <c r="E115" s="637"/>
      <c r="F115" s="638"/>
      <c r="G115" s="634"/>
      <c r="H115" s="637"/>
      <c r="I115" s="637"/>
      <c r="J115" s="642"/>
      <c r="K115" s="640"/>
      <c r="L115" s="8"/>
    </row>
    <row r="116" spans="1:13" ht="13.2" x14ac:dyDescent="0.25">
      <c r="A116" s="45">
        <v>53</v>
      </c>
      <c r="B116" s="626" t="s">
        <v>664</v>
      </c>
      <c r="C116" s="275" t="s">
        <v>665</v>
      </c>
      <c r="D116" s="627">
        <v>468048.68</v>
      </c>
      <c r="E116" s="637">
        <v>28442</v>
      </c>
      <c r="F116" s="638" t="s">
        <v>666</v>
      </c>
      <c r="G116" s="634">
        <v>8306.16</v>
      </c>
      <c r="H116" s="637"/>
      <c r="I116" s="637"/>
      <c r="J116" s="642"/>
      <c r="K116" s="640"/>
      <c r="L116" s="8"/>
    </row>
    <row r="117" spans="1:13" ht="13.2" x14ac:dyDescent="0.25">
      <c r="A117" s="45"/>
      <c r="B117" s="626"/>
      <c r="C117" s="275"/>
      <c r="D117" s="627"/>
      <c r="E117" s="637">
        <v>58284</v>
      </c>
      <c r="F117" s="638">
        <v>40010</v>
      </c>
      <c r="G117" s="634">
        <f>28033.49+108355.72</f>
        <v>136389.21</v>
      </c>
      <c r="H117" s="637"/>
      <c r="I117" s="637"/>
      <c r="J117" s="642"/>
      <c r="K117" s="640"/>
      <c r="L117" s="8"/>
    </row>
    <row r="118" spans="1:13" ht="13.2" x14ac:dyDescent="0.25">
      <c r="A118" s="45"/>
      <c r="B118" s="626"/>
      <c r="C118" s="275"/>
      <c r="D118" s="627"/>
      <c r="E118" s="637"/>
      <c r="F118" s="638"/>
      <c r="G118" s="634"/>
      <c r="H118" s="637"/>
      <c r="I118" s="637"/>
      <c r="J118" s="642"/>
      <c r="K118" s="640"/>
      <c r="L118" s="8"/>
    </row>
    <row r="119" spans="1:13" ht="13.2" x14ac:dyDescent="0.25">
      <c r="A119" s="45">
        <v>7</v>
      </c>
      <c r="B119" s="626" t="s">
        <v>667</v>
      </c>
      <c r="C119" s="275" t="s">
        <v>668</v>
      </c>
      <c r="D119" s="627">
        <v>471580.46</v>
      </c>
      <c r="E119" s="637">
        <v>28746</v>
      </c>
      <c r="F119" s="638">
        <v>40011</v>
      </c>
      <c r="G119" s="634">
        <f>44284.39+64195.7</f>
        <v>108480.09</v>
      </c>
      <c r="H119" s="637"/>
      <c r="I119" s="637"/>
      <c r="J119" s="642"/>
      <c r="K119" s="640"/>
      <c r="L119" s="8"/>
    </row>
    <row r="120" spans="1:13" ht="13.2" x14ac:dyDescent="0.25">
      <c r="A120" s="45"/>
      <c r="B120" s="626"/>
      <c r="C120" s="275"/>
      <c r="D120" s="627"/>
      <c r="E120" s="637"/>
      <c r="F120" s="638"/>
      <c r="G120" s="634"/>
      <c r="H120" s="637"/>
      <c r="I120" s="637"/>
      <c r="J120" s="642"/>
      <c r="K120" s="640"/>
      <c r="L120" s="8"/>
    </row>
    <row r="121" spans="1:13" ht="13.2" x14ac:dyDescent="0.25">
      <c r="A121" s="45">
        <v>16</v>
      </c>
      <c r="B121" s="626" t="s">
        <v>669</v>
      </c>
      <c r="C121" s="275" t="s">
        <v>670</v>
      </c>
      <c r="D121" s="627">
        <v>474542.45</v>
      </c>
      <c r="E121" s="637">
        <v>51537</v>
      </c>
      <c r="F121" s="638" t="s">
        <v>671</v>
      </c>
      <c r="G121" s="634">
        <f>24406.68+35975.1+65632.08</f>
        <v>126013.86</v>
      </c>
      <c r="H121" s="637"/>
      <c r="I121" s="637"/>
      <c r="J121" s="642"/>
      <c r="K121" s="640"/>
      <c r="L121" s="8"/>
    </row>
    <row r="122" spans="1:13" ht="13.2" x14ac:dyDescent="0.25">
      <c r="A122" s="45"/>
      <c r="B122" s="626"/>
      <c r="C122" s="275"/>
      <c r="D122" s="627"/>
      <c r="E122" s="637"/>
      <c r="F122" s="638"/>
      <c r="G122" s="634"/>
      <c r="H122" s="637"/>
      <c r="I122" s="637"/>
      <c r="J122" s="642"/>
      <c r="K122" s="640"/>
      <c r="L122" s="8"/>
    </row>
    <row r="123" spans="1:13" ht="13.2" x14ac:dyDescent="0.25">
      <c r="A123" s="45">
        <v>11</v>
      </c>
      <c r="B123" s="626" t="s">
        <v>672</v>
      </c>
      <c r="C123" s="275" t="s">
        <v>673</v>
      </c>
      <c r="D123" s="627">
        <v>502560.97</v>
      </c>
      <c r="E123" s="637">
        <v>33010</v>
      </c>
      <c r="F123" s="638">
        <v>40001</v>
      </c>
      <c r="G123" s="634">
        <f>78091.2+72682.08</f>
        <v>150773.28</v>
      </c>
      <c r="H123" s="637"/>
      <c r="I123" s="637"/>
      <c r="J123" s="642"/>
      <c r="K123" s="640"/>
      <c r="L123" s="8"/>
    </row>
    <row r="124" spans="1:13" ht="13.2" x14ac:dyDescent="0.25">
      <c r="A124" s="45"/>
      <c r="B124" s="626"/>
      <c r="C124" s="275"/>
      <c r="D124" s="627"/>
      <c r="E124" s="637"/>
      <c r="F124" s="638"/>
      <c r="G124" s="634"/>
      <c r="H124" s="637"/>
      <c r="I124" s="637"/>
      <c r="J124" s="642"/>
      <c r="K124" s="640"/>
      <c r="L124" s="8"/>
    </row>
    <row r="125" spans="1:13" ht="13.2" x14ac:dyDescent="0.25">
      <c r="A125" s="45">
        <v>66</v>
      </c>
      <c r="B125" s="626" t="s">
        <v>674</v>
      </c>
      <c r="C125" s="275" t="s">
        <v>675</v>
      </c>
      <c r="D125" s="627">
        <v>504987.15</v>
      </c>
      <c r="E125" s="637">
        <v>69537</v>
      </c>
      <c r="F125" s="638">
        <v>40011</v>
      </c>
      <c r="G125" s="634">
        <v>51017.13</v>
      </c>
      <c r="H125" s="637"/>
      <c r="I125" s="637"/>
      <c r="J125" s="642"/>
      <c r="K125" s="640"/>
      <c r="L125" s="8"/>
    </row>
    <row r="126" spans="1:13" ht="13.2" x14ac:dyDescent="0.25">
      <c r="A126" s="45"/>
      <c r="B126" s="626"/>
      <c r="C126" s="275"/>
      <c r="D126" s="627"/>
      <c r="E126" s="637">
        <v>64022</v>
      </c>
      <c r="F126" s="638">
        <v>40022</v>
      </c>
      <c r="G126" s="634">
        <f>69617.17+2685.09</f>
        <v>72302.259999999995</v>
      </c>
      <c r="H126" s="637"/>
      <c r="I126" s="637"/>
      <c r="J126" s="642"/>
      <c r="K126" s="640"/>
      <c r="L126" s="8"/>
    </row>
    <row r="127" spans="1:13" ht="13.2" x14ac:dyDescent="0.25">
      <c r="A127" s="45"/>
      <c r="B127" s="626"/>
      <c r="C127" s="275"/>
      <c r="D127" s="627"/>
      <c r="E127" s="637"/>
      <c r="F127" s="638"/>
      <c r="G127" s="634"/>
      <c r="H127" s="637"/>
      <c r="I127" s="637"/>
      <c r="J127" s="642"/>
      <c r="K127" s="640"/>
      <c r="L127" s="8"/>
    </row>
    <row r="128" spans="1:13" ht="13.2" x14ac:dyDescent="0.25">
      <c r="A128" s="45">
        <v>26</v>
      </c>
      <c r="B128" s="626" t="s">
        <v>676</v>
      </c>
      <c r="C128" s="275" t="s">
        <v>677</v>
      </c>
      <c r="D128" s="627">
        <v>509477.1</v>
      </c>
      <c r="E128" s="637">
        <v>34509</v>
      </c>
      <c r="F128" s="638" t="s">
        <v>678</v>
      </c>
      <c r="G128" s="634">
        <v>53272.77</v>
      </c>
      <c r="H128" s="637"/>
      <c r="I128" s="637"/>
      <c r="J128" s="635"/>
      <c r="K128" s="640"/>
      <c r="L128" s="8"/>
      <c r="M128" s="44"/>
    </row>
    <row r="129" spans="1:13" ht="13.2" x14ac:dyDescent="0.25">
      <c r="A129" s="45"/>
      <c r="B129" s="626"/>
      <c r="C129" s="275"/>
      <c r="D129" s="627"/>
      <c r="E129" s="637">
        <v>34514</v>
      </c>
      <c r="F129" s="638">
        <v>40024</v>
      </c>
      <c r="G129" s="634">
        <f>154193.46+5266.4+16291.14</f>
        <v>175751</v>
      </c>
      <c r="H129" s="637"/>
      <c r="I129" s="637"/>
      <c r="J129" s="635"/>
      <c r="K129" s="640"/>
      <c r="L129" s="8"/>
      <c r="M129" s="44"/>
    </row>
    <row r="130" spans="1:13" ht="13.2" x14ac:dyDescent="0.25">
      <c r="A130" s="45"/>
      <c r="B130" s="626"/>
      <c r="C130" s="275"/>
      <c r="D130" s="627"/>
      <c r="E130" s="637"/>
      <c r="F130" s="638"/>
      <c r="G130" s="636"/>
      <c r="H130" s="637"/>
      <c r="I130" s="637"/>
      <c r="J130" s="635"/>
      <c r="K130" s="640"/>
      <c r="L130" s="8"/>
      <c r="M130" s="44"/>
    </row>
    <row r="131" spans="1:13" ht="13.2" x14ac:dyDescent="0.25">
      <c r="A131" s="45">
        <v>30</v>
      </c>
      <c r="B131" s="626" t="s">
        <v>679</v>
      </c>
      <c r="C131" s="275" t="s">
        <v>680</v>
      </c>
      <c r="D131" s="627">
        <v>548780</v>
      </c>
      <c r="E131" s="637">
        <v>29229</v>
      </c>
      <c r="F131" s="638">
        <v>40014</v>
      </c>
      <c r="G131" s="643">
        <v>90280</v>
      </c>
      <c r="H131" s="644"/>
      <c r="I131" s="644"/>
      <c r="J131" s="645"/>
      <c r="K131" s="645"/>
    </row>
    <row r="132" spans="1:13" ht="13.2" x14ac:dyDescent="0.25">
      <c r="A132" s="45"/>
      <c r="B132" s="626"/>
      <c r="C132" s="275"/>
      <c r="D132" s="627"/>
      <c r="E132" s="637">
        <v>29233</v>
      </c>
      <c r="F132" s="638">
        <v>40016</v>
      </c>
      <c r="G132" s="643">
        <v>134040</v>
      </c>
      <c r="H132" s="644"/>
      <c r="I132" s="644"/>
      <c r="J132" s="645"/>
      <c r="K132" s="645"/>
    </row>
    <row r="133" spans="1:13" ht="13.2" x14ac:dyDescent="0.25">
      <c r="A133" s="45"/>
      <c r="B133" s="626"/>
      <c r="C133" s="275"/>
      <c r="D133" s="627"/>
      <c r="E133" s="637"/>
      <c r="F133" s="638"/>
      <c r="G133" s="643"/>
      <c r="H133" s="644"/>
      <c r="I133" s="644"/>
      <c r="J133" s="645"/>
      <c r="K133" s="645"/>
    </row>
    <row r="134" spans="1:13" ht="13.2" x14ac:dyDescent="0.25">
      <c r="A134" s="45">
        <v>57</v>
      </c>
      <c r="B134" s="626" t="s">
        <v>681</v>
      </c>
      <c r="C134" s="275" t="s">
        <v>682</v>
      </c>
      <c r="D134" s="627">
        <v>554339.64</v>
      </c>
      <c r="E134" s="637">
        <v>28949</v>
      </c>
      <c r="F134" s="638">
        <v>40010</v>
      </c>
      <c r="G134" s="643">
        <v>32208.1</v>
      </c>
      <c r="H134" s="644"/>
      <c r="I134" s="644"/>
      <c r="J134" s="645"/>
      <c r="K134" s="645"/>
    </row>
    <row r="135" spans="1:13" ht="13.2" x14ac:dyDescent="0.25">
      <c r="A135" s="45"/>
      <c r="B135" s="626"/>
      <c r="C135" s="275"/>
      <c r="D135" s="627"/>
      <c r="E135" s="637"/>
      <c r="F135" s="638"/>
      <c r="G135" s="643"/>
      <c r="H135" s="644"/>
      <c r="I135" s="644"/>
      <c r="J135" s="645"/>
      <c r="K135" s="645"/>
    </row>
    <row r="136" spans="1:13" ht="13.2" x14ac:dyDescent="0.25">
      <c r="A136" s="45">
        <v>48</v>
      </c>
      <c r="B136" s="626" t="s">
        <v>683</v>
      </c>
      <c r="C136" s="275" t="s">
        <v>684</v>
      </c>
      <c r="D136" s="627">
        <v>559911.13</v>
      </c>
      <c r="E136" s="637">
        <v>29932</v>
      </c>
      <c r="F136" s="638">
        <v>39997</v>
      </c>
      <c r="G136" s="643">
        <f>132126.77+47191.31</f>
        <v>179318.08</v>
      </c>
      <c r="H136" s="644"/>
      <c r="I136" s="644"/>
      <c r="J136" s="645"/>
      <c r="K136" s="645"/>
    </row>
    <row r="137" spans="1:13" ht="13.2" x14ac:dyDescent="0.25">
      <c r="A137" s="45"/>
      <c r="B137" s="626"/>
      <c r="C137" s="275"/>
      <c r="D137" s="627"/>
      <c r="E137" s="637">
        <v>60775</v>
      </c>
      <c r="F137" s="638" t="s">
        <v>685</v>
      </c>
      <c r="G137" s="643">
        <f>10471.32+41596.87+168104.61+28840.51</f>
        <v>249013.31</v>
      </c>
      <c r="H137" s="644"/>
      <c r="I137" s="644"/>
      <c r="J137" s="645"/>
      <c r="K137" s="645"/>
    </row>
    <row r="138" spans="1:13" ht="13.2" x14ac:dyDescent="0.25">
      <c r="A138" s="45"/>
      <c r="B138" s="626"/>
      <c r="C138" s="275"/>
      <c r="D138" s="627"/>
      <c r="E138" s="637"/>
      <c r="F138" s="638"/>
      <c r="G138" s="643"/>
      <c r="H138" s="644"/>
      <c r="I138" s="644"/>
      <c r="J138" s="645"/>
      <c r="K138" s="645"/>
    </row>
    <row r="139" spans="1:13" ht="13.2" x14ac:dyDescent="0.25">
      <c r="A139" s="45">
        <v>74</v>
      </c>
      <c r="B139" s="626" t="s">
        <v>686</v>
      </c>
      <c r="C139" s="275" t="s">
        <v>687</v>
      </c>
      <c r="D139" s="627">
        <v>565384.28</v>
      </c>
      <c r="E139" s="637">
        <v>51545</v>
      </c>
      <c r="F139" s="638">
        <v>40018</v>
      </c>
      <c r="G139" s="643">
        <f>67138.2+53980.19</f>
        <v>121118.39</v>
      </c>
      <c r="H139" s="644"/>
      <c r="I139" s="644"/>
      <c r="J139" s="645"/>
      <c r="K139" s="645"/>
    </row>
    <row r="140" spans="1:13" ht="13.2" x14ac:dyDescent="0.25">
      <c r="A140" s="45"/>
      <c r="B140" s="626"/>
      <c r="C140" s="275"/>
      <c r="D140" s="627"/>
      <c r="E140" s="637"/>
      <c r="F140" s="638"/>
      <c r="G140" s="643"/>
      <c r="H140" s="644"/>
      <c r="I140" s="644"/>
      <c r="J140" s="645"/>
      <c r="K140" s="645"/>
    </row>
    <row r="141" spans="1:13" ht="13.2" x14ac:dyDescent="0.25">
      <c r="A141" s="45">
        <v>29</v>
      </c>
      <c r="B141" s="626" t="s">
        <v>688</v>
      </c>
      <c r="C141" s="275" t="s">
        <v>689</v>
      </c>
      <c r="D141" s="627">
        <v>575101.31999999995</v>
      </c>
      <c r="E141" s="637">
        <v>29334</v>
      </c>
      <c r="F141" s="638" t="s">
        <v>690</v>
      </c>
      <c r="G141" s="643">
        <v>84590.12</v>
      </c>
      <c r="H141" s="644"/>
      <c r="I141" s="644"/>
      <c r="J141" s="645"/>
      <c r="K141" s="645"/>
    </row>
    <row r="142" spans="1:13" ht="13.2" x14ac:dyDescent="0.25">
      <c r="A142" s="45"/>
      <c r="B142" s="626"/>
      <c r="C142" s="275"/>
      <c r="D142" s="627"/>
      <c r="E142" s="637">
        <v>32004</v>
      </c>
      <c r="F142" s="638">
        <v>40022</v>
      </c>
      <c r="G142" s="643">
        <f>151792+13912.5</f>
        <v>165704.5</v>
      </c>
      <c r="H142" s="644"/>
      <c r="I142" s="644"/>
      <c r="J142" s="645"/>
      <c r="K142" s="645"/>
    </row>
    <row r="143" spans="1:13" ht="13.2" x14ac:dyDescent="0.25">
      <c r="A143" s="45"/>
      <c r="B143" s="626"/>
      <c r="C143" s="275"/>
      <c r="D143" s="627"/>
      <c r="E143" s="637"/>
      <c r="F143" s="638"/>
      <c r="G143" s="643"/>
      <c r="H143" s="644"/>
      <c r="I143" s="644"/>
      <c r="J143" s="645"/>
      <c r="K143" s="645"/>
    </row>
    <row r="144" spans="1:13" ht="13.2" x14ac:dyDescent="0.25">
      <c r="A144" s="45">
        <v>78</v>
      </c>
      <c r="B144" s="626" t="s">
        <v>691</v>
      </c>
      <c r="C144" s="275" t="s">
        <v>692</v>
      </c>
      <c r="D144" s="627">
        <v>579630.54</v>
      </c>
      <c r="E144" s="637">
        <v>29316</v>
      </c>
      <c r="F144" s="638">
        <v>39995</v>
      </c>
      <c r="G144" s="643">
        <v>26421.56</v>
      </c>
      <c r="H144" s="644"/>
      <c r="I144" s="644"/>
      <c r="J144" s="645"/>
      <c r="K144" s="645"/>
    </row>
    <row r="145" spans="1:11" ht="13.2" x14ac:dyDescent="0.25">
      <c r="A145" s="45"/>
      <c r="B145" s="626"/>
      <c r="C145" s="275"/>
      <c r="D145" s="627"/>
      <c r="E145" s="637">
        <v>29325</v>
      </c>
      <c r="F145" s="638">
        <v>40002</v>
      </c>
      <c r="G145" s="643">
        <f>45537.6+151100.35+53360.4</f>
        <v>249998.35</v>
      </c>
      <c r="H145" s="644"/>
      <c r="I145" s="644"/>
      <c r="J145" s="645"/>
      <c r="K145" s="645"/>
    </row>
    <row r="146" spans="1:11" ht="13.2" x14ac:dyDescent="0.25">
      <c r="A146" s="45"/>
      <c r="B146" s="626"/>
      <c r="C146" s="275"/>
      <c r="D146" s="627"/>
      <c r="E146" s="637">
        <v>32008</v>
      </c>
      <c r="F146" s="638">
        <v>40022</v>
      </c>
      <c r="G146" s="643">
        <f>72961.92+16514.8</f>
        <v>89476.72</v>
      </c>
      <c r="H146" s="644"/>
      <c r="I146" s="644"/>
      <c r="J146" s="645"/>
      <c r="K146" s="645"/>
    </row>
    <row r="147" spans="1:11" ht="13.2" x14ac:dyDescent="0.25">
      <c r="A147" s="45"/>
      <c r="B147" s="626"/>
      <c r="C147" s="275"/>
      <c r="D147" s="627"/>
      <c r="E147" s="637"/>
      <c r="F147" s="638"/>
      <c r="G147" s="643"/>
      <c r="H147" s="644"/>
      <c r="I147" s="644"/>
      <c r="J147" s="645"/>
      <c r="K147" s="645"/>
    </row>
    <row r="148" spans="1:11" ht="13.2" x14ac:dyDescent="0.25">
      <c r="A148" s="45">
        <v>59</v>
      </c>
      <c r="B148" s="626" t="s">
        <v>693</v>
      </c>
      <c r="C148" s="275" t="s">
        <v>694</v>
      </c>
      <c r="D148" s="627">
        <v>586440.51</v>
      </c>
      <c r="E148" s="637">
        <v>0</v>
      </c>
      <c r="F148" s="638"/>
      <c r="G148" s="643"/>
      <c r="H148" s="644"/>
      <c r="I148" s="644"/>
      <c r="J148" s="645"/>
      <c r="K148" s="645"/>
    </row>
    <row r="149" spans="1:11" ht="13.2" x14ac:dyDescent="0.25">
      <c r="A149" s="45"/>
      <c r="B149" s="626"/>
      <c r="C149" s="275"/>
      <c r="D149" s="627"/>
      <c r="E149" s="637"/>
      <c r="F149" s="638"/>
      <c r="G149" s="643"/>
      <c r="H149" s="644"/>
      <c r="I149" s="644"/>
      <c r="J149" s="645"/>
      <c r="K149" s="645"/>
    </row>
    <row r="150" spans="1:11" ht="13.2" x14ac:dyDescent="0.25">
      <c r="A150" s="45">
        <v>64</v>
      </c>
      <c r="B150" s="626" t="s">
        <v>695</v>
      </c>
      <c r="C150" s="275" t="s">
        <v>696</v>
      </c>
      <c r="D150" s="627">
        <v>595545.84</v>
      </c>
      <c r="E150" s="637">
        <v>29646</v>
      </c>
      <c r="F150" s="638">
        <v>40002</v>
      </c>
      <c r="G150" s="643">
        <v>90928.78</v>
      </c>
      <c r="H150" s="644"/>
      <c r="I150" s="644"/>
      <c r="J150" s="645"/>
      <c r="K150" s="645"/>
    </row>
    <row r="151" spans="1:11" ht="13.2" x14ac:dyDescent="0.25">
      <c r="A151" s="45"/>
      <c r="B151" s="626"/>
      <c r="C151" s="275"/>
      <c r="D151" s="627"/>
      <c r="E151" s="637">
        <v>69547</v>
      </c>
      <c r="F151" s="638">
        <v>40017</v>
      </c>
      <c r="G151" s="643">
        <v>11674.78</v>
      </c>
      <c r="H151" s="644"/>
      <c r="I151" s="644"/>
      <c r="J151" s="645"/>
      <c r="K151" s="645"/>
    </row>
    <row r="152" spans="1:11" ht="13.2" x14ac:dyDescent="0.25">
      <c r="A152" s="45"/>
      <c r="B152" s="626"/>
      <c r="C152" s="275"/>
      <c r="D152" s="627"/>
      <c r="E152" s="637"/>
      <c r="F152" s="638"/>
      <c r="G152" s="643"/>
      <c r="H152" s="644"/>
      <c r="I152" s="644"/>
      <c r="J152" s="645"/>
      <c r="K152" s="645"/>
    </row>
    <row r="153" spans="1:11" ht="15" customHeight="1" x14ac:dyDescent="0.25">
      <c r="A153" s="45">
        <v>6</v>
      </c>
      <c r="B153" s="626" t="s">
        <v>697</v>
      </c>
      <c r="C153" s="275" t="s">
        <v>698</v>
      </c>
      <c r="D153" s="627">
        <v>608162.31999999995</v>
      </c>
      <c r="E153" s="637">
        <v>28748</v>
      </c>
      <c r="F153" s="638">
        <v>40011</v>
      </c>
      <c r="G153" s="643">
        <v>117246.63</v>
      </c>
      <c r="H153" s="644"/>
      <c r="I153" s="644"/>
      <c r="J153" s="645"/>
      <c r="K153" s="645"/>
    </row>
    <row r="154" spans="1:11" ht="15" customHeight="1" x14ac:dyDescent="0.25">
      <c r="A154" s="45"/>
      <c r="B154" s="626"/>
      <c r="C154" s="275"/>
      <c r="D154" s="627"/>
      <c r="E154" s="637"/>
      <c r="F154" s="638"/>
      <c r="G154" s="643"/>
      <c r="H154" s="644"/>
      <c r="I154" s="644"/>
      <c r="J154" s="645"/>
      <c r="K154" s="645"/>
    </row>
    <row r="155" spans="1:11" ht="13.2" x14ac:dyDescent="0.25">
      <c r="A155" s="45">
        <v>8</v>
      </c>
      <c r="B155" s="626" t="s">
        <v>699</v>
      </c>
      <c r="C155" s="275" t="s">
        <v>700</v>
      </c>
      <c r="D155" s="627">
        <v>617470.81999999995</v>
      </c>
      <c r="E155" s="637">
        <v>30002</v>
      </c>
      <c r="F155" s="638">
        <v>40011</v>
      </c>
      <c r="G155" s="643">
        <f>23380.73+388576.41</f>
        <v>411957.13999999996</v>
      </c>
      <c r="H155" s="644"/>
      <c r="I155" s="644"/>
      <c r="J155" s="645"/>
      <c r="K155" s="645"/>
    </row>
    <row r="156" spans="1:11" ht="13.2" x14ac:dyDescent="0.25">
      <c r="A156" s="45"/>
      <c r="B156" s="626"/>
      <c r="C156" s="275"/>
      <c r="D156" s="627"/>
      <c r="E156" s="637"/>
      <c r="F156" s="638"/>
      <c r="G156" s="643"/>
      <c r="H156" s="644"/>
      <c r="I156" s="644"/>
      <c r="J156" s="645"/>
      <c r="K156" s="645"/>
    </row>
    <row r="157" spans="1:11" ht="13.2" x14ac:dyDescent="0.25">
      <c r="A157" s="45">
        <v>20</v>
      </c>
      <c r="B157" s="626" t="s">
        <v>701</v>
      </c>
      <c r="C157" s="275" t="s">
        <v>702</v>
      </c>
      <c r="D157" s="627">
        <v>619781.47</v>
      </c>
      <c r="E157" s="637">
        <v>29500</v>
      </c>
      <c r="F157" s="638">
        <v>40000</v>
      </c>
      <c r="G157" s="643">
        <f>120013.31+21425.04</f>
        <v>141438.35</v>
      </c>
      <c r="H157" s="644"/>
      <c r="I157" s="644"/>
      <c r="J157" s="645"/>
      <c r="K157" s="645"/>
    </row>
    <row r="158" spans="1:11" ht="13.2" x14ac:dyDescent="0.25">
      <c r="A158" s="45"/>
      <c r="B158" s="626"/>
      <c r="C158" s="275"/>
      <c r="D158" s="627"/>
      <c r="E158" s="637">
        <v>33040</v>
      </c>
      <c r="F158" s="638">
        <v>40015</v>
      </c>
      <c r="G158" s="643">
        <v>139492.24</v>
      </c>
      <c r="H158" s="644"/>
      <c r="I158" s="644"/>
      <c r="J158" s="645"/>
      <c r="K158" s="645"/>
    </row>
    <row r="159" spans="1:11" ht="13.2" x14ac:dyDescent="0.25">
      <c r="A159" s="45"/>
      <c r="B159" s="626"/>
      <c r="C159" s="275"/>
      <c r="D159" s="627"/>
      <c r="E159" s="637">
        <v>33059</v>
      </c>
      <c r="F159" s="638">
        <v>40018</v>
      </c>
      <c r="G159" s="643">
        <v>23069.040000000001</v>
      </c>
      <c r="H159" s="644"/>
      <c r="I159" s="644"/>
      <c r="J159" s="645"/>
      <c r="K159" s="645"/>
    </row>
    <row r="160" spans="1:11" ht="13.2" x14ac:dyDescent="0.25">
      <c r="A160" s="45"/>
      <c r="B160" s="626"/>
      <c r="C160" s="275"/>
      <c r="D160" s="627"/>
      <c r="E160" s="637"/>
      <c r="F160" s="638"/>
      <c r="G160" s="643"/>
      <c r="H160" s="644"/>
      <c r="I160" s="644"/>
      <c r="J160" s="645"/>
      <c r="K160" s="645"/>
    </row>
    <row r="161" spans="1:11" ht="13.2" x14ac:dyDescent="0.25">
      <c r="A161" s="45">
        <v>50</v>
      </c>
      <c r="B161" s="626" t="s">
        <v>703</v>
      </c>
      <c r="C161" s="275" t="s">
        <v>704</v>
      </c>
      <c r="D161" s="627">
        <v>680212.5</v>
      </c>
      <c r="E161" s="637">
        <v>25013</v>
      </c>
      <c r="F161" s="638">
        <v>40018</v>
      </c>
      <c r="G161" s="643">
        <f>22633.92+3975+1987.5+15680.88</f>
        <v>44277.299999999996</v>
      </c>
      <c r="H161" s="644"/>
      <c r="I161" s="644"/>
      <c r="J161" s="645"/>
      <c r="K161" s="645"/>
    </row>
    <row r="162" spans="1:11" ht="13.2" x14ac:dyDescent="0.25">
      <c r="A162" s="45"/>
      <c r="B162" s="626"/>
      <c r="C162" s="275"/>
      <c r="D162" s="627"/>
      <c r="E162" s="637">
        <v>29743</v>
      </c>
      <c r="F162" s="638">
        <v>40025</v>
      </c>
      <c r="G162" s="643">
        <v>3148.48</v>
      </c>
      <c r="H162" s="644"/>
      <c r="I162" s="644"/>
      <c r="J162" s="645"/>
      <c r="K162" s="645"/>
    </row>
    <row r="163" spans="1:11" ht="13.2" x14ac:dyDescent="0.25">
      <c r="A163" s="45"/>
      <c r="B163" s="626"/>
      <c r="C163" s="275"/>
      <c r="D163" s="627"/>
      <c r="E163" s="637"/>
      <c r="F163" s="638"/>
      <c r="G163" s="643"/>
      <c r="H163" s="644"/>
      <c r="I163" s="644"/>
      <c r="J163" s="645"/>
      <c r="K163" s="645"/>
    </row>
    <row r="164" spans="1:11" ht="13.2" x14ac:dyDescent="0.25">
      <c r="A164" s="45">
        <v>5</v>
      </c>
      <c r="B164" s="626" t="s">
        <v>705</v>
      </c>
      <c r="C164" s="275" t="s">
        <v>706</v>
      </c>
      <c r="D164" s="627">
        <v>681475.25</v>
      </c>
      <c r="E164" s="637">
        <v>28745</v>
      </c>
      <c r="F164" s="638">
        <v>40009</v>
      </c>
      <c r="G164" s="643">
        <f>4787.09+515.74+3557.26</f>
        <v>8860.09</v>
      </c>
      <c r="H164" s="644"/>
      <c r="I164" s="644"/>
      <c r="J164" s="645"/>
      <c r="K164" s="645"/>
    </row>
    <row r="165" spans="1:11" ht="13.2" x14ac:dyDescent="0.25">
      <c r="A165" s="45"/>
      <c r="B165" s="626"/>
      <c r="C165" s="275"/>
      <c r="D165" s="627"/>
      <c r="E165" s="637">
        <v>30014</v>
      </c>
      <c r="F165" s="638">
        <v>40018</v>
      </c>
      <c r="G165" s="643">
        <v>6096.26</v>
      </c>
      <c r="H165" s="644"/>
      <c r="I165" s="644"/>
      <c r="J165" s="645"/>
      <c r="K165" s="645"/>
    </row>
    <row r="166" spans="1:11" ht="13.2" x14ac:dyDescent="0.25">
      <c r="A166" s="45"/>
      <c r="B166" s="626"/>
      <c r="C166" s="275"/>
      <c r="D166" s="627"/>
      <c r="E166" s="637">
        <v>30015</v>
      </c>
      <c r="F166" s="638">
        <v>40018</v>
      </c>
      <c r="G166" s="643">
        <f>10514.43+34713</f>
        <v>45227.43</v>
      </c>
      <c r="H166" s="644"/>
      <c r="I166" s="644"/>
      <c r="J166" s="645"/>
      <c r="K166" s="645"/>
    </row>
    <row r="167" spans="1:11" ht="13.2" x14ac:dyDescent="0.25">
      <c r="A167" s="45"/>
      <c r="B167" s="626"/>
      <c r="C167" s="275"/>
      <c r="D167" s="627"/>
      <c r="E167" s="637"/>
      <c r="F167" s="638"/>
      <c r="G167" s="643"/>
      <c r="H167" s="644"/>
      <c r="I167" s="644"/>
      <c r="J167" s="645"/>
      <c r="K167" s="645"/>
    </row>
    <row r="168" spans="1:11" ht="12" customHeight="1" x14ac:dyDescent="0.25">
      <c r="A168" s="45">
        <v>15</v>
      </c>
      <c r="B168" s="626" t="s">
        <v>707</v>
      </c>
      <c r="C168" s="275" t="s">
        <v>708</v>
      </c>
      <c r="D168" s="627">
        <v>684364.04</v>
      </c>
      <c r="E168" s="637">
        <v>29315</v>
      </c>
      <c r="F168" s="638">
        <v>39995</v>
      </c>
      <c r="G168" s="643">
        <f>5679.36+87000</f>
        <v>92679.360000000001</v>
      </c>
      <c r="H168" s="644"/>
      <c r="I168" s="644"/>
      <c r="J168" s="645"/>
      <c r="K168" s="645"/>
    </row>
    <row r="169" spans="1:11" ht="12" customHeight="1" x14ac:dyDescent="0.25">
      <c r="A169" s="45"/>
      <c r="B169" s="626"/>
      <c r="C169" s="275"/>
      <c r="D169" s="627"/>
      <c r="E169" s="637">
        <v>29322</v>
      </c>
      <c r="F169" s="638">
        <v>40001</v>
      </c>
      <c r="G169" s="643">
        <v>177132</v>
      </c>
      <c r="H169" s="644"/>
      <c r="I169" s="644"/>
      <c r="J169" s="645"/>
      <c r="K169" s="645"/>
    </row>
    <row r="170" spans="1:11" ht="12" customHeight="1" x14ac:dyDescent="0.25">
      <c r="A170" s="45"/>
      <c r="B170" s="626"/>
      <c r="C170" s="275"/>
      <c r="D170" s="627"/>
      <c r="E170" s="637">
        <v>29339</v>
      </c>
      <c r="F170" s="638">
        <v>40015</v>
      </c>
      <c r="G170" s="643">
        <v>37120</v>
      </c>
      <c r="H170" s="644"/>
      <c r="I170" s="644"/>
      <c r="J170" s="645"/>
      <c r="K170" s="645"/>
    </row>
    <row r="171" spans="1:11" ht="12" customHeight="1" x14ac:dyDescent="0.25">
      <c r="A171" s="45"/>
      <c r="B171" s="626"/>
      <c r="C171" s="275"/>
      <c r="D171" s="627"/>
      <c r="E171" s="637">
        <v>32005</v>
      </c>
      <c r="F171" s="638">
        <v>40021</v>
      </c>
      <c r="G171" s="643">
        <f>166065.6+48060.4</f>
        <v>214126</v>
      </c>
      <c r="H171" s="644"/>
      <c r="I171" s="644"/>
      <c r="J171" s="645"/>
      <c r="K171" s="645"/>
    </row>
    <row r="172" spans="1:11" ht="12" customHeight="1" x14ac:dyDescent="0.25">
      <c r="A172" s="45"/>
      <c r="B172" s="626"/>
      <c r="C172" s="275"/>
      <c r="D172" s="627"/>
      <c r="E172" s="637">
        <v>29339</v>
      </c>
      <c r="F172" s="638">
        <v>40015</v>
      </c>
      <c r="G172" s="643">
        <v>31686.58</v>
      </c>
      <c r="H172" s="644"/>
      <c r="I172" s="644"/>
      <c r="J172" s="645"/>
      <c r="K172" s="645"/>
    </row>
    <row r="173" spans="1:11" ht="12" customHeight="1" x14ac:dyDescent="0.25">
      <c r="A173" s="45"/>
      <c r="B173" s="626"/>
      <c r="C173" s="275"/>
      <c r="D173" s="627"/>
      <c r="E173" s="637"/>
      <c r="F173" s="638"/>
      <c r="G173" s="643"/>
      <c r="H173" s="644"/>
      <c r="I173" s="644"/>
      <c r="J173" s="645"/>
      <c r="K173" s="645"/>
    </row>
    <row r="174" spans="1:11" ht="13.2" x14ac:dyDescent="0.25">
      <c r="A174" s="45">
        <v>54</v>
      </c>
      <c r="B174" s="626" t="s">
        <v>709</v>
      </c>
      <c r="C174" s="275" t="s">
        <v>710</v>
      </c>
      <c r="D174" s="627">
        <v>708437.64</v>
      </c>
      <c r="E174" s="637">
        <v>25015</v>
      </c>
      <c r="F174" s="638">
        <v>40023</v>
      </c>
      <c r="G174" s="643">
        <v>207901.12</v>
      </c>
      <c r="H174" s="644"/>
      <c r="I174" s="644"/>
      <c r="J174" s="645"/>
      <c r="K174" s="645"/>
    </row>
    <row r="175" spans="1:11" ht="13.2" x14ac:dyDescent="0.25">
      <c r="A175" s="45"/>
      <c r="B175" s="626"/>
      <c r="C175" s="275"/>
      <c r="D175" s="627"/>
      <c r="E175" s="637"/>
      <c r="F175" s="638"/>
      <c r="G175" s="643"/>
      <c r="H175" s="644"/>
      <c r="I175" s="644"/>
      <c r="J175" s="645"/>
      <c r="K175" s="645"/>
    </row>
    <row r="176" spans="1:11" ht="13.2" x14ac:dyDescent="0.25">
      <c r="A176" s="45">
        <v>39</v>
      </c>
      <c r="B176" s="626" t="s">
        <v>711</v>
      </c>
      <c r="C176" s="275" t="s">
        <v>712</v>
      </c>
      <c r="D176" s="627">
        <v>733599.9</v>
      </c>
      <c r="E176" s="637">
        <v>51524</v>
      </c>
      <c r="F176" s="638" t="s">
        <v>690</v>
      </c>
      <c r="G176" s="643">
        <f>9059.6+117518.21+24824</f>
        <v>151401.81</v>
      </c>
      <c r="H176" s="644"/>
      <c r="I176" s="644"/>
      <c r="J176" s="645"/>
      <c r="K176" s="645"/>
    </row>
    <row r="177" spans="1:11" ht="13.2" x14ac:dyDescent="0.25">
      <c r="A177" s="45"/>
      <c r="B177" s="626"/>
      <c r="C177" s="275"/>
      <c r="D177" s="627"/>
      <c r="E177" s="637"/>
      <c r="F177" s="638"/>
      <c r="G177" s="643"/>
      <c r="H177" s="644"/>
      <c r="I177" s="644"/>
      <c r="J177" s="645"/>
      <c r="K177" s="645"/>
    </row>
    <row r="178" spans="1:11" ht="14.25" customHeight="1" x14ac:dyDescent="0.25">
      <c r="A178" s="45">
        <v>43</v>
      </c>
      <c r="B178" s="626" t="s">
        <v>713</v>
      </c>
      <c r="C178" s="275" t="s">
        <v>714</v>
      </c>
      <c r="D178" s="627">
        <v>814095.15</v>
      </c>
      <c r="E178" s="637">
        <v>51536</v>
      </c>
      <c r="F178" s="638">
        <v>40014</v>
      </c>
      <c r="G178" s="643">
        <f>10905.75+54270.99+2537.46+6090+17760</f>
        <v>91564.2</v>
      </c>
      <c r="H178" s="644"/>
      <c r="I178" s="644"/>
      <c r="J178" s="645"/>
      <c r="K178" s="645"/>
    </row>
    <row r="179" spans="1:11" ht="14.25" customHeight="1" x14ac:dyDescent="0.25">
      <c r="A179" s="45"/>
      <c r="B179" s="626"/>
      <c r="C179" s="275"/>
      <c r="D179" s="627"/>
      <c r="E179" s="637">
        <v>51538</v>
      </c>
      <c r="F179" s="638">
        <v>40014</v>
      </c>
      <c r="G179" s="643">
        <f>50152.91+11988</f>
        <v>62140.91</v>
      </c>
      <c r="H179" s="644"/>
      <c r="I179" s="644"/>
      <c r="J179" s="645"/>
      <c r="K179" s="645"/>
    </row>
    <row r="180" spans="1:11" ht="14.25" customHeight="1" x14ac:dyDescent="0.25">
      <c r="A180" s="45"/>
      <c r="B180" s="626"/>
      <c r="C180" s="275"/>
      <c r="D180" s="627"/>
      <c r="E180" s="637"/>
      <c r="F180" s="638"/>
      <c r="G180" s="643"/>
      <c r="H180" s="644"/>
      <c r="I180" s="644"/>
      <c r="J180" s="645"/>
      <c r="K180" s="645"/>
    </row>
    <row r="181" spans="1:11" ht="13.2" x14ac:dyDescent="0.25">
      <c r="A181" s="45">
        <v>34</v>
      </c>
      <c r="B181" s="626" t="s">
        <v>715</v>
      </c>
      <c r="C181" s="275" t="s">
        <v>716</v>
      </c>
      <c r="D181" s="627">
        <v>832476.49</v>
      </c>
      <c r="E181" s="637">
        <v>29682</v>
      </c>
      <c r="F181" s="638">
        <v>39995</v>
      </c>
      <c r="G181" s="643">
        <v>45723.12</v>
      </c>
      <c r="H181" s="644"/>
      <c r="I181" s="644"/>
      <c r="J181" s="645"/>
      <c r="K181" s="645"/>
    </row>
    <row r="182" spans="1:11" ht="13.2" x14ac:dyDescent="0.25">
      <c r="A182" s="45"/>
      <c r="B182" s="626"/>
      <c r="C182" s="275"/>
      <c r="D182" s="627"/>
      <c r="E182" s="637">
        <v>29691</v>
      </c>
      <c r="F182" s="638">
        <v>39997</v>
      </c>
      <c r="G182" s="643">
        <v>81570.850000000006</v>
      </c>
      <c r="H182" s="644"/>
      <c r="I182" s="644"/>
      <c r="J182" s="645"/>
      <c r="K182" s="645"/>
    </row>
    <row r="183" spans="1:11" ht="13.2" x14ac:dyDescent="0.25">
      <c r="A183" s="45"/>
      <c r="B183" s="626"/>
      <c r="C183" s="275"/>
      <c r="D183" s="627"/>
      <c r="E183" s="637">
        <v>36553</v>
      </c>
      <c r="F183" s="638">
        <v>40018</v>
      </c>
      <c r="G183" s="643">
        <f>50783.72+8032.01</f>
        <v>58815.73</v>
      </c>
      <c r="H183" s="644"/>
      <c r="I183" s="644"/>
      <c r="J183" s="645"/>
      <c r="K183" s="645"/>
    </row>
    <row r="184" spans="1:11" ht="13.2" x14ac:dyDescent="0.25">
      <c r="A184" s="45"/>
      <c r="B184" s="626"/>
      <c r="C184" s="275"/>
      <c r="D184" s="627"/>
      <c r="E184" s="637"/>
      <c r="F184" s="638"/>
      <c r="G184" s="643"/>
      <c r="H184" s="644"/>
      <c r="I184" s="644"/>
      <c r="J184" s="645"/>
      <c r="K184" s="645"/>
    </row>
    <row r="185" spans="1:11" ht="13.2" x14ac:dyDescent="0.25">
      <c r="A185" s="45">
        <v>47</v>
      </c>
      <c r="B185" s="626" t="s">
        <v>717</v>
      </c>
      <c r="C185" s="275" t="s">
        <v>718</v>
      </c>
      <c r="D185" s="627">
        <v>865754.9</v>
      </c>
      <c r="E185" s="637">
        <v>29645</v>
      </c>
      <c r="F185" s="638">
        <v>40002</v>
      </c>
      <c r="G185" s="643">
        <v>73692.479999999996</v>
      </c>
      <c r="H185" s="644"/>
      <c r="I185" s="644"/>
      <c r="J185" s="645"/>
      <c r="K185" s="645"/>
    </row>
    <row r="186" spans="1:11" ht="13.2" x14ac:dyDescent="0.25">
      <c r="A186" s="45"/>
      <c r="B186" s="626"/>
      <c r="C186" s="275"/>
      <c r="D186" s="627"/>
      <c r="E186" s="637">
        <v>69529</v>
      </c>
      <c r="F186" s="638">
        <v>40009</v>
      </c>
      <c r="G186" s="643">
        <v>73692.479999999996</v>
      </c>
      <c r="H186" s="644"/>
      <c r="I186" s="644"/>
      <c r="J186" s="645"/>
      <c r="K186" s="645"/>
    </row>
    <row r="187" spans="1:11" ht="13.2" x14ac:dyDescent="0.25">
      <c r="A187" s="45"/>
      <c r="B187" s="626"/>
      <c r="C187" s="275"/>
      <c r="D187" s="627"/>
      <c r="E187" s="637">
        <v>69548</v>
      </c>
      <c r="F187" s="638">
        <v>40017</v>
      </c>
      <c r="G187" s="643">
        <v>40746.89</v>
      </c>
      <c r="H187" s="644"/>
      <c r="I187" s="644"/>
      <c r="J187" s="645"/>
      <c r="K187" s="645"/>
    </row>
    <row r="188" spans="1:11" ht="13.2" x14ac:dyDescent="0.25">
      <c r="A188" s="45"/>
      <c r="B188" s="626"/>
      <c r="C188" s="275"/>
      <c r="D188" s="627"/>
      <c r="E188" s="637">
        <v>69563</v>
      </c>
      <c r="F188" s="638">
        <v>40022</v>
      </c>
      <c r="G188" s="643">
        <v>29209.73</v>
      </c>
      <c r="H188" s="644"/>
      <c r="I188" s="644"/>
      <c r="J188" s="645"/>
      <c r="K188" s="645"/>
    </row>
    <row r="189" spans="1:11" ht="13.2" x14ac:dyDescent="0.25">
      <c r="A189" s="45"/>
      <c r="B189" s="626"/>
      <c r="C189" s="275"/>
      <c r="D189" s="627"/>
      <c r="E189" s="637"/>
      <c r="F189" s="638"/>
      <c r="G189" s="643"/>
      <c r="H189" s="644"/>
      <c r="I189" s="644"/>
      <c r="J189" s="645"/>
      <c r="K189" s="645"/>
    </row>
    <row r="190" spans="1:11" ht="13.2" x14ac:dyDescent="0.25">
      <c r="A190" s="45">
        <v>27</v>
      </c>
      <c r="B190" s="626" t="s">
        <v>719</v>
      </c>
      <c r="C190" s="275" t="s">
        <v>677</v>
      </c>
      <c r="D190" s="627">
        <v>912217.57</v>
      </c>
      <c r="E190" s="637">
        <v>34508</v>
      </c>
      <c r="F190" s="638">
        <v>40024</v>
      </c>
      <c r="G190" s="643">
        <v>22143.59</v>
      </c>
      <c r="H190" s="644"/>
      <c r="I190" s="644"/>
      <c r="J190" s="645"/>
      <c r="K190" s="645"/>
    </row>
    <row r="191" spans="1:11" ht="13.2" x14ac:dyDescent="0.25">
      <c r="A191" s="45"/>
      <c r="B191" s="626"/>
      <c r="C191" s="275"/>
      <c r="D191" s="627"/>
      <c r="E191" s="637">
        <v>34513</v>
      </c>
      <c r="F191" s="638" t="s">
        <v>678</v>
      </c>
      <c r="G191" s="643">
        <f>9639.6+192523.69+23316</f>
        <v>225479.29</v>
      </c>
      <c r="H191" s="644"/>
      <c r="I191" s="644"/>
      <c r="J191" s="645"/>
      <c r="K191" s="645"/>
    </row>
    <row r="192" spans="1:11" ht="13.2" x14ac:dyDescent="0.25">
      <c r="A192" s="45"/>
      <c r="B192" s="626"/>
      <c r="C192" s="275"/>
      <c r="D192" s="627"/>
      <c r="E192" s="637"/>
      <c r="F192" s="638"/>
      <c r="G192" s="643"/>
      <c r="H192" s="644"/>
      <c r="I192" s="644"/>
      <c r="J192" s="645"/>
      <c r="K192" s="645"/>
    </row>
    <row r="193" spans="1:11" ht="13.2" x14ac:dyDescent="0.25">
      <c r="A193" s="45">
        <v>37</v>
      </c>
      <c r="B193" s="626" t="s">
        <v>720</v>
      </c>
      <c r="C193" s="275" t="s">
        <v>721</v>
      </c>
      <c r="D193" s="627">
        <v>1027879.6</v>
      </c>
      <c r="E193" s="637">
        <v>51522</v>
      </c>
      <c r="F193" s="638" t="s">
        <v>690</v>
      </c>
      <c r="G193" s="643">
        <f>39981.94+40839.19</f>
        <v>80821.13</v>
      </c>
      <c r="H193" s="644"/>
      <c r="I193" s="644"/>
      <c r="J193" s="645"/>
      <c r="K193" s="645"/>
    </row>
    <row r="194" spans="1:11" ht="13.2" x14ac:dyDescent="0.25">
      <c r="A194" s="45"/>
      <c r="B194" s="626"/>
      <c r="C194" s="275"/>
      <c r="D194" s="627"/>
      <c r="E194" s="637">
        <v>51539</v>
      </c>
      <c r="F194" s="638">
        <v>40015</v>
      </c>
      <c r="G194" s="643">
        <f>6236.16+41273.6+5874.24+10933+31292.16</f>
        <v>95609.159999999989</v>
      </c>
      <c r="H194" s="644"/>
      <c r="I194" s="644"/>
      <c r="J194" s="645"/>
      <c r="K194" s="645"/>
    </row>
    <row r="195" spans="1:11" ht="13.2" x14ac:dyDescent="0.25">
      <c r="A195" s="45"/>
      <c r="B195" s="626"/>
      <c r="C195" s="275"/>
      <c r="D195" s="627"/>
      <c r="E195" s="637"/>
      <c r="F195" s="638"/>
      <c r="G195" s="643"/>
      <c r="H195" s="644"/>
      <c r="I195" s="644"/>
      <c r="J195" s="645"/>
      <c r="K195" s="645"/>
    </row>
    <row r="196" spans="1:11" ht="13.2" x14ac:dyDescent="0.25">
      <c r="A196" s="45">
        <v>71</v>
      </c>
      <c r="B196" s="626" t="s">
        <v>722</v>
      </c>
      <c r="C196" s="275" t="s">
        <v>723</v>
      </c>
      <c r="D196" s="627">
        <v>1038915.76</v>
      </c>
      <c r="E196" s="637">
        <v>28937</v>
      </c>
      <c r="F196" s="638">
        <v>40001</v>
      </c>
      <c r="G196" s="643">
        <v>142819.20000000001</v>
      </c>
      <c r="H196" s="644"/>
      <c r="I196" s="644"/>
      <c r="J196" s="645"/>
      <c r="K196" s="645"/>
    </row>
    <row r="197" spans="1:11" ht="13.2" x14ac:dyDescent="0.25">
      <c r="A197" s="45"/>
      <c r="B197" s="626"/>
      <c r="C197" s="275"/>
      <c r="D197" s="627"/>
      <c r="E197" s="637"/>
      <c r="F197" s="638"/>
      <c r="G197" s="643"/>
      <c r="H197" s="644"/>
      <c r="I197" s="644"/>
      <c r="J197" s="645"/>
      <c r="K197" s="645"/>
    </row>
    <row r="198" spans="1:11" ht="13.2" x14ac:dyDescent="0.25">
      <c r="A198" s="45">
        <v>4</v>
      </c>
      <c r="B198" s="626" t="s">
        <v>724</v>
      </c>
      <c r="C198" s="275" t="s">
        <v>725</v>
      </c>
      <c r="D198" s="627">
        <v>1055477.1599999999</v>
      </c>
      <c r="E198" s="637">
        <v>28733</v>
      </c>
      <c r="F198" s="638" t="s">
        <v>726</v>
      </c>
      <c r="G198" s="643">
        <f>66424.96+216415.86+65256.26+4910.98</f>
        <v>353008.06</v>
      </c>
      <c r="H198" s="644"/>
      <c r="I198" s="644"/>
      <c r="J198" s="645"/>
      <c r="K198" s="645"/>
    </row>
    <row r="199" spans="1:11" ht="13.2" x14ac:dyDescent="0.25">
      <c r="A199" s="45"/>
      <c r="B199" s="626"/>
      <c r="C199" s="275"/>
      <c r="D199" s="627"/>
      <c r="E199" s="637">
        <v>51527</v>
      </c>
      <c r="F199" s="638">
        <v>40010</v>
      </c>
      <c r="G199" s="643">
        <v>57907.199999999997</v>
      </c>
      <c r="H199" s="644"/>
      <c r="I199" s="644"/>
      <c r="J199" s="645"/>
      <c r="K199" s="645"/>
    </row>
    <row r="200" spans="1:11" ht="13.2" x14ac:dyDescent="0.25">
      <c r="A200" s="45"/>
      <c r="B200" s="626"/>
      <c r="C200" s="275"/>
      <c r="D200" s="627"/>
      <c r="E200" s="637">
        <v>28736</v>
      </c>
      <c r="F200" s="638">
        <v>40003</v>
      </c>
      <c r="G200" s="643">
        <f>142250.22+142012.03+38168.64</f>
        <v>322430.89</v>
      </c>
      <c r="H200" s="644"/>
      <c r="I200" s="644"/>
      <c r="J200" s="645"/>
      <c r="K200" s="645"/>
    </row>
    <row r="201" spans="1:11" ht="13.2" x14ac:dyDescent="0.25">
      <c r="A201" s="45"/>
      <c r="B201" s="626"/>
      <c r="C201" s="275"/>
      <c r="D201" s="627"/>
      <c r="E201" s="637">
        <v>51527</v>
      </c>
      <c r="F201" s="638">
        <v>40010</v>
      </c>
      <c r="G201" s="643">
        <f>68908.18+154681.49</f>
        <v>223589.66999999998</v>
      </c>
      <c r="H201" s="644"/>
      <c r="I201" s="644"/>
      <c r="J201" s="645"/>
      <c r="K201" s="645"/>
    </row>
    <row r="202" spans="1:11" ht="13.2" x14ac:dyDescent="0.25">
      <c r="A202" s="45"/>
      <c r="B202" s="626"/>
      <c r="C202" s="275"/>
      <c r="D202" s="627"/>
      <c r="E202" s="637"/>
      <c r="F202" s="638"/>
      <c r="G202" s="643"/>
      <c r="H202" s="644"/>
      <c r="I202" s="644"/>
      <c r="J202" s="645"/>
      <c r="K202" s="645"/>
    </row>
    <row r="203" spans="1:11" ht="13.2" x14ac:dyDescent="0.25">
      <c r="A203" s="45">
        <v>18</v>
      </c>
      <c r="B203" s="626" t="s">
        <v>727</v>
      </c>
      <c r="C203" s="275" t="s">
        <v>728</v>
      </c>
      <c r="D203" s="627">
        <v>1058227.94</v>
      </c>
      <c r="E203" s="637">
        <v>29650</v>
      </c>
      <c r="F203" s="638" t="s">
        <v>729</v>
      </c>
      <c r="G203" s="643">
        <v>86802.36</v>
      </c>
      <c r="H203" s="644"/>
      <c r="I203" s="644"/>
      <c r="J203" s="645"/>
      <c r="K203" s="645"/>
    </row>
    <row r="204" spans="1:11" ht="13.2" x14ac:dyDescent="0.25">
      <c r="A204" s="45"/>
      <c r="B204" s="626"/>
      <c r="C204" s="275"/>
      <c r="D204" s="627"/>
      <c r="E204" s="637">
        <v>28942</v>
      </c>
      <c r="F204" s="638">
        <v>40016</v>
      </c>
      <c r="G204" s="643">
        <v>96592.5</v>
      </c>
      <c r="H204" s="644"/>
      <c r="I204" s="644"/>
      <c r="J204" s="645"/>
      <c r="K204" s="645"/>
    </row>
    <row r="205" spans="1:11" ht="13.2" x14ac:dyDescent="0.25">
      <c r="A205" s="45"/>
      <c r="B205" s="626"/>
      <c r="C205" s="275"/>
      <c r="D205" s="627"/>
      <c r="E205" s="637"/>
      <c r="F205" s="638"/>
      <c r="G205" s="643"/>
      <c r="H205" s="644"/>
      <c r="I205" s="644"/>
      <c r="J205" s="645"/>
      <c r="K205" s="645"/>
    </row>
    <row r="206" spans="1:11" ht="13.2" x14ac:dyDescent="0.25">
      <c r="A206" s="45">
        <v>10</v>
      </c>
      <c r="B206" s="626" t="s">
        <v>730</v>
      </c>
      <c r="C206" s="275" t="s">
        <v>731</v>
      </c>
      <c r="D206" s="627">
        <v>1145869.1200000001</v>
      </c>
      <c r="E206" s="637">
        <v>56782</v>
      </c>
      <c r="F206" s="638">
        <v>40011</v>
      </c>
      <c r="G206" s="643">
        <f>2584.36+8343.09+24873.93+18310.37+5168.73+62285.46+50988.29</f>
        <v>172554.23</v>
      </c>
      <c r="H206" s="644"/>
      <c r="I206" s="644"/>
      <c r="J206" s="645"/>
      <c r="K206" s="645"/>
    </row>
    <row r="207" spans="1:11" ht="13.2" x14ac:dyDescent="0.25">
      <c r="A207" s="45"/>
      <c r="B207" s="626"/>
      <c r="C207" s="275"/>
      <c r="D207" s="627"/>
      <c r="E207" s="637"/>
      <c r="F207" s="638"/>
      <c r="G207" s="643"/>
      <c r="H207" s="644"/>
      <c r="I207" s="644"/>
      <c r="J207" s="645"/>
      <c r="K207" s="645"/>
    </row>
    <row r="208" spans="1:11" ht="13.2" x14ac:dyDescent="0.25">
      <c r="A208" s="45">
        <v>23</v>
      </c>
      <c r="B208" s="626" t="s">
        <v>732</v>
      </c>
      <c r="C208" s="275" t="s">
        <v>733</v>
      </c>
      <c r="D208" s="627">
        <v>1239099.56</v>
      </c>
      <c r="E208" s="637">
        <v>0</v>
      </c>
      <c r="F208" s="638"/>
      <c r="G208" s="643"/>
      <c r="H208" s="644"/>
      <c r="I208" s="644"/>
      <c r="J208" s="645"/>
      <c r="K208" s="645"/>
    </row>
    <row r="209" spans="1:11" ht="13.2" x14ac:dyDescent="0.25">
      <c r="A209" s="45"/>
      <c r="B209" s="626"/>
      <c r="C209" s="275"/>
      <c r="D209" s="627"/>
      <c r="E209" s="637"/>
      <c r="F209" s="638"/>
      <c r="G209" s="643"/>
      <c r="H209" s="644"/>
      <c r="I209" s="644"/>
      <c r="J209" s="645"/>
      <c r="K209" s="645"/>
    </row>
    <row r="210" spans="1:11" ht="13.2" x14ac:dyDescent="0.25">
      <c r="A210" s="45">
        <v>33</v>
      </c>
      <c r="B210" s="626" t="s">
        <v>734</v>
      </c>
      <c r="C210" s="275" t="s">
        <v>735</v>
      </c>
      <c r="D210" s="627">
        <v>1271555.6200000001</v>
      </c>
      <c r="E210" s="637">
        <v>53563</v>
      </c>
      <c r="F210" s="638">
        <v>40007</v>
      </c>
      <c r="G210" s="643">
        <v>70615.37</v>
      </c>
      <c r="H210" s="644"/>
      <c r="I210" s="644"/>
      <c r="J210" s="645"/>
      <c r="K210" s="645"/>
    </row>
    <row r="211" spans="1:11" ht="13.2" x14ac:dyDescent="0.25">
      <c r="A211" s="45"/>
      <c r="B211" s="626"/>
      <c r="C211" s="275"/>
      <c r="D211" s="627"/>
      <c r="E211" s="637"/>
      <c r="F211" s="638"/>
      <c r="G211" s="643"/>
      <c r="H211" s="644"/>
      <c r="I211" s="644"/>
      <c r="J211" s="645"/>
      <c r="K211" s="645"/>
    </row>
    <row r="212" spans="1:11" ht="13.2" x14ac:dyDescent="0.25">
      <c r="A212" s="45">
        <v>14</v>
      </c>
      <c r="B212" s="626" t="s">
        <v>736</v>
      </c>
      <c r="C212" s="275" t="s">
        <v>737</v>
      </c>
      <c r="D212" s="627">
        <v>1340792.0900000001</v>
      </c>
      <c r="E212" s="637">
        <v>29398</v>
      </c>
      <c r="F212" s="638">
        <v>40018</v>
      </c>
      <c r="G212" s="643">
        <v>110023.32</v>
      </c>
      <c r="H212" s="644"/>
      <c r="I212" s="644"/>
      <c r="J212" s="645"/>
      <c r="K212" s="645"/>
    </row>
    <row r="213" spans="1:11" ht="13.2" x14ac:dyDescent="0.25">
      <c r="A213" s="45"/>
      <c r="B213" s="626"/>
      <c r="C213" s="275"/>
      <c r="D213" s="627"/>
      <c r="E213" s="637">
        <v>29347</v>
      </c>
      <c r="F213" s="638">
        <v>40025</v>
      </c>
      <c r="G213" s="643">
        <v>178630.49</v>
      </c>
      <c r="H213" s="644"/>
      <c r="I213" s="644"/>
      <c r="J213" s="645"/>
      <c r="K213" s="645"/>
    </row>
    <row r="214" spans="1:11" ht="13.2" x14ac:dyDescent="0.25">
      <c r="A214" s="45"/>
      <c r="B214" s="626"/>
      <c r="C214" s="275"/>
      <c r="D214" s="627"/>
      <c r="E214" s="637"/>
      <c r="F214" s="638"/>
      <c r="G214" s="643"/>
      <c r="H214" s="644"/>
      <c r="I214" s="644"/>
      <c r="J214" s="645"/>
      <c r="K214" s="645"/>
    </row>
    <row r="215" spans="1:11" ht="13.2" x14ac:dyDescent="0.25">
      <c r="A215" s="45">
        <v>36</v>
      </c>
      <c r="B215" s="626" t="s">
        <v>738</v>
      </c>
      <c r="C215" s="275" t="s">
        <v>739</v>
      </c>
      <c r="D215" s="627">
        <v>1466490.46</v>
      </c>
      <c r="E215" s="637">
        <v>29700</v>
      </c>
      <c r="F215" s="638" t="s">
        <v>666</v>
      </c>
      <c r="G215" s="643">
        <f>3480+17400</f>
        <v>20880</v>
      </c>
      <c r="H215" s="644"/>
      <c r="I215" s="644"/>
      <c r="J215" s="645"/>
      <c r="K215" s="645"/>
    </row>
    <row r="216" spans="1:11" ht="13.2" x14ac:dyDescent="0.25">
      <c r="A216" s="45"/>
      <c r="B216" s="626"/>
      <c r="C216" s="275"/>
      <c r="D216" s="627"/>
      <c r="E216" s="637">
        <v>36518</v>
      </c>
      <c r="F216" s="638">
        <v>40004</v>
      </c>
      <c r="G216" s="643">
        <v>97166</v>
      </c>
      <c r="H216" s="644"/>
      <c r="I216" s="644"/>
      <c r="J216" s="645"/>
      <c r="K216" s="645"/>
    </row>
    <row r="217" spans="1:11" ht="13.2" x14ac:dyDescent="0.25">
      <c r="A217" s="45"/>
      <c r="B217" s="626"/>
      <c r="C217" s="275"/>
      <c r="D217" s="627"/>
      <c r="E217" s="637">
        <v>36528</v>
      </c>
      <c r="F217" s="638">
        <v>40011</v>
      </c>
      <c r="G217" s="643">
        <f>6379.98+108538.42</f>
        <v>114918.39999999999</v>
      </c>
      <c r="H217" s="644"/>
      <c r="I217" s="644"/>
      <c r="J217" s="645"/>
      <c r="K217" s="645"/>
    </row>
    <row r="218" spans="1:11" ht="13.2" x14ac:dyDescent="0.25">
      <c r="A218" s="45"/>
      <c r="B218" s="626"/>
      <c r="C218" s="275"/>
      <c r="D218" s="627"/>
      <c r="E218" s="637">
        <v>36550</v>
      </c>
      <c r="F218" s="638">
        <v>40018</v>
      </c>
      <c r="G218" s="643">
        <v>4350</v>
      </c>
      <c r="H218" s="644"/>
      <c r="I218" s="644"/>
      <c r="J218" s="645"/>
      <c r="K218" s="645"/>
    </row>
    <row r="219" spans="1:11" ht="13.2" x14ac:dyDescent="0.25">
      <c r="A219" s="45"/>
      <c r="B219" s="626"/>
      <c r="C219" s="275"/>
      <c r="D219" s="627"/>
      <c r="E219" s="637">
        <v>36565</v>
      </c>
      <c r="F219" s="638">
        <v>40025</v>
      </c>
      <c r="G219" s="643">
        <f>78869.1+58215.53+10151.16+6200.2+51529.75</f>
        <v>204965.74000000002</v>
      </c>
      <c r="H219" s="644"/>
      <c r="I219" s="644"/>
      <c r="J219" s="645"/>
      <c r="K219" s="645"/>
    </row>
    <row r="220" spans="1:11" ht="13.2" x14ac:dyDescent="0.25">
      <c r="A220" s="45"/>
      <c r="B220" s="626"/>
      <c r="C220" s="275"/>
      <c r="D220" s="627"/>
      <c r="E220" s="637"/>
      <c r="F220" s="638"/>
      <c r="G220" s="643"/>
      <c r="H220" s="644"/>
      <c r="I220" s="644"/>
      <c r="J220" s="645"/>
      <c r="K220" s="645"/>
    </row>
    <row r="221" spans="1:11" ht="13.2" x14ac:dyDescent="0.25">
      <c r="A221" s="45">
        <v>65</v>
      </c>
      <c r="B221" s="626" t="s">
        <v>740</v>
      </c>
      <c r="C221" s="275" t="s">
        <v>741</v>
      </c>
      <c r="D221" s="627">
        <v>1470538.3</v>
      </c>
      <c r="E221" s="637">
        <v>29633</v>
      </c>
      <c r="F221" s="638">
        <v>39997</v>
      </c>
      <c r="G221" s="643">
        <v>165663.76</v>
      </c>
      <c r="H221" s="644"/>
      <c r="I221" s="644"/>
      <c r="J221" s="645"/>
      <c r="K221" s="645"/>
    </row>
    <row r="222" spans="1:11" ht="13.2" x14ac:dyDescent="0.25">
      <c r="A222" s="45"/>
      <c r="B222" s="626"/>
      <c r="C222" s="275"/>
      <c r="D222" s="627"/>
      <c r="E222" s="637">
        <v>69525</v>
      </c>
      <c r="F222" s="638">
        <v>40008</v>
      </c>
      <c r="G222" s="643">
        <v>223058.53</v>
      </c>
      <c r="H222" s="644"/>
      <c r="I222" s="644"/>
      <c r="J222" s="645"/>
      <c r="K222" s="645"/>
    </row>
    <row r="223" spans="1:11" ht="13.2" x14ac:dyDescent="0.25">
      <c r="A223" s="45"/>
      <c r="B223" s="626"/>
      <c r="C223" s="275"/>
      <c r="D223" s="627"/>
      <c r="E223" s="637"/>
      <c r="F223" s="638"/>
      <c r="G223" s="643"/>
      <c r="H223" s="644"/>
      <c r="I223" s="644"/>
      <c r="J223" s="645"/>
      <c r="K223" s="645"/>
    </row>
    <row r="224" spans="1:11" ht="13.2" x14ac:dyDescent="0.25">
      <c r="A224" s="45">
        <v>28</v>
      </c>
      <c r="B224" s="626" t="s">
        <v>742</v>
      </c>
      <c r="C224" s="275" t="s">
        <v>677</v>
      </c>
      <c r="D224" s="627">
        <v>1514777.88</v>
      </c>
      <c r="E224" s="637">
        <v>34512</v>
      </c>
      <c r="F224" s="638">
        <v>40024</v>
      </c>
      <c r="G224" s="643">
        <f>481743.59+38579.28</f>
        <v>520322.87</v>
      </c>
      <c r="H224" s="644"/>
      <c r="I224" s="644"/>
      <c r="J224" s="645"/>
      <c r="K224" s="645"/>
    </row>
    <row r="225" spans="1:11" ht="13.2" x14ac:dyDescent="0.25">
      <c r="A225" s="45"/>
      <c r="B225" s="626"/>
      <c r="C225" s="275"/>
      <c r="D225" s="627"/>
      <c r="E225" s="637"/>
      <c r="F225" s="638"/>
      <c r="G225" s="643"/>
      <c r="H225" s="644"/>
      <c r="I225" s="644"/>
      <c r="J225" s="645"/>
      <c r="K225" s="645"/>
    </row>
    <row r="226" spans="1:11" ht="13.2" x14ac:dyDescent="0.25">
      <c r="A226" s="45">
        <v>69</v>
      </c>
      <c r="B226" s="626" t="s">
        <v>743</v>
      </c>
      <c r="C226" s="275" t="s">
        <v>744</v>
      </c>
      <c r="D226" s="627">
        <v>1619511.66</v>
      </c>
      <c r="E226" s="637">
        <v>66028</v>
      </c>
      <c r="F226" s="638">
        <v>39995</v>
      </c>
      <c r="G226" s="643">
        <f>373696.32+24250.73</f>
        <v>397947.05</v>
      </c>
      <c r="H226" s="644"/>
      <c r="I226" s="644"/>
      <c r="J226" s="645"/>
      <c r="K226" s="645"/>
    </row>
    <row r="227" spans="1:11" ht="13.2" x14ac:dyDescent="0.25">
      <c r="A227" s="45"/>
      <c r="B227" s="626"/>
      <c r="C227" s="275"/>
      <c r="D227" s="627"/>
      <c r="E227" s="637">
        <v>66054</v>
      </c>
      <c r="F227" s="638">
        <v>40004</v>
      </c>
      <c r="G227" s="643">
        <f>176634.71+3106.94</f>
        <v>179741.65</v>
      </c>
      <c r="H227" s="644"/>
      <c r="I227" s="644"/>
      <c r="J227" s="645"/>
      <c r="K227" s="645"/>
    </row>
    <row r="228" spans="1:11" ht="13.2" x14ac:dyDescent="0.25">
      <c r="A228" s="45"/>
      <c r="B228" s="626"/>
      <c r="C228" s="275"/>
      <c r="D228" s="627"/>
      <c r="E228" s="637">
        <v>66055</v>
      </c>
      <c r="F228" s="638">
        <v>40004</v>
      </c>
      <c r="G228" s="643">
        <v>88963.97</v>
      </c>
      <c r="H228" s="644"/>
      <c r="I228" s="644"/>
      <c r="J228" s="645"/>
      <c r="K228" s="645"/>
    </row>
    <row r="229" spans="1:11" ht="13.2" x14ac:dyDescent="0.25">
      <c r="A229" s="45"/>
      <c r="B229" s="626"/>
      <c r="C229" s="275"/>
      <c r="D229" s="627"/>
      <c r="E229" s="637">
        <v>66101</v>
      </c>
      <c r="F229" s="638">
        <v>40025</v>
      </c>
      <c r="G229" s="643">
        <v>93588.06</v>
      </c>
      <c r="H229" s="644"/>
      <c r="I229" s="644"/>
      <c r="J229" s="645"/>
      <c r="K229" s="645"/>
    </row>
    <row r="230" spans="1:11" ht="13.2" x14ac:dyDescent="0.25">
      <c r="A230" s="45"/>
      <c r="B230" s="626"/>
      <c r="C230" s="275"/>
      <c r="D230" s="627"/>
      <c r="E230" s="637"/>
      <c r="F230" s="638"/>
      <c r="G230" s="643"/>
      <c r="H230" s="644"/>
      <c r="I230" s="644"/>
      <c r="J230" s="645"/>
      <c r="K230" s="645"/>
    </row>
    <row r="231" spans="1:11" ht="13.2" x14ac:dyDescent="0.25">
      <c r="A231" s="45">
        <v>13</v>
      </c>
      <c r="B231" s="626" t="s">
        <v>745</v>
      </c>
      <c r="C231" s="275" t="s">
        <v>746</v>
      </c>
      <c r="D231" s="627">
        <v>2873422.19</v>
      </c>
      <c r="E231" s="637">
        <v>26086</v>
      </c>
      <c r="F231" s="638">
        <v>40004</v>
      </c>
      <c r="G231" s="643">
        <v>54496.800000000003</v>
      </c>
      <c r="H231" s="644"/>
      <c r="I231" s="644"/>
      <c r="J231" s="645"/>
      <c r="K231" s="645"/>
    </row>
    <row r="232" spans="1:11" ht="13.2" x14ac:dyDescent="0.25">
      <c r="A232" s="45"/>
      <c r="B232" s="626"/>
      <c r="C232" s="275"/>
      <c r="D232" s="627"/>
      <c r="E232" s="637">
        <v>26087</v>
      </c>
      <c r="F232" s="638">
        <v>40004</v>
      </c>
      <c r="G232" s="643">
        <f>5261.76+14152+24313.6</f>
        <v>43727.360000000001</v>
      </c>
      <c r="H232" s="644"/>
      <c r="I232" s="644"/>
      <c r="J232" s="645"/>
      <c r="K232" s="645"/>
    </row>
    <row r="233" spans="1:11" ht="13.2" x14ac:dyDescent="0.25">
      <c r="A233" s="45"/>
      <c r="B233" s="626"/>
      <c r="C233" s="275"/>
      <c r="D233" s="627"/>
      <c r="E233" s="637">
        <v>26091</v>
      </c>
      <c r="F233" s="638">
        <v>40011</v>
      </c>
      <c r="G233" s="643">
        <v>11713.68</v>
      </c>
      <c r="H233" s="644"/>
      <c r="I233" s="644"/>
      <c r="J233" s="645"/>
      <c r="K233" s="645"/>
    </row>
    <row r="234" spans="1:11" ht="13.2" x14ac:dyDescent="0.25">
      <c r="A234" s="45"/>
      <c r="B234" s="626"/>
      <c r="C234" s="275"/>
      <c r="D234" s="627"/>
      <c r="E234" s="637">
        <v>26092</v>
      </c>
      <c r="F234" s="638">
        <v>40018</v>
      </c>
      <c r="G234" s="643">
        <f>222827.18+57490.9914152</f>
        <v>280318.17141519999</v>
      </c>
      <c r="H234" s="644"/>
      <c r="I234" s="644"/>
      <c r="J234" s="645"/>
      <c r="K234" s="645"/>
    </row>
    <row r="235" spans="1:11" ht="13.2" x14ac:dyDescent="0.25">
      <c r="A235" s="45"/>
      <c r="B235" s="626"/>
      <c r="C235" s="275"/>
      <c r="D235" s="627"/>
      <c r="E235" s="637"/>
      <c r="F235" s="638"/>
      <c r="G235" s="643"/>
      <c r="H235" s="644"/>
      <c r="I235" s="644"/>
      <c r="J235" s="645"/>
      <c r="K235" s="645"/>
    </row>
    <row r="236" spans="1:11" ht="13.2" x14ac:dyDescent="0.25">
      <c r="A236" s="45">
        <v>24</v>
      </c>
      <c r="B236" s="626" t="s">
        <v>747</v>
      </c>
      <c r="C236" s="275" t="s">
        <v>748</v>
      </c>
      <c r="D236" s="627">
        <v>3404278.98</v>
      </c>
      <c r="E236" s="637">
        <v>34510</v>
      </c>
      <c r="F236" s="638">
        <v>40024</v>
      </c>
      <c r="G236" s="643">
        <f>565.85+11311.39+10064.16+1697.54+1131.7</f>
        <v>24770.640000000003</v>
      </c>
      <c r="H236" s="644"/>
      <c r="I236" s="644"/>
      <c r="J236" s="645"/>
      <c r="K236" s="645"/>
    </row>
    <row r="237" spans="1:11" ht="13.2" x14ac:dyDescent="0.25">
      <c r="A237" s="45"/>
      <c r="B237" s="626"/>
      <c r="C237" s="275"/>
      <c r="D237" s="627"/>
      <c r="E237" s="637">
        <v>34516</v>
      </c>
      <c r="F237" s="638">
        <v>40024</v>
      </c>
      <c r="G237" s="643">
        <f>3002.54+4957.84+20025.87+20328.86+593823.75</f>
        <v>642138.86</v>
      </c>
      <c r="H237" s="644"/>
      <c r="I237" s="644"/>
      <c r="J237" s="645"/>
      <c r="K237" s="645"/>
    </row>
    <row r="238" spans="1:11" ht="13.2" x14ac:dyDescent="0.25">
      <c r="A238" s="45"/>
      <c r="B238" s="626"/>
      <c r="C238" s="275"/>
      <c r="D238" s="627"/>
      <c r="E238" s="637"/>
      <c r="F238" s="638"/>
      <c r="G238" s="643"/>
      <c r="H238" s="644"/>
      <c r="I238" s="644"/>
      <c r="J238" s="645"/>
      <c r="K238" s="645"/>
    </row>
    <row r="239" spans="1:11" ht="13.2" x14ac:dyDescent="0.25">
      <c r="A239" s="45">
        <v>62</v>
      </c>
      <c r="B239" s="626" t="s">
        <v>749</v>
      </c>
      <c r="C239" s="275" t="s">
        <v>750</v>
      </c>
      <c r="D239" s="627">
        <v>4659079.8499999996</v>
      </c>
      <c r="E239" s="637">
        <v>29647</v>
      </c>
      <c r="F239" s="638">
        <v>40002</v>
      </c>
      <c r="G239" s="643">
        <v>125000</v>
      </c>
      <c r="H239" s="644"/>
      <c r="I239" s="644"/>
      <c r="J239" s="645"/>
      <c r="K239" s="645"/>
    </row>
    <row r="240" spans="1:11" ht="13.2" x14ac:dyDescent="0.25">
      <c r="A240" s="45"/>
      <c r="B240" s="626"/>
      <c r="C240" s="275"/>
      <c r="D240" s="627"/>
      <c r="E240" s="637">
        <v>68523</v>
      </c>
      <c r="F240" s="638">
        <v>40007</v>
      </c>
      <c r="G240" s="643">
        <v>125000</v>
      </c>
      <c r="H240" s="644"/>
      <c r="I240" s="644"/>
      <c r="J240" s="645"/>
      <c r="K240" s="645"/>
    </row>
    <row r="241" spans="1:11" ht="13.2" x14ac:dyDescent="0.25">
      <c r="A241" s="45"/>
      <c r="B241" s="626"/>
      <c r="C241" s="275"/>
      <c r="D241" s="627"/>
      <c r="E241" s="637">
        <v>69527</v>
      </c>
      <c r="F241" s="638">
        <v>40008</v>
      </c>
      <c r="G241" s="643">
        <v>125000</v>
      </c>
      <c r="H241" s="644"/>
      <c r="I241" s="644"/>
      <c r="J241" s="645"/>
      <c r="K241" s="645"/>
    </row>
    <row r="242" spans="1:11" ht="13.2" x14ac:dyDescent="0.25">
      <c r="A242" s="45"/>
      <c r="B242" s="626"/>
      <c r="C242" s="275"/>
      <c r="D242" s="627"/>
      <c r="E242" s="637">
        <v>69536</v>
      </c>
      <c r="F242" s="638">
        <v>40011</v>
      </c>
      <c r="G242" s="643">
        <v>125000</v>
      </c>
      <c r="H242" s="644"/>
      <c r="I242" s="644"/>
      <c r="J242" s="645"/>
      <c r="K242" s="645"/>
    </row>
    <row r="243" spans="1:11" ht="13.2" x14ac:dyDescent="0.25">
      <c r="A243" s="45"/>
      <c r="B243" s="626"/>
      <c r="C243" s="275"/>
      <c r="D243" s="627"/>
      <c r="E243" s="637"/>
      <c r="F243" s="638"/>
      <c r="G243" s="643"/>
      <c r="H243" s="644"/>
      <c r="I243" s="644"/>
      <c r="J243" s="645"/>
      <c r="K243" s="645"/>
    </row>
    <row r="244" spans="1:11" ht="13.2" x14ac:dyDescent="0.25">
      <c r="A244" s="45">
        <v>42</v>
      </c>
      <c r="B244" s="626" t="s">
        <v>751</v>
      </c>
      <c r="C244" s="275" t="s">
        <v>652</v>
      </c>
      <c r="D244" s="627">
        <v>10293735.140000001</v>
      </c>
      <c r="E244" s="637">
        <v>26089</v>
      </c>
      <c r="F244" s="638">
        <v>40004</v>
      </c>
      <c r="G244" s="643">
        <v>1966125.06</v>
      </c>
      <c r="H244" s="644"/>
      <c r="I244" s="644"/>
      <c r="J244" s="645"/>
      <c r="K244" s="645"/>
    </row>
    <row r="245" spans="1:11" ht="13.2" x14ac:dyDescent="0.25">
      <c r="A245" s="45"/>
      <c r="B245" s="626"/>
      <c r="C245" s="275"/>
      <c r="D245" s="627"/>
      <c r="E245" s="637">
        <v>26093</v>
      </c>
      <c r="F245" s="638">
        <v>40018</v>
      </c>
      <c r="G245" s="643">
        <v>1656941.23</v>
      </c>
      <c r="H245" s="644"/>
      <c r="I245" s="644"/>
      <c r="J245" s="645"/>
      <c r="K245" s="645"/>
    </row>
    <row r="246" spans="1:11" ht="13.2" x14ac:dyDescent="0.25">
      <c r="A246" s="45"/>
      <c r="B246" s="626"/>
      <c r="C246" s="275"/>
      <c r="D246" s="627"/>
      <c r="E246" s="637">
        <v>26094</v>
      </c>
      <c r="F246" s="638">
        <v>40025</v>
      </c>
      <c r="G246" s="643">
        <v>1999295.71</v>
      </c>
      <c r="H246" s="644"/>
      <c r="I246" s="644"/>
      <c r="J246" s="645"/>
      <c r="K246" s="645"/>
    </row>
    <row r="247" spans="1:11" x14ac:dyDescent="0.2">
      <c r="B247" s="47"/>
    </row>
    <row r="248" spans="1:11" x14ac:dyDescent="0.2">
      <c r="B248" s="47"/>
    </row>
    <row r="249" spans="1:11" x14ac:dyDescent="0.2">
      <c r="B249" s="47"/>
    </row>
  </sheetData>
  <mergeCells count="9">
    <mergeCell ref="E8:G8"/>
    <mergeCell ref="H8:J8"/>
    <mergeCell ref="K8:K9"/>
    <mergeCell ref="D2:H2"/>
    <mergeCell ref="D3:H3"/>
    <mergeCell ref="D4:H4"/>
    <mergeCell ref="I2:I5"/>
    <mergeCell ref="C6:J6"/>
    <mergeCell ref="E7:K7"/>
  </mergeCells>
  <phoneticPr fontId="7" type="noConversion"/>
  <pageMargins left="0.49" right="0.43" top="0.52" bottom="0.49" header="0.5" footer="0.5"/>
  <pageSetup scale="85" orientation="landscape" horizontalDpi="300" verticalDpi="300" r:id="rId1"/>
  <headerFooter alignWithMargins="0"/>
  <drawing r:id="rId2"/>
  <legacyDrawing r:id="rId3"/>
  <oleObjects>
    <mc:AlternateContent xmlns:mc="http://schemas.openxmlformats.org/markup-compatibility/2006">
      <mc:Choice Requires="x14">
        <oleObject progId="MSPhotoEd.3" shapeId="13313" r:id="rId4">
          <objectPr defaultSize="0" autoPict="0" r:id="rId5">
            <anchor moveWithCells="1" sizeWithCells="1">
              <from>
                <xdr:col>1</xdr:col>
                <xdr:colOff>30480</xdr:colOff>
                <xdr:row>1</xdr:row>
                <xdr:rowOff>0</xdr:rowOff>
              </from>
              <to>
                <xdr:col>2</xdr:col>
                <xdr:colOff>1028700</xdr:colOff>
                <xdr:row>3</xdr:row>
                <xdr:rowOff>144780</xdr:rowOff>
              </to>
            </anchor>
          </objectPr>
        </oleObject>
      </mc:Choice>
      <mc:Fallback>
        <oleObject progId="MSPhotoEd.3" shapeId="13313" r:id="rId4"/>
      </mc:Fallback>
    </mc:AlternateContent>
  </oleObjects>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Hoja17"/>
  <dimension ref="A1"/>
  <sheetViews>
    <sheetView workbookViewId="0">
      <selection activeCell="J23" sqref="J23"/>
    </sheetView>
  </sheetViews>
  <sheetFormatPr defaultColWidth="11.44140625" defaultRowHeight="13.2" x14ac:dyDescent="0.25"/>
  <sheetData/>
  <pageMargins left="0.7" right="0.7" top="0.75" bottom="0.75" header="0.3" footer="0.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Hoja16">
    <pageSetUpPr fitToPage="1"/>
  </sheetPr>
  <dimension ref="O6:O8"/>
  <sheetViews>
    <sheetView workbookViewId="0">
      <selection activeCell="O15" sqref="O15"/>
    </sheetView>
  </sheetViews>
  <sheetFormatPr defaultColWidth="10.88671875" defaultRowHeight="13.2" x14ac:dyDescent="0.25"/>
  <cols>
    <col min="2" max="2" width="26" bestFit="1" customWidth="1"/>
    <col min="6" max="6" width="12.44140625" bestFit="1" customWidth="1"/>
    <col min="15" max="15" width="13.109375" bestFit="1" customWidth="1"/>
    <col min="16" max="16" width="12.44140625" bestFit="1" customWidth="1"/>
    <col min="21" max="21" width="14.33203125" bestFit="1" customWidth="1"/>
    <col min="22" max="22" width="14.33203125" customWidth="1"/>
    <col min="23" max="23" width="11.88671875" customWidth="1"/>
    <col min="25" max="25" width="14.33203125" customWidth="1"/>
  </cols>
  <sheetData>
    <row r="6" spans="15:15" ht="15" customHeight="1" x14ac:dyDescent="0.25"/>
    <row r="8" spans="15:15" x14ac:dyDescent="0.25">
      <c r="O8" s="423">
        <v>0</v>
      </c>
    </row>
  </sheetData>
  <pageMargins left="0.17" right="0.17" top="0.75" bottom="0.75" header="0.3" footer="0.3"/>
  <pageSetup orientation="landscape"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Hoja18"/>
  <dimension ref="A2:K37"/>
  <sheetViews>
    <sheetView workbookViewId="0">
      <selection activeCell="E11" sqref="E11"/>
    </sheetView>
  </sheetViews>
  <sheetFormatPr defaultColWidth="11.44140625" defaultRowHeight="13.2" x14ac:dyDescent="0.25"/>
  <cols>
    <col min="3" max="3" width="23.5546875" customWidth="1"/>
    <col min="4" max="4" width="25.5546875" customWidth="1"/>
    <col min="5" max="5" width="13.44140625" bestFit="1" customWidth="1"/>
    <col min="6" max="6" width="27.6640625" customWidth="1"/>
    <col min="7" max="7" width="12" bestFit="1" customWidth="1"/>
    <col min="8" max="8" width="20.5546875" style="270" customWidth="1"/>
    <col min="9" max="9" width="17" style="478" customWidth="1"/>
  </cols>
  <sheetData>
    <row r="2" spans="1:9" x14ac:dyDescent="0.25">
      <c r="A2" s="412"/>
      <c r="B2" s="412"/>
      <c r="C2" s="412"/>
      <c r="D2" s="412"/>
      <c r="E2" s="412"/>
      <c r="F2" s="412"/>
      <c r="G2" s="412"/>
      <c r="H2" s="461"/>
      <c r="I2" s="475"/>
    </row>
    <row r="3" spans="1:9" x14ac:dyDescent="0.25">
      <c r="A3" s="454"/>
      <c r="B3" s="454"/>
      <c r="C3" s="454"/>
      <c r="D3" s="454"/>
      <c r="E3" s="454"/>
      <c r="F3" s="454"/>
      <c r="G3" s="454"/>
      <c r="H3" s="454"/>
      <c r="I3" s="454"/>
    </row>
    <row r="4" spans="1:9" x14ac:dyDescent="0.25">
      <c r="A4" s="454"/>
      <c r="B4" s="454"/>
      <c r="C4" s="454"/>
      <c r="D4" s="454"/>
      <c r="E4" s="454"/>
      <c r="F4" s="454"/>
      <c r="G4" s="454"/>
      <c r="H4" s="454"/>
      <c r="I4" s="454"/>
    </row>
    <row r="5" spans="1:9" x14ac:dyDescent="0.25">
      <c r="A5" s="454"/>
      <c r="B5" s="454"/>
      <c r="C5" s="454"/>
      <c r="D5" s="454"/>
      <c r="E5" s="454"/>
      <c r="F5" s="454"/>
      <c r="G5" s="454"/>
      <c r="H5" s="454"/>
      <c r="I5" s="454"/>
    </row>
    <row r="6" spans="1:9" x14ac:dyDescent="0.25">
      <c r="A6" s="454"/>
      <c r="B6" s="454"/>
      <c r="C6" s="454"/>
      <c r="D6" s="454"/>
      <c r="E6" s="454"/>
      <c r="F6" s="454"/>
      <c r="G6" s="454"/>
      <c r="H6" s="454"/>
      <c r="I6" s="454"/>
    </row>
    <row r="7" spans="1:9" x14ac:dyDescent="0.25">
      <c r="A7" s="454"/>
      <c r="B7" s="454"/>
      <c r="C7" s="454"/>
      <c r="D7" s="454"/>
      <c r="E7" s="454"/>
      <c r="F7" s="454"/>
      <c r="G7" s="454"/>
      <c r="H7" s="454"/>
      <c r="I7" s="454"/>
    </row>
    <row r="8" spans="1:9" x14ac:dyDescent="0.25">
      <c r="A8" s="454"/>
      <c r="B8" s="454"/>
      <c r="C8" s="454"/>
      <c r="D8" s="454"/>
      <c r="E8" s="454"/>
      <c r="F8" s="454"/>
      <c r="G8" s="454"/>
      <c r="H8" s="454"/>
      <c r="I8" s="454"/>
    </row>
    <row r="9" spans="1:9" x14ac:dyDescent="0.25">
      <c r="A9" s="454"/>
      <c r="B9" s="454"/>
      <c r="C9" s="454"/>
      <c r="D9" s="454"/>
      <c r="E9" s="454"/>
      <c r="F9" s="454"/>
      <c r="G9" s="454"/>
      <c r="H9" s="454"/>
      <c r="I9" s="454"/>
    </row>
    <row r="10" spans="1:9" x14ac:dyDescent="0.25">
      <c r="A10" s="454"/>
      <c r="B10" s="454"/>
      <c r="C10" s="454"/>
      <c r="D10" s="454"/>
      <c r="E10" s="454"/>
      <c r="F10" s="454"/>
      <c r="G10" s="454"/>
      <c r="H10" s="454"/>
      <c r="I10" s="454"/>
    </row>
    <row r="11" spans="1:9" x14ac:dyDescent="0.25">
      <c r="A11" s="454"/>
      <c r="B11" s="454"/>
      <c r="C11" s="454"/>
      <c r="D11" s="454"/>
      <c r="E11" s="454"/>
      <c r="F11" s="454"/>
      <c r="G11" s="454"/>
      <c r="H11" s="454"/>
      <c r="I11" s="454"/>
    </row>
    <row r="12" spans="1:9" x14ac:dyDescent="0.25">
      <c r="A12" s="454"/>
      <c r="B12" s="454"/>
      <c r="C12" s="454"/>
      <c r="D12" s="454"/>
      <c r="E12" s="454"/>
      <c r="F12" s="454"/>
      <c r="G12" s="454"/>
      <c r="H12" s="454"/>
      <c r="I12" s="454"/>
    </row>
    <row r="13" spans="1:9" x14ac:dyDescent="0.25">
      <c r="A13" s="454"/>
      <c r="B13" s="454"/>
      <c r="C13" s="454"/>
      <c r="D13" s="454"/>
      <c r="E13" s="454"/>
      <c r="F13" s="454"/>
      <c r="G13" s="454"/>
      <c r="H13" s="454"/>
      <c r="I13" s="454"/>
    </row>
    <row r="14" spans="1:9" x14ac:dyDescent="0.25">
      <c r="A14" s="454"/>
      <c r="B14" s="454"/>
      <c r="C14" s="454"/>
      <c r="D14" s="454"/>
      <c r="E14" s="454"/>
      <c r="F14" s="454"/>
      <c r="G14" s="454"/>
      <c r="H14" s="454"/>
      <c r="I14" s="454"/>
    </row>
    <row r="15" spans="1:9" x14ac:dyDescent="0.25">
      <c r="A15" s="454"/>
      <c r="B15" s="454"/>
      <c r="C15" s="454"/>
      <c r="D15" s="454"/>
      <c r="E15" s="454"/>
      <c r="F15" s="454"/>
      <c r="G15" s="454"/>
      <c r="H15" s="454"/>
      <c r="I15" s="454"/>
    </row>
    <row r="16" spans="1:9" x14ac:dyDescent="0.25">
      <c r="A16" s="454"/>
      <c r="B16" s="454"/>
      <c r="C16" s="454"/>
      <c r="D16" s="454"/>
      <c r="E16" s="454"/>
      <c r="F16" s="454"/>
      <c r="G16" s="454"/>
      <c r="H16" s="454"/>
      <c r="I16" s="454"/>
    </row>
    <row r="17" spans="1:9" x14ac:dyDescent="0.25">
      <c r="A17" s="454"/>
      <c r="B17" s="454"/>
      <c r="C17" s="454"/>
      <c r="D17" s="454"/>
      <c r="E17" s="454"/>
      <c r="F17" s="454"/>
      <c r="G17" s="454"/>
      <c r="H17" s="454"/>
      <c r="I17" s="454"/>
    </row>
    <row r="18" spans="1:9" x14ac:dyDescent="0.25">
      <c r="A18" s="454"/>
      <c r="B18" s="454"/>
      <c r="C18" s="454"/>
      <c r="D18" s="454"/>
      <c r="E18" s="454"/>
      <c r="F18" s="454"/>
      <c r="G18" s="454"/>
      <c r="H18" s="454"/>
      <c r="I18" s="454"/>
    </row>
    <row r="19" spans="1:9" x14ac:dyDescent="0.25">
      <c r="A19" s="454"/>
      <c r="B19" s="454"/>
      <c r="C19" s="454"/>
      <c r="D19" s="454"/>
      <c r="E19" s="454"/>
      <c r="F19" s="454"/>
      <c r="G19" s="454"/>
      <c r="H19" s="454"/>
      <c r="I19" s="454"/>
    </row>
    <row r="20" spans="1:9" x14ac:dyDescent="0.25">
      <c r="A20" s="454"/>
      <c r="B20" s="454"/>
      <c r="C20" s="454"/>
      <c r="D20" s="454"/>
      <c r="E20" s="454"/>
      <c r="F20" s="454"/>
      <c r="G20" s="454"/>
      <c r="H20" s="454"/>
      <c r="I20" s="454"/>
    </row>
    <row r="21" spans="1:9" x14ac:dyDescent="0.25">
      <c r="A21" s="454"/>
      <c r="B21" s="454"/>
      <c r="C21" s="454"/>
      <c r="D21" s="454"/>
      <c r="E21" s="454"/>
      <c r="F21" s="454"/>
      <c r="G21" s="454"/>
      <c r="H21" s="454"/>
      <c r="I21" s="454"/>
    </row>
    <row r="22" spans="1:9" x14ac:dyDescent="0.25">
      <c r="A22" s="454"/>
      <c r="B22" s="454"/>
      <c r="C22" s="454"/>
      <c r="D22" s="454"/>
      <c r="E22" s="454"/>
      <c r="F22" s="454"/>
      <c r="G22" s="454"/>
      <c r="H22" s="454"/>
      <c r="I22" s="454"/>
    </row>
    <row r="23" spans="1:9" x14ac:dyDescent="0.25">
      <c r="A23" s="454"/>
      <c r="B23" s="454"/>
      <c r="C23" s="454"/>
      <c r="D23" s="454"/>
      <c r="E23" s="454"/>
      <c r="F23" s="454"/>
      <c r="G23" s="454"/>
      <c r="H23" s="454"/>
      <c r="I23" s="454"/>
    </row>
    <row r="24" spans="1:9" x14ac:dyDescent="0.25">
      <c r="A24" s="454"/>
      <c r="B24" s="454"/>
      <c r="C24" s="454"/>
      <c r="D24" s="454"/>
      <c r="E24" s="454"/>
      <c r="F24" s="454"/>
      <c r="G24" s="454"/>
      <c r="H24" s="454"/>
      <c r="I24" s="454"/>
    </row>
    <row r="25" spans="1:9" x14ac:dyDescent="0.25">
      <c r="A25" s="454"/>
      <c r="B25" s="454"/>
      <c r="C25" s="454"/>
      <c r="D25" s="454"/>
      <c r="E25" s="454"/>
      <c r="F25" s="454"/>
      <c r="G25" s="454"/>
      <c r="H25" s="454"/>
      <c r="I25" s="454"/>
    </row>
    <row r="26" spans="1:9" x14ac:dyDescent="0.25">
      <c r="A26" s="454"/>
      <c r="B26" s="454"/>
      <c r="C26" s="454"/>
      <c r="D26" s="454"/>
      <c r="E26" s="454"/>
      <c r="F26" s="454"/>
      <c r="G26" s="454"/>
      <c r="H26" s="454"/>
      <c r="I26" s="454"/>
    </row>
    <row r="27" spans="1:9" x14ac:dyDescent="0.25">
      <c r="A27" s="454"/>
      <c r="B27" s="454"/>
      <c r="C27" s="454"/>
      <c r="D27" s="454"/>
      <c r="E27" s="454"/>
      <c r="F27" s="454"/>
      <c r="G27" s="454"/>
      <c r="H27" s="454"/>
      <c r="I27" s="454"/>
    </row>
    <row r="28" spans="1:9" x14ac:dyDescent="0.25">
      <c r="A28" s="454"/>
      <c r="B28" s="454"/>
      <c r="C28" s="454"/>
      <c r="D28" s="454"/>
      <c r="E28" s="454"/>
      <c r="F28" s="454"/>
      <c r="G28" s="454"/>
      <c r="H28" s="454"/>
      <c r="I28" s="454"/>
    </row>
    <row r="29" spans="1:9" x14ac:dyDescent="0.25">
      <c r="A29" s="454"/>
      <c r="B29" s="454"/>
      <c r="C29" s="454"/>
      <c r="D29" s="454"/>
      <c r="E29" s="454"/>
      <c r="F29" s="454"/>
      <c r="G29" s="454"/>
      <c r="H29" s="454"/>
      <c r="I29" s="454"/>
    </row>
    <row r="30" spans="1:9" x14ac:dyDescent="0.25">
      <c r="A30" s="454"/>
      <c r="B30" s="454"/>
      <c r="C30" s="454"/>
      <c r="D30" s="454"/>
      <c r="E30" s="454"/>
      <c r="F30" s="454"/>
      <c r="G30" s="454"/>
      <c r="H30" s="454"/>
      <c r="I30" s="454"/>
    </row>
    <row r="31" spans="1:9" x14ac:dyDescent="0.25">
      <c r="A31" s="454"/>
      <c r="B31" s="454"/>
      <c r="C31" s="454"/>
      <c r="D31" s="454"/>
      <c r="E31" s="454"/>
      <c r="F31" s="454"/>
      <c r="G31" s="454"/>
      <c r="H31" s="454"/>
      <c r="I31" s="454"/>
    </row>
    <row r="32" spans="1:9" x14ac:dyDescent="0.25">
      <c r="A32" s="454"/>
      <c r="B32" s="454"/>
      <c r="C32" s="454"/>
      <c r="D32" s="454"/>
      <c r="E32" s="454"/>
      <c r="F32" s="454"/>
      <c r="G32" s="454"/>
      <c r="H32" s="454"/>
      <c r="I32" s="454"/>
    </row>
    <row r="33" spans="1:11" ht="16.2" customHeight="1" x14ac:dyDescent="0.25">
      <c r="A33" s="454"/>
      <c r="B33" s="454"/>
      <c r="C33" s="454"/>
      <c r="D33" s="454"/>
      <c r="E33" s="454"/>
      <c r="F33" s="454"/>
      <c r="G33" s="454"/>
      <c r="H33" s="454"/>
      <c r="I33" s="454"/>
    </row>
    <row r="34" spans="1:11" ht="13.8" thickBot="1" x14ac:dyDescent="0.3"/>
    <row r="35" spans="1:11" ht="13.8" thickBot="1" x14ac:dyDescent="0.3">
      <c r="H35" s="463"/>
      <c r="I35" s="477"/>
      <c r="J35" s="491"/>
      <c r="K35" s="491"/>
    </row>
    <row r="36" spans="1:11" x14ac:dyDescent="0.25">
      <c r="E36" s="493"/>
      <c r="F36" s="493"/>
      <c r="G36" s="493"/>
    </row>
    <row r="37" spans="1:11" x14ac:dyDescent="0.25">
      <c r="E37" s="270"/>
      <c r="F37" s="332"/>
      <c r="G37" s="332"/>
    </row>
  </sheetData>
  <pageMargins left="0.7" right="0.7" top="0.75" bottom="0.75" header="0.3" footer="0.3"/>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Hoja19"/>
  <dimension ref="A2:I35"/>
  <sheetViews>
    <sheetView workbookViewId="0"/>
  </sheetViews>
  <sheetFormatPr defaultColWidth="11.44140625" defaultRowHeight="13.2" x14ac:dyDescent="0.25"/>
  <cols>
    <col min="3" max="3" width="19.33203125" customWidth="1"/>
    <col min="4" max="4" width="13" customWidth="1"/>
    <col min="5" max="5" width="16.109375" customWidth="1"/>
    <col min="6" max="6" width="22.109375" customWidth="1"/>
    <col min="7" max="7" width="17" customWidth="1"/>
    <col min="8" max="9" width="18.33203125" style="270" customWidth="1"/>
  </cols>
  <sheetData>
    <row r="2" spans="1:9" x14ac:dyDescent="0.25">
      <c r="A2" s="413" t="s">
        <v>752</v>
      </c>
      <c r="B2" s="411"/>
      <c r="C2" s="411"/>
      <c r="D2" s="411"/>
      <c r="E2" s="411"/>
      <c r="F2" s="411"/>
      <c r="G2" s="411"/>
      <c r="H2" s="464"/>
      <c r="I2" s="464"/>
    </row>
    <row r="3" spans="1:9" x14ac:dyDescent="0.25">
      <c r="A3" s="454"/>
      <c r="B3" s="454"/>
      <c r="C3" s="454"/>
      <c r="D3" s="454"/>
      <c r="E3" s="454"/>
      <c r="F3" s="454"/>
      <c r="G3" s="454"/>
      <c r="H3" s="454"/>
      <c r="I3" s="454"/>
    </row>
    <row r="4" spans="1:9" x14ac:dyDescent="0.25">
      <c r="A4" s="454"/>
      <c r="B4" s="454"/>
      <c r="C4" s="454"/>
      <c r="D4" s="454"/>
      <c r="E4" s="454"/>
      <c r="F4" s="454"/>
      <c r="G4" s="454"/>
      <c r="H4" s="454"/>
      <c r="I4" s="454"/>
    </row>
    <row r="5" spans="1:9" x14ac:dyDescent="0.25">
      <c r="A5" s="454"/>
      <c r="B5" s="454"/>
      <c r="C5" s="454"/>
      <c r="D5" s="454"/>
      <c r="E5" s="454"/>
      <c r="F5" s="454"/>
      <c r="G5" s="454"/>
      <c r="H5" s="454"/>
      <c r="I5" s="454"/>
    </row>
    <row r="6" spans="1:9" x14ac:dyDescent="0.25">
      <c r="A6" s="454"/>
      <c r="B6" s="454"/>
      <c r="C6" s="454"/>
      <c r="D6" s="454"/>
      <c r="E6" s="454"/>
      <c r="F6" s="454"/>
      <c r="G6" s="454"/>
      <c r="H6" s="454"/>
      <c r="I6" s="454"/>
    </row>
    <row r="7" spans="1:9" x14ac:dyDescent="0.25">
      <c r="A7" s="454"/>
      <c r="B7" s="454"/>
      <c r="C7" s="454"/>
      <c r="D7" s="454"/>
      <c r="E7" s="454"/>
      <c r="F7" s="454"/>
      <c r="G7" s="454"/>
      <c r="H7" s="454"/>
      <c r="I7" s="454"/>
    </row>
    <row r="8" spans="1:9" x14ac:dyDescent="0.25">
      <c r="A8" s="454"/>
      <c r="B8" s="454"/>
      <c r="C8" s="454"/>
      <c r="D8" s="454"/>
      <c r="E8" s="454"/>
      <c r="F8" s="454"/>
      <c r="G8" s="454"/>
      <c r="H8" s="454"/>
      <c r="I8" s="454"/>
    </row>
    <row r="9" spans="1:9" x14ac:dyDescent="0.25">
      <c r="A9" s="454"/>
      <c r="B9" s="454"/>
      <c r="C9" s="454"/>
      <c r="D9" s="454"/>
      <c r="E9" s="454"/>
      <c r="F9" s="454"/>
      <c r="G9" s="454"/>
      <c r="H9" s="454"/>
      <c r="I9" s="454"/>
    </row>
    <row r="10" spans="1:9" x14ac:dyDescent="0.25">
      <c r="A10" s="454"/>
      <c r="B10" s="454"/>
      <c r="C10" s="454"/>
      <c r="D10" s="454"/>
      <c r="E10" s="454"/>
      <c r="F10" s="454"/>
      <c r="G10" s="454"/>
      <c r="H10" s="454"/>
      <c r="I10" s="454"/>
    </row>
    <row r="11" spans="1:9" x14ac:dyDescent="0.25">
      <c r="A11" s="454"/>
      <c r="B11" s="454"/>
      <c r="C11" s="454"/>
      <c r="D11" s="454"/>
      <c r="E11" s="454"/>
      <c r="F11" s="454"/>
      <c r="G11" s="454"/>
      <c r="H11" s="454"/>
      <c r="I11" s="454"/>
    </row>
    <row r="12" spans="1:9" x14ac:dyDescent="0.25">
      <c r="A12" s="454"/>
      <c r="B12" s="454"/>
      <c r="C12" s="454"/>
      <c r="D12" s="454"/>
      <c r="E12" s="454"/>
      <c r="F12" s="454"/>
      <c r="G12" s="454"/>
      <c r="H12" s="454"/>
      <c r="I12" s="454"/>
    </row>
    <row r="13" spans="1:9" x14ac:dyDescent="0.25">
      <c r="A13" s="454"/>
      <c r="B13" s="454"/>
      <c r="C13" s="454"/>
      <c r="D13" s="454"/>
      <c r="E13" s="454"/>
      <c r="F13" s="454"/>
      <c r="G13" s="454"/>
      <c r="H13" s="454"/>
      <c r="I13" s="454"/>
    </row>
    <row r="14" spans="1:9" x14ac:dyDescent="0.25">
      <c r="A14" s="454"/>
      <c r="B14" s="454"/>
      <c r="C14" s="454"/>
      <c r="D14" s="454"/>
      <c r="E14" s="454"/>
      <c r="F14" s="454"/>
      <c r="G14" s="454"/>
      <c r="H14" s="454"/>
      <c r="I14" s="454"/>
    </row>
    <row r="15" spans="1:9" x14ac:dyDescent="0.25">
      <c r="A15" s="454"/>
      <c r="B15" s="454"/>
      <c r="C15" s="454"/>
      <c r="D15" s="454"/>
      <c r="E15" s="454"/>
      <c r="F15" s="454"/>
      <c r="G15" s="454"/>
      <c r="H15" s="454"/>
      <c r="I15" s="454"/>
    </row>
    <row r="16" spans="1:9" x14ac:dyDescent="0.25">
      <c r="A16" s="454"/>
      <c r="B16" s="454"/>
      <c r="C16" s="454"/>
      <c r="D16" s="454"/>
      <c r="E16" s="454"/>
      <c r="F16" s="454"/>
      <c r="G16" s="454"/>
      <c r="H16" s="454"/>
      <c r="I16" s="454"/>
    </row>
    <row r="17" spans="1:9" x14ac:dyDescent="0.25">
      <c r="A17" s="454"/>
      <c r="B17" s="454"/>
      <c r="C17" s="454"/>
      <c r="D17" s="454"/>
      <c r="E17" s="454"/>
      <c r="F17" s="454"/>
      <c r="G17" s="454"/>
      <c r="H17" s="454"/>
      <c r="I17" s="454"/>
    </row>
    <row r="18" spans="1:9" x14ac:dyDescent="0.25">
      <c r="A18" s="454"/>
      <c r="B18" s="454"/>
      <c r="C18" s="454"/>
      <c r="D18" s="454"/>
      <c r="E18" s="454"/>
      <c r="F18" s="454"/>
      <c r="G18" s="454"/>
      <c r="H18" s="454"/>
      <c r="I18" s="454"/>
    </row>
    <row r="19" spans="1:9" x14ac:dyDescent="0.25">
      <c r="A19" s="454"/>
      <c r="B19" s="454"/>
      <c r="C19" s="454"/>
      <c r="D19" s="454"/>
      <c r="E19" s="454"/>
      <c r="F19" s="454"/>
      <c r="G19" s="454"/>
      <c r="H19" s="454"/>
      <c r="I19" s="454"/>
    </row>
    <row r="20" spans="1:9" x14ac:dyDescent="0.25">
      <c r="A20" s="454"/>
      <c r="B20" s="454"/>
      <c r="C20" s="454"/>
      <c r="D20" s="454"/>
      <c r="E20" s="454"/>
      <c r="F20" s="454"/>
      <c r="G20" s="454"/>
      <c r="H20" s="454"/>
      <c r="I20" s="454"/>
    </row>
    <row r="21" spans="1:9" x14ac:dyDescent="0.25">
      <c r="A21" s="454"/>
      <c r="B21" s="454"/>
      <c r="C21" s="454"/>
      <c r="D21" s="454"/>
      <c r="E21" s="454"/>
      <c r="F21" s="454"/>
      <c r="G21" s="454"/>
      <c r="H21" s="454"/>
      <c r="I21" s="454"/>
    </row>
    <row r="22" spans="1:9" x14ac:dyDescent="0.25">
      <c r="A22" s="454"/>
      <c r="B22" s="454"/>
      <c r="C22" s="454"/>
      <c r="D22" s="454"/>
      <c r="E22" s="454"/>
      <c r="F22" s="454"/>
      <c r="G22" s="454"/>
      <c r="H22" s="454"/>
      <c r="I22" s="454"/>
    </row>
    <row r="23" spans="1:9" x14ac:dyDescent="0.25">
      <c r="A23" s="454"/>
      <c r="B23" s="454"/>
      <c r="C23" s="454"/>
      <c r="D23" s="454"/>
      <c r="E23" s="454"/>
      <c r="F23" s="454"/>
      <c r="G23" s="454"/>
      <c r="H23" s="454"/>
      <c r="I23" s="454"/>
    </row>
    <row r="24" spans="1:9" x14ac:dyDescent="0.25">
      <c r="A24" s="454"/>
      <c r="B24" s="454"/>
      <c r="C24" s="454"/>
      <c r="D24" s="454"/>
      <c r="E24" s="454"/>
      <c r="F24" s="454"/>
      <c r="G24" s="454"/>
      <c r="H24" s="454"/>
      <c r="I24" s="454"/>
    </row>
    <row r="25" spans="1:9" x14ac:dyDescent="0.25">
      <c r="A25" s="454"/>
      <c r="B25" s="454"/>
      <c r="C25" s="454"/>
      <c r="D25" s="454"/>
      <c r="E25" s="454"/>
      <c r="F25" s="454"/>
      <c r="G25" s="454"/>
      <c r="H25" s="454"/>
      <c r="I25" s="454"/>
    </row>
    <row r="26" spans="1:9" x14ac:dyDescent="0.25">
      <c r="A26" s="454"/>
      <c r="B26" s="454"/>
      <c r="C26" s="454"/>
      <c r="D26" s="454"/>
      <c r="E26" s="454"/>
      <c r="F26" s="454"/>
      <c r="G26" s="454"/>
      <c r="H26" s="454"/>
      <c r="I26" s="454"/>
    </row>
    <row r="27" spans="1:9" x14ac:dyDescent="0.25">
      <c r="A27" s="454"/>
      <c r="B27" s="454"/>
      <c r="C27" s="454"/>
      <c r="D27" s="454"/>
      <c r="E27" s="454"/>
      <c r="F27" s="454"/>
      <c r="G27" s="454"/>
      <c r="H27" s="454"/>
      <c r="I27" s="454"/>
    </row>
    <row r="28" spans="1:9" x14ac:dyDescent="0.25">
      <c r="A28" s="454"/>
      <c r="B28" s="454"/>
      <c r="C28" s="454"/>
      <c r="D28" s="454"/>
      <c r="E28" s="454"/>
      <c r="F28" s="454"/>
      <c r="G28" s="454"/>
      <c r="H28" s="454"/>
      <c r="I28" s="454"/>
    </row>
    <row r="29" spans="1:9" x14ac:dyDescent="0.25">
      <c r="A29" s="454"/>
      <c r="B29" s="454"/>
      <c r="C29" s="454"/>
      <c r="D29" s="454"/>
      <c r="E29" s="454"/>
      <c r="F29" s="454"/>
      <c r="G29" s="454"/>
      <c r="H29" s="454"/>
      <c r="I29" s="454"/>
    </row>
    <row r="30" spans="1:9" x14ac:dyDescent="0.25">
      <c r="A30" s="454"/>
      <c r="B30" s="454"/>
      <c r="C30" s="454"/>
      <c r="D30" s="454"/>
      <c r="E30" s="454"/>
      <c r="F30" s="454"/>
      <c r="G30" s="454"/>
      <c r="H30" s="454"/>
      <c r="I30" s="454"/>
    </row>
    <row r="31" spans="1:9" x14ac:dyDescent="0.25">
      <c r="H31" s="488"/>
    </row>
    <row r="32" spans="1:9" ht="13.8" thickBot="1" x14ac:dyDescent="0.3">
      <c r="G32" s="270"/>
    </row>
    <row r="33" spans="7:8" ht="13.8" thickBot="1" x14ac:dyDescent="0.3">
      <c r="G33" s="332"/>
      <c r="H33" s="462"/>
    </row>
    <row r="34" spans="7:8" x14ac:dyDescent="0.25">
      <c r="G34" s="332"/>
    </row>
    <row r="35" spans="7:8" x14ac:dyDescent="0.25">
      <c r="G35" s="270"/>
    </row>
  </sheetData>
  <pageMargins left="0.7" right="0.7" top="0.75" bottom="0.75" header="0.3" footer="0.3"/>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Hoja20"/>
  <dimension ref="A1"/>
  <sheetViews>
    <sheetView workbookViewId="0">
      <selection activeCell="F23" sqref="F23"/>
    </sheetView>
  </sheetViews>
  <sheetFormatPr defaultColWidth="11.44140625" defaultRowHeight="13.2" x14ac:dyDescent="0.25"/>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68cf8650-026b-4dc8-9942-edf1bae9ea19" xsi:nil="true"/>
    <lcf76f155ced4ddcb4097134ff3c332f xmlns="b90bc886-2309-4a39-86ee-29383401c4b8">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521B25F46129164E8BE1E24C532A6AF5" ma:contentTypeVersion="11" ma:contentTypeDescription="Crear nuevo documento." ma:contentTypeScope="" ma:versionID="cd91d398922fce5f4e089dd82f16ca0f">
  <xsd:schema xmlns:xsd="http://www.w3.org/2001/XMLSchema" xmlns:xs="http://www.w3.org/2001/XMLSchema" xmlns:p="http://schemas.microsoft.com/office/2006/metadata/properties" xmlns:ns2="b90bc886-2309-4a39-86ee-29383401c4b8" xmlns:ns3="68cf8650-026b-4dc8-9942-edf1bae9ea19" targetNamespace="http://schemas.microsoft.com/office/2006/metadata/properties" ma:root="true" ma:fieldsID="944bdca919c284b650df84dd3a46e7ed" ns2:_="" ns3:_="">
    <xsd:import namespace="b90bc886-2309-4a39-86ee-29383401c4b8"/>
    <xsd:import namespace="68cf8650-026b-4dc8-9942-edf1bae9ea19"/>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90bc886-2309-4a39-86ee-29383401c4b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3532b6b5-dc87-4c21-981e-bd686a0dacf8"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8cf8650-026b-4dc8-9942-edf1bae9ea19"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12e14857-7b08-4d98-8fb6-61255342697b}" ma:internalName="TaxCatchAll" ma:showField="CatchAllData" ma:web="68cf8650-026b-4dc8-9942-edf1bae9ea19">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A16036E-EE70-41F1-BBC5-03A16ECC2636}">
  <ds:schemaRefs>
    <ds:schemaRef ds:uri="http://schemas.microsoft.com/sharepoint/v3/contenttype/forms"/>
  </ds:schemaRefs>
</ds:datastoreItem>
</file>

<file path=customXml/itemProps2.xml><?xml version="1.0" encoding="utf-8"?>
<ds:datastoreItem xmlns:ds="http://schemas.openxmlformats.org/officeDocument/2006/customXml" ds:itemID="{DDC87F37-6E40-43AB-AB65-8D1392312914}">
  <ds:schemaRefs>
    <ds:schemaRef ds:uri="http://schemas.microsoft.com/office/2006/metadata/properties"/>
    <ds:schemaRef ds:uri="http://schemas.microsoft.com/office/infopath/2007/PartnerControls"/>
    <ds:schemaRef ds:uri="68cf8650-026b-4dc8-9942-edf1bae9ea19"/>
    <ds:schemaRef ds:uri="b90bc886-2309-4a39-86ee-29383401c4b8"/>
  </ds:schemaRefs>
</ds:datastoreItem>
</file>

<file path=customXml/itemProps3.xml><?xml version="1.0" encoding="utf-8"?>
<ds:datastoreItem xmlns:ds="http://schemas.openxmlformats.org/officeDocument/2006/customXml" ds:itemID="{D6D8FC54-2BBD-4512-ABF6-C2D85075180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90bc886-2309-4a39-86ee-29383401c4b8"/>
    <ds:schemaRef ds:uri="68cf8650-026b-4dc8-9942-edf1bae9ea1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30</vt:i4>
      </vt:variant>
      <vt:variant>
        <vt:lpstr>Named Ranges</vt:lpstr>
      </vt:variant>
      <vt:variant>
        <vt:i4>9</vt:i4>
      </vt:variant>
    </vt:vector>
  </HeadingPairs>
  <TitlesOfParts>
    <vt:vector size="39" baseType="lpstr">
      <vt:lpstr>1 Detalle</vt:lpstr>
      <vt:lpstr>A1 Contenido</vt:lpstr>
      <vt:lpstr>335-1 Programa</vt:lpstr>
      <vt:lpstr>335-2 Memo</vt:lpstr>
      <vt:lpstr>Check List</vt:lpstr>
      <vt:lpstr>309-2 Validacion Cruces</vt:lpstr>
      <vt:lpstr>IT-1</vt:lpstr>
      <vt:lpstr>Anexo A</vt:lpstr>
      <vt:lpstr>Pago a Cuentas</vt:lpstr>
      <vt:lpstr>Norma 8-04</vt:lpstr>
      <vt:lpstr>Saldo a favor</vt:lpstr>
      <vt:lpstr> 608</vt:lpstr>
      <vt:lpstr>Imagen 608</vt:lpstr>
      <vt:lpstr>Imagen 606</vt:lpstr>
      <vt:lpstr>Detalle 606</vt:lpstr>
      <vt:lpstr>Detalle 607</vt:lpstr>
      <vt:lpstr>Imagen 607</vt:lpstr>
      <vt:lpstr>Detalle ITBIS adelanto Cont. </vt:lpstr>
      <vt:lpstr>Detalle ITBIS llevado al costo</vt:lpstr>
      <vt:lpstr> Detalle 609</vt:lpstr>
      <vt:lpstr>Imagen 609</vt:lpstr>
      <vt:lpstr>Detalle ITBIS RET. 30%</vt:lpstr>
      <vt:lpstr>Detalle DE LOTES DE AZUL</vt:lpstr>
      <vt:lpstr>Detalle IR-17 (IR-6)</vt:lpstr>
      <vt:lpstr>A3-8 Proc Alternos (2)</vt:lpstr>
      <vt:lpstr>Imagen Importaciones Cont.</vt:lpstr>
      <vt:lpstr>Detalle Importaciones DGII</vt:lpstr>
      <vt:lpstr>Detalle Ingresos Cont.</vt:lpstr>
      <vt:lpstr>Detalle ITBIS cobrado ven Cont.</vt:lpstr>
      <vt:lpstr>Ingresos segun terceros</vt:lpstr>
      <vt:lpstr>gravados_cl</vt:lpstr>
      <vt:lpstr>'309-2 Validacion Cruces'!Print_Area</vt:lpstr>
      <vt:lpstr>'335-1 Programa'!Print_Area</vt:lpstr>
      <vt:lpstr>'335-2 Memo'!Print_Area</vt:lpstr>
      <vt:lpstr>'A1 Contenido'!Print_Area</vt:lpstr>
      <vt:lpstr>'Anexo A'!Print_Area</vt:lpstr>
      <vt:lpstr>'IT-1'!Print_Area</vt:lpstr>
      <vt:lpstr>'335-1 Programa'!Print_Titles</vt:lpstr>
      <vt:lpstr>'335-2 Memo'!Print_Titles</vt:lpstr>
    </vt:vector>
  </TitlesOfParts>
  <Manager/>
  <Company>Baker Tilly República Dominicana</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BTRD</dc:creator>
  <cp:keywords/>
  <dc:description/>
  <cp:lastModifiedBy>Yeromis Thomas Ramirez</cp:lastModifiedBy>
  <cp:revision/>
  <dcterms:created xsi:type="dcterms:W3CDTF">2008-08-29T13:58:30Z</dcterms:created>
  <dcterms:modified xsi:type="dcterms:W3CDTF">2026-03-18T14:22:29Z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0x010100521B25F46129164E8BE1E24C532A6AF5</vt:lpwstr>
  </property>
  <property fmtid="{D5CDD505-2E9C-101B-9397-08002B2CF9AE}" pid="3" name="MediaServiceImageTags">
    <vt:lpwstr/>
  </property>
</Properties>
</file>